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2.xml" ContentType="application/vnd.ms-excel.threadedcomments+xml"/>
  <Override PartName="/xl/comments8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"/>
    </mc:Choice>
  </mc:AlternateContent>
  <xr:revisionPtr revIDLastSave="0" documentId="13_ncr:1_{CD57B659-BE54-4EE4-A269-E019232B66A6}" xr6:coauthVersionLast="47" xr6:coauthVersionMax="47" xr10:uidLastSave="{00000000-0000-0000-0000-000000000000}"/>
  <bookViews>
    <workbookView xWindow="15120" yWindow="-16310" windowWidth="29020" windowHeight="15700" firstSheet="12" activeTab="14" xr2:uid="{00000000-000D-0000-FFFF-FFFF00000000}"/>
  </bookViews>
  <sheets>
    <sheet name="Cover" sheetId="23" r:id="rId1"/>
    <sheet name="Regions" sheetId="22" r:id="rId2"/>
    <sheet name="EB2018" sheetId="13" r:id="rId3"/>
    <sheet name="CONVENTIONS" sheetId="20" r:id="rId4"/>
    <sheet name="Commodities" sheetId="4" r:id="rId5"/>
    <sheet name="Processes" sheetId="21" r:id="rId6"/>
    <sheet name="SUP_FuelTech" sheetId="17" r:id="rId7"/>
    <sheet name="Imports_Fossil" sheetId="2" r:id="rId8"/>
    <sheet name="Import CO2" sheetId="24" r:id="rId9"/>
    <sheet name="Imports_Bio" sheetId="7" r:id="rId10"/>
    <sheet name="Domestic" sheetId="3" r:id="rId11"/>
    <sheet name="Domestic_Bio" sheetId="10" r:id="rId12"/>
    <sheet name="Refinery" sheetId="12" r:id="rId13"/>
    <sheet name="Interconnector" sheetId="5" r:id="rId14"/>
    <sheet name="Emi" sheetId="19" r:id="rId15"/>
    <sheet name="SEAI-AEA_BioData" sheetId="9" r:id="rId16"/>
    <sheet name="Conversions" sheetId="16" r:id="rId17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1" i="19" l="1"/>
  <c r="J38" i="19"/>
  <c r="C49" i="19"/>
  <c r="J17" i="19"/>
  <c r="B59" i="7"/>
  <c r="B60" i="7"/>
  <c r="B61" i="7"/>
  <c r="C56" i="7"/>
  <c r="C55" i="7"/>
  <c r="H57" i="7"/>
  <c r="I57" i="7"/>
  <c r="J57" i="7"/>
  <c r="K57" i="7"/>
  <c r="L57" i="7"/>
  <c r="M57" i="7"/>
  <c r="G57" i="7"/>
  <c r="H53" i="7"/>
  <c r="I53" i="7"/>
  <c r="J53" i="7"/>
  <c r="K53" i="7"/>
  <c r="L53" i="7"/>
  <c r="M53" i="7"/>
  <c r="H54" i="7"/>
  <c r="I54" i="7"/>
  <c r="J54" i="7"/>
  <c r="K54" i="7"/>
  <c r="L54" i="7"/>
  <c r="M54" i="7"/>
  <c r="G54" i="7"/>
  <c r="G53" i="7"/>
  <c r="B56" i="7"/>
  <c r="F53" i="7"/>
  <c r="M68" i="7"/>
  <c r="L68" i="7"/>
  <c r="K68" i="7"/>
  <c r="J68" i="7"/>
  <c r="I68" i="7"/>
  <c r="H68" i="7"/>
  <c r="I69" i="7"/>
  <c r="J69" i="7" s="1"/>
  <c r="K69" i="7" s="1"/>
  <c r="L69" i="7" s="1"/>
  <c r="K70" i="7"/>
  <c r="L70" i="7" s="1"/>
  <c r="M70" i="7" s="1"/>
  <c r="J70" i="7"/>
  <c r="J67" i="7"/>
  <c r="M67" i="7"/>
  <c r="L67" i="7"/>
  <c r="K67" i="7"/>
  <c r="I67" i="7"/>
  <c r="H67" i="7"/>
  <c r="H71" i="7" s="1"/>
  <c r="G67" i="7"/>
  <c r="G71" i="7" s="1"/>
  <c r="V19" i="9"/>
  <c r="N18" i="9"/>
  <c r="L19" i="9"/>
  <c r="E70" i="7"/>
  <c r="F70" i="7" s="1"/>
  <c r="H16" i="7" s="1"/>
  <c r="E69" i="7"/>
  <c r="F69" i="7" s="1"/>
  <c r="I15" i="7" s="1"/>
  <c r="E68" i="7"/>
  <c r="F68" i="7" s="1"/>
  <c r="E67" i="7"/>
  <c r="F67" i="7" s="1"/>
  <c r="C12" i="24"/>
  <c r="B12" i="24"/>
  <c r="C5" i="24"/>
  <c r="J5" i="5"/>
  <c r="J6" i="5"/>
  <c r="M11" i="5"/>
  <c r="B83" i="21"/>
  <c r="C83" i="21"/>
  <c r="B5" i="5" s="1"/>
  <c r="B84" i="21"/>
  <c r="C84" i="21"/>
  <c r="B6" i="5" s="1"/>
  <c r="J80" i="20"/>
  <c r="J79" i="20"/>
  <c r="I80" i="20"/>
  <c r="G80" i="20" s="1"/>
  <c r="H80" i="20"/>
  <c r="I79" i="20"/>
  <c r="G79" i="20" s="1"/>
  <c r="H79" i="20"/>
  <c r="AJ26" i="13"/>
  <c r="T26" i="13"/>
  <c r="D26" i="13"/>
  <c r="AB25" i="13"/>
  <c r="AQ25" i="13" s="1"/>
  <c r="L25" i="13"/>
  <c r="H25" i="13"/>
  <c r="C25" i="13"/>
  <c r="AB24" i="13"/>
  <c r="L24" i="13"/>
  <c r="E24" i="13"/>
  <c r="C24" i="13"/>
  <c r="AQ24" i="13" s="1"/>
  <c r="AQ23" i="13"/>
  <c r="AD22" i="13"/>
  <c r="AC22" i="13"/>
  <c r="AB22" i="13" s="1"/>
  <c r="AP21" i="13"/>
  <c r="AN21" i="13"/>
  <c r="AM21" i="13"/>
  <c r="AL21" i="13"/>
  <c r="AK21" i="13"/>
  <c r="AJ21" i="13"/>
  <c r="AI21" i="13"/>
  <c r="AH21" i="13"/>
  <c r="AG21" i="13"/>
  <c r="AF21" i="13"/>
  <c r="AE21" i="13"/>
  <c r="AD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 s="1"/>
  <c r="K21" i="13"/>
  <c r="J21" i="13"/>
  <c r="I21" i="13"/>
  <c r="H21" i="13" s="1"/>
  <c r="G21" i="13"/>
  <c r="F21" i="13"/>
  <c r="E21" i="13"/>
  <c r="D21" i="13"/>
  <c r="C21" i="13"/>
  <c r="AB20" i="13"/>
  <c r="AQ20" i="13" s="1"/>
  <c r="L20" i="13"/>
  <c r="H20" i="13"/>
  <c r="AB19" i="13"/>
  <c r="L19" i="13"/>
  <c r="H19" i="13"/>
  <c r="AQ19" i="13" s="1"/>
  <c r="AQ18" i="13"/>
  <c r="AB17" i="13"/>
  <c r="L17" i="13"/>
  <c r="H17" i="13"/>
  <c r="C17" i="13"/>
  <c r="AQ17" i="13" s="1"/>
  <c r="AB16" i="13"/>
  <c r="AB15" i="13" s="1"/>
  <c r="L16" i="13"/>
  <c r="L15" i="13" s="1"/>
  <c r="H16" i="13"/>
  <c r="C16" i="13"/>
  <c r="AQ16" i="13" s="1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K15" i="13"/>
  <c r="J15" i="13"/>
  <c r="I15" i="13"/>
  <c r="H15" i="13"/>
  <c r="G15" i="13"/>
  <c r="F15" i="13"/>
  <c r="E15" i="13"/>
  <c r="D15" i="13"/>
  <c r="AB14" i="13"/>
  <c r="L14" i="13"/>
  <c r="H14" i="13"/>
  <c r="C14" i="13"/>
  <c r="AQ14" i="13" s="1"/>
  <c r="AB13" i="13"/>
  <c r="L13" i="13"/>
  <c r="H13" i="13"/>
  <c r="C13" i="13"/>
  <c r="AQ13" i="13" s="1"/>
  <c r="AQ12" i="13"/>
  <c r="AB11" i="13"/>
  <c r="L11" i="13"/>
  <c r="AQ11" i="13" s="1"/>
  <c r="H11" i="13"/>
  <c r="C11" i="13"/>
  <c r="AB10" i="13"/>
  <c r="AB9" i="13" s="1"/>
  <c r="L10" i="13"/>
  <c r="H10" i="13"/>
  <c r="C10" i="13"/>
  <c r="AQ10" i="13" s="1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AN8" i="13"/>
  <c r="AF8" i="13"/>
  <c r="X8" i="13"/>
  <c r="P8" i="13"/>
  <c r="AP7" i="13"/>
  <c r="AP26" i="13" s="1"/>
  <c r="AO7" i="13"/>
  <c r="AN7" i="13"/>
  <c r="AN26" i="13" s="1"/>
  <c r="AM7" i="13"/>
  <c r="AM8" i="13" s="1"/>
  <c r="AL7" i="13"/>
  <c r="AL8" i="13" s="1"/>
  <c r="AK7" i="13"/>
  <c r="AK8" i="13" s="1"/>
  <c r="AJ7" i="13"/>
  <c r="AJ8" i="13" s="1"/>
  <c r="AI7" i="13"/>
  <c r="AI26" i="13" s="1"/>
  <c r="AH7" i="13"/>
  <c r="AH26" i="13" s="1"/>
  <c r="AG7" i="13"/>
  <c r="AG26" i="13" s="1"/>
  <c r="AF7" i="13"/>
  <c r="AF26" i="13" s="1"/>
  <c r="AE7" i="13"/>
  <c r="AE8" i="13" s="1"/>
  <c r="AD7" i="13"/>
  <c r="AD8" i="13" s="1"/>
  <c r="AC7" i="13"/>
  <c r="AC8" i="13" s="1"/>
  <c r="AA7" i="13"/>
  <c r="AA26" i="13" s="1"/>
  <c r="Z7" i="13"/>
  <c r="Z26" i="13" s="1"/>
  <c r="Y7" i="13"/>
  <c r="Y26" i="13" s="1"/>
  <c r="X7" i="13"/>
  <c r="X26" i="13" s="1"/>
  <c r="W7" i="13"/>
  <c r="W8" i="13" s="1"/>
  <c r="V7" i="13"/>
  <c r="V8" i="13" s="1"/>
  <c r="U7" i="13"/>
  <c r="U8" i="13" s="1"/>
  <c r="T7" i="13"/>
  <c r="T8" i="13" s="1"/>
  <c r="S7" i="13"/>
  <c r="S26" i="13" s="1"/>
  <c r="R7" i="13"/>
  <c r="R26" i="13" s="1"/>
  <c r="Q7" i="13"/>
  <c r="Q26" i="13" s="1"/>
  <c r="P7" i="13"/>
  <c r="P26" i="13" s="1"/>
  <c r="O7" i="13"/>
  <c r="O8" i="13" s="1"/>
  <c r="N7" i="13"/>
  <c r="N8" i="13" s="1"/>
  <c r="M7" i="13"/>
  <c r="M8" i="13" s="1"/>
  <c r="K7" i="13"/>
  <c r="K26" i="13" s="1"/>
  <c r="J7" i="13"/>
  <c r="J26" i="13" s="1"/>
  <c r="I7" i="13"/>
  <c r="I26" i="13" s="1"/>
  <c r="G7" i="13"/>
  <c r="G8" i="13" s="1"/>
  <c r="F7" i="13"/>
  <c r="F8" i="13" s="1"/>
  <c r="E7" i="13"/>
  <c r="E8" i="13" s="1"/>
  <c r="D7" i="13"/>
  <c r="D8" i="13" s="1"/>
  <c r="AB6" i="13"/>
  <c r="L6" i="13"/>
  <c r="H6" i="13"/>
  <c r="C6" i="13"/>
  <c r="AQ6" i="13" s="1"/>
  <c r="AB5" i="13"/>
  <c r="L5" i="13"/>
  <c r="H5" i="13"/>
  <c r="C5" i="13"/>
  <c r="AQ5" i="13" s="1"/>
  <c r="AB4" i="13"/>
  <c r="L4" i="13"/>
  <c r="H4" i="13"/>
  <c r="AQ4" i="13" s="1"/>
  <c r="C4" i="13"/>
  <c r="AB3" i="13"/>
  <c r="L3" i="13"/>
  <c r="H3" i="13"/>
  <c r="C3" i="13"/>
  <c r="AQ3" i="13" s="1"/>
  <c r="AQ2" i="13"/>
  <c r="AB2" i="13"/>
  <c r="AB7" i="13" s="1"/>
  <c r="L2" i="13"/>
  <c r="L7" i="13" s="1"/>
  <c r="H2" i="13"/>
  <c r="H7" i="13" s="1"/>
  <c r="C2" i="13"/>
  <c r="C7" i="13" s="1"/>
  <c r="C58" i="4"/>
  <c r="D58" i="4"/>
  <c r="C57" i="4"/>
  <c r="F5" i="5" s="1"/>
  <c r="I71" i="7" l="1"/>
  <c r="L71" i="7"/>
  <c r="M69" i="7"/>
  <c r="K71" i="7"/>
  <c r="M71" i="7"/>
  <c r="J71" i="7"/>
  <c r="G13" i="7"/>
  <c r="F13" i="7"/>
  <c r="H13" i="7"/>
  <c r="I13" i="7"/>
  <c r="J13" i="7"/>
  <c r="K13" i="7"/>
  <c r="J14" i="7"/>
  <c r="K14" i="7"/>
  <c r="I14" i="7"/>
  <c r="G14" i="7"/>
  <c r="H14" i="7"/>
  <c r="F14" i="7"/>
  <c r="K15" i="7"/>
  <c r="F15" i="7"/>
  <c r="J15" i="7"/>
  <c r="K16" i="7"/>
  <c r="H15" i="7"/>
  <c r="G16" i="7"/>
  <c r="F16" i="7"/>
  <c r="J16" i="7"/>
  <c r="G15" i="7"/>
  <c r="I16" i="7"/>
  <c r="E6" i="5"/>
  <c r="F79" i="20"/>
  <c r="E83" i="21" s="1"/>
  <c r="D5" i="5" s="1"/>
  <c r="E80" i="20"/>
  <c r="D84" i="21" s="1"/>
  <c r="C6" i="5" s="1"/>
  <c r="E79" i="20"/>
  <c r="D83" i="21" s="1"/>
  <c r="C5" i="5" s="1"/>
  <c r="C8" i="13"/>
  <c r="AQ8" i="13" s="1"/>
  <c r="AQ7" i="13"/>
  <c r="H8" i="13"/>
  <c r="H26" i="13"/>
  <c r="L8" i="13"/>
  <c r="L26" i="13"/>
  <c r="AB8" i="13"/>
  <c r="AB26" i="13"/>
  <c r="AB21" i="13"/>
  <c r="AO22" i="13"/>
  <c r="AO21" i="13" s="1"/>
  <c r="AO26" i="13" s="1"/>
  <c r="AC21" i="13"/>
  <c r="AC26" i="13" s="1"/>
  <c r="I8" i="13"/>
  <c r="Q8" i="13"/>
  <c r="Y8" i="13"/>
  <c r="AG8" i="13"/>
  <c r="AO8" i="13"/>
  <c r="E26" i="13"/>
  <c r="M26" i="13"/>
  <c r="U26" i="13"/>
  <c r="AK26" i="13"/>
  <c r="J8" i="13"/>
  <c r="R8" i="13"/>
  <c r="Z8" i="13"/>
  <c r="AH8" i="13"/>
  <c r="AP8" i="13"/>
  <c r="C15" i="13"/>
  <c r="AQ15" i="13" s="1"/>
  <c r="F26" i="13"/>
  <c r="N26" i="13"/>
  <c r="V26" i="13"/>
  <c r="AD26" i="13"/>
  <c r="AL26" i="13"/>
  <c r="K8" i="13"/>
  <c r="S8" i="13"/>
  <c r="AA8" i="13"/>
  <c r="AI8" i="13"/>
  <c r="G26" i="13"/>
  <c r="O26" i="13"/>
  <c r="W26" i="13"/>
  <c r="AE26" i="13"/>
  <c r="AM26" i="13"/>
  <c r="C9" i="13"/>
  <c r="AQ9" i="13" s="1"/>
  <c r="L5" i="3"/>
  <c r="K5" i="3"/>
  <c r="J5" i="3"/>
  <c r="I5" i="3"/>
  <c r="H23" i="7"/>
  <c r="I23" i="7"/>
  <c r="J23" i="7"/>
  <c r="K23" i="7"/>
  <c r="L23" i="7"/>
  <c r="G23" i="7"/>
  <c r="I25" i="7"/>
  <c r="J25" i="7"/>
  <c r="K25" i="7"/>
  <c r="L25" i="7"/>
  <c r="H25" i="7"/>
  <c r="G25" i="7"/>
  <c r="F80" i="20" l="1"/>
  <c r="E84" i="21" s="1"/>
  <c r="D6" i="5" s="1"/>
  <c r="C26" i="13"/>
  <c r="AQ26" i="13" s="1"/>
  <c r="AQ22" i="13"/>
  <c r="AQ21" i="13" s="1"/>
  <c r="H20" i="2"/>
  <c r="H18" i="2"/>
  <c r="H17" i="2"/>
  <c r="H16" i="2"/>
  <c r="H15" i="2"/>
  <c r="H14" i="2"/>
  <c r="H13" i="2"/>
  <c r="H12" i="2"/>
  <c r="H11" i="2"/>
  <c r="H10" i="2"/>
  <c r="H9" i="2"/>
  <c r="N52" i="2"/>
  <c r="M52" i="2"/>
  <c r="L52" i="2"/>
  <c r="K52" i="2"/>
  <c r="J52" i="2"/>
  <c r="I52" i="2"/>
  <c r="H52" i="2"/>
  <c r="G52" i="2"/>
  <c r="G57" i="2" s="1"/>
  <c r="E52" i="2"/>
  <c r="N51" i="2"/>
  <c r="M51" i="2"/>
  <c r="L51" i="2"/>
  <c r="K51" i="2"/>
  <c r="J51" i="2"/>
  <c r="I51" i="2"/>
  <c r="H51" i="2"/>
  <c r="H56" i="2" s="1"/>
  <c r="G51" i="2"/>
  <c r="E51" i="2"/>
  <c r="N50" i="2"/>
  <c r="M50" i="2"/>
  <c r="L50" i="2"/>
  <c r="K50" i="2"/>
  <c r="J50" i="2"/>
  <c r="I50" i="2"/>
  <c r="I55" i="2" s="1"/>
  <c r="H50" i="2"/>
  <c r="G50" i="2"/>
  <c r="E50" i="2"/>
  <c r="F52" i="2"/>
  <c r="F57" i="2" s="1"/>
  <c r="H8" i="2" s="1"/>
  <c r="F51" i="2"/>
  <c r="F50" i="2"/>
  <c r="F55" i="2" s="1"/>
  <c r="H6" i="2" s="1"/>
  <c r="N57" i="2"/>
  <c r="C57" i="2"/>
  <c r="M56" i="2"/>
  <c r="C56" i="2"/>
  <c r="C55" i="2"/>
  <c r="N54" i="2"/>
  <c r="M54" i="2"/>
  <c r="L54" i="2"/>
  <c r="K54" i="2"/>
  <c r="J54" i="2"/>
  <c r="I54" i="2"/>
  <c r="H54" i="2"/>
  <c r="G54" i="2"/>
  <c r="F54" i="2"/>
  <c r="E54" i="2"/>
  <c r="M57" i="2"/>
  <c r="L57" i="2"/>
  <c r="K57" i="2"/>
  <c r="I57" i="2"/>
  <c r="H57" i="2"/>
  <c r="E57" i="2"/>
  <c r="C52" i="2"/>
  <c r="N56" i="2"/>
  <c r="L56" i="2"/>
  <c r="K56" i="2"/>
  <c r="I56" i="2"/>
  <c r="G56" i="2"/>
  <c r="F56" i="2"/>
  <c r="H7" i="2" s="1"/>
  <c r="E56" i="2"/>
  <c r="C51" i="2"/>
  <c r="N55" i="2"/>
  <c r="M55" i="2"/>
  <c r="L55" i="2"/>
  <c r="K55" i="2"/>
  <c r="J55" i="2"/>
  <c r="H55" i="2"/>
  <c r="G55" i="2"/>
  <c r="E55" i="2"/>
  <c r="C50" i="2"/>
  <c r="N49" i="2"/>
  <c r="M49" i="2"/>
  <c r="L49" i="2"/>
  <c r="K49" i="2"/>
  <c r="J49" i="2"/>
  <c r="I49" i="2"/>
  <c r="H49" i="2"/>
  <c r="G49" i="2"/>
  <c r="F49" i="2"/>
  <c r="E49" i="2"/>
  <c r="J57" i="2"/>
  <c r="J56" i="2"/>
  <c r="F36" i="2"/>
  <c r="G36" i="2"/>
  <c r="H36" i="2"/>
  <c r="I36" i="2"/>
  <c r="J36" i="2"/>
  <c r="K36" i="2"/>
  <c r="L36" i="2"/>
  <c r="M36" i="2"/>
  <c r="N36" i="2"/>
  <c r="E36" i="2"/>
  <c r="F31" i="2"/>
  <c r="G31" i="2"/>
  <c r="H31" i="2"/>
  <c r="I31" i="2"/>
  <c r="J31" i="2"/>
  <c r="K31" i="2"/>
  <c r="L31" i="2"/>
  <c r="M31" i="2"/>
  <c r="N31" i="2"/>
  <c r="E31" i="2"/>
  <c r="F32" i="2"/>
  <c r="G32" i="2"/>
  <c r="G37" i="2" s="1"/>
  <c r="H32" i="2"/>
  <c r="I32" i="2"/>
  <c r="I37" i="2" s="1"/>
  <c r="J32" i="2"/>
  <c r="J37" i="2" s="1"/>
  <c r="K32" i="2"/>
  <c r="L32" i="2"/>
  <c r="M32" i="2"/>
  <c r="N32" i="2"/>
  <c r="F33" i="2"/>
  <c r="F38" i="2" s="1"/>
  <c r="G33" i="2"/>
  <c r="G38" i="2" s="1"/>
  <c r="H33" i="2"/>
  <c r="H38" i="2" s="1"/>
  <c r="I33" i="2"/>
  <c r="I38" i="2" s="1"/>
  <c r="K33" i="2"/>
  <c r="K38" i="2" s="1"/>
  <c r="L33" i="2"/>
  <c r="L38" i="2" s="1"/>
  <c r="M33" i="2"/>
  <c r="M38" i="2" s="1"/>
  <c r="N33" i="2"/>
  <c r="N38" i="2" s="1"/>
  <c r="F34" i="2"/>
  <c r="F39" i="2" s="1"/>
  <c r="I8" i="2" s="1"/>
  <c r="G34" i="2"/>
  <c r="H34" i="2"/>
  <c r="H39" i="2" s="1"/>
  <c r="I34" i="2"/>
  <c r="I39" i="2" s="1"/>
  <c r="K34" i="2"/>
  <c r="K39" i="2" s="1"/>
  <c r="L34" i="2"/>
  <c r="L39" i="2" s="1"/>
  <c r="M34" i="2"/>
  <c r="M39" i="2" s="1"/>
  <c r="N34" i="2"/>
  <c r="N39" i="2" s="1"/>
  <c r="E33" i="2"/>
  <c r="E38" i="2" s="1"/>
  <c r="E34" i="2"/>
  <c r="E39" i="2" s="1"/>
  <c r="E32" i="2"/>
  <c r="G39" i="2"/>
  <c r="C5" i="16"/>
  <c r="H37" i="2" l="1"/>
  <c r="K37" i="2"/>
  <c r="L37" i="2"/>
  <c r="E37" i="2"/>
  <c r="M37" i="2"/>
  <c r="F37" i="2"/>
  <c r="N37" i="2"/>
  <c r="C39" i="2"/>
  <c r="C38" i="2"/>
  <c r="C37" i="2"/>
  <c r="C33" i="2"/>
  <c r="C34" i="2"/>
  <c r="C32" i="2"/>
  <c r="C91" i="21"/>
  <c r="B10" i="17" s="1"/>
  <c r="C90" i="21"/>
  <c r="B9" i="17" s="1"/>
  <c r="C89" i="21"/>
  <c r="B8" i="17" s="1"/>
  <c r="C88" i="21"/>
  <c r="B7" i="17" s="1"/>
  <c r="C87" i="21"/>
  <c r="B6" i="17" s="1"/>
  <c r="C85" i="21"/>
  <c r="B5" i="12" s="1"/>
  <c r="C80" i="21"/>
  <c r="B34" i="10" s="1"/>
  <c r="C79" i="21"/>
  <c r="B24" i="10" s="1"/>
  <c r="C78" i="21"/>
  <c r="B14" i="10" s="1"/>
  <c r="C77" i="21"/>
  <c r="B32" i="10" s="1"/>
  <c r="C76" i="21"/>
  <c r="B22" i="10" s="1"/>
  <c r="C75" i="21"/>
  <c r="B12" i="10" s="1"/>
  <c r="C74" i="21"/>
  <c r="B31" i="10" s="1"/>
  <c r="C73" i="21"/>
  <c r="B21" i="10" s="1"/>
  <c r="C72" i="21"/>
  <c r="B11" i="10" s="1"/>
  <c r="C71" i="21"/>
  <c r="B29" i="10" s="1"/>
  <c r="C70" i="21"/>
  <c r="B19" i="10" s="1"/>
  <c r="C69" i="21"/>
  <c r="B9" i="10" s="1"/>
  <c r="C68" i="21"/>
  <c r="B28" i="10" s="1"/>
  <c r="C67" i="21"/>
  <c r="B18" i="10" s="1"/>
  <c r="C66" i="21"/>
  <c r="B8" i="10" s="1"/>
  <c r="C65" i="21"/>
  <c r="B33" i="10" s="1"/>
  <c r="C64" i="21"/>
  <c r="C63" i="21"/>
  <c r="B13" i="10" s="1"/>
  <c r="C62" i="21"/>
  <c r="B27" i="10" s="1"/>
  <c r="C61" i="21"/>
  <c r="B17" i="10" s="1"/>
  <c r="C60" i="21"/>
  <c r="B7" i="10" s="1"/>
  <c r="C59" i="21"/>
  <c r="B30" i="10" s="1"/>
  <c r="C58" i="21"/>
  <c r="B20" i="10" s="1"/>
  <c r="C57" i="21"/>
  <c r="B10" i="10" s="1"/>
  <c r="C56" i="21"/>
  <c r="B26" i="10" s="1"/>
  <c r="C55" i="21"/>
  <c r="B16" i="10" s="1"/>
  <c r="C54" i="21"/>
  <c r="B6" i="10" s="1"/>
  <c r="C53" i="21"/>
  <c r="B25" i="10" s="1"/>
  <c r="C52" i="21"/>
  <c r="B15" i="10" s="1"/>
  <c r="C51" i="21"/>
  <c r="B5" i="10" s="1"/>
  <c r="C50" i="21"/>
  <c r="B21" i="3" s="1"/>
  <c r="C49" i="21"/>
  <c r="B20" i="3" s="1"/>
  <c r="C48" i="21"/>
  <c r="B19" i="3" s="1"/>
  <c r="C47" i="21"/>
  <c r="B18" i="3" s="1"/>
  <c r="C46" i="21"/>
  <c r="B17" i="3" s="1"/>
  <c r="C45" i="21"/>
  <c r="B16" i="3" s="1"/>
  <c r="C44" i="21"/>
  <c r="B8" i="3" s="1"/>
  <c r="C43" i="21"/>
  <c r="B7" i="3" s="1"/>
  <c r="C42" i="21"/>
  <c r="B6" i="3" s="1"/>
  <c r="C41" i="21"/>
  <c r="B5" i="3" s="1"/>
  <c r="C39" i="21"/>
  <c r="B20" i="7" s="1"/>
  <c r="C38" i="21"/>
  <c r="B19" i="7" s="1"/>
  <c r="C37" i="21"/>
  <c r="B18" i="7" s="1"/>
  <c r="C36" i="21"/>
  <c r="B17" i="7" s="1"/>
  <c r="B58" i="7" s="1"/>
  <c r="C35" i="21"/>
  <c r="B16" i="7" s="1"/>
  <c r="C34" i="21"/>
  <c r="B15" i="7" s="1"/>
  <c r="B55" i="7" s="1"/>
  <c r="C33" i="21"/>
  <c r="B14" i="7" s="1"/>
  <c r="B54" i="7" s="1"/>
  <c r="C32" i="21"/>
  <c r="B13" i="7" s="1"/>
  <c r="C31" i="21"/>
  <c r="B25" i="7" s="1"/>
  <c r="C30" i="21"/>
  <c r="B12" i="7" s="1"/>
  <c r="B51" i="7" s="1"/>
  <c r="C29" i="21"/>
  <c r="B11" i="7" s="1"/>
  <c r="B50" i="7" s="1"/>
  <c r="C28" i="21"/>
  <c r="B10" i="7" s="1"/>
  <c r="B49" i="7" s="1"/>
  <c r="C27" i="21"/>
  <c r="B9" i="7" s="1"/>
  <c r="B48" i="7" s="1"/>
  <c r="C26" i="21"/>
  <c r="B8" i="7" s="1"/>
  <c r="B46" i="7" s="1"/>
  <c r="C25" i="21"/>
  <c r="B7" i="7" s="1"/>
  <c r="B45" i="7" s="1"/>
  <c r="C24" i="21"/>
  <c r="B6" i="7" s="1"/>
  <c r="B44" i="7" s="1"/>
  <c r="C23" i="21"/>
  <c r="B5" i="7" s="1"/>
  <c r="B43" i="7" s="1"/>
  <c r="C21" i="21"/>
  <c r="C19" i="2" s="1"/>
  <c r="C20" i="21"/>
  <c r="C12" i="2" s="1"/>
  <c r="C19" i="21"/>
  <c r="C7" i="2" s="1"/>
  <c r="C18" i="21"/>
  <c r="C20" i="2" s="1"/>
  <c r="C17" i="21"/>
  <c r="C18" i="2" s="1"/>
  <c r="C16" i="21"/>
  <c r="C14" i="2" s="1"/>
  <c r="C15" i="21"/>
  <c r="C17" i="2" s="1"/>
  <c r="C14" i="21"/>
  <c r="C13" i="2" s="1"/>
  <c r="C13" i="21"/>
  <c r="C15" i="2" s="1"/>
  <c r="C12" i="21"/>
  <c r="C16" i="2" s="1"/>
  <c r="C11" i="21"/>
  <c r="C6" i="2" s="1"/>
  <c r="C10" i="21"/>
  <c r="C11" i="2" s="1"/>
  <c r="C9" i="21"/>
  <c r="C10" i="2" s="1"/>
  <c r="C8" i="21"/>
  <c r="C8" i="2" s="1"/>
  <c r="C7" i="21"/>
  <c r="C9" i="2" s="1"/>
  <c r="B23" i="10"/>
  <c r="AD7" i="22"/>
  <c r="AC7" i="22"/>
  <c r="AB7" i="22"/>
  <c r="W7" i="22"/>
  <c r="D7" i="22"/>
  <c r="C7" i="22"/>
  <c r="AD6" i="22"/>
  <c r="AC6" i="22"/>
  <c r="X6" i="22"/>
  <c r="W6" i="22"/>
  <c r="V6" i="22"/>
  <c r="U6" i="22"/>
  <c r="P6" i="22"/>
  <c r="O6" i="22"/>
  <c r="N6" i="22"/>
  <c r="M6" i="22"/>
  <c r="H6" i="22"/>
  <c r="G6" i="22"/>
  <c r="F6" i="22"/>
  <c r="E6" i="22"/>
  <c r="D6" i="22"/>
  <c r="C6" i="22"/>
  <c r="AD5" i="22"/>
  <c r="AC5" i="22"/>
  <c r="AB5" i="22"/>
  <c r="AB6" i="22" s="1"/>
  <c r="AA5" i="22"/>
  <c r="AA7" i="22" s="1"/>
  <c r="Z5" i="22"/>
  <c r="Z3" i="22" s="1" a="1"/>
  <c r="Z3" i="22" s="1"/>
  <c r="Y5" i="22"/>
  <c r="Y7" i="22" s="1"/>
  <c r="X5" i="22"/>
  <c r="X7" i="22" s="1"/>
  <c r="W5" i="22"/>
  <c r="V5" i="22"/>
  <c r="V7" i="22" s="1"/>
  <c r="U5" i="22"/>
  <c r="U7" i="22" s="1"/>
  <c r="T5" i="22"/>
  <c r="T6" i="22" s="1"/>
  <c r="S5" i="22"/>
  <c r="S7" i="22" s="1"/>
  <c r="R5" i="22"/>
  <c r="R3" i="22" s="1" a="1"/>
  <c r="R3" i="22" s="1"/>
  <c r="Q5" i="22"/>
  <c r="Q7" i="22" s="1"/>
  <c r="P5" i="22"/>
  <c r="P7" i="22" s="1"/>
  <c r="O5" i="22"/>
  <c r="O7" i="22" s="1"/>
  <c r="N5" i="22"/>
  <c r="N7" i="22" s="1"/>
  <c r="M5" i="22"/>
  <c r="M7" i="22" s="1"/>
  <c r="L5" i="22"/>
  <c r="L6" i="22" s="1"/>
  <c r="K5" i="22"/>
  <c r="K7" i="22" s="1"/>
  <c r="J5" i="22"/>
  <c r="J3" i="22" s="1" a="1"/>
  <c r="J3" i="22" s="1"/>
  <c r="I5" i="22"/>
  <c r="I7" i="22" s="1"/>
  <c r="H5" i="22"/>
  <c r="H7" i="22" s="1"/>
  <c r="G5" i="22"/>
  <c r="G7" i="22" s="1"/>
  <c r="F5" i="22"/>
  <c r="F7" i="22" s="1"/>
  <c r="E5" i="22"/>
  <c r="E7" i="22" s="1"/>
  <c r="AD3" i="22"/>
  <c r="AD3" i="22" a="1"/>
  <c r="AC3" i="22"/>
  <c r="AC3" i="22" a="1"/>
  <c r="Y3" i="22"/>
  <c r="Y3" i="22" a="1"/>
  <c r="X3" i="22" a="1"/>
  <c r="X3" i="22" s="1"/>
  <c r="W3" i="22" a="1"/>
  <c r="W3" i="22" s="1"/>
  <c r="V3" i="22"/>
  <c r="V3" i="22" a="1"/>
  <c r="U3" i="22"/>
  <c r="U3" i="22" a="1"/>
  <c r="S3" i="22" a="1"/>
  <c r="S3" i="22" s="1"/>
  <c r="Q3" i="22"/>
  <c r="Q3" i="22" a="1"/>
  <c r="P3" i="22" a="1"/>
  <c r="P3" i="22" s="1"/>
  <c r="O3" i="22" a="1"/>
  <c r="O3" i="22" s="1"/>
  <c r="N3" i="22"/>
  <c r="N3" i="22" a="1"/>
  <c r="M3" i="22"/>
  <c r="M3" i="22" a="1"/>
  <c r="K3" i="22" a="1"/>
  <c r="K3" i="22" s="1"/>
  <c r="I3" i="22"/>
  <c r="I3" i="22" a="1"/>
  <c r="H3" i="22" a="1"/>
  <c r="H3" i="22" s="1"/>
  <c r="G3" i="22" a="1"/>
  <c r="G3" i="22" s="1"/>
  <c r="F3" i="22"/>
  <c r="F3" i="22" a="1"/>
  <c r="E3" i="22"/>
  <c r="E3" i="22" a="1"/>
  <c r="D3" i="22" a="1"/>
  <c r="D3" i="22" s="1"/>
  <c r="C3" i="22" a="1"/>
  <c r="C3" i="22" s="1"/>
  <c r="B32" i="7" l="1"/>
  <c r="B30" i="7"/>
  <c r="B53" i="7"/>
  <c r="B36" i="7"/>
  <c r="B31" i="7"/>
  <c r="B33" i="7"/>
  <c r="B34" i="7"/>
  <c r="B35" i="7"/>
  <c r="B37" i="7"/>
  <c r="L7" i="22"/>
  <c r="T7" i="22"/>
  <c r="AA3" i="22" a="1"/>
  <c r="AA3" i="22" s="1"/>
  <c r="I6" i="22"/>
  <c r="Q6" i="22"/>
  <c r="Y6" i="22"/>
  <c r="J6" i="22"/>
  <c r="R6" i="22"/>
  <c r="Z6" i="22"/>
  <c r="L3" i="22" a="1"/>
  <c r="L3" i="22" s="1"/>
  <c r="T3" i="22" a="1"/>
  <c r="T3" i="22" s="1"/>
  <c r="AB3" i="22" a="1"/>
  <c r="AB3" i="22" s="1"/>
  <c r="K6" i="22"/>
  <c r="S6" i="22"/>
  <c r="AA6" i="22"/>
  <c r="J7" i="22"/>
  <c r="Z7" i="22"/>
  <c r="R7" i="22"/>
  <c r="D35" i="12" l="1"/>
  <c r="D34" i="12"/>
  <c r="E34" i="12" s="1"/>
  <c r="D33" i="12"/>
  <c r="E33" i="12" s="1"/>
  <c r="D32" i="12"/>
  <c r="D31" i="12"/>
  <c r="D30" i="12"/>
  <c r="E30" i="12" s="1"/>
  <c r="D29" i="12"/>
  <c r="E29" i="12" s="1"/>
  <c r="D28" i="12"/>
  <c r="E28" i="12" s="1"/>
  <c r="D27" i="12"/>
  <c r="E27" i="12" s="1"/>
  <c r="D26" i="12"/>
  <c r="E26" i="12" s="1"/>
  <c r="D25" i="12"/>
  <c r="E25" i="12" s="1"/>
  <c r="E31" i="12"/>
  <c r="E32" i="12"/>
  <c r="E35" i="12"/>
  <c r="D24" i="12"/>
  <c r="E24" i="12" s="1"/>
  <c r="R58" i="7"/>
  <c r="F58" i="7" s="1"/>
  <c r="G58" i="7" s="1"/>
  <c r="H58" i="7" s="1"/>
  <c r="F43" i="7"/>
  <c r="G43" i="7" s="1"/>
  <c r="I47" i="7"/>
  <c r="H47" i="7" s="1"/>
  <c r="G47" i="7" s="1"/>
  <c r="F48" i="7"/>
  <c r="G5" i="7"/>
  <c r="H5" i="7"/>
  <c r="I5" i="7"/>
  <c r="F5" i="7"/>
  <c r="H28" i="20"/>
  <c r="H27" i="20"/>
  <c r="I28" i="20"/>
  <c r="G28" i="20" s="1"/>
  <c r="J28" i="20"/>
  <c r="H68" i="20"/>
  <c r="C36" i="4"/>
  <c r="F25" i="7" s="1"/>
  <c r="B31" i="21"/>
  <c r="B81" i="21"/>
  <c r="B82" i="21"/>
  <c r="C51" i="4"/>
  <c r="E23" i="3" s="1"/>
  <c r="D51" i="4"/>
  <c r="D50" i="4"/>
  <c r="C50" i="4"/>
  <c r="E22" i="3" s="1"/>
  <c r="H78" i="20"/>
  <c r="H77" i="20"/>
  <c r="I77" i="20"/>
  <c r="G77" i="20" s="1"/>
  <c r="F77" i="20" s="1"/>
  <c r="E81" i="21" s="1"/>
  <c r="D22" i="3" s="1"/>
  <c r="I78" i="20"/>
  <c r="G78" i="20" s="1"/>
  <c r="H76" i="20"/>
  <c r="J76" i="20"/>
  <c r="F9" i="7"/>
  <c r="G9" i="7"/>
  <c r="H9" i="7"/>
  <c r="I9" i="7"/>
  <c r="F10" i="7"/>
  <c r="G10" i="7"/>
  <c r="H10" i="7"/>
  <c r="I10" i="7"/>
  <c r="F11" i="7"/>
  <c r="G11" i="7"/>
  <c r="H11" i="7"/>
  <c r="I11" i="7"/>
  <c r="F12" i="7"/>
  <c r="G12" i="7"/>
  <c r="H12" i="7"/>
  <c r="I12" i="7"/>
  <c r="F6" i="7"/>
  <c r="G6" i="7"/>
  <c r="H6" i="7"/>
  <c r="I6" i="7"/>
  <c r="F7" i="7"/>
  <c r="G7" i="7"/>
  <c r="H7" i="7"/>
  <c r="I7" i="7"/>
  <c r="F8" i="7"/>
  <c r="G8" i="7"/>
  <c r="H8" i="7"/>
  <c r="I8" i="7"/>
  <c r="F20" i="7"/>
  <c r="G20" i="7"/>
  <c r="H20" i="7"/>
  <c r="I20" i="7"/>
  <c r="F19" i="7"/>
  <c r="G19" i="7"/>
  <c r="H19" i="7"/>
  <c r="I19" i="7"/>
  <c r="F18" i="7"/>
  <c r="G18" i="7"/>
  <c r="H18" i="7"/>
  <c r="I18" i="7"/>
  <c r="G17" i="7"/>
  <c r="H17" i="7"/>
  <c r="I17" i="7"/>
  <c r="F17" i="7"/>
  <c r="I7" i="3"/>
  <c r="J8" i="9"/>
  <c r="G20" i="5"/>
  <c r="G19" i="5"/>
  <c r="G15" i="5" s="1"/>
  <c r="B88" i="21"/>
  <c r="B89" i="21"/>
  <c r="B90" i="21"/>
  <c r="B91" i="21"/>
  <c r="B87" i="21"/>
  <c r="H86" i="20"/>
  <c r="H85" i="20"/>
  <c r="H84" i="20"/>
  <c r="H83" i="20"/>
  <c r="H82" i="20"/>
  <c r="I83" i="20"/>
  <c r="E83" i="20" s="1"/>
  <c r="D88" i="21" s="1"/>
  <c r="C7" i="17" s="1"/>
  <c r="I84" i="20"/>
  <c r="E84" i="20" s="1"/>
  <c r="D89" i="21" s="1"/>
  <c r="C8" i="17" s="1"/>
  <c r="I85" i="20"/>
  <c r="I86" i="20"/>
  <c r="I82" i="20"/>
  <c r="G82" i="20" s="1"/>
  <c r="I81" i="20"/>
  <c r="G81" i="20" s="1"/>
  <c r="H81" i="20"/>
  <c r="J81" i="20"/>
  <c r="D57" i="4"/>
  <c r="B85" i="21"/>
  <c r="B42" i="21"/>
  <c r="B43" i="21"/>
  <c r="B44" i="21"/>
  <c r="B45" i="21"/>
  <c r="B46" i="21"/>
  <c r="B47" i="21"/>
  <c r="B48" i="21"/>
  <c r="B49" i="21"/>
  <c r="B50" i="21"/>
  <c r="B41" i="21"/>
  <c r="B24" i="21"/>
  <c r="B25" i="21"/>
  <c r="B26" i="21"/>
  <c r="B27" i="21"/>
  <c r="B28" i="21"/>
  <c r="B29" i="21"/>
  <c r="B30" i="21"/>
  <c r="B32" i="21"/>
  <c r="B33" i="21"/>
  <c r="B34" i="21"/>
  <c r="B35" i="21"/>
  <c r="B36" i="21"/>
  <c r="B37" i="21"/>
  <c r="B38" i="21"/>
  <c r="B39" i="21"/>
  <c r="B23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7" i="21"/>
  <c r="I41" i="20"/>
  <c r="G41" i="20" s="1"/>
  <c r="I42" i="20"/>
  <c r="G42" i="20" s="1"/>
  <c r="I43" i="20"/>
  <c r="I44" i="20"/>
  <c r="G44" i="20" s="1"/>
  <c r="I45" i="20"/>
  <c r="G45" i="20" s="1"/>
  <c r="I46" i="20"/>
  <c r="I47" i="20"/>
  <c r="G47" i="20" s="1"/>
  <c r="I48" i="20"/>
  <c r="G48" i="20" s="1"/>
  <c r="I49" i="20"/>
  <c r="I50" i="20"/>
  <c r="G50" i="20" s="1"/>
  <c r="I51" i="20"/>
  <c r="I52" i="20"/>
  <c r="G52" i="20" s="1"/>
  <c r="I53" i="20"/>
  <c r="G53" i="20" s="1"/>
  <c r="I54" i="20"/>
  <c r="G54" i="20" s="1"/>
  <c r="I55" i="20"/>
  <c r="I56" i="20"/>
  <c r="I57" i="20"/>
  <c r="G57" i="20" s="1"/>
  <c r="I58" i="20"/>
  <c r="G58" i="20" s="1"/>
  <c r="I59" i="20"/>
  <c r="I60" i="20"/>
  <c r="G60" i="20" s="1"/>
  <c r="I61" i="20"/>
  <c r="G61" i="20" s="1"/>
  <c r="I62" i="20"/>
  <c r="G62" i="20" s="1"/>
  <c r="I63" i="20"/>
  <c r="G63" i="20" s="1"/>
  <c r="I64" i="20"/>
  <c r="I65" i="20"/>
  <c r="I66" i="20"/>
  <c r="G66" i="20" s="1"/>
  <c r="I67" i="20"/>
  <c r="I68" i="20"/>
  <c r="G68" i="20" s="1"/>
  <c r="I69" i="20"/>
  <c r="G69" i="20" s="1"/>
  <c r="I70" i="20"/>
  <c r="G70" i="20" s="1"/>
  <c r="I71" i="20"/>
  <c r="G71" i="20" s="1"/>
  <c r="I72" i="20"/>
  <c r="G72" i="20" s="1"/>
  <c r="I73" i="20"/>
  <c r="G73" i="20" s="1"/>
  <c r="I74" i="20"/>
  <c r="G74" i="20" s="1"/>
  <c r="I75" i="20"/>
  <c r="I76" i="20"/>
  <c r="G76" i="20" s="1"/>
  <c r="C38" i="4"/>
  <c r="E25" i="10" s="1"/>
  <c r="D38" i="4"/>
  <c r="C39" i="4"/>
  <c r="E26" i="10" s="1"/>
  <c r="D39" i="4"/>
  <c r="C40" i="4"/>
  <c r="E10" i="10" s="1"/>
  <c r="D40" i="4"/>
  <c r="H54" i="20"/>
  <c r="H55" i="20"/>
  <c r="H53" i="20"/>
  <c r="J53" i="20"/>
  <c r="H51" i="20"/>
  <c r="H52" i="20"/>
  <c r="H50" i="20"/>
  <c r="H48" i="20"/>
  <c r="H49" i="20"/>
  <c r="H47" i="20"/>
  <c r="H56" i="20"/>
  <c r="H57" i="20"/>
  <c r="H58" i="20"/>
  <c r="J58" i="20"/>
  <c r="H59" i="20"/>
  <c r="H60" i="20"/>
  <c r="H61" i="20"/>
  <c r="J61" i="20"/>
  <c r="H62" i="20"/>
  <c r="H63" i="20"/>
  <c r="H64" i="20"/>
  <c r="H65" i="20"/>
  <c r="H66" i="20"/>
  <c r="J66" i="20"/>
  <c r="H67" i="20"/>
  <c r="H69" i="20"/>
  <c r="H70" i="20"/>
  <c r="H71" i="20"/>
  <c r="H72" i="20"/>
  <c r="H73" i="20"/>
  <c r="H74" i="20"/>
  <c r="J74" i="20"/>
  <c r="H75" i="20"/>
  <c r="J75" i="20"/>
  <c r="J73" i="20"/>
  <c r="J72" i="20"/>
  <c r="J71" i="20"/>
  <c r="J70" i="20"/>
  <c r="J69" i="20"/>
  <c r="J68" i="20"/>
  <c r="J67" i="20"/>
  <c r="J65" i="20"/>
  <c r="J64" i="20"/>
  <c r="J63" i="20"/>
  <c r="J62" i="20"/>
  <c r="J60" i="20"/>
  <c r="J59" i="20"/>
  <c r="J57" i="20"/>
  <c r="J56" i="20"/>
  <c r="J55" i="20"/>
  <c r="J54" i="20"/>
  <c r="J52" i="20"/>
  <c r="J51" i="20"/>
  <c r="J50" i="20"/>
  <c r="J49" i="20"/>
  <c r="J48" i="20"/>
  <c r="J47" i="20"/>
  <c r="H46" i="20"/>
  <c r="H45" i="20"/>
  <c r="H44" i="20"/>
  <c r="H43" i="20"/>
  <c r="H42" i="20"/>
  <c r="H41" i="20"/>
  <c r="E41" i="20" s="1"/>
  <c r="D45" i="21" s="1"/>
  <c r="C16" i="3" s="1"/>
  <c r="J37" i="20"/>
  <c r="I39" i="20"/>
  <c r="I40" i="20"/>
  <c r="G40" i="20" s="1"/>
  <c r="H40" i="20"/>
  <c r="H39" i="20"/>
  <c r="I38" i="20"/>
  <c r="G38" i="20" s="1"/>
  <c r="H38" i="20"/>
  <c r="J38" i="20"/>
  <c r="J40" i="20"/>
  <c r="J39" i="20"/>
  <c r="H37" i="20"/>
  <c r="I37" i="20"/>
  <c r="J36" i="20"/>
  <c r="J35" i="20"/>
  <c r="J34" i="20"/>
  <c r="J33" i="20"/>
  <c r="J32" i="20"/>
  <c r="J31" i="20"/>
  <c r="J30" i="20"/>
  <c r="J29" i="20"/>
  <c r="J27" i="20"/>
  <c r="J26" i="20"/>
  <c r="J25" i="20"/>
  <c r="J24" i="20"/>
  <c r="J23" i="20"/>
  <c r="J22" i="20"/>
  <c r="J21" i="20"/>
  <c r="J20" i="20"/>
  <c r="H36" i="20"/>
  <c r="H35" i="20"/>
  <c r="H34" i="20"/>
  <c r="H33" i="20"/>
  <c r="H32" i="20"/>
  <c r="H31" i="20"/>
  <c r="H30" i="20"/>
  <c r="H29" i="20"/>
  <c r="I29" i="20"/>
  <c r="I30" i="20"/>
  <c r="G30" i="20" s="1"/>
  <c r="I31" i="20"/>
  <c r="I32" i="20"/>
  <c r="G32" i="20" s="1"/>
  <c r="I33" i="20"/>
  <c r="G33" i="20" s="1"/>
  <c r="I34" i="20"/>
  <c r="I35" i="20"/>
  <c r="I36" i="20"/>
  <c r="G36" i="20" s="1"/>
  <c r="H26" i="20"/>
  <c r="H25" i="20"/>
  <c r="H24" i="20"/>
  <c r="H23" i="20"/>
  <c r="H22" i="20"/>
  <c r="H21" i="20"/>
  <c r="I21" i="20"/>
  <c r="I22" i="20"/>
  <c r="G22" i="20" s="1"/>
  <c r="I23" i="20"/>
  <c r="G23" i="20" s="1"/>
  <c r="I24" i="20"/>
  <c r="I25" i="20"/>
  <c r="G25" i="20" s="1"/>
  <c r="I26" i="20"/>
  <c r="G26" i="20" s="1"/>
  <c r="I27" i="20"/>
  <c r="G27" i="20" s="1"/>
  <c r="H20" i="20"/>
  <c r="I20" i="20"/>
  <c r="G20" i="20" s="1"/>
  <c r="H19" i="20"/>
  <c r="I19" i="20"/>
  <c r="G19" i="20" s="1"/>
  <c r="H16" i="20"/>
  <c r="I16" i="20"/>
  <c r="G16" i="20" s="1"/>
  <c r="H15" i="20"/>
  <c r="I15" i="20"/>
  <c r="G15" i="20" s="1"/>
  <c r="H13" i="20"/>
  <c r="I13" i="20"/>
  <c r="G13" i="20" s="1"/>
  <c r="H14" i="20"/>
  <c r="I14" i="20"/>
  <c r="H12" i="20"/>
  <c r="I12" i="20"/>
  <c r="G12" i="20" s="1"/>
  <c r="H10" i="20"/>
  <c r="I10" i="20"/>
  <c r="G10" i="20" s="1"/>
  <c r="H11" i="20"/>
  <c r="I11" i="20"/>
  <c r="G11" i="20" s="1"/>
  <c r="J18" i="20"/>
  <c r="J17" i="20"/>
  <c r="H18" i="20"/>
  <c r="I18" i="20"/>
  <c r="G18" i="20" s="1"/>
  <c r="H7" i="20"/>
  <c r="I7" i="20"/>
  <c r="G7" i="20" s="1"/>
  <c r="H8" i="20"/>
  <c r="I8" i="20"/>
  <c r="G8" i="20" s="1"/>
  <c r="I5" i="20"/>
  <c r="G5" i="20" s="1"/>
  <c r="H5" i="20"/>
  <c r="H6" i="20"/>
  <c r="H17" i="20"/>
  <c r="H9" i="20"/>
  <c r="I6" i="20"/>
  <c r="G6" i="20" s="1"/>
  <c r="I17" i="20"/>
  <c r="G17" i="20" s="1"/>
  <c r="I9" i="20"/>
  <c r="C69" i="4"/>
  <c r="D69" i="4"/>
  <c r="C70" i="4"/>
  <c r="D70" i="4"/>
  <c r="C66" i="4"/>
  <c r="D66" i="4"/>
  <c r="C65" i="4"/>
  <c r="D65" i="4"/>
  <c r="C52" i="4"/>
  <c r="D5" i="19" s="1"/>
  <c r="D52" i="4"/>
  <c r="C53" i="4"/>
  <c r="E6" i="17" s="1"/>
  <c r="D53" i="4"/>
  <c r="C54" i="4"/>
  <c r="E9" i="17" s="1"/>
  <c r="D54" i="4"/>
  <c r="C55" i="4"/>
  <c r="E10" i="17" s="1"/>
  <c r="D55" i="4"/>
  <c r="C56" i="4"/>
  <c r="E8" i="17" s="1"/>
  <c r="D56" i="4"/>
  <c r="D71" i="4"/>
  <c r="C71" i="4"/>
  <c r="B9" i="19" s="1"/>
  <c r="D72" i="4"/>
  <c r="C72" i="4"/>
  <c r="B10" i="19" s="1"/>
  <c r="D73" i="4"/>
  <c r="C73" i="4"/>
  <c r="B11" i="19" s="1"/>
  <c r="D67" i="4"/>
  <c r="C67" i="4"/>
  <c r="B8" i="19" s="1"/>
  <c r="D64" i="4"/>
  <c r="C64" i="4"/>
  <c r="B7" i="19" s="1"/>
  <c r="D68" i="4"/>
  <c r="C68" i="4"/>
  <c r="B6" i="19" s="1"/>
  <c r="D62" i="4"/>
  <c r="C62" i="4"/>
  <c r="D61" i="4"/>
  <c r="D59" i="4"/>
  <c r="C61" i="4"/>
  <c r="C59" i="4"/>
  <c r="C60" i="4"/>
  <c r="D60" i="4"/>
  <c r="C6" i="4"/>
  <c r="G9" i="2" s="1"/>
  <c r="D6" i="4"/>
  <c r="C7" i="4"/>
  <c r="D7" i="17" s="1"/>
  <c r="D7" i="4"/>
  <c r="C8" i="4"/>
  <c r="G10" i="2" s="1"/>
  <c r="D8" i="4"/>
  <c r="C9" i="4"/>
  <c r="G11" i="2" s="1"/>
  <c r="D9" i="4"/>
  <c r="C10" i="4"/>
  <c r="E8" i="3" s="1"/>
  <c r="D10" i="4"/>
  <c r="C11" i="4"/>
  <c r="E5" i="12" s="1"/>
  <c r="D11" i="4"/>
  <c r="C12" i="4"/>
  <c r="C24" i="12" s="1"/>
  <c r="D12" i="4"/>
  <c r="C13" i="4"/>
  <c r="G16" i="2" s="1"/>
  <c r="D13" i="4"/>
  <c r="C14" i="4"/>
  <c r="C28" i="12" s="1"/>
  <c r="D14" i="4"/>
  <c r="C15" i="4"/>
  <c r="C30" i="12" s="1"/>
  <c r="D15" i="4"/>
  <c r="C16" i="4"/>
  <c r="C29" i="12" s="1"/>
  <c r="D16" i="4"/>
  <c r="C17" i="4"/>
  <c r="G14" i="2" s="1"/>
  <c r="D17" i="4"/>
  <c r="C18" i="4"/>
  <c r="C31" i="12" s="1"/>
  <c r="D18" i="4"/>
  <c r="C19" i="4"/>
  <c r="C32" i="12" s="1"/>
  <c r="D19" i="4"/>
  <c r="C20" i="4"/>
  <c r="G20" i="2" s="1"/>
  <c r="D20" i="4"/>
  <c r="C21" i="4"/>
  <c r="G7" i="2" s="1"/>
  <c r="D21" i="4"/>
  <c r="C22" i="4"/>
  <c r="G12" i="2" s="1"/>
  <c r="D22" i="4"/>
  <c r="C23" i="4"/>
  <c r="G19" i="2" s="1"/>
  <c r="D23" i="4"/>
  <c r="C24" i="4"/>
  <c r="E16" i="3" s="1"/>
  <c r="D24" i="4"/>
  <c r="C25" i="4"/>
  <c r="E17" i="3" s="1"/>
  <c r="D25" i="4"/>
  <c r="C26" i="4"/>
  <c r="E18" i="3" s="1"/>
  <c r="D26" i="4"/>
  <c r="C27" i="4"/>
  <c r="E19" i="3" s="1"/>
  <c r="D27" i="4"/>
  <c r="C28" i="4"/>
  <c r="E20" i="3" s="1"/>
  <c r="D28" i="4"/>
  <c r="C29" i="4"/>
  <c r="E21" i="3" s="1"/>
  <c r="D29" i="4"/>
  <c r="C30" i="4"/>
  <c r="E43" i="7" s="1"/>
  <c r="D30" i="4"/>
  <c r="C31" i="4"/>
  <c r="D31" i="4"/>
  <c r="C32" i="4"/>
  <c r="E51" i="7" s="1"/>
  <c r="D32" i="4"/>
  <c r="C33" i="4"/>
  <c r="D33" i="4"/>
  <c r="C34" i="4"/>
  <c r="D34" i="4"/>
  <c r="C35" i="4"/>
  <c r="D35" i="4"/>
  <c r="C37" i="4"/>
  <c r="D37" i="4"/>
  <c r="C41" i="4"/>
  <c r="E56" i="7" s="1"/>
  <c r="D41" i="4"/>
  <c r="C42" i="4"/>
  <c r="E36" i="7" s="1"/>
  <c r="D42" i="4"/>
  <c r="C43" i="4"/>
  <c r="E17" i="10" s="1"/>
  <c r="D43" i="4"/>
  <c r="C44" i="4"/>
  <c r="D44" i="4"/>
  <c r="C45" i="4"/>
  <c r="E18" i="10" s="1"/>
  <c r="D45" i="4"/>
  <c r="C46" i="4"/>
  <c r="E29" i="10" s="1"/>
  <c r="D46" i="4"/>
  <c r="C47" i="4"/>
  <c r="E21" i="10" s="1"/>
  <c r="D47" i="4"/>
  <c r="C48" i="4"/>
  <c r="E32" i="10" s="1"/>
  <c r="D48" i="4"/>
  <c r="C49" i="4"/>
  <c r="E24" i="10" s="1"/>
  <c r="D49" i="4"/>
  <c r="G34" i="20"/>
  <c r="K5" i="12"/>
  <c r="L5" i="12"/>
  <c r="J5" i="12"/>
  <c r="I52" i="7"/>
  <c r="H52" i="7" s="1"/>
  <c r="I62" i="7"/>
  <c r="J62" i="7" s="1"/>
  <c r="K13" i="9"/>
  <c r="J47" i="7"/>
  <c r="K47" i="7" s="1"/>
  <c r="L47" i="7" s="1"/>
  <c r="M47" i="7" s="1"/>
  <c r="F37" i="7"/>
  <c r="F36" i="7"/>
  <c r="F35" i="7"/>
  <c r="F34" i="7"/>
  <c r="F33" i="7"/>
  <c r="F32" i="7"/>
  <c r="F31" i="7"/>
  <c r="F30" i="7"/>
  <c r="J28" i="2"/>
  <c r="J34" i="2" s="1"/>
  <c r="J39" i="2" s="1"/>
  <c r="J27" i="2"/>
  <c r="J33" i="2" s="1"/>
  <c r="J38" i="2" s="1"/>
  <c r="G48" i="7"/>
  <c r="G49" i="7" s="1"/>
  <c r="G50" i="7" s="1"/>
  <c r="M17" i="5"/>
  <c r="K20" i="5"/>
  <c r="K19" i="5"/>
  <c r="K15" i="5" s="1"/>
  <c r="H19" i="5"/>
  <c r="H15" i="5" s="1"/>
  <c r="I19" i="5"/>
  <c r="J19" i="5"/>
  <c r="H20" i="5"/>
  <c r="I20" i="5"/>
  <c r="J20" i="5"/>
  <c r="X57" i="9"/>
  <c r="N57" i="9"/>
  <c r="Z57" i="9"/>
  <c r="M57" i="9"/>
  <c r="L57" i="9"/>
  <c r="K57" i="9"/>
  <c r="J57" i="9"/>
  <c r="V57" i="9"/>
  <c r="N56" i="9"/>
  <c r="M56" i="9"/>
  <c r="L56" i="9"/>
  <c r="K56" i="9"/>
  <c r="J56" i="9"/>
  <c r="N55" i="9"/>
  <c r="Z55" i="9"/>
  <c r="M55" i="9"/>
  <c r="L55" i="9"/>
  <c r="X55" i="9"/>
  <c r="K55" i="9"/>
  <c r="J55" i="9"/>
  <c r="V55" i="9"/>
  <c r="N54" i="9"/>
  <c r="M54" i="9"/>
  <c r="L54" i="9"/>
  <c r="K54" i="9"/>
  <c r="J54" i="9"/>
  <c r="N53" i="9"/>
  <c r="Z53" i="9"/>
  <c r="M53" i="9"/>
  <c r="L53" i="9"/>
  <c r="R53" i="9"/>
  <c r="K53" i="9"/>
  <c r="J53" i="9"/>
  <c r="V53" i="9"/>
  <c r="N52" i="9"/>
  <c r="M52" i="9"/>
  <c r="L52" i="9"/>
  <c r="J52" i="9"/>
  <c r="X51" i="9"/>
  <c r="W51" i="9"/>
  <c r="T51" i="9"/>
  <c r="N51" i="9"/>
  <c r="Z51" i="9"/>
  <c r="M51" i="9"/>
  <c r="L51" i="9"/>
  <c r="K51" i="9"/>
  <c r="J51" i="9"/>
  <c r="V51" i="9"/>
  <c r="N50" i="9"/>
  <c r="M50" i="9"/>
  <c r="L50" i="9"/>
  <c r="J50" i="9"/>
  <c r="N46" i="9"/>
  <c r="Z46" i="9"/>
  <c r="M46" i="9"/>
  <c r="L46" i="9"/>
  <c r="K46" i="9"/>
  <c r="J46" i="9"/>
  <c r="V46" i="9"/>
  <c r="N45" i="9"/>
  <c r="M45" i="9"/>
  <c r="L45" i="9"/>
  <c r="K45" i="9"/>
  <c r="J45" i="9"/>
  <c r="T44" i="9"/>
  <c r="N44" i="9"/>
  <c r="Z44" i="9"/>
  <c r="M44" i="9"/>
  <c r="S44" i="9"/>
  <c r="L44" i="9"/>
  <c r="X44" i="9"/>
  <c r="K44" i="9"/>
  <c r="J44" i="9"/>
  <c r="V44" i="9"/>
  <c r="N43" i="9"/>
  <c r="M43" i="9"/>
  <c r="L43" i="9"/>
  <c r="K43" i="9"/>
  <c r="J43" i="9"/>
  <c r="X42" i="9"/>
  <c r="N42" i="9"/>
  <c r="Z42" i="9"/>
  <c r="M42" i="9"/>
  <c r="L42" i="9"/>
  <c r="K42" i="9"/>
  <c r="J42" i="9"/>
  <c r="V42" i="9"/>
  <c r="N41" i="9"/>
  <c r="M41" i="9"/>
  <c r="L41" i="9"/>
  <c r="K41" i="9"/>
  <c r="J41" i="9"/>
  <c r="N40" i="9"/>
  <c r="Z40" i="9"/>
  <c r="M40" i="9"/>
  <c r="L40" i="9"/>
  <c r="X40" i="9"/>
  <c r="K40" i="9"/>
  <c r="J40" i="9"/>
  <c r="V40" i="9"/>
  <c r="N39" i="9"/>
  <c r="M39" i="9"/>
  <c r="L39" i="9"/>
  <c r="K39" i="9"/>
  <c r="J39" i="9"/>
  <c r="X35" i="9"/>
  <c r="N35" i="9"/>
  <c r="Z35" i="9"/>
  <c r="M35" i="9"/>
  <c r="S35" i="9"/>
  <c r="L35" i="9"/>
  <c r="K35" i="9"/>
  <c r="J35" i="9"/>
  <c r="V35" i="9"/>
  <c r="N34" i="9"/>
  <c r="M34" i="9"/>
  <c r="L34" i="9"/>
  <c r="K34" i="9"/>
  <c r="J34" i="9"/>
  <c r="N33" i="9"/>
  <c r="Z33" i="9"/>
  <c r="M33" i="9"/>
  <c r="L33" i="9"/>
  <c r="X33" i="9"/>
  <c r="K33" i="9"/>
  <c r="J33" i="9"/>
  <c r="V33" i="9"/>
  <c r="N32" i="9"/>
  <c r="M32" i="9"/>
  <c r="L32" i="9"/>
  <c r="K32" i="9"/>
  <c r="J32" i="9"/>
  <c r="X31" i="9"/>
  <c r="N31" i="9"/>
  <c r="Z31" i="9"/>
  <c r="M31" i="9"/>
  <c r="S31" i="9"/>
  <c r="L31" i="9"/>
  <c r="K31" i="9"/>
  <c r="J31" i="9"/>
  <c r="V31" i="9"/>
  <c r="N30" i="9"/>
  <c r="M30" i="9"/>
  <c r="L30" i="9"/>
  <c r="K30" i="9"/>
  <c r="J30" i="9"/>
  <c r="N29" i="9"/>
  <c r="Z29" i="9"/>
  <c r="M29" i="9"/>
  <c r="L29" i="9"/>
  <c r="X29" i="9"/>
  <c r="K29" i="9"/>
  <c r="J29" i="9"/>
  <c r="V29" i="9"/>
  <c r="N28" i="9"/>
  <c r="M28" i="9"/>
  <c r="L28" i="9"/>
  <c r="K28" i="9"/>
  <c r="J28" i="9"/>
  <c r="X25" i="9"/>
  <c r="N25" i="9"/>
  <c r="Z25" i="9"/>
  <c r="M25" i="9"/>
  <c r="S25" i="9"/>
  <c r="L25" i="9"/>
  <c r="K25" i="9"/>
  <c r="J25" i="9"/>
  <c r="V25" i="9"/>
  <c r="N24" i="9"/>
  <c r="M24" i="9"/>
  <c r="L24" i="9"/>
  <c r="K24" i="9"/>
  <c r="J24" i="9"/>
  <c r="N23" i="9"/>
  <c r="Z23" i="9"/>
  <c r="M23" i="9"/>
  <c r="L23" i="9"/>
  <c r="X23" i="9"/>
  <c r="K23" i="9"/>
  <c r="J23" i="9"/>
  <c r="V23" i="9"/>
  <c r="N22" i="9"/>
  <c r="M22" i="9"/>
  <c r="L22" i="9"/>
  <c r="K22" i="9"/>
  <c r="J22" i="9"/>
  <c r="X21" i="9"/>
  <c r="N21" i="9"/>
  <c r="Z21" i="9"/>
  <c r="M21" i="9"/>
  <c r="S21" i="9"/>
  <c r="L21" i="9"/>
  <c r="K21" i="9"/>
  <c r="J21" i="9"/>
  <c r="V21" i="9"/>
  <c r="N20" i="9"/>
  <c r="M20" i="9"/>
  <c r="L20" i="9"/>
  <c r="K20" i="9"/>
  <c r="J20" i="9"/>
  <c r="N19" i="9"/>
  <c r="Z19" i="9"/>
  <c r="M19" i="9"/>
  <c r="X19" i="9"/>
  <c r="K19" i="9"/>
  <c r="J19" i="9"/>
  <c r="M18" i="9"/>
  <c r="L18" i="9"/>
  <c r="K18" i="9"/>
  <c r="J18" i="9"/>
  <c r="N14" i="9"/>
  <c r="M14" i="9"/>
  <c r="L14" i="9"/>
  <c r="K14" i="9"/>
  <c r="J14" i="9"/>
  <c r="N13" i="9"/>
  <c r="M13" i="9"/>
  <c r="L13" i="9"/>
  <c r="J13" i="9"/>
  <c r="N12" i="9"/>
  <c r="M12" i="9"/>
  <c r="L12" i="9"/>
  <c r="K12" i="9"/>
  <c r="J12" i="9"/>
  <c r="N11" i="9"/>
  <c r="M11" i="9"/>
  <c r="L11" i="9"/>
  <c r="K11" i="9"/>
  <c r="J11" i="9"/>
  <c r="N10" i="9"/>
  <c r="M10" i="9"/>
  <c r="L10" i="9"/>
  <c r="K10" i="9"/>
  <c r="J10" i="9"/>
  <c r="N9" i="9"/>
  <c r="M9" i="9"/>
  <c r="L9" i="9"/>
  <c r="K9" i="9"/>
  <c r="J9" i="9"/>
  <c r="N8" i="9"/>
  <c r="M8" i="9"/>
  <c r="L8" i="9"/>
  <c r="K8" i="9"/>
  <c r="N7" i="9"/>
  <c r="M7" i="9"/>
  <c r="L7" i="9"/>
  <c r="K7" i="9"/>
  <c r="J7" i="9"/>
  <c r="Q19" i="9"/>
  <c r="T21" i="9"/>
  <c r="Q23" i="9"/>
  <c r="T25" i="9"/>
  <c r="Q29" i="9"/>
  <c r="T31" i="9"/>
  <c r="Q33" i="9"/>
  <c r="S40" i="9"/>
  <c r="R46" i="9"/>
  <c r="S19" i="9"/>
  <c r="S23" i="9"/>
  <c r="S29" i="9"/>
  <c r="S33" i="9"/>
  <c r="X53" i="9"/>
  <c r="T40" i="9"/>
  <c r="R42" i="9"/>
  <c r="R51" i="9"/>
  <c r="S55" i="9"/>
  <c r="P19" i="9"/>
  <c r="P23" i="9"/>
  <c r="P29" i="9"/>
  <c r="P33" i="9"/>
  <c r="X46" i="9"/>
  <c r="S51" i="9"/>
  <c r="T19" i="9"/>
  <c r="R21" i="9"/>
  <c r="T23" i="9"/>
  <c r="R25" i="9"/>
  <c r="T29" i="9"/>
  <c r="R31" i="9"/>
  <c r="T33" i="9"/>
  <c r="R35" i="9"/>
  <c r="K50" i="9"/>
  <c r="T55" i="9"/>
  <c r="R57" i="9"/>
  <c r="R40" i="9"/>
  <c r="R44" i="9"/>
  <c r="R55" i="9"/>
  <c r="R19" i="9"/>
  <c r="R23" i="9"/>
  <c r="R29" i="9"/>
  <c r="R33" i="9"/>
  <c r="Q42" i="9"/>
  <c r="P42" i="9"/>
  <c r="Q46" i="9"/>
  <c r="P46" i="9"/>
  <c r="Q53" i="9"/>
  <c r="P53" i="9"/>
  <c r="Q57" i="9"/>
  <c r="P57" i="9"/>
  <c r="Q21" i="9"/>
  <c r="P21" i="9"/>
  <c r="Q25" i="9"/>
  <c r="P25" i="9"/>
  <c r="Q31" i="9"/>
  <c r="P31" i="9"/>
  <c r="Q35" i="9"/>
  <c r="P35" i="9"/>
  <c r="Q51" i="9"/>
  <c r="P51" i="9"/>
  <c r="T35" i="9"/>
  <c r="Q40" i="9"/>
  <c r="P40" i="9"/>
  <c r="S42" i="9"/>
  <c r="T42" i="9"/>
  <c r="Q44" i="9"/>
  <c r="P44" i="9"/>
  <c r="S46" i="9"/>
  <c r="T46" i="9"/>
  <c r="Y51" i="9"/>
  <c r="S53" i="9"/>
  <c r="T53" i="9"/>
  <c r="Q55" i="9"/>
  <c r="P55" i="9"/>
  <c r="S57" i="9"/>
  <c r="T57" i="9"/>
  <c r="Y19" i="9"/>
  <c r="Y21" i="9"/>
  <c r="Y23" i="9"/>
  <c r="Y25" i="9"/>
  <c r="Y29" i="9"/>
  <c r="Y31" i="9"/>
  <c r="Y33" i="9"/>
  <c r="Y35" i="9"/>
  <c r="Y40" i="9"/>
  <c r="Y42" i="9"/>
  <c r="Y44" i="9"/>
  <c r="Y46" i="9"/>
  <c r="K52" i="9"/>
  <c r="W53" i="9"/>
  <c r="W55" i="9"/>
  <c r="W57" i="9"/>
  <c r="W19" i="9"/>
  <c r="W21" i="9"/>
  <c r="W23" i="9"/>
  <c r="W25" i="9"/>
  <c r="W29" i="9"/>
  <c r="W31" i="9"/>
  <c r="W33" i="9"/>
  <c r="W35" i="9"/>
  <c r="W40" i="9"/>
  <c r="W42" i="9"/>
  <c r="W44" i="9"/>
  <c r="W46" i="9"/>
  <c r="Y53" i="9"/>
  <c r="Y55" i="9"/>
  <c r="Y57" i="9"/>
  <c r="E33" i="10" l="1"/>
  <c r="E23" i="10"/>
  <c r="E13" i="10"/>
  <c r="E27" i="20"/>
  <c r="D30" i="21" s="1"/>
  <c r="C12" i="7" s="1"/>
  <c r="C51" i="7" s="1"/>
  <c r="E9" i="20"/>
  <c r="D11" i="21" s="1"/>
  <c r="D6" i="2" s="1"/>
  <c r="E73" i="20"/>
  <c r="D77" i="21" s="1"/>
  <c r="C32" i="10" s="1"/>
  <c r="E23" i="20"/>
  <c r="D26" i="21" s="1"/>
  <c r="C8" i="7" s="1"/>
  <c r="C46" i="7" s="1"/>
  <c r="G84" i="20"/>
  <c r="F84" i="20" s="1"/>
  <c r="E89" i="21" s="1"/>
  <c r="F10" i="20"/>
  <c r="E12" i="21" s="1"/>
  <c r="E16" i="2" s="1"/>
  <c r="F15" i="20"/>
  <c r="E17" i="21" s="1"/>
  <c r="E18" i="2" s="1"/>
  <c r="F28" i="20"/>
  <c r="E31" i="21" s="1"/>
  <c r="D25" i="7" s="1"/>
  <c r="F76" i="20"/>
  <c r="E80" i="21" s="1"/>
  <c r="D34" i="10" s="1"/>
  <c r="E44" i="7"/>
  <c r="E7" i="3"/>
  <c r="F8" i="20"/>
  <c r="E10" i="21" s="1"/>
  <c r="E11" i="2" s="1"/>
  <c r="F11" i="20"/>
  <c r="E13" i="21" s="1"/>
  <c r="E15" i="2" s="1"/>
  <c r="F40" i="20"/>
  <c r="E44" i="21" s="1"/>
  <c r="D8" i="3" s="1"/>
  <c r="G13" i="2"/>
  <c r="E12" i="20"/>
  <c r="D14" i="21" s="1"/>
  <c r="D13" i="2" s="1"/>
  <c r="E45" i="7"/>
  <c r="E6" i="7"/>
  <c r="E7" i="17"/>
  <c r="G8" i="2"/>
  <c r="F27" i="20"/>
  <c r="E30" i="21" s="1"/>
  <c r="D12" i="7" s="1"/>
  <c r="D51" i="7" s="1"/>
  <c r="E17" i="7"/>
  <c r="E35" i="7"/>
  <c r="E5" i="19"/>
  <c r="E31" i="20"/>
  <c r="D34" i="21" s="1"/>
  <c r="C15" i="7" s="1"/>
  <c r="E85" i="20"/>
  <c r="D90" i="21" s="1"/>
  <c r="C9" i="17" s="1"/>
  <c r="F78" i="20"/>
  <c r="E82" i="21" s="1"/>
  <c r="D23" i="3" s="1"/>
  <c r="E47" i="20"/>
  <c r="D51" i="21" s="1"/>
  <c r="C5" i="10" s="1"/>
  <c r="E34" i="20"/>
  <c r="D37" i="21" s="1"/>
  <c r="C18" i="7" s="1"/>
  <c r="E74" i="20"/>
  <c r="D78" i="21" s="1"/>
  <c r="C14" i="10" s="1"/>
  <c r="F48" i="20"/>
  <c r="E52" i="21" s="1"/>
  <c r="D15" i="10" s="1"/>
  <c r="F66" i="20"/>
  <c r="E70" i="21" s="1"/>
  <c r="D19" i="10" s="1"/>
  <c r="F23" i="20"/>
  <c r="E26" i="21" s="1"/>
  <c r="D8" i="7" s="1"/>
  <c r="D46" i="7" s="1"/>
  <c r="F73" i="20"/>
  <c r="E77" i="21" s="1"/>
  <c r="D32" i="10" s="1"/>
  <c r="E25" i="20"/>
  <c r="D28" i="21" s="1"/>
  <c r="C10" i="7" s="1"/>
  <c r="C49" i="7" s="1"/>
  <c r="F82" i="20"/>
  <c r="E87" i="21" s="1"/>
  <c r="F12" i="20"/>
  <c r="E14" i="21" s="1"/>
  <c r="E13" i="2" s="1"/>
  <c r="F16" i="20"/>
  <c r="E18" i="21" s="1"/>
  <c r="E20" i="2" s="1"/>
  <c r="F18" i="20"/>
  <c r="E20" i="21" s="1"/>
  <c r="E12" i="2" s="1"/>
  <c r="E8" i="7"/>
  <c r="E5" i="20"/>
  <c r="D7" i="21" s="1"/>
  <c r="D9" i="2" s="1"/>
  <c r="F33" i="20"/>
  <c r="E36" i="21" s="1"/>
  <c r="D17" i="7" s="1"/>
  <c r="D58" i="7" s="1"/>
  <c r="E44" i="20"/>
  <c r="D48" i="21" s="1"/>
  <c r="C19" i="3" s="1"/>
  <c r="E53" i="20"/>
  <c r="D57" i="21" s="1"/>
  <c r="C10" i="10" s="1"/>
  <c r="E43" i="20"/>
  <c r="D47" i="21" s="1"/>
  <c r="C18" i="3" s="1"/>
  <c r="E14" i="20"/>
  <c r="D16" i="21" s="1"/>
  <c r="D14" i="2" s="1"/>
  <c r="F19" i="20"/>
  <c r="E21" i="21" s="1"/>
  <c r="E19" i="2" s="1"/>
  <c r="F25" i="20"/>
  <c r="E28" i="21" s="1"/>
  <c r="D10" i="7" s="1"/>
  <c r="D49" i="7" s="1"/>
  <c r="F62" i="20"/>
  <c r="E66" i="21" s="1"/>
  <c r="D8" i="10" s="1"/>
  <c r="G9" i="20"/>
  <c r="F9" i="20" s="1"/>
  <c r="E11" i="21" s="1"/>
  <c r="E6" i="2" s="1"/>
  <c r="E26" i="20"/>
  <c r="D29" i="21" s="1"/>
  <c r="C11" i="7" s="1"/>
  <c r="C50" i="7" s="1"/>
  <c r="F30" i="20"/>
  <c r="E33" i="21" s="1"/>
  <c r="D14" i="7" s="1"/>
  <c r="D31" i="7" s="1"/>
  <c r="E58" i="7"/>
  <c r="F22" i="20"/>
  <c r="E25" i="21" s="1"/>
  <c r="D7" i="7" s="1"/>
  <c r="D45" i="7" s="1"/>
  <c r="E48" i="20"/>
  <c r="D52" i="21" s="1"/>
  <c r="C15" i="10" s="1"/>
  <c r="E5" i="7"/>
  <c r="E17" i="20"/>
  <c r="D19" i="21" s="1"/>
  <c r="D7" i="2" s="1"/>
  <c r="E15" i="10"/>
  <c r="E70" i="20"/>
  <c r="D74" i="21" s="1"/>
  <c r="C31" i="10" s="1"/>
  <c r="E58" i="20"/>
  <c r="D62" i="21" s="1"/>
  <c r="C27" i="10" s="1"/>
  <c r="F72" i="20"/>
  <c r="E76" i="21" s="1"/>
  <c r="D22" i="10" s="1"/>
  <c r="D9" i="17"/>
  <c r="E53" i="7"/>
  <c r="L7" i="3"/>
  <c r="J7" i="3"/>
  <c r="K7" i="3" s="1"/>
  <c r="F14" i="12"/>
  <c r="E6" i="10"/>
  <c r="E12" i="7"/>
  <c r="E12" i="10"/>
  <c r="G6" i="2"/>
  <c r="E16" i="10"/>
  <c r="E22" i="20"/>
  <c r="D25" i="21" s="1"/>
  <c r="C7" i="7" s="1"/>
  <c r="C45" i="7" s="1"/>
  <c r="E37" i="7"/>
  <c r="F6" i="20"/>
  <c r="E8" i="21" s="1"/>
  <c r="E8" i="2" s="1"/>
  <c r="E76" i="20"/>
  <c r="D80" i="21" s="1"/>
  <c r="C34" i="10" s="1"/>
  <c r="E39" i="20"/>
  <c r="D43" i="21" s="1"/>
  <c r="C7" i="3" s="1"/>
  <c r="F47" i="20"/>
  <c r="E51" i="21" s="1"/>
  <c r="D5" i="10" s="1"/>
  <c r="F42" i="20"/>
  <c r="E46" i="21" s="1"/>
  <c r="D17" i="3" s="1"/>
  <c r="F81" i="20"/>
  <c r="E85" i="21" s="1"/>
  <c r="D5" i="12" s="1"/>
  <c r="F7" i="20"/>
  <c r="E9" i="21" s="1"/>
  <c r="E10" i="2" s="1"/>
  <c r="F20" i="20"/>
  <c r="E23" i="21" s="1"/>
  <c r="D5" i="7" s="1"/>
  <c r="D43" i="7" s="1"/>
  <c r="E30" i="10"/>
  <c r="E32" i="20"/>
  <c r="D35" i="21" s="1"/>
  <c r="C16" i="7" s="1"/>
  <c r="E66" i="20"/>
  <c r="D70" i="21" s="1"/>
  <c r="C19" i="10" s="1"/>
  <c r="F60" i="20"/>
  <c r="E64" i="21" s="1"/>
  <c r="D23" i="10" s="1"/>
  <c r="E77" i="20"/>
  <c r="D81" i="21" s="1"/>
  <c r="C22" i="3" s="1"/>
  <c r="E33" i="20"/>
  <c r="D36" i="21" s="1"/>
  <c r="C17" i="7" s="1"/>
  <c r="C58" i="7" s="1"/>
  <c r="E9" i="10"/>
  <c r="E35" i="20"/>
  <c r="D38" i="21" s="1"/>
  <c r="C19" i="7" s="1"/>
  <c r="C60" i="7" s="1"/>
  <c r="E29" i="20"/>
  <c r="D32" i="21" s="1"/>
  <c r="C13" i="7" s="1"/>
  <c r="C53" i="7" s="1"/>
  <c r="F70" i="20"/>
  <c r="E74" i="21" s="1"/>
  <c r="D31" i="10" s="1"/>
  <c r="F38" i="20"/>
  <c r="E42" i="21" s="1"/>
  <c r="D6" i="3" s="1"/>
  <c r="F71" i="20"/>
  <c r="E75" i="21" s="1"/>
  <c r="D12" i="10" s="1"/>
  <c r="E78" i="20"/>
  <c r="D82" i="21" s="1"/>
  <c r="C23" i="3" s="1"/>
  <c r="E20" i="10"/>
  <c r="E50" i="20"/>
  <c r="D54" i="21" s="1"/>
  <c r="C6" i="10" s="1"/>
  <c r="F52" i="20"/>
  <c r="E56" i="21" s="1"/>
  <c r="D26" i="10" s="1"/>
  <c r="C5" i="19"/>
  <c r="E18" i="20"/>
  <c r="D20" i="21" s="1"/>
  <c r="D12" i="2" s="1"/>
  <c r="F34" i="20"/>
  <c r="E37" i="21" s="1"/>
  <c r="D18" i="7" s="1"/>
  <c r="D59" i="7" s="1"/>
  <c r="E62" i="20"/>
  <c r="D66" i="21" s="1"/>
  <c r="C8" i="10" s="1"/>
  <c r="E52" i="20"/>
  <c r="D56" i="21" s="1"/>
  <c r="C26" i="10" s="1"/>
  <c r="E10" i="20"/>
  <c r="D12" i="21" s="1"/>
  <c r="D16" i="2" s="1"/>
  <c r="E36" i="20"/>
  <c r="D39" i="21" s="1"/>
  <c r="C20" i="7" s="1"/>
  <c r="C37" i="7" s="1"/>
  <c r="G15" i="2"/>
  <c r="E18" i="7"/>
  <c r="F10" i="12"/>
  <c r="E45" i="20"/>
  <c r="D49" i="21" s="1"/>
  <c r="C20" i="3" s="1"/>
  <c r="G43" i="20"/>
  <c r="F43" i="20" s="1"/>
  <c r="E47" i="21" s="1"/>
  <c r="D18" i="3" s="1"/>
  <c r="E81" i="20"/>
  <c r="D85" i="21" s="1"/>
  <c r="C5" i="12" s="1"/>
  <c r="E69" i="20"/>
  <c r="D73" i="21" s="1"/>
  <c r="C21" i="10" s="1"/>
  <c r="F17" i="20"/>
  <c r="E19" i="21" s="1"/>
  <c r="E7" i="2" s="1"/>
  <c r="E22" i="10"/>
  <c r="E20" i="20"/>
  <c r="D23" i="21" s="1"/>
  <c r="C5" i="7" s="1"/>
  <c r="C43" i="7" s="1"/>
  <c r="E72" i="20"/>
  <c r="D76" i="21" s="1"/>
  <c r="C22" i="10" s="1"/>
  <c r="G39" i="20"/>
  <c r="F39" i="20" s="1"/>
  <c r="E43" i="21" s="1"/>
  <c r="D7" i="3" s="1"/>
  <c r="F53" i="20"/>
  <c r="E57" i="21" s="1"/>
  <c r="D10" i="10" s="1"/>
  <c r="E42" i="20"/>
  <c r="D46" i="21" s="1"/>
  <c r="C17" i="3" s="1"/>
  <c r="E82" i="20"/>
  <c r="D87" i="21" s="1"/>
  <c r="C6" i="17" s="1"/>
  <c r="E60" i="20"/>
  <c r="D64" i="21" s="1"/>
  <c r="C23" i="10" s="1"/>
  <c r="F58" i="20"/>
  <c r="E62" i="21" s="1"/>
  <c r="D27" i="10" s="1"/>
  <c r="E46" i="20"/>
  <c r="D50" i="21" s="1"/>
  <c r="C21" i="3" s="1"/>
  <c r="F41" i="20"/>
  <c r="E45" i="21" s="1"/>
  <c r="D16" i="3" s="1"/>
  <c r="E48" i="7"/>
  <c r="F5" i="20"/>
  <c r="E7" i="21" s="1"/>
  <c r="E9" i="2" s="1"/>
  <c r="E40" i="20"/>
  <c r="D44" i="21" s="1"/>
  <c r="C8" i="3" s="1"/>
  <c r="F50" i="20"/>
  <c r="E54" i="21" s="1"/>
  <c r="D6" i="10" s="1"/>
  <c r="E75" i="20"/>
  <c r="D79" i="21" s="1"/>
  <c r="C24" i="10" s="1"/>
  <c r="E49" i="7"/>
  <c r="E9" i="7"/>
  <c r="E19" i="7"/>
  <c r="E59" i="7"/>
  <c r="E11" i="10"/>
  <c r="E50" i="7"/>
  <c r="E20" i="7"/>
  <c r="E19" i="10"/>
  <c r="F26" i="20"/>
  <c r="E29" i="21" s="1"/>
  <c r="D11" i="7" s="1"/>
  <c r="D50" i="7" s="1"/>
  <c r="F32" i="20"/>
  <c r="E35" i="21" s="1"/>
  <c r="D16" i="7" s="1"/>
  <c r="D33" i="7" s="1"/>
  <c r="F74" i="20"/>
  <c r="E78" i="21" s="1"/>
  <c r="D14" i="10" s="1"/>
  <c r="F63" i="20"/>
  <c r="E67" i="21" s="1"/>
  <c r="D18" i="10" s="1"/>
  <c r="F44" i="20"/>
  <c r="E48" i="21" s="1"/>
  <c r="D19" i="3" s="1"/>
  <c r="G17" i="2"/>
  <c r="E10" i="7"/>
  <c r="E60" i="7"/>
  <c r="G35" i="20"/>
  <c r="F35" i="20" s="1"/>
  <c r="E38" i="21" s="1"/>
  <c r="D19" i="7" s="1"/>
  <c r="D60" i="7" s="1"/>
  <c r="I85" i="21"/>
  <c r="E38" i="20"/>
  <c r="D42" i="21" s="1"/>
  <c r="C6" i="3" s="1"/>
  <c r="E57" i="20"/>
  <c r="D61" i="21" s="1"/>
  <c r="C17" i="10" s="1"/>
  <c r="E68" i="20"/>
  <c r="D72" i="21" s="1"/>
  <c r="C11" i="10" s="1"/>
  <c r="F69" i="20"/>
  <c r="E73" i="21" s="1"/>
  <c r="D21" i="10" s="1"/>
  <c r="E11" i="7"/>
  <c r="E34" i="7"/>
  <c r="E61" i="7"/>
  <c r="E6" i="20"/>
  <c r="D8" i="21" s="1"/>
  <c r="D8" i="2" s="1"/>
  <c r="E8" i="20"/>
  <c r="D10" i="21" s="1"/>
  <c r="D11" i="2" s="1"/>
  <c r="E15" i="20"/>
  <c r="D17" i="21" s="1"/>
  <c r="D18" i="2" s="1"/>
  <c r="G31" i="20"/>
  <c r="F31" i="20" s="1"/>
  <c r="E34" i="21" s="1"/>
  <c r="D15" i="7" s="1"/>
  <c r="D32" i="7" s="1"/>
  <c r="E16" i="20"/>
  <c r="D18" i="21" s="1"/>
  <c r="D20" i="2" s="1"/>
  <c r="E5" i="10"/>
  <c r="E37" i="20"/>
  <c r="D41" i="21" s="1"/>
  <c r="C5" i="3" s="1"/>
  <c r="E56" i="20"/>
  <c r="D60" i="21" s="1"/>
  <c r="C7" i="10" s="1"/>
  <c r="E28" i="20"/>
  <c r="D31" i="21" s="1"/>
  <c r="C25" i="7" s="1"/>
  <c r="E13" i="20"/>
  <c r="D15" i="21" s="1"/>
  <c r="D17" i="2" s="1"/>
  <c r="E7" i="20"/>
  <c r="D9" i="21" s="1"/>
  <c r="D10" i="2" s="1"/>
  <c r="F11" i="12"/>
  <c r="E19" i="20"/>
  <c r="D21" i="21" s="1"/>
  <c r="D19" i="2" s="1"/>
  <c r="F36" i="20"/>
  <c r="E39" i="21" s="1"/>
  <c r="D20" i="7" s="1"/>
  <c r="D61" i="7" s="1"/>
  <c r="E30" i="20"/>
  <c r="D33" i="21" s="1"/>
  <c r="C14" i="7" s="1"/>
  <c r="C54" i="7" s="1"/>
  <c r="F61" i="20"/>
  <c r="E65" i="21" s="1"/>
  <c r="D33" i="10" s="1"/>
  <c r="F13" i="20"/>
  <c r="E15" i="21" s="1"/>
  <c r="E17" i="2" s="1"/>
  <c r="C59" i="7"/>
  <c r="C35" i="7"/>
  <c r="E34" i="10"/>
  <c r="E30" i="7"/>
  <c r="G18" i="2"/>
  <c r="E14" i="10"/>
  <c r="E27" i="10"/>
  <c r="G59" i="20"/>
  <c r="F59" i="20" s="1"/>
  <c r="E63" i="21" s="1"/>
  <c r="D13" i="10" s="1"/>
  <c r="E59" i="20"/>
  <c r="D63" i="21" s="1"/>
  <c r="C13" i="10" s="1"/>
  <c r="E55" i="7"/>
  <c r="E13" i="7"/>
  <c r="E32" i="7"/>
  <c r="G14" i="20"/>
  <c r="F14" i="20" s="1"/>
  <c r="E16" i="21" s="1"/>
  <c r="E14" i="2" s="1"/>
  <c r="E7" i="10"/>
  <c r="E63" i="20"/>
  <c r="D67" i="21" s="1"/>
  <c r="C18" i="10" s="1"/>
  <c r="E54" i="20"/>
  <c r="D58" i="21" s="1"/>
  <c r="C20" i="10" s="1"/>
  <c r="G75" i="20"/>
  <c r="F75" i="20" s="1"/>
  <c r="E79" i="21" s="1"/>
  <c r="D24" i="10" s="1"/>
  <c r="E71" i="20"/>
  <c r="D75" i="21" s="1"/>
  <c r="C12" i="10" s="1"/>
  <c r="E65" i="20"/>
  <c r="D69" i="21" s="1"/>
  <c r="C9" i="10" s="1"/>
  <c r="G65" i="20"/>
  <c r="F65" i="20" s="1"/>
  <c r="E69" i="21" s="1"/>
  <c r="D9" i="10" s="1"/>
  <c r="G46" i="20"/>
  <c r="F46" i="20" s="1"/>
  <c r="E50" i="21" s="1"/>
  <c r="D21" i="3" s="1"/>
  <c r="E54" i="7"/>
  <c r="E31" i="7"/>
  <c r="E14" i="7"/>
  <c r="E21" i="20"/>
  <c r="D24" i="21" s="1"/>
  <c r="C6" i="7" s="1"/>
  <c r="C44" i="7" s="1"/>
  <c r="G21" i="20"/>
  <c r="F21" i="20" s="1"/>
  <c r="E24" i="21" s="1"/>
  <c r="D6" i="7" s="1"/>
  <c r="D44" i="7" s="1"/>
  <c r="E15" i="7"/>
  <c r="E33" i="7"/>
  <c r="E11" i="20"/>
  <c r="D13" i="21" s="1"/>
  <c r="D15" i="2" s="1"/>
  <c r="E31" i="10"/>
  <c r="E8" i="10"/>
  <c r="E6" i="3"/>
  <c r="E64" i="20"/>
  <c r="D68" i="21" s="1"/>
  <c r="C28" i="10" s="1"/>
  <c r="G51" i="20"/>
  <c r="F51" i="20" s="1"/>
  <c r="E55" i="21" s="1"/>
  <c r="D16" i="10" s="1"/>
  <c r="E51" i="20"/>
  <c r="D55" i="21" s="1"/>
  <c r="C16" i="10" s="1"/>
  <c r="E5" i="3"/>
  <c r="E24" i="20"/>
  <c r="D27" i="21" s="1"/>
  <c r="C9" i="7" s="1"/>
  <c r="C48" i="7" s="1"/>
  <c r="G24" i="20"/>
  <c r="F24" i="20" s="1"/>
  <c r="E27" i="21" s="1"/>
  <c r="D9" i="7" s="1"/>
  <c r="D48" i="7" s="1"/>
  <c r="F57" i="20"/>
  <c r="E61" i="21" s="1"/>
  <c r="D17" i="10" s="1"/>
  <c r="F45" i="20"/>
  <c r="E49" i="21" s="1"/>
  <c r="D20" i="3" s="1"/>
  <c r="E16" i="7"/>
  <c r="E28" i="10"/>
  <c r="F8" i="12"/>
  <c r="C26" i="12"/>
  <c r="D6" i="17"/>
  <c r="D8" i="17"/>
  <c r="E7" i="7"/>
  <c r="E46" i="7"/>
  <c r="E61" i="20"/>
  <c r="D65" i="21" s="1"/>
  <c r="C33" i="10" s="1"/>
  <c r="G37" i="20"/>
  <c r="F37" i="20" s="1"/>
  <c r="E41" i="21" s="1"/>
  <c r="D5" i="3" s="1"/>
  <c r="F68" i="20"/>
  <c r="E72" i="21" s="1"/>
  <c r="D11" i="10" s="1"/>
  <c r="G55" i="20"/>
  <c r="F55" i="20" s="1"/>
  <c r="E59" i="21" s="1"/>
  <c r="D30" i="10" s="1"/>
  <c r="E55" i="20"/>
  <c r="D59" i="21" s="1"/>
  <c r="C30" i="10" s="1"/>
  <c r="E49" i="20"/>
  <c r="D53" i="21" s="1"/>
  <c r="C25" i="10" s="1"/>
  <c r="G49" i="20"/>
  <c r="F49" i="20" s="1"/>
  <c r="E53" i="21" s="1"/>
  <c r="D25" i="10" s="1"/>
  <c r="G86" i="20"/>
  <c r="F86" i="20" s="1"/>
  <c r="E91" i="21" s="1"/>
  <c r="E86" i="20"/>
  <c r="D91" i="21" s="1"/>
  <c r="C10" i="17" s="1"/>
  <c r="F13" i="12"/>
  <c r="F12" i="12"/>
  <c r="F6" i="12"/>
  <c r="G67" i="20"/>
  <c r="F67" i="20" s="1"/>
  <c r="E71" i="21" s="1"/>
  <c r="D29" i="10" s="1"/>
  <c r="E67" i="20"/>
  <c r="D71" i="21" s="1"/>
  <c r="C29" i="10" s="1"/>
  <c r="F54" i="20"/>
  <c r="E58" i="21" s="1"/>
  <c r="D20" i="10" s="1"/>
  <c r="G29" i="20"/>
  <c r="F29" i="20" s="1"/>
  <c r="E32" i="21" s="1"/>
  <c r="D13" i="7" s="1"/>
  <c r="G83" i="20"/>
  <c r="F83" i="20" s="1"/>
  <c r="E88" i="21" s="1"/>
  <c r="G85" i="20"/>
  <c r="F85" i="20" s="1"/>
  <c r="E90" i="21" s="1"/>
  <c r="G64" i="20"/>
  <c r="F64" i="20" s="1"/>
  <c r="E68" i="21" s="1"/>
  <c r="D28" i="10" s="1"/>
  <c r="G56" i="20"/>
  <c r="F56" i="20" s="1"/>
  <c r="E60" i="21" s="1"/>
  <c r="D7" i="10" s="1"/>
  <c r="H48" i="7"/>
  <c r="H62" i="7"/>
  <c r="G62" i="7" s="1"/>
  <c r="J8" i="2"/>
  <c r="J11" i="2" s="1"/>
  <c r="I7" i="2"/>
  <c r="I12" i="2" s="1"/>
  <c r="J6" i="2"/>
  <c r="M7" i="2"/>
  <c r="M12" i="2" s="1"/>
  <c r="I6" i="2"/>
  <c r="I20" i="2" s="1"/>
  <c r="L7" i="2"/>
  <c r="J17" i="5" s="1"/>
  <c r="J18" i="5" s="1"/>
  <c r="J22" i="5" s="1"/>
  <c r="N5" i="5" s="1"/>
  <c r="N6" i="5" s="1"/>
  <c r="D22" i="12"/>
  <c r="G52" i="7"/>
  <c r="H43" i="7"/>
  <c r="G44" i="7"/>
  <c r="G45" i="7" s="1"/>
  <c r="H59" i="7"/>
  <c r="H60" i="7" s="1"/>
  <c r="I58" i="7"/>
  <c r="K62" i="7"/>
  <c r="G59" i="7"/>
  <c r="G60" i="7" s="1"/>
  <c r="J52" i="7"/>
  <c r="K7" i="2"/>
  <c r="M8" i="2"/>
  <c r="L8" i="2"/>
  <c r="J7" i="2"/>
  <c r="K8" i="2"/>
  <c r="C32" i="7" l="1"/>
  <c r="D34" i="7"/>
  <c r="D35" i="7"/>
  <c r="D54" i="7"/>
  <c r="C34" i="7"/>
  <c r="C30" i="7"/>
  <c r="C33" i="7"/>
  <c r="C61" i="7"/>
  <c r="C36" i="7"/>
  <c r="C31" i="7"/>
  <c r="D37" i="7"/>
  <c r="D56" i="7"/>
  <c r="D36" i="7"/>
  <c r="D55" i="7"/>
  <c r="D53" i="7"/>
  <c r="D30" i="7"/>
  <c r="J10" i="2"/>
  <c r="J9" i="2"/>
  <c r="H49" i="7"/>
  <c r="I48" i="7"/>
  <c r="K17" i="5"/>
  <c r="K18" i="5" s="1"/>
  <c r="K22" i="5" s="1"/>
  <c r="O5" i="5" s="1"/>
  <c r="O6" i="5" s="1"/>
  <c r="L12" i="2"/>
  <c r="G17" i="5"/>
  <c r="G18" i="5" s="1"/>
  <c r="G22" i="5" s="1"/>
  <c r="K5" i="5" s="1"/>
  <c r="K6" i="5" s="1"/>
  <c r="I15" i="2"/>
  <c r="I17" i="2"/>
  <c r="I13" i="2"/>
  <c r="J36" i="7"/>
  <c r="M6" i="2"/>
  <c r="M20" i="2" s="1"/>
  <c r="I16" i="2"/>
  <c r="J30" i="7"/>
  <c r="K6" i="7"/>
  <c r="I14" i="2"/>
  <c r="J31" i="7"/>
  <c r="I18" i="2"/>
  <c r="G33" i="7"/>
  <c r="G36" i="7"/>
  <c r="K8" i="7"/>
  <c r="G34" i="7"/>
  <c r="J35" i="7"/>
  <c r="G30" i="7"/>
  <c r="J37" i="7"/>
  <c r="G31" i="7"/>
  <c r="G13" i="12"/>
  <c r="G11" i="12"/>
  <c r="G7" i="12"/>
  <c r="H7" i="12" s="1"/>
  <c r="G10" i="12"/>
  <c r="H10" i="12" s="1"/>
  <c r="G14" i="12"/>
  <c r="G9" i="12"/>
  <c r="G6" i="12"/>
  <c r="H6" i="12" s="1"/>
  <c r="G16" i="12"/>
  <c r="G8" i="12"/>
  <c r="H8" i="12" s="1"/>
  <c r="G15" i="12"/>
  <c r="G17" i="12"/>
  <c r="G12" i="12"/>
  <c r="H12" i="12" s="1"/>
  <c r="K52" i="7"/>
  <c r="H44" i="7"/>
  <c r="H45" i="7" s="1"/>
  <c r="I43" i="7"/>
  <c r="G61" i="7"/>
  <c r="L62" i="7"/>
  <c r="H61" i="7"/>
  <c r="I59" i="7"/>
  <c r="I60" i="7" s="1"/>
  <c r="J58" i="7"/>
  <c r="H17" i="5"/>
  <c r="H18" i="5" s="1"/>
  <c r="H22" i="5" s="1"/>
  <c r="L5" i="5" s="1"/>
  <c r="L6" i="5" s="1"/>
  <c r="J12" i="2"/>
  <c r="I11" i="2"/>
  <c r="I10" i="2"/>
  <c r="I9" i="2"/>
  <c r="L11" i="2"/>
  <c r="L9" i="2"/>
  <c r="L10" i="2"/>
  <c r="M10" i="2"/>
  <c r="M11" i="2"/>
  <c r="M9" i="2"/>
  <c r="G32" i="7"/>
  <c r="J33" i="7"/>
  <c r="J34" i="7"/>
  <c r="G37" i="7"/>
  <c r="K11" i="7"/>
  <c r="H32" i="7"/>
  <c r="H36" i="7"/>
  <c r="K6" i="2"/>
  <c r="H33" i="7"/>
  <c r="H34" i="7"/>
  <c r="H35" i="7"/>
  <c r="H30" i="7"/>
  <c r="H31" i="7"/>
  <c r="H37" i="7"/>
  <c r="K7" i="7"/>
  <c r="K12" i="2"/>
  <c r="I17" i="5"/>
  <c r="I18" i="5" s="1"/>
  <c r="I22" i="5" s="1"/>
  <c r="M5" i="5" s="1"/>
  <c r="M6" i="5" s="1"/>
  <c r="J13" i="2"/>
  <c r="J14" i="2"/>
  <c r="J17" i="2"/>
  <c r="J18" i="2"/>
  <c r="J20" i="2"/>
  <c r="J15" i="2"/>
  <c r="J16" i="2"/>
  <c r="K10" i="7"/>
  <c r="J32" i="7"/>
  <c r="K11" i="2"/>
  <c r="K10" i="2"/>
  <c r="K9" i="2"/>
  <c r="I37" i="7"/>
  <c r="J6" i="7"/>
  <c r="L6" i="2"/>
  <c r="I30" i="7"/>
  <c r="J8" i="7"/>
  <c r="I31" i="7"/>
  <c r="I32" i="7"/>
  <c r="J7" i="7"/>
  <c r="I33" i="7"/>
  <c r="I34" i="7"/>
  <c r="J12" i="7"/>
  <c r="J10" i="7"/>
  <c r="J11" i="7"/>
  <c r="I35" i="7"/>
  <c r="I36" i="7"/>
  <c r="G35" i="7"/>
  <c r="K12" i="7"/>
  <c r="I61" i="7" l="1"/>
  <c r="I49" i="7"/>
  <c r="I50" i="7" s="1"/>
  <c r="J48" i="7"/>
  <c r="H50" i="7"/>
  <c r="M13" i="2"/>
  <c r="M16" i="2"/>
  <c r="M17" i="2"/>
  <c r="M18" i="2"/>
  <c r="M15" i="2"/>
  <c r="M14" i="2"/>
  <c r="J59" i="7"/>
  <c r="J60" i="7" s="1"/>
  <c r="K58" i="7"/>
  <c r="L52" i="7"/>
  <c r="M62" i="7"/>
  <c r="I44" i="7"/>
  <c r="I45" i="7" s="1"/>
  <c r="J43" i="7"/>
  <c r="L15" i="2"/>
  <c r="L13" i="2"/>
  <c r="L17" i="2"/>
  <c r="L18" i="2"/>
  <c r="L14" i="2"/>
  <c r="L16" i="2"/>
  <c r="L20" i="2"/>
  <c r="K20" i="2"/>
  <c r="K13" i="2"/>
  <c r="K14" i="2"/>
  <c r="K18" i="2"/>
  <c r="K16" i="2"/>
  <c r="K15" i="2"/>
  <c r="K17" i="2"/>
  <c r="J61" i="7" l="1"/>
  <c r="J49" i="7"/>
  <c r="J50" i="7" s="1"/>
  <c r="K48" i="7"/>
  <c r="K43" i="7"/>
  <c r="J44" i="7"/>
  <c r="J45" i="7" s="1"/>
  <c r="M52" i="7"/>
  <c r="L58" i="7"/>
  <c r="K59" i="7"/>
  <c r="K60" i="7" s="1"/>
  <c r="K49" i="7" l="1"/>
  <c r="K50" i="7" s="1"/>
  <c r="L48" i="7"/>
  <c r="K61" i="7"/>
  <c r="M58" i="7"/>
  <c r="L59" i="7"/>
  <c r="L60" i="7" s="1"/>
  <c r="K44" i="7"/>
  <c r="K45" i="7" s="1"/>
  <c r="L43" i="7"/>
  <c r="L61" i="7" l="1"/>
  <c r="L49" i="7"/>
  <c r="L50" i="7" s="1"/>
  <c r="M48" i="7"/>
  <c r="M59" i="7"/>
  <c r="M60" i="7" s="1"/>
  <c r="M43" i="7"/>
  <c r="M44" i="7" s="1"/>
  <c r="M45" i="7" s="1"/>
  <c r="L44" i="7"/>
  <c r="L45" i="7" s="1"/>
  <c r="M49" i="7" l="1"/>
  <c r="M50" i="7" s="1"/>
  <c r="M6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Neha Jaggeshar</author>
  </authors>
  <commentList>
    <comment ref="B5" authorId="0" shapeId="0" xr:uid="{E931C2D8-9E0D-4211-86E0-A9A2F25A62E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H5" authorId="0" shapeId="0" xr:uid="{F3DFAE48-9FB9-4FE8-9EC7-772EFC37761E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0" shapeId="0" xr:uid="{435F8D96-5765-48A5-A693-ECB14EF4B345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5" authorId="0" shapeId="0" xr:uid="{708AFB41-BE8F-408D-A514-93C81274121E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5" authorId="0" shapeId="0" xr:uid="{4A9E3E3F-07E1-49B7-8C46-78138AF16A6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T5" authorId="0" shapeId="0" xr:uid="{E0F7916E-DE5A-47EC-8E9F-7E8787A759A4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5" authorId="0" shapeId="0" xr:uid="{8AC3F68F-1617-489E-B485-B1A6F969DA13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5" authorId="0" shapeId="0" xr:uid="{D681A305-C163-4E00-9A29-8BFFC2DA1C0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56" authorId="1" shapeId="0" xr:uid="{75624273-A7FE-41B0-AF93-9D965965C8A7}">
      <text>
        <r>
          <rPr>
            <b/>
            <sz val="14"/>
            <color indexed="81"/>
            <rFont val="Tahoma"/>
            <family val="2"/>
          </rPr>
          <t>Neha Jaggeshar:</t>
        </r>
        <r>
          <rPr>
            <sz val="14"/>
            <color indexed="81"/>
            <rFont val="Tahoma"/>
            <family val="2"/>
          </rPr>
          <t xml:space="preserve">
Processes redefined in the integrated model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N9" authorId="0" shapeId="0" xr:uid="{00000000-0006-0000-0100-000001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0" authorId="0" shapeId="0" xr:uid="{00000000-0006-0000-0100-000002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1" authorId="0" shapeId="0" xr:uid="{00000000-0006-0000-0100-000003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2" authorId="0" shapeId="0" xr:uid="{00000000-0006-0000-0100-000004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3" authorId="0" shapeId="0" xr:uid="{00000000-0006-0000-0100-000005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4" authorId="0" shapeId="0" xr:uid="{00000000-0006-0000-0100-000006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5" authorId="0" shapeId="0" xr:uid="{00000000-0006-0000-0100-000007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6" authorId="0" shapeId="0" xr:uid="{00000000-0006-0000-0100-000008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7" authorId="0" shapeId="0" xr:uid="{00000000-0006-0000-0100-000009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  <comment ref="N18" authorId="0" shapeId="0" xr:uid="{00000000-0006-0000-0100-00000A000000}">
      <text>
        <r>
          <rPr>
            <sz val="9"/>
            <color indexed="81"/>
            <rFont val="Tahoma"/>
            <family val="2"/>
          </rPr>
          <t>Based on previous model version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" authorId="0" shapeId="0" xr:uid="{B0F85010-F9B2-47CB-9375-04326ED8B0CF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H4" authorId="0" shapeId="0" xr:uid="{52EEC1BB-A777-480F-8EA4-1E3AD2AFBED1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4" authorId="0" shapeId="0" xr:uid="{B8EF7B5F-2F8F-47CA-ADBA-F9EDC376D86D}">
      <text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4" authorId="0" shapeId="0" xr:uid="{9B6DA35A-DE29-4C4B-A21C-820644749B91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tc={A395ADEB-EAA4-47F1-BF06-F5E93216F45B}</author>
  </authors>
  <commentList>
    <comment ref="G54" authorId="0" shapeId="0" xr:uid="{A395ADEB-EAA4-47F1-BF06-F5E93216F45B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of wood bio resources in CONCAWE report (medium scenario)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</authors>
  <commentList>
    <comment ref="B14" authorId="0" shapeId="0" xr:uid="{C7134259-4A61-47C6-ABDC-9C3C02BC04CF}">
      <text>
        <r>
          <rPr>
            <b/>
            <sz val="10"/>
            <color indexed="8"/>
            <rFont val="Tahoma"/>
            <family val="2"/>
          </rPr>
          <t>KanORS:</t>
        </r>
        <r>
          <rPr>
            <sz val="10"/>
            <color indexed="8"/>
            <rFont val="Tahoma"/>
            <family val="2"/>
          </rPr>
          <t xml:space="preserve">
Ideally, the renewable potentials should be controlled at a technology level, but can also be declared here. </t>
        </r>
      </text>
    </comment>
    <comment ref="C14" authorId="0" shapeId="0" xr:uid="{00000000-0006-0000-0300-000002000000}">
      <text>
        <r>
          <rPr>
            <b/>
            <sz val="10"/>
            <color indexed="8"/>
            <rFont val="Tahoma"/>
            <family val="2"/>
          </rPr>
          <t>KanORS:</t>
        </r>
        <r>
          <rPr>
            <sz val="10"/>
            <color indexed="8"/>
            <rFont val="Tahoma"/>
            <family val="2"/>
          </rPr>
          <t xml:space="preserve">
Ideally, the renewable potentials should be controlled at a technology level, but can also be declared here.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Neha Jaggeshar</author>
  </authors>
  <commentList>
    <comment ref="J2" authorId="0" shapeId="0" xr:uid="{F78035CC-061D-4EDA-807A-783678E3C37A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Domestic biomass table to be used in the integrated model.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tc={DF35ABC3-9BB5-47E6-9E75-DAC846139278}</author>
  </authors>
  <commentList>
    <comment ref="C22" authorId="0" shapeId="0" xr:uid="{DF35ABC3-9BB5-47E6-9E75-DAC84613927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make shares sum up to 1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E6" authorId="0" shapeId="0" xr:uid="{F2A744C6-E49A-4408-BA6E-24EE3413F39E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Assumed (as HFO), to be reviewed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tc={826B8038-8340-4DCF-B1C7-9C31DF36714F}</author>
    <author>tc={A923A034-E220-4D43-8DAE-2D90CA0274C0}</author>
    <author>tc={7CE7B728-8236-4C08-BAA6-2C879B05AD65}</author>
  </authors>
  <commentList>
    <comment ref="D4" authorId="0" shapeId="0" xr:uid="{826B8038-8340-4DCF-B1C7-9C31DF36714F}">
      <text>
        <t>[Threaded comment]
Your version of Excel allows you to read this threaded comment; however, any edits to it will get removed if the file is opened in a newer version of Excel. Learn more: https://go.microsoft.com/fwlink/?linkid=870924
Comment:
    Barrel of Oil Equivalent</t>
      </text>
    </comment>
    <comment ref="C10" authorId="1" shapeId="0" xr:uid="{A923A034-E220-4D43-8DAE-2D90CA0274C0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exchange rate in 2019, ECB</t>
      </text>
    </comment>
    <comment ref="C11" authorId="2" shapeId="0" xr:uid="{7CE7B728-8236-4C08-BAA6-2C879B05AD65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exchange rate in 2018, ECB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<sst xmlns="http://schemas.openxmlformats.org/spreadsheetml/2006/main" count="1899" uniqueCount="762">
  <si>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</si>
  <si>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</si>
  <si>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</si>
  <si>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</si>
  <si>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</si>
  <si>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</si>
  <si>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</si>
  <si>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</si>
  <si>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</si>
  <si>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</si>
  <si>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PJ</t>
  </si>
  <si>
    <t>GASNAT</t>
  </si>
  <si>
    <t>PEAT</t>
  </si>
  <si>
    <t>IMP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</si>
  <si>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</si>
  <si>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</si>
  <si>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</si>
  <si>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</si>
  <si>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</si>
  <si>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</si>
  <si>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</si>
  <si>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</si>
  <si>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</si>
  <si>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</si>
  <si>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COABIT</t>
  </si>
  <si>
    <t>COACOK</t>
  </si>
  <si>
    <t>COAHAR</t>
  </si>
  <si>
    <t>GASLNG</t>
  </si>
  <si>
    <t>OILCRD</t>
  </si>
  <si>
    <t>OILDST</t>
  </si>
  <si>
    <t>OILGSL</t>
  </si>
  <si>
    <t>OILHFO</t>
  </si>
  <si>
    <t>OILKER</t>
  </si>
  <si>
    <t>OILLPG</t>
  </si>
  <si>
    <t>RENHYD</t>
  </si>
  <si>
    <t>RENWIN</t>
  </si>
  <si>
    <t>RENSOL</t>
  </si>
  <si>
    <t>RENOCE</t>
  </si>
  <si>
    <t>Comm-OUT</t>
  </si>
  <si>
    <t>COST</t>
  </si>
  <si>
    <t>COST~2015</t>
  </si>
  <si>
    <t>COST~2020</t>
  </si>
  <si>
    <t>COST~2025</t>
  </si>
  <si>
    <t>COST~2030</t>
  </si>
  <si>
    <t>COST~2040</t>
  </si>
  <si>
    <t>COST~2050</t>
  </si>
  <si>
    <t>*Technology Name</t>
  </si>
  <si>
    <t>Technology Description</t>
  </si>
  <si>
    <t>Output Commodity</t>
  </si>
  <si>
    <t>€/GJ</t>
  </si>
  <si>
    <t>Domestic fossil fuels reserves</t>
  </si>
  <si>
    <t>CUM</t>
  </si>
  <si>
    <t>BNDACT~UP</t>
  </si>
  <si>
    <t>BNDACT~UP~2050</t>
  </si>
  <si>
    <t>Euro/GJ</t>
  </si>
  <si>
    <t>Renewable potentials</t>
  </si>
  <si>
    <t>MSWAS</t>
  </si>
  <si>
    <t>Electricity Interconnector</t>
  </si>
  <si>
    <t>~FI_T</t>
  </si>
  <si>
    <t>\I:Technology Name</t>
  </si>
  <si>
    <t>BIOWPE</t>
  </si>
  <si>
    <t>BIOWCH</t>
  </si>
  <si>
    <t>EXP</t>
  </si>
  <si>
    <t>DAYNITE</t>
  </si>
  <si>
    <t>Comm-IN</t>
  </si>
  <si>
    <t>ELCC</t>
  </si>
  <si>
    <t>*Notes</t>
  </si>
  <si>
    <t>Calibrated against SEAI Energy Balance</t>
  </si>
  <si>
    <t>SEASON</t>
  </si>
  <si>
    <t>BIOETH1G</t>
  </si>
  <si>
    <t>BIODST1G</t>
  </si>
  <si>
    <t>BIOETH2G</t>
  </si>
  <si>
    <t>BIODST2G</t>
  </si>
  <si>
    <t>OILCOK</t>
  </si>
  <si>
    <t>Oil</t>
  </si>
  <si>
    <t>Coal</t>
  </si>
  <si>
    <t>unit</t>
  </si>
  <si>
    <t>*Source/Ratio</t>
  </si>
  <si>
    <t>*Total</t>
  </si>
  <si>
    <t>Max 2030 potential (Amb Supply, High Dem scenario)</t>
  </si>
  <si>
    <t>Imported Bioenergy costs (€/GJ)</t>
  </si>
  <si>
    <t>Imported Bioenergy potentials (PJ)</t>
  </si>
  <si>
    <t>Bioethanol</t>
  </si>
  <si>
    <t>Biodiesel</t>
  </si>
  <si>
    <t>Source:</t>
  </si>
  <si>
    <t>SEAI-AEA, Bioenergy Supply Curves for Ireland 2010 – 2030. October 2012, version 1.0</t>
  </si>
  <si>
    <t>Conversion</t>
  </si>
  <si>
    <r>
      <t xml:space="preserve">Consumer Price Index (CPI) - </t>
    </r>
    <r>
      <rPr>
        <b/>
        <sz val="11"/>
        <color indexed="10"/>
        <rFont val="Calibri"/>
        <family val="2"/>
      </rPr>
      <t>CSO</t>
    </r>
  </si>
  <si>
    <t>1 toe</t>
  </si>
  <si>
    <t>GJ</t>
  </si>
  <si>
    <t>Base=100</t>
  </si>
  <si>
    <t>Appendix 3 Potential Imports of Bioenergy</t>
  </si>
  <si>
    <t>1 ktoe</t>
  </si>
  <si>
    <t>The following tables refer to potential import scenarios for bioenergy to Ireland, as described in Section11.</t>
  </si>
  <si>
    <t>Source: http://www.cso.ie/px/pxeirestat/Statire/SelectVarVal/Define.asp?maintable=CPA04&amp;PLanguage=0</t>
  </si>
  <si>
    <t>Table A. 3: Restricted supply/reference demand</t>
  </si>
  <si>
    <t>€2010</t>
  </si>
  <si>
    <t>Wood chips</t>
  </si>
  <si>
    <t>toe</t>
  </si>
  <si>
    <t>Table A. 4: Medium supply/reference demand</t>
  </si>
  <si>
    <t>€/toe</t>
  </si>
  <si>
    <t>Table A. 5: Ambitious supply/reference demand</t>
  </si>
  <si>
    <t>Wood pellets</t>
  </si>
  <si>
    <t>Table A. 6: Medium supply/high demand</t>
  </si>
  <si>
    <t>Table A. 7: Ambitious supply/high demand</t>
  </si>
  <si>
    <t>Index</t>
  </si>
  <si>
    <t>€2000</t>
  </si>
  <si>
    <t>191,47</t>
  </si>
  <si>
    <t>Imported Bioenergy delivery costs (€/GJ)</t>
  </si>
  <si>
    <t>DELIV~2020</t>
  </si>
  <si>
    <t>DELIV~2030</t>
  </si>
  <si>
    <t>DELIV~2040</t>
  </si>
  <si>
    <t>DELIV~2050</t>
  </si>
  <si>
    <t>Based on Clancy et al., The economic viability of biomass crops versus conventional agricultural systems and its potential impact on farm incomes in Ireland, Energy Policy 2012
Transport, p[rocessing and fuel adder</t>
  </si>
  <si>
    <t>o=output</t>
  </si>
  <si>
    <t>TIMES Cost in output</t>
  </si>
  <si>
    <t>Meuro/Pjo</t>
  </si>
  <si>
    <t>Cost in output</t>
  </si>
  <si>
    <t>[Euro/GJo]</t>
  </si>
  <si>
    <t>Charge for power sent over (or back) [Euro/MWh]</t>
  </si>
  <si>
    <t>"Max Output"</t>
  </si>
  <si>
    <t>Interconnector CAP [MW]</t>
  </si>
  <si>
    <t>Gas Price [Euro/GJ]</t>
  </si>
  <si>
    <t>"Fuel Consumption"</t>
  </si>
  <si>
    <t>EFF</t>
  </si>
  <si>
    <t>Generator CAP [MW]</t>
  </si>
  <si>
    <t>Dummy Gas Generator</t>
  </si>
  <si>
    <t>TIMES</t>
  </si>
  <si>
    <t>PLEXOS</t>
  </si>
  <si>
    <t>Meuro/PJo</t>
  </si>
  <si>
    <t>Domestic Bioenergy</t>
  </si>
  <si>
    <t>BIOWOO</t>
  </si>
  <si>
    <t>\I: Process Set Membership</t>
  </si>
  <si>
    <t>Vintage Tracking</t>
  </si>
  <si>
    <t>BIORVO</t>
  </si>
  <si>
    <t>BIOTLW</t>
  </si>
  <si>
    <t>BIOPIGW</t>
  </si>
  <si>
    <t>BIOCATW</t>
  </si>
  <si>
    <t>BIOMSW1</t>
  </si>
  <si>
    <t>BIOMSW2</t>
  </si>
  <si>
    <t>BIOINDF</t>
  </si>
  <si>
    <t xml:space="preserve">Crop-based feedstocks are modelled within the AGR BY Template. Potentials and costs controlled by scenario files. </t>
  </si>
  <si>
    <t>BIOGAS1G</t>
  </si>
  <si>
    <t>BIOGAS2G</t>
  </si>
  <si>
    <t>Base-year Flexible Refinery</t>
  </si>
  <si>
    <t>Life</t>
  </si>
  <si>
    <t>FIXOM</t>
  </si>
  <si>
    <t>\I: Unit</t>
  </si>
  <si>
    <t>Years</t>
  </si>
  <si>
    <t>Euro/kW</t>
  </si>
  <si>
    <t>PRE</t>
  </si>
  <si>
    <t>PJa</t>
  </si>
  <si>
    <t>Energy crops - Delivery Cost</t>
  </si>
  <si>
    <t>Source: Clancy et al., The economic viability of biomass crops versus conventional agricultural systems and its potential impact on farm incomes in Ireland, Energy Policy 2012</t>
  </si>
  <si>
    <t xml:space="preserve">Transport and Processing </t>
  </si>
  <si>
    <t>Full Adder</t>
  </si>
  <si>
    <t>Miscanthus/Willow</t>
  </si>
  <si>
    <t>€(11)/GJ</t>
  </si>
  <si>
    <t>Based on a Dummy Gas generator in UK and WEO2016 Gas prices</t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</si>
  <si>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</si>
  <si>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</si>
  <si>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</si>
  <si>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</si>
  <si>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</si>
  <si>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</si>
  <si>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</si>
  <si>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</si>
  <si>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</si>
  <si>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</si>
  <si>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</si>
  <si>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</si>
  <si>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</si>
  <si>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</si>
  <si>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</si>
  <si>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</si>
  <si>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</si>
  <si>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</si>
  <si>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</si>
  <si>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</si>
  <si>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</si>
  <si>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</si>
  <si>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</si>
  <si>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</si>
  <si>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</si>
  <si>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</si>
  <si>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</si>
  <si>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Landfill Gas</t>
  </si>
  <si>
    <t xml:space="preserve"> Biogas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</si>
  <si>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</si>
  <si>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</si>
  <si>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</si>
  <si>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</si>
  <si>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</si>
  <si>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</si>
  <si>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</si>
  <si>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</si>
  <si>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</si>
  <si>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</si>
  <si>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</si>
  <si>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</si>
  <si>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Transformation Output</t>
  </si>
  <si>
    <t>Exchanges and transfers</t>
  </si>
  <si>
    <t>Electricity</t>
  </si>
  <si>
    <t>Heat</t>
  </si>
  <si>
    <t>Own Use and Distribution Losses</t>
  </si>
  <si>
    <t>Available Final Energy Consumption</t>
  </si>
  <si>
    <t>ACT_BND~2050</t>
  </si>
  <si>
    <t>ACT_BND~0</t>
  </si>
  <si>
    <t>OILRFG</t>
  </si>
  <si>
    <t>OILNAP</t>
  </si>
  <si>
    <t>*</t>
  </si>
  <si>
    <r>
      <rPr>
        <u/>
        <sz val="10"/>
        <rFont val="Calibri"/>
        <family val="2"/>
        <scheme val="minor"/>
      </rPr>
      <t>Net</t>
    </r>
    <r>
      <rPr>
        <sz val="10"/>
        <rFont val="Calibri"/>
        <family val="2"/>
        <scheme val="minor"/>
      </rPr>
      <t xml:space="preserve"> production shares</t>
    </r>
  </si>
  <si>
    <t>Used BY costs from Irish TIMES 1.0</t>
  </si>
  <si>
    <t>2015 Transport Diesel Consumption</t>
  </si>
  <si>
    <t>Doubling Step I</t>
  </si>
  <si>
    <t>Doubling Step II</t>
  </si>
  <si>
    <t>Bound not set</t>
  </si>
  <si>
    <t>Max past consumption</t>
  </si>
  <si>
    <t>Share~UP~2050</t>
  </si>
  <si>
    <t>Own Assumption</t>
  </si>
  <si>
    <t>Assumption</t>
  </si>
  <si>
    <t>Calibrated against Energy Balance</t>
  </si>
  <si>
    <t>Old PET values (source: WEC)</t>
  </si>
  <si>
    <t>Fuel Techs - Sectoral infrastructure</t>
  </si>
  <si>
    <t>Share-I</t>
  </si>
  <si>
    <t>INVCOST</t>
  </si>
  <si>
    <t>NCAP_BND~UP~0</t>
  </si>
  <si>
    <t>€/GJa</t>
  </si>
  <si>
    <t>Interpolation</t>
  </si>
  <si>
    <t xml:space="preserve">Natural Gas </t>
  </si>
  <si>
    <t xml:space="preserve">Liquified Natural Gas </t>
  </si>
  <si>
    <t xml:space="preserve">Bituminous Coal </t>
  </si>
  <si>
    <t xml:space="preserve">Hard Coal / Antracite </t>
  </si>
  <si>
    <t xml:space="preserve">Coke Coal </t>
  </si>
  <si>
    <t xml:space="preserve">Lignite /  Brown Coal </t>
  </si>
  <si>
    <t xml:space="preserve">Peat </t>
  </si>
  <si>
    <t xml:space="preserve">Crude Oil </t>
  </si>
  <si>
    <t xml:space="preserve">Refinery Gas </t>
  </si>
  <si>
    <t xml:space="preserve">Kerosene </t>
  </si>
  <si>
    <t xml:space="preserve">Heavy Fuel Oil </t>
  </si>
  <si>
    <t xml:space="preserve">Diesel Oil </t>
  </si>
  <si>
    <t xml:space="preserve">Liquified Petroleum Gas </t>
  </si>
  <si>
    <t xml:space="preserve">Gasoline </t>
  </si>
  <si>
    <t xml:space="preserve">Petroleum Coke </t>
  </si>
  <si>
    <t xml:space="preserve">Naphta </t>
  </si>
  <si>
    <t xml:space="preserve">Hydro </t>
  </si>
  <si>
    <t xml:space="preserve">Wind </t>
  </si>
  <si>
    <t xml:space="preserve">Solar </t>
  </si>
  <si>
    <t xml:space="preserve">Municipal Solid Waste </t>
  </si>
  <si>
    <t xml:space="preserve">Ocean </t>
  </si>
  <si>
    <t xml:space="preserve">Ethanol 1st generation </t>
  </si>
  <si>
    <t xml:space="preserve">Ethanol 2nd generation </t>
  </si>
  <si>
    <t xml:space="preserve">Biodiesel 1st generation </t>
  </si>
  <si>
    <t xml:space="preserve">Biogas 1st generation </t>
  </si>
  <si>
    <t xml:space="preserve">Biogas 2nd generation </t>
  </si>
  <si>
    <t xml:space="preserve">Wood Pellets </t>
  </si>
  <si>
    <t xml:space="preserve">Wood Chip </t>
  </si>
  <si>
    <t xml:space="preserve">Biodegradable Municipal Solid Waste potential - Solid </t>
  </si>
  <si>
    <t xml:space="preserve">Biodegradable Municipal Solid Waste </t>
  </si>
  <si>
    <t xml:space="preserve">Tallow </t>
  </si>
  <si>
    <t xml:space="preserve">Recovered Vegetable Oil </t>
  </si>
  <si>
    <t xml:space="preserve">Cattle Waste </t>
  </si>
  <si>
    <t xml:space="preserve">Pig Waste </t>
  </si>
  <si>
    <t xml:space="preserve">Industrial Food Waste </t>
  </si>
  <si>
    <t>Uranium</t>
  </si>
  <si>
    <t>Emission - Dynamic coefficients</t>
  </si>
  <si>
    <t>~COMEMI</t>
  </si>
  <si>
    <t>*Unit</t>
  </si>
  <si>
    <t>kt/PJ</t>
  </si>
  <si>
    <t>ENV</t>
  </si>
  <si>
    <t>kt</t>
  </si>
  <si>
    <t>COALIG</t>
  </si>
  <si>
    <t>OILNEU</t>
  </si>
  <si>
    <t>Oil for Non-Energy uses</t>
  </si>
  <si>
    <t>COST~2012</t>
  </si>
  <si>
    <t>DELIV~2012</t>
  </si>
  <si>
    <t>FLO_COST~2012</t>
  </si>
  <si>
    <t>Sectors</t>
  </si>
  <si>
    <t>Code</t>
  </si>
  <si>
    <t>Description</t>
  </si>
  <si>
    <t>ELC</t>
  </si>
  <si>
    <t>Energy Commodities</t>
  </si>
  <si>
    <t>COA</t>
  </si>
  <si>
    <t>DST</t>
  </si>
  <si>
    <t>Diesel</t>
  </si>
  <si>
    <t>GSL</t>
  </si>
  <si>
    <t>Gasoline</t>
  </si>
  <si>
    <t>HFO</t>
  </si>
  <si>
    <t>Heavy Fuel Oil</t>
  </si>
  <si>
    <t>KER</t>
  </si>
  <si>
    <t>Kerosene</t>
  </si>
  <si>
    <t>LPG</t>
  </si>
  <si>
    <t>Liquified Petroleum Gases</t>
  </si>
  <si>
    <t>OIL</t>
  </si>
  <si>
    <t>NGA</t>
  </si>
  <si>
    <t>Natural Gas</t>
  </si>
  <si>
    <t>BLQ</t>
  </si>
  <si>
    <t>Bioliquid</t>
  </si>
  <si>
    <t>BSL</t>
  </si>
  <si>
    <t>Biomass solid</t>
  </si>
  <si>
    <t>BGA</t>
  </si>
  <si>
    <t>Biogas</t>
  </si>
  <si>
    <t>BWA</t>
  </si>
  <si>
    <t>AVG</t>
  </si>
  <si>
    <t>Aviation Gasoline</t>
  </si>
  <si>
    <t>JTK</t>
  </si>
  <si>
    <t>Jet Kerosene</t>
  </si>
  <si>
    <t>Bio Diesel</t>
  </si>
  <si>
    <t>Bio Gasoline</t>
  </si>
  <si>
    <t>Bio Gas</t>
  </si>
  <si>
    <t>BJK</t>
  </si>
  <si>
    <t>Jet Bio Kerosene</t>
  </si>
  <si>
    <t>SOL</t>
  </si>
  <si>
    <t>Solar</t>
  </si>
  <si>
    <t>SPV</t>
  </si>
  <si>
    <t>Solar Photovoltaic</t>
  </si>
  <si>
    <t>STH</t>
  </si>
  <si>
    <t>Solar Thermal</t>
  </si>
  <si>
    <t>GEO</t>
  </si>
  <si>
    <t>Geothermal</t>
  </si>
  <si>
    <t>WIN</t>
  </si>
  <si>
    <t>Wind</t>
  </si>
  <si>
    <t>WON</t>
  </si>
  <si>
    <t>Wind On-Shore</t>
  </si>
  <si>
    <t>WOF</t>
  </si>
  <si>
    <t>Wind Off-Shore</t>
  </si>
  <si>
    <t>HYD</t>
  </si>
  <si>
    <t>Hydro</t>
  </si>
  <si>
    <t>TDL</t>
  </si>
  <si>
    <t>Tide</t>
  </si>
  <si>
    <t>WAV</t>
  </si>
  <si>
    <t>Wave</t>
  </si>
  <si>
    <t>NUC</t>
  </si>
  <si>
    <t>HET</t>
  </si>
  <si>
    <t>SUP</t>
  </si>
  <si>
    <t>Supply and Upstream</t>
  </si>
  <si>
    <t>Emission Commodities</t>
  </si>
  <si>
    <t>CH4N</t>
  </si>
  <si>
    <t>N2ON</t>
  </si>
  <si>
    <t>CO2N</t>
  </si>
  <si>
    <t>CO2P</t>
  </si>
  <si>
    <t>Technology type</t>
  </si>
  <si>
    <t>Fuel</t>
  </si>
  <si>
    <t>TIMES Set</t>
  </si>
  <si>
    <t>Technology Type</t>
  </si>
  <si>
    <t>\I: Commodity set</t>
  </si>
  <si>
    <t>Commodity name</t>
  </si>
  <si>
    <t>\I: Energy Commodities</t>
  </si>
  <si>
    <t>\I: Emissions commodities</t>
  </si>
  <si>
    <t>Processes definition</t>
  </si>
  <si>
    <t>Technology name</t>
  </si>
  <si>
    <t>Activity unit</t>
  </si>
  <si>
    <t>Capacity unit</t>
  </si>
  <si>
    <t>TimeSlice level of Process Activity</t>
  </si>
  <si>
    <t>Primary Commodity Group</t>
  </si>
  <si>
    <t>\I: Fuel Technologies</t>
  </si>
  <si>
    <t>NUCURM</t>
  </si>
  <si>
    <t>.</t>
  </si>
  <si>
    <t>NOXN</t>
  </si>
  <si>
    <t>PM10</t>
  </si>
  <si>
    <t>PM25</t>
  </si>
  <si>
    <t>Nitrogen Oxide  - eNergy Emissions</t>
  </si>
  <si>
    <r>
      <t>Carbon Dioxide - eN</t>
    </r>
    <r>
      <rPr>
        <sz val="11"/>
        <color theme="1"/>
        <rFont val="Calibri"/>
        <family val="2"/>
        <scheme val="minor"/>
      </rPr>
      <t>ergy Emissions</t>
    </r>
  </si>
  <si>
    <r>
      <t xml:space="preserve">Carbon Dioxide - </t>
    </r>
    <r>
      <rPr>
        <u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rocess Emissions</t>
    </r>
  </si>
  <si>
    <t>Particulate Matter &lt;10 µm</t>
  </si>
  <si>
    <t>Particulate Matter &lt;2.5 µm</t>
  </si>
  <si>
    <t>CH4P</t>
  </si>
  <si>
    <t>WAS</t>
  </si>
  <si>
    <t>Waste</t>
  </si>
  <si>
    <t>Bio Wastes</t>
  </si>
  <si>
    <t>BGL</t>
  </si>
  <si>
    <t>BDL</t>
  </si>
  <si>
    <t>H2</t>
  </si>
  <si>
    <t>Hydrogen</t>
  </si>
  <si>
    <t>CO2S</t>
  </si>
  <si>
    <r>
      <t xml:space="preserve">Carbon Dioxide - </t>
    </r>
    <r>
      <rPr>
        <u/>
        <sz val="11"/>
        <color theme="1"/>
        <rFont val="Calibri"/>
        <family val="2"/>
        <scheme val="minor"/>
      </rPr>
      <t>Sequestered</t>
    </r>
  </si>
  <si>
    <t>Transformations</t>
  </si>
  <si>
    <t>_UK</t>
  </si>
  <si>
    <t>Suffix (Technology Generation or regions)</t>
  </si>
  <si>
    <t>BIO</t>
  </si>
  <si>
    <t>Biomass</t>
  </si>
  <si>
    <t>G</t>
  </si>
  <si>
    <t>L</t>
  </si>
  <si>
    <t>Commodity State</t>
  </si>
  <si>
    <t>gaseous</t>
  </si>
  <si>
    <t>liquid</t>
  </si>
  <si>
    <t>Commodity Type</t>
  </si>
  <si>
    <t>C</t>
  </si>
  <si>
    <t>D</t>
  </si>
  <si>
    <t>centralised</t>
  </si>
  <si>
    <t>decentralised</t>
  </si>
  <si>
    <t>Methane - eNergy Emissions</t>
  </si>
  <si>
    <t>Methane Emissions - Process Emissions</t>
  </si>
  <si>
    <t>N2O Emissions - eNergy Emissions</t>
  </si>
  <si>
    <t>SO2N</t>
  </si>
  <si>
    <t>Sulfur dioxide - eNergy Emissions</t>
  </si>
  <si>
    <t xml:space="preserve">Technologies - Convention for Naming </t>
  </si>
  <si>
    <t>Import</t>
  </si>
  <si>
    <t>Export</t>
  </si>
  <si>
    <t>FT-</t>
  </si>
  <si>
    <t>Suffixes</t>
  </si>
  <si>
    <t>UK</t>
  </si>
  <si>
    <t>_GLOBAL</t>
  </si>
  <si>
    <t>\I: Fossil Import Processes</t>
  </si>
  <si>
    <t>\I:Bio Import Processes</t>
  </si>
  <si>
    <t>\I:Domestic potentials</t>
  </si>
  <si>
    <t>_S1</t>
  </si>
  <si>
    <t>_S2</t>
  </si>
  <si>
    <t>_S3</t>
  </si>
  <si>
    <t>_S4</t>
  </si>
  <si>
    <t>Step 1</t>
  </si>
  <si>
    <t>Step 2</t>
  </si>
  <si>
    <t>Step 3</t>
  </si>
  <si>
    <t>Step 4</t>
  </si>
  <si>
    <t>BIOWOO1</t>
  </si>
  <si>
    <t>BIOWOO2</t>
  </si>
  <si>
    <t>BIOWOO3</t>
  </si>
  <si>
    <t xml:space="preserve">Biomass - generic </t>
  </si>
  <si>
    <t>Sawmill residues</t>
  </si>
  <si>
    <t>Post-Consumer Recycled Wood</t>
  </si>
  <si>
    <t>Straw</t>
  </si>
  <si>
    <t>Fuel Tech</t>
  </si>
  <si>
    <t>REF</t>
  </si>
  <si>
    <t>Refinery</t>
  </si>
  <si>
    <t>Domestic Potential</t>
  </si>
  <si>
    <t>_Whitegate</t>
  </si>
  <si>
    <t>Whitegate</t>
  </si>
  <si>
    <t xml:space="preserve">2018                        Units = ktoe
</t>
  </si>
  <si>
    <t>NACE (Rev 2)</t>
  </si>
  <si>
    <t>Pasti</t>
  </si>
  <si>
    <t>Share~UP~2018</t>
  </si>
  <si>
    <t>EFF~2018</t>
  </si>
  <si>
    <t>ACT_BND~2018</t>
  </si>
  <si>
    <t>Share~UP~0</t>
  </si>
  <si>
    <t>I/E rule</t>
  </si>
  <si>
    <t>CYC</t>
  </si>
  <si>
    <t>WLK</t>
  </si>
  <si>
    <t>Cycling</t>
  </si>
  <si>
    <t>Walking</t>
  </si>
  <si>
    <t>Bio Jet Kerosene</t>
  </si>
  <si>
    <t>BIOJKR</t>
  </si>
  <si>
    <t>Ambient Heat</t>
  </si>
  <si>
    <t xml:space="preserve"> Refinery Feedstocks</t>
  </si>
  <si>
    <t xml:space="preserve"> Biomass</t>
  </si>
  <si>
    <t xml:space="preserve"> Renewable Waste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</si>
  <si>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</si>
  <si>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</si>
  <si>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</si>
  <si>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</si>
  <si>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</si>
  <si>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>Consumption in 2018</t>
  </si>
  <si>
    <t xml:space="preserve">Biodiesel 2nd generation </t>
  </si>
  <si>
    <t>correction:</t>
  </si>
  <si>
    <t>Development</t>
  </si>
  <si>
    <t>IE</t>
  </si>
  <si>
    <t>National</t>
  </si>
  <si>
    <t>Single-region</t>
  </si>
  <si>
    <t>Multi-region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</si>
  <si>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</si>
  <si>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</si>
  <si>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</si>
  <si>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</si>
  <si>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</si>
  <si>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</si>
  <si>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</si>
  <si>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</si>
  <si>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</si>
  <si>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</si>
  <si>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</si>
  <si>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</si>
  <si>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</si>
  <si>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</si>
  <si>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</si>
  <si>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</si>
  <si>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</si>
  <si>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</si>
  <si>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</si>
  <si>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</si>
  <si>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</si>
  <si>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</si>
  <si>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</si>
  <si>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</si>
  <si>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</si>
  <si>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</si>
  <si>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</si>
  <si>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</si>
  <si>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</si>
  <si>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</si>
  <si>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</si>
  <si>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</si>
  <si>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</si>
  <si>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</si>
  <si>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</si>
  <si>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</si>
  <si>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</si>
  <si>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</si>
  <si>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</si>
  <si>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</si>
  <si>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</si>
  <si>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</si>
  <si>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</si>
  <si>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</si>
  <si>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</si>
  <si>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</si>
  <si>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</si>
  <si>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</si>
  <si>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</si>
  <si>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</si>
  <si>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</si>
  <si>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</si>
  <si>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</si>
  <si>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</si>
  <si>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Region</t>
  </si>
  <si>
    <t>\I:Region Name</t>
  </si>
  <si>
    <t>*Region Name</t>
  </si>
  <si>
    <t>$2019/barrel</t>
  </si>
  <si>
    <t xml:space="preserve">IEA crude oil </t>
  </si>
  <si>
    <t>Steam coal - EU</t>
  </si>
  <si>
    <t>Natural Gas - EU</t>
  </si>
  <si>
    <t>Source: Table 2.2 - Fossil fuel prices by scenario - WEO 2020, IEA</t>
  </si>
  <si>
    <t>$2019/MBtu</t>
  </si>
  <si>
    <t>$2019/tonne</t>
  </si>
  <si>
    <t>€2019/barrel</t>
  </si>
  <si>
    <t>€2019/MBtu</t>
  </si>
  <si>
    <t>€2019/tonne</t>
  </si>
  <si>
    <t>€2019/GJ</t>
  </si>
  <si>
    <t>Stated Policies</t>
  </si>
  <si>
    <t>Sustainable Development</t>
  </si>
  <si>
    <t>Delayed Recovery</t>
  </si>
  <si>
    <t>Real Terms (2019 Prices)</t>
  </si>
  <si>
    <t>Fossil fuels import prices</t>
  </si>
  <si>
    <t>Conversion to from USD to EUR</t>
  </si>
  <si>
    <t>Conversion to EUR/GJ</t>
  </si>
  <si>
    <t>1 MBtu</t>
  </si>
  <si>
    <t>boe</t>
  </si>
  <si>
    <t>1 boe</t>
  </si>
  <si>
    <t>=</t>
  </si>
  <si>
    <t>Conversion factors - Energy</t>
  </si>
  <si>
    <t>Conversion factors - Other</t>
  </si>
  <si>
    <t>1 EUR19</t>
  </si>
  <si>
    <t>USD19</t>
  </si>
  <si>
    <t>1 EUR18</t>
  </si>
  <si>
    <t>USD18</t>
  </si>
  <si>
    <t>Fossil Fuels Import Prices</t>
  </si>
  <si>
    <t>*TechDesc</t>
  </si>
  <si>
    <t>Source: Table B.4 - Fossil fuel prices by scenario - WEO 2019, IEA</t>
  </si>
  <si>
    <t>Real Terms (2018 Prices)</t>
  </si>
  <si>
    <t>$2018/barrel</t>
  </si>
  <si>
    <t>$2018/MBtu</t>
  </si>
  <si>
    <t>$2018/tonne</t>
  </si>
  <si>
    <t>€2018/barrel</t>
  </si>
  <si>
    <t>€2018/MBtu</t>
  </si>
  <si>
    <t>€2018/tonne</t>
  </si>
  <si>
    <t>€2018/GJ</t>
  </si>
  <si>
    <t>Current Policies</t>
  </si>
  <si>
    <t>WEO2019, WEO2020</t>
  </si>
  <si>
    <t>~FI_T: IRE_PRICE</t>
  </si>
  <si>
    <t>import/Export</t>
  </si>
  <si>
    <t>Other_Indexes</t>
  </si>
  <si>
    <t>Coal prices</t>
  </si>
  <si>
    <t>https://www.eia.gov/energyexplained/coal/prices-and-outlook.php</t>
  </si>
  <si>
    <t>Type</t>
  </si>
  <si>
    <t>USD2019/short ton</t>
  </si>
  <si>
    <t>Bituminous</t>
  </si>
  <si>
    <t>lignite</t>
  </si>
  <si>
    <t>anthracite</t>
  </si>
  <si>
    <t>assumed 60% higher than kerosene</t>
  </si>
  <si>
    <t>Import/Export</t>
  </si>
  <si>
    <t>Projected indigenous natural gas production</t>
  </si>
  <si>
    <t>ktoe</t>
  </si>
  <si>
    <t>ACT_BND~2020</t>
  </si>
  <si>
    <t>ACT_BND~2025</t>
  </si>
  <si>
    <t>Source: SEAI, ENERGY SECURITY IN IRELAND, 2020.</t>
  </si>
  <si>
    <t>https://www.seai.ie/publications/Energy-Security-in-Ireland-2020-.pdf</t>
  </si>
  <si>
    <t>year</t>
  </si>
  <si>
    <t xml:space="preserve"> Energy Security Report</t>
  </si>
  <si>
    <t>Energy Security Report</t>
  </si>
  <si>
    <t>RENAHT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</si>
  <si>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</si>
  <si>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</si>
  <si>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</si>
  <si>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</si>
  <si>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</si>
  <si>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</si>
  <si>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</si>
  <si>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</si>
  <si>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</si>
  <si>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</si>
  <si>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</si>
  <si>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</si>
  <si>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Olexandr Balyk (UCC, olexandr.balyk@ucc.ie)</t>
  </si>
  <si>
    <t>James Glynn (UCC, james.glynn@ucc.ie)</t>
  </si>
  <si>
    <t>Xiufeng Yue (UCC, xiufeng.yue@ucc.ie)</t>
  </si>
  <si>
    <t>Supply sector (SUP)</t>
  </si>
  <si>
    <t>Base Year Template</t>
  </si>
  <si>
    <t>Specify base year data and define sector structure</t>
  </si>
  <si>
    <t>~FI_T: MEUR2000</t>
  </si>
  <si>
    <t>2018~MEUR2018</t>
  </si>
  <si>
    <t>2019~MEUR2019</t>
  </si>
  <si>
    <t>2025~MEUR2019</t>
  </si>
  <si>
    <t>2030~MEUR2019</t>
  </si>
  <si>
    <t>2035~MEUR2019</t>
  </si>
  <si>
    <t>2040~MEUR2019</t>
  </si>
  <si>
    <t>Public Thermal Power Plants (Input)</t>
  </si>
  <si>
    <t>Combined Heat and Power Plants (Input)</t>
  </si>
  <si>
    <t>Pumped Storage Consumption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</si>
  <si>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</si>
  <si>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</si>
  <si>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</si>
  <si>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</si>
  <si>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Pumped Storage Generation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</si>
  <si>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</si>
  <si>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</si>
  <si>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</si>
  <si>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</si>
  <si>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</si>
  <si>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>UK East-West Interconnector</t>
  </si>
  <si>
    <t>NCAP_PASTI</t>
  </si>
  <si>
    <t>Year</t>
  </si>
  <si>
    <t>GW</t>
  </si>
  <si>
    <t>_UK-EWIC</t>
  </si>
  <si>
    <t>PRC_CAPACT</t>
  </si>
  <si>
    <t>NCAP_TLIFE</t>
  </si>
  <si>
    <t>~FI_T: MEUR2014</t>
  </si>
  <si>
    <t>NCAP_BND</t>
  </si>
  <si>
    <t>NCAP_BND~0</t>
  </si>
  <si>
    <t>Pja</t>
  </si>
  <si>
    <t>MINCO2-CAL</t>
  </si>
  <si>
    <t>COST~2018</t>
  </si>
  <si>
    <t>AGRCO2N</t>
  </si>
  <si>
    <t>INDCO2N</t>
  </si>
  <si>
    <t>INDCO2P</t>
  </si>
  <si>
    <t>PWRCO2N</t>
  </si>
  <si>
    <t>RSDCO2</t>
  </si>
  <si>
    <t>SRVCO2N</t>
  </si>
  <si>
    <t>TRACO2N</t>
  </si>
  <si>
    <t>Import of Wood Pellets  - Step 1</t>
  </si>
  <si>
    <t>Import of Wood Pellets  - Step 2</t>
  </si>
  <si>
    <t>Import of Wood Pellets  - Step 3</t>
  </si>
  <si>
    <t>Import of Wood Pellets  - Step 4</t>
  </si>
  <si>
    <t>Cost (€/MWh)</t>
  </si>
  <si>
    <t>Cost (€/GJ)</t>
  </si>
  <si>
    <t>Potential quantities of wood pellets available for import to Ireland (PJ)</t>
  </si>
  <si>
    <t>Totoal (PJ)</t>
  </si>
  <si>
    <t>From SEAI Heat Study</t>
  </si>
  <si>
    <t>Reference</t>
  </si>
  <si>
    <t>SEAI, 2022. Sustainable bioenergy for heat, National Heat study, Spatial Assessment of Resources and Evaluation of Costs and GHG Emissions</t>
  </si>
  <si>
    <t>SEAI Heat Study</t>
  </si>
  <si>
    <t>Domestic CO2 calibration</t>
  </si>
  <si>
    <t>~COMAGG_R1C2</t>
  </si>
  <si>
    <t>TOTCO2</t>
  </si>
  <si>
    <t>TOTCO2INT</t>
  </si>
  <si>
    <t>TRACO2INT</t>
  </si>
  <si>
    <t>\I: Emissions commodities aggregator</t>
  </si>
  <si>
    <t>Total CO2 Emmissions</t>
  </si>
  <si>
    <t>LO</t>
  </si>
  <si>
    <t>Total CO2 Emmissions including international</t>
  </si>
  <si>
    <t>Vahid Aryanpur (UCC,vahid.aryanpur@ucc.ie)</t>
  </si>
  <si>
    <t>Bakytzhan Suleimenov (UCC, bsuleimenov@ucc.ie)</t>
  </si>
  <si>
    <t>SUPCO2N</t>
  </si>
  <si>
    <t>BIOMUN</t>
  </si>
  <si>
    <t>ACT_BND~2023</t>
  </si>
  <si>
    <t>ETSCO2</t>
  </si>
  <si>
    <t>NOETSCO2</t>
  </si>
  <si>
    <t>All emissions under EU-ETS</t>
  </si>
  <si>
    <t>All emissions not included in EU ETS</t>
  </si>
  <si>
    <t>TOTAGRCO2e</t>
  </si>
  <si>
    <t>AGRLIVCH4</t>
  </si>
  <si>
    <t>Total Agricultural GHG emissions (CO2e)</t>
  </si>
  <si>
    <t>IE,National</t>
  </si>
  <si>
    <t>MINBIOMSW1_S1</t>
  </si>
  <si>
    <t>Domestic Potential of Biodegradable Municipal Solid Waste potential - Solid  - Step 1</t>
  </si>
  <si>
    <t>Forest based biomass modelled in FOR by template. Potential and costs controlled in scenario files</t>
  </si>
  <si>
    <t>MINBIOTLW_S1</t>
  </si>
  <si>
    <t>Domestic Potential of Tallow  - Step 1</t>
  </si>
  <si>
    <t>MINBIORVO_S1</t>
  </si>
  <si>
    <t>Domestic Potential of Recovered Vegetable Oil  - Step 1</t>
  </si>
  <si>
    <t>MINBIOWOO3_S1</t>
  </si>
  <si>
    <t>Domestic Potential of Straw - Step 1</t>
  </si>
  <si>
    <t>MINBIOCATW_S1</t>
  </si>
  <si>
    <t>Domestic Potential of Cattle Waste  - Step 1</t>
  </si>
  <si>
    <t>MINBIOPIGW_S1</t>
  </si>
  <si>
    <t>Domestic Potential of Pig Waste  - Step 1</t>
  </si>
  <si>
    <t>MINBIOMSW2_S1</t>
  </si>
  <si>
    <t>Domestic Potential of Biodegradable Municipal Solid Waste  - Step 1</t>
  </si>
  <si>
    <t>BIOMSW2,BIOMUN</t>
  </si>
  <si>
    <t>MINBIOINDF_S1</t>
  </si>
  <si>
    <t>Domestic Potential of Industrial Food Waste  - Step 1</t>
  </si>
  <si>
    <t>MINBIOMSW1_S2</t>
  </si>
  <si>
    <t>Domestic Potential of Biodegradable Municipal Solid Waste potential - Solid  - Step 2</t>
  </si>
  <si>
    <t>MINBIOTLW_S2</t>
  </si>
  <si>
    <t>Domestic Potential of Tallow  - Step 2</t>
  </si>
  <si>
    <t>MINBIORVO_S2</t>
  </si>
  <si>
    <t>Domestic Potential of Recovered Vegetable Oil  - Step 2</t>
  </si>
  <si>
    <t>MINBIOWOO3_S2</t>
  </si>
  <si>
    <t>Domestic Potential of Straw - Step 2</t>
  </si>
  <si>
    <t>MINBIOCATW_S2</t>
  </si>
  <si>
    <t>Domestic Potential of Cattle Waste  - Step 2</t>
  </si>
  <si>
    <t>MINBIOPIGW_S2</t>
  </si>
  <si>
    <t>Domestic Potential of Pig Waste  - Step 2</t>
  </si>
  <si>
    <t>MINBIOMSW2_S2</t>
  </si>
  <si>
    <t>Domestic Potential of Biodegradable Municipal Solid Waste  - Step 2</t>
  </si>
  <si>
    <t>MINBIOINDF_S2</t>
  </si>
  <si>
    <t>Domestic Potential of Industrial Food Waste  - Step 2</t>
  </si>
  <si>
    <t>MINBIOMSW1_S3</t>
  </si>
  <si>
    <t>Domestic Potential of Biodegradable Municipal Solid Waste potential - Solid  - Step 3</t>
  </si>
  <si>
    <t>MINBIOTLW_S3</t>
  </si>
  <si>
    <t>Domestic Potential of Tallow  - Step 3</t>
  </si>
  <si>
    <t>MINBIORVO_S3</t>
  </si>
  <si>
    <t>Domestic Potential of Recovered Vegetable Oil  - Step 3</t>
  </si>
  <si>
    <t>MINBIOWOO3_S3</t>
  </si>
  <si>
    <t>Domestic Potential of Straw - Step 3</t>
  </si>
  <si>
    <t>MINBIOCATW_S3</t>
  </si>
  <si>
    <t>Domestic Potential of Cattle Waste  - Step 3</t>
  </si>
  <si>
    <t>MINBIOPIGW_S3</t>
  </si>
  <si>
    <t>Domestic Potential of Pig Waste  - Step 3</t>
  </si>
  <si>
    <t>MINBIOMSW2_S3</t>
  </si>
  <si>
    <t>Domestic Potential of Biodegradable Municipal Solid Waste  - Step 3</t>
  </si>
  <si>
    <t>MINBIOINDF_S3</t>
  </si>
  <si>
    <t>Domestic Potential of Industrial Food Waste  - Step 3</t>
  </si>
  <si>
    <t>FI_T</t>
  </si>
  <si>
    <t>*MIN</t>
  </si>
  <si>
    <t>EMI-FOR-DRAIN-CO2</t>
  </si>
  <si>
    <t>EMI-FOR-DRAIN-CH4</t>
  </si>
  <si>
    <t>EMI-CLB-GAIN</t>
  </si>
  <si>
    <t>EMI-CLB-LOSS</t>
  </si>
  <si>
    <t>EMI-CSO-NET</t>
  </si>
  <si>
    <t>EMI-WLB-LOSS</t>
  </si>
  <si>
    <t>EMI-WSO-NET</t>
  </si>
  <si>
    <t>EMI-WET-DRAIN-CO2</t>
  </si>
  <si>
    <t>EMI-WET-DRAIN-CH4</t>
  </si>
  <si>
    <t>EMI-GLB-GAIN</t>
  </si>
  <si>
    <t>EMI-GLB-LOSS</t>
  </si>
  <si>
    <t>EMI-GDW-NET</t>
  </si>
  <si>
    <t>EMI-GSO-NET</t>
  </si>
  <si>
    <t>EMI-GRA-DRAIN-CH4</t>
  </si>
  <si>
    <t>TOTLULUCFS</t>
  </si>
  <si>
    <t>FI_T: ACT_BND~UP</t>
  </si>
  <si>
    <t>FI_T: MEUR2011</t>
  </si>
  <si>
    <t>FI_T: MEUR2010</t>
  </si>
  <si>
    <t>FI_T: IRE_PRICE</t>
  </si>
  <si>
    <t>No longer used - connected to manure production in  AGR BY-template</t>
  </si>
  <si>
    <t>TOTGHG</t>
  </si>
  <si>
    <t>All GHG emissions across LEAF</t>
  </si>
  <si>
    <t>Total LULUCF sink</t>
  </si>
  <si>
    <t>AGRLIVN2O</t>
  </si>
  <si>
    <t>AGRTILN2O</t>
  </si>
  <si>
    <t>EMI-FOR-NET</t>
  </si>
  <si>
    <t>EMI_HWP</t>
  </si>
  <si>
    <t>EMI_HWP_C</t>
  </si>
  <si>
    <t>HWP instant emissions (harvest)</t>
  </si>
  <si>
    <t>EMI-FOR-DRAIN-N2O</t>
  </si>
  <si>
    <t>EMI-WET-DRAIN-N2O</t>
  </si>
  <si>
    <t>EMI-GRA-DRAIN-N2O</t>
  </si>
  <si>
    <t>EMI-GRA-N2Oa</t>
  </si>
  <si>
    <t>EMI-GRA-N2Ob</t>
  </si>
  <si>
    <t>SYSCO2</t>
  </si>
  <si>
    <t xml:space="preserve">All CO2 emissions across TIMLEAF </t>
  </si>
  <si>
    <t>SYSnonCO2</t>
  </si>
  <si>
    <t xml:space="preserve">Unabated CH4, NOX emissions </t>
  </si>
  <si>
    <t>COMAGG_R1C2</t>
  </si>
  <si>
    <t>EMI_HWP_Sink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</si>
</sst>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"/>
    <numFmt numFmtId="165" formatCode="\Te\x\t"/>
    <numFmt numFmtId="166" formatCode="0.0%"/>
    <numFmt numFmtId="167" formatCode="0.0000"/>
    <numFmt numFmtId="168" formatCode="[$€-2]\ #,##0;[Red]\-[$€-2]\ #,##0"/>
    <numFmt numFmtId="169" formatCode="#,##0.0;[Red]\-#,##0.0"/>
    <numFmt numFmtId="170" formatCode="#,##0.000;[Red]\-#,##0.000"/>
    <numFmt numFmtId="171" formatCode="#,##0.0000"/>
    <numFmt numFmtId="172" formatCode="_-* #,##0.00\ _F_-;\-* #,##0.00\ _F_-;_-* &quot;-&quot;??\ _F_-;_-@_-"/>
    <numFmt numFmtId="173" formatCode="_ * #,##0.00_ ;_ * \-#,##0.00_ ;_ * &quot;-&quot;??_ ;_ @_ "/>
    <numFmt numFmtId="174" formatCode="0_)"/>
    <numFmt numFmtId="175" formatCode="0.000000"/>
  </numFmts>
  <fonts count="1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Myriad Pro"/>
      <family val="2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Arial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rgb="FF76923C"/>
      <name val="Myriad Pro"/>
      <family val="2"/>
    </font>
    <font>
      <sz val="11"/>
      <color theme="1"/>
      <name val="Myriad Pro"/>
      <family val="2"/>
    </font>
    <font>
      <b/>
      <i/>
      <sz val="11"/>
      <color rgb="FF76923C"/>
      <name val="Myriad Pro"/>
      <family val="2"/>
    </font>
    <font>
      <b/>
      <sz val="10"/>
      <color rgb="FFFFFFFF"/>
      <name val="Myriad Pro"/>
      <family val="2"/>
    </font>
    <font>
      <b/>
      <sz val="10"/>
      <color rgb="FFFFFFFF"/>
      <name val="Calibri"/>
      <family val="2"/>
      <scheme val="minor"/>
    </font>
    <font>
      <b/>
      <i/>
      <sz val="11"/>
      <color theme="5"/>
      <name val="Myriad Pro"/>
      <family val="2"/>
    </font>
    <font>
      <sz val="11"/>
      <color theme="5"/>
      <name val="Calibri"/>
      <family val="2"/>
      <scheme val="minor"/>
    </font>
    <font>
      <sz val="11"/>
      <color rgb="FFFFFFFF"/>
      <name val="Myriad Pro"/>
      <family val="2"/>
    </font>
    <font>
      <sz val="10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4"/>
      <color indexed="9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name val="Calibri"/>
      <family val="2"/>
      <scheme val="minor"/>
    </font>
    <font>
      <b/>
      <sz val="11"/>
      <name val="Myriad Pro"/>
      <family val="2"/>
    </font>
    <font>
      <b/>
      <sz val="10"/>
      <name val="Myriad Pro"/>
      <family val="2"/>
    </font>
    <font>
      <u/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1F497D"/>
      <name val="Calibri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  <family val="2"/>
    </font>
    <font>
      <sz val="11"/>
      <color indexed="8"/>
      <name val="Calibri"/>
      <family val="2"/>
    </font>
    <font>
      <sz val="10"/>
      <name val="Arial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u/>
      <sz val="10"/>
      <color indexed="12"/>
      <name val="Arial"/>
      <family val="2"/>
    </font>
    <font>
      <sz val="8"/>
      <name val="Times"/>
      <family val="1"/>
    </font>
    <font>
      <sz val="10"/>
      <name val="Helv"/>
    </font>
    <font>
      <sz val="11"/>
      <color indexed="60"/>
      <name val="Calibri"/>
      <family val="2"/>
    </font>
    <font>
      <sz val="9"/>
      <color theme="1"/>
      <name val="Verdan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8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indexed="1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4" tint="0.79998168889431442"/>
        <bgColor indexed="64"/>
      </patternFill>
    </fill>
  </fills>
  <borders count="15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4864">
    <xf numFmtId="0" fontId="0" fillId="0" borderId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  <xf numFmtId="0" fontId="34" fillId="17" borderId="0" applyNumberFormat="0" applyBorder="0" applyAlignment="0" applyProtection="0"/>
    <xf numFmtId="0" fontId="35" fillId="18" borderId="21" applyNumberFormat="0" applyAlignment="0" applyProtection="0"/>
    <xf numFmtId="0" fontId="55" fillId="0" borderId="0" applyNumberFormat="0" applyFill="0" applyBorder="0" applyAlignment="0" applyProtection="0"/>
    <xf numFmtId="0" fontId="53" fillId="0" borderId="0"/>
    <xf numFmtId="0" fontId="61" fillId="0" borderId="0"/>
    <xf numFmtId="0" fontId="53" fillId="0" borderId="0"/>
    <xf numFmtId="0" fontId="63" fillId="0" borderId="0"/>
    <xf numFmtId="9" fontId="5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124" applyNumberFormat="0" applyFill="0" applyAlignment="0" applyProtection="0"/>
    <xf numFmtId="0" fontId="68" fillId="0" borderId="125" applyNumberFormat="0" applyFill="0" applyAlignment="0" applyProtection="0"/>
    <xf numFmtId="0" fontId="69" fillId="0" borderId="126" applyNumberFormat="0" applyFill="0" applyAlignment="0" applyProtection="0"/>
    <xf numFmtId="0" fontId="69" fillId="0" borderId="0" applyNumberFormat="0" applyFill="0" applyBorder="0" applyAlignment="0" applyProtection="0"/>
    <xf numFmtId="0" fontId="70" fillId="30" borderId="0" applyNumberFormat="0" applyBorder="0" applyAlignment="0" applyProtection="0"/>
    <xf numFmtId="0" fontId="71" fillId="31" borderId="0" applyNumberFormat="0" applyBorder="0" applyAlignment="0" applyProtection="0"/>
    <xf numFmtId="0" fontId="72" fillId="32" borderId="21" applyNumberFormat="0" applyAlignment="0" applyProtection="0"/>
    <xf numFmtId="0" fontId="73" fillId="18" borderId="127" applyNumberFormat="0" applyAlignment="0" applyProtection="0"/>
    <xf numFmtId="0" fontId="74" fillId="0" borderId="128" applyNumberFormat="0" applyFill="0" applyAlignment="0" applyProtection="0"/>
    <xf numFmtId="0" fontId="47" fillId="33" borderId="129" applyNumberFormat="0" applyAlignment="0" applyProtection="0"/>
    <xf numFmtId="0" fontId="2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7" fillId="0" borderId="131" applyNumberFormat="0" applyFill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2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2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2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2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63" fillId="0" borderId="0"/>
    <xf numFmtId="0" fontId="53" fillId="0" borderId="0"/>
    <xf numFmtId="0" fontId="53" fillId="0" borderId="0"/>
    <xf numFmtId="0" fontId="78" fillId="0" borderId="0"/>
    <xf numFmtId="0" fontId="1" fillId="0" borderId="0"/>
    <xf numFmtId="0" fontId="5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130" applyNumberFormat="0" applyFont="0" applyAlignment="0" applyProtection="0"/>
    <xf numFmtId="0" fontId="1" fillId="0" borderId="0"/>
    <xf numFmtId="0" fontId="53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0" fontId="53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9" fillId="0" borderId="0" applyBorder="0"/>
    <xf numFmtId="0" fontId="81" fillId="0" borderId="0" applyNumberFormat="0" applyFill="0" applyBorder="0" applyAlignment="0" applyProtection="0">
      <alignment vertical="top"/>
      <protection locked="0"/>
    </xf>
    <xf numFmtId="0" fontId="80" fillId="0" borderId="0">
      <alignment vertical="top"/>
      <protection locked="0"/>
    </xf>
    <xf numFmtId="9" fontId="80" fillId="0" borderId="0" applyFont="0" applyFill="0" applyBorder="0" applyAlignment="0" applyProtection="0"/>
    <xf numFmtId="0" fontId="8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53" fillId="0" borderId="0"/>
    <xf numFmtId="9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9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/>
    <xf numFmtId="9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3" fillId="0" borderId="0"/>
    <xf numFmtId="0" fontId="5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130" applyNumberFormat="0" applyFont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53" fillId="0" borderId="0"/>
    <xf numFmtId="0" fontId="53" fillId="0" borderId="0"/>
    <xf numFmtId="9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/>
    <xf numFmtId="9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9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/>
    <xf numFmtId="9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/>
    <xf numFmtId="0" fontId="1" fillId="0" borderId="0"/>
    <xf numFmtId="0" fontId="72" fillId="32" borderId="21" applyNumberFormat="0" applyAlignment="0" applyProtection="0"/>
    <xf numFmtId="0" fontId="84" fillId="0" borderId="0" applyNumberFormat="0" applyFill="0" applyBorder="0" applyAlignment="0" applyProtection="0"/>
    <xf numFmtId="0" fontId="85" fillId="0" borderId="0" applyNumberFormat="0">
      <alignment horizontal="right"/>
    </xf>
    <xf numFmtId="0" fontId="86" fillId="0" borderId="0" applyNumberFormat="0" applyFill="0" applyBorder="0" applyProtection="0">
      <alignment horizontal="left" vertical="center"/>
    </xf>
    <xf numFmtId="0" fontId="87" fillId="6" borderId="0" applyBorder="0">
      <alignment horizontal="right" vertical="center"/>
    </xf>
    <xf numFmtId="0" fontId="87" fillId="6" borderId="133">
      <alignment horizontal="right" vertical="center"/>
    </xf>
    <xf numFmtId="0" fontId="53" fillId="0" borderId="0" applyNumberFormat="0" applyFont="0" applyFill="0" applyBorder="0" applyProtection="0">
      <alignment horizontal="left" vertical="center" indent="2"/>
    </xf>
    <xf numFmtId="0" fontId="87" fillId="6" borderId="0" applyBorder="0">
      <alignment horizontal="right" vertical="center"/>
    </xf>
    <xf numFmtId="0" fontId="87" fillId="0" borderId="0" applyBorder="0">
      <alignment horizontal="right" vertical="center"/>
    </xf>
    <xf numFmtId="0" fontId="53" fillId="59" borderId="0" applyNumberFormat="0" applyFont="0" applyBorder="0" applyAlignment="0" applyProtection="0"/>
    <xf numFmtId="0" fontId="53" fillId="0" borderId="0" applyNumberFormat="0" applyFont="0" applyFill="0" applyBorder="0" applyProtection="0">
      <alignment horizontal="left" vertical="center" indent="5"/>
    </xf>
    <xf numFmtId="0" fontId="87" fillId="0" borderId="3" applyNumberFormat="0" applyFill="0" applyAlignment="0" applyProtection="0"/>
    <xf numFmtId="0" fontId="85" fillId="0" borderId="136">
      <alignment horizontal="left" vertical="top" wrapText="1"/>
    </xf>
    <xf numFmtId="0" fontId="85" fillId="60" borderId="3">
      <alignment horizontal="right" vertical="center"/>
    </xf>
    <xf numFmtId="0" fontId="85" fillId="60" borderId="3">
      <alignment horizontal="right" vertical="center"/>
    </xf>
    <xf numFmtId="0" fontId="87" fillId="0" borderId="132">
      <alignment horizontal="left" vertical="center" wrapText="1" indent="2"/>
    </xf>
    <xf numFmtId="0" fontId="85" fillId="60" borderId="135">
      <alignment horizontal="right" vertical="center"/>
    </xf>
    <xf numFmtId="0" fontId="87" fillId="0" borderId="3">
      <alignment horizontal="right" vertical="center"/>
    </xf>
    <xf numFmtId="0" fontId="53" fillId="0" borderId="7"/>
    <xf numFmtId="0" fontId="89" fillId="6" borderId="3">
      <alignment horizontal="right" vertical="center"/>
    </xf>
    <xf numFmtId="0" fontId="87" fillId="59" borderId="3"/>
    <xf numFmtId="0" fontId="85" fillId="6" borderId="3">
      <alignment horizontal="right" vertical="center"/>
    </xf>
    <xf numFmtId="0" fontId="85" fillId="6" borderId="67">
      <alignment horizontal="right" vertical="center"/>
    </xf>
    <xf numFmtId="0" fontId="87" fillId="0" borderId="67">
      <alignment horizontal="right" vertical="center"/>
    </xf>
    <xf numFmtId="4" fontId="53" fillId="0" borderId="0"/>
    <xf numFmtId="0" fontId="85" fillId="60" borderId="22">
      <alignment horizontal="right" vertical="center"/>
    </xf>
    <xf numFmtId="0" fontId="85" fillId="60" borderId="67">
      <alignment horizontal="right" vertical="center"/>
    </xf>
    <xf numFmtId="0" fontId="85" fillId="60" borderId="134">
      <alignment horizontal="right" vertical="center"/>
    </xf>
    <xf numFmtId="4" fontId="85" fillId="60" borderId="135">
      <alignment horizontal="right" vertical="center"/>
    </xf>
    <xf numFmtId="0" fontId="87" fillId="0" borderId="0"/>
    <xf numFmtId="0" fontId="87" fillId="62" borderId="3">
      <alignment horizontal="right" vertical="center"/>
    </xf>
    <xf numFmtId="0" fontId="87" fillId="62" borderId="0" applyBorder="0">
      <alignment horizontal="right" vertical="center"/>
    </xf>
    <xf numFmtId="0" fontId="53" fillId="0" borderId="0"/>
    <xf numFmtId="0" fontId="53" fillId="61" borderId="3"/>
    <xf numFmtId="4" fontId="53" fillId="0" borderId="0"/>
    <xf numFmtId="4" fontId="87" fillId="0" borderId="3" applyFill="0" applyBorder="0" applyProtection="0">
      <alignment horizontal="right" vertical="center"/>
    </xf>
    <xf numFmtId="0" fontId="90" fillId="0" borderId="0" applyNumberFormat="0" applyFill="0" applyBorder="0" applyAlignment="0" applyProtection="0"/>
    <xf numFmtId="4" fontId="53" fillId="0" borderId="0"/>
    <xf numFmtId="4" fontId="53" fillId="0" borderId="0"/>
    <xf numFmtId="0" fontId="1" fillId="0" borderId="0"/>
    <xf numFmtId="0" fontId="87" fillId="59" borderId="3"/>
    <xf numFmtId="0" fontId="85" fillId="60" borderId="135">
      <alignment horizontal="right" vertical="center"/>
    </xf>
    <xf numFmtId="0" fontId="73" fillId="18" borderId="127" applyNumberFormat="0" applyAlignment="0" applyProtection="0"/>
    <xf numFmtId="0" fontId="35" fillId="18" borderId="21" applyNumberFormat="0" applyAlignment="0" applyProtection="0"/>
    <xf numFmtId="0" fontId="2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7" fillId="0" borderId="131" applyNumberFormat="0" applyFill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2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2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2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2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2" fillId="57" borderId="0" applyNumberFormat="0" applyBorder="0" applyAlignment="0" applyProtection="0"/>
    <xf numFmtId="0" fontId="87" fillId="0" borderId="3" applyNumberFormat="0" applyFill="0" applyAlignment="0" applyProtection="0"/>
    <xf numFmtId="0" fontId="85" fillId="60" borderId="3">
      <alignment horizontal="right" vertical="center"/>
    </xf>
    <xf numFmtId="0" fontId="85" fillId="60" borderId="3">
      <alignment horizontal="right" vertical="center"/>
    </xf>
    <xf numFmtId="0" fontId="87" fillId="0" borderId="132">
      <alignment horizontal="left" vertical="center" wrapText="1" indent="2"/>
    </xf>
    <xf numFmtId="0" fontId="85" fillId="60" borderId="135">
      <alignment horizontal="right" vertical="center"/>
    </xf>
    <xf numFmtId="0" fontId="87" fillId="0" borderId="3">
      <alignment horizontal="right" vertical="center"/>
    </xf>
    <xf numFmtId="0" fontId="89" fillId="6" borderId="3">
      <alignment horizontal="right" vertical="center"/>
    </xf>
    <xf numFmtId="0" fontId="87" fillId="59" borderId="3"/>
    <xf numFmtId="0" fontId="85" fillId="6" borderId="3">
      <alignment horizontal="right" vertical="center"/>
    </xf>
    <xf numFmtId="0" fontId="85" fillId="60" borderId="134">
      <alignment horizontal="right" vertical="center"/>
    </xf>
    <xf numFmtId="0" fontId="77" fillId="0" borderId="0" applyNumberFormat="0" applyFill="0" applyBorder="0" applyAlignment="0" applyProtection="0"/>
    <xf numFmtId="0" fontId="91" fillId="63" borderId="0" applyNumberFormat="0" applyBorder="0" applyAlignment="0" applyProtection="0"/>
    <xf numFmtId="0" fontId="91" fillId="64" borderId="0" applyNumberFormat="0" applyBorder="0" applyAlignment="0" applyProtection="0"/>
    <xf numFmtId="0" fontId="91" fillId="65" borderId="0" applyNumberFormat="0" applyBorder="0" applyAlignment="0" applyProtection="0"/>
    <xf numFmtId="0" fontId="91" fillId="66" borderId="0" applyNumberFormat="0" applyBorder="0" applyAlignment="0" applyProtection="0"/>
    <xf numFmtId="0" fontId="91" fillId="67" borderId="0" applyNumberFormat="0" applyBorder="0" applyAlignment="0" applyProtection="0"/>
    <xf numFmtId="0" fontId="91" fillId="68" borderId="0" applyNumberFormat="0" applyBorder="0" applyAlignment="0" applyProtection="0"/>
    <xf numFmtId="0" fontId="53" fillId="0" borderId="0" applyNumberFormat="0" applyFont="0" applyFill="0" applyBorder="0" applyProtection="0">
      <alignment horizontal="left" vertical="center" indent="2"/>
    </xf>
    <xf numFmtId="0" fontId="53" fillId="0" borderId="0" applyNumberFormat="0" applyFont="0" applyFill="0" applyBorder="0" applyProtection="0">
      <alignment horizontal="left" vertical="center" indent="2"/>
    </xf>
    <xf numFmtId="49" fontId="87" fillId="0" borderId="3" applyNumberFormat="0" applyFont="0" applyFill="0" applyBorder="0" applyProtection="0">
      <alignment horizontal="left" vertical="center" indent="2"/>
    </xf>
    <xf numFmtId="0" fontId="91" fillId="69" borderId="0" applyNumberFormat="0" applyBorder="0" applyAlignment="0" applyProtection="0"/>
    <xf numFmtId="0" fontId="91" fillId="70" borderId="0" applyNumberFormat="0" applyBorder="0" applyAlignment="0" applyProtection="0"/>
    <xf numFmtId="0" fontId="91" fillId="71" borderId="0" applyNumberFormat="0" applyBorder="0" applyAlignment="0" applyProtection="0"/>
    <xf numFmtId="0" fontId="91" fillId="66" borderId="0" applyNumberFormat="0" applyBorder="0" applyAlignment="0" applyProtection="0"/>
    <xf numFmtId="0" fontId="91" fillId="69" borderId="0" applyNumberFormat="0" applyBorder="0" applyAlignment="0" applyProtection="0"/>
    <xf numFmtId="0" fontId="91" fillId="72" borderId="0" applyNumberFormat="0" applyBorder="0" applyAlignment="0" applyProtection="0"/>
    <xf numFmtId="0" fontId="53" fillId="0" borderId="0" applyNumberFormat="0" applyFont="0" applyFill="0" applyBorder="0" applyProtection="0">
      <alignment horizontal="left" vertical="center" indent="5"/>
    </xf>
    <xf numFmtId="0" fontId="53" fillId="0" borderId="0" applyNumberFormat="0" applyFont="0" applyFill="0" applyBorder="0" applyProtection="0">
      <alignment horizontal="left" vertical="center" indent="5"/>
    </xf>
    <xf numFmtId="49" fontId="87" fillId="0" borderId="134" applyNumberFormat="0" applyFont="0" applyFill="0" applyBorder="0" applyProtection="0">
      <alignment horizontal="left" vertical="center" indent="5"/>
    </xf>
    <xf numFmtId="0" fontId="93" fillId="73" borderId="0" applyNumberFormat="0" applyBorder="0" applyAlignment="0" applyProtection="0"/>
    <xf numFmtId="0" fontId="93" fillId="70" borderId="0" applyNumberFormat="0" applyBorder="0" applyAlignment="0" applyProtection="0"/>
    <xf numFmtId="0" fontId="93" fillId="71" borderId="0" applyNumberFormat="0" applyBorder="0" applyAlignment="0" applyProtection="0"/>
    <xf numFmtId="0" fontId="93" fillId="74" borderId="0" applyNumberFormat="0" applyBorder="0" applyAlignment="0" applyProtection="0"/>
    <xf numFmtId="0" fontId="93" fillId="75" borderId="0" applyNumberFormat="0" applyBorder="0" applyAlignment="0" applyProtection="0"/>
    <xf numFmtId="0" fontId="93" fillId="76" borderId="0" applyNumberFormat="0" applyBorder="0" applyAlignment="0" applyProtection="0"/>
    <xf numFmtId="0" fontId="93" fillId="77" borderId="0" applyNumberFormat="0" applyBorder="0" applyAlignment="0" applyProtection="0"/>
    <xf numFmtId="0" fontId="93" fillId="78" borderId="0" applyNumberFormat="0" applyBorder="0" applyAlignment="0" applyProtection="0"/>
    <xf numFmtId="0" fontId="93" fillId="79" borderId="0" applyNumberFormat="0" applyBorder="0" applyAlignment="0" applyProtection="0"/>
    <xf numFmtId="0" fontId="93" fillId="74" borderId="0" applyNumberFormat="0" applyBorder="0" applyAlignment="0" applyProtection="0"/>
    <xf numFmtId="0" fontId="93" fillId="75" borderId="0" applyNumberFormat="0" applyBorder="0" applyAlignment="0" applyProtection="0"/>
    <xf numFmtId="0" fontId="93" fillId="80" borderId="0" applyNumberFormat="0" applyBorder="0" applyAlignment="0" applyProtection="0"/>
    <xf numFmtId="0" fontId="86" fillId="62" borderId="0" applyBorder="0" applyAlignment="0"/>
    <xf numFmtId="4" fontId="86" fillId="62" borderId="0" applyBorder="0" applyAlignment="0"/>
    <xf numFmtId="4" fontId="87" fillId="62" borderId="0" applyBorder="0">
      <alignment horizontal="right" vertical="center"/>
    </xf>
    <xf numFmtId="4" fontId="87" fillId="6" borderId="0" applyBorder="0">
      <alignment horizontal="right" vertical="center"/>
    </xf>
    <xf numFmtId="4" fontId="87" fillId="6" borderId="0" applyBorder="0">
      <alignment horizontal="right" vertical="center"/>
    </xf>
    <xf numFmtId="4" fontId="85" fillId="6" borderId="3">
      <alignment horizontal="right" vertical="center"/>
    </xf>
    <xf numFmtId="4" fontId="89" fillId="6" borderId="3">
      <alignment horizontal="right" vertical="center"/>
    </xf>
    <xf numFmtId="4" fontId="85" fillId="60" borderId="3">
      <alignment horizontal="right" vertical="center"/>
    </xf>
    <xf numFmtId="4" fontId="85" fillId="60" borderId="3">
      <alignment horizontal="right" vertical="center"/>
    </xf>
    <xf numFmtId="4" fontId="85" fillId="60" borderId="134">
      <alignment horizontal="right" vertical="center"/>
    </xf>
    <xf numFmtId="4" fontId="85" fillId="60" borderId="135">
      <alignment horizontal="right" vertical="center"/>
    </xf>
    <xf numFmtId="0" fontId="92" fillId="77" borderId="0" applyNumberFormat="0" applyBorder="0" applyAlignment="0" applyProtection="0"/>
    <xf numFmtId="0" fontId="92" fillId="78" borderId="0" applyNumberFormat="0" applyBorder="0" applyAlignment="0" applyProtection="0"/>
    <xf numFmtId="0" fontId="92" fillId="79" borderId="0" applyNumberFormat="0" applyBorder="0" applyAlignment="0" applyProtection="0"/>
    <xf numFmtId="0" fontId="92" fillId="74" borderId="0" applyNumberFormat="0" applyBorder="0" applyAlignment="0" applyProtection="0"/>
    <xf numFmtId="0" fontId="92" fillId="75" borderId="0" applyNumberFormat="0" applyBorder="0" applyAlignment="0" applyProtection="0"/>
    <xf numFmtId="0" fontId="92" fillId="80" borderId="0" applyNumberFormat="0" applyBorder="0" applyAlignment="0" applyProtection="0"/>
    <xf numFmtId="0" fontId="95" fillId="64" borderId="0" applyNumberFormat="0" applyBorder="0" applyAlignment="0" applyProtection="0"/>
    <xf numFmtId="4" fontId="86" fillId="0" borderId="8" applyFill="0" applyBorder="0" applyProtection="0">
      <alignment horizontal="right" vertical="center"/>
    </xf>
    <xf numFmtId="0" fontId="97" fillId="81" borderId="138" applyNumberFormat="0" applyAlignment="0" applyProtection="0"/>
    <xf numFmtId="0" fontId="98" fillId="82" borderId="139" applyNumberFormat="0" applyAlignment="0" applyProtection="0"/>
    <xf numFmtId="43" fontId="62" fillId="0" borderId="0" applyFont="0" applyFill="0" applyBorder="0" applyAlignment="0" applyProtection="0"/>
    <xf numFmtId="172" fontId="99" fillId="0" borderId="0" applyFont="0" applyFill="0" applyBorder="0" applyAlignment="0" applyProtection="0"/>
    <xf numFmtId="43" fontId="62" fillId="0" borderId="0" applyFont="0" applyFill="0" applyBorder="0" applyAlignment="0" applyProtection="0"/>
    <xf numFmtId="0" fontId="87" fillId="60" borderId="132">
      <alignment horizontal="left" vertical="center" wrapText="1" indent="2"/>
    </xf>
    <xf numFmtId="0" fontId="87" fillId="6" borderId="134">
      <alignment horizontal="left" vertical="center"/>
    </xf>
    <xf numFmtId="0" fontId="102" fillId="0" borderId="0" applyNumberFormat="0" applyFill="0" applyBorder="0" applyAlignment="0" applyProtection="0"/>
    <xf numFmtId="0" fontId="103" fillId="65" borderId="0" applyNumberFormat="0" applyBorder="0" applyAlignment="0" applyProtection="0"/>
    <xf numFmtId="0" fontId="104" fillId="65" borderId="0" applyNumberFormat="0" applyBorder="0" applyAlignment="0" applyProtection="0"/>
    <xf numFmtId="0" fontId="105" fillId="0" borderId="141" applyNumberFormat="0" applyFill="0" applyAlignment="0" applyProtection="0"/>
    <xf numFmtId="0" fontId="106" fillId="0" borderId="142" applyNumberFormat="0" applyFill="0" applyAlignment="0" applyProtection="0"/>
    <xf numFmtId="0" fontId="107" fillId="0" borderId="143" applyNumberFormat="0" applyFill="0" applyAlignment="0" applyProtection="0"/>
    <xf numFmtId="0" fontId="107" fillId="0" borderId="0" applyNumberFormat="0" applyFill="0" applyBorder="0" applyAlignment="0" applyProtection="0"/>
    <xf numFmtId="0" fontId="108" fillId="68" borderId="138" applyNumberFormat="0" applyAlignment="0" applyProtection="0"/>
    <xf numFmtId="4" fontId="87" fillId="0" borderId="0" applyBorder="0">
      <alignment horizontal="right" vertical="center"/>
    </xf>
    <xf numFmtId="0" fontId="87" fillId="0" borderId="5">
      <alignment horizontal="right" vertical="center"/>
    </xf>
    <xf numFmtId="4" fontId="87" fillId="0" borderId="3">
      <alignment horizontal="right" vertical="center"/>
    </xf>
    <xf numFmtId="1" fontId="88" fillId="6" borderId="0" applyBorder="0">
      <alignment horizontal="right" vertical="center"/>
    </xf>
    <xf numFmtId="0" fontId="109" fillId="0" borderId="144" applyNumberFormat="0" applyFill="0" applyAlignment="0" applyProtection="0"/>
    <xf numFmtId="0" fontId="110" fillId="83" borderId="0" applyNumberFormat="0" applyBorder="0" applyAlignment="0" applyProtection="0"/>
    <xf numFmtId="0" fontId="53" fillId="0" borderId="0"/>
    <xf numFmtId="0" fontId="53" fillId="0" borderId="0"/>
    <xf numFmtId="0" fontId="99" fillId="0" borderId="0"/>
    <xf numFmtId="4" fontId="111" fillId="0" borderId="0"/>
    <xf numFmtId="0" fontId="53" fillId="0" borderId="0"/>
    <xf numFmtId="0" fontId="1" fillId="0" borderId="0"/>
    <xf numFmtId="4" fontId="87" fillId="0" borderId="0" applyFill="0" applyBorder="0" applyProtection="0">
      <alignment horizontal="right" vertical="center"/>
    </xf>
    <xf numFmtId="4" fontId="87" fillId="0" borderId="0" applyFill="0" applyBorder="0" applyProtection="0">
      <alignment horizontal="right" vertical="center"/>
    </xf>
    <xf numFmtId="4" fontId="87" fillId="0" borderId="3" applyFill="0" applyBorder="0" applyProtection="0">
      <alignment horizontal="right" vertical="center"/>
    </xf>
    <xf numFmtId="0" fontId="86" fillId="0" borderId="0" applyNumberFormat="0" applyFill="0" applyBorder="0" applyProtection="0">
      <alignment horizontal="left" vertical="center"/>
    </xf>
    <xf numFmtId="49" fontId="86" fillId="0" borderId="3" applyNumberFormat="0" applyFill="0" applyBorder="0" applyProtection="0">
      <alignment horizontal="left" vertical="center"/>
    </xf>
    <xf numFmtId="0" fontId="53" fillId="59" borderId="0" applyNumberFormat="0" applyFont="0" applyBorder="0" applyAlignment="0" applyProtection="0"/>
    <xf numFmtId="4" fontId="53" fillId="59" borderId="0" applyNumberFormat="0" applyFont="0" applyBorder="0" applyAlignment="0" applyProtection="0"/>
    <xf numFmtId="4" fontId="53" fillId="59" borderId="0" applyNumberFormat="0" applyFont="0" applyBorder="0" applyAlignment="0" applyProtection="0"/>
    <xf numFmtId="0" fontId="53" fillId="59" borderId="0" applyNumberFormat="0" applyFont="0" applyBorder="0" applyAlignment="0" applyProtection="0"/>
    <xf numFmtId="0" fontId="53" fillId="59" borderId="0" applyNumberFormat="0" applyFont="0" applyBorder="0" applyAlignment="0" applyProtection="0"/>
    <xf numFmtId="0" fontId="99" fillId="58" borderId="0" applyNumberFormat="0" applyFont="0" applyBorder="0" applyAlignment="0" applyProtection="0"/>
    <xf numFmtId="0" fontId="91" fillId="84" borderId="145" applyNumberFormat="0" applyFont="0" applyAlignment="0" applyProtection="0"/>
    <xf numFmtId="0" fontId="53" fillId="84" borderId="145" applyNumberFormat="0" applyFont="0" applyAlignment="0" applyProtection="0"/>
    <xf numFmtId="0" fontId="112" fillId="81" borderId="137" applyNumberFormat="0" applyAlignment="0" applyProtection="0"/>
    <xf numFmtId="171" fontId="87" fillId="85" borderId="3" applyNumberFormat="0" applyFont="0" applyBorder="0" applyAlignment="0" applyProtection="0">
      <alignment horizontal="right" vertical="center"/>
    </xf>
    <xf numFmtId="9" fontId="99" fillId="0" borderId="0" applyFont="0" applyFill="0" applyBorder="0" applyAlignment="0" applyProtection="0"/>
    <xf numFmtId="0" fontId="113" fillId="64" borderId="0" applyNumberFormat="0" applyBorder="0" applyAlignment="0" applyProtection="0"/>
    <xf numFmtId="4" fontId="87" fillId="59" borderId="3"/>
    <xf numFmtId="0" fontId="87" fillId="59" borderId="67"/>
    <xf numFmtId="0" fontId="114" fillId="0" borderId="0" applyNumberFormat="0" applyFill="0" applyBorder="0" applyAlignment="0" applyProtection="0"/>
    <xf numFmtId="0" fontId="115" fillId="0" borderId="140" applyNumberFormat="0" applyFill="0" applyAlignment="0" applyProtection="0"/>
    <xf numFmtId="0" fontId="116" fillId="0" borderId="0" applyNumberFormat="0" applyFill="0" applyBorder="0" applyAlignment="0" applyProtection="0"/>
    <xf numFmtId="0" fontId="117" fillId="0" borderId="141" applyNumberFormat="0" applyFill="0" applyAlignment="0" applyProtection="0"/>
    <xf numFmtId="0" fontId="118" fillId="0" borderId="142" applyNumberFormat="0" applyFill="0" applyAlignment="0" applyProtection="0"/>
    <xf numFmtId="0" fontId="119" fillId="0" borderId="143" applyNumberFormat="0" applyFill="0" applyAlignment="0" applyProtection="0"/>
    <xf numFmtId="0" fontId="119" fillId="0" borderId="0" applyNumberFormat="0" applyFill="0" applyBorder="0" applyAlignment="0" applyProtection="0"/>
    <xf numFmtId="0" fontId="120" fillId="0" borderId="144" applyNumberFormat="0" applyFill="0" applyAlignment="0" applyProtection="0"/>
    <xf numFmtId="0" fontId="122" fillId="0" borderId="0" applyNumberFormat="0" applyFill="0" applyBorder="0" applyAlignment="0" applyProtection="0"/>
    <xf numFmtId="0" fontId="123" fillId="82" borderId="139" applyNumberFormat="0" applyAlignment="0" applyProtection="0"/>
    <xf numFmtId="0" fontId="90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53" fillId="0" borderId="0" applyNumberFormat="0" applyFont="0" applyFill="0" applyBorder="0" applyProtection="0">
      <alignment horizontal="left" vertical="center"/>
    </xf>
    <xf numFmtId="0" fontId="87" fillId="6" borderId="0" applyBorder="0">
      <alignment horizontal="right" vertical="center"/>
    </xf>
    <xf numFmtId="0" fontId="87" fillId="6" borderId="0" applyBorder="0">
      <alignment horizontal="right" vertical="center"/>
    </xf>
    <xf numFmtId="0" fontId="87" fillId="0" borderId="0" applyBorder="0">
      <alignment horizontal="right" vertical="center"/>
    </xf>
    <xf numFmtId="4" fontId="53" fillId="0" borderId="0"/>
    <xf numFmtId="0" fontId="125" fillId="0" borderId="0"/>
    <xf numFmtId="0" fontId="53" fillId="59" borderId="0" applyNumberFormat="0" applyFont="0" applyBorder="0" applyAlignment="0" applyProtection="0"/>
    <xf numFmtId="0" fontId="90" fillId="0" borderId="0" applyNumberFormat="0" applyFill="0" applyBorder="0" applyAlignment="0" applyProtection="0"/>
    <xf numFmtId="0" fontId="91" fillId="63" borderId="0" applyNumberFormat="0" applyBorder="0" applyAlignment="0" applyProtection="0"/>
    <xf numFmtId="0" fontId="91" fillId="64" borderId="0" applyNumberFormat="0" applyBorder="0" applyAlignment="0" applyProtection="0"/>
    <xf numFmtId="0" fontId="91" fillId="65" borderId="0" applyNumberFormat="0" applyBorder="0" applyAlignment="0" applyProtection="0"/>
    <xf numFmtId="0" fontId="91" fillId="66" borderId="0" applyNumberFormat="0" applyBorder="0" applyAlignment="0" applyProtection="0"/>
    <xf numFmtId="0" fontId="91" fillId="67" borderId="0" applyNumberFormat="0" applyBorder="0" applyAlignment="0" applyProtection="0"/>
    <xf numFmtId="0" fontId="91" fillId="68" borderId="0" applyNumberFormat="0" applyBorder="0" applyAlignment="0" applyProtection="0"/>
    <xf numFmtId="0" fontId="91" fillId="69" borderId="0" applyNumberFormat="0" applyBorder="0" applyAlignment="0" applyProtection="0"/>
    <xf numFmtId="0" fontId="91" fillId="70" borderId="0" applyNumberFormat="0" applyBorder="0" applyAlignment="0" applyProtection="0"/>
    <xf numFmtId="0" fontId="91" fillId="71" borderId="0" applyNumberFormat="0" applyBorder="0" applyAlignment="0" applyProtection="0"/>
    <xf numFmtId="0" fontId="91" fillId="66" borderId="0" applyNumberFormat="0" applyBorder="0" applyAlignment="0" applyProtection="0"/>
    <xf numFmtId="0" fontId="91" fillId="69" borderId="0" applyNumberFormat="0" applyBorder="0" applyAlignment="0" applyProtection="0"/>
    <xf numFmtId="0" fontId="91" fillId="72" borderId="0" applyNumberFormat="0" applyBorder="0" applyAlignment="0" applyProtection="0"/>
    <xf numFmtId="0" fontId="93" fillId="73" borderId="0" applyNumberFormat="0" applyBorder="0" applyAlignment="0" applyProtection="0"/>
    <xf numFmtId="0" fontId="93" fillId="70" borderId="0" applyNumberFormat="0" applyBorder="0" applyAlignment="0" applyProtection="0"/>
    <xf numFmtId="0" fontId="93" fillId="71" borderId="0" applyNumberFormat="0" applyBorder="0" applyAlignment="0" applyProtection="0"/>
    <xf numFmtId="0" fontId="93" fillId="74" borderId="0" applyNumberFormat="0" applyBorder="0" applyAlignment="0" applyProtection="0"/>
    <xf numFmtId="0" fontId="93" fillId="75" borderId="0" applyNumberFormat="0" applyBorder="0" applyAlignment="0" applyProtection="0"/>
    <xf numFmtId="0" fontId="93" fillId="76" borderId="0" applyNumberFormat="0" applyBorder="0" applyAlignment="0" applyProtection="0"/>
    <xf numFmtId="0" fontId="93" fillId="77" borderId="0" applyNumberFormat="0" applyBorder="0" applyAlignment="0" applyProtection="0"/>
    <xf numFmtId="0" fontId="93" fillId="78" borderId="0" applyNumberFormat="0" applyBorder="0" applyAlignment="0" applyProtection="0"/>
    <xf numFmtId="0" fontId="93" fillId="79" borderId="0" applyNumberFormat="0" applyBorder="0" applyAlignment="0" applyProtection="0"/>
    <xf numFmtId="0" fontId="93" fillId="74" borderId="0" applyNumberFormat="0" applyBorder="0" applyAlignment="0" applyProtection="0"/>
    <xf numFmtId="0" fontId="93" fillId="75" borderId="0" applyNumberFormat="0" applyBorder="0" applyAlignment="0" applyProtection="0"/>
    <xf numFmtId="0" fontId="93" fillId="80" borderId="0" applyNumberFormat="0" applyBorder="0" applyAlignment="0" applyProtection="0"/>
    <xf numFmtId="0" fontId="95" fillId="64" borderId="0" applyNumberFormat="0" applyBorder="0" applyAlignment="0" applyProtection="0"/>
    <xf numFmtId="0" fontId="97" fillId="81" borderId="138" applyNumberFormat="0" applyAlignment="0" applyProtection="0"/>
    <xf numFmtId="0" fontId="98" fillId="82" borderId="139" applyNumberFormat="0" applyAlignment="0" applyProtection="0"/>
    <xf numFmtId="0" fontId="102" fillId="0" borderId="0" applyNumberFormat="0" applyFill="0" applyBorder="0" applyAlignment="0" applyProtection="0"/>
    <xf numFmtId="0" fontId="103" fillId="65" borderId="0" applyNumberFormat="0" applyBorder="0" applyAlignment="0" applyProtection="0"/>
    <xf numFmtId="0" fontId="105" fillId="0" borderId="141" applyNumberFormat="0" applyFill="0" applyAlignment="0" applyProtection="0"/>
    <xf numFmtId="0" fontId="106" fillId="0" borderId="142" applyNumberFormat="0" applyFill="0" applyAlignment="0" applyProtection="0"/>
    <xf numFmtId="0" fontId="107" fillId="0" borderId="143" applyNumberFormat="0" applyFill="0" applyAlignment="0" applyProtection="0"/>
    <xf numFmtId="0" fontId="107" fillId="0" borderId="0" applyNumberFormat="0" applyFill="0" applyBorder="0" applyAlignment="0" applyProtection="0"/>
    <xf numFmtId="0" fontId="108" fillId="68" borderId="138" applyNumberFormat="0" applyAlignment="0" applyProtection="0"/>
    <xf numFmtId="0" fontId="109" fillId="0" borderId="144" applyNumberFormat="0" applyFill="0" applyAlignment="0" applyProtection="0"/>
    <xf numFmtId="0" fontId="110" fillId="83" borderId="0" applyNumberFormat="0" applyBorder="0" applyAlignment="0" applyProtection="0"/>
    <xf numFmtId="0" fontId="53" fillId="0" borderId="0"/>
    <xf numFmtId="0" fontId="91" fillId="84" borderId="145" applyNumberFormat="0" applyFont="0" applyAlignment="0" applyProtection="0"/>
    <xf numFmtId="0" fontId="112" fillId="81" borderId="137" applyNumberFormat="0" applyAlignment="0" applyProtection="0"/>
    <xf numFmtId="0" fontId="114" fillId="0" borderId="0" applyNumberFormat="0" applyFill="0" applyBorder="0" applyAlignment="0" applyProtection="0"/>
    <xf numFmtId="0" fontId="115" fillId="0" borderId="140" applyNumberFormat="0" applyFill="0" applyAlignment="0" applyProtection="0"/>
    <xf numFmtId="0" fontId="122" fillId="0" borderId="0" applyNumberFormat="0" applyFill="0" applyBorder="0" applyAlignment="0" applyProtection="0"/>
    <xf numFmtId="0" fontId="126" fillId="0" borderId="0">
      <alignment horizontal="left" vertical="center" indent="1"/>
    </xf>
    <xf numFmtId="0" fontId="91" fillId="63" borderId="0" applyNumberFormat="0" applyBorder="0" applyAlignment="0" applyProtection="0"/>
    <xf numFmtId="0" fontId="91" fillId="64" borderId="0" applyNumberFormat="0" applyBorder="0" applyAlignment="0" applyProtection="0"/>
    <xf numFmtId="0" fontId="91" fillId="65" borderId="0" applyNumberFormat="0" applyBorder="0" applyAlignment="0" applyProtection="0"/>
    <xf numFmtId="0" fontId="91" fillId="66" borderId="0" applyNumberFormat="0" applyBorder="0" applyAlignment="0" applyProtection="0"/>
    <xf numFmtId="0" fontId="91" fillId="67" borderId="0" applyNumberFormat="0" applyBorder="0" applyAlignment="0" applyProtection="0"/>
    <xf numFmtId="0" fontId="91" fillId="68" borderId="0" applyNumberFormat="0" applyBorder="0" applyAlignment="0" applyProtection="0"/>
    <xf numFmtId="0" fontId="91" fillId="69" borderId="0" applyNumberFormat="0" applyBorder="0" applyAlignment="0" applyProtection="0"/>
    <xf numFmtId="0" fontId="91" fillId="70" borderId="0" applyNumberFormat="0" applyBorder="0" applyAlignment="0" applyProtection="0"/>
    <xf numFmtId="0" fontId="91" fillId="71" borderId="0" applyNumberFormat="0" applyBorder="0" applyAlignment="0" applyProtection="0"/>
    <xf numFmtId="0" fontId="91" fillId="66" borderId="0" applyNumberFormat="0" applyBorder="0" applyAlignment="0" applyProtection="0"/>
    <xf numFmtId="0" fontId="91" fillId="69" borderId="0" applyNumberFormat="0" applyBorder="0" applyAlignment="0" applyProtection="0"/>
    <xf numFmtId="0" fontId="91" fillId="72" borderId="0" applyNumberFormat="0" applyBorder="0" applyAlignment="0" applyProtection="0"/>
    <xf numFmtId="0" fontId="93" fillId="73" borderId="0" applyNumberFormat="0" applyBorder="0" applyAlignment="0" applyProtection="0"/>
    <xf numFmtId="0" fontId="93" fillId="70" borderId="0" applyNumberFormat="0" applyBorder="0" applyAlignment="0" applyProtection="0"/>
    <xf numFmtId="0" fontId="93" fillId="71" borderId="0" applyNumberFormat="0" applyBorder="0" applyAlignment="0" applyProtection="0"/>
    <xf numFmtId="0" fontId="93" fillId="74" borderId="0" applyNumberFormat="0" applyBorder="0" applyAlignment="0" applyProtection="0"/>
    <xf numFmtId="0" fontId="93" fillId="75" borderId="0" applyNumberFormat="0" applyBorder="0" applyAlignment="0" applyProtection="0"/>
    <xf numFmtId="0" fontId="93" fillId="76" borderId="0" applyNumberFormat="0" applyBorder="0" applyAlignment="0" applyProtection="0"/>
    <xf numFmtId="0" fontId="85" fillId="6" borderId="146">
      <alignment horizontal="right" vertical="center"/>
    </xf>
    <xf numFmtId="4" fontId="85" fillId="6" borderId="146">
      <alignment horizontal="right" vertical="center"/>
    </xf>
    <xf numFmtId="0" fontId="89" fillId="6" borderId="146">
      <alignment horizontal="right" vertical="center"/>
    </xf>
    <xf numFmtId="4" fontId="89" fillId="6" borderId="146">
      <alignment horizontal="right" vertical="center"/>
    </xf>
    <xf numFmtId="0" fontId="85" fillId="60" borderId="146">
      <alignment horizontal="right" vertical="center"/>
    </xf>
    <xf numFmtId="4" fontId="85" fillId="60" borderId="146">
      <alignment horizontal="right" vertical="center"/>
    </xf>
    <xf numFmtId="0" fontId="85" fillId="60" borderId="146">
      <alignment horizontal="right" vertical="center"/>
    </xf>
    <xf numFmtId="4" fontId="85" fillId="60" borderId="146">
      <alignment horizontal="right" vertical="center"/>
    </xf>
    <xf numFmtId="0" fontId="85" fillId="60" borderId="147">
      <alignment horizontal="right" vertical="center"/>
    </xf>
    <xf numFmtId="4" fontId="85" fillId="60" borderId="147">
      <alignment horizontal="right" vertical="center"/>
    </xf>
    <xf numFmtId="0" fontId="85" fillId="60" borderId="148">
      <alignment horizontal="right" vertical="center"/>
    </xf>
    <xf numFmtId="4" fontId="85" fillId="60" borderId="148">
      <alignment horizontal="right" vertical="center"/>
    </xf>
    <xf numFmtId="0" fontId="97" fillId="81" borderId="138" applyNumberFormat="0" applyAlignment="0" applyProtection="0"/>
    <xf numFmtId="0" fontId="87" fillId="60" borderId="149">
      <alignment horizontal="left" vertical="center" wrapText="1" indent="2"/>
    </xf>
    <xf numFmtId="0" fontId="87" fillId="0" borderId="149">
      <alignment horizontal="left" vertical="center" wrapText="1" indent="2"/>
    </xf>
    <xf numFmtId="0" fontId="87" fillId="6" borderId="147">
      <alignment horizontal="left" vertical="center"/>
    </xf>
    <xf numFmtId="0" fontId="102" fillId="0" borderId="0" applyNumberFormat="0" applyFill="0" applyBorder="0" applyAlignment="0" applyProtection="0"/>
    <xf numFmtId="0" fontId="108" fillId="68" borderId="138" applyNumberFormat="0" applyAlignment="0" applyProtection="0"/>
    <xf numFmtId="0" fontId="87" fillId="0" borderId="146">
      <alignment horizontal="right" vertical="center"/>
    </xf>
    <xf numFmtId="4" fontId="87" fillId="0" borderId="146">
      <alignment horizontal="right" vertical="center"/>
    </xf>
    <xf numFmtId="0" fontId="1" fillId="0" borderId="0"/>
    <xf numFmtId="0" fontId="87" fillId="0" borderId="146" applyNumberFormat="0" applyFill="0" applyAlignment="0" applyProtection="0"/>
    <xf numFmtId="0" fontId="112" fillId="81" borderId="137" applyNumberFormat="0" applyAlignment="0" applyProtection="0"/>
    <xf numFmtId="171" fontId="87" fillId="85" borderId="146" applyNumberFormat="0" applyFont="0" applyBorder="0" applyAlignment="0" applyProtection="0">
      <alignment horizontal="right" vertical="center"/>
    </xf>
    <xf numFmtId="0" fontId="87" fillId="59" borderId="146"/>
    <xf numFmtId="4" fontId="87" fillId="59" borderId="146"/>
    <xf numFmtId="0" fontId="115" fillId="0" borderId="140" applyNumberFormat="0" applyFill="0" applyAlignment="0" applyProtection="0"/>
    <xf numFmtId="0" fontId="12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32" borderId="21" applyNumberFormat="0" applyAlignment="0" applyProtection="0"/>
    <xf numFmtId="0" fontId="87" fillId="6" borderId="0" applyBorder="0">
      <alignment horizontal="right" vertical="center"/>
    </xf>
    <xf numFmtId="0" fontId="87" fillId="6" borderId="0" applyBorder="0">
      <alignment horizontal="right" vertical="center"/>
    </xf>
    <xf numFmtId="0" fontId="87" fillId="0" borderId="0" applyBorder="0">
      <alignment horizontal="right" vertical="center"/>
    </xf>
    <xf numFmtId="0" fontId="53" fillId="0" borderId="0"/>
    <xf numFmtId="49" fontId="87" fillId="0" borderId="146" applyNumberFormat="0" applyFont="0" applyFill="0" applyBorder="0" applyProtection="0">
      <alignment horizontal="left" vertical="center" indent="2"/>
    </xf>
    <xf numFmtId="49" fontId="87" fillId="0" borderId="147" applyNumberFormat="0" applyFont="0" applyFill="0" applyBorder="0" applyProtection="0">
      <alignment horizontal="left" vertical="center" indent="5"/>
    </xf>
    <xf numFmtId="0" fontId="92" fillId="77" borderId="0" applyNumberFormat="0" applyBorder="0" applyAlignment="0" applyProtection="0"/>
    <xf numFmtId="0" fontId="92" fillId="78" borderId="0" applyNumberFormat="0" applyBorder="0" applyAlignment="0" applyProtection="0"/>
    <xf numFmtId="0" fontId="92" fillId="79" borderId="0" applyNumberFormat="0" applyBorder="0" applyAlignment="0" applyProtection="0"/>
    <xf numFmtId="0" fontId="92" fillId="74" borderId="0" applyNumberFormat="0" applyBorder="0" applyAlignment="0" applyProtection="0"/>
    <xf numFmtId="0" fontId="92" fillId="75" borderId="0" applyNumberFormat="0" applyBorder="0" applyAlignment="0" applyProtection="0"/>
    <xf numFmtId="0" fontId="92" fillId="80" borderId="0" applyNumberFormat="0" applyBorder="0" applyAlignment="0" applyProtection="0"/>
    <xf numFmtId="0" fontId="104" fillId="65" borderId="0" applyNumberFormat="0" applyBorder="0" applyAlignment="0" applyProtection="0"/>
    <xf numFmtId="4" fontId="53" fillId="0" borderId="0"/>
    <xf numFmtId="0" fontId="53" fillId="0" borderId="0"/>
    <xf numFmtId="0" fontId="1" fillId="0" borderId="0"/>
    <xf numFmtId="4" fontId="87" fillId="0" borderId="146" applyFill="0" applyBorder="0" applyProtection="0">
      <alignment horizontal="right" vertical="center"/>
    </xf>
    <xf numFmtId="49" fontId="86" fillId="0" borderId="146" applyNumberFormat="0" applyFill="0" applyBorder="0" applyProtection="0">
      <alignment horizontal="left" vertical="center"/>
    </xf>
    <xf numFmtId="0" fontId="53" fillId="59" borderId="0" applyNumberFormat="0" applyFont="0" applyBorder="0" applyAlignment="0" applyProtection="0"/>
    <xf numFmtId="0" fontId="113" fillId="64" borderId="0" applyNumberFormat="0" applyBorder="0" applyAlignment="0" applyProtection="0"/>
    <xf numFmtId="0" fontId="117" fillId="0" borderId="141" applyNumberFormat="0" applyFill="0" applyAlignment="0" applyProtection="0"/>
    <xf numFmtId="0" fontId="118" fillId="0" borderId="142" applyNumberFormat="0" applyFill="0" applyAlignment="0" applyProtection="0"/>
    <xf numFmtId="0" fontId="119" fillId="0" borderId="143" applyNumberFormat="0" applyFill="0" applyAlignment="0" applyProtection="0"/>
    <xf numFmtId="0" fontId="119" fillId="0" borderId="0" applyNumberFormat="0" applyFill="0" applyBorder="0" applyAlignment="0" applyProtection="0"/>
    <xf numFmtId="0" fontId="120" fillId="0" borderId="144" applyNumberFormat="0" applyFill="0" applyAlignment="0" applyProtection="0"/>
    <xf numFmtId="0" fontId="123" fillId="82" borderId="139" applyNumberFormat="0" applyAlignment="0" applyProtection="0"/>
    <xf numFmtId="0" fontId="90" fillId="0" borderId="0" applyNumberFormat="0" applyFill="0" applyBorder="0" applyAlignment="0" applyProtection="0"/>
    <xf numFmtId="0" fontId="1" fillId="0" borderId="0"/>
    <xf numFmtId="0" fontId="72" fillId="32" borderId="21" applyNumberFormat="0" applyAlignment="0" applyProtection="0"/>
    <xf numFmtId="0" fontId="62" fillId="63" borderId="0" applyNumberFormat="0" applyBorder="0" applyAlignment="0" applyProtection="0"/>
    <xf numFmtId="0" fontId="62" fillId="64" borderId="0" applyNumberFormat="0" applyBorder="0" applyAlignment="0" applyProtection="0"/>
    <xf numFmtId="0" fontId="62" fillId="65" borderId="0" applyNumberFormat="0" applyBorder="0" applyAlignment="0" applyProtection="0"/>
    <xf numFmtId="0" fontId="62" fillId="66" borderId="0" applyNumberFormat="0" applyBorder="0" applyAlignment="0" applyProtection="0"/>
    <xf numFmtId="0" fontId="62" fillId="67" borderId="0" applyNumberFormat="0" applyBorder="0" applyAlignment="0" applyProtection="0"/>
    <xf numFmtId="0" fontId="62" fillId="68" borderId="0" applyNumberFormat="0" applyBorder="0" applyAlignment="0" applyProtection="0"/>
    <xf numFmtId="0" fontId="62" fillId="69" borderId="0" applyNumberFormat="0" applyBorder="0" applyAlignment="0" applyProtection="0"/>
    <xf numFmtId="0" fontId="62" fillId="70" borderId="0" applyNumberFormat="0" applyBorder="0" applyAlignment="0" applyProtection="0"/>
    <xf numFmtId="0" fontId="62" fillId="71" borderId="0" applyNumberFormat="0" applyBorder="0" applyAlignment="0" applyProtection="0"/>
    <xf numFmtId="0" fontId="62" fillId="66" borderId="0" applyNumberFormat="0" applyBorder="0" applyAlignment="0" applyProtection="0"/>
    <xf numFmtId="0" fontId="62" fillId="69" borderId="0" applyNumberFormat="0" applyBorder="0" applyAlignment="0" applyProtection="0"/>
    <xf numFmtId="0" fontId="62" fillId="72" borderId="0" applyNumberFormat="0" applyBorder="0" applyAlignment="0" applyProtection="0"/>
    <xf numFmtId="0" fontId="92" fillId="73" borderId="0" applyNumberFormat="0" applyBorder="0" applyAlignment="0" applyProtection="0"/>
    <xf numFmtId="0" fontId="92" fillId="70" borderId="0" applyNumberFormat="0" applyBorder="0" applyAlignment="0" applyProtection="0"/>
    <xf numFmtId="0" fontId="92" fillId="71" borderId="0" applyNumberFormat="0" applyBorder="0" applyAlignment="0" applyProtection="0"/>
    <xf numFmtId="0" fontId="92" fillId="74" borderId="0" applyNumberFormat="0" applyBorder="0" applyAlignment="0" applyProtection="0"/>
    <xf numFmtId="0" fontId="92" fillId="75" borderId="0" applyNumberFormat="0" applyBorder="0" applyAlignment="0" applyProtection="0"/>
    <xf numFmtId="0" fontId="92" fillId="76" borderId="0" applyNumberFormat="0" applyBorder="0" applyAlignment="0" applyProtection="0"/>
    <xf numFmtId="0" fontId="94" fillId="81" borderId="137" applyNumberFormat="0" applyAlignment="0" applyProtection="0"/>
    <xf numFmtId="0" fontId="96" fillId="81" borderId="138" applyNumberFormat="0" applyAlignment="0" applyProtection="0"/>
    <xf numFmtId="0" fontId="76" fillId="0" borderId="140" applyNumberFormat="0" applyFill="0" applyAlignment="0" applyProtection="0"/>
    <xf numFmtId="0" fontId="101" fillId="0" borderId="0" applyNumberFormat="0" applyFill="0" applyBorder="0" applyAlignment="0" applyProtection="0"/>
    <xf numFmtId="0" fontId="1" fillId="0" borderId="0"/>
    <xf numFmtId="0" fontId="12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49" fontId="87" fillId="0" borderId="3" applyNumberFormat="0" applyFont="0" applyFill="0" applyBorder="0" applyProtection="0">
      <alignment horizontal="left" vertical="center" indent="2"/>
    </xf>
    <xf numFmtId="49" fontId="87" fillId="0" borderId="134" applyNumberFormat="0" applyFont="0" applyFill="0" applyBorder="0" applyProtection="0">
      <alignment horizontal="left" vertical="center" indent="5"/>
    </xf>
    <xf numFmtId="0" fontId="85" fillId="6" borderId="3">
      <alignment horizontal="right" vertical="center"/>
    </xf>
    <xf numFmtId="4" fontId="85" fillId="6" borderId="3">
      <alignment horizontal="right" vertical="center"/>
    </xf>
    <xf numFmtId="0" fontId="89" fillId="6" borderId="3">
      <alignment horizontal="right" vertical="center"/>
    </xf>
    <xf numFmtId="4" fontId="89" fillId="6" borderId="3">
      <alignment horizontal="right" vertical="center"/>
    </xf>
    <xf numFmtId="0" fontId="85" fillId="60" borderId="3">
      <alignment horizontal="right" vertical="center"/>
    </xf>
    <xf numFmtId="4" fontId="85" fillId="60" borderId="3">
      <alignment horizontal="right" vertical="center"/>
    </xf>
    <xf numFmtId="0" fontId="85" fillId="60" borderId="3">
      <alignment horizontal="right" vertical="center"/>
    </xf>
    <xf numFmtId="4" fontId="85" fillId="60" borderId="3">
      <alignment horizontal="right" vertical="center"/>
    </xf>
    <xf numFmtId="0" fontId="85" fillId="60" borderId="134">
      <alignment horizontal="right" vertical="center"/>
    </xf>
    <xf numFmtId="4" fontId="85" fillId="60" borderId="134">
      <alignment horizontal="right" vertical="center"/>
    </xf>
    <xf numFmtId="0" fontId="85" fillId="60" borderId="135">
      <alignment horizontal="right" vertical="center"/>
    </xf>
    <xf numFmtId="4" fontId="85" fillId="60" borderId="135">
      <alignment horizontal="right" vertical="center"/>
    </xf>
    <xf numFmtId="172" fontId="127" fillId="0" borderId="0" applyFont="0" applyFill="0" applyBorder="0" applyAlignment="0" applyProtection="0"/>
    <xf numFmtId="0" fontId="87" fillId="60" borderId="132">
      <alignment horizontal="left" vertical="center" wrapText="1" indent="2"/>
    </xf>
    <xf numFmtId="0" fontId="87" fillId="0" borderId="132">
      <alignment horizontal="left" vertical="center" wrapText="1" indent="2"/>
    </xf>
    <xf numFmtId="0" fontId="87" fillId="6" borderId="134">
      <alignment horizontal="left" vertical="center"/>
    </xf>
    <xf numFmtId="0" fontId="100" fillId="68" borderId="138" applyNumberFormat="0" applyAlignment="0" applyProtection="0"/>
    <xf numFmtId="0" fontId="87" fillId="0" borderId="3">
      <alignment horizontal="right" vertical="center"/>
    </xf>
    <xf numFmtId="4" fontId="87" fillId="0" borderId="3">
      <alignment horizontal="right" vertical="center"/>
    </xf>
    <xf numFmtId="0" fontId="127" fillId="0" borderId="0"/>
    <xf numFmtId="0" fontId="125" fillId="0" borderId="0"/>
    <xf numFmtId="0" fontId="1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5" fillId="0" borderId="0"/>
    <xf numFmtId="0" fontId="53" fillId="0" borderId="0"/>
    <xf numFmtId="4" fontId="87" fillId="0" borderId="3" applyFill="0" applyBorder="0" applyProtection="0">
      <alignment horizontal="right" vertical="center"/>
    </xf>
    <xf numFmtId="49" fontId="86" fillId="0" borderId="3" applyNumberFormat="0" applyFill="0" applyBorder="0" applyProtection="0">
      <alignment horizontal="left" vertical="center"/>
    </xf>
    <xf numFmtId="0" fontId="87" fillId="0" borderId="3" applyNumberFormat="0" applyFill="0" applyAlignment="0" applyProtection="0"/>
    <xf numFmtId="0" fontId="127" fillId="58" borderId="0" applyNumberFormat="0" applyFont="0" applyBorder="0" applyAlignment="0" applyProtection="0"/>
    <xf numFmtId="171" fontId="87" fillId="85" borderId="3" applyNumberFormat="0" applyFont="0" applyBorder="0" applyAlignment="0" applyProtection="0">
      <alignment horizontal="right" vertical="center"/>
    </xf>
    <xf numFmtId="9" fontId="127" fillId="0" borderId="0" applyFont="0" applyFill="0" applyBorder="0" applyAlignment="0" applyProtection="0"/>
    <xf numFmtId="0" fontId="87" fillId="59" borderId="3"/>
    <xf numFmtId="4" fontId="87" fillId="59" borderId="3"/>
    <xf numFmtId="0" fontId="87" fillId="60" borderId="149">
      <alignment horizontal="left" vertical="center" wrapText="1" indent="2"/>
    </xf>
    <xf numFmtId="0" fontId="87" fillId="0" borderId="149">
      <alignment horizontal="left" vertical="center" wrapText="1" indent="2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60" borderId="132">
      <alignment horizontal="left" vertical="center" wrapText="1" indent="2"/>
    </xf>
    <xf numFmtId="0" fontId="87" fillId="0" borderId="132">
      <alignment horizontal="left" vertical="center" wrapText="1" indent="2"/>
    </xf>
    <xf numFmtId="0" fontId="53" fillId="0" borderId="0"/>
    <xf numFmtId="4" fontId="85" fillId="60" borderId="146">
      <alignment horizontal="right" vertical="center"/>
    </xf>
    <xf numFmtId="0" fontId="87" fillId="59" borderId="146"/>
    <xf numFmtId="0" fontId="96" fillId="81" borderId="138" applyNumberFormat="0" applyAlignment="0" applyProtection="0"/>
    <xf numFmtId="0" fontId="85" fillId="6" borderId="146">
      <alignment horizontal="right" vertical="center"/>
    </xf>
    <xf numFmtId="0" fontId="87" fillId="0" borderId="146">
      <alignment horizontal="right" vertical="center"/>
    </xf>
    <xf numFmtId="0" fontId="115" fillId="0" borderId="140" applyNumberFormat="0" applyFill="0" applyAlignment="0" applyProtection="0"/>
    <xf numFmtId="0" fontId="87" fillId="6" borderId="147">
      <alignment horizontal="left" vertical="center"/>
    </xf>
    <xf numFmtId="0" fontId="108" fillId="68" borderId="138" applyNumberFormat="0" applyAlignment="0" applyProtection="0"/>
    <xf numFmtId="171" fontId="87" fillId="85" borderId="146" applyNumberFormat="0" applyFont="0" applyBorder="0" applyAlignment="0" applyProtection="0">
      <alignment horizontal="right" vertical="center"/>
    </xf>
    <xf numFmtId="0" fontId="91" fillId="84" borderId="145" applyNumberFormat="0" applyFont="0" applyAlignment="0" applyProtection="0"/>
    <xf numFmtId="0" fontId="87" fillId="0" borderId="149">
      <alignment horizontal="left" vertical="center" wrapText="1" indent="2"/>
    </xf>
    <xf numFmtId="4" fontId="87" fillId="59" borderId="146"/>
    <xf numFmtId="49" fontId="86" fillId="0" borderId="146" applyNumberFormat="0" applyFill="0" applyBorder="0" applyProtection="0">
      <alignment horizontal="left" vertical="center"/>
    </xf>
    <xf numFmtId="0" fontId="87" fillId="0" borderId="146">
      <alignment horizontal="right" vertical="center"/>
    </xf>
    <xf numFmtId="4" fontId="85" fillId="60" borderId="148">
      <alignment horizontal="right" vertical="center"/>
    </xf>
    <xf numFmtId="4" fontId="85" fillId="60" borderId="146">
      <alignment horizontal="right" vertical="center"/>
    </xf>
    <xf numFmtId="4" fontId="85" fillId="60" borderId="146">
      <alignment horizontal="right" vertical="center"/>
    </xf>
    <xf numFmtId="0" fontId="89" fillId="6" borderId="146">
      <alignment horizontal="right" vertical="center"/>
    </xf>
    <xf numFmtId="0" fontId="85" fillId="6" borderId="146">
      <alignment horizontal="right" vertical="center"/>
    </xf>
    <xf numFmtId="49" fontId="87" fillId="0" borderId="146" applyNumberFormat="0" applyFont="0" applyFill="0" applyBorder="0" applyProtection="0">
      <alignment horizontal="left" vertical="center" indent="2"/>
    </xf>
    <xf numFmtId="0" fontId="108" fillId="68" borderId="138" applyNumberFormat="0" applyAlignment="0" applyProtection="0"/>
    <xf numFmtId="0" fontId="94" fillId="81" borderId="137" applyNumberFormat="0" applyAlignment="0" applyProtection="0"/>
    <xf numFmtId="49" fontId="87" fillId="0" borderId="146" applyNumberFormat="0" applyFont="0" applyFill="0" applyBorder="0" applyProtection="0">
      <alignment horizontal="left" vertical="center" indent="2"/>
    </xf>
    <xf numFmtId="0" fontId="100" fillId="68" borderId="138" applyNumberFormat="0" applyAlignment="0" applyProtection="0"/>
    <xf numFmtId="4" fontId="87" fillId="0" borderId="146" applyFill="0" applyBorder="0" applyProtection="0">
      <alignment horizontal="right" vertical="center"/>
    </xf>
    <xf numFmtId="0" fontId="97" fillId="81" borderId="138" applyNumberFormat="0" applyAlignment="0" applyProtection="0"/>
    <xf numFmtId="0" fontId="115" fillId="0" borderId="140" applyNumberFormat="0" applyFill="0" applyAlignment="0" applyProtection="0"/>
    <xf numFmtId="0" fontId="112" fillId="81" borderId="137" applyNumberFormat="0" applyAlignment="0" applyProtection="0"/>
    <xf numFmtId="0" fontId="87" fillId="0" borderId="146" applyNumberFormat="0" applyFill="0" applyAlignment="0" applyProtection="0"/>
    <xf numFmtId="4" fontId="87" fillId="0" borderId="146">
      <alignment horizontal="right" vertical="center"/>
    </xf>
    <xf numFmtId="0" fontId="87" fillId="0" borderId="146">
      <alignment horizontal="right" vertical="center"/>
    </xf>
    <xf numFmtId="0" fontId="108" fillId="68" borderId="138" applyNumberFormat="0" applyAlignment="0" applyProtection="0"/>
    <xf numFmtId="0" fontId="94" fillId="81" borderId="137" applyNumberFormat="0" applyAlignment="0" applyProtection="0"/>
    <xf numFmtId="0" fontId="96" fillId="81" borderId="138" applyNumberFormat="0" applyAlignment="0" applyProtection="0"/>
    <xf numFmtId="0" fontId="87" fillId="60" borderId="149">
      <alignment horizontal="left" vertical="center" wrapText="1" indent="2"/>
    </xf>
    <xf numFmtId="0" fontId="97" fillId="81" borderId="138" applyNumberFormat="0" applyAlignment="0" applyProtection="0"/>
    <xf numFmtId="0" fontId="97" fillId="81" borderId="138" applyNumberFormat="0" applyAlignment="0" applyProtection="0"/>
    <xf numFmtId="4" fontId="85" fillId="60" borderId="147">
      <alignment horizontal="right" vertical="center"/>
    </xf>
    <xf numFmtId="0" fontId="85" fillId="60" borderId="147">
      <alignment horizontal="right" vertical="center"/>
    </xf>
    <xf numFmtId="0" fontId="85" fillId="60" borderId="146">
      <alignment horizontal="right" vertical="center"/>
    </xf>
    <xf numFmtId="4" fontId="89" fillId="6" borderId="146">
      <alignment horizontal="right" vertical="center"/>
    </xf>
    <xf numFmtId="0" fontId="100" fillId="68" borderId="138" applyNumberFormat="0" applyAlignment="0" applyProtection="0"/>
    <xf numFmtId="0" fontId="76" fillId="0" borderId="140" applyNumberFormat="0" applyFill="0" applyAlignment="0" applyProtection="0"/>
    <xf numFmtId="0" fontId="115" fillId="0" borderId="140" applyNumberFormat="0" applyFill="0" applyAlignment="0" applyProtection="0"/>
    <xf numFmtId="0" fontId="91" fillId="84" borderId="145" applyNumberFormat="0" applyFont="0" applyAlignment="0" applyProtection="0"/>
    <xf numFmtId="0" fontId="108" fillId="68" borderId="138" applyNumberFormat="0" applyAlignment="0" applyProtection="0"/>
    <xf numFmtId="49" fontId="86" fillId="0" borderId="146" applyNumberFormat="0" applyFill="0" applyBorder="0" applyProtection="0">
      <alignment horizontal="left" vertical="center"/>
    </xf>
    <xf numFmtId="0" fontId="87" fillId="60" borderId="149">
      <alignment horizontal="left" vertical="center" wrapText="1" indent="2"/>
    </xf>
    <xf numFmtId="0" fontId="97" fillId="81" borderId="138" applyNumberFormat="0" applyAlignment="0" applyProtection="0"/>
    <xf numFmtId="0" fontId="87" fillId="0" borderId="149">
      <alignment horizontal="left" vertical="center" wrapText="1" indent="2"/>
    </xf>
    <xf numFmtId="0" fontId="91" fillId="84" borderId="145" applyNumberFormat="0" applyFont="0" applyAlignment="0" applyProtection="0"/>
    <xf numFmtId="0" fontId="53" fillId="84" borderId="145" applyNumberFormat="0" applyFont="0" applyAlignment="0" applyProtection="0"/>
    <xf numFmtId="0" fontId="112" fillId="81" borderId="137" applyNumberFormat="0" applyAlignment="0" applyProtection="0"/>
    <xf numFmtId="0" fontId="115" fillId="0" borderId="140" applyNumberFormat="0" applyFill="0" applyAlignment="0" applyProtection="0"/>
    <xf numFmtId="4" fontId="87" fillId="59" borderId="146"/>
    <xf numFmtId="0" fontId="85" fillId="60" borderId="146">
      <alignment horizontal="right" vertical="center"/>
    </xf>
    <xf numFmtId="0" fontId="115" fillId="0" borderId="140" applyNumberFormat="0" applyFill="0" applyAlignment="0" applyProtection="0"/>
    <xf numFmtId="4" fontId="85" fillId="60" borderId="148">
      <alignment horizontal="right" vertical="center"/>
    </xf>
    <xf numFmtId="0" fontId="96" fillId="81" borderId="138" applyNumberFormat="0" applyAlignment="0" applyProtection="0"/>
    <xf numFmtId="0" fontId="85" fillId="60" borderId="147">
      <alignment horizontal="right" vertical="center"/>
    </xf>
    <xf numFmtId="0" fontId="97" fillId="81" borderId="138" applyNumberFormat="0" applyAlignment="0" applyProtection="0"/>
    <xf numFmtId="0" fontId="76" fillId="0" borderId="140" applyNumberFormat="0" applyFill="0" applyAlignment="0" applyProtection="0"/>
    <xf numFmtId="0" fontId="91" fillId="84" borderId="145" applyNumberFormat="0" applyFont="0" applyAlignment="0" applyProtection="0"/>
    <xf numFmtId="4" fontId="85" fillId="60" borderId="147">
      <alignment horizontal="right" vertical="center"/>
    </xf>
    <xf numFmtId="0" fontId="87" fillId="60" borderId="149">
      <alignment horizontal="left" vertical="center" wrapText="1" indent="2"/>
    </xf>
    <xf numFmtId="0" fontId="87" fillId="59" borderId="146"/>
    <xf numFmtId="171" fontId="87" fillId="85" borderId="146" applyNumberFormat="0" applyFont="0" applyBorder="0" applyAlignment="0" applyProtection="0">
      <alignment horizontal="right" vertical="center"/>
    </xf>
    <xf numFmtId="0" fontId="87" fillId="0" borderId="146" applyNumberFormat="0" applyFill="0" applyAlignment="0" applyProtection="0"/>
    <xf numFmtId="4" fontId="87" fillId="0" borderId="146" applyFill="0" applyBorder="0" applyProtection="0">
      <alignment horizontal="right" vertical="center"/>
    </xf>
    <xf numFmtId="4" fontId="85" fillId="6" borderId="146">
      <alignment horizontal="right" vertical="center"/>
    </xf>
    <xf numFmtId="0" fontId="76" fillId="0" borderId="140" applyNumberFormat="0" applyFill="0" applyAlignment="0" applyProtection="0"/>
    <xf numFmtId="49" fontId="86" fillId="0" borderId="146" applyNumberFormat="0" applyFill="0" applyBorder="0" applyProtection="0">
      <alignment horizontal="left" vertical="center"/>
    </xf>
    <xf numFmtId="49" fontId="87" fillId="0" borderId="147" applyNumberFormat="0" applyFont="0" applyFill="0" applyBorder="0" applyProtection="0">
      <alignment horizontal="left" vertical="center" indent="5"/>
    </xf>
    <xf numFmtId="0" fontId="87" fillId="6" borderId="147">
      <alignment horizontal="left" vertical="center"/>
    </xf>
    <xf numFmtId="0" fontId="97" fillId="81" borderId="138" applyNumberFormat="0" applyAlignment="0" applyProtection="0"/>
    <xf numFmtId="4" fontId="85" fillId="60" borderId="148">
      <alignment horizontal="right" vertical="center"/>
    </xf>
    <xf numFmtId="0" fontId="108" fillId="68" borderId="138" applyNumberFormat="0" applyAlignment="0" applyProtection="0"/>
    <xf numFmtId="0" fontId="108" fillId="68" borderId="138" applyNumberFormat="0" applyAlignment="0" applyProtection="0"/>
    <xf numFmtId="0" fontId="91" fillId="84" borderId="145" applyNumberFormat="0" applyFont="0" applyAlignment="0" applyProtection="0"/>
    <xf numFmtId="0" fontId="112" fillId="81" borderId="137" applyNumberFormat="0" applyAlignment="0" applyProtection="0"/>
    <xf numFmtId="0" fontId="115" fillId="0" borderId="140" applyNumberFormat="0" applyFill="0" applyAlignment="0" applyProtection="0"/>
    <xf numFmtId="0" fontId="85" fillId="60" borderId="146">
      <alignment horizontal="right" vertical="center"/>
    </xf>
    <xf numFmtId="0" fontId="53" fillId="84" borderId="145" applyNumberFormat="0" applyFont="0" applyAlignment="0" applyProtection="0"/>
    <xf numFmtId="4" fontId="87" fillId="0" borderId="146">
      <alignment horizontal="right" vertical="center"/>
    </xf>
    <xf numFmtId="0" fontId="115" fillId="0" borderId="140" applyNumberFormat="0" applyFill="0" applyAlignment="0" applyProtection="0"/>
    <xf numFmtId="0" fontId="85" fillId="60" borderId="146">
      <alignment horizontal="right" vertical="center"/>
    </xf>
    <xf numFmtId="0" fontId="85" fillId="60" borderId="146">
      <alignment horizontal="right" vertical="center"/>
    </xf>
    <xf numFmtId="4" fontId="89" fillId="6" borderId="146">
      <alignment horizontal="right" vertical="center"/>
    </xf>
    <xf numFmtId="0" fontId="85" fillId="6" borderId="146">
      <alignment horizontal="right" vertical="center"/>
    </xf>
    <xf numFmtId="4" fontId="85" fillId="6" borderId="146">
      <alignment horizontal="right" vertical="center"/>
    </xf>
    <xf numFmtId="0" fontId="89" fillId="6" borderId="146">
      <alignment horizontal="right" vertical="center"/>
    </xf>
    <xf numFmtId="4" fontId="89" fillId="6" borderId="146">
      <alignment horizontal="right" vertical="center"/>
    </xf>
    <xf numFmtId="0" fontId="85" fillId="60" borderId="146">
      <alignment horizontal="right" vertical="center"/>
    </xf>
    <xf numFmtId="4" fontId="85" fillId="60" borderId="146">
      <alignment horizontal="right" vertical="center"/>
    </xf>
    <xf numFmtId="0" fontId="85" fillId="60" borderId="146">
      <alignment horizontal="right" vertical="center"/>
    </xf>
    <xf numFmtId="4" fontId="85" fillId="60" borderId="146">
      <alignment horizontal="right" vertical="center"/>
    </xf>
    <xf numFmtId="0" fontId="85" fillId="60" borderId="147">
      <alignment horizontal="right" vertical="center"/>
    </xf>
    <xf numFmtId="4" fontId="85" fillId="60" borderId="147">
      <alignment horizontal="right" vertical="center"/>
    </xf>
    <xf numFmtId="0" fontId="85" fillId="60" borderId="148">
      <alignment horizontal="right" vertical="center"/>
    </xf>
    <xf numFmtId="4" fontId="85" fillId="60" borderId="148">
      <alignment horizontal="right" vertical="center"/>
    </xf>
    <xf numFmtId="0" fontId="97" fillId="81" borderId="138" applyNumberFormat="0" applyAlignment="0" applyProtection="0"/>
    <xf numFmtId="0" fontId="87" fillId="60" borderId="149">
      <alignment horizontal="left" vertical="center" wrapText="1" indent="2"/>
    </xf>
    <xf numFmtId="0" fontId="87" fillId="0" borderId="149">
      <alignment horizontal="left" vertical="center" wrapText="1" indent="2"/>
    </xf>
    <xf numFmtId="0" fontId="87" fillId="6" borderId="147">
      <alignment horizontal="left" vertical="center"/>
    </xf>
    <xf numFmtId="0" fontId="108" fillId="68" borderId="138" applyNumberFormat="0" applyAlignment="0" applyProtection="0"/>
    <xf numFmtId="0" fontId="87" fillId="0" borderId="146">
      <alignment horizontal="right" vertical="center"/>
    </xf>
    <xf numFmtId="4" fontId="87" fillId="0" borderId="146">
      <alignment horizontal="right" vertical="center"/>
    </xf>
    <xf numFmtId="0" fontId="87" fillId="0" borderId="146" applyNumberFormat="0" applyFill="0" applyAlignment="0" applyProtection="0"/>
    <xf numFmtId="0" fontId="112" fillId="81" borderId="137" applyNumberFormat="0" applyAlignment="0" applyProtection="0"/>
    <xf numFmtId="171" fontId="87" fillId="85" borderId="146" applyNumberFormat="0" applyFont="0" applyBorder="0" applyAlignment="0" applyProtection="0">
      <alignment horizontal="right" vertical="center"/>
    </xf>
    <xf numFmtId="0" fontId="87" fillId="59" borderId="146"/>
    <xf numFmtId="4" fontId="87" fillId="59" borderId="146"/>
    <xf numFmtId="0" fontId="115" fillId="0" borderId="140" applyNumberFormat="0" applyFill="0" applyAlignment="0" applyProtection="0"/>
    <xf numFmtId="0" fontId="53" fillId="84" borderId="145" applyNumberFormat="0" applyFont="0" applyAlignment="0" applyProtection="0"/>
    <xf numFmtId="0" fontId="91" fillId="84" borderId="145" applyNumberFormat="0" applyFont="0" applyAlignment="0" applyProtection="0"/>
    <xf numFmtId="0" fontId="87" fillId="0" borderId="146" applyNumberFormat="0" applyFill="0" applyAlignment="0" applyProtection="0"/>
    <xf numFmtId="0" fontId="76" fillId="0" borderId="140" applyNumberFormat="0" applyFill="0" applyAlignment="0" applyProtection="0"/>
    <xf numFmtId="0" fontId="115" fillId="0" borderId="140" applyNumberFormat="0" applyFill="0" applyAlignment="0" applyProtection="0"/>
    <xf numFmtId="0" fontId="100" fillId="68" borderId="138" applyNumberFormat="0" applyAlignment="0" applyProtection="0"/>
    <xf numFmtId="0" fontId="97" fillId="81" borderId="138" applyNumberFormat="0" applyAlignment="0" applyProtection="0"/>
    <xf numFmtId="4" fontId="89" fillId="6" borderId="146">
      <alignment horizontal="right" vertical="center"/>
    </xf>
    <xf numFmtId="0" fontId="85" fillId="6" borderId="146">
      <alignment horizontal="right" vertical="center"/>
    </xf>
    <xf numFmtId="171" fontId="87" fillId="85" borderId="146" applyNumberFormat="0" applyFont="0" applyBorder="0" applyAlignment="0" applyProtection="0">
      <alignment horizontal="right" vertical="center"/>
    </xf>
    <xf numFmtId="0" fontId="76" fillId="0" borderId="140" applyNumberFormat="0" applyFill="0" applyAlignment="0" applyProtection="0"/>
    <xf numFmtId="49" fontId="87" fillId="0" borderId="146" applyNumberFormat="0" applyFont="0" applyFill="0" applyBorder="0" applyProtection="0">
      <alignment horizontal="left" vertical="center" indent="2"/>
    </xf>
    <xf numFmtId="49" fontId="87" fillId="0" borderId="147" applyNumberFormat="0" applyFont="0" applyFill="0" applyBorder="0" applyProtection="0">
      <alignment horizontal="left" vertical="center" indent="5"/>
    </xf>
    <xf numFmtId="49" fontId="87" fillId="0" borderId="146" applyNumberFormat="0" applyFont="0" applyFill="0" applyBorder="0" applyProtection="0">
      <alignment horizontal="left" vertical="center" indent="2"/>
    </xf>
    <xf numFmtId="4" fontId="87" fillId="0" borderId="146" applyFill="0" applyBorder="0" applyProtection="0">
      <alignment horizontal="right" vertical="center"/>
    </xf>
    <xf numFmtId="49" fontId="86" fillId="0" borderId="146" applyNumberFormat="0" applyFill="0" applyBorder="0" applyProtection="0">
      <alignment horizontal="left" vertical="center"/>
    </xf>
    <xf numFmtId="0" fontId="87" fillId="0" borderId="149">
      <alignment horizontal="left" vertical="center" wrapText="1" indent="2"/>
    </xf>
    <xf numFmtId="0" fontId="112" fillId="81" borderId="137" applyNumberFormat="0" applyAlignment="0" applyProtection="0"/>
    <xf numFmtId="0" fontId="85" fillId="60" borderId="148">
      <alignment horizontal="right" vertical="center"/>
    </xf>
    <xf numFmtId="0" fontId="100" fillId="68" borderId="138" applyNumberFormat="0" applyAlignment="0" applyProtection="0"/>
    <xf numFmtId="0" fontId="85" fillId="60" borderId="148">
      <alignment horizontal="right" vertical="center"/>
    </xf>
    <xf numFmtId="4" fontId="85" fillId="60" borderId="146">
      <alignment horizontal="right" vertical="center"/>
    </xf>
    <xf numFmtId="0" fontId="85" fillId="60" borderId="146">
      <alignment horizontal="right" vertical="center"/>
    </xf>
    <xf numFmtId="0" fontId="94" fillId="81" borderId="137" applyNumberFormat="0" applyAlignment="0" applyProtection="0"/>
    <xf numFmtId="0" fontId="96" fillId="81" borderId="138" applyNumberFormat="0" applyAlignment="0" applyProtection="0"/>
    <xf numFmtId="0" fontId="76" fillId="0" borderId="140" applyNumberFormat="0" applyFill="0" applyAlignment="0" applyProtection="0"/>
    <xf numFmtId="0" fontId="87" fillId="59" borderId="146"/>
    <xf numFmtId="4" fontId="87" fillId="59" borderId="146"/>
    <xf numFmtId="4" fontId="85" fillId="60" borderId="146">
      <alignment horizontal="right" vertical="center"/>
    </xf>
    <xf numFmtId="0" fontId="89" fillId="6" borderId="146">
      <alignment horizontal="right" vertical="center"/>
    </xf>
    <xf numFmtId="0" fontId="100" fillId="68" borderId="138" applyNumberFormat="0" applyAlignment="0" applyProtection="0"/>
    <xf numFmtId="0" fontId="97" fillId="81" borderId="138" applyNumberFormat="0" applyAlignment="0" applyProtection="0"/>
    <xf numFmtId="4" fontId="87" fillId="0" borderId="146">
      <alignment horizontal="right" vertical="center"/>
    </xf>
    <xf numFmtId="0" fontId="87" fillId="60" borderId="149">
      <alignment horizontal="left" vertical="center" wrapText="1" indent="2"/>
    </xf>
    <xf numFmtId="0" fontId="87" fillId="0" borderId="149">
      <alignment horizontal="left" vertical="center" wrapText="1" indent="2"/>
    </xf>
    <xf numFmtId="0" fontId="112" fillId="81" borderId="137" applyNumberFormat="0" applyAlignment="0" applyProtection="0"/>
    <xf numFmtId="0" fontId="108" fillId="68" borderId="138" applyNumberFormat="0" applyAlignment="0" applyProtection="0"/>
    <xf numFmtId="0" fontId="96" fillId="81" borderId="138" applyNumberFormat="0" applyAlignment="0" applyProtection="0"/>
    <xf numFmtId="0" fontId="94" fillId="81" borderId="137" applyNumberFormat="0" applyAlignment="0" applyProtection="0"/>
    <xf numFmtId="0" fontId="85" fillId="60" borderId="148">
      <alignment horizontal="right" vertical="center"/>
    </xf>
    <xf numFmtId="0" fontId="89" fillId="6" borderId="146">
      <alignment horizontal="right" vertical="center"/>
    </xf>
    <xf numFmtId="4" fontId="85" fillId="6" borderId="146">
      <alignment horizontal="right" vertical="center"/>
    </xf>
    <xf numFmtId="4" fontId="85" fillId="60" borderId="146">
      <alignment horizontal="right" vertical="center"/>
    </xf>
    <xf numFmtId="49" fontId="87" fillId="0" borderId="147" applyNumberFormat="0" applyFont="0" applyFill="0" applyBorder="0" applyProtection="0">
      <alignment horizontal="left" vertical="center" indent="5"/>
    </xf>
    <xf numFmtId="4" fontId="87" fillId="0" borderId="146" applyFill="0" applyBorder="0" applyProtection="0">
      <alignment horizontal="right" vertical="center"/>
    </xf>
    <xf numFmtId="4" fontId="85" fillId="6" borderId="146">
      <alignment horizontal="right" vertical="center"/>
    </xf>
    <xf numFmtId="0" fontId="53" fillId="0" borderId="0"/>
    <xf numFmtId="0" fontId="108" fillId="68" borderId="138" applyNumberFormat="0" applyAlignment="0" applyProtection="0"/>
    <xf numFmtId="0" fontId="100" fillId="68" borderId="138" applyNumberFormat="0" applyAlignment="0" applyProtection="0"/>
    <xf numFmtId="0" fontId="96" fillId="81" borderId="138" applyNumberFormat="0" applyAlignment="0" applyProtection="0"/>
    <xf numFmtId="0" fontId="87" fillId="60" borderId="149">
      <alignment horizontal="left" vertical="center" wrapText="1" indent="2"/>
    </xf>
    <xf numFmtId="0" fontId="87" fillId="0" borderId="149">
      <alignment horizontal="left" vertical="center" wrapText="1" indent="2"/>
    </xf>
    <xf numFmtId="0" fontId="87" fillId="60" borderId="149">
      <alignment horizontal="left" vertical="center" wrapText="1" indent="2"/>
    </xf>
    <xf numFmtId="0" fontId="87" fillId="0" borderId="149">
      <alignment horizontal="left" vertical="center" wrapText="1" indent="2"/>
    </xf>
    <xf numFmtId="0" fontId="94" fillId="81" borderId="137" applyNumberFormat="0" applyAlignment="0" applyProtection="0"/>
    <xf numFmtId="0" fontId="96" fillId="81" borderId="138" applyNumberFormat="0" applyAlignment="0" applyProtection="0"/>
    <xf numFmtId="0" fontId="97" fillId="81" borderId="138" applyNumberFormat="0" applyAlignment="0" applyProtection="0"/>
    <xf numFmtId="0" fontId="100" fillId="68" borderId="138" applyNumberFormat="0" applyAlignment="0" applyProtection="0"/>
    <xf numFmtId="0" fontId="76" fillId="0" borderId="140" applyNumberFormat="0" applyFill="0" applyAlignment="0" applyProtection="0"/>
    <xf numFmtId="0" fontId="108" fillId="68" borderId="138" applyNumberFormat="0" applyAlignment="0" applyProtection="0"/>
    <xf numFmtId="0" fontId="91" fillId="84" borderId="145" applyNumberFormat="0" applyFont="0" applyAlignment="0" applyProtection="0"/>
    <xf numFmtId="0" fontId="53" fillId="84" borderId="145" applyNumberFormat="0" applyFont="0" applyAlignment="0" applyProtection="0"/>
    <xf numFmtId="0" fontId="112" fillId="81" borderId="137" applyNumberFormat="0" applyAlignment="0" applyProtection="0"/>
    <xf numFmtId="0" fontId="115" fillId="0" borderId="140" applyNumberFormat="0" applyFill="0" applyAlignment="0" applyProtection="0"/>
    <xf numFmtId="0" fontId="97" fillId="81" borderId="138" applyNumberFormat="0" applyAlignment="0" applyProtection="0"/>
    <xf numFmtId="0" fontId="108" fillId="68" borderId="138" applyNumberFormat="0" applyAlignment="0" applyProtection="0"/>
    <xf numFmtId="0" fontId="91" fillId="84" borderId="145" applyNumberFormat="0" applyFont="0" applyAlignment="0" applyProtection="0"/>
    <xf numFmtId="0" fontId="112" fillId="81" borderId="137" applyNumberFormat="0" applyAlignment="0" applyProtection="0"/>
    <xf numFmtId="0" fontId="115" fillId="0" borderId="140" applyNumberFormat="0" applyFill="0" applyAlignment="0" applyProtection="0"/>
    <xf numFmtId="0" fontId="85" fillId="60" borderId="134">
      <alignment horizontal="right" vertical="center"/>
    </xf>
    <xf numFmtId="4" fontId="85" fillId="60" borderId="134">
      <alignment horizontal="right" vertical="center"/>
    </xf>
    <xf numFmtId="0" fontId="85" fillId="60" borderId="135">
      <alignment horizontal="right" vertical="center"/>
    </xf>
    <xf numFmtId="4" fontId="85" fillId="60" borderId="135">
      <alignment horizontal="right" vertical="center"/>
    </xf>
    <xf numFmtId="0" fontId="97" fillId="81" borderId="138" applyNumberFormat="0" applyAlignment="0" applyProtection="0"/>
    <xf numFmtId="0" fontId="87" fillId="60" borderId="132">
      <alignment horizontal="left" vertical="center" wrapText="1" indent="2"/>
    </xf>
    <xf numFmtId="0" fontId="87" fillId="0" borderId="132">
      <alignment horizontal="left" vertical="center" wrapText="1" indent="2"/>
    </xf>
    <xf numFmtId="0" fontId="87" fillId="6" borderId="134">
      <alignment horizontal="left" vertical="center"/>
    </xf>
    <xf numFmtId="0" fontId="108" fillId="68" borderId="138" applyNumberFormat="0" applyAlignment="0" applyProtection="0"/>
    <xf numFmtId="0" fontId="112" fillId="81" borderId="137" applyNumberFormat="0" applyAlignment="0" applyProtection="0"/>
    <xf numFmtId="0" fontId="115" fillId="0" borderId="140" applyNumberFormat="0" applyFill="0" applyAlignment="0" applyProtection="0"/>
    <xf numFmtId="49" fontId="87" fillId="0" borderId="134" applyNumberFormat="0" applyFont="0" applyFill="0" applyBorder="0" applyProtection="0">
      <alignment horizontal="left" vertical="center" indent="5"/>
    </xf>
    <xf numFmtId="0" fontId="94" fillId="81" borderId="137" applyNumberFormat="0" applyAlignment="0" applyProtection="0"/>
    <xf numFmtId="0" fontId="96" fillId="81" borderId="138" applyNumberFormat="0" applyAlignment="0" applyProtection="0"/>
    <xf numFmtId="0" fontId="76" fillId="0" borderId="140" applyNumberFormat="0" applyFill="0" applyAlignment="0" applyProtection="0"/>
    <xf numFmtId="49" fontId="87" fillId="0" borderId="146" applyNumberFormat="0" applyFont="0" applyFill="0" applyBorder="0" applyProtection="0">
      <alignment horizontal="left" vertical="center" indent="2"/>
    </xf>
    <xf numFmtId="0" fontId="85" fillId="6" borderId="146">
      <alignment horizontal="right" vertical="center"/>
    </xf>
    <xf numFmtId="4" fontId="85" fillId="6" borderId="146">
      <alignment horizontal="right" vertical="center"/>
    </xf>
    <xf numFmtId="0" fontId="89" fillId="6" borderId="146">
      <alignment horizontal="right" vertical="center"/>
    </xf>
    <xf numFmtId="4" fontId="89" fillId="6" borderId="146">
      <alignment horizontal="right" vertical="center"/>
    </xf>
    <xf numFmtId="0" fontId="85" fillId="60" borderId="146">
      <alignment horizontal="right" vertical="center"/>
    </xf>
    <xf numFmtId="4" fontId="85" fillId="60" borderId="146">
      <alignment horizontal="right" vertical="center"/>
    </xf>
    <xf numFmtId="0" fontId="85" fillId="60" borderId="146">
      <alignment horizontal="right" vertical="center"/>
    </xf>
    <xf numFmtId="4" fontId="85" fillId="60" borderId="146">
      <alignment horizontal="right" vertical="center"/>
    </xf>
    <xf numFmtId="0" fontId="100" fillId="68" borderId="138" applyNumberFormat="0" applyAlignment="0" applyProtection="0"/>
    <xf numFmtId="0" fontId="87" fillId="0" borderId="146">
      <alignment horizontal="right" vertical="center"/>
    </xf>
    <xf numFmtId="4" fontId="87" fillId="0" borderId="146">
      <alignment horizontal="right" vertical="center"/>
    </xf>
    <xf numFmtId="4" fontId="87" fillId="0" borderId="146" applyFill="0" applyBorder="0" applyProtection="0">
      <alignment horizontal="right" vertical="center"/>
    </xf>
    <xf numFmtId="49" fontId="86" fillId="0" borderId="146" applyNumberFormat="0" applyFill="0" applyBorder="0" applyProtection="0">
      <alignment horizontal="left" vertical="center"/>
    </xf>
    <xf numFmtId="0" fontId="87" fillId="0" borderId="146" applyNumberFormat="0" applyFill="0" applyAlignment="0" applyProtection="0"/>
    <xf numFmtId="171" fontId="87" fillId="85" borderId="146" applyNumberFormat="0" applyFont="0" applyBorder="0" applyAlignment="0" applyProtection="0">
      <alignment horizontal="right" vertical="center"/>
    </xf>
    <xf numFmtId="0" fontId="87" fillId="59" borderId="146"/>
    <xf numFmtId="4" fontId="87" fillId="59" borderId="146"/>
    <xf numFmtId="4" fontId="85" fillId="60" borderId="146">
      <alignment horizontal="right" vertical="center"/>
    </xf>
    <xf numFmtId="0" fontId="87" fillId="59" borderId="146"/>
    <xf numFmtId="0" fontId="96" fillId="81" borderId="138" applyNumberFormat="0" applyAlignment="0" applyProtection="0"/>
    <xf numFmtId="0" fontId="85" fillId="6" borderId="146">
      <alignment horizontal="right" vertical="center"/>
    </xf>
    <xf numFmtId="0" fontId="87" fillId="0" borderId="146">
      <alignment horizontal="right" vertical="center"/>
    </xf>
    <xf numFmtId="0" fontId="115" fillId="0" borderId="140" applyNumberFormat="0" applyFill="0" applyAlignment="0" applyProtection="0"/>
    <xf numFmtId="0" fontId="87" fillId="6" borderId="147">
      <alignment horizontal="left" vertical="center"/>
    </xf>
    <xf numFmtId="0" fontId="108" fillId="68" borderId="138" applyNumberFormat="0" applyAlignment="0" applyProtection="0"/>
    <xf numFmtId="171" fontId="87" fillId="85" borderId="146" applyNumberFormat="0" applyFont="0" applyBorder="0" applyAlignment="0" applyProtection="0">
      <alignment horizontal="right" vertical="center"/>
    </xf>
    <xf numFmtId="0" fontId="91" fillId="84" borderId="145" applyNumberFormat="0" applyFont="0" applyAlignment="0" applyProtection="0"/>
    <xf numFmtId="0" fontId="87" fillId="0" borderId="149">
      <alignment horizontal="left" vertical="center" wrapText="1" indent="2"/>
    </xf>
    <xf numFmtId="4" fontId="87" fillId="59" borderId="146"/>
    <xf numFmtId="49" fontId="86" fillId="0" borderId="146" applyNumberFormat="0" applyFill="0" applyBorder="0" applyProtection="0">
      <alignment horizontal="left" vertical="center"/>
    </xf>
    <xf numFmtId="0" fontId="87" fillId="0" borderId="146">
      <alignment horizontal="right" vertical="center"/>
    </xf>
    <xf numFmtId="4" fontId="85" fillId="60" borderId="148">
      <alignment horizontal="right" vertical="center"/>
    </xf>
    <xf numFmtId="4" fontId="85" fillId="60" borderId="146">
      <alignment horizontal="right" vertical="center"/>
    </xf>
    <xf numFmtId="4" fontId="85" fillId="60" borderId="146">
      <alignment horizontal="right" vertical="center"/>
    </xf>
    <xf numFmtId="0" fontId="89" fillId="6" borderId="146">
      <alignment horizontal="right" vertical="center"/>
    </xf>
    <xf numFmtId="0" fontId="85" fillId="6" borderId="146">
      <alignment horizontal="right" vertical="center"/>
    </xf>
    <xf numFmtId="49" fontId="87" fillId="0" borderId="146" applyNumberFormat="0" applyFont="0" applyFill="0" applyBorder="0" applyProtection="0">
      <alignment horizontal="left" vertical="center" indent="2"/>
    </xf>
    <xf numFmtId="0" fontId="108" fillId="68" borderId="138" applyNumberFormat="0" applyAlignment="0" applyProtection="0"/>
    <xf numFmtId="0" fontId="94" fillId="81" borderId="137" applyNumberFormat="0" applyAlignment="0" applyProtection="0"/>
    <xf numFmtId="49" fontId="87" fillId="0" borderId="146" applyNumberFormat="0" applyFont="0" applyFill="0" applyBorder="0" applyProtection="0">
      <alignment horizontal="left" vertical="center" indent="2"/>
    </xf>
    <xf numFmtId="0" fontId="100" fillId="68" borderId="138" applyNumberFormat="0" applyAlignment="0" applyProtection="0"/>
    <xf numFmtId="4" fontId="87" fillId="0" borderId="146" applyFill="0" applyBorder="0" applyProtection="0">
      <alignment horizontal="right" vertical="center"/>
    </xf>
    <xf numFmtId="0" fontId="97" fillId="81" borderId="138" applyNumberFormat="0" applyAlignment="0" applyProtection="0"/>
    <xf numFmtId="0" fontId="115" fillId="0" borderId="140" applyNumberFormat="0" applyFill="0" applyAlignment="0" applyProtection="0"/>
    <xf numFmtId="0" fontId="112" fillId="81" borderId="137" applyNumberFormat="0" applyAlignment="0" applyProtection="0"/>
    <xf numFmtId="0" fontId="87" fillId="0" borderId="146" applyNumberFormat="0" applyFill="0" applyAlignment="0" applyProtection="0"/>
    <xf numFmtId="4" fontId="87" fillId="0" borderId="146">
      <alignment horizontal="right" vertical="center"/>
    </xf>
    <xf numFmtId="0" fontId="87" fillId="0" borderId="146">
      <alignment horizontal="right" vertical="center"/>
    </xf>
    <xf numFmtId="0" fontId="108" fillId="68" borderId="138" applyNumberFormat="0" applyAlignment="0" applyProtection="0"/>
    <xf numFmtId="0" fontId="94" fillId="81" borderId="137" applyNumberFormat="0" applyAlignment="0" applyProtection="0"/>
    <xf numFmtId="0" fontId="96" fillId="81" borderId="138" applyNumberFormat="0" applyAlignment="0" applyProtection="0"/>
    <xf numFmtId="0" fontId="87" fillId="60" borderId="149">
      <alignment horizontal="left" vertical="center" wrapText="1" indent="2"/>
    </xf>
    <xf numFmtId="0" fontId="97" fillId="81" borderId="138" applyNumberFormat="0" applyAlignment="0" applyProtection="0"/>
    <xf numFmtId="0" fontId="97" fillId="81" borderId="138" applyNumberFormat="0" applyAlignment="0" applyProtection="0"/>
    <xf numFmtId="4" fontId="85" fillId="60" borderId="147">
      <alignment horizontal="right" vertical="center"/>
    </xf>
    <xf numFmtId="0" fontId="85" fillId="60" borderId="147">
      <alignment horizontal="right" vertical="center"/>
    </xf>
    <xf numFmtId="0" fontId="85" fillId="60" borderId="146">
      <alignment horizontal="right" vertical="center"/>
    </xf>
    <xf numFmtId="4" fontId="89" fillId="6" borderId="146">
      <alignment horizontal="right" vertical="center"/>
    </xf>
    <xf numFmtId="0" fontId="100" fillId="68" borderId="138" applyNumberFormat="0" applyAlignment="0" applyProtection="0"/>
    <xf numFmtId="0" fontId="76" fillId="0" borderId="140" applyNumberFormat="0" applyFill="0" applyAlignment="0" applyProtection="0"/>
    <xf numFmtId="0" fontId="115" fillId="0" borderId="140" applyNumberFormat="0" applyFill="0" applyAlignment="0" applyProtection="0"/>
    <xf numFmtId="0" fontId="91" fillId="84" borderId="145" applyNumberFormat="0" applyFont="0" applyAlignment="0" applyProtection="0"/>
    <xf numFmtId="0" fontId="108" fillId="68" borderId="138" applyNumberFormat="0" applyAlignment="0" applyProtection="0"/>
    <xf numFmtId="49" fontId="86" fillId="0" borderId="146" applyNumberFormat="0" applyFill="0" applyBorder="0" applyProtection="0">
      <alignment horizontal="left" vertical="center"/>
    </xf>
    <xf numFmtId="0" fontId="87" fillId="60" borderId="149">
      <alignment horizontal="left" vertical="center" wrapText="1" indent="2"/>
    </xf>
    <xf numFmtId="0" fontId="97" fillId="81" borderId="138" applyNumberFormat="0" applyAlignment="0" applyProtection="0"/>
    <xf numFmtId="0" fontId="87" fillId="0" borderId="149">
      <alignment horizontal="left" vertical="center" wrapText="1" indent="2"/>
    </xf>
    <xf numFmtId="0" fontId="91" fillId="84" borderId="145" applyNumberFormat="0" applyFont="0" applyAlignment="0" applyProtection="0"/>
    <xf numFmtId="0" fontId="53" fillId="84" borderId="145" applyNumberFormat="0" applyFont="0" applyAlignment="0" applyProtection="0"/>
    <xf numFmtId="0" fontId="112" fillId="81" borderId="137" applyNumberFormat="0" applyAlignment="0" applyProtection="0"/>
    <xf numFmtId="0" fontId="115" fillId="0" borderId="140" applyNumberFormat="0" applyFill="0" applyAlignment="0" applyProtection="0"/>
    <xf numFmtId="4" fontId="87" fillId="59" borderId="146"/>
    <xf numFmtId="0" fontId="85" fillId="60" borderId="146">
      <alignment horizontal="right" vertical="center"/>
    </xf>
    <xf numFmtId="0" fontId="115" fillId="0" borderId="140" applyNumberFormat="0" applyFill="0" applyAlignment="0" applyProtection="0"/>
    <xf numFmtId="4" fontId="85" fillId="60" borderId="148">
      <alignment horizontal="right" vertical="center"/>
    </xf>
    <xf numFmtId="0" fontId="96" fillId="81" borderId="138" applyNumberFormat="0" applyAlignment="0" applyProtection="0"/>
    <xf numFmtId="0" fontId="85" fillId="60" borderId="147">
      <alignment horizontal="right" vertical="center"/>
    </xf>
    <xf numFmtId="0" fontId="97" fillId="81" borderId="138" applyNumberFormat="0" applyAlignment="0" applyProtection="0"/>
    <xf numFmtId="0" fontId="76" fillId="0" borderId="140" applyNumberFormat="0" applyFill="0" applyAlignment="0" applyProtection="0"/>
    <xf numFmtId="0" fontId="91" fillId="84" borderId="145" applyNumberFormat="0" applyFont="0" applyAlignment="0" applyProtection="0"/>
    <xf numFmtId="4" fontId="85" fillId="60" borderId="147">
      <alignment horizontal="right" vertical="center"/>
    </xf>
    <xf numFmtId="0" fontId="87" fillId="60" borderId="149">
      <alignment horizontal="left" vertical="center" wrapText="1" indent="2"/>
    </xf>
    <xf numFmtId="0" fontId="87" fillId="59" borderId="146"/>
    <xf numFmtId="171" fontId="87" fillId="85" borderId="146" applyNumberFormat="0" applyFont="0" applyBorder="0" applyAlignment="0" applyProtection="0">
      <alignment horizontal="right" vertical="center"/>
    </xf>
    <xf numFmtId="0" fontId="87" fillId="0" borderId="146" applyNumberFormat="0" applyFill="0" applyAlignment="0" applyProtection="0"/>
    <xf numFmtId="4" fontId="87" fillId="0" borderId="146" applyFill="0" applyBorder="0" applyProtection="0">
      <alignment horizontal="right" vertical="center"/>
    </xf>
    <xf numFmtId="4" fontId="85" fillId="6" borderId="146">
      <alignment horizontal="right" vertical="center"/>
    </xf>
    <xf numFmtId="0" fontId="76" fillId="0" borderId="140" applyNumberFormat="0" applyFill="0" applyAlignment="0" applyProtection="0"/>
    <xf numFmtId="49" fontId="86" fillId="0" borderId="146" applyNumberFormat="0" applyFill="0" applyBorder="0" applyProtection="0">
      <alignment horizontal="left" vertical="center"/>
    </xf>
    <xf numFmtId="49" fontId="87" fillId="0" borderId="147" applyNumberFormat="0" applyFont="0" applyFill="0" applyBorder="0" applyProtection="0">
      <alignment horizontal="left" vertical="center" indent="5"/>
    </xf>
    <xf numFmtId="0" fontId="87" fillId="6" borderId="147">
      <alignment horizontal="left" vertical="center"/>
    </xf>
    <xf numFmtId="0" fontId="97" fillId="81" borderId="138" applyNumberFormat="0" applyAlignment="0" applyProtection="0"/>
    <xf numFmtId="4" fontId="85" fillId="60" borderId="148">
      <alignment horizontal="right" vertical="center"/>
    </xf>
    <xf numFmtId="0" fontId="108" fillId="68" borderId="138" applyNumberFormat="0" applyAlignment="0" applyProtection="0"/>
    <xf numFmtId="0" fontId="108" fillId="68" borderId="138" applyNumberFormat="0" applyAlignment="0" applyProtection="0"/>
    <xf numFmtId="0" fontId="91" fillId="84" borderId="145" applyNumberFormat="0" applyFont="0" applyAlignment="0" applyProtection="0"/>
    <xf numFmtId="0" fontId="112" fillId="81" borderId="137" applyNumberFormat="0" applyAlignment="0" applyProtection="0"/>
    <xf numFmtId="0" fontId="115" fillId="0" borderId="140" applyNumberFormat="0" applyFill="0" applyAlignment="0" applyProtection="0"/>
    <xf numFmtId="0" fontId="85" fillId="60" borderId="146">
      <alignment horizontal="right" vertical="center"/>
    </xf>
    <xf numFmtId="0" fontId="53" fillId="84" borderId="145" applyNumberFormat="0" applyFont="0" applyAlignment="0" applyProtection="0"/>
    <xf numFmtId="4" fontId="87" fillId="0" borderId="146">
      <alignment horizontal="right" vertical="center"/>
    </xf>
    <xf numFmtId="0" fontId="115" fillId="0" borderId="140" applyNumberFormat="0" applyFill="0" applyAlignment="0" applyProtection="0"/>
    <xf numFmtId="0" fontId="85" fillId="60" borderId="146">
      <alignment horizontal="right" vertical="center"/>
    </xf>
    <xf numFmtId="0" fontId="85" fillId="60" borderId="146">
      <alignment horizontal="right" vertical="center"/>
    </xf>
    <xf numFmtId="4" fontId="89" fillId="6" borderId="146">
      <alignment horizontal="right" vertical="center"/>
    </xf>
    <xf numFmtId="0" fontId="85" fillId="6" borderId="146">
      <alignment horizontal="right" vertical="center"/>
    </xf>
    <xf numFmtId="4" fontId="85" fillId="6" borderId="146">
      <alignment horizontal="right" vertical="center"/>
    </xf>
    <xf numFmtId="0" fontId="89" fillId="6" borderId="146">
      <alignment horizontal="right" vertical="center"/>
    </xf>
    <xf numFmtId="4" fontId="89" fillId="6" borderId="146">
      <alignment horizontal="right" vertical="center"/>
    </xf>
    <xf numFmtId="0" fontId="85" fillId="60" borderId="146">
      <alignment horizontal="right" vertical="center"/>
    </xf>
    <xf numFmtId="4" fontId="85" fillId="60" borderId="146">
      <alignment horizontal="right" vertical="center"/>
    </xf>
    <xf numFmtId="0" fontId="85" fillId="60" borderId="146">
      <alignment horizontal="right" vertical="center"/>
    </xf>
    <xf numFmtId="4" fontId="85" fillId="60" borderId="146">
      <alignment horizontal="right" vertical="center"/>
    </xf>
    <xf numFmtId="0" fontId="85" fillId="60" borderId="147">
      <alignment horizontal="right" vertical="center"/>
    </xf>
    <xf numFmtId="4" fontId="85" fillId="60" borderId="147">
      <alignment horizontal="right" vertical="center"/>
    </xf>
    <xf numFmtId="0" fontId="85" fillId="60" borderId="148">
      <alignment horizontal="right" vertical="center"/>
    </xf>
    <xf numFmtId="4" fontId="85" fillId="60" borderId="148">
      <alignment horizontal="right" vertical="center"/>
    </xf>
    <xf numFmtId="0" fontId="97" fillId="81" borderId="138" applyNumberFormat="0" applyAlignment="0" applyProtection="0"/>
    <xf numFmtId="0" fontId="87" fillId="60" borderId="149">
      <alignment horizontal="left" vertical="center" wrapText="1" indent="2"/>
    </xf>
    <xf numFmtId="0" fontId="87" fillId="0" borderId="149">
      <alignment horizontal="left" vertical="center" wrapText="1" indent="2"/>
    </xf>
    <xf numFmtId="0" fontId="87" fillId="6" borderId="147">
      <alignment horizontal="left" vertical="center"/>
    </xf>
    <xf numFmtId="0" fontId="108" fillId="68" borderId="138" applyNumberFormat="0" applyAlignment="0" applyProtection="0"/>
    <xf numFmtId="0" fontId="87" fillId="0" borderId="146">
      <alignment horizontal="right" vertical="center"/>
    </xf>
    <xf numFmtId="4" fontId="87" fillId="0" borderId="146">
      <alignment horizontal="right" vertical="center"/>
    </xf>
    <xf numFmtId="0" fontId="87" fillId="0" borderId="146" applyNumberFormat="0" applyFill="0" applyAlignment="0" applyProtection="0"/>
    <xf numFmtId="0" fontId="112" fillId="81" borderId="137" applyNumberFormat="0" applyAlignment="0" applyProtection="0"/>
    <xf numFmtId="171" fontId="87" fillId="85" borderId="146" applyNumberFormat="0" applyFont="0" applyBorder="0" applyAlignment="0" applyProtection="0">
      <alignment horizontal="right" vertical="center"/>
    </xf>
    <xf numFmtId="0" fontId="87" fillId="59" borderId="146"/>
    <xf numFmtId="4" fontId="87" fillId="59" borderId="146"/>
    <xf numFmtId="0" fontId="115" fillId="0" borderId="140" applyNumberFormat="0" applyFill="0" applyAlignment="0" applyProtection="0"/>
    <xf numFmtId="0" fontId="53" fillId="84" borderId="145" applyNumberFormat="0" applyFont="0" applyAlignment="0" applyProtection="0"/>
    <xf numFmtId="0" fontId="91" fillId="84" borderId="145" applyNumberFormat="0" applyFont="0" applyAlignment="0" applyProtection="0"/>
    <xf numFmtId="0" fontId="87" fillId="0" borderId="146" applyNumberFormat="0" applyFill="0" applyAlignment="0" applyProtection="0"/>
    <xf numFmtId="0" fontId="76" fillId="0" borderId="140" applyNumberFormat="0" applyFill="0" applyAlignment="0" applyProtection="0"/>
    <xf numFmtId="0" fontId="115" fillId="0" borderId="140" applyNumberFormat="0" applyFill="0" applyAlignment="0" applyProtection="0"/>
    <xf numFmtId="0" fontId="100" fillId="68" borderId="138" applyNumberFormat="0" applyAlignment="0" applyProtection="0"/>
    <xf numFmtId="0" fontId="97" fillId="81" borderId="138" applyNumberFormat="0" applyAlignment="0" applyProtection="0"/>
    <xf numFmtId="4" fontId="89" fillId="6" borderId="146">
      <alignment horizontal="right" vertical="center"/>
    </xf>
    <xf numFmtId="0" fontId="85" fillId="6" borderId="146">
      <alignment horizontal="right" vertical="center"/>
    </xf>
    <xf numFmtId="171" fontId="87" fillId="85" borderId="146" applyNumberFormat="0" applyFont="0" applyBorder="0" applyAlignment="0" applyProtection="0">
      <alignment horizontal="right" vertical="center"/>
    </xf>
    <xf numFmtId="0" fontId="76" fillId="0" borderId="140" applyNumberFormat="0" applyFill="0" applyAlignment="0" applyProtection="0"/>
    <xf numFmtId="49" fontId="87" fillId="0" borderId="146" applyNumberFormat="0" applyFont="0" applyFill="0" applyBorder="0" applyProtection="0">
      <alignment horizontal="left" vertical="center" indent="2"/>
    </xf>
    <xf numFmtId="49" fontId="87" fillId="0" borderId="147" applyNumberFormat="0" applyFont="0" applyFill="0" applyBorder="0" applyProtection="0">
      <alignment horizontal="left" vertical="center" indent="5"/>
    </xf>
    <xf numFmtId="49" fontId="87" fillId="0" borderId="146" applyNumberFormat="0" applyFont="0" applyFill="0" applyBorder="0" applyProtection="0">
      <alignment horizontal="left" vertical="center" indent="2"/>
    </xf>
    <xf numFmtId="4" fontId="87" fillId="0" borderId="146" applyFill="0" applyBorder="0" applyProtection="0">
      <alignment horizontal="right" vertical="center"/>
    </xf>
    <xf numFmtId="49" fontId="86" fillId="0" borderId="146" applyNumberFormat="0" applyFill="0" applyBorder="0" applyProtection="0">
      <alignment horizontal="left" vertical="center"/>
    </xf>
    <xf numFmtId="0" fontId="87" fillId="0" borderId="149">
      <alignment horizontal="left" vertical="center" wrapText="1" indent="2"/>
    </xf>
    <xf numFmtId="0" fontId="112" fillId="81" borderId="137" applyNumberFormat="0" applyAlignment="0" applyProtection="0"/>
    <xf numFmtId="0" fontId="85" fillId="60" borderId="148">
      <alignment horizontal="right" vertical="center"/>
    </xf>
    <xf numFmtId="0" fontId="100" fillId="68" borderId="138" applyNumberFormat="0" applyAlignment="0" applyProtection="0"/>
    <xf numFmtId="0" fontId="85" fillId="60" borderId="148">
      <alignment horizontal="right" vertical="center"/>
    </xf>
    <xf numFmtId="4" fontId="85" fillId="60" borderId="146">
      <alignment horizontal="right" vertical="center"/>
    </xf>
    <xf numFmtId="0" fontId="85" fillId="60" borderId="146">
      <alignment horizontal="right" vertical="center"/>
    </xf>
    <xf numFmtId="0" fontId="94" fillId="81" borderId="137" applyNumberFormat="0" applyAlignment="0" applyProtection="0"/>
    <xf numFmtId="0" fontId="96" fillId="81" borderId="138" applyNumberFormat="0" applyAlignment="0" applyProtection="0"/>
    <xf numFmtId="0" fontId="76" fillId="0" borderId="140" applyNumberFormat="0" applyFill="0" applyAlignment="0" applyProtection="0"/>
    <xf numFmtId="0" fontId="87" fillId="59" borderId="146"/>
    <xf numFmtId="4" fontId="87" fillId="59" borderId="146"/>
    <xf numFmtId="4" fontId="85" fillId="60" borderId="146">
      <alignment horizontal="right" vertical="center"/>
    </xf>
    <xf numFmtId="0" fontId="89" fillId="6" borderId="146">
      <alignment horizontal="right" vertical="center"/>
    </xf>
    <xf numFmtId="0" fontId="100" fillId="68" borderId="138" applyNumberFormat="0" applyAlignment="0" applyProtection="0"/>
    <xf numFmtId="0" fontId="97" fillId="81" borderId="138" applyNumberFormat="0" applyAlignment="0" applyProtection="0"/>
    <xf numFmtId="4" fontId="87" fillId="0" borderId="146">
      <alignment horizontal="right" vertical="center"/>
    </xf>
    <xf numFmtId="0" fontId="87" fillId="60" borderId="149">
      <alignment horizontal="left" vertical="center" wrapText="1" indent="2"/>
    </xf>
    <xf numFmtId="0" fontId="87" fillId="0" borderId="149">
      <alignment horizontal="left" vertical="center" wrapText="1" indent="2"/>
    </xf>
    <xf numFmtId="0" fontId="112" fillId="81" borderId="137" applyNumberFormat="0" applyAlignment="0" applyProtection="0"/>
    <xf numFmtId="0" fontId="108" fillId="68" borderId="138" applyNumberFormat="0" applyAlignment="0" applyProtection="0"/>
    <xf numFmtId="0" fontId="96" fillId="81" borderId="138" applyNumberFormat="0" applyAlignment="0" applyProtection="0"/>
    <xf numFmtId="0" fontId="94" fillId="81" borderId="137" applyNumberFormat="0" applyAlignment="0" applyProtection="0"/>
    <xf numFmtId="0" fontId="85" fillId="60" borderId="148">
      <alignment horizontal="right" vertical="center"/>
    </xf>
    <xf numFmtId="0" fontId="89" fillId="6" borderId="146">
      <alignment horizontal="right" vertical="center"/>
    </xf>
    <xf numFmtId="4" fontId="85" fillId="6" borderId="146">
      <alignment horizontal="right" vertical="center"/>
    </xf>
    <xf numFmtId="4" fontId="85" fillId="60" borderId="146">
      <alignment horizontal="right" vertical="center"/>
    </xf>
    <xf numFmtId="49" fontId="87" fillId="0" borderId="147" applyNumberFormat="0" applyFont="0" applyFill="0" applyBorder="0" applyProtection="0">
      <alignment horizontal="left" vertical="center" indent="5"/>
    </xf>
    <xf numFmtId="4" fontId="87" fillId="0" borderId="146" applyFill="0" applyBorder="0" applyProtection="0">
      <alignment horizontal="right" vertical="center"/>
    </xf>
    <xf numFmtId="4" fontId="85" fillId="6" borderId="146">
      <alignment horizontal="right" vertical="center"/>
    </xf>
    <xf numFmtId="0" fontId="108" fillId="68" borderId="138" applyNumberFormat="0" applyAlignment="0" applyProtection="0"/>
    <xf numFmtId="0" fontId="100" fillId="68" borderId="138" applyNumberFormat="0" applyAlignment="0" applyProtection="0"/>
    <xf numFmtId="0" fontId="96" fillId="81" borderId="138" applyNumberFormat="0" applyAlignment="0" applyProtection="0"/>
    <xf numFmtId="0" fontId="87" fillId="60" borderId="149">
      <alignment horizontal="left" vertical="center" wrapText="1" indent="2"/>
    </xf>
    <xf numFmtId="0" fontId="87" fillId="0" borderId="149">
      <alignment horizontal="left" vertical="center" wrapText="1" indent="2"/>
    </xf>
    <xf numFmtId="0" fontId="87" fillId="60" borderId="149">
      <alignment horizontal="left" vertical="center" wrapText="1" indent="2"/>
    </xf>
    <xf numFmtId="0" fontId="1" fillId="0" borderId="0"/>
    <xf numFmtId="0" fontId="1" fillId="0" borderId="0"/>
    <xf numFmtId="0" fontId="1" fillId="35" borderId="0" applyNumberFormat="0" applyBorder="0" applyAlignment="0" applyProtection="0"/>
    <xf numFmtId="164" fontId="1" fillId="55" borderId="0" applyBorder="0" applyAlignment="0" applyProtection="0"/>
    <xf numFmtId="0" fontId="1" fillId="0" borderId="0"/>
    <xf numFmtId="164" fontId="1" fillId="35" borderId="0" applyBorder="0" applyAlignment="0" applyProtection="0"/>
    <xf numFmtId="164" fontId="1" fillId="36" borderId="0" applyBorder="0" applyAlignment="0" applyProtection="0"/>
    <xf numFmtId="164" fontId="1" fillId="47" borderId="0" applyBorder="0" applyAlignment="0" applyProtection="0"/>
    <xf numFmtId="164" fontId="1" fillId="48" borderId="0" applyBorder="0" applyAlignment="0" applyProtection="0"/>
    <xf numFmtId="164" fontId="2" fillId="46" borderId="0" applyBorder="0" applyAlignment="0" applyProtection="0"/>
    <xf numFmtId="164" fontId="34" fillId="17" borderId="0" applyBorder="0" applyAlignment="0" applyProtection="0"/>
    <xf numFmtId="0" fontId="69" fillId="0" borderId="126" applyFill="0" applyAlignment="0" applyProtection="0"/>
    <xf numFmtId="0" fontId="22" fillId="0" borderId="0" applyFill="0" applyBorder="0" applyAlignment="0" applyProtection="0"/>
    <xf numFmtId="0" fontId="68" fillId="86" borderId="125" applyAlignment="0" applyProtection="0"/>
    <xf numFmtId="0" fontId="68" fillId="0" borderId="125" applyFill="0" applyAlignment="0" applyProtection="0"/>
    <xf numFmtId="0" fontId="1" fillId="0" borderId="0"/>
    <xf numFmtId="164" fontId="1" fillId="55" borderId="0" applyBorder="0" applyAlignment="0" applyProtection="0"/>
    <xf numFmtId="0" fontId="1" fillId="0" borderId="0"/>
    <xf numFmtId="164" fontId="1" fillId="35" borderId="0" applyBorder="0" applyAlignment="0" applyProtection="0"/>
    <xf numFmtId="164" fontId="1" fillId="36" borderId="0" applyBorder="0" applyAlignment="0" applyProtection="0"/>
    <xf numFmtId="164" fontId="1" fillId="47" borderId="0" applyBorder="0" applyAlignment="0" applyProtection="0"/>
    <xf numFmtId="164" fontId="1" fillId="48" borderId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80" fillId="0" borderId="0">
      <alignment vertical="top"/>
      <protection locked="0"/>
    </xf>
    <xf numFmtId="9" fontId="80" fillId="0" borderId="0" applyFont="0" applyFill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9" fontId="80" fillId="0" borderId="0" applyFont="0" applyFill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0" fontId="1" fillId="34" borderId="130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0" fontId="60" fillId="0" borderId="0"/>
    <xf numFmtId="0" fontId="1" fillId="0" borderId="0"/>
    <xf numFmtId="173" fontId="1" fillId="0" borderId="0" applyFont="0" applyFill="0" applyBorder="0" applyAlignment="0" applyProtection="0"/>
    <xf numFmtId="0" fontId="73" fillId="18" borderId="127" applyNumberForma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3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55" fillId="0" borderId="0" applyNumberFormat="0" applyFill="0" applyBorder="0" applyAlignment="0" applyProtection="0"/>
    <xf numFmtId="174" fontId="129" fillId="0" borderId="0"/>
    <xf numFmtId="174" fontId="129" fillId="0" borderId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30" fillId="0" borderId="0"/>
    <xf numFmtId="0" fontId="130" fillId="0" borderId="0"/>
    <xf numFmtId="0" fontId="128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/>
    <xf numFmtId="0" fontId="100" fillId="68" borderId="138" applyNumberFormat="0" applyAlignment="0" applyProtection="0"/>
    <xf numFmtId="43" fontId="1" fillId="0" borderId="0" applyFont="0" applyFill="0" applyBorder="0" applyAlignment="0" applyProtection="0"/>
    <xf numFmtId="173" fontId="130" fillId="0" borderId="0" applyFont="0" applyFill="0" applyBorder="0" applyAlignment="0" applyProtection="0"/>
    <xf numFmtId="0" fontId="131" fillId="83" borderId="0" applyNumberFormat="0" applyBorder="0" applyAlignment="0" applyProtection="0"/>
    <xf numFmtId="0" fontId="130" fillId="0" borderId="0"/>
    <xf numFmtId="0" fontId="94" fillId="81" borderId="137" applyNumberFormat="0" applyAlignment="0" applyProtection="0"/>
    <xf numFmtId="0" fontId="130" fillId="0" borderId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76" fillId="0" borderId="140" applyNumberFormat="0" applyFill="0" applyAlignment="0" applyProtection="0"/>
    <xf numFmtId="0" fontId="100" fillId="68" borderId="138" applyNumberFormat="0" applyAlignment="0" applyProtection="0"/>
    <xf numFmtId="0" fontId="94" fillId="81" borderId="137" applyNumberFormat="0" applyAlignment="0" applyProtection="0"/>
    <xf numFmtId="0" fontId="76" fillId="0" borderId="140" applyNumberFormat="0" applyFill="0" applyAlignment="0" applyProtection="0"/>
    <xf numFmtId="0" fontId="132" fillId="0" borderId="0"/>
    <xf numFmtId="9" fontId="13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5" fillId="0" borderId="0" applyNumberFormat="0" applyFill="0" applyBorder="0" applyAlignment="0" applyProtection="0"/>
    <xf numFmtId="0" fontId="8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9" fillId="0" borderId="0" applyBorder="0"/>
    <xf numFmtId="0" fontId="1" fillId="0" borderId="0"/>
    <xf numFmtId="0" fontId="1" fillId="0" borderId="0"/>
  </cellStyleXfs>
  <cellXfs count="489">
    <xf numFmtId="0" fontId="0" fillId="0" borderId="0" xfId="0"/>
    <xf numFmtId="165" fontId="2" fillId="2" borderId="0" xfId="1" applyNumberFormat="1" applyAlignment="1">
      <alignment vertical="center"/>
    </xf>
    <xf numFmtId="0" fontId="5" fillId="0" borderId="0" xfId="0" applyFont="1" applyAlignment="1">
      <alignment vertical="center"/>
    </xf>
    <xf numFmtId="0" fontId="8" fillId="5" borderId="0" xfId="0" quotePrefix="1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67" fontId="5" fillId="0" borderId="0" xfId="0" applyNumberFormat="1" applyFont="1" applyAlignment="1">
      <alignment horizontal="right" vertical="center"/>
    </xf>
    <xf numFmtId="165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5" xfId="0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0" fontId="15" fillId="9" borderId="6" xfId="0" applyFont="1" applyFill="1" applyBorder="1" applyAlignment="1">
      <alignment vertical="center"/>
    </xf>
    <xf numFmtId="0" fontId="18" fillId="0" borderId="0" xfId="0" applyFont="1"/>
    <xf numFmtId="0" fontId="0" fillId="0" borderId="3" xfId="0" applyBorder="1"/>
    <xf numFmtId="2" fontId="0" fillId="0" borderId="3" xfId="0" applyNumberFormat="1" applyBorder="1"/>
    <xf numFmtId="0" fontId="19" fillId="0" borderId="0" xfId="0" applyFont="1"/>
    <xf numFmtId="0" fontId="4" fillId="0" borderId="0" xfId="0" applyFont="1"/>
    <xf numFmtId="164" fontId="4" fillId="0" borderId="0" xfId="0" applyNumberFormat="1" applyFont="1"/>
    <xf numFmtId="2" fontId="0" fillId="0" borderId="0" xfId="0" applyNumberFormat="1" applyAlignment="1">
      <alignment horizontal="center"/>
    </xf>
    <xf numFmtId="0" fontId="21" fillId="0" borderId="0" xfId="0" applyFont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15" fillId="0" borderId="5" xfId="0" applyFont="1" applyBorder="1" applyAlignment="1">
      <alignment vertical="center"/>
    </xf>
    <xf numFmtId="0" fontId="17" fillId="0" borderId="0" xfId="0" applyFont="1"/>
    <xf numFmtId="164" fontId="0" fillId="0" borderId="0" xfId="0" applyNumberForma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165" fontId="15" fillId="0" borderId="16" xfId="0" applyNumberFormat="1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165" fontId="15" fillId="0" borderId="5" xfId="0" applyNumberFormat="1" applyFont="1" applyBorder="1" applyAlignment="1">
      <alignment vertical="center"/>
    </xf>
    <xf numFmtId="165" fontId="23" fillId="0" borderId="6" xfId="0" applyNumberFormat="1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165" fontId="23" fillId="0" borderId="2" xfId="0" applyNumberFormat="1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164" fontId="15" fillId="0" borderId="0" xfId="0" applyNumberFormat="1" applyFont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5" fillId="0" borderId="16" xfId="0" applyNumberFormat="1" applyFont="1" applyBorder="1" applyAlignment="1">
      <alignment horizontal="center" vertical="center"/>
    </xf>
    <xf numFmtId="164" fontId="23" fillId="0" borderId="6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164" fontId="15" fillId="0" borderId="16" xfId="0" applyNumberFormat="1" applyFont="1" applyBorder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164" fontId="15" fillId="0" borderId="5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2" xfId="0" applyNumberFormat="1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 indent="5"/>
    </xf>
    <xf numFmtId="167" fontId="0" fillId="0" borderId="3" xfId="0" applyNumberFormat="1" applyBorder="1"/>
    <xf numFmtId="17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67" fontId="0" fillId="0" borderId="0" xfId="0" applyNumberFormat="1"/>
    <xf numFmtId="0" fontId="27" fillId="0" borderId="0" xfId="0" applyFont="1" applyAlignment="1">
      <alignment horizontal="left" vertical="center"/>
    </xf>
    <xf numFmtId="168" fontId="0" fillId="0" borderId="0" xfId="0" quotePrefix="1" applyNumberFormat="1"/>
    <xf numFmtId="0" fontId="28" fillId="14" borderId="17" xfId="0" applyFont="1" applyFill="1" applyBorder="1" applyAlignment="1">
      <alignment vertical="center"/>
    </xf>
    <xf numFmtId="0" fontId="28" fillId="14" borderId="18" xfId="0" applyFont="1" applyFill="1" applyBorder="1" applyAlignment="1">
      <alignment horizontal="right" vertical="center"/>
    </xf>
    <xf numFmtId="0" fontId="29" fillId="5" borderId="0" xfId="0" applyFont="1" applyFill="1" applyAlignment="1">
      <alignment horizontal="center" vertical="center"/>
    </xf>
    <xf numFmtId="0" fontId="26" fillId="15" borderId="19" xfId="0" applyFont="1" applyFill="1" applyBorder="1" applyAlignment="1">
      <alignment horizontal="justify" vertical="center"/>
    </xf>
    <xf numFmtId="0" fontId="26" fillId="16" borderId="20" xfId="0" applyFont="1" applyFill="1" applyBorder="1" applyAlignment="1">
      <alignment horizontal="right" vertical="center"/>
    </xf>
    <xf numFmtId="3" fontId="26" fillId="16" borderId="20" xfId="0" applyNumberFormat="1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1" fillId="0" borderId="0" xfId="0" applyFont="1"/>
    <xf numFmtId="0" fontId="26" fillId="0" borderId="0" xfId="0" applyFont="1" applyAlignment="1">
      <alignment horizontal="justify" vertical="center"/>
    </xf>
    <xf numFmtId="0" fontId="29" fillId="13" borderId="0" xfId="0" applyFont="1" applyFill="1" applyAlignment="1">
      <alignment horizontal="center" vertical="center"/>
    </xf>
    <xf numFmtId="164" fontId="0" fillId="0" borderId="0" xfId="0" applyNumberFormat="1"/>
    <xf numFmtId="9" fontId="0" fillId="0" borderId="0" xfId="2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32" fillId="14" borderId="17" xfId="0" applyFont="1" applyFill="1" applyBorder="1" applyAlignment="1">
      <alignment horizontal="justify" vertical="center"/>
    </xf>
    <xf numFmtId="164" fontId="22" fillId="0" borderId="0" xfId="0" applyNumberFormat="1" applyFont="1" applyAlignment="1">
      <alignment horizontal="center" vertical="center"/>
    </xf>
    <xf numFmtId="0" fontId="33" fillId="0" borderId="5" xfId="0" applyFont="1" applyBorder="1" applyAlignment="1">
      <alignment vertical="center"/>
    </xf>
    <xf numFmtId="0" fontId="7" fillId="6" borderId="2" xfId="0" applyFont="1" applyFill="1" applyBorder="1" applyAlignment="1">
      <alignment horizontal="left" vertical="center" wrapText="1"/>
    </xf>
    <xf numFmtId="164" fontId="0" fillId="0" borderId="16" xfId="0" applyNumberFormat="1" applyBorder="1" applyAlignment="1">
      <alignment horizontal="center" vertical="center"/>
    </xf>
    <xf numFmtId="165" fontId="15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34" fillId="17" borderId="0" xfId="3"/>
    <xf numFmtId="164" fontId="34" fillId="17" borderId="0" xfId="3" applyNumberFormat="1"/>
    <xf numFmtId="164" fontId="35" fillId="18" borderId="21" xfId="4" applyNumberFormat="1"/>
    <xf numFmtId="0" fontId="22" fillId="0" borderId="0" xfId="0" applyFont="1"/>
    <xf numFmtId="1" fontId="0" fillId="0" borderId="0" xfId="0" applyNumberFormat="1"/>
    <xf numFmtId="0" fontId="3" fillId="0" borderId="0" xfId="0" applyFont="1"/>
    <xf numFmtId="0" fontId="15" fillId="0" borderId="0" xfId="0" applyFont="1" applyAlignment="1">
      <alignment horizontal="center" vertical="center"/>
    </xf>
    <xf numFmtId="0" fontId="5" fillId="0" borderId="0" xfId="0" applyFont="1"/>
    <xf numFmtId="0" fontId="38" fillId="0" borderId="0" xfId="0" quotePrefix="1" applyFont="1" applyAlignment="1">
      <alignment horizontal="lef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0" fontId="5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38" fillId="19" borderId="0" xfId="0" applyFont="1" applyFill="1" applyAlignment="1">
      <alignment vertical="center"/>
    </xf>
    <xf numFmtId="0" fontId="5" fillId="19" borderId="0" xfId="0" applyFont="1" applyFill="1" applyAlignment="1">
      <alignment vertical="center" wrapText="1"/>
    </xf>
    <xf numFmtId="0" fontId="5" fillId="19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165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15" fillId="0" borderId="0" xfId="2" applyFont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42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38" fontId="10" fillId="0" borderId="0" xfId="0" applyNumberFormat="1" applyFont="1"/>
    <xf numFmtId="38" fontId="44" fillId="0" borderId="0" xfId="0" applyNumberFormat="1" applyFont="1"/>
    <xf numFmtId="38" fontId="10" fillId="0" borderId="0" xfId="0" applyNumberFormat="1" applyFont="1" applyAlignment="1">
      <alignment horizontal="left"/>
    </xf>
    <xf numFmtId="38" fontId="44" fillId="0" borderId="0" xfId="0" applyNumberFormat="1" applyFont="1" applyAlignment="1">
      <alignment horizontal="center"/>
    </xf>
    <xf numFmtId="3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166" fontId="15" fillId="0" borderId="0" xfId="2" applyNumberFormat="1" applyFont="1" applyAlignment="1">
      <alignment horizontal="center" vertical="center"/>
    </xf>
    <xf numFmtId="38" fontId="15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0" fontId="46" fillId="0" borderId="0" xfId="0" applyFont="1" applyAlignment="1">
      <alignment vertical="center"/>
    </xf>
    <xf numFmtId="166" fontId="15" fillId="8" borderId="0" xfId="2" applyNumberFormat="1" applyFont="1" applyFill="1" applyAlignment="1">
      <alignment horizontal="center" vertical="center"/>
    </xf>
    <xf numFmtId="38" fontId="15" fillId="8" borderId="0" xfId="0" applyNumberFormat="1" applyFont="1" applyFill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15" fillId="7" borderId="16" xfId="0" applyNumberFormat="1" applyFont="1" applyFill="1" applyBorder="1" applyAlignment="1">
      <alignment horizontal="center" vertical="center"/>
    </xf>
    <xf numFmtId="9" fontId="0" fillId="8" borderId="0" xfId="0" applyNumberFormat="1" applyFill="1" applyAlignment="1">
      <alignment horizontal="center" vertical="center"/>
    </xf>
    <xf numFmtId="164" fontId="15" fillId="7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15" fillId="7" borderId="5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8" fillId="5" borderId="0" xfId="0" applyFont="1" applyFill="1"/>
    <xf numFmtId="0" fontId="47" fillId="5" borderId="0" xfId="0" applyFont="1" applyFill="1"/>
    <xf numFmtId="0" fontId="0" fillId="5" borderId="0" xfId="0" applyFill="1" applyAlignment="1">
      <alignment vertical="center"/>
    </xf>
    <xf numFmtId="0" fontId="3" fillId="4" borderId="121" xfId="0" applyFont="1" applyFill="1" applyBorder="1" applyAlignment="1">
      <alignment vertical="center"/>
    </xf>
    <xf numFmtId="0" fontId="3" fillId="4" borderId="121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165" fontId="0" fillId="0" borderId="0" xfId="0" applyNumberFormat="1"/>
    <xf numFmtId="166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9" fillId="0" borderId="0" xfId="0" applyFont="1"/>
    <xf numFmtId="0" fontId="47" fillId="20" borderId="122" xfId="0" applyFont="1" applyFill="1" applyBorder="1" applyAlignment="1">
      <alignment horizontal="left" vertical="center"/>
    </xf>
    <xf numFmtId="0" fontId="0" fillId="21" borderId="0" xfId="0" applyFill="1"/>
    <xf numFmtId="0" fontId="0" fillId="21" borderId="0" xfId="0" quotePrefix="1" applyFill="1"/>
    <xf numFmtId="0" fontId="39" fillId="21" borderId="0" xfId="0" applyFont="1" applyFill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5" fillId="12" borderId="123" xfId="0" applyFont="1" applyFill="1" applyBorder="1" applyAlignment="1">
      <alignment horizontal="left" vertical="center" wrapText="1"/>
    </xf>
    <xf numFmtId="0" fontId="15" fillId="12" borderId="123" xfId="0" applyFont="1" applyFill="1" applyBorder="1" applyAlignment="1">
      <alignment horizontal="left" vertical="center"/>
    </xf>
    <xf numFmtId="0" fontId="15" fillId="12" borderId="5" xfId="0" applyFont="1" applyFill="1" applyBorder="1" applyAlignment="1">
      <alignment horizontal="left" vertical="center" wrapText="1"/>
    </xf>
    <xf numFmtId="0" fontId="4" fillId="21" borderId="0" xfId="0" applyFont="1" applyFill="1"/>
    <xf numFmtId="0" fontId="5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12" borderId="121" xfId="0" applyFont="1" applyFill="1" applyBorder="1" applyAlignment="1">
      <alignment horizontal="left" vertical="center" wrapText="1"/>
    </xf>
    <xf numFmtId="0" fontId="15" fillId="12" borderId="121" xfId="0" applyFont="1" applyFill="1" applyBorder="1" applyAlignment="1">
      <alignment horizontal="left" vertical="center"/>
    </xf>
    <xf numFmtId="0" fontId="50" fillId="21" borderId="0" xfId="0" applyFont="1" applyFill="1"/>
    <xf numFmtId="0" fontId="15" fillId="21" borderId="0" xfId="0" applyFont="1" applyFill="1" applyAlignment="1">
      <alignment horizontal="left" vertical="center"/>
    </xf>
    <xf numFmtId="0" fontId="0" fillId="21" borderId="0" xfId="0" applyFill="1" applyAlignment="1">
      <alignment horizontal="left"/>
    </xf>
    <xf numFmtId="0" fontId="0" fillId="0" borderId="0" xfId="0" applyAlignment="1">
      <alignment horizontal="left"/>
    </xf>
    <xf numFmtId="0" fontId="0" fillId="21" borderId="0" xfId="0" applyFill="1" applyAlignment="1">
      <alignment horizontal="left" indent="1"/>
    </xf>
    <xf numFmtId="0" fontId="0" fillId="21" borderId="0" xfId="0" applyFill="1" applyAlignment="1">
      <alignment vertical="center"/>
    </xf>
    <xf numFmtId="2" fontId="15" fillId="12" borderId="121" xfId="0" applyNumberFormat="1" applyFont="1" applyFill="1" applyBorder="1" applyAlignment="1">
      <alignment horizontal="left" vertical="center"/>
    </xf>
    <xf numFmtId="0" fontId="1" fillId="21" borderId="0" xfId="0" applyFont="1" applyFill="1" applyAlignment="1">
      <alignment vertical="center"/>
    </xf>
    <xf numFmtId="165" fontId="0" fillId="21" borderId="0" xfId="0" applyNumberFormat="1" applyFill="1" applyAlignment="1">
      <alignment vertical="center"/>
    </xf>
    <xf numFmtId="0" fontId="15" fillId="21" borderId="0" xfId="0" applyFont="1" applyFill="1" applyAlignment="1">
      <alignment vertical="center"/>
    </xf>
    <xf numFmtId="0" fontId="5" fillId="21" borderId="0" xfId="0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165" fontId="0" fillId="21" borderId="0" xfId="0" applyNumberFormat="1" applyFill="1"/>
    <xf numFmtId="0" fontId="15" fillId="9" borderId="121" xfId="0" applyFont="1" applyFill="1" applyBorder="1" applyAlignment="1">
      <alignment vertical="center"/>
    </xf>
    <xf numFmtId="2" fontId="15" fillId="9" borderId="121" xfId="0" applyNumberFormat="1" applyFont="1" applyFill="1" applyBorder="1"/>
    <xf numFmtId="0" fontId="15" fillId="0" borderId="0" xfId="2" applyNumberFormat="1" applyFont="1" applyAlignment="1">
      <alignment horizontal="center" vertical="center"/>
    </xf>
    <xf numFmtId="0" fontId="7" fillId="3" borderId="112" xfId="0" applyFont="1" applyFill="1" applyBorder="1" applyAlignment="1">
      <alignment horizontal="center" vertical="center"/>
    </xf>
    <xf numFmtId="1" fontId="15" fillId="0" borderId="16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1" fontId="23" fillId="0" borderId="121" xfId="0" applyNumberFormat="1" applyFont="1" applyBorder="1" applyAlignment="1">
      <alignment horizontal="center" vertical="center"/>
    </xf>
    <xf numFmtId="1" fontId="23" fillId="0" borderId="2" xfId="0" applyNumberFormat="1" applyFont="1" applyBorder="1" applyAlignment="1">
      <alignment horizontal="center" vertical="center"/>
    </xf>
    <xf numFmtId="0" fontId="0" fillId="11" borderId="0" xfId="0" applyFill="1" applyAlignment="1">
      <alignment horizontal="left"/>
    </xf>
    <xf numFmtId="0" fontId="0" fillId="11" borderId="0" xfId="0" applyFill="1"/>
    <xf numFmtId="0" fontId="4" fillId="11" borderId="0" xfId="0" applyFont="1" applyFill="1"/>
    <xf numFmtId="0" fontId="50" fillId="11" borderId="0" xfId="0" applyFont="1" applyFill="1"/>
    <xf numFmtId="0" fontId="1" fillId="11" borderId="0" xfId="0" applyFont="1" applyFill="1" applyAlignment="1">
      <alignment vertical="center"/>
    </xf>
    <xf numFmtId="0" fontId="15" fillId="11" borderId="0" xfId="0" applyFont="1" applyFill="1" applyAlignment="1">
      <alignment vertical="center"/>
    </xf>
    <xf numFmtId="164" fontId="15" fillId="11" borderId="0" xfId="0" applyNumberFormat="1" applyFont="1" applyFill="1" applyAlignment="1">
      <alignment horizontal="center" vertical="center"/>
    </xf>
    <xf numFmtId="38" fontId="44" fillId="0" borderId="27" xfId="0" applyNumberFormat="1" applyFont="1" applyBorder="1" applyAlignment="1">
      <alignment horizontal="center" textRotation="90" wrapText="1"/>
    </xf>
    <xf numFmtId="38" fontId="44" fillId="0" borderId="26" xfId="0" applyNumberFormat="1" applyFont="1" applyBorder="1" applyAlignment="1">
      <alignment horizontal="center" textRotation="90" wrapText="1"/>
    </xf>
    <xf numFmtId="38" fontId="44" fillId="0" borderId="28" xfId="0" applyNumberFormat="1" applyFont="1" applyBorder="1" applyAlignment="1">
      <alignment horizontal="center" textRotation="90" wrapText="1"/>
    </xf>
    <xf numFmtId="38" fontId="44" fillId="0" borderId="23" xfId="0" applyNumberFormat="1" applyFont="1" applyBorder="1" applyAlignment="1">
      <alignment horizontal="center" wrapText="1"/>
    </xf>
    <xf numFmtId="38" fontId="43" fillId="0" borderId="0" xfId="0" applyNumberFormat="1" applyFont="1" applyAlignment="1">
      <alignment horizontal="left" wrapText="1"/>
    </xf>
    <xf numFmtId="38" fontId="44" fillId="0" borderId="24" xfId="0" applyNumberFormat="1" applyFont="1" applyBorder="1" applyAlignment="1">
      <alignment horizontal="center" textRotation="90" wrapText="1"/>
    </xf>
    <xf numFmtId="38" fontId="44" fillId="0" borderId="25" xfId="0" applyNumberFormat="1" applyFont="1" applyBorder="1" applyAlignment="1">
      <alignment horizontal="center" textRotation="90" wrapText="1"/>
    </xf>
    <xf numFmtId="38" fontId="44" fillId="0" borderId="7" xfId="0" applyNumberFormat="1" applyFont="1" applyBorder="1" applyAlignment="1">
      <alignment horizontal="center" textRotation="90" wrapText="1"/>
    </xf>
    <xf numFmtId="38" fontId="44" fillId="0" borderId="29" xfId="0" applyNumberFormat="1" applyFont="1" applyBorder="1" applyAlignment="1">
      <alignment horizontal="center" textRotation="90" wrapText="1"/>
    </xf>
    <xf numFmtId="38" fontId="44" fillId="0" borderId="30" xfId="0" applyNumberFormat="1" applyFont="1" applyBorder="1" applyAlignment="1">
      <alignment horizontal="center" textRotation="90" wrapText="1"/>
    </xf>
    <xf numFmtId="38" fontId="44" fillId="11" borderId="26" xfId="0" applyNumberFormat="1" applyFont="1" applyFill="1" applyBorder="1" applyAlignment="1">
      <alignment horizontal="center" textRotation="90" wrapText="1"/>
    </xf>
    <xf numFmtId="38" fontId="44" fillId="11" borderId="27" xfId="0" applyNumberFormat="1" applyFont="1" applyFill="1" applyBorder="1" applyAlignment="1">
      <alignment horizontal="center" textRotation="90" wrapText="1"/>
    </xf>
    <xf numFmtId="38" fontId="44" fillId="11" borderId="25" xfId="0" applyNumberFormat="1" applyFont="1" applyFill="1" applyBorder="1" applyAlignment="1">
      <alignment horizontal="center" textRotation="90" wrapText="1"/>
    </xf>
    <xf numFmtId="38" fontId="44" fillId="22" borderId="26" xfId="0" applyNumberFormat="1" applyFont="1" applyFill="1" applyBorder="1" applyAlignment="1">
      <alignment horizontal="center" textRotation="90" wrapText="1"/>
    </xf>
    <xf numFmtId="169" fontId="10" fillId="0" borderId="0" xfId="0" applyNumberFormat="1" applyFont="1"/>
    <xf numFmtId="170" fontId="10" fillId="0" borderId="0" xfId="0" applyNumberFormat="1" applyFont="1"/>
    <xf numFmtId="170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2" fontId="0" fillId="0" borderId="0" xfId="2" applyNumberFormat="1" applyFont="1" applyAlignment="1">
      <alignment horizontal="center" vertical="center"/>
    </xf>
    <xf numFmtId="0" fontId="17" fillId="23" borderId="5" xfId="0" applyFont="1" applyFill="1" applyBorder="1" applyAlignment="1">
      <alignment horizontal="left" vertical="center"/>
    </xf>
    <xf numFmtId="0" fontId="17" fillId="23" borderId="5" xfId="0" applyFont="1" applyFill="1" applyBorder="1" applyAlignment="1" applyProtection="1">
      <alignment horizontal="left" vertical="center"/>
      <protection locked="0"/>
    </xf>
    <xf numFmtId="0" fontId="17" fillId="24" borderId="2" xfId="0" applyFont="1" applyFill="1" applyBorder="1"/>
    <xf numFmtId="0" fontId="0" fillId="0" borderId="8" xfId="0" applyBorder="1"/>
    <xf numFmtId="0" fontId="0" fillId="0" borderId="13" xfId="0" applyBorder="1"/>
    <xf numFmtId="0" fontId="54" fillId="25" borderId="0" xfId="0" applyFont="1" applyFill="1"/>
    <xf numFmtId="0" fontId="4" fillId="21" borderId="13" xfId="0" applyFont="1" applyFill="1" applyBorder="1"/>
    <xf numFmtId="0" fontId="4" fillId="21" borderId="14" xfId="0" applyFont="1" applyFill="1" applyBorder="1"/>
    <xf numFmtId="164" fontId="4" fillId="21" borderId="0" xfId="0" applyNumberFormat="1" applyFont="1" applyFill="1"/>
    <xf numFmtId="164" fontId="4" fillId="21" borderId="10" xfId="0" applyNumberFormat="1" applyFont="1" applyFill="1" applyBorder="1"/>
    <xf numFmtId="0" fontId="4" fillId="21" borderId="8" xfId="0" applyFont="1" applyFill="1" applyBorder="1"/>
    <xf numFmtId="0" fontId="4" fillId="21" borderId="15" xfId="0" applyFont="1" applyFill="1" applyBorder="1"/>
    <xf numFmtId="164" fontId="4" fillId="21" borderId="5" xfId="0" applyNumberFormat="1" applyFont="1" applyFill="1" applyBorder="1"/>
    <xf numFmtId="164" fontId="4" fillId="21" borderId="9" xfId="0" applyNumberFormat="1" applyFont="1" applyFill="1" applyBorder="1"/>
    <xf numFmtId="0" fontId="3" fillId="21" borderId="3" xfId="0" applyFont="1" applyFill="1" applyBorder="1"/>
    <xf numFmtId="0" fontId="3" fillId="21" borderId="4" xfId="0" applyFont="1" applyFill="1" applyBorder="1"/>
    <xf numFmtId="0" fontId="3" fillId="21" borderId="121" xfId="0" applyFont="1" applyFill="1" applyBorder="1"/>
    <xf numFmtId="0" fontId="3" fillId="21" borderId="11" xfId="0" applyFont="1" applyFill="1" applyBorder="1"/>
    <xf numFmtId="0" fontId="17" fillId="26" borderId="4" xfId="0" applyFont="1" applyFill="1" applyBorder="1"/>
    <xf numFmtId="0" fontId="0" fillId="26" borderId="6" xfId="0" applyFill="1" applyBorder="1"/>
    <xf numFmtId="0" fontId="0" fillId="26" borderId="11" xfId="0" applyFill="1" applyBorder="1"/>
    <xf numFmtId="164" fontId="4" fillId="21" borderId="14" xfId="0" applyNumberFormat="1" applyFont="1" applyFill="1" applyBorder="1"/>
    <xf numFmtId="0" fontId="4" fillId="21" borderId="118" xfId="0" applyFont="1" applyFill="1" applyBorder="1"/>
    <xf numFmtId="164" fontId="4" fillId="21" borderId="112" xfId="0" applyNumberFormat="1" applyFont="1" applyFill="1" applyBorder="1"/>
    <xf numFmtId="164" fontId="4" fillId="21" borderId="119" xfId="0" applyNumberFormat="1" applyFont="1" applyFill="1" applyBorder="1"/>
    <xf numFmtId="164" fontId="4" fillId="21" borderId="12" xfId="0" applyNumberFormat="1" applyFont="1" applyFill="1" applyBorder="1"/>
    <xf numFmtId="164" fontId="4" fillId="21" borderId="15" xfId="0" applyNumberFormat="1" applyFont="1" applyFill="1" applyBorder="1"/>
    <xf numFmtId="0" fontId="0" fillId="10" borderId="0" xfId="0" applyFill="1" applyAlignment="1">
      <alignment vertical="center"/>
    </xf>
    <xf numFmtId="0" fontId="0" fillId="0" borderId="0" xfId="0" quotePrefix="1" applyAlignment="1">
      <alignment vertical="center"/>
    </xf>
    <xf numFmtId="0" fontId="4" fillId="21" borderId="119" xfId="0" applyFont="1" applyFill="1" applyBorder="1"/>
    <xf numFmtId="165" fontId="8" fillId="2" borderId="0" xfId="1" applyNumberFormat="1" applyFont="1" applyAlignment="1">
      <alignment vertical="center"/>
    </xf>
    <xf numFmtId="0" fontId="17" fillId="1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2" fontId="0" fillId="0" borderId="112" xfId="0" applyNumberFormat="1" applyBorder="1"/>
    <xf numFmtId="2" fontId="0" fillId="0" borderId="5" xfId="0" applyNumberFormat="1" applyBorder="1"/>
    <xf numFmtId="0" fontId="4" fillId="0" borderId="6" xfId="0" applyFont="1" applyBorder="1" applyAlignment="1">
      <alignment vertical="center"/>
    </xf>
    <xf numFmtId="164" fontId="4" fillId="0" borderId="121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121" xfId="0" applyFont="1" applyBorder="1" applyAlignment="1">
      <alignment vertical="center"/>
    </xf>
    <xf numFmtId="0" fontId="0" fillId="0" borderId="121" xfId="0" applyBorder="1" applyAlignment="1">
      <alignment vertical="center"/>
    </xf>
    <xf numFmtId="164" fontId="15" fillId="11" borderId="0" xfId="0" quotePrefix="1" applyNumberFormat="1" applyFont="1" applyFill="1" applyAlignment="1">
      <alignment horizontal="left" vertical="center"/>
    </xf>
    <xf numFmtId="0" fontId="0" fillId="0" borderId="0" xfId="0" applyAlignment="1">
      <alignment horizontal="right"/>
    </xf>
    <xf numFmtId="0" fontId="0" fillId="9" borderId="5" xfId="0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9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1" fillId="21" borderId="0" xfId="6" applyFont="1" applyFill="1" applyAlignment="1">
      <alignment vertical="center"/>
    </xf>
    <xf numFmtId="0" fontId="1" fillId="9" borderId="0" xfId="6" applyFont="1" applyFill="1" applyAlignment="1">
      <alignment vertical="center"/>
    </xf>
    <xf numFmtId="0" fontId="56" fillId="9" borderId="0" xfId="6" applyFont="1" applyFill="1" applyAlignment="1">
      <alignment vertical="center"/>
    </xf>
    <xf numFmtId="0" fontId="55" fillId="9" borderId="0" xfId="6" applyFont="1" applyFill="1" applyAlignment="1">
      <alignment vertical="center"/>
    </xf>
    <xf numFmtId="0" fontId="1" fillId="27" borderId="0" xfId="6" applyFont="1" applyFill="1" applyAlignment="1">
      <alignment vertical="center"/>
    </xf>
    <xf numFmtId="0" fontId="3" fillId="9" borderId="0" xfId="6" applyFont="1" applyFill="1" applyAlignment="1">
      <alignment vertical="center"/>
    </xf>
    <xf numFmtId="0" fontId="57" fillId="9" borderId="0" xfId="6" applyFont="1" applyFill="1" applyAlignment="1">
      <alignment vertical="center"/>
    </xf>
    <xf numFmtId="0" fontId="58" fillId="21" borderId="0" xfId="6" applyFont="1" applyFill="1" applyAlignment="1">
      <alignment vertical="center"/>
    </xf>
    <xf numFmtId="0" fontId="4" fillId="9" borderId="0" xfId="6" applyFont="1" applyFill="1" applyAlignment="1">
      <alignment vertical="center"/>
    </xf>
    <xf numFmtId="0" fontId="59" fillId="9" borderId="0" xfId="6" applyFont="1" applyFill="1" applyAlignment="1">
      <alignment vertical="center"/>
    </xf>
    <xf numFmtId="0" fontId="4" fillId="21" borderId="0" xfId="6" applyFont="1" applyFill="1" applyAlignment="1">
      <alignment vertical="center"/>
    </xf>
    <xf numFmtId="164" fontId="4" fillId="21" borderId="0" xfId="6" applyNumberFormat="1" applyFont="1" applyFill="1" applyAlignment="1">
      <alignment horizontal="left" vertical="center"/>
    </xf>
    <xf numFmtId="0" fontId="60" fillId="9" borderId="0" xfId="6" applyFont="1" applyFill="1" applyAlignment="1">
      <alignment vertical="center"/>
    </xf>
    <xf numFmtId="0" fontId="15" fillId="21" borderId="0" xfId="6" applyFont="1" applyFill="1" applyAlignment="1">
      <alignment vertical="center"/>
    </xf>
    <xf numFmtId="0" fontId="55" fillId="21" borderId="0" xfId="5" applyFill="1" applyAlignment="1">
      <alignment vertical="center"/>
    </xf>
    <xf numFmtId="38" fontId="10" fillId="0" borderId="31" xfId="7" applyNumberFormat="1" applyFont="1" applyBorder="1" applyAlignment="1">
      <alignment horizontal="left"/>
    </xf>
    <xf numFmtId="38" fontId="44" fillId="0" borderId="32" xfId="7" applyNumberFormat="1" applyFont="1" applyBorder="1" applyAlignment="1">
      <alignment horizontal="center"/>
    </xf>
    <xf numFmtId="38" fontId="44" fillId="0" borderId="33" xfId="7" applyNumberFormat="1" applyFont="1" applyBorder="1" applyAlignment="1">
      <alignment horizontal="center"/>
    </xf>
    <xf numFmtId="38" fontId="44" fillId="0" borderId="34" xfId="7" applyNumberFormat="1" applyFont="1" applyBorder="1" applyAlignment="1">
      <alignment horizontal="center"/>
    </xf>
    <xf numFmtId="38" fontId="44" fillId="0" borderId="35" xfId="7" applyNumberFormat="1" applyFont="1" applyBorder="1" applyAlignment="1">
      <alignment horizontal="center"/>
    </xf>
    <xf numFmtId="38" fontId="10" fillId="0" borderId="36" xfId="7" applyNumberFormat="1" applyFont="1" applyBorder="1" applyAlignment="1">
      <alignment horizontal="center"/>
    </xf>
    <xf numFmtId="38" fontId="44" fillId="0" borderId="37" xfId="7" applyNumberFormat="1" applyFont="1" applyBorder="1" applyAlignment="1">
      <alignment horizontal="center"/>
    </xf>
    <xf numFmtId="38" fontId="10" fillId="0" borderId="34" xfId="7" applyNumberFormat="1" applyFont="1" applyBorder="1" applyAlignment="1">
      <alignment horizontal="center"/>
    </xf>
    <xf numFmtId="38" fontId="10" fillId="28" borderId="35" xfId="7" applyNumberFormat="1" applyFont="1" applyFill="1" applyBorder="1" applyAlignment="1">
      <alignment horizontal="center"/>
    </xf>
    <xf numFmtId="38" fontId="10" fillId="0" borderId="35" xfId="7" applyNumberFormat="1" applyFont="1" applyBorder="1" applyAlignment="1">
      <alignment horizontal="center"/>
    </xf>
    <xf numFmtId="38" fontId="10" fillId="0" borderId="61" xfId="7" applyNumberFormat="1" applyFont="1" applyBorder="1" applyAlignment="1">
      <alignment horizontal="center"/>
    </xf>
    <xf numFmtId="38" fontId="10" fillId="0" borderId="38" xfId="7" applyNumberFormat="1" applyFont="1" applyBorder="1" applyAlignment="1">
      <alignment horizontal="center"/>
    </xf>
    <xf numFmtId="38" fontId="44" fillId="0" borderId="31" xfId="7" applyNumberFormat="1" applyFont="1" applyBorder="1" applyAlignment="1">
      <alignment horizontal="center"/>
    </xf>
    <xf numFmtId="38" fontId="10" fillId="0" borderId="39" xfId="7" applyNumberFormat="1" applyFont="1" applyBorder="1" applyAlignment="1">
      <alignment horizontal="center"/>
    </xf>
    <xf numFmtId="38" fontId="10" fillId="0" borderId="37" xfId="7" applyNumberFormat="1" applyFont="1" applyBorder="1" applyAlignment="1">
      <alignment horizontal="center"/>
    </xf>
    <xf numFmtId="38" fontId="10" fillId="0" borderId="40" xfId="7" applyNumberFormat="1" applyFont="1" applyBorder="1" applyAlignment="1">
      <alignment horizontal="center"/>
    </xf>
    <xf numFmtId="38" fontId="10" fillId="0" borderId="41" xfId="7" applyNumberFormat="1" applyFont="1" applyBorder="1" applyAlignment="1">
      <alignment horizontal="left"/>
    </xf>
    <xf numFmtId="38" fontId="44" fillId="0" borderId="42" xfId="7" applyNumberFormat="1" applyFont="1" applyBorder="1" applyAlignment="1">
      <alignment horizontal="center"/>
    </xf>
    <xf numFmtId="38" fontId="44" fillId="0" borderId="43" xfId="7" applyNumberFormat="1" applyFont="1" applyBorder="1" applyAlignment="1">
      <alignment horizontal="center"/>
    </xf>
    <xf numFmtId="38" fontId="44" fillId="0" borderId="44" xfId="7" applyNumberFormat="1" applyFont="1" applyBorder="1" applyAlignment="1">
      <alignment horizontal="center"/>
    </xf>
    <xf numFmtId="38" fontId="44" fillId="0" borderId="45" xfId="7" applyNumberFormat="1" applyFont="1" applyBorder="1" applyAlignment="1">
      <alignment horizontal="center"/>
    </xf>
    <xf numFmtId="38" fontId="10" fillId="0" borderId="45" xfId="7" applyNumberFormat="1" applyFont="1" applyBorder="1" applyAlignment="1">
      <alignment horizontal="center"/>
    </xf>
    <xf numFmtId="38" fontId="44" fillId="0" borderId="46" xfId="7" applyNumberFormat="1" applyFont="1" applyBorder="1" applyAlignment="1">
      <alignment horizontal="center"/>
    </xf>
    <xf numFmtId="38" fontId="10" fillId="0" borderId="44" xfId="7" applyNumberFormat="1" applyFont="1" applyBorder="1" applyAlignment="1">
      <alignment horizontal="center"/>
    </xf>
    <xf numFmtId="38" fontId="10" fillId="28" borderId="47" xfId="7" applyNumberFormat="1" applyFont="1" applyFill="1" applyBorder="1" applyAlignment="1">
      <alignment horizontal="center"/>
    </xf>
    <xf numFmtId="38" fontId="10" fillId="0" borderId="47" xfId="7" applyNumberFormat="1" applyFont="1" applyBorder="1" applyAlignment="1">
      <alignment horizontal="center"/>
    </xf>
    <xf numFmtId="38" fontId="44" fillId="0" borderId="41" xfId="7" applyNumberFormat="1" applyFont="1" applyBorder="1" applyAlignment="1">
      <alignment horizontal="center"/>
    </xf>
    <xf numFmtId="38" fontId="10" fillId="0" borderId="48" xfId="7" applyNumberFormat="1" applyFont="1" applyBorder="1" applyAlignment="1">
      <alignment horizontal="center"/>
    </xf>
    <xf numFmtId="38" fontId="10" fillId="0" borderId="46" xfId="7" applyNumberFormat="1" applyFont="1" applyBorder="1" applyAlignment="1">
      <alignment horizontal="center"/>
    </xf>
    <xf numFmtId="38" fontId="10" fillId="0" borderId="49" xfId="7" applyNumberFormat="1" applyFont="1" applyBorder="1" applyAlignment="1">
      <alignment horizontal="center"/>
    </xf>
    <xf numFmtId="38" fontId="44" fillId="0" borderId="47" xfId="7" applyNumberFormat="1" applyFont="1" applyBorder="1" applyAlignment="1">
      <alignment horizontal="center"/>
    </xf>
    <xf numFmtId="38" fontId="10" fillId="0" borderId="50" xfId="7" applyNumberFormat="1" applyFont="1" applyBorder="1" applyAlignment="1">
      <alignment horizontal="left"/>
    </xf>
    <xf numFmtId="38" fontId="44" fillId="0" borderId="51" xfId="7" applyNumberFormat="1" applyFont="1" applyBorder="1" applyAlignment="1">
      <alignment horizontal="center"/>
    </xf>
    <xf numFmtId="38" fontId="44" fillId="0" borderId="52" xfId="7" applyNumberFormat="1" applyFont="1" applyBorder="1" applyAlignment="1">
      <alignment horizontal="center"/>
    </xf>
    <xf numFmtId="38" fontId="10" fillId="0" borderId="53" xfId="7" applyNumberFormat="1" applyFont="1" applyBorder="1" applyAlignment="1">
      <alignment horizontal="center"/>
    </xf>
    <xf numFmtId="38" fontId="44" fillId="0" borderId="54" xfId="7" applyNumberFormat="1" applyFont="1" applyBorder="1" applyAlignment="1">
      <alignment horizontal="center"/>
    </xf>
    <xf numFmtId="38" fontId="10" fillId="0" borderId="52" xfId="7" applyNumberFormat="1" applyFont="1" applyBorder="1" applyAlignment="1">
      <alignment horizontal="center"/>
    </xf>
    <xf numFmtId="38" fontId="10" fillId="28" borderId="52" xfId="7" applyNumberFormat="1" applyFont="1" applyFill="1" applyBorder="1" applyAlignment="1">
      <alignment horizontal="center"/>
    </xf>
    <xf numFmtId="38" fontId="44" fillId="0" borderId="50" xfId="7" applyNumberFormat="1" applyFont="1" applyBorder="1" applyAlignment="1">
      <alignment horizontal="center"/>
    </xf>
    <xf numFmtId="38" fontId="10" fillId="0" borderId="55" xfId="7" applyNumberFormat="1" applyFont="1" applyBorder="1" applyAlignment="1">
      <alignment horizontal="center"/>
    </xf>
    <xf numFmtId="38" fontId="10" fillId="0" borderId="56" xfId="7" applyNumberFormat="1" applyFont="1" applyBorder="1" applyAlignment="1">
      <alignment horizontal="center"/>
    </xf>
    <xf numFmtId="38" fontId="10" fillId="0" borderId="54" xfId="7" applyNumberFormat="1" applyFont="1" applyBorder="1" applyAlignment="1">
      <alignment horizontal="center"/>
    </xf>
    <xf numFmtId="38" fontId="10" fillId="0" borderId="57" xfId="7" applyNumberFormat="1" applyFont="1" applyBorder="1" applyAlignment="1">
      <alignment horizontal="center"/>
    </xf>
    <xf numFmtId="38" fontId="44" fillId="0" borderId="16" xfId="7" applyNumberFormat="1" applyFont="1" applyBorder="1" applyAlignment="1">
      <alignment horizontal="left"/>
    </xf>
    <xf numFmtId="38" fontId="44" fillId="0" borderId="58" xfId="7" applyNumberFormat="1" applyFont="1" applyBorder="1" applyAlignment="1">
      <alignment horizontal="center"/>
    </xf>
    <xf numFmtId="38" fontId="44" fillId="0" borderId="59" xfId="7" applyNumberFormat="1" applyFont="1" applyBorder="1" applyAlignment="1">
      <alignment horizontal="center"/>
    </xf>
    <xf numFmtId="38" fontId="44" fillId="0" borderId="16" xfId="7" applyNumberFormat="1" applyFont="1" applyBorder="1" applyAlignment="1">
      <alignment horizontal="center"/>
    </xf>
    <xf numFmtId="38" fontId="44" fillId="0" borderId="38" xfId="7" applyNumberFormat="1" applyFont="1" applyBorder="1" applyAlignment="1">
      <alignment horizontal="center"/>
    </xf>
    <xf numFmtId="38" fontId="44" fillId="0" borderId="60" xfId="7" applyNumberFormat="1" applyFont="1" applyBorder="1" applyAlignment="1">
      <alignment horizontal="center"/>
    </xf>
    <xf numFmtId="38" fontId="44" fillId="28" borderId="38" xfId="7" applyNumberFormat="1" applyFont="1" applyFill="1" applyBorder="1" applyAlignment="1">
      <alignment horizontal="center"/>
    </xf>
    <xf numFmtId="38" fontId="44" fillId="0" borderId="61" xfId="7" applyNumberFormat="1" applyFont="1" applyBorder="1" applyAlignment="1">
      <alignment horizontal="center"/>
    </xf>
    <xf numFmtId="38" fontId="44" fillId="0" borderId="62" xfId="7" applyNumberFormat="1" applyFont="1" applyBorder="1" applyAlignment="1">
      <alignment horizontal="center"/>
    </xf>
    <xf numFmtId="38" fontId="44" fillId="0" borderId="63" xfId="7" applyNumberFormat="1" applyFont="1" applyBorder="1" applyAlignment="1">
      <alignment horizontal="center"/>
    </xf>
    <xf numFmtId="38" fontId="44" fillId="0" borderId="2" xfId="7" applyNumberFormat="1" applyFont="1" applyBorder="1" applyAlignment="1">
      <alignment horizontal="left"/>
    </xf>
    <xf numFmtId="38" fontId="44" fillId="0" borderId="64" xfId="7" applyNumberFormat="1" applyFont="1" applyBorder="1" applyAlignment="1">
      <alignment horizontal="center"/>
    </xf>
    <xf numFmtId="38" fontId="44" fillId="0" borderId="22" xfId="7" applyNumberFormat="1" applyFont="1" applyBorder="1" applyAlignment="1">
      <alignment horizontal="center"/>
    </xf>
    <xf numFmtId="38" fontId="44" fillId="0" borderId="2" xfId="7" applyNumberFormat="1" applyFont="1" applyBorder="1" applyAlignment="1">
      <alignment horizontal="center"/>
    </xf>
    <xf numFmtId="38" fontId="44" fillId="0" borderId="65" xfId="7" applyNumberFormat="1" applyFont="1" applyBorder="1" applyAlignment="1">
      <alignment horizontal="center"/>
    </xf>
    <xf numFmtId="38" fontId="44" fillId="0" borderId="66" xfId="7" applyNumberFormat="1" applyFont="1" applyBorder="1" applyAlignment="1">
      <alignment horizontal="center"/>
    </xf>
    <xf numFmtId="38" fontId="44" fillId="0" borderId="67" xfId="7" applyNumberFormat="1" applyFont="1" applyBorder="1" applyAlignment="1">
      <alignment horizontal="center"/>
    </xf>
    <xf numFmtId="38" fontId="44" fillId="28" borderId="65" xfId="7" applyNumberFormat="1" applyFont="1" applyFill="1" applyBorder="1" applyAlignment="1">
      <alignment horizontal="center"/>
    </xf>
    <xf numFmtId="38" fontId="10" fillId="0" borderId="67" xfId="7" applyNumberFormat="1" applyFont="1" applyBorder="1" applyAlignment="1">
      <alignment horizontal="center"/>
    </xf>
    <xf numFmtId="38" fontId="44" fillId="0" borderId="68" xfId="7" applyNumberFormat="1" applyFont="1" applyBorder="1" applyAlignment="1">
      <alignment horizontal="center"/>
    </xf>
    <xf numFmtId="38" fontId="44" fillId="0" borderId="69" xfId="7" applyNumberFormat="1" applyFont="1" applyBorder="1" applyAlignment="1">
      <alignment horizontal="center"/>
    </xf>
    <xf numFmtId="38" fontId="44" fillId="0" borderId="70" xfId="7" applyNumberFormat="1" applyFont="1" applyBorder="1" applyAlignment="1">
      <alignment horizontal="center"/>
    </xf>
    <xf numFmtId="38" fontId="44" fillId="0" borderId="71" xfId="7" applyNumberFormat="1" applyFont="1" applyBorder="1" applyAlignment="1">
      <alignment horizontal="center"/>
    </xf>
    <xf numFmtId="38" fontId="44" fillId="0" borderId="72" xfId="7" applyNumberFormat="1" applyFont="1" applyBorder="1" applyAlignment="1">
      <alignment horizontal="center"/>
    </xf>
    <xf numFmtId="38" fontId="10" fillId="0" borderId="73" xfId="7" applyNumberFormat="1" applyFont="1" applyBorder="1" applyAlignment="1">
      <alignment horizontal="left"/>
    </xf>
    <xf numFmtId="38" fontId="44" fillId="0" borderId="74" xfId="7" applyNumberFormat="1" applyFont="1" applyBorder="1" applyAlignment="1">
      <alignment horizontal="center"/>
    </xf>
    <xf numFmtId="38" fontId="44" fillId="0" borderId="75" xfId="7" applyNumberFormat="1" applyFont="1" applyBorder="1" applyAlignment="1">
      <alignment horizontal="center"/>
    </xf>
    <xf numFmtId="38" fontId="10" fillId="0" borderId="76" xfId="7" applyNumberFormat="1" applyFont="1" applyBorder="1" applyAlignment="1">
      <alignment horizontal="center"/>
    </xf>
    <xf numFmtId="38" fontId="10" fillId="0" borderId="77" xfId="7" applyNumberFormat="1" applyFont="1" applyBorder="1" applyAlignment="1">
      <alignment horizontal="center"/>
    </xf>
    <xf numFmtId="38" fontId="10" fillId="0" borderId="78" xfId="7" applyNumberFormat="1" applyFont="1" applyBorder="1" applyAlignment="1">
      <alignment horizontal="center"/>
    </xf>
    <xf numFmtId="38" fontId="44" fillId="0" borderId="79" xfId="7" applyNumberFormat="1" applyFont="1" applyBorder="1" applyAlignment="1">
      <alignment horizontal="center"/>
    </xf>
    <xf numFmtId="38" fontId="10" fillId="28" borderId="77" xfId="7" applyNumberFormat="1" applyFont="1" applyFill="1" applyBorder="1" applyAlignment="1">
      <alignment horizontal="center"/>
    </xf>
    <xf numFmtId="38" fontId="44" fillId="0" borderId="73" xfId="7" applyNumberFormat="1" applyFont="1" applyBorder="1" applyAlignment="1">
      <alignment horizontal="center"/>
    </xf>
    <xf numFmtId="38" fontId="10" fillId="0" borderId="80" xfId="7" applyNumberFormat="1" applyFont="1" applyBorder="1" applyAlignment="1">
      <alignment horizontal="center"/>
    </xf>
    <xf numFmtId="38" fontId="10" fillId="0" borderId="79" xfId="7" applyNumberFormat="1" applyFont="1" applyBorder="1" applyAlignment="1">
      <alignment horizontal="center"/>
    </xf>
    <xf numFmtId="38" fontId="10" fillId="0" borderId="81" xfId="7" applyNumberFormat="1" applyFont="1" applyBorder="1" applyAlignment="1">
      <alignment horizontal="center"/>
    </xf>
    <xf numFmtId="38" fontId="10" fillId="0" borderId="82" xfId="7" applyNumberFormat="1" applyFont="1" applyBorder="1" applyAlignment="1">
      <alignment horizontal="center"/>
    </xf>
    <xf numFmtId="38" fontId="10" fillId="0" borderId="83" xfId="7" applyNumberFormat="1" applyFont="1" applyBorder="1" applyAlignment="1">
      <alignment horizontal="left"/>
    </xf>
    <xf numFmtId="38" fontId="44" fillId="0" borderId="84" xfId="7" applyNumberFormat="1" applyFont="1" applyBorder="1" applyAlignment="1">
      <alignment horizontal="center"/>
    </xf>
    <xf numFmtId="38" fontId="44" fillId="0" borderId="85" xfId="7" applyNumberFormat="1" applyFont="1" applyBorder="1" applyAlignment="1">
      <alignment horizontal="center"/>
    </xf>
    <xf numFmtId="38" fontId="10" fillId="0" borderId="86" xfId="7" applyNumberFormat="1" applyFont="1" applyBorder="1" applyAlignment="1">
      <alignment horizontal="center"/>
    </xf>
    <xf numFmtId="38" fontId="10" fillId="0" borderId="87" xfId="7" applyNumberFormat="1" applyFont="1" applyBorder="1" applyAlignment="1">
      <alignment horizontal="center"/>
    </xf>
    <xf numFmtId="38" fontId="10" fillId="0" borderId="88" xfId="7" applyNumberFormat="1" applyFont="1" applyBorder="1" applyAlignment="1">
      <alignment horizontal="center"/>
    </xf>
    <xf numFmtId="38" fontId="44" fillId="0" borderId="89" xfId="7" applyNumberFormat="1" applyFont="1" applyBorder="1" applyAlignment="1">
      <alignment horizontal="center"/>
    </xf>
    <xf numFmtId="38" fontId="10" fillId="28" borderId="87" xfId="7" applyNumberFormat="1" applyFont="1" applyFill="1" applyBorder="1" applyAlignment="1">
      <alignment horizontal="center"/>
    </xf>
    <xf numFmtId="38" fontId="44" fillId="0" borderId="83" xfId="7" applyNumberFormat="1" applyFont="1" applyBorder="1" applyAlignment="1">
      <alignment horizontal="center"/>
    </xf>
    <xf numFmtId="38" fontId="10" fillId="0" borderId="90" xfId="7" applyNumberFormat="1" applyFont="1" applyBorder="1" applyAlignment="1">
      <alignment horizontal="center"/>
    </xf>
    <xf numFmtId="38" fontId="10" fillId="0" borderId="89" xfId="7" applyNumberFormat="1" applyFont="1" applyBorder="1" applyAlignment="1">
      <alignment horizontal="center"/>
    </xf>
    <xf numFmtId="38" fontId="10" fillId="0" borderId="91" xfId="7" applyNumberFormat="1" applyFont="1" applyBorder="1" applyAlignment="1">
      <alignment horizontal="center"/>
    </xf>
    <xf numFmtId="38" fontId="44" fillId="0" borderId="0" xfId="7" applyNumberFormat="1" applyFont="1" applyAlignment="1">
      <alignment horizontal="left"/>
    </xf>
    <xf numFmtId="38" fontId="44" fillId="0" borderId="23" xfId="7" applyNumberFormat="1" applyFont="1" applyBorder="1" applyAlignment="1">
      <alignment horizontal="center"/>
    </xf>
    <xf numFmtId="38" fontId="44" fillId="0" borderId="92" xfId="7" applyNumberFormat="1" applyFont="1" applyBorder="1" applyAlignment="1">
      <alignment horizontal="center"/>
    </xf>
    <xf numFmtId="38" fontId="44" fillId="0" borderId="93" xfId="7" applyNumberFormat="1" applyFont="1" applyBorder="1" applyAlignment="1">
      <alignment horizontal="center"/>
    </xf>
    <xf numFmtId="38" fontId="44" fillId="0" borderId="94" xfId="7" applyNumberFormat="1" applyFont="1" applyBorder="1" applyAlignment="1">
      <alignment horizontal="center"/>
    </xf>
    <xf numFmtId="38" fontId="44" fillId="0" borderId="95" xfId="7" applyNumberFormat="1" applyFont="1" applyBorder="1" applyAlignment="1">
      <alignment horizontal="center"/>
    </xf>
    <xf numFmtId="38" fontId="44" fillId="0" borderId="13" xfId="7" applyNumberFormat="1" applyFont="1" applyBorder="1" applyAlignment="1">
      <alignment horizontal="center"/>
    </xf>
    <xf numFmtId="38" fontId="44" fillId="28" borderId="94" xfId="7" applyNumberFormat="1" applyFont="1" applyFill="1" applyBorder="1" applyAlignment="1">
      <alignment horizontal="center"/>
    </xf>
    <xf numFmtId="38" fontId="44" fillId="0" borderId="0" xfId="7" applyNumberFormat="1" applyFont="1" applyAlignment="1">
      <alignment horizontal="center"/>
    </xf>
    <xf numFmtId="38" fontId="44" fillId="0" borderId="14" xfId="7" applyNumberFormat="1" applyFont="1" applyBorder="1" applyAlignment="1">
      <alignment horizontal="center"/>
    </xf>
    <xf numFmtId="38" fontId="44" fillId="0" borderId="96" xfId="7" applyNumberFormat="1" applyFont="1" applyBorder="1" applyAlignment="1">
      <alignment horizontal="center"/>
    </xf>
    <xf numFmtId="38" fontId="44" fillId="0" borderId="97" xfId="7" applyNumberFormat="1" applyFont="1" applyBorder="1" applyAlignment="1">
      <alignment horizontal="center"/>
    </xf>
    <xf numFmtId="38" fontId="10" fillId="0" borderId="98" xfId="7" applyNumberFormat="1" applyFont="1" applyBorder="1" applyAlignment="1">
      <alignment horizontal="center"/>
    </xf>
    <xf numFmtId="1" fontId="10" fillId="0" borderId="46" xfId="7" applyNumberFormat="1" applyFont="1" applyBorder="1" applyAlignment="1">
      <alignment horizontal="center"/>
    </xf>
    <xf numFmtId="38" fontId="44" fillId="0" borderId="112" xfId="7" applyNumberFormat="1" applyFont="1" applyBorder="1" applyAlignment="1">
      <alignment horizontal="left"/>
    </xf>
    <xf numFmtId="38" fontId="44" fillId="0" borderId="113" xfId="7" applyNumberFormat="1" applyFont="1" applyBorder="1" applyAlignment="1">
      <alignment horizontal="center"/>
    </xf>
    <xf numFmtId="38" fontId="44" fillId="0" borderId="114" xfId="7" applyNumberFormat="1" applyFont="1" applyBorder="1" applyAlignment="1">
      <alignment horizontal="center"/>
    </xf>
    <xf numFmtId="38" fontId="10" fillId="0" borderId="115" xfId="7" applyNumberFormat="1" applyFont="1" applyBorder="1" applyAlignment="1">
      <alignment horizontal="center"/>
    </xf>
    <xf numFmtId="38" fontId="10" fillId="0" borderId="116" xfId="7" applyNumberFormat="1" applyFont="1" applyBorder="1" applyAlignment="1">
      <alignment horizontal="center"/>
    </xf>
    <xf numFmtId="38" fontId="10" fillId="0" borderId="117" xfId="7" applyNumberFormat="1" applyFont="1" applyBorder="1" applyAlignment="1">
      <alignment horizontal="center"/>
    </xf>
    <xf numFmtId="38" fontId="44" fillId="0" borderId="118" xfId="7" applyNumberFormat="1" applyFont="1" applyBorder="1" applyAlignment="1">
      <alignment horizontal="center"/>
    </xf>
    <xf numFmtId="38" fontId="44" fillId="0" borderId="112" xfId="7" applyNumberFormat="1" applyFont="1" applyBorder="1" applyAlignment="1">
      <alignment horizontal="center"/>
    </xf>
    <xf numFmtId="38" fontId="10" fillId="0" borderId="119" xfId="7" applyNumberFormat="1" applyFont="1" applyBorder="1" applyAlignment="1">
      <alignment horizontal="center"/>
    </xf>
    <xf numFmtId="38" fontId="10" fillId="0" borderId="96" xfId="7" applyNumberFormat="1" applyFont="1" applyBorder="1" applyAlignment="1">
      <alignment horizontal="center"/>
    </xf>
    <xf numFmtId="38" fontId="10" fillId="0" borderId="118" xfId="7" applyNumberFormat="1" applyFont="1" applyBorder="1" applyAlignment="1">
      <alignment horizontal="center"/>
    </xf>
    <xf numFmtId="38" fontId="10" fillId="0" borderId="120" xfId="7" applyNumberFormat="1" applyFont="1" applyBorder="1" applyAlignment="1">
      <alignment horizontal="center"/>
    </xf>
    <xf numFmtId="38" fontId="44" fillId="0" borderId="99" xfId="7" applyNumberFormat="1" applyFont="1" applyBorder="1" applyAlignment="1">
      <alignment horizontal="center"/>
    </xf>
    <xf numFmtId="38" fontId="10" fillId="0" borderId="100" xfId="7" applyNumberFormat="1" applyFont="1" applyBorder="1" applyAlignment="1">
      <alignment horizontal="center"/>
    </xf>
    <xf numFmtId="38" fontId="44" fillId="0" borderId="77" xfId="7" applyNumberFormat="1" applyFont="1" applyBorder="1" applyAlignment="1">
      <alignment horizontal="center"/>
    </xf>
    <xf numFmtId="38" fontId="10" fillId="0" borderId="73" xfId="7" applyNumberFormat="1" applyFont="1" applyBorder="1" applyAlignment="1">
      <alignment horizontal="center"/>
    </xf>
    <xf numFmtId="38" fontId="10" fillId="0" borderId="0" xfId="7" applyNumberFormat="1" applyFont="1" applyAlignment="1">
      <alignment horizontal="left"/>
    </xf>
    <xf numFmtId="38" fontId="44" fillId="0" borderId="10" xfId="7" applyNumberFormat="1" applyFont="1" applyBorder="1" applyAlignment="1">
      <alignment horizontal="center"/>
    </xf>
    <xf numFmtId="38" fontId="44" fillId="0" borderId="101" xfId="7" applyNumberFormat="1" applyFont="1" applyBorder="1" applyAlignment="1">
      <alignment horizontal="center"/>
    </xf>
    <xf numFmtId="38" fontId="10" fillId="0" borderId="95" xfId="7" applyNumberFormat="1" applyFont="1" applyBorder="1" applyAlignment="1">
      <alignment horizontal="center"/>
    </xf>
    <xf numFmtId="38" fontId="10" fillId="0" borderId="0" xfId="7" applyNumberFormat="1" applyFont="1" applyAlignment="1">
      <alignment horizontal="center"/>
    </xf>
    <xf numFmtId="38" fontId="10" fillId="0" borderId="94" xfId="7" applyNumberFormat="1" applyFont="1" applyBorder="1" applyAlignment="1">
      <alignment horizontal="center"/>
    </xf>
    <xf numFmtId="38" fontId="10" fillId="0" borderId="14" xfId="7" applyNumberFormat="1" applyFont="1" applyBorder="1" applyAlignment="1">
      <alignment horizontal="center"/>
    </xf>
    <xf numFmtId="38" fontId="10" fillId="0" borderId="93" xfId="7" applyNumberFormat="1" applyFont="1" applyBorder="1" applyAlignment="1">
      <alignment horizontal="center"/>
    </xf>
    <xf numFmtId="38" fontId="10" fillId="0" borderId="13" xfId="7" applyNumberFormat="1" applyFont="1" applyBorder="1" applyAlignment="1">
      <alignment horizontal="center"/>
    </xf>
    <xf numFmtId="38" fontId="10" fillId="0" borderId="97" xfId="7" applyNumberFormat="1" applyFont="1" applyBorder="1" applyAlignment="1">
      <alignment horizontal="center"/>
    </xf>
    <xf numFmtId="38" fontId="44" fillId="0" borderId="102" xfId="7" applyNumberFormat="1" applyFont="1" applyBorder="1" applyAlignment="1">
      <alignment horizontal="center"/>
    </xf>
    <xf numFmtId="38" fontId="10" fillId="0" borderId="103" xfId="7" applyNumberFormat="1" applyFont="1" applyBorder="1" applyAlignment="1">
      <alignment horizontal="center"/>
    </xf>
    <xf numFmtId="38" fontId="10" fillId="0" borderId="50" xfId="7" applyNumberFormat="1" applyFont="1" applyBorder="1" applyAlignment="1">
      <alignment horizontal="center"/>
    </xf>
    <xf numFmtId="38" fontId="10" fillId="28" borderId="94" xfId="7" applyNumberFormat="1" applyFont="1" applyFill="1" applyBorder="1" applyAlignment="1">
      <alignment horizontal="center"/>
    </xf>
    <xf numFmtId="38" fontId="44" fillId="0" borderId="104" xfId="7" applyNumberFormat="1" applyFont="1" applyBorder="1" applyAlignment="1">
      <alignment horizontal="left"/>
    </xf>
    <xf numFmtId="38" fontId="44" fillId="0" borderId="105" xfId="7" applyNumberFormat="1" applyFont="1" applyBorder="1" applyAlignment="1">
      <alignment horizontal="center"/>
    </xf>
    <xf numFmtId="38" fontId="44" fillId="0" borderId="106" xfId="7" applyNumberFormat="1" applyFont="1" applyBorder="1" applyAlignment="1">
      <alignment horizontal="center"/>
    </xf>
    <xf numFmtId="38" fontId="44" fillId="0" borderId="107" xfId="7" applyNumberFormat="1" applyFont="1" applyBorder="1" applyAlignment="1">
      <alignment horizontal="center"/>
    </xf>
    <xf numFmtId="38" fontId="44" fillId="0" borderId="108" xfId="7" applyNumberFormat="1" applyFont="1" applyBorder="1" applyAlignment="1">
      <alignment horizontal="center"/>
    </xf>
    <xf numFmtId="38" fontId="44" fillId="0" borderId="109" xfId="7" applyNumberFormat="1" applyFont="1" applyBorder="1" applyAlignment="1">
      <alignment horizontal="center"/>
    </xf>
    <xf numFmtId="38" fontId="44" fillId="28" borderId="108" xfId="7" applyNumberFormat="1" applyFont="1" applyFill="1" applyBorder="1" applyAlignment="1">
      <alignment horizontal="center"/>
    </xf>
    <xf numFmtId="38" fontId="44" fillId="0" borderId="104" xfId="7" applyNumberFormat="1" applyFont="1" applyBorder="1" applyAlignment="1">
      <alignment horizontal="center"/>
    </xf>
    <xf numFmtId="38" fontId="44" fillId="0" borderId="110" xfId="7" applyNumberFormat="1" applyFont="1" applyBorder="1" applyAlignment="1">
      <alignment horizontal="center"/>
    </xf>
    <xf numFmtId="38" fontId="44" fillId="0" borderId="111" xfId="7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15" fillId="0" borderId="0" xfId="0" applyFont="1"/>
    <xf numFmtId="167" fontId="5" fillId="0" borderId="0" xfId="0" applyNumberFormat="1" applyFont="1" applyAlignment="1">
      <alignment horizontal="center" vertical="center"/>
    </xf>
    <xf numFmtId="164" fontId="64" fillId="0" borderId="16" xfId="0" applyNumberFormat="1" applyFont="1" applyBorder="1" applyAlignment="1">
      <alignment horizontal="left" vertical="center"/>
    </xf>
    <xf numFmtId="1" fontId="64" fillId="0" borderId="16" xfId="0" applyNumberFormat="1" applyFont="1" applyBorder="1" applyAlignment="1">
      <alignment horizontal="center" vertical="center"/>
    </xf>
    <xf numFmtId="0" fontId="64" fillId="0" borderId="5" xfId="0" applyFont="1" applyBorder="1" applyAlignment="1">
      <alignment vertical="center"/>
    </xf>
    <xf numFmtId="164" fontId="64" fillId="7" borderId="16" xfId="0" applyNumberFormat="1" applyFont="1" applyFill="1" applyBorder="1" applyAlignment="1">
      <alignment horizontal="center" vertical="center"/>
    </xf>
    <xf numFmtId="164" fontId="64" fillId="0" borderId="0" xfId="0" applyNumberFormat="1" applyFont="1" applyAlignment="1">
      <alignment horizontal="center" vertical="center"/>
    </xf>
    <xf numFmtId="165" fontId="64" fillId="0" borderId="16" xfId="0" applyNumberFormat="1" applyFont="1" applyBorder="1" applyAlignment="1">
      <alignment vertical="center"/>
    </xf>
    <xf numFmtId="164" fontId="64" fillId="0" borderId="5" xfId="0" applyNumberFormat="1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165" fontId="64" fillId="0" borderId="0" xfId="0" applyNumberFormat="1" applyFont="1" applyAlignment="1">
      <alignment vertical="center"/>
    </xf>
    <xf numFmtId="164" fontId="64" fillId="7" borderId="0" xfId="0" applyNumberFormat="1" applyFont="1" applyFill="1" applyAlignment="1">
      <alignment horizontal="center" vertical="center"/>
    </xf>
    <xf numFmtId="1" fontId="64" fillId="0" borderId="0" xfId="0" applyNumberFormat="1" applyFont="1" applyAlignment="1">
      <alignment horizontal="center" vertical="center"/>
    </xf>
    <xf numFmtId="164" fontId="64" fillId="0" borderId="0" xfId="0" applyNumberFormat="1" applyFont="1" applyAlignment="1">
      <alignment horizontal="left" vertical="center"/>
    </xf>
    <xf numFmtId="165" fontId="64" fillId="0" borderId="5" xfId="0" applyNumberFormat="1" applyFont="1" applyBorder="1" applyAlignment="1">
      <alignment vertical="center"/>
    </xf>
    <xf numFmtId="164" fontId="64" fillId="7" borderId="5" xfId="0" applyNumberFormat="1" applyFont="1" applyFill="1" applyBorder="1" applyAlignment="1">
      <alignment horizontal="center" vertical="center"/>
    </xf>
    <xf numFmtId="1" fontId="64" fillId="0" borderId="5" xfId="0" applyNumberFormat="1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0" borderId="0" xfId="0" applyAlignment="1">
      <alignment horizontal="right" vertical="center"/>
    </xf>
    <xf numFmtId="0" fontId="6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164" fontId="23" fillId="0" borderId="5" xfId="0" applyNumberFormat="1" applyFont="1" applyBorder="1" applyAlignment="1">
      <alignment horizontal="center" vertical="center"/>
    </xf>
    <xf numFmtId="164" fontId="64" fillId="11" borderId="0" xfId="0" applyNumberFormat="1" applyFont="1" applyFill="1" applyAlignment="1">
      <alignment horizontal="center" vertical="center"/>
    </xf>
    <xf numFmtId="164" fontId="64" fillId="11" borderId="5" xfId="0" applyNumberFormat="1" applyFont="1" applyFill="1" applyBorder="1" applyAlignment="1">
      <alignment horizontal="center" vertical="center"/>
    </xf>
    <xf numFmtId="164" fontId="64" fillId="29" borderId="0" xfId="0" applyNumberFormat="1" applyFont="1" applyFill="1" applyAlignment="1">
      <alignment horizontal="center" vertical="center"/>
    </xf>
    <xf numFmtId="0" fontId="47" fillId="20" borderId="0" xfId="0" applyFont="1" applyFill="1" applyAlignment="1">
      <alignment horizontal="left" vertical="center"/>
    </xf>
    <xf numFmtId="165" fontId="2" fillId="0" borderId="0" xfId="1" applyNumberForma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5" fontId="0" fillId="0" borderId="0" xfId="0" applyNumberFormat="1" applyAlignment="1">
      <alignment vertical="center"/>
    </xf>
    <xf numFmtId="0" fontId="4" fillId="21" borderId="0" xfId="6" applyFont="1" applyFill="1" applyAlignment="1">
      <alignment vertical="center"/>
    </xf>
    <xf numFmtId="0" fontId="56" fillId="21" borderId="0" xfId="6" applyFont="1" applyFill="1" applyAlignment="1">
      <alignment horizontal="center" vertical="center"/>
    </xf>
    <xf numFmtId="0" fontId="55" fillId="21" borderId="0" xfId="5" applyFill="1" applyAlignment="1">
      <alignment vertical="center"/>
    </xf>
    <xf numFmtId="0" fontId="3" fillId="21" borderId="1" xfId="0" applyFont="1" applyFill="1" applyBorder="1" applyAlignment="1">
      <alignment horizontal="center"/>
    </xf>
    <xf numFmtId="0" fontId="3" fillId="21" borderId="1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1" xfId="0" applyFont="1" applyBorder="1" applyAlignment="1">
      <alignment horizontal="center"/>
    </xf>
    <xf numFmtId="164" fontId="15" fillId="0" borderId="16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164" fontId="15" fillId="0" borderId="5" xfId="0" applyNumberFormat="1" applyFont="1" applyBorder="1" applyAlignment="1">
      <alignment horizontal="center" vertical="center" wrapText="1"/>
    </xf>
    <xf numFmtId="0" fontId="15" fillId="9" borderId="121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9" borderId="11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4864">
    <cellStyle name="???????????" xfId="33820" xr:uid="{45C2A716-325D-4A88-BBBA-601FDAFD91CC}"/>
    <cellStyle name="20 % - Akzent1" xfId="33831" hidden="1" xr:uid="{B4A0F460-0F21-497E-965A-8A82AFE621CB}"/>
    <cellStyle name="20 % - Akzent1 2" xfId="34149" xr:uid="{E3F8FE28-1CC4-4A37-954D-819BC9E24B68}"/>
    <cellStyle name="20 % - Akzent1 3" xfId="34018" xr:uid="{5F8E3401-882F-4D15-9FBB-0E8ED1B37A01}"/>
    <cellStyle name="20 % - Akzent2" xfId="33834" hidden="1" xr:uid="{CFCE9E6B-B2CA-43B0-940B-29967CE4545B}"/>
    <cellStyle name="20 % - Akzent2 2" xfId="34150" xr:uid="{69EAA629-E0ED-41BC-8F85-EC35714BDF4E}"/>
    <cellStyle name="20 % - Akzent2 3" xfId="34019" xr:uid="{3494179A-64E2-4236-B423-7A667B3857E0}"/>
    <cellStyle name="20 % - Akzent3" xfId="33837" hidden="1" xr:uid="{64784286-9C82-4903-80ED-A0D0346A3DEF}"/>
    <cellStyle name="20 % - Akzent3 2" xfId="34151" xr:uid="{60F20A80-A2D4-4F23-869D-34F1A95DA2E7}"/>
    <cellStyle name="20 % - Akzent3 3" xfId="34020" xr:uid="{424B129D-3B07-458D-B084-516E802C1BA0}"/>
    <cellStyle name="20 % - Akzent4" xfId="33840" hidden="1" xr:uid="{D34E2870-6944-4BC8-AF53-402460AF6D37}"/>
    <cellStyle name="20 % - Akzent4 2" xfId="34152" xr:uid="{84A4523C-6BAE-4822-9BBD-D6B81F904669}"/>
    <cellStyle name="20 % - Akzent4 3" xfId="34021" xr:uid="{1848B911-BBE1-4183-AAC4-F3907CE7683D}"/>
    <cellStyle name="20 % - Akzent5" xfId="33843" hidden="1" xr:uid="{6C5625F9-E23F-4784-900A-BBC9E35F0901}"/>
    <cellStyle name="20 % - Akzent5 2" xfId="34153" xr:uid="{0857B5E9-8CF2-4D21-ACCC-CEE6506B0C8C}"/>
    <cellStyle name="20 % - Akzent5 3" xfId="34022" xr:uid="{1D980447-099F-426B-8133-FDC8942CACB4}"/>
    <cellStyle name="20 % - Akzent6" xfId="33846" hidden="1" xr:uid="{ED96606D-1039-4B6E-8799-8154E8442080}"/>
    <cellStyle name="20 % - Akzent6 2" xfId="34154" xr:uid="{F2CDBF2C-AA1A-420D-9C2A-691161588089}"/>
    <cellStyle name="20 % - Akzent6 3" xfId="34023" xr:uid="{2C1DEB1F-4AC5-4E2B-914B-7576F2DD76C4}"/>
    <cellStyle name="20% - Accent1" xfId="33" builtinId="30" customBuiltin="1"/>
    <cellStyle name="20% - Accent1 10" xfId="1379" xr:uid="{AC89E076-3A24-4111-A6F8-4DC46D9FBFE5}"/>
    <cellStyle name="20% - Accent1 10 2" xfId="4170" xr:uid="{2C2F1773-5103-46E4-B6CB-33D8252789F4}"/>
    <cellStyle name="20% - Accent1 10 2 2" xfId="12500" xr:uid="{50647C4F-ABE1-47C3-9077-FF87E7EAEF31}"/>
    <cellStyle name="20% - Accent1 10 2 2 2" xfId="29157" xr:uid="{ED79225F-C568-47F1-85EF-EB4569019F47}"/>
    <cellStyle name="20% - Accent1 10 2 3" xfId="20829" xr:uid="{C68CEEEE-90A6-411C-8F1A-B327E5BE24C6}"/>
    <cellStyle name="20% - Accent1 10 3" xfId="6946" xr:uid="{728CA085-D24D-47D0-829E-D23318032E17}"/>
    <cellStyle name="20% - Accent1 10 3 2" xfId="15276" xr:uid="{CF0BAE19-6844-4747-B1AB-8B8CE882CFC7}"/>
    <cellStyle name="20% - Accent1 10 3 2 2" xfId="31933" xr:uid="{7325EF53-C7AC-43D2-9983-F61CAD3E4045}"/>
    <cellStyle name="20% - Accent1 10 3 3" xfId="23605" xr:uid="{F2DDC9C5-084C-4E10-8080-B19D4D4ABDDF}"/>
    <cellStyle name="20% - Accent1 10 4" xfId="9724" xr:uid="{5F4F7247-05D7-484F-BBED-D913D80285AA}"/>
    <cellStyle name="20% - Accent1 10 4 2" xfId="26381" xr:uid="{C29CD6B1-1ECA-4E94-8152-7FEA18478F3C}"/>
    <cellStyle name="20% - Accent1 10 5" xfId="18053" xr:uid="{835827A0-661C-4988-9B0F-13A39C79CAA5}"/>
    <cellStyle name="20% - Accent1 11" xfId="2841" xr:uid="{E8CC60AC-AB7A-4DDC-BCFE-397EE0774692}"/>
    <cellStyle name="20% - Accent1 11 2" xfId="11173" xr:uid="{17E9ED5B-CD9C-47EE-82D0-0170D626E5CF}"/>
    <cellStyle name="20% - Accent1 11 2 2" xfId="27830" xr:uid="{CA1EAE52-642D-412F-8170-799977D4E610}"/>
    <cellStyle name="20% - Accent1 11 3" xfId="19502" xr:uid="{E59AADE6-4353-4343-A2F8-B71F2FAF288C}"/>
    <cellStyle name="20% - Accent1 12" xfId="5619" xr:uid="{6BAC12F5-1A13-4C26-8221-5C4E92BB1053}"/>
    <cellStyle name="20% - Accent1 12 2" xfId="13949" xr:uid="{1374498F-42D8-437A-8F1B-BC923808A279}"/>
    <cellStyle name="20% - Accent1 12 2 2" xfId="30606" xr:uid="{C59DBFA6-E6DD-427E-B981-804451E8AACE}"/>
    <cellStyle name="20% - Accent1 12 3" xfId="22278" xr:uid="{CAD9DF85-D2C5-4033-9FF7-51A7BB7831B9}"/>
    <cellStyle name="20% - Accent1 13" xfId="8395" xr:uid="{BF1E63A1-5398-461D-B380-232C3CDB808B}"/>
    <cellStyle name="20% - Accent1 13 2" xfId="25054" xr:uid="{95928BC5-D1B0-4F82-8DCB-6EDBE0472C0C}"/>
    <cellStyle name="20% - Accent1 14" xfId="16724" xr:uid="{57D8D9F2-43CF-4D79-97DC-1FCCA30565D7}"/>
    <cellStyle name="20% - Accent1 15" xfId="34669" xr:uid="{CF81915E-D210-4F45-A75B-C696769534A4}"/>
    <cellStyle name="20% - Accent1 16" xfId="34691" xr:uid="{671431A0-92DE-4FC4-A217-DA7AB7E8E583}"/>
    <cellStyle name="20% - Accent1 2" xfId="77" xr:uid="{01BD6D83-AE3D-48F6-875D-753479F5467F}"/>
    <cellStyle name="20% - Accent1 2 10" xfId="5654" xr:uid="{D81C6C87-5666-4B37-B902-8FB7DDF648D9}"/>
    <cellStyle name="20% - Accent1 2 10 2" xfId="13984" xr:uid="{41C90B09-D505-411C-B9EF-10231D8DC86C}"/>
    <cellStyle name="20% - Accent1 2 10 2 2" xfId="30641" xr:uid="{AA287FD0-EE27-45A4-A049-69B27A2DA157}"/>
    <cellStyle name="20% - Accent1 2 10 3" xfId="22313" xr:uid="{68D71923-D75C-4CE6-86C8-7488FB6A3640}"/>
    <cellStyle name="20% - Accent1 2 11" xfId="8431" xr:uid="{A5B65E35-C183-436A-8B88-FD1883B38622}"/>
    <cellStyle name="20% - Accent1 2 11 2" xfId="25089" xr:uid="{75048C11-D6FE-42C7-9A5B-F65175107351}"/>
    <cellStyle name="20% - Accent1 2 12" xfId="16761" xr:uid="{B203D32D-E14A-4BF0-93DA-46899AFFB7D1}"/>
    <cellStyle name="20% - Accent1 2 13" xfId="33860" xr:uid="{F57F1BFE-C75A-4639-8329-5CF932F0F291}"/>
    <cellStyle name="20% - Accent1 2 14" xfId="34715" xr:uid="{B62342D3-6E82-42C9-8B86-3997A47B02C1}"/>
    <cellStyle name="20% - Accent1 2 2" xfId="138" xr:uid="{0DECAEF3-42B4-4ECE-8FD6-F0B5DDA722EB}"/>
    <cellStyle name="20% - Accent1 2 2 10" xfId="8490" xr:uid="{BAA7B6A4-4850-4334-8155-339AA0AA495B}"/>
    <cellStyle name="20% - Accent1 2 2 10 2" xfId="25147" xr:uid="{B0D6A81C-780B-46E0-A59F-B1E550A2F276}"/>
    <cellStyle name="20% - Accent1 2 2 11" xfId="16819" xr:uid="{4EF5DC90-6E87-4C79-9BD5-6ED5A948ED3C}"/>
    <cellStyle name="20% - Accent1 2 2 12" xfId="34775" xr:uid="{1C9C577A-86F6-4684-8117-2E51BAA179F6}"/>
    <cellStyle name="20% - Accent1 2 2 2" xfId="258" xr:uid="{9428002F-10A9-49AD-BCE3-E7409B0E5CB9}"/>
    <cellStyle name="20% - Accent1 2 2 2 2" xfId="500" xr:uid="{4CD5BE60-B5D2-4C06-940F-392E26D4BF31}"/>
    <cellStyle name="20% - Accent1 2 2 2 2 2" xfId="976" xr:uid="{559F4541-78E3-4A4C-AF6F-4111C3716900}"/>
    <cellStyle name="20% - Accent1 2 2 2 2 2 2" xfId="2304" xr:uid="{BADB3FCA-1914-4417-900F-21D4AF54154C}"/>
    <cellStyle name="20% - Accent1 2 2 2 2 2 2 2" xfId="5094" xr:uid="{DE5262E8-C797-4D54-A427-8F20E5CB79CA}"/>
    <cellStyle name="20% - Accent1 2 2 2 2 2 2 2 2" xfId="13424" xr:uid="{20E37F6E-5ADB-4F5B-8B96-B0717F595C5E}"/>
    <cellStyle name="20% - Accent1 2 2 2 2 2 2 2 2 2" xfId="30081" xr:uid="{C0FD1726-32CC-4CA4-9372-31F1709CB6CF}"/>
    <cellStyle name="20% - Accent1 2 2 2 2 2 2 2 3" xfId="21753" xr:uid="{8CDE10E9-DB55-48E9-9417-74195ED405AB}"/>
    <cellStyle name="20% - Accent1 2 2 2 2 2 2 3" xfId="7870" xr:uid="{982F663A-2AAB-40A3-B699-9EDA47CF506C}"/>
    <cellStyle name="20% - Accent1 2 2 2 2 2 2 3 2" xfId="16200" xr:uid="{9748D37F-B490-4649-8908-964034D4A165}"/>
    <cellStyle name="20% - Accent1 2 2 2 2 2 2 3 2 2" xfId="32857" xr:uid="{5BCF138C-E25A-4B83-9BB1-0595D49C4AA2}"/>
    <cellStyle name="20% - Accent1 2 2 2 2 2 2 3 3" xfId="24529" xr:uid="{BE2F9BBF-6D9A-41D3-A2D1-ABC41B0FCFE2}"/>
    <cellStyle name="20% - Accent1 2 2 2 2 2 2 4" xfId="10648" xr:uid="{34C1709E-71B1-44AC-A94E-1F977F6EE046}"/>
    <cellStyle name="20% - Accent1 2 2 2 2 2 2 4 2" xfId="27305" xr:uid="{5BC459F6-633C-4A67-B0FE-F1ED1D1B24D2}"/>
    <cellStyle name="20% - Accent1 2 2 2 2 2 2 5" xfId="18977" xr:uid="{5C3441A4-314A-4666-AF9E-EF109EA723AA}"/>
    <cellStyle name="20% - Accent1 2 2 2 2 2 3" xfId="3767" xr:uid="{89EB9661-41C9-4D22-97A1-1E852ABC788D}"/>
    <cellStyle name="20% - Accent1 2 2 2 2 2 3 2" xfId="12097" xr:uid="{EF496215-45B9-412F-AFA7-6132C04A16E2}"/>
    <cellStyle name="20% - Accent1 2 2 2 2 2 3 2 2" xfId="28754" xr:uid="{93F43920-F0E9-42AA-8466-B8A0DB849A06}"/>
    <cellStyle name="20% - Accent1 2 2 2 2 2 3 3" xfId="20426" xr:uid="{42EF984C-FB60-48A2-B27F-6EF819B95A14}"/>
    <cellStyle name="20% - Accent1 2 2 2 2 2 4" xfId="6543" xr:uid="{B84C0BC3-E6B1-491E-8AFD-8BC8D0FA269E}"/>
    <cellStyle name="20% - Accent1 2 2 2 2 2 4 2" xfId="14873" xr:uid="{DAC7B7F9-272A-4BC8-98B2-3C055B7577D7}"/>
    <cellStyle name="20% - Accent1 2 2 2 2 2 4 2 2" xfId="31530" xr:uid="{1389C652-6A27-4F29-B851-606DD665B487}"/>
    <cellStyle name="20% - Accent1 2 2 2 2 2 4 3" xfId="23202" xr:uid="{404BD727-B8CF-4DA3-A126-76082EE775CB}"/>
    <cellStyle name="20% - Accent1 2 2 2 2 2 5" xfId="9321" xr:uid="{8ECC4CC4-66D3-4E25-8F39-A4F8B13B6087}"/>
    <cellStyle name="20% - Accent1 2 2 2 2 2 5 2" xfId="25978" xr:uid="{06AB6363-53CD-4D41-84BB-BA8C8897EC39}"/>
    <cellStyle name="20% - Accent1 2 2 2 2 2 6" xfId="17650" xr:uid="{1BA702F1-F566-40BB-9192-D154C2ABD95C}"/>
    <cellStyle name="20% - Accent1 2 2 2 2 3" xfId="1830" xr:uid="{513CA2EA-E2BB-4006-95D9-78C954A75CE7}"/>
    <cellStyle name="20% - Accent1 2 2 2 2 3 2" xfId="4620" xr:uid="{39887D02-9746-4EF6-AC4D-2BACF3C9D5B2}"/>
    <cellStyle name="20% - Accent1 2 2 2 2 3 2 2" xfId="12950" xr:uid="{157D7AFE-D129-49C2-AEFE-5D4FD4631654}"/>
    <cellStyle name="20% - Accent1 2 2 2 2 3 2 2 2" xfId="29607" xr:uid="{DDFC1506-7E45-48F5-B6AE-FCBDD48A29E3}"/>
    <cellStyle name="20% - Accent1 2 2 2 2 3 2 3" xfId="21279" xr:uid="{A4633C2C-B59D-43AF-A45C-9B1626D33611}"/>
    <cellStyle name="20% - Accent1 2 2 2 2 3 3" xfId="7396" xr:uid="{2579C875-90D7-4932-AF2D-9585E807539A}"/>
    <cellStyle name="20% - Accent1 2 2 2 2 3 3 2" xfId="15726" xr:uid="{A2FCCBB5-2F56-46E8-91C4-41A12CFFF174}"/>
    <cellStyle name="20% - Accent1 2 2 2 2 3 3 2 2" xfId="32383" xr:uid="{ABE3976B-57D6-4828-B8A6-7215124F7E32}"/>
    <cellStyle name="20% - Accent1 2 2 2 2 3 3 3" xfId="24055" xr:uid="{02A9A233-0FDE-4F1C-A3D8-E4710EEDC9FE}"/>
    <cellStyle name="20% - Accent1 2 2 2 2 3 4" xfId="10174" xr:uid="{A885AB73-FD1B-4153-AEC4-41BC0E43F420}"/>
    <cellStyle name="20% - Accent1 2 2 2 2 3 4 2" xfId="26831" xr:uid="{3EF037C7-C7EB-4DF4-8B47-EF9A2BB9EEF9}"/>
    <cellStyle name="20% - Accent1 2 2 2 2 3 5" xfId="18503" xr:uid="{71DC0641-E105-4CC4-9C37-6D3EF957D000}"/>
    <cellStyle name="20% - Accent1 2 2 2 2 4" xfId="3293" xr:uid="{C33DE72B-534F-4902-8421-C687E4A7C195}"/>
    <cellStyle name="20% - Accent1 2 2 2 2 4 2" xfId="11623" xr:uid="{C8578578-4927-4049-B65B-907AFCA942A9}"/>
    <cellStyle name="20% - Accent1 2 2 2 2 4 2 2" xfId="28280" xr:uid="{F3FD4E77-BA6B-4FF6-AAD7-075551EEE63E}"/>
    <cellStyle name="20% - Accent1 2 2 2 2 4 3" xfId="19952" xr:uid="{6900E203-8D59-4C47-B483-D23B8B7309F1}"/>
    <cellStyle name="20% - Accent1 2 2 2 2 5" xfId="6069" xr:uid="{E1AFF0FF-5BE5-4017-8498-E74521C1BA6C}"/>
    <cellStyle name="20% - Accent1 2 2 2 2 5 2" xfId="14399" xr:uid="{C0BF4A30-503F-45D0-8FE7-9F862071844F}"/>
    <cellStyle name="20% - Accent1 2 2 2 2 5 2 2" xfId="31056" xr:uid="{F6E18145-FB30-4A1B-9E13-C7E5E2D55A88}"/>
    <cellStyle name="20% - Accent1 2 2 2 2 5 3" xfId="22728" xr:uid="{106E2CA5-65DE-473C-B18B-6B2E5DA72517}"/>
    <cellStyle name="20% - Accent1 2 2 2 2 6" xfId="8847" xr:uid="{4C379626-17DC-4EED-BA61-3C7339135E35}"/>
    <cellStyle name="20% - Accent1 2 2 2 2 6 2" xfId="25504" xr:uid="{9AA84D9F-C13C-41B7-B69F-9D3C029E4A66}"/>
    <cellStyle name="20% - Accent1 2 2 2 2 7" xfId="17176" xr:uid="{E086EB05-9945-4D66-BD1B-393F9F47B3DC}"/>
    <cellStyle name="20% - Accent1 2 2 2 3" xfId="736" xr:uid="{1853A44F-037F-401B-AA6E-7DC4DD82D537}"/>
    <cellStyle name="20% - Accent1 2 2 2 3 2" xfId="2066" xr:uid="{D959C104-89BE-460D-A1E4-23538EBAC847}"/>
    <cellStyle name="20% - Accent1 2 2 2 3 2 2" xfId="4856" xr:uid="{9C76A304-F56A-4D16-B5FB-EA630195AB7F}"/>
    <cellStyle name="20% - Accent1 2 2 2 3 2 2 2" xfId="13186" xr:uid="{5CF0257B-37BC-4A01-903B-E98277E1F9A2}"/>
    <cellStyle name="20% - Accent1 2 2 2 3 2 2 2 2" xfId="29843" xr:uid="{20591DD7-455E-4598-AD45-EF9FC535B8F8}"/>
    <cellStyle name="20% - Accent1 2 2 2 3 2 2 3" xfId="21515" xr:uid="{08A21E99-B213-4456-8A0C-03D889B43523}"/>
    <cellStyle name="20% - Accent1 2 2 2 3 2 3" xfId="7632" xr:uid="{BEC8434C-8ECE-4DA3-B18E-A152268301B0}"/>
    <cellStyle name="20% - Accent1 2 2 2 3 2 3 2" xfId="15962" xr:uid="{5B705E26-508F-4CA3-A50B-4681E173FA8C}"/>
    <cellStyle name="20% - Accent1 2 2 2 3 2 3 2 2" xfId="32619" xr:uid="{38D0D1F5-F71F-4243-96F8-0119FCEA25ED}"/>
    <cellStyle name="20% - Accent1 2 2 2 3 2 3 3" xfId="24291" xr:uid="{EF010B9E-5956-4BC0-B99D-5EB6E1029B80}"/>
    <cellStyle name="20% - Accent1 2 2 2 3 2 4" xfId="10410" xr:uid="{ADBBC174-88C4-4F7E-B6E5-2078BF8877C3}"/>
    <cellStyle name="20% - Accent1 2 2 2 3 2 4 2" xfId="27067" xr:uid="{573D8A63-F6B0-47F8-81D8-B4E3170610A2}"/>
    <cellStyle name="20% - Accent1 2 2 2 3 2 5" xfId="18739" xr:uid="{18030A5C-1ABD-4C48-81A5-8B47C7DA7392}"/>
    <cellStyle name="20% - Accent1 2 2 2 3 3" xfId="3529" xr:uid="{B7D36CE3-4AFE-4A54-879D-2710490C31D6}"/>
    <cellStyle name="20% - Accent1 2 2 2 3 3 2" xfId="11859" xr:uid="{B81BD2E1-8BB8-45EA-806E-16C7380EDA0B}"/>
    <cellStyle name="20% - Accent1 2 2 2 3 3 2 2" xfId="28516" xr:uid="{1F880281-67A2-42C2-8603-6E1846231970}"/>
    <cellStyle name="20% - Accent1 2 2 2 3 3 3" xfId="20188" xr:uid="{7FC5E475-38C8-4F8E-A251-24BAFB9322BE}"/>
    <cellStyle name="20% - Accent1 2 2 2 3 4" xfId="6305" xr:uid="{8F0B75EF-C785-49C3-B24E-D90DD888D12E}"/>
    <cellStyle name="20% - Accent1 2 2 2 3 4 2" xfId="14635" xr:uid="{3E3E6C3E-124F-4C99-BFBB-F7BF4AAE391A}"/>
    <cellStyle name="20% - Accent1 2 2 2 3 4 2 2" xfId="31292" xr:uid="{7FF0EFAF-2619-4358-BB34-CDDF4788017B}"/>
    <cellStyle name="20% - Accent1 2 2 2 3 4 3" xfId="22964" xr:uid="{2275F318-F176-4A58-85C2-5686F862AC39}"/>
    <cellStyle name="20% - Accent1 2 2 2 3 5" xfId="9083" xr:uid="{40F902D6-0143-4A25-A19B-988E6697FDC6}"/>
    <cellStyle name="20% - Accent1 2 2 2 3 5 2" xfId="25740" xr:uid="{B57E9A23-1310-484E-A7E4-B376D36C2831}"/>
    <cellStyle name="20% - Accent1 2 2 2 3 6" xfId="17412" xr:uid="{7AA1D8D4-152F-4E5D-A688-6F8B541B6F32}"/>
    <cellStyle name="20% - Accent1 2 2 2 4" xfId="1213" xr:uid="{9EAA09B4-B4D4-414C-AC24-400529A16CF8}"/>
    <cellStyle name="20% - Accent1 2 2 2 4 2" xfId="2541" xr:uid="{AD4DD225-CA2C-48F6-936C-2AF9088CB6BB}"/>
    <cellStyle name="20% - Accent1 2 2 2 4 2 2" xfId="5331" xr:uid="{8E7D02D5-F2D5-453E-B524-1DDC11D44813}"/>
    <cellStyle name="20% - Accent1 2 2 2 4 2 2 2" xfId="13661" xr:uid="{781A7176-2BED-4A1E-8C3D-7F6E8BDA1FAC}"/>
    <cellStyle name="20% - Accent1 2 2 2 4 2 2 2 2" xfId="30318" xr:uid="{0F07EA88-BBBE-4DEC-98BD-365527817605}"/>
    <cellStyle name="20% - Accent1 2 2 2 4 2 2 3" xfId="21990" xr:uid="{9F77D4E2-F68F-4906-ABD8-0300A4EC3B77}"/>
    <cellStyle name="20% - Accent1 2 2 2 4 2 3" xfId="8107" xr:uid="{4B84BAFB-3B13-4FF1-BD6D-1CDB78A38B97}"/>
    <cellStyle name="20% - Accent1 2 2 2 4 2 3 2" xfId="16437" xr:uid="{48241F7D-AAC6-4297-8AA0-E73322F9985E}"/>
    <cellStyle name="20% - Accent1 2 2 2 4 2 3 2 2" xfId="33094" xr:uid="{1E58A9BE-EF91-4DE0-9D07-6BB1BB1E0871}"/>
    <cellStyle name="20% - Accent1 2 2 2 4 2 3 3" xfId="24766" xr:uid="{3BDC0CFA-F97C-4386-90A1-DC011694A03F}"/>
    <cellStyle name="20% - Accent1 2 2 2 4 2 4" xfId="10885" xr:uid="{622329CE-D4CB-4CE3-B211-23E55CCB6533}"/>
    <cellStyle name="20% - Accent1 2 2 2 4 2 4 2" xfId="27542" xr:uid="{B666A90E-9402-41D0-BCDF-A67F0F2B185A}"/>
    <cellStyle name="20% - Accent1 2 2 2 4 2 5" xfId="19214" xr:uid="{147D5D55-E2C0-45B1-90C7-4D6F141E5B46}"/>
    <cellStyle name="20% - Accent1 2 2 2 4 3" xfId="4004" xr:uid="{18523F4C-9B06-4E49-8668-81EF40A9EC06}"/>
    <cellStyle name="20% - Accent1 2 2 2 4 3 2" xfId="12334" xr:uid="{9B200DE8-1276-489D-802C-F74C7F501755}"/>
    <cellStyle name="20% - Accent1 2 2 2 4 3 2 2" xfId="28991" xr:uid="{3246460D-E2C7-4229-8788-740C8FBC4E6F}"/>
    <cellStyle name="20% - Accent1 2 2 2 4 3 3" xfId="20663" xr:uid="{F8B8DE13-12BC-4FA7-9BC0-B5987398C398}"/>
    <cellStyle name="20% - Accent1 2 2 2 4 4" xfId="6780" xr:uid="{879A2D1C-D6C8-4001-97E6-F30E0903D50C}"/>
    <cellStyle name="20% - Accent1 2 2 2 4 4 2" xfId="15110" xr:uid="{5AC102C8-1B9B-4253-BBC1-400AF3279CE9}"/>
    <cellStyle name="20% - Accent1 2 2 2 4 4 2 2" xfId="31767" xr:uid="{40068BEB-AC39-40B8-AB2E-4DB60280B6FE}"/>
    <cellStyle name="20% - Accent1 2 2 2 4 4 3" xfId="23439" xr:uid="{31A8DD14-B251-40F9-BAA2-D3D65AE35F99}"/>
    <cellStyle name="20% - Accent1 2 2 2 4 5" xfId="9558" xr:uid="{61F20595-0520-4DE7-8AF6-41AB74B68984}"/>
    <cellStyle name="20% - Accent1 2 2 2 4 5 2" xfId="26215" xr:uid="{C572FED2-24E6-45EF-80BF-FFD927EE6848}"/>
    <cellStyle name="20% - Accent1 2 2 2 4 6" xfId="17887" xr:uid="{74F0F1D4-B014-40F2-B317-EBEF3112B8CF}"/>
    <cellStyle name="20% - Accent1 2 2 2 5" xfId="1593" xr:uid="{6EB6095A-CA52-42D6-AF41-343AFE98019E}"/>
    <cellStyle name="20% - Accent1 2 2 2 5 2" xfId="4383" xr:uid="{FD7EBAD0-06ED-4661-B423-4D057AE4122A}"/>
    <cellStyle name="20% - Accent1 2 2 2 5 2 2" xfId="12713" xr:uid="{50FAEC27-D998-4ED2-9111-E0DE5C06E770}"/>
    <cellStyle name="20% - Accent1 2 2 2 5 2 2 2" xfId="29370" xr:uid="{23F98A18-5421-49E0-B62D-887B5AB4F9C3}"/>
    <cellStyle name="20% - Accent1 2 2 2 5 2 3" xfId="21042" xr:uid="{6B2D1327-BC52-4919-8EEB-F83CA465812A}"/>
    <cellStyle name="20% - Accent1 2 2 2 5 3" xfId="7159" xr:uid="{B620BEDC-A482-4873-B149-C614F6D1577C}"/>
    <cellStyle name="20% - Accent1 2 2 2 5 3 2" xfId="15489" xr:uid="{159F2E42-B59E-4B2A-A851-AAF435B9E85A}"/>
    <cellStyle name="20% - Accent1 2 2 2 5 3 2 2" xfId="32146" xr:uid="{DBD8A270-9A93-4B27-B3DE-E10B9532F5E3}"/>
    <cellStyle name="20% - Accent1 2 2 2 5 3 3" xfId="23818" xr:uid="{4B585F59-6CDA-4575-9A9A-CF1FD8DF4066}"/>
    <cellStyle name="20% - Accent1 2 2 2 5 4" xfId="9937" xr:uid="{BA6778AC-CB51-4996-88B3-4E23E4B8ED70}"/>
    <cellStyle name="20% - Accent1 2 2 2 5 4 2" xfId="26594" xr:uid="{A21829B7-5B1D-4F01-A473-50E85CB9EEC4}"/>
    <cellStyle name="20% - Accent1 2 2 2 5 5" xfId="18266" xr:uid="{CD8E9D6B-BA17-4AA3-9BCC-730A6308474E}"/>
    <cellStyle name="20% - Accent1 2 2 2 6" xfId="3056" xr:uid="{D74499C9-A26A-4098-8A90-905CF2736E3D}"/>
    <cellStyle name="20% - Accent1 2 2 2 6 2" xfId="11386" xr:uid="{26A83893-BF06-44B7-B71E-7317134CFF0F}"/>
    <cellStyle name="20% - Accent1 2 2 2 6 2 2" xfId="28043" xr:uid="{322FF59B-2351-4873-A6AE-19268A4BCC9F}"/>
    <cellStyle name="20% - Accent1 2 2 2 6 3" xfId="19715" xr:uid="{9FE6F6F5-E499-470A-815F-C76871F36BF4}"/>
    <cellStyle name="20% - Accent1 2 2 2 7" xfId="5832" xr:uid="{5FF1EFE1-7F0F-4EA5-A601-2296792A4700}"/>
    <cellStyle name="20% - Accent1 2 2 2 7 2" xfId="14162" xr:uid="{2E3677F8-5A0E-4294-9C58-327A1B0B65B6}"/>
    <cellStyle name="20% - Accent1 2 2 2 7 2 2" xfId="30819" xr:uid="{3E687AE9-13EF-4776-8EC6-989243D693D5}"/>
    <cellStyle name="20% - Accent1 2 2 2 7 3" xfId="22491" xr:uid="{A6F5F8A2-8848-4095-B80D-DCBB3C0EAF0A}"/>
    <cellStyle name="20% - Accent1 2 2 2 8" xfId="8610" xr:uid="{A930030D-AA67-4B70-9C7D-2736EAB1B5F0}"/>
    <cellStyle name="20% - Accent1 2 2 2 8 2" xfId="25267" xr:uid="{70C153B2-BDAE-4677-B196-2089BC123658}"/>
    <cellStyle name="20% - Accent1 2 2 2 9" xfId="16939" xr:uid="{C4A5F7AE-A2C3-4E8C-9A0C-4D20FE8B42F5}"/>
    <cellStyle name="20% - Accent1 2 2 3" xfId="380" xr:uid="{3FEF299B-70EB-46DF-99BC-0F69420B2496}"/>
    <cellStyle name="20% - Accent1 2 2 3 2" xfId="858" xr:uid="{D8685444-E0F0-4F1A-A0F0-198FCFA329E9}"/>
    <cellStyle name="20% - Accent1 2 2 3 2 2" xfId="2186" xr:uid="{D0FA89E2-60DE-4FA2-9B8E-3242BA9EAB3B}"/>
    <cellStyle name="20% - Accent1 2 2 3 2 2 2" xfId="4976" xr:uid="{8DC8FF3A-E521-4EFA-B5EF-6A6FD84A469A}"/>
    <cellStyle name="20% - Accent1 2 2 3 2 2 2 2" xfId="13306" xr:uid="{2CBE9ADD-ACB3-408C-90EF-E47A5940F026}"/>
    <cellStyle name="20% - Accent1 2 2 3 2 2 2 2 2" xfId="29963" xr:uid="{BD2C5FA6-FDBA-4252-8F40-707456F4B9F3}"/>
    <cellStyle name="20% - Accent1 2 2 3 2 2 2 3" xfId="21635" xr:uid="{99D83E66-C5C3-4154-97AD-F3FE51F0E3ED}"/>
    <cellStyle name="20% - Accent1 2 2 3 2 2 3" xfId="7752" xr:uid="{A26CCC91-08D7-4583-9216-2666CBFBC143}"/>
    <cellStyle name="20% - Accent1 2 2 3 2 2 3 2" xfId="16082" xr:uid="{B3255446-161F-4B21-B959-CA30B999A777}"/>
    <cellStyle name="20% - Accent1 2 2 3 2 2 3 2 2" xfId="32739" xr:uid="{7F48F458-92CE-40FF-8A47-18BA74724D79}"/>
    <cellStyle name="20% - Accent1 2 2 3 2 2 3 3" xfId="24411" xr:uid="{DE3A65D6-C563-484A-9344-D01EA8D541FC}"/>
    <cellStyle name="20% - Accent1 2 2 3 2 2 4" xfId="10530" xr:uid="{A65A630E-3E4A-4476-A47B-E0435A2C124A}"/>
    <cellStyle name="20% - Accent1 2 2 3 2 2 4 2" xfId="27187" xr:uid="{E81F8585-F3C5-492C-A442-DA5CBF1F7828}"/>
    <cellStyle name="20% - Accent1 2 2 3 2 2 5" xfId="18859" xr:uid="{C563D522-B956-441B-BD09-F1FC090FA74D}"/>
    <cellStyle name="20% - Accent1 2 2 3 2 3" xfId="3649" xr:uid="{F777D06F-7E3C-41A1-9A7D-A3ECB6435937}"/>
    <cellStyle name="20% - Accent1 2 2 3 2 3 2" xfId="11979" xr:uid="{64739342-D2E2-40F1-9936-687B544A7465}"/>
    <cellStyle name="20% - Accent1 2 2 3 2 3 2 2" xfId="28636" xr:uid="{7B6B4A15-1C95-49AA-B541-1CBC685CBB1E}"/>
    <cellStyle name="20% - Accent1 2 2 3 2 3 3" xfId="20308" xr:uid="{C61DFE4C-54DA-4B9B-8EEA-9C8B5EFD7470}"/>
    <cellStyle name="20% - Accent1 2 2 3 2 4" xfId="6425" xr:uid="{46308D6B-554A-4944-9217-355A805A1BD4}"/>
    <cellStyle name="20% - Accent1 2 2 3 2 4 2" xfId="14755" xr:uid="{C0059DFB-5EE4-4B02-B44E-4694DDA06EC6}"/>
    <cellStyle name="20% - Accent1 2 2 3 2 4 2 2" xfId="31412" xr:uid="{E9FBAF71-B16A-4DBB-9DAD-289D0835E25F}"/>
    <cellStyle name="20% - Accent1 2 2 3 2 4 3" xfId="23084" xr:uid="{98DE9A52-160F-41A7-AAFC-19914DF78C93}"/>
    <cellStyle name="20% - Accent1 2 2 3 2 5" xfId="9203" xr:uid="{EAA95834-84FB-44E4-9141-BBAFA4F70ED8}"/>
    <cellStyle name="20% - Accent1 2 2 3 2 5 2" xfId="25860" xr:uid="{880DF177-2A4B-49D4-873D-72E4CCD1EFDA}"/>
    <cellStyle name="20% - Accent1 2 2 3 2 6" xfId="17532" xr:uid="{AC6A42C5-9165-4255-9F6C-E708E1519793}"/>
    <cellStyle name="20% - Accent1 2 2 3 3" xfId="1710" xr:uid="{B47E58EF-78F5-499E-B646-C444E111CAAA}"/>
    <cellStyle name="20% - Accent1 2 2 3 3 2" xfId="4500" xr:uid="{14C70956-0F02-4E27-8E04-8DF89678EF2B}"/>
    <cellStyle name="20% - Accent1 2 2 3 3 2 2" xfId="12830" xr:uid="{517CCA96-FA28-448D-A116-B51889628FA3}"/>
    <cellStyle name="20% - Accent1 2 2 3 3 2 2 2" xfId="29487" xr:uid="{97F3E5B5-0F60-4FF2-A6B1-79A4ABDD0C60}"/>
    <cellStyle name="20% - Accent1 2 2 3 3 2 3" xfId="21159" xr:uid="{EF54B8E0-30BE-4936-9B69-3DDB31DF4CED}"/>
    <cellStyle name="20% - Accent1 2 2 3 3 3" xfId="7276" xr:uid="{9276953B-7EC7-41B4-BDC0-AE5FDA1ADE19}"/>
    <cellStyle name="20% - Accent1 2 2 3 3 3 2" xfId="15606" xr:uid="{8E31C89C-C260-4D71-9601-27CEC4F2E23C}"/>
    <cellStyle name="20% - Accent1 2 2 3 3 3 2 2" xfId="32263" xr:uid="{D0D0BC74-E9A2-4C44-B74B-D586D6570003}"/>
    <cellStyle name="20% - Accent1 2 2 3 3 3 3" xfId="23935" xr:uid="{F66E5CC6-C8B3-4562-A27E-66132426A748}"/>
    <cellStyle name="20% - Accent1 2 2 3 3 4" xfId="10054" xr:uid="{DDDE659D-F2B5-401F-B61A-220B1F6CA694}"/>
    <cellStyle name="20% - Accent1 2 2 3 3 4 2" xfId="26711" xr:uid="{E9A98DE8-0215-4D30-9528-F9F3947D5381}"/>
    <cellStyle name="20% - Accent1 2 2 3 3 5" xfId="18383" xr:uid="{9C047DFC-F9A9-4B99-91EC-40BB4C9BBBFA}"/>
    <cellStyle name="20% - Accent1 2 2 3 4" xfId="3173" xr:uid="{83F99142-5897-4CEF-AB94-6EEE0E7735E3}"/>
    <cellStyle name="20% - Accent1 2 2 3 4 2" xfId="11503" xr:uid="{6CAD58D7-4EAE-4835-952E-AD79CC844ACB}"/>
    <cellStyle name="20% - Accent1 2 2 3 4 2 2" xfId="28160" xr:uid="{71382EAA-15F6-42E6-8683-4E20C134C9D3}"/>
    <cellStyle name="20% - Accent1 2 2 3 4 3" xfId="19832" xr:uid="{9C367379-B327-48D0-9771-ECF8A71B905A}"/>
    <cellStyle name="20% - Accent1 2 2 3 5" xfId="5949" xr:uid="{F1FAAB02-1467-44D9-9276-C962DD522C19}"/>
    <cellStyle name="20% - Accent1 2 2 3 5 2" xfId="14279" xr:uid="{DBF3BE67-852B-4D59-8B88-26634FAC1CEE}"/>
    <cellStyle name="20% - Accent1 2 2 3 5 2 2" xfId="30936" xr:uid="{6CDF05B1-6472-435D-8F3A-053F39597D63}"/>
    <cellStyle name="20% - Accent1 2 2 3 5 3" xfId="22608" xr:uid="{13EAAA7B-8AFA-44E9-957A-C9C57C70AE1F}"/>
    <cellStyle name="20% - Accent1 2 2 3 6" xfId="8727" xr:uid="{FF1F9738-6D9F-4666-AD4F-028DB5F2ADB8}"/>
    <cellStyle name="20% - Accent1 2 2 3 6 2" xfId="25384" xr:uid="{6CA0338B-7F0B-4BAA-884D-A84857BEC384}"/>
    <cellStyle name="20% - Accent1 2 2 3 7" xfId="17056" xr:uid="{EF466FB3-52A8-4DD0-A061-66F5B0BEC48B}"/>
    <cellStyle name="20% - Accent1 2 2 4" xfId="616" xr:uid="{4E194129-60C7-4F54-B1DE-6610ACC27509}"/>
    <cellStyle name="20% - Accent1 2 2 4 2" xfId="1946" xr:uid="{331C1FEE-46FC-468C-B06F-CE3C9EA8362E}"/>
    <cellStyle name="20% - Accent1 2 2 4 2 2" xfId="4736" xr:uid="{BAACE7D9-0A36-42EB-A2C3-3855E4029803}"/>
    <cellStyle name="20% - Accent1 2 2 4 2 2 2" xfId="13066" xr:uid="{3E56B3BE-0BB8-4D53-BD76-6E7399B96EBD}"/>
    <cellStyle name="20% - Accent1 2 2 4 2 2 2 2" xfId="29723" xr:uid="{897C34DD-C658-458B-9698-78F1D9CB69E0}"/>
    <cellStyle name="20% - Accent1 2 2 4 2 2 3" xfId="21395" xr:uid="{48E40AA3-8996-4FFC-A379-DCBF11C2BCD6}"/>
    <cellStyle name="20% - Accent1 2 2 4 2 3" xfId="7512" xr:uid="{927F43E3-1039-4DCE-9B2C-992FBF05BF61}"/>
    <cellStyle name="20% - Accent1 2 2 4 2 3 2" xfId="15842" xr:uid="{AD41FD70-A8F4-406D-BB33-A63223B4E699}"/>
    <cellStyle name="20% - Accent1 2 2 4 2 3 2 2" xfId="32499" xr:uid="{276A77B5-6C66-464F-B5B1-2C5355A27410}"/>
    <cellStyle name="20% - Accent1 2 2 4 2 3 3" xfId="24171" xr:uid="{CF863DF8-B9B4-482E-9B91-5F992AEE637E}"/>
    <cellStyle name="20% - Accent1 2 2 4 2 4" xfId="10290" xr:uid="{5CA60C06-5A52-4964-878B-1F39EA3DAC10}"/>
    <cellStyle name="20% - Accent1 2 2 4 2 4 2" xfId="26947" xr:uid="{7D8DEE55-C830-4D46-A3AA-FB8285D6BFF0}"/>
    <cellStyle name="20% - Accent1 2 2 4 2 5" xfId="18619" xr:uid="{B8512B73-2F09-4097-96FA-6BCA600FA2C5}"/>
    <cellStyle name="20% - Accent1 2 2 4 3" xfId="3409" xr:uid="{AF953940-3261-4F2E-8B3E-4F6A0BEF29FB}"/>
    <cellStyle name="20% - Accent1 2 2 4 3 2" xfId="11739" xr:uid="{D09D977D-5445-4ECC-A45E-6A592099E6BB}"/>
    <cellStyle name="20% - Accent1 2 2 4 3 2 2" xfId="28396" xr:uid="{DA663DF1-A1A6-4B46-9872-BC132000D605}"/>
    <cellStyle name="20% - Accent1 2 2 4 3 3" xfId="20068" xr:uid="{40D55438-93C5-41C4-8860-B9ACD2FF8D44}"/>
    <cellStyle name="20% - Accent1 2 2 4 4" xfId="6185" xr:uid="{861A5B61-594A-4649-BB5A-CF534B97E998}"/>
    <cellStyle name="20% - Accent1 2 2 4 4 2" xfId="14515" xr:uid="{24F73AE4-E0EC-4A43-9CE5-D6A4CFF9C0E5}"/>
    <cellStyle name="20% - Accent1 2 2 4 4 2 2" xfId="31172" xr:uid="{1B07D480-5F1D-49DE-81FD-5F1477FF845B}"/>
    <cellStyle name="20% - Accent1 2 2 4 4 3" xfId="22844" xr:uid="{F5E186F1-BA20-4732-A2F6-68AE797D5BFD}"/>
    <cellStyle name="20% - Accent1 2 2 4 5" xfId="8963" xr:uid="{07BE9C24-6D39-4C76-807D-0A2A5BA7D2ED}"/>
    <cellStyle name="20% - Accent1 2 2 4 5 2" xfId="25620" xr:uid="{D3690AD7-AD1D-488B-A083-6AE3A2DE6CD4}"/>
    <cellStyle name="20% - Accent1 2 2 4 6" xfId="17292" xr:uid="{5DF82AB6-CE83-4D24-BEC6-6E680AB98F05}"/>
    <cellStyle name="20% - Accent1 2 2 5" xfId="1093" xr:uid="{305308D4-E815-4DD9-AF10-2F1FFDACBB8E}"/>
    <cellStyle name="20% - Accent1 2 2 5 2" xfId="2421" xr:uid="{999E0BAC-D5A5-4576-A169-7DE09BC00019}"/>
    <cellStyle name="20% - Accent1 2 2 5 2 2" xfId="5211" xr:uid="{E2186213-9B47-4E24-97E8-23B447A4F357}"/>
    <cellStyle name="20% - Accent1 2 2 5 2 2 2" xfId="13541" xr:uid="{EC6306EF-D567-43A5-B64A-849F826B5089}"/>
    <cellStyle name="20% - Accent1 2 2 5 2 2 2 2" xfId="30198" xr:uid="{B27F81BE-306F-4309-9F30-FDAB4E3920B9}"/>
    <cellStyle name="20% - Accent1 2 2 5 2 2 3" xfId="21870" xr:uid="{6330D754-B4F4-432E-86FF-704515DB48F6}"/>
    <cellStyle name="20% - Accent1 2 2 5 2 3" xfId="7987" xr:uid="{F307ED5D-19C1-44B1-B2E7-B5747CEC24D3}"/>
    <cellStyle name="20% - Accent1 2 2 5 2 3 2" xfId="16317" xr:uid="{705F2A7D-93D3-452E-A1CF-43222271B5A2}"/>
    <cellStyle name="20% - Accent1 2 2 5 2 3 2 2" xfId="32974" xr:uid="{BBC784B5-6CE4-4705-9489-EA98593BD6A5}"/>
    <cellStyle name="20% - Accent1 2 2 5 2 3 3" xfId="24646" xr:uid="{A37FF223-0486-4CD3-A6D4-82ECE04089A5}"/>
    <cellStyle name="20% - Accent1 2 2 5 2 4" xfId="10765" xr:uid="{6DCF6FEA-9468-4D2C-9F74-260D7B179D89}"/>
    <cellStyle name="20% - Accent1 2 2 5 2 4 2" xfId="27422" xr:uid="{76FFCE5D-0E8D-4232-9C0C-98DE90D45315}"/>
    <cellStyle name="20% - Accent1 2 2 5 2 5" xfId="19094" xr:uid="{A4602FAB-C399-4F84-BF04-5A013416D7F8}"/>
    <cellStyle name="20% - Accent1 2 2 5 3" xfId="3884" xr:uid="{FB3F83DB-45F2-49B3-B7B2-022017029149}"/>
    <cellStyle name="20% - Accent1 2 2 5 3 2" xfId="12214" xr:uid="{499121F5-F842-40EF-B5DF-5474E4D9B3BB}"/>
    <cellStyle name="20% - Accent1 2 2 5 3 2 2" xfId="28871" xr:uid="{CB0E6333-4DC4-4AF1-A4BD-03E8BF7C4208}"/>
    <cellStyle name="20% - Accent1 2 2 5 3 3" xfId="20543" xr:uid="{32FE299B-07BA-470B-9728-45794DB101A5}"/>
    <cellStyle name="20% - Accent1 2 2 5 4" xfId="6660" xr:uid="{232DE5B4-F311-4944-BDB6-FA63FFCB52CE}"/>
    <cellStyle name="20% - Accent1 2 2 5 4 2" xfId="14990" xr:uid="{A86DD6B7-F6AD-425B-B42F-D672BBD06601}"/>
    <cellStyle name="20% - Accent1 2 2 5 4 2 2" xfId="31647" xr:uid="{A91F0FD2-5FB5-43C7-8039-8EA1BFA06111}"/>
    <cellStyle name="20% - Accent1 2 2 5 4 3" xfId="23319" xr:uid="{9CC29F20-E9DC-46EE-A479-6A543E22E359}"/>
    <cellStyle name="20% - Accent1 2 2 5 5" xfId="9438" xr:uid="{B206E384-06C4-4D7A-A154-552B5FCEA496}"/>
    <cellStyle name="20% - Accent1 2 2 5 5 2" xfId="26095" xr:uid="{519728AF-E117-49D3-85C0-B71EC53144C0}"/>
    <cellStyle name="20% - Accent1 2 2 5 6" xfId="17767" xr:uid="{A8585697-75DB-41FC-975C-B677EB37DEA7}"/>
    <cellStyle name="20% - Accent1 2 2 6" xfId="1358" xr:uid="{B6C54D65-94B5-44AA-BAFE-B09E2CA7D4FF}"/>
    <cellStyle name="20% - Accent1 2 2 6 2" xfId="2686" xr:uid="{E94566EA-57FF-4054-9975-6BBA5FD14F8C}"/>
    <cellStyle name="20% - Accent1 2 2 6 2 2" xfId="5476" xr:uid="{0AD98A45-0804-43B8-BDA5-59517E086E3C}"/>
    <cellStyle name="20% - Accent1 2 2 6 2 2 2" xfId="13806" xr:uid="{9939B3C3-4EBA-4A14-B492-1FF112722649}"/>
    <cellStyle name="20% - Accent1 2 2 6 2 2 2 2" xfId="30463" xr:uid="{C4618AEC-047C-49EE-8F92-1776CB5BC0D4}"/>
    <cellStyle name="20% - Accent1 2 2 6 2 2 3" xfId="22135" xr:uid="{D5825E36-D060-4A1D-86D2-9F9C0F539112}"/>
    <cellStyle name="20% - Accent1 2 2 6 2 3" xfId="8252" xr:uid="{E62CC290-4009-4FF5-ABDF-C6141F894B6D}"/>
    <cellStyle name="20% - Accent1 2 2 6 2 3 2" xfId="16582" xr:uid="{858100B6-BFB1-414F-AB00-65083483EA71}"/>
    <cellStyle name="20% - Accent1 2 2 6 2 3 2 2" xfId="33239" xr:uid="{12D7252B-0871-4512-85FC-A36349B501CD}"/>
    <cellStyle name="20% - Accent1 2 2 6 2 3 3" xfId="24911" xr:uid="{E745D06A-81AD-46E5-9D61-4F9F24584466}"/>
    <cellStyle name="20% - Accent1 2 2 6 2 4" xfId="11030" xr:uid="{75A83E50-EC32-41FA-AA25-771596E86591}"/>
    <cellStyle name="20% - Accent1 2 2 6 2 4 2" xfId="27687" xr:uid="{28ADCA62-15F6-44D0-858B-7E93A289A461}"/>
    <cellStyle name="20% - Accent1 2 2 6 2 5" xfId="19359" xr:uid="{7C99E9A4-8467-4A9F-89E3-9BEC50484FFB}"/>
    <cellStyle name="20% - Accent1 2 2 6 3" xfId="4149" xr:uid="{450F5070-6435-46A8-B2BB-BB06E8210A5A}"/>
    <cellStyle name="20% - Accent1 2 2 6 3 2" xfId="12479" xr:uid="{2DD3F106-68AC-43A9-9119-59E813DA4EC2}"/>
    <cellStyle name="20% - Accent1 2 2 6 3 2 2" xfId="29136" xr:uid="{70938EAC-D10F-4658-A503-57A9021EE8EE}"/>
    <cellStyle name="20% - Accent1 2 2 6 3 3" xfId="20808" xr:uid="{02426EBF-B3F8-4FBA-B5B4-B0A29A7D57EC}"/>
    <cellStyle name="20% - Accent1 2 2 6 4" xfId="6925" xr:uid="{D010C558-B367-4C6C-933E-7B2E0A48F51C}"/>
    <cellStyle name="20% - Accent1 2 2 6 4 2" xfId="15255" xr:uid="{2A496478-7A6D-4ADC-A2C5-76BDC6756DD5}"/>
    <cellStyle name="20% - Accent1 2 2 6 4 2 2" xfId="31912" xr:uid="{00034E1E-2DEB-46CF-B5D5-3DC3A592A2C7}"/>
    <cellStyle name="20% - Accent1 2 2 6 4 3" xfId="23584" xr:uid="{346373A2-20CC-411A-B2F9-185DB77D20D1}"/>
    <cellStyle name="20% - Accent1 2 2 6 5" xfId="9703" xr:uid="{D85BE5FB-99F9-4A27-914E-F85C87DC197C}"/>
    <cellStyle name="20% - Accent1 2 2 6 5 2" xfId="26360" xr:uid="{FCB25B26-9332-4DF4-9D13-3FCEE6094CFE}"/>
    <cellStyle name="20% - Accent1 2 2 6 6" xfId="18032" xr:uid="{3EC6FEF2-7913-4DDD-91C4-E40BE637C5F5}"/>
    <cellStyle name="20% - Accent1 2 2 7" xfId="1473" xr:uid="{88895A6A-BE75-4FB4-B340-72E73F23754E}"/>
    <cellStyle name="20% - Accent1 2 2 7 2" xfId="4263" xr:uid="{26EB5828-C49E-4850-8520-588D8E197D66}"/>
    <cellStyle name="20% - Accent1 2 2 7 2 2" xfId="12593" xr:uid="{7FBB08DB-27AA-4713-B833-EEAAAEC2F668}"/>
    <cellStyle name="20% - Accent1 2 2 7 2 2 2" xfId="29250" xr:uid="{87EAD0EE-4983-4C49-B2CF-4378DDA40781}"/>
    <cellStyle name="20% - Accent1 2 2 7 2 3" xfId="20922" xr:uid="{06EF69DB-30DE-4C0A-9D24-390FDBAF2318}"/>
    <cellStyle name="20% - Accent1 2 2 7 3" xfId="7039" xr:uid="{B428A8D3-6FBE-4F9A-B964-E3EFB2F17BA2}"/>
    <cellStyle name="20% - Accent1 2 2 7 3 2" xfId="15369" xr:uid="{B3412BC0-D93C-4A35-B81C-446458268536}"/>
    <cellStyle name="20% - Accent1 2 2 7 3 2 2" xfId="32026" xr:uid="{B9A0E9EC-E02C-4756-B17F-E08045A2B576}"/>
    <cellStyle name="20% - Accent1 2 2 7 3 3" xfId="23698" xr:uid="{6C040A8B-F804-495C-B82A-C7E4F0480D75}"/>
    <cellStyle name="20% - Accent1 2 2 7 4" xfId="9817" xr:uid="{AD77B68C-92F8-4698-8A79-1053C3009CCE}"/>
    <cellStyle name="20% - Accent1 2 2 7 4 2" xfId="26474" xr:uid="{EE52C577-33A7-4E4A-B61A-1D13FFB977F6}"/>
    <cellStyle name="20% - Accent1 2 2 7 5" xfId="18146" xr:uid="{39DF9E29-8C6E-4ADA-B3AD-70BF3A7344E9}"/>
    <cellStyle name="20% - Accent1 2 2 8" xfId="2936" xr:uid="{DE550DDB-AD4A-4DE8-A3F4-192CA6A94875}"/>
    <cellStyle name="20% - Accent1 2 2 8 2" xfId="11266" xr:uid="{274DF46B-2D4B-4549-97C6-7A7E7F430AE7}"/>
    <cellStyle name="20% - Accent1 2 2 8 2 2" xfId="27923" xr:uid="{DEE0FD70-A84A-414D-AE64-E5BE49E2F544}"/>
    <cellStyle name="20% - Accent1 2 2 8 3" xfId="19595" xr:uid="{CB41691F-3F17-41AB-9790-31930E3EE088}"/>
    <cellStyle name="20% - Accent1 2 2 9" xfId="5712" xr:uid="{D98C33BA-1C97-4688-845D-DEE4E64AF062}"/>
    <cellStyle name="20% - Accent1 2 2 9 2" xfId="14042" xr:uid="{2F9947FE-17D2-4C73-8CC3-6C60C76563B5}"/>
    <cellStyle name="20% - Accent1 2 2 9 2 2" xfId="30699" xr:uid="{DA41F413-0928-4140-8E7C-DC3DB6FB73C6}"/>
    <cellStyle name="20% - Accent1 2 2 9 3" xfId="22371" xr:uid="{CFC891FC-A38F-4801-BD7F-12DCE6C30541}"/>
    <cellStyle name="20% - Accent1 2 3" xfId="197" xr:uid="{33D4FF81-4C59-491C-894E-55B953D04192}"/>
    <cellStyle name="20% - Accent1 2 3 2" xfId="438" xr:uid="{01AB126A-ADBD-4992-9428-9B77CC1086E8}"/>
    <cellStyle name="20% - Accent1 2 3 2 2" xfId="915" xr:uid="{962F7531-9358-46AD-984C-1B99BAA032D6}"/>
    <cellStyle name="20% - Accent1 2 3 2 2 2" xfId="2243" xr:uid="{FC25B965-B1BC-48E1-96C1-C7BA04EC98F4}"/>
    <cellStyle name="20% - Accent1 2 3 2 2 2 2" xfId="5033" xr:uid="{812C3CA8-E582-41FD-96C0-CCD48CBD02EA}"/>
    <cellStyle name="20% - Accent1 2 3 2 2 2 2 2" xfId="13363" xr:uid="{902A090F-EA77-4A81-9262-856CF4FD4576}"/>
    <cellStyle name="20% - Accent1 2 3 2 2 2 2 2 2" xfId="30020" xr:uid="{77885F69-8CE7-42C0-A323-A7841DF16A6D}"/>
    <cellStyle name="20% - Accent1 2 3 2 2 2 2 3" xfId="21692" xr:uid="{A6AC203A-E99E-4EA8-BFA8-CAED203DF491}"/>
    <cellStyle name="20% - Accent1 2 3 2 2 2 3" xfId="7809" xr:uid="{1DCD0996-8062-444A-A531-1EFDEC7722B5}"/>
    <cellStyle name="20% - Accent1 2 3 2 2 2 3 2" xfId="16139" xr:uid="{3CE26703-C29B-424C-B0E7-DC1780EABE92}"/>
    <cellStyle name="20% - Accent1 2 3 2 2 2 3 2 2" xfId="32796" xr:uid="{020AC81F-890F-46DC-B6DE-35945B5849E7}"/>
    <cellStyle name="20% - Accent1 2 3 2 2 2 3 3" xfId="24468" xr:uid="{CB46137D-39E6-4B49-AE44-A64513F20EFD}"/>
    <cellStyle name="20% - Accent1 2 3 2 2 2 4" xfId="10587" xr:uid="{2F8EE181-B5B6-484B-A0A2-BD1717F2DEAA}"/>
    <cellStyle name="20% - Accent1 2 3 2 2 2 4 2" xfId="27244" xr:uid="{43190174-D6FA-423F-A99C-1649A6F2135A}"/>
    <cellStyle name="20% - Accent1 2 3 2 2 2 5" xfId="18916" xr:uid="{0C05203C-1125-4531-B495-D4D02C70B760}"/>
    <cellStyle name="20% - Accent1 2 3 2 2 3" xfId="3706" xr:uid="{B22CB172-6587-4141-B1F4-3C639B2C1645}"/>
    <cellStyle name="20% - Accent1 2 3 2 2 3 2" xfId="12036" xr:uid="{D033C1C9-5FF9-4E66-9C12-B21AF38512B9}"/>
    <cellStyle name="20% - Accent1 2 3 2 2 3 2 2" xfId="28693" xr:uid="{F48F39BF-4CFF-466C-838C-AA00575AA1B8}"/>
    <cellStyle name="20% - Accent1 2 3 2 2 3 3" xfId="20365" xr:uid="{98518CA4-E489-431A-9CD1-DC4A54C044E0}"/>
    <cellStyle name="20% - Accent1 2 3 2 2 4" xfId="6482" xr:uid="{69E56A0C-0809-4043-B08B-E9773E8D59CD}"/>
    <cellStyle name="20% - Accent1 2 3 2 2 4 2" xfId="14812" xr:uid="{A7CA89F3-D107-4154-BCB1-7CA9D80EED06}"/>
    <cellStyle name="20% - Accent1 2 3 2 2 4 2 2" xfId="31469" xr:uid="{24601BA0-2B4D-4FD1-B9B3-9498A5C32BBF}"/>
    <cellStyle name="20% - Accent1 2 3 2 2 4 3" xfId="23141" xr:uid="{5051A870-67AD-48AF-8C37-AA9FEF031080}"/>
    <cellStyle name="20% - Accent1 2 3 2 2 5" xfId="9260" xr:uid="{6249380C-4FDA-406D-B35C-376FA84EFFC0}"/>
    <cellStyle name="20% - Accent1 2 3 2 2 5 2" xfId="25917" xr:uid="{05B1114C-B2D5-4426-851B-502B83E95B15}"/>
    <cellStyle name="20% - Accent1 2 3 2 2 6" xfId="17589" xr:uid="{650B7F7B-6B0B-4C3F-98FC-C0A3B6B9F29F}"/>
    <cellStyle name="20% - Accent1 2 3 2 3" xfId="1768" xr:uid="{5E787D0B-92F9-416A-B922-4901A8A2719B}"/>
    <cellStyle name="20% - Accent1 2 3 2 3 2" xfId="4558" xr:uid="{0B24F10C-8529-4084-9457-C2EE83204CEF}"/>
    <cellStyle name="20% - Accent1 2 3 2 3 2 2" xfId="12888" xr:uid="{89C55F13-B4CE-4207-8E5B-4A1145889D27}"/>
    <cellStyle name="20% - Accent1 2 3 2 3 2 2 2" xfId="29545" xr:uid="{74814A3E-0043-42AE-8E2C-AA511B249166}"/>
    <cellStyle name="20% - Accent1 2 3 2 3 2 3" xfId="21217" xr:uid="{FB352E63-DF13-4603-A279-C86D0FF36F2A}"/>
    <cellStyle name="20% - Accent1 2 3 2 3 3" xfId="7334" xr:uid="{A2BBB7B7-9F09-400E-8976-E4EE36B7B64B}"/>
    <cellStyle name="20% - Accent1 2 3 2 3 3 2" xfId="15664" xr:uid="{68A41784-915E-440E-9FE4-679D5FB9E514}"/>
    <cellStyle name="20% - Accent1 2 3 2 3 3 2 2" xfId="32321" xr:uid="{EDFCC3FD-3605-45BE-8E5C-47E06A400529}"/>
    <cellStyle name="20% - Accent1 2 3 2 3 3 3" xfId="23993" xr:uid="{5E08D097-49AD-482C-AA56-4DCF01B2FB42}"/>
    <cellStyle name="20% - Accent1 2 3 2 3 4" xfId="10112" xr:uid="{6AEF2379-90C0-4351-A85C-4D6AF2987BBE}"/>
    <cellStyle name="20% - Accent1 2 3 2 3 4 2" xfId="26769" xr:uid="{341AD75A-C2A5-40A3-9EB6-CB9485345651}"/>
    <cellStyle name="20% - Accent1 2 3 2 3 5" xfId="18441" xr:uid="{1C1D81D1-673A-4262-A470-884ECE927EC4}"/>
    <cellStyle name="20% - Accent1 2 3 2 4" xfId="3231" xr:uid="{A9B26CA0-AC15-4F86-8390-BB076956AD89}"/>
    <cellStyle name="20% - Accent1 2 3 2 4 2" xfId="11561" xr:uid="{945EA787-DE9B-4291-850F-B32E4C18EEE9}"/>
    <cellStyle name="20% - Accent1 2 3 2 4 2 2" xfId="28218" xr:uid="{EEF70B82-51EF-46FF-AF00-0C10364271D9}"/>
    <cellStyle name="20% - Accent1 2 3 2 4 3" xfId="19890" xr:uid="{B222CB7F-BF35-4B36-A2BA-CD928B350EDF}"/>
    <cellStyle name="20% - Accent1 2 3 2 5" xfId="6007" xr:uid="{98D9F251-8D0F-4B4F-B49A-C928A50E2F24}"/>
    <cellStyle name="20% - Accent1 2 3 2 5 2" xfId="14337" xr:uid="{03331B54-BC89-4113-BAC4-8DF6EAE898C2}"/>
    <cellStyle name="20% - Accent1 2 3 2 5 2 2" xfId="30994" xr:uid="{15019ABA-5129-4CDB-8778-624F662E2A50}"/>
    <cellStyle name="20% - Accent1 2 3 2 5 3" xfId="22666" xr:uid="{A9ACE878-C5BB-4950-B5D3-86FA42AAC60A}"/>
    <cellStyle name="20% - Accent1 2 3 2 6" xfId="8785" xr:uid="{09D65C61-6397-4A3A-941D-17979EDFEA95}"/>
    <cellStyle name="20% - Accent1 2 3 2 6 2" xfId="25442" xr:uid="{28F95322-B763-4259-802B-A415147D4FA5}"/>
    <cellStyle name="20% - Accent1 2 3 2 7" xfId="17114" xr:uid="{5B54FE43-93AD-4B11-B097-21E5F748C0C7}"/>
    <cellStyle name="20% - Accent1 2 3 3" xfId="674" xr:uid="{BCC83D91-CE30-424C-8072-71BD908F37CC}"/>
    <cellStyle name="20% - Accent1 2 3 3 2" xfId="2004" xr:uid="{0C34CDB7-302C-45ED-B60B-6D95CB1BB7C8}"/>
    <cellStyle name="20% - Accent1 2 3 3 2 2" xfId="4794" xr:uid="{FF9AC569-448A-4800-B6AD-971C4686364E}"/>
    <cellStyle name="20% - Accent1 2 3 3 2 2 2" xfId="13124" xr:uid="{5E7701D0-AC8A-42E2-9DF7-7CCB7B682D9F}"/>
    <cellStyle name="20% - Accent1 2 3 3 2 2 2 2" xfId="29781" xr:uid="{983B7E47-6F68-4136-86FF-C35F99420F38}"/>
    <cellStyle name="20% - Accent1 2 3 3 2 2 3" xfId="21453" xr:uid="{7E4FA3BC-E09B-45F1-823F-047ECC55E158}"/>
    <cellStyle name="20% - Accent1 2 3 3 2 3" xfId="7570" xr:uid="{D3379196-6F64-4876-889C-42229DDB23C6}"/>
    <cellStyle name="20% - Accent1 2 3 3 2 3 2" xfId="15900" xr:uid="{B30FCD6E-3457-4E86-92FF-18BD314B3536}"/>
    <cellStyle name="20% - Accent1 2 3 3 2 3 2 2" xfId="32557" xr:uid="{EB9326AC-E606-4AE2-ACB0-112F84815553}"/>
    <cellStyle name="20% - Accent1 2 3 3 2 3 3" xfId="24229" xr:uid="{A5AF4F5C-D868-4C85-8173-5648F8616DCE}"/>
    <cellStyle name="20% - Accent1 2 3 3 2 4" xfId="10348" xr:uid="{5D5F73E8-70CB-482C-8D3F-F3D39919CEE6}"/>
    <cellStyle name="20% - Accent1 2 3 3 2 4 2" xfId="27005" xr:uid="{0286D90E-887F-462F-8D25-E78BAA176C86}"/>
    <cellStyle name="20% - Accent1 2 3 3 2 5" xfId="18677" xr:uid="{0043C517-1F55-43C8-BE46-9CA80840DDC4}"/>
    <cellStyle name="20% - Accent1 2 3 3 3" xfId="3467" xr:uid="{7676BB56-CE6A-43DE-AB3F-C70FB6823177}"/>
    <cellStyle name="20% - Accent1 2 3 3 3 2" xfId="11797" xr:uid="{CD496E30-EB65-4235-B0C9-2FABBCC7FB5D}"/>
    <cellStyle name="20% - Accent1 2 3 3 3 2 2" xfId="28454" xr:uid="{BB663886-537A-4059-A476-E8C4F74F53B3}"/>
    <cellStyle name="20% - Accent1 2 3 3 3 3" xfId="20126" xr:uid="{1C37657A-6F53-4639-BB40-3A83BC6803D0}"/>
    <cellStyle name="20% - Accent1 2 3 3 4" xfId="6243" xr:uid="{A1797FE1-F74E-42BB-B88F-B17689F2A865}"/>
    <cellStyle name="20% - Accent1 2 3 3 4 2" xfId="14573" xr:uid="{CF344BA7-58AE-433A-957C-122FD960AE03}"/>
    <cellStyle name="20% - Accent1 2 3 3 4 2 2" xfId="31230" xr:uid="{80DF4B6D-A004-4BC4-AC73-FB1AB5B47E7C}"/>
    <cellStyle name="20% - Accent1 2 3 3 4 3" xfId="22902" xr:uid="{C471AEA5-3A2E-4346-A15C-AFBCD7A10B98}"/>
    <cellStyle name="20% - Accent1 2 3 3 5" xfId="9021" xr:uid="{4A809299-485B-424A-8159-77AB48CB2D03}"/>
    <cellStyle name="20% - Accent1 2 3 3 5 2" xfId="25678" xr:uid="{AE70D645-F51C-475F-9DF7-8AF937A80F6C}"/>
    <cellStyle name="20% - Accent1 2 3 3 6" xfId="17350" xr:uid="{D91AF4E2-0851-4489-8C73-3DDE41A047CE}"/>
    <cellStyle name="20% - Accent1 2 3 4" xfId="1151" xr:uid="{ACA72A6E-6B0F-4335-B324-69B57175E008}"/>
    <cellStyle name="20% - Accent1 2 3 4 2" xfId="2479" xr:uid="{62D87ABF-1465-4376-B6C1-10ABC077E651}"/>
    <cellStyle name="20% - Accent1 2 3 4 2 2" xfId="5269" xr:uid="{51C3B3D4-3B81-468E-BB88-CA565234EDA9}"/>
    <cellStyle name="20% - Accent1 2 3 4 2 2 2" xfId="13599" xr:uid="{C6EF0B91-1A41-4D9D-AD3C-A78BF6712279}"/>
    <cellStyle name="20% - Accent1 2 3 4 2 2 2 2" xfId="30256" xr:uid="{01B4DFEB-4217-4571-AF11-CD3C7F1BFA36}"/>
    <cellStyle name="20% - Accent1 2 3 4 2 2 3" xfId="21928" xr:uid="{DFB00EC3-2C1E-4C29-9C93-1F6CFECAFED6}"/>
    <cellStyle name="20% - Accent1 2 3 4 2 3" xfId="8045" xr:uid="{0D54EF36-F26D-4765-9B40-F12F5AAC2AFA}"/>
    <cellStyle name="20% - Accent1 2 3 4 2 3 2" xfId="16375" xr:uid="{56D7823F-D2AA-4FE6-86A3-9DF893777DAD}"/>
    <cellStyle name="20% - Accent1 2 3 4 2 3 2 2" xfId="33032" xr:uid="{462C59C1-FE64-47FE-8B7B-F674A45ECEB2}"/>
    <cellStyle name="20% - Accent1 2 3 4 2 3 3" xfId="24704" xr:uid="{E6190B70-5B24-450C-9F82-2AF45D8D189B}"/>
    <cellStyle name="20% - Accent1 2 3 4 2 4" xfId="10823" xr:uid="{2C9B5A8D-E766-4C84-81CF-E458818BA60C}"/>
    <cellStyle name="20% - Accent1 2 3 4 2 4 2" xfId="27480" xr:uid="{15D94BCD-DC85-4FC7-82E8-5D98306E338E}"/>
    <cellStyle name="20% - Accent1 2 3 4 2 5" xfId="19152" xr:uid="{B3C6EE57-1D8E-47BF-9EF5-E492872896FE}"/>
    <cellStyle name="20% - Accent1 2 3 4 3" xfId="3942" xr:uid="{C2F6973A-9879-47C8-99E4-309B852AC391}"/>
    <cellStyle name="20% - Accent1 2 3 4 3 2" xfId="12272" xr:uid="{67986D67-0EC4-4F1A-AA84-589A3FF1E684}"/>
    <cellStyle name="20% - Accent1 2 3 4 3 2 2" xfId="28929" xr:uid="{94056FB7-2ABC-423F-BA27-10DBADB03092}"/>
    <cellStyle name="20% - Accent1 2 3 4 3 3" xfId="20601" xr:uid="{787CFA2B-547B-40EB-A749-90F2CBA44248}"/>
    <cellStyle name="20% - Accent1 2 3 4 4" xfId="6718" xr:uid="{6AB5EE8E-809D-45DF-B6A6-EE3FFAFB3831}"/>
    <cellStyle name="20% - Accent1 2 3 4 4 2" xfId="15048" xr:uid="{408B07BB-B05D-43AD-A827-589D90ADAC03}"/>
    <cellStyle name="20% - Accent1 2 3 4 4 2 2" xfId="31705" xr:uid="{A335ED3F-3959-4820-96D0-49A043949871}"/>
    <cellStyle name="20% - Accent1 2 3 4 4 3" xfId="23377" xr:uid="{9C3A681F-EFC6-4A5F-950F-B74A4B2B3AA5}"/>
    <cellStyle name="20% - Accent1 2 3 4 5" xfId="9496" xr:uid="{F7931BBB-419B-4A94-BD02-29D52EFDDBE5}"/>
    <cellStyle name="20% - Accent1 2 3 4 5 2" xfId="26153" xr:uid="{1F6DFB56-DEBE-4EC8-B3A2-E47386C0A7D1}"/>
    <cellStyle name="20% - Accent1 2 3 4 6" xfId="17825" xr:uid="{E753F527-8A91-482C-BA35-49216CAF4CA4}"/>
    <cellStyle name="20% - Accent1 2 3 5" xfId="1531" xr:uid="{7E439C07-D359-42E8-8B4A-4B3DD62FC80A}"/>
    <cellStyle name="20% - Accent1 2 3 5 2" xfId="4321" xr:uid="{51579687-19B7-46FC-B508-75E549C03AFB}"/>
    <cellStyle name="20% - Accent1 2 3 5 2 2" xfId="12651" xr:uid="{F56FD6CC-C4B3-4148-B4D0-8779EACAC0F2}"/>
    <cellStyle name="20% - Accent1 2 3 5 2 2 2" xfId="29308" xr:uid="{D84D65DD-CFF2-43AB-8A0E-89AEBCD1D73B}"/>
    <cellStyle name="20% - Accent1 2 3 5 2 3" xfId="20980" xr:uid="{924A4359-5298-49AA-AFD5-77E580ED0516}"/>
    <cellStyle name="20% - Accent1 2 3 5 3" xfId="7097" xr:uid="{C9D4F859-68F7-4CAE-8B1F-4521740EBBD0}"/>
    <cellStyle name="20% - Accent1 2 3 5 3 2" xfId="15427" xr:uid="{26D5725F-10C8-4C9F-8853-B606F8F122B8}"/>
    <cellStyle name="20% - Accent1 2 3 5 3 2 2" xfId="32084" xr:uid="{A0B83630-9BED-482F-BFC8-46AB660E9053}"/>
    <cellStyle name="20% - Accent1 2 3 5 3 3" xfId="23756" xr:uid="{D1539E41-C9F0-4DF9-B42C-8B83A32FF119}"/>
    <cellStyle name="20% - Accent1 2 3 5 4" xfId="9875" xr:uid="{15C87109-3C8E-4DFC-B346-CB1357209C9E}"/>
    <cellStyle name="20% - Accent1 2 3 5 4 2" xfId="26532" xr:uid="{3C0F81A2-551D-486B-8D94-195A418D8696}"/>
    <cellStyle name="20% - Accent1 2 3 5 5" xfId="18204" xr:uid="{42676A8F-C182-40DA-BFD6-3D9690D560A0}"/>
    <cellStyle name="20% - Accent1 2 3 6" xfId="2994" xr:uid="{B4530105-657F-493D-AA42-D690E9EEE47A}"/>
    <cellStyle name="20% - Accent1 2 3 6 2" xfId="11324" xr:uid="{1A6FC7AF-66E8-4148-BB50-364B4D3A6154}"/>
    <cellStyle name="20% - Accent1 2 3 6 2 2" xfId="27981" xr:uid="{CA47036E-F2E8-4D71-BDAA-C4FBC1899BA4}"/>
    <cellStyle name="20% - Accent1 2 3 6 3" xfId="19653" xr:uid="{B083F725-5E43-4A8B-BFD4-D023535C9835}"/>
    <cellStyle name="20% - Accent1 2 3 7" xfId="5770" xr:uid="{6918022C-3369-4136-B236-F7192EEF4A38}"/>
    <cellStyle name="20% - Accent1 2 3 7 2" xfId="14100" xr:uid="{37E9B81B-9CF7-4E84-B20A-22656487B7E0}"/>
    <cellStyle name="20% - Accent1 2 3 7 2 2" xfId="30757" xr:uid="{1C7FE6AF-D805-4E53-851A-5EF3A54F303A}"/>
    <cellStyle name="20% - Accent1 2 3 7 3" xfId="22429" xr:uid="{B453F7A7-D06E-4051-9EAD-D387DF9472C3}"/>
    <cellStyle name="20% - Accent1 2 3 8" xfId="8548" xr:uid="{539749CC-6083-445A-9274-1ACA190C1BC2}"/>
    <cellStyle name="20% - Accent1 2 3 8 2" xfId="25205" xr:uid="{59B451B4-956F-488C-BD94-C14F2F3A1657}"/>
    <cellStyle name="20% - Accent1 2 3 9" xfId="16877" xr:uid="{9542FC3C-FB6A-43A7-B1A1-1C22A733EEB3}"/>
    <cellStyle name="20% - Accent1 2 4" xfId="322" xr:uid="{18EA021D-688F-489C-AC7B-57D92A8013E4}"/>
    <cellStyle name="20% - Accent1 2 4 2" xfId="802" xr:uid="{5F4306B9-2197-4033-BBE9-9A91633AC9E0}"/>
    <cellStyle name="20% - Accent1 2 4 2 2" xfId="2130" xr:uid="{E6C7F69F-B2E6-4D06-A9B3-1D95B2E2F59D}"/>
    <cellStyle name="20% - Accent1 2 4 2 2 2" xfId="4920" xr:uid="{98429A51-9DEE-4AF9-BDCE-F20F3A2814F0}"/>
    <cellStyle name="20% - Accent1 2 4 2 2 2 2" xfId="13250" xr:uid="{12D64AD8-01EF-4DF2-86EE-160DC22C569D}"/>
    <cellStyle name="20% - Accent1 2 4 2 2 2 2 2" xfId="29907" xr:uid="{14566A94-D3CF-49E8-9DE2-FAA455E23F9A}"/>
    <cellStyle name="20% - Accent1 2 4 2 2 2 3" xfId="21579" xr:uid="{894701BD-9688-4F5C-8FA0-858BCDED71D4}"/>
    <cellStyle name="20% - Accent1 2 4 2 2 3" xfId="7696" xr:uid="{EDB81AFC-786F-473D-A5D0-2C76BCAA7FA7}"/>
    <cellStyle name="20% - Accent1 2 4 2 2 3 2" xfId="16026" xr:uid="{FDD19EF1-1D9E-4A58-8967-ACE94B53915A}"/>
    <cellStyle name="20% - Accent1 2 4 2 2 3 2 2" xfId="32683" xr:uid="{195DDE5E-BD4E-4E96-88B1-0E6509ED3296}"/>
    <cellStyle name="20% - Accent1 2 4 2 2 3 3" xfId="24355" xr:uid="{2265C89D-62C6-4263-82FF-C4EB864DE652}"/>
    <cellStyle name="20% - Accent1 2 4 2 2 4" xfId="10474" xr:uid="{0B8C513F-EFE3-4B65-96E4-4FF3F8E5F14E}"/>
    <cellStyle name="20% - Accent1 2 4 2 2 4 2" xfId="27131" xr:uid="{D7637A07-CC21-4788-8F7D-352150EE7A7B}"/>
    <cellStyle name="20% - Accent1 2 4 2 2 5" xfId="18803" xr:uid="{19B02903-BC9C-4FF1-A088-659ACBF6096B}"/>
    <cellStyle name="20% - Accent1 2 4 2 3" xfId="3593" xr:uid="{5389182F-49D4-4F00-A4EE-69C964B01AE2}"/>
    <cellStyle name="20% - Accent1 2 4 2 3 2" xfId="11923" xr:uid="{DE58FD09-1C86-43A4-B384-BD337710AE99}"/>
    <cellStyle name="20% - Accent1 2 4 2 3 2 2" xfId="28580" xr:uid="{1E903B6A-6897-4E37-A0D0-66E0006A6624}"/>
    <cellStyle name="20% - Accent1 2 4 2 3 3" xfId="20252" xr:uid="{F90D7B7B-5341-4504-A2C2-21FA15C4C670}"/>
    <cellStyle name="20% - Accent1 2 4 2 4" xfId="6369" xr:uid="{B0D0E015-1EAA-46D0-B999-F3BC3368B16D}"/>
    <cellStyle name="20% - Accent1 2 4 2 4 2" xfId="14699" xr:uid="{FD80433F-3222-435C-AE52-57B690D51DBA}"/>
    <cellStyle name="20% - Accent1 2 4 2 4 2 2" xfId="31356" xr:uid="{1F70470C-2AF0-416F-96CC-8460DC733D38}"/>
    <cellStyle name="20% - Accent1 2 4 2 4 3" xfId="23028" xr:uid="{C282C5F5-6569-455A-94D6-2577C33F582A}"/>
    <cellStyle name="20% - Accent1 2 4 2 5" xfId="9147" xr:uid="{33CF4DD1-0D17-420A-B720-8F5FCFC8FA00}"/>
    <cellStyle name="20% - Accent1 2 4 2 5 2" xfId="25804" xr:uid="{81A041DF-8A75-4327-9595-42E564358BA2}"/>
    <cellStyle name="20% - Accent1 2 4 2 6" xfId="17476" xr:uid="{5B40CB12-2136-452C-A76E-F5AA759F000B}"/>
    <cellStyle name="20% - Accent1 2 4 3" xfId="1652" xr:uid="{FDBB7B41-FEB9-42D5-AFF4-FA445CF60650}"/>
    <cellStyle name="20% - Accent1 2 4 3 2" xfId="4442" xr:uid="{0ECD13B7-9427-46D5-9E1D-FB6913F44BE2}"/>
    <cellStyle name="20% - Accent1 2 4 3 2 2" xfId="12772" xr:uid="{40F42B23-F37A-4F6A-A744-8B3EDEB69CEB}"/>
    <cellStyle name="20% - Accent1 2 4 3 2 2 2" xfId="29429" xr:uid="{A31EB6F5-2CF1-467E-8690-80970A3DBAD6}"/>
    <cellStyle name="20% - Accent1 2 4 3 2 3" xfId="21101" xr:uid="{DE888E09-05B2-466A-B73F-93D57B33BB5B}"/>
    <cellStyle name="20% - Accent1 2 4 3 3" xfId="7218" xr:uid="{9201B392-C052-4135-9B87-B01EF2DD6305}"/>
    <cellStyle name="20% - Accent1 2 4 3 3 2" xfId="15548" xr:uid="{D355EA66-DF9F-4636-9103-EBA6E4162DD5}"/>
    <cellStyle name="20% - Accent1 2 4 3 3 2 2" xfId="32205" xr:uid="{4B36929E-D062-4F94-B229-70731052D963}"/>
    <cellStyle name="20% - Accent1 2 4 3 3 3" xfId="23877" xr:uid="{4E4AF526-73DE-4FB2-B0CA-A668E5B19BC0}"/>
    <cellStyle name="20% - Accent1 2 4 3 4" xfId="9996" xr:uid="{280EC691-A48E-469F-A1C0-DD25994FAF33}"/>
    <cellStyle name="20% - Accent1 2 4 3 4 2" xfId="26653" xr:uid="{4DBDDAB1-1789-4DFD-863D-6BB6073775F9}"/>
    <cellStyle name="20% - Accent1 2 4 3 5" xfId="18325" xr:uid="{CD21554E-4DF5-4060-B1E6-7B3C0B4D862A}"/>
    <cellStyle name="20% - Accent1 2 4 4" xfId="3115" xr:uid="{E518D9A4-9F84-4E16-86AD-1FC22EF125BF}"/>
    <cellStyle name="20% - Accent1 2 4 4 2" xfId="11445" xr:uid="{BAED2A3C-017C-4CD3-96EC-D48FD8FE40A7}"/>
    <cellStyle name="20% - Accent1 2 4 4 2 2" xfId="28102" xr:uid="{35F65DF6-1493-4C93-8822-F5A7088F7624}"/>
    <cellStyle name="20% - Accent1 2 4 4 3" xfId="19774" xr:uid="{E4875605-9728-454E-8A5A-F1602F57874D}"/>
    <cellStyle name="20% - Accent1 2 4 5" xfId="5891" xr:uid="{585A51B8-91CB-4283-914A-639DABDF0B48}"/>
    <cellStyle name="20% - Accent1 2 4 5 2" xfId="14221" xr:uid="{E5C1E4DA-52B7-48A3-B561-9D4657F0651C}"/>
    <cellStyle name="20% - Accent1 2 4 5 2 2" xfId="30878" xr:uid="{87049C0E-7A4D-441D-8208-3D20B08967B3}"/>
    <cellStyle name="20% - Accent1 2 4 5 3" xfId="22550" xr:uid="{C1C3F020-B3A8-4CAF-BD89-44002E65219A}"/>
    <cellStyle name="20% - Accent1 2 4 6" xfId="8669" xr:uid="{7BBEBA56-1CC9-4FA0-B517-5C6130C53BB5}"/>
    <cellStyle name="20% - Accent1 2 4 6 2" xfId="25326" xr:uid="{5E4549EC-F94A-4843-B2AC-B244C27AE545}"/>
    <cellStyle name="20% - Accent1 2 4 7" xfId="16998" xr:uid="{78713DA1-2DD9-49C6-9984-5B0C291999AB}"/>
    <cellStyle name="20% - Accent1 2 5" xfId="558" xr:uid="{E48E7A2D-EB5C-4BFA-AA32-AB4180FBAA41}"/>
    <cellStyle name="20% - Accent1 2 5 2" xfId="1888" xr:uid="{7BAA0269-42D1-4462-B6FB-4CE93E3BF796}"/>
    <cellStyle name="20% - Accent1 2 5 2 2" xfId="4678" xr:uid="{290E3959-468E-442E-94AC-4D529E244EBB}"/>
    <cellStyle name="20% - Accent1 2 5 2 2 2" xfId="13008" xr:uid="{80A1C582-D114-4274-A77B-02444CD912D1}"/>
    <cellStyle name="20% - Accent1 2 5 2 2 2 2" xfId="29665" xr:uid="{55132773-4F9C-4C91-BB46-3A6CD934CC95}"/>
    <cellStyle name="20% - Accent1 2 5 2 2 3" xfId="21337" xr:uid="{697D9E3F-7E7F-44D4-80D1-8BFE9CD5FF48}"/>
    <cellStyle name="20% - Accent1 2 5 2 3" xfId="7454" xr:uid="{5C971D99-9206-4F71-BD67-EBC3887BDEFB}"/>
    <cellStyle name="20% - Accent1 2 5 2 3 2" xfId="15784" xr:uid="{CE5A7C29-1BC0-4824-B168-FEE5361CF260}"/>
    <cellStyle name="20% - Accent1 2 5 2 3 2 2" xfId="32441" xr:uid="{EF0A15AE-D319-4499-809B-74BE1E7CA213}"/>
    <cellStyle name="20% - Accent1 2 5 2 3 3" xfId="24113" xr:uid="{2510AFC1-1C88-4F0F-94FC-95C3D99F031F}"/>
    <cellStyle name="20% - Accent1 2 5 2 4" xfId="10232" xr:uid="{E78E4376-45CB-4B55-9976-0A75D5F27936}"/>
    <cellStyle name="20% - Accent1 2 5 2 4 2" xfId="26889" xr:uid="{636DBE5B-3AFD-4B3B-AE27-39895C7D5D69}"/>
    <cellStyle name="20% - Accent1 2 5 2 5" xfId="18561" xr:uid="{4BCF3F69-BCB6-433D-9B19-ACF23D253C25}"/>
    <cellStyle name="20% - Accent1 2 5 3" xfId="3351" xr:uid="{5D13CFB8-19F3-4A16-AEF8-1AA2561A176B}"/>
    <cellStyle name="20% - Accent1 2 5 3 2" xfId="11681" xr:uid="{60A8B263-7FA3-4618-A537-114511ADD9AA}"/>
    <cellStyle name="20% - Accent1 2 5 3 2 2" xfId="28338" xr:uid="{803E5C23-C18F-4247-82DF-47D761BDD955}"/>
    <cellStyle name="20% - Accent1 2 5 3 3" xfId="20010" xr:uid="{36BE70F1-10C8-422D-80B8-605A0DB3CF1B}"/>
    <cellStyle name="20% - Accent1 2 5 4" xfId="6127" xr:uid="{5A859CEC-05AB-4915-A634-524A7D7496BA}"/>
    <cellStyle name="20% - Accent1 2 5 4 2" xfId="14457" xr:uid="{113A928C-9A5D-4D1E-9867-BF588D20AD33}"/>
    <cellStyle name="20% - Accent1 2 5 4 2 2" xfId="31114" xr:uid="{6BAC8921-ABA9-4317-B061-7391DCFDA1ED}"/>
    <cellStyle name="20% - Accent1 2 5 4 3" xfId="22786" xr:uid="{AB001D01-9031-44C8-9DCE-A2B1E89789D4}"/>
    <cellStyle name="20% - Accent1 2 5 5" xfId="8905" xr:uid="{AD1C25F3-32D6-4240-BEA3-BEAEA9A6EE5F}"/>
    <cellStyle name="20% - Accent1 2 5 5 2" xfId="25562" xr:uid="{6284EDAD-E8AF-41CA-86AC-19A70B1C51D0}"/>
    <cellStyle name="20% - Accent1 2 5 6" xfId="17234" xr:uid="{94B2E755-F215-4A4A-B3F8-E40303D451E5}"/>
    <cellStyle name="20% - Accent1 2 6" xfId="1035" xr:uid="{B5D8B630-C7C7-4F0F-85E3-2AA4ABC2ECCD}"/>
    <cellStyle name="20% - Accent1 2 6 2" xfId="2363" xr:uid="{D6C1AF4E-87A6-484B-BD91-A812D8B3DFD1}"/>
    <cellStyle name="20% - Accent1 2 6 2 2" xfId="5153" xr:uid="{45CE2BF0-F250-438D-99F9-FF0739ABD1A2}"/>
    <cellStyle name="20% - Accent1 2 6 2 2 2" xfId="13483" xr:uid="{886BA781-5E67-4A0D-BDBE-EF1D69565A51}"/>
    <cellStyle name="20% - Accent1 2 6 2 2 2 2" xfId="30140" xr:uid="{D91CB794-A01C-4FD3-B9E8-BDA4A4125A39}"/>
    <cellStyle name="20% - Accent1 2 6 2 2 3" xfId="21812" xr:uid="{B9F23A7F-A959-4C08-9AF8-53EAF639AE2D}"/>
    <cellStyle name="20% - Accent1 2 6 2 3" xfId="7929" xr:uid="{7FCC945D-47AE-4651-B511-8A33471C9329}"/>
    <cellStyle name="20% - Accent1 2 6 2 3 2" xfId="16259" xr:uid="{D92BE3F8-80F1-4E80-BF12-AFE983F4DD09}"/>
    <cellStyle name="20% - Accent1 2 6 2 3 2 2" xfId="32916" xr:uid="{32DB3B9E-276E-4022-9586-BB795AE917FF}"/>
    <cellStyle name="20% - Accent1 2 6 2 3 3" xfId="24588" xr:uid="{6EB9BAA2-350A-4ADE-A34F-C13FFCEF009B}"/>
    <cellStyle name="20% - Accent1 2 6 2 4" xfId="10707" xr:uid="{B1BA0B2A-93ED-49D2-A576-67D8D88E6B58}"/>
    <cellStyle name="20% - Accent1 2 6 2 4 2" xfId="27364" xr:uid="{C242EC39-CB3D-4310-93C3-E9409C09E32E}"/>
    <cellStyle name="20% - Accent1 2 6 2 5" xfId="19036" xr:uid="{3844802F-3D5F-4071-9F62-348AD93C67A3}"/>
    <cellStyle name="20% - Accent1 2 6 3" xfId="3826" xr:uid="{DEBA9460-BAEE-4CA7-88A5-3A2CC4AF83AD}"/>
    <cellStyle name="20% - Accent1 2 6 3 2" xfId="12156" xr:uid="{CFCF60EF-7209-4FCF-B967-FD3644AC4883}"/>
    <cellStyle name="20% - Accent1 2 6 3 2 2" xfId="28813" xr:uid="{7212EBB6-BE16-439B-82B5-99A64C3B93AF}"/>
    <cellStyle name="20% - Accent1 2 6 3 3" xfId="20485" xr:uid="{8E85D429-ABA7-4D20-A9C8-56F79ACB74E8}"/>
    <cellStyle name="20% - Accent1 2 6 4" xfId="6602" xr:uid="{7B36D96B-1237-4BB0-8FA7-5D4F8FBDD923}"/>
    <cellStyle name="20% - Accent1 2 6 4 2" xfId="14932" xr:uid="{34331149-FC64-44FD-8042-E8FBC8CAC8B7}"/>
    <cellStyle name="20% - Accent1 2 6 4 2 2" xfId="31589" xr:uid="{CB7C7769-2F93-4D52-9369-E148AD469F37}"/>
    <cellStyle name="20% - Accent1 2 6 4 3" xfId="23261" xr:uid="{20C9C5C8-B91C-465A-AFD6-664410D4EA9F}"/>
    <cellStyle name="20% - Accent1 2 6 5" xfId="9380" xr:uid="{EC29AC95-E81C-41EF-8291-223A763F5DF2}"/>
    <cellStyle name="20% - Accent1 2 6 5 2" xfId="26037" xr:uid="{06E495F6-7BE3-45C6-A9F1-72E0BB27149A}"/>
    <cellStyle name="20% - Accent1 2 6 6" xfId="17709" xr:uid="{494F75EB-7367-48B6-BFA2-7B692F1D3F62}"/>
    <cellStyle name="20% - Accent1 2 7" xfId="1296" xr:uid="{9130BB6E-485C-4735-B833-110F20CA297A}"/>
    <cellStyle name="20% - Accent1 2 7 2" xfId="2624" xr:uid="{CF7098C8-4036-4AB8-AD10-9CDC2BF3F985}"/>
    <cellStyle name="20% - Accent1 2 7 2 2" xfId="5414" xr:uid="{00745492-4525-4E9F-BFC6-62E0B7D9709D}"/>
    <cellStyle name="20% - Accent1 2 7 2 2 2" xfId="13744" xr:uid="{C69A70E3-C022-4552-B858-81460540866B}"/>
    <cellStyle name="20% - Accent1 2 7 2 2 2 2" xfId="30401" xr:uid="{985DE589-AAB4-4F4B-8A43-51D0FBFAB14D}"/>
    <cellStyle name="20% - Accent1 2 7 2 2 3" xfId="22073" xr:uid="{B6D351A7-1713-4A9C-9D56-DE477BE2CA6A}"/>
    <cellStyle name="20% - Accent1 2 7 2 3" xfId="8190" xr:uid="{AFBA8ACA-4ECC-48FD-BF7D-3215E128C634}"/>
    <cellStyle name="20% - Accent1 2 7 2 3 2" xfId="16520" xr:uid="{FB0EEFD2-EF07-42D7-B4C3-AC648CEF2974}"/>
    <cellStyle name="20% - Accent1 2 7 2 3 2 2" xfId="33177" xr:uid="{F6AB96F4-AFD6-446E-A732-98EFEC5B36F9}"/>
    <cellStyle name="20% - Accent1 2 7 2 3 3" xfId="24849" xr:uid="{882E2174-B3F9-4911-BF93-70BF1CC58B71}"/>
    <cellStyle name="20% - Accent1 2 7 2 4" xfId="10968" xr:uid="{87E6A19E-D7CA-4D06-8D24-7A70FF19BF80}"/>
    <cellStyle name="20% - Accent1 2 7 2 4 2" xfId="27625" xr:uid="{970F6B04-8910-4A66-9CDD-A09C5EF52FFA}"/>
    <cellStyle name="20% - Accent1 2 7 2 5" xfId="19297" xr:uid="{6BBAF224-8B0A-4D91-AA65-ECD2AA51CBC7}"/>
    <cellStyle name="20% - Accent1 2 7 3" xfId="4087" xr:uid="{475C827D-FDCD-4A40-BFB0-531ADD107503}"/>
    <cellStyle name="20% - Accent1 2 7 3 2" xfId="12417" xr:uid="{EAA3AB09-5A80-4FB5-B07C-DCDB19A8029A}"/>
    <cellStyle name="20% - Accent1 2 7 3 2 2" xfId="29074" xr:uid="{F3FB9A6D-F430-46CD-A7E7-5FBFCEEBC6A0}"/>
    <cellStyle name="20% - Accent1 2 7 3 3" xfId="20746" xr:uid="{9569F390-6002-4581-8892-05C9631D37AD}"/>
    <cellStyle name="20% - Accent1 2 7 4" xfId="6863" xr:uid="{92284CA8-9802-4080-AB50-5B648A98A619}"/>
    <cellStyle name="20% - Accent1 2 7 4 2" xfId="15193" xr:uid="{23882C07-126B-40D0-82FE-6FB95526338F}"/>
    <cellStyle name="20% - Accent1 2 7 4 2 2" xfId="31850" xr:uid="{8E6E6CD3-2FFE-4CB6-8241-4BEC7C0459B3}"/>
    <cellStyle name="20% - Accent1 2 7 4 3" xfId="23522" xr:uid="{75085A24-9E70-423C-BF24-AE9A8AA1391E}"/>
    <cellStyle name="20% - Accent1 2 7 5" xfId="9641" xr:uid="{FEF04F38-9792-4ED0-8EDD-9050E46BAC25}"/>
    <cellStyle name="20% - Accent1 2 7 5 2" xfId="26298" xr:uid="{0EDE70FB-9B84-4199-AAB6-926502032503}"/>
    <cellStyle name="20% - Accent1 2 7 6" xfId="17970" xr:uid="{406599C0-640F-4489-8B85-A1CDEC26E383}"/>
    <cellStyle name="20% - Accent1 2 8" xfId="1414" xr:uid="{6486A4D7-724D-4D85-B4C9-0E7198DC9966}"/>
    <cellStyle name="20% - Accent1 2 8 2" xfId="4205" xr:uid="{E309F560-ED4F-42F6-8977-8875FF0E5135}"/>
    <cellStyle name="20% - Accent1 2 8 2 2" xfId="12535" xr:uid="{2FEB1A1C-567B-41CA-950A-58CCF50F426F}"/>
    <cellStyle name="20% - Accent1 2 8 2 2 2" xfId="29192" xr:uid="{61465247-58FD-41FF-8A00-6F01A362071E}"/>
    <cellStyle name="20% - Accent1 2 8 2 3" xfId="20864" xr:uid="{857254E1-E228-4054-80D2-7CAED21DDB0B}"/>
    <cellStyle name="20% - Accent1 2 8 3" xfId="6981" xr:uid="{54259342-CEE3-4D45-BA14-80884E2FDA20}"/>
    <cellStyle name="20% - Accent1 2 8 3 2" xfId="15311" xr:uid="{4F806D5D-2045-47A4-A419-5D69D6C9FDDF}"/>
    <cellStyle name="20% - Accent1 2 8 3 2 2" xfId="31968" xr:uid="{48AB0E9D-3AC4-4F79-BA98-05F5CA610061}"/>
    <cellStyle name="20% - Accent1 2 8 3 3" xfId="23640" xr:uid="{2168704C-363E-41C3-ACCD-72C8E872DC42}"/>
    <cellStyle name="20% - Accent1 2 8 4" xfId="9759" xr:uid="{2708168B-78E2-4AAE-AA4F-7F745F327732}"/>
    <cellStyle name="20% - Accent1 2 8 4 2" xfId="26416" xr:uid="{426375BD-1B2E-4380-A5D6-EDC9B0813110}"/>
    <cellStyle name="20% - Accent1 2 8 5" xfId="18088" xr:uid="{AAEA0CF8-8B84-4C3F-AF4E-7EA73FC4FFDC}"/>
    <cellStyle name="20% - Accent1 2 9" xfId="2877" xr:uid="{2A307711-0A8B-4299-9338-2900906C3C31}"/>
    <cellStyle name="20% - Accent1 2 9 2" xfId="11208" xr:uid="{F1A56EC7-318B-402D-987C-C2E49FAB7860}"/>
    <cellStyle name="20% - Accent1 2 9 2 2" xfId="27865" xr:uid="{68CD2531-9779-46A9-8DBF-ACD6577BAED2}"/>
    <cellStyle name="20% - Accent1 2 9 3" xfId="19537" xr:uid="{D07DEA44-F71B-4458-BD7A-5BCB17C8505A}"/>
    <cellStyle name="20% - Accent1 3" xfId="101" xr:uid="{47CA56E9-3A9F-478E-A1FC-A07D0A0634D2}"/>
    <cellStyle name="20% - Accent1 3 10" xfId="8455" xr:uid="{C90A0A7C-774E-4DF9-B26F-8AFE9F7BBDBD}"/>
    <cellStyle name="20% - Accent1 3 10 2" xfId="25112" xr:uid="{48A30178-9C6C-440A-9DB4-0319CB44A145}"/>
    <cellStyle name="20% - Accent1 3 11" xfId="16784" xr:uid="{C5CA63E5-70FB-47BF-9E0D-F1EAA627E606}"/>
    <cellStyle name="20% - Accent1 3 12" xfId="33975" xr:uid="{91CA9108-A4B3-49FD-9348-24B5CFF0CD76}"/>
    <cellStyle name="20% - Accent1 3 13" xfId="34735" xr:uid="{60842C7E-0561-41B2-B8FF-A8AEF623F273}"/>
    <cellStyle name="20% - Accent1 3 2" xfId="224" xr:uid="{4A145353-B55A-4583-985E-A5F9B79E4A7D}"/>
    <cellStyle name="20% - Accent1 3 2 10" xfId="34795" xr:uid="{E0D8110B-A700-458E-9C97-75E767CFCAE8}"/>
    <cellStyle name="20% - Accent1 3 2 2" xfId="465" xr:uid="{2A672104-0CD6-4FE6-9348-0795E44A1859}"/>
    <cellStyle name="20% - Accent1 3 2 2 2" xfId="942" xr:uid="{1D3F5161-4100-4161-9D03-9BAB7807BD5F}"/>
    <cellStyle name="20% - Accent1 3 2 2 2 2" xfId="2270" xr:uid="{602BA813-1927-4765-A3C7-1C7AA3A03F32}"/>
    <cellStyle name="20% - Accent1 3 2 2 2 2 2" xfId="5060" xr:uid="{6459F3CB-F3E8-4BA1-9C7A-0610A1B128E3}"/>
    <cellStyle name="20% - Accent1 3 2 2 2 2 2 2" xfId="13390" xr:uid="{71F211D8-B683-4740-BC78-3ED028B683F2}"/>
    <cellStyle name="20% - Accent1 3 2 2 2 2 2 2 2" xfId="30047" xr:uid="{64D1C836-ADB5-4BA0-A9A0-7492D2B6E311}"/>
    <cellStyle name="20% - Accent1 3 2 2 2 2 2 3" xfId="21719" xr:uid="{AF4F5437-BE08-4363-B715-E1D424585A05}"/>
    <cellStyle name="20% - Accent1 3 2 2 2 2 3" xfId="7836" xr:uid="{2DB4CE89-A8D7-4743-9620-45B226B1C574}"/>
    <cellStyle name="20% - Accent1 3 2 2 2 2 3 2" xfId="16166" xr:uid="{738D040E-BB7A-4D48-AE68-69F14D9A7734}"/>
    <cellStyle name="20% - Accent1 3 2 2 2 2 3 2 2" xfId="32823" xr:uid="{AC22BC80-6DC0-472D-8220-65EDE0AF01DB}"/>
    <cellStyle name="20% - Accent1 3 2 2 2 2 3 3" xfId="24495" xr:uid="{6B2C12B7-20A3-4A68-84DE-D105F1D6B4CF}"/>
    <cellStyle name="20% - Accent1 3 2 2 2 2 4" xfId="10614" xr:uid="{9637833D-CA04-4207-9D27-EF2A2E33CF58}"/>
    <cellStyle name="20% - Accent1 3 2 2 2 2 4 2" xfId="27271" xr:uid="{82DE304E-654D-4792-9E7D-5051670D1F34}"/>
    <cellStyle name="20% - Accent1 3 2 2 2 2 5" xfId="18943" xr:uid="{259DC6F7-BF08-4850-BD0E-836CA11FBA8F}"/>
    <cellStyle name="20% - Accent1 3 2 2 2 3" xfId="3733" xr:uid="{5794249F-5B2F-439B-92ED-DD4CC21B1A0D}"/>
    <cellStyle name="20% - Accent1 3 2 2 2 3 2" xfId="12063" xr:uid="{331C5D78-A03C-488F-8F67-FF8DAFAA4867}"/>
    <cellStyle name="20% - Accent1 3 2 2 2 3 2 2" xfId="28720" xr:uid="{DA4FA8E4-91B0-4AAB-9AF9-86348D1D0B2D}"/>
    <cellStyle name="20% - Accent1 3 2 2 2 3 3" xfId="20392" xr:uid="{EFEEB502-089C-462F-8BF8-6769C6263D05}"/>
    <cellStyle name="20% - Accent1 3 2 2 2 4" xfId="6509" xr:uid="{9DC16CE1-079B-4E3F-ABB0-D8BE59C6E350}"/>
    <cellStyle name="20% - Accent1 3 2 2 2 4 2" xfId="14839" xr:uid="{90F94C5B-5684-4318-8F3D-80E9F51C3BDC}"/>
    <cellStyle name="20% - Accent1 3 2 2 2 4 2 2" xfId="31496" xr:uid="{946871BD-C95E-4B3D-994E-2907CA8C8307}"/>
    <cellStyle name="20% - Accent1 3 2 2 2 4 3" xfId="23168" xr:uid="{E26854B9-F36D-4E46-B652-058974CB2118}"/>
    <cellStyle name="20% - Accent1 3 2 2 2 5" xfId="9287" xr:uid="{F247E01F-73AB-4B93-BB71-B59D1BF4C798}"/>
    <cellStyle name="20% - Accent1 3 2 2 2 5 2" xfId="25944" xr:uid="{FE1475C4-4D88-48BE-AD16-EF4B00A81910}"/>
    <cellStyle name="20% - Accent1 3 2 2 2 6" xfId="17616" xr:uid="{03C6C482-E607-4EDB-A58E-0F343F5187BD}"/>
    <cellStyle name="20% - Accent1 3 2 2 3" xfId="1795" xr:uid="{5F0EFDFB-1656-4A5E-9413-2EAF556DDAE4}"/>
    <cellStyle name="20% - Accent1 3 2 2 3 2" xfId="4585" xr:uid="{858D9503-161D-4433-8ACE-375964D08E97}"/>
    <cellStyle name="20% - Accent1 3 2 2 3 2 2" xfId="12915" xr:uid="{AE917E7C-1504-4F06-9BE6-B405AFC367CE}"/>
    <cellStyle name="20% - Accent1 3 2 2 3 2 2 2" xfId="29572" xr:uid="{5C49BB75-3767-4170-8D04-2E931EE016BD}"/>
    <cellStyle name="20% - Accent1 3 2 2 3 2 3" xfId="21244" xr:uid="{F9F758F0-38DC-44CF-A662-58F50E40A9E7}"/>
    <cellStyle name="20% - Accent1 3 2 2 3 3" xfId="7361" xr:uid="{BFB3BA4F-74F0-4786-8771-CCCB25C9AF5B}"/>
    <cellStyle name="20% - Accent1 3 2 2 3 3 2" xfId="15691" xr:uid="{CF15F6EA-72BA-4F46-8F1F-E6B8FC4EC6C2}"/>
    <cellStyle name="20% - Accent1 3 2 2 3 3 2 2" xfId="32348" xr:uid="{4D77FAB2-FB6C-46AF-8818-4FC4075AE7CF}"/>
    <cellStyle name="20% - Accent1 3 2 2 3 3 3" xfId="24020" xr:uid="{152328FC-D745-443F-AB80-7362174807F1}"/>
    <cellStyle name="20% - Accent1 3 2 2 3 4" xfId="10139" xr:uid="{490DB2C7-6389-40C7-8BDB-037AE183F027}"/>
    <cellStyle name="20% - Accent1 3 2 2 3 4 2" xfId="26796" xr:uid="{8D34B98A-B7E4-4D99-85FB-6932551EB270}"/>
    <cellStyle name="20% - Accent1 3 2 2 3 5" xfId="18468" xr:uid="{88A35271-08A5-4F61-9239-82C6C60C7609}"/>
    <cellStyle name="20% - Accent1 3 2 2 4" xfId="3258" xr:uid="{0F78F328-540A-4906-9B77-AFF41CA0C76D}"/>
    <cellStyle name="20% - Accent1 3 2 2 4 2" xfId="11588" xr:uid="{1AE95CD8-1F36-4FFD-A3D4-58E2BE42F684}"/>
    <cellStyle name="20% - Accent1 3 2 2 4 2 2" xfId="28245" xr:uid="{7D33DF81-B8DB-44F9-9C1A-1423009AE340}"/>
    <cellStyle name="20% - Accent1 3 2 2 4 3" xfId="19917" xr:uid="{7953CC95-41ED-4D6B-88B4-E8BC487BEA56}"/>
    <cellStyle name="20% - Accent1 3 2 2 5" xfId="6034" xr:uid="{486886DC-56F5-4619-AC1F-F9E5C7686A8A}"/>
    <cellStyle name="20% - Accent1 3 2 2 5 2" xfId="14364" xr:uid="{9E0109E3-39D9-4A00-B2BC-E20D51A59B0A}"/>
    <cellStyle name="20% - Accent1 3 2 2 5 2 2" xfId="31021" xr:uid="{FA664A3C-F65C-4D94-9F8A-38EBDB1F42A0}"/>
    <cellStyle name="20% - Accent1 3 2 2 5 3" xfId="22693" xr:uid="{0164FBC5-AEEA-4648-8E43-53717EBD146A}"/>
    <cellStyle name="20% - Accent1 3 2 2 6" xfId="8812" xr:uid="{D598247D-0914-4FCB-B477-4C004C33C7EA}"/>
    <cellStyle name="20% - Accent1 3 2 2 6 2" xfId="25469" xr:uid="{7B849C3A-119F-4B4B-B0D9-A258D16FC9C7}"/>
    <cellStyle name="20% - Accent1 3 2 2 7" xfId="17141" xr:uid="{C9B3C79E-FD8C-4386-A7E7-08BD5DF52599}"/>
    <cellStyle name="20% - Accent1 3 2 3" xfId="701" xr:uid="{72E80C0D-BAFC-4393-8C0D-DDB44A38EE44}"/>
    <cellStyle name="20% - Accent1 3 2 3 2" xfId="2031" xr:uid="{F2A2129B-158B-4E2F-ACE2-788FBB66B9DB}"/>
    <cellStyle name="20% - Accent1 3 2 3 2 2" xfId="4821" xr:uid="{65A38EF5-1BE5-472A-9DAE-436D932CFAE5}"/>
    <cellStyle name="20% - Accent1 3 2 3 2 2 2" xfId="13151" xr:uid="{DFF85B3F-D76B-43D1-A039-0204A2B18FF3}"/>
    <cellStyle name="20% - Accent1 3 2 3 2 2 2 2" xfId="29808" xr:uid="{72694254-B013-4106-8E9A-014B6177125C}"/>
    <cellStyle name="20% - Accent1 3 2 3 2 2 3" xfId="21480" xr:uid="{AC2A22D8-4954-46D1-8143-A1FA610A2634}"/>
    <cellStyle name="20% - Accent1 3 2 3 2 3" xfId="7597" xr:uid="{500E4A11-25C8-40EF-89C0-18601AEA343F}"/>
    <cellStyle name="20% - Accent1 3 2 3 2 3 2" xfId="15927" xr:uid="{7CC09A4C-80F2-4221-B98B-76B7EE44F975}"/>
    <cellStyle name="20% - Accent1 3 2 3 2 3 2 2" xfId="32584" xr:uid="{641DAAC3-373B-4B64-BCE0-D4D91DBECF45}"/>
    <cellStyle name="20% - Accent1 3 2 3 2 3 3" xfId="24256" xr:uid="{851E1E2A-987E-419F-98F3-A91BF80A7130}"/>
    <cellStyle name="20% - Accent1 3 2 3 2 4" xfId="10375" xr:uid="{9EF286A0-7BF3-47E6-89F5-DA056F1EDC20}"/>
    <cellStyle name="20% - Accent1 3 2 3 2 4 2" xfId="27032" xr:uid="{E59174CB-68A6-4F3C-965E-322352B27F1F}"/>
    <cellStyle name="20% - Accent1 3 2 3 2 5" xfId="18704" xr:uid="{0F4038AF-C081-41C9-B8E3-F16663A3FB7B}"/>
    <cellStyle name="20% - Accent1 3 2 3 3" xfId="3494" xr:uid="{36F290F8-FC58-4312-86BD-7439CDD1713E}"/>
    <cellStyle name="20% - Accent1 3 2 3 3 2" xfId="11824" xr:uid="{383677B3-FD7B-46EB-967C-C79C1F0DD968}"/>
    <cellStyle name="20% - Accent1 3 2 3 3 2 2" xfId="28481" xr:uid="{748501B9-FE35-45E0-B3B0-AD97F5A0C5A8}"/>
    <cellStyle name="20% - Accent1 3 2 3 3 3" xfId="20153" xr:uid="{C3CD3A9F-3DF1-49F5-8DA6-3D27971E49EE}"/>
    <cellStyle name="20% - Accent1 3 2 3 4" xfId="6270" xr:uid="{2BF8EDBE-4546-4403-9BA7-4662733D4C02}"/>
    <cellStyle name="20% - Accent1 3 2 3 4 2" xfId="14600" xr:uid="{9A0E53BC-F99E-4709-8D12-FDAF579A8460}"/>
    <cellStyle name="20% - Accent1 3 2 3 4 2 2" xfId="31257" xr:uid="{999F384B-1A0F-4F07-8D53-41D13B4683D5}"/>
    <cellStyle name="20% - Accent1 3 2 3 4 3" xfId="22929" xr:uid="{6D80C326-B685-455A-9135-7DC3C0E3D3A8}"/>
    <cellStyle name="20% - Accent1 3 2 3 5" xfId="9048" xr:uid="{DA0D81AB-88BE-4C14-92C7-9ACDF1B32146}"/>
    <cellStyle name="20% - Accent1 3 2 3 5 2" xfId="25705" xr:uid="{31AAC808-96DE-425C-8B0F-DE8AD2F95704}"/>
    <cellStyle name="20% - Accent1 3 2 3 6" xfId="17377" xr:uid="{1C175AE0-9547-4735-99C2-86A417D2E573}"/>
    <cellStyle name="20% - Accent1 3 2 4" xfId="1178" xr:uid="{AF344252-F92D-4B4B-A704-0CFF822FAC11}"/>
    <cellStyle name="20% - Accent1 3 2 4 2" xfId="2506" xr:uid="{EEB5A1C0-034F-4E69-A1A0-C30BB9CD252C}"/>
    <cellStyle name="20% - Accent1 3 2 4 2 2" xfId="5296" xr:uid="{E61133A6-021E-432C-A706-D239FFBDD1C5}"/>
    <cellStyle name="20% - Accent1 3 2 4 2 2 2" xfId="13626" xr:uid="{4BB648A9-04E0-4AD6-8236-B004E6B60FE5}"/>
    <cellStyle name="20% - Accent1 3 2 4 2 2 2 2" xfId="30283" xr:uid="{D4F19397-F507-421B-88F1-EC9A0CC1318A}"/>
    <cellStyle name="20% - Accent1 3 2 4 2 2 3" xfId="21955" xr:uid="{47A55EF3-8BA5-4A6B-B653-76E2A458D8D9}"/>
    <cellStyle name="20% - Accent1 3 2 4 2 3" xfId="8072" xr:uid="{977A0018-BDCE-4085-A6CA-D12B20CC4AFC}"/>
    <cellStyle name="20% - Accent1 3 2 4 2 3 2" xfId="16402" xr:uid="{4F7B8CA1-0E42-4638-B9DB-58A6F539E55C}"/>
    <cellStyle name="20% - Accent1 3 2 4 2 3 2 2" xfId="33059" xr:uid="{38B1B40D-7139-48CA-8BB7-C16665DBFA8A}"/>
    <cellStyle name="20% - Accent1 3 2 4 2 3 3" xfId="24731" xr:uid="{210589AE-7831-4816-A434-4DECE11960B4}"/>
    <cellStyle name="20% - Accent1 3 2 4 2 4" xfId="10850" xr:uid="{AF4A9F28-B4C0-429C-B2B1-9F5FB3B0F907}"/>
    <cellStyle name="20% - Accent1 3 2 4 2 4 2" xfId="27507" xr:uid="{894ECB80-4C23-4AD1-83D3-1F82A69330C8}"/>
    <cellStyle name="20% - Accent1 3 2 4 2 5" xfId="19179" xr:uid="{C5A8DC21-94E3-4202-95DF-98032AA862C2}"/>
    <cellStyle name="20% - Accent1 3 2 4 3" xfId="3969" xr:uid="{0268916F-709F-4A41-A0E9-5FBFEBE99E07}"/>
    <cellStyle name="20% - Accent1 3 2 4 3 2" xfId="12299" xr:uid="{105CD7E6-9A51-4B50-AF1D-2D08C9A21D84}"/>
    <cellStyle name="20% - Accent1 3 2 4 3 2 2" xfId="28956" xr:uid="{D5FFFE0E-B469-4590-974B-5D0C070E21C6}"/>
    <cellStyle name="20% - Accent1 3 2 4 3 3" xfId="20628" xr:uid="{1E30D154-DA8B-498F-9AF8-9DCF7B3B02FC}"/>
    <cellStyle name="20% - Accent1 3 2 4 4" xfId="6745" xr:uid="{53F97A5B-6CF9-43DF-9F16-CB1FD075363B}"/>
    <cellStyle name="20% - Accent1 3 2 4 4 2" xfId="15075" xr:uid="{60C48273-03DD-417F-8BAA-23C8559234CE}"/>
    <cellStyle name="20% - Accent1 3 2 4 4 2 2" xfId="31732" xr:uid="{AB625BBC-E2B2-4A6E-9CF5-F9FA4AC9A09B}"/>
    <cellStyle name="20% - Accent1 3 2 4 4 3" xfId="23404" xr:uid="{4E2F672D-3F86-4DEB-A1B9-6DE6BF517599}"/>
    <cellStyle name="20% - Accent1 3 2 4 5" xfId="9523" xr:uid="{CB8E7299-0259-451D-8236-7D96208FE9F0}"/>
    <cellStyle name="20% - Accent1 3 2 4 5 2" xfId="26180" xr:uid="{49E27E5F-0204-40B0-8B12-C8DDE10D9D4A}"/>
    <cellStyle name="20% - Accent1 3 2 4 6" xfId="17852" xr:uid="{FA049B57-6FFA-4D5B-A89D-F5EA538FD066}"/>
    <cellStyle name="20% - Accent1 3 2 5" xfId="1558" xr:uid="{91B5224F-8DFD-4699-9AB9-B22D24D31C28}"/>
    <cellStyle name="20% - Accent1 3 2 5 2" xfId="4348" xr:uid="{27277046-DD23-4E85-BD7E-521A102BAEEB}"/>
    <cellStyle name="20% - Accent1 3 2 5 2 2" xfId="12678" xr:uid="{58BCC620-071A-4B4B-A1E0-8F07A4B082B1}"/>
    <cellStyle name="20% - Accent1 3 2 5 2 2 2" xfId="29335" xr:uid="{8B8FD8B5-383D-41E9-8079-E63E84BD40BF}"/>
    <cellStyle name="20% - Accent1 3 2 5 2 3" xfId="21007" xr:uid="{02A401FA-16AA-44C5-9B47-BC19589199C2}"/>
    <cellStyle name="20% - Accent1 3 2 5 3" xfId="7124" xr:uid="{1E22A45A-C81D-4E33-8709-8FE1B27450A4}"/>
    <cellStyle name="20% - Accent1 3 2 5 3 2" xfId="15454" xr:uid="{D93FCB04-02A8-4562-BC4C-FB23C66C5B5F}"/>
    <cellStyle name="20% - Accent1 3 2 5 3 2 2" xfId="32111" xr:uid="{563D39AF-A9FA-45E5-A2C8-D91CA41CB5BB}"/>
    <cellStyle name="20% - Accent1 3 2 5 3 3" xfId="23783" xr:uid="{DBB678A5-88CB-4331-A416-04C1C0CE7CCC}"/>
    <cellStyle name="20% - Accent1 3 2 5 4" xfId="9902" xr:uid="{9E40579F-7033-46A4-825F-30E735FF756C}"/>
    <cellStyle name="20% - Accent1 3 2 5 4 2" xfId="26559" xr:uid="{8D240365-986D-4097-9C11-1E23BB5D3FDA}"/>
    <cellStyle name="20% - Accent1 3 2 5 5" xfId="18231" xr:uid="{A7D9CFA9-A5A6-4AB3-8FFA-1587080FD715}"/>
    <cellStyle name="20% - Accent1 3 2 6" xfId="3021" xr:uid="{AF6A797D-992F-4D63-AE2F-AF3D5B2C811D}"/>
    <cellStyle name="20% - Accent1 3 2 6 2" xfId="11351" xr:uid="{77C43434-2F80-4767-A228-5BB714E42634}"/>
    <cellStyle name="20% - Accent1 3 2 6 2 2" xfId="28008" xr:uid="{823B9C59-A428-4776-AC9F-0AA3B068DA57}"/>
    <cellStyle name="20% - Accent1 3 2 6 3" xfId="19680" xr:uid="{7F5DD26E-D721-474F-A587-BBEAD10CAF28}"/>
    <cellStyle name="20% - Accent1 3 2 7" xfId="5797" xr:uid="{2520E020-91D2-4314-87EA-0E52A12742E0}"/>
    <cellStyle name="20% - Accent1 3 2 7 2" xfId="14127" xr:uid="{78AEAC77-1915-4820-B691-6DB834A6EA4A}"/>
    <cellStyle name="20% - Accent1 3 2 7 2 2" xfId="30784" xr:uid="{DA069BE1-F3BD-4EE3-B104-984DA30E450E}"/>
    <cellStyle name="20% - Accent1 3 2 7 3" xfId="22456" xr:uid="{3AEA777D-A857-48A4-AA8C-DF2E6F940E46}"/>
    <cellStyle name="20% - Accent1 3 2 8" xfId="8575" xr:uid="{8857649E-ED3F-4E2E-92D2-AA565644C6F8}"/>
    <cellStyle name="20% - Accent1 3 2 8 2" xfId="25232" xr:uid="{81B21DEC-5C25-438B-8BF2-66CB4A2D90DA}"/>
    <cellStyle name="20% - Accent1 3 2 9" xfId="16904" xr:uid="{B2995570-876F-42D4-85FD-D586E39794F0}"/>
    <cellStyle name="20% - Accent1 3 3" xfId="345" xr:uid="{4856C102-B5DF-499C-B029-19E15622ADE4}"/>
    <cellStyle name="20% - Accent1 3 3 2" xfId="824" xr:uid="{C50AA17E-D1AF-4D6C-8575-9E944E1C7A1E}"/>
    <cellStyle name="20% - Accent1 3 3 2 2" xfId="2152" xr:uid="{DCF9A8DD-3378-4097-A6D1-BF333EDF1678}"/>
    <cellStyle name="20% - Accent1 3 3 2 2 2" xfId="4942" xr:uid="{C14E3F0E-E19B-41A3-8BE2-3561421D1BB7}"/>
    <cellStyle name="20% - Accent1 3 3 2 2 2 2" xfId="13272" xr:uid="{3E205F0F-6B72-488A-B15B-35514A58A868}"/>
    <cellStyle name="20% - Accent1 3 3 2 2 2 2 2" xfId="29929" xr:uid="{4DDC91D0-A9ED-43F6-ACB2-A74442846330}"/>
    <cellStyle name="20% - Accent1 3 3 2 2 2 3" xfId="21601" xr:uid="{B184FA97-729E-408B-8560-34861FC7E385}"/>
    <cellStyle name="20% - Accent1 3 3 2 2 3" xfId="7718" xr:uid="{9F4EDEEF-909F-465A-9877-4F6387961F60}"/>
    <cellStyle name="20% - Accent1 3 3 2 2 3 2" xfId="16048" xr:uid="{2AF058CE-21B7-47BC-B9C3-BB3742AD6F52}"/>
    <cellStyle name="20% - Accent1 3 3 2 2 3 2 2" xfId="32705" xr:uid="{2D8B969E-0604-4B12-BF79-3127833E9AEE}"/>
    <cellStyle name="20% - Accent1 3 3 2 2 3 3" xfId="24377" xr:uid="{4380275C-A7F6-4F35-A5B5-CA996D31E1C5}"/>
    <cellStyle name="20% - Accent1 3 3 2 2 4" xfId="10496" xr:uid="{EB08BE14-861C-4CCA-8ABE-CF7D1A093A6A}"/>
    <cellStyle name="20% - Accent1 3 3 2 2 4 2" xfId="27153" xr:uid="{8F5B7E59-5F21-42AF-9CC7-322D8382A8B2}"/>
    <cellStyle name="20% - Accent1 3 3 2 2 5" xfId="18825" xr:uid="{D211A42A-A81C-43F5-A1B8-47F40F66DD05}"/>
    <cellStyle name="20% - Accent1 3 3 2 3" xfId="3615" xr:uid="{88DE5DE3-B4A7-46CB-A327-7FB9C2BF1E97}"/>
    <cellStyle name="20% - Accent1 3 3 2 3 2" xfId="11945" xr:uid="{017E682B-93FD-4671-B243-2B0AD0A1C043}"/>
    <cellStyle name="20% - Accent1 3 3 2 3 2 2" xfId="28602" xr:uid="{E1F0E3A8-747D-4021-A5AC-E9B36E6B72BA}"/>
    <cellStyle name="20% - Accent1 3 3 2 3 3" xfId="20274" xr:uid="{D31767C4-2A69-42E9-A6EC-FFE1718C6FAA}"/>
    <cellStyle name="20% - Accent1 3 3 2 4" xfId="6391" xr:uid="{DAFC517A-0168-40C3-B3D7-AB8D39D6927B}"/>
    <cellStyle name="20% - Accent1 3 3 2 4 2" xfId="14721" xr:uid="{8B71B151-4177-4C39-B441-51DDD10E9D98}"/>
    <cellStyle name="20% - Accent1 3 3 2 4 2 2" xfId="31378" xr:uid="{4C07AE07-9F25-480E-9496-02B9D363DF96}"/>
    <cellStyle name="20% - Accent1 3 3 2 4 3" xfId="23050" xr:uid="{B58545EE-A659-4F91-B300-960E6D66ED6D}"/>
    <cellStyle name="20% - Accent1 3 3 2 5" xfId="9169" xr:uid="{8B064ADC-0415-445D-B6C4-08FABD002BFD}"/>
    <cellStyle name="20% - Accent1 3 3 2 5 2" xfId="25826" xr:uid="{3039DD75-F57D-42CE-B133-3331D379B182}"/>
    <cellStyle name="20% - Accent1 3 3 2 6" xfId="17498" xr:uid="{8EF8D69D-B0DF-4431-B120-2EE3896ED590}"/>
    <cellStyle name="20% - Accent1 3 3 3" xfId="1675" xr:uid="{6FC128DF-69EE-4006-9831-A57458CCBE77}"/>
    <cellStyle name="20% - Accent1 3 3 3 2" xfId="4465" xr:uid="{789A2F28-754E-4B1D-9047-8166810D4AE8}"/>
    <cellStyle name="20% - Accent1 3 3 3 2 2" xfId="12795" xr:uid="{7777C4D4-C613-43B8-9D74-F93D7C2B0562}"/>
    <cellStyle name="20% - Accent1 3 3 3 2 2 2" xfId="29452" xr:uid="{9CF206A4-271C-446C-811E-81A63BE5AA41}"/>
    <cellStyle name="20% - Accent1 3 3 3 2 3" xfId="21124" xr:uid="{7B5BFB00-C954-4623-BD32-63DFD50DC5D1}"/>
    <cellStyle name="20% - Accent1 3 3 3 3" xfId="7241" xr:uid="{8FC4460C-2AD0-458D-8BE9-D30E11E543A5}"/>
    <cellStyle name="20% - Accent1 3 3 3 3 2" xfId="15571" xr:uid="{B697B457-F87B-4365-B3A8-178C70BB6617}"/>
    <cellStyle name="20% - Accent1 3 3 3 3 2 2" xfId="32228" xr:uid="{1601FA42-B505-44FE-8E53-6D2614331161}"/>
    <cellStyle name="20% - Accent1 3 3 3 3 3" xfId="23900" xr:uid="{59FA4DC6-2C39-4225-91F6-B385E56229CF}"/>
    <cellStyle name="20% - Accent1 3 3 3 4" xfId="10019" xr:uid="{F69E0368-572E-48CF-922A-4BF6CEB7BD26}"/>
    <cellStyle name="20% - Accent1 3 3 3 4 2" xfId="26676" xr:uid="{F873FBA1-82D1-4325-81DA-CAAB09712F3F}"/>
    <cellStyle name="20% - Accent1 3 3 3 5" xfId="18348" xr:uid="{3BB2D8FA-26D0-460F-A131-1A8FFCA75F97}"/>
    <cellStyle name="20% - Accent1 3 3 4" xfId="3138" xr:uid="{05E819F6-2FF0-4D05-A1F4-96E72428F235}"/>
    <cellStyle name="20% - Accent1 3 3 4 2" xfId="11468" xr:uid="{1DF3C7E1-F5F2-4CBE-BB7E-B069A2048389}"/>
    <cellStyle name="20% - Accent1 3 3 4 2 2" xfId="28125" xr:uid="{51EEA897-F80E-4541-B16D-E5425637DD3C}"/>
    <cellStyle name="20% - Accent1 3 3 4 3" xfId="19797" xr:uid="{883B0DC1-AEC2-4880-BF53-8048B4823AA5}"/>
    <cellStyle name="20% - Accent1 3 3 5" xfId="5914" xr:uid="{C464E75E-BE49-4600-B43A-F58F5CA1A5DE}"/>
    <cellStyle name="20% - Accent1 3 3 5 2" xfId="14244" xr:uid="{21052A66-63EC-48C4-9AD4-B915C8AB687F}"/>
    <cellStyle name="20% - Accent1 3 3 5 2 2" xfId="30901" xr:uid="{54A72286-AF27-40FF-9416-CD11A8395A1D}"/>
    <cellStyle name="20% - Accent1 3 3 5 3" xfId="22573" xr:uid="{93F17C31-35E1-46AC-B179-110FCF86A0C7}"/>
    <cellStyle name="20% - Accent1 3 3 6" xfId="8692" xr:uid="{7349C4CC-EC85-43B0-917C-82218367CF7F}"/>
    <cellStyle name="20% - Accent1 3 3 6 2" xfId="25349" xr:uid="{D903949D-2C56-4D51-9E2E-D71236F8D1BC}"/>
    <cellStyle name="20% - Accent1 3 3 7" xfId="17021" xr:uid="{2DDC02F7-D87E-4905-9580-7FCCF7F8D6AF}"/>
    <cellStyle name="20% - Accent1 3 4" xfId="581" xr:uid="{3C338E43-7651-4B1A-91FA-42ACF3A86757}"/>
    <cellStyle name="20% - Accent1 3 4 2" xfId="1911" xr:uid="{8EC2D2DC-41A3-4F7D-B8D8-A26C4BA922A6}"/>
    <cellStyle name="20% - Accent1 3 4 2 2" xfId="4701" xr:uid="{AE236612-4169-4B1F-90BB-803488BC6677}"/>
    <cellStyle name="20% - Accent1 3 4 2 2 2" xfId="13031" xr:uid="{F82C517B-0694-4F9E-B5C1-BD6D8A05589B}"/>
    <cellStyle name="20% - Accent1 3 4 2 2 2 2" xfId="29688" xr:uid="{2F78A579-E31F-4FF6-B2F0-739AF6475334}"/>
    <cellStyle name="20% - Accent1 3 4 2 2 3" xfId="21360" xr:uid="{51DEBD29-20E7-42DE-AC69-FF7D3C6FAF65}"/>
    <cellStyle name="20% - Accent1 3 4 2 3" xfId="7477" xr:uid="{35E8A385-9831-4B6E-9B4F-1715B9452AC8}"/>
    <cellStyle name="20% - Accent1 3 4 2 3 2" xfId="15807" xr:uid="{3BA76453-56B9-4D03-B241-0CAD46ECF263}"/>
    <cellStyle name="20% - Accent1 3 4 2 3 2 2" xfId="32464" xr:uid="{577A6619-9FBC-4855-B156-6394B5F527BA}"/>
    <cellStyle name="20% - Accent1 3 4 2 3 3" xfId="24136" xr:uid="{2600E0D0-6CE9-46ED-9EF1-E3E63B25A265}"/>
    <cellStyle name="20% - Accent1 3 4 2 4" xfId="10255" xr:uid="{7C5B7940-D421-43ED-BAC1-C4386052605C}"/>
    <cellStyle name="20% - Accent1 3 4 2 4 2" xfId="26912" xr:uid="{430D0DA9-F15C-4B60-B92A-75044C932CB2}"/>
    <cellStyle name="20% - Accent1 3 4 2 5" xfId="18584" xr:uid="{7A462A5F-CB5A-42D2-8B67-749AC8FB0B6D}"/>
    <cellStyle name="20% - Accent1 3 4 3" xfId="3374" xr:uid="{CDDA63A6-ACCC-46A7-A826-4F7AFB372DAB}"/>
    <cellStyle name="20% - Accent1 3 4 3 2" xfId="11704" xr:uid="{0EA6D673-7153-44E0-A73D-83E3AD68DB6B}"/>
    <cellStyle name="20% - Accent1 3 4 3 2 2" xfId="28361" xr:uid="{9DB9F1A8-3AB2-4CC8-B900-743F54F43B68}"/>
    <cellStyle name="20% - Accent1 3 4 3 3" xfId="20033" xr:uid="{2FAB582E-B5E7-4E90-9A7B-BC8F55BC3820}"/>
    <cellStyle name="20% - Accent1 3 4 4" xfId="6150" xr:uid="{AD5417DC-E0E0-4C2F-A8BE-34A37D9D0A5F}"/>
    <cellStyle name="20% - Accent1 3 4 4 2" xfId="14480" xr:uid="{962C3747-2049-4A63-9759-931D6D8BB2EB}"/>
    <cellStyle name="20% - Accent1 3 4 4 2 2" xfId="31137" xr:uid="{631D8C30-344C-42B7-9B28-4A23B26DB053}"/>
    <cellStyle name="20% - Accent1 3 4 4 3" xfId="22809" xr:uid="{9DC0AA76-EF25-4939-8467-E0B45C67F900}"/>
    <cellStyle name="20% - Accent1 3 4 5" xfId="8928" xr:uid="{C3EE28EC-B2D5-4BCD-93D1-DB370CF379C4}"/>
    <cellStyle name="20% - Accent1 3 4 5 2" xfId="25585" xr:uid="{DB265BCA-870E-41DE-93AE-62DBFFB55121}"/>
    <cellStyle name="20% - Accent1 3 4 6" xfId="17257" xr:uid="{86EF6A72-815C-4EB1-B6BE-4722D082F7B5}"/>
    <cellStyle name="20% - Accent1 3 5" xfId="1058" xr:uid="{1D0ACC88-4456-455C-B5BA-351C66BE8DF3}"/>
    <cellStyle name="20% - Accent1 3 5 2" xfId="2386" xr:uid="{C8EAD739-CD5C-4790-A7A9-EF4F7A09DEAD}"/>
    <cellStyle name="20% - Accent1 3 5 2 2" xfId="5176" xr:uid="{F61463DF-1CF6-4429-BB8B-66D896203EAB}"/>
    <cellStyle name="20% - Accent1 3 5 2 2 2" xfId="13506" xr:uid="{0C583955-AA40-48F4-8408-5DB2EF7F4614}"/>
    <cellStyle name="20% - Accent1 3 5 2 2 2 2" xfId="30163" xr:uid="{1B95F254-102E-42CC-A0C9-F305546A5000}"/>
    <cellStyle name="20% - Accent1 3 5 2 2 3" xfId="21835" xr:uid="{0D890A43-224C-4ECF-B85E-635761A652B8}"/>
    <cellStyle name="20% - Accent1 3 5 2 3" xfId="7952" xr:uid="{5ED75CE0-190F-48FD-AE8E-24BC1E1AB3A8}"/>
    <cellStyle name="20% - Accent1 3 5 2 3 2" xfId="16282" xr:uid="{D4E09735-2322-4870-8FE0-CF97ECA89D97}"/>
    <cellStyle name="20% - Accent1 3 5 2 3 2 2" xfId="32939" xr:uid="{F8251055-7DE9-4CA7-8B9A-26D6D44BC733}"/>
    <cellStyle name="20% - Accent1 3 5 2 3 3" xfId="24611" xr:uid="{AB657896-F3B7-4BD6-A7EE-8F2E64D5DEF4}"/>
    <cellStyle name="20% - Accent1 3 5 2 4" xfId="10730" xr:uid="{41B00392-FD93-446B-A978-17FB0551C012}"/>
    <cellStyle name="20% - Accent1 3 5 2 4 2" xfId="27387" xr:uid="{EC24F318-367C-41E0-8558-DAE7AACA451C}"/>
    <cellStyle name="20% - Accent1 3 5 2 5" xfId="19059" xr:uid="{9F83A05C-9973-42D8-ADE2-F7AB765BC502}"/>
    <cellStyle name="20% - Accent1 3 5 3" xfId="3849" xr:uid="{DA5CB11F-6A39-4EE9-905F-2A0E047D185B}"/>
    <cellStyle name="20% - Accent1 3 5 3 2" xfId="12179" xr:uid="{BBC06434-6546-420D-AECF-0C1826102E25}"/>
    <cellStyle name="20% - Accent1 3 5 3 2 2" xfId="28836" xr:uid="{0F10302B-1FDF-42C0-81DD-FFF33E615490}"/>
    <cellStyle name="20% - Accent1 3 5 3 3" xfId="20508" xr:uid="{CFA34502-0197-43E9-B471-42F320EB192B}"/>
    <cellStyle name="20% - Accent1 3 5 4" xfId="6625" xr:uid="{77D0CD06-0F60-481F-8EA4-48FE802162F1}"/>
    <cellStyle name="20% - Accent1 3 5 4 2" xfId="14955" xr:uid="{B763423C-B3E0-43AF-A8AF-EB4EAD566FAA}"/>
    <cellStyle name="20% - Accent1 3 5 4 2 2" xfId="31612" xr:uid="{78307DC8-9779-4461-974C-87C4CD6A8D30}"/>
    <cellStyle name="20% - Accent1 3 5 4 3" xfId="23284" xr:uid="{0B746B08-20CB-40BE-9646-0237AEEB4360}"/>
    <cellStyle name="20% - Accent1 3 5 5" xfId="9403" xr:uid="{8BEB7DA0-71D2-426E-AFE3-5C861BE22C34}"/>
    <cellStyle name="20% - Accent1 3 5 5 2" xfId="26060" xr:uid="{68F99E18-B200-4C53-A004-40A6D3422E4D}"/>
    <cellStyle name="20% - Accent1 3 5 6" xfId="17732" xr:uid="{0012D28B-563E-4214-8D5B-C050535E8391}"/>
    <cellStyle name="20% - Accent1 3 6" xfId="1323" xr:uid="{AC8F21D6-66E6-4391-ABD4-83C8CB198C45}"/>
    <cellStyle name="20% - Accent1 3 6 2" xfId="2651" xr:uid="{DA363DA0-300B-4132-8875-FA246846E631}"/>
    <cellStyle name="20% - Accent1 3 6 2 2" xfId="5441" xr:uid="{C31E5259-CE2E-4012-8A0C-7017A17CB1B3}"/>
    <cellStyle name="20% - Accent1 3 6 2 2 2" xfId="13771" xr:uid="{0FDF4D8B-FF49-4639-8DFE-A806A105C425}"/>
    <cellStyle name="20% - Accent1 3 6 2 2 2 2" xfId="30428" xr:uid="{FAB6C4EF-0436-490C-A344-2C8E717400A7}"/>
    <cellStyle name="20% - Accent1 3 6 2 2 3" xfId="22100" xr:uid="{CD766689-DB98-4F11-B99B-3B2346DCA4D6}"/>
    <cellStyle name="20% - Accent1 3 6 2 3" xfId="8217" xr:uid="{8EDF22D7-EB1C-4DF1-BF40-A7DB3ABE8D17}"/>
    <cellStyle name="20% - Accent1 3 6 2 3 2" xfId="16547" xr:uid="{7C805C7E-B9ED-4ADA-8C62-E83C485C58DC}"/>
    <cellStyle name="20% - Accent1 3 6 2 3 2 2" xfId="33204" xr:uid="{77F0BE62-D668-43BF-9D0F-190AE4C3FB9C}"/>
    <cellStyle name="20% - Accent1 3 6 2 3 3" xfId="24876" xr:uid="{BBC99204-B465-4983-8B23-480CECF610C5}"/>
    <cellStyle name="20% - Accent1 3 6 2 4" xfId="10995" xr:uid="{762AE4E8-4BD4-47DB-86E6-013A5CBA2A22}"/>
    <cellStyle name="20% - Accent1 3 6 2 4 2" xfId="27652" xr:uid="{E7F084CD-345C-4F8A-BD0E-9B9BE5A31642}"/>
    <cellStyle name="20% - Accent1 3 6 2 5" xfId="19324" xr:uid="{789C8416-A4D5-4939-96E3-FC632EBEFBDE}"/>
    <cellStyle name="20% - Accent1 3 6 3" xfId="4114" xr:uid="{61ACC33D-384A-4CC3-92D7-DBF738BAA863}"/>
    <cellStyle name="20% - Accent1 3 6 3 2" xfId="12444" xr:uid="{B024944B-50E6-4EF1-AD03-EFCF545C51AC}"/>
    <cellStyle name="20% - Accent1 3 6 3 2 2" xfId="29101" xr:uid="{B89D9FB2-2BD8-4F60-B4EC-0B88E4DF1199}"/>
    <cellStyle name="20% - Accent1 3 6 3 3" xfId="20773" xr:uid="{821B71F2-EC28-4B25-A98A-A2DC70C897C1}"/>
    <cellStyle name="20% - Accent1 3 6 4" xfId="6890" xr:uid="{ECA9D499-A9B3-41DD-AEB9-7B091A751726}"/>
    <cellStyle name="20% - Accent1 3 6 4 2" xfId="15220" xr:uid="{A21DDCAE-CA76-4608-84DC-A90EAB4FCAD2}"/>
    <cellStyle name="20% - Accent1 3 6 4 2 2" xfId="31877" xr:uid="{BB0969DD-55A0-4DF3-8D3D-04B768BAD011}"/>
    <cellStyle name="20% - Accent1 3 6 4 3" xfId="23549" xr:uid="{532B26F8-EF4B-46BF-BBCF-AEA63419BF54}"/>
    <cellStyle name="20% - Accent1 3 6 5" xfId="9668" xr:uid="{6204B594-0094-40CB-8007-9CCA1911A223}"/>
    <cellStyle name="20% - Accent1 3 6 5 2" xfId="26325" xr:uid="{40B094B7-82D4-4221-8E00-5E8029348CE9}"/>
    <cellStyle name="20% - Accent1 3 6 6" xfId="17997" xr:uid="{13373A66-EC43-4D48-B96C-5AA0B95C904F}"/>
    <cellStyle name="20% - Accent1 3 7" xfId="1438" xr:uid="{C54483B5-FF31-4842-9EE0-D057EC4AD43A}"/>
    <cellStyle name="20% - Accent1 3 7 2" xfId="4228" xr:uid="{CC274E88-7FD7-4A0D-B976-2BA717A7C246}"/>
    <cellStyle name="20% - Accent1 3 7 2 2" xfId="12558" xr:uid="{FFE913F0-0EAB-4BB0-B515-E3511EFCDBA4}"/>
    <cellStyle name="20% - Accent1 3 7 2 2 2" xfId="29215" xr:uid="{B14D2564-2736-497F-91B2-F52B7E7921D4}"/>
    <cellStyle name="20% - Accent1 3 7 2 3" xfId="20887" xr:uid="{3A5D3875-1394-4EAE-9B0F-F8F254B5BDE3}"/>
    <cellStyle name="20% - Accent1 3 7 3" xfId="7004" xr:uid="{092D8021-0312-4D7B-938B-23F30546F6F7}"/>
    <cellStyle name="20% - Accent1 3 7 3 2" xfId="15334" xr:uid="{8AFD899C-EE79-41F9-9650-3EF41505B145}"/>
    <cellStyle name="20% - Accent1 3 7 3 2 2" xfId="31991" xr:uid="{57D22090-F89C-4039-80C7-1C5E98DE72FD}"/>
    <cellStyle name="20% - Accent1 3 7 3 3" xfId="23663" xr:uid="{82C7E68E-1AA2-4797-9210-739BD4AF7B23}"/>
    <cellStyle name="20% - Accent1 3 7 4" xfId="9782" xr:uid="{5AD01DF1-A73B-4621-9D81-2E7D1E977AA1}"/>
    <cellStyle name="20% - Accent1 3 7 4 2" xfId="26439" xr:uid="{981536CD-D59A-4474-9698-D2F28E74E371}"/>
    <cellStyle name="20% - Accent1 3 7 5" xfId="18111" xr:uid="{C5CC13E0-9F89-46C2-8470-FDC7575C32B9}"/>
    <cellStyle name="20% - Accent1 3 8" xfId="2901" xr:uid="{6B9866F0-9227-4FB9-9B67-4871CFBD01F2}"/>
    <cellStyle name="20% - Accent1 3 8 2" xfId="11231" xr:uid="{890F32C3-94EF-4A07-A39C-001B2F2FC171}"/>
    <cellStyle name="20% - Accent1 3 8 2 2" xfId="27888" xr:uid="{B666C08B-D581-492B-B503-27A72ED97EF7}"/>
    <cellStyle name="20% - Accent1 3 8 3" xfId="19560" xr:uid="{D34E46F1-E453-413E-BCBE-9F375646EEE0}"/>
    <cellStyle name="20% - Accent1 3 9" xfId="5677" xr:uid="{EE66E481-7FD7-4D39-8DE1-EB310989B922}"/>
    <cellStyle name="20% - Accent1 3 9 2" xfId="14007" xr:uid="{262CC5D5-BA2A-4437-9FC2-067C58E0C15B}"/>
    <cellStyle name="20% - Accent1 3 9 2 2" xfId="30664" xr:uid="{B9A328F7-BFD2-4DBA-9501-D00CC9833125}"/>
    <cellStyle name="20% - Accent1 3 9 3" xfId="22336" xr:uid="{42C26C14-98EA-4B46-8594-DDFF55C8CC73}"/>
    <cellStyle name="20% - Accent1 4" xfId="162" xr:uid="{57EBDC8B-8D54-4074-9BC3-192E41940BEF}"/>
    <cellStyle name="20% - Accent1 4 10" xfId="34755" xr:uid="{C063A4EA-5F01-4D8D-B7A8-AE95E4FD4150}"/>
    <cellStyle name="20% - Accent1 4 2" xfId="403" xr:uid="{2EE3793C-5BF6-471A-BA7E-E5F659FEF480}"/>
    <cellStyle name="20% - Accent1 4 2 2" xfId="880" xr:uid="{6323A8F8-34D7-4CFE-BE27-6B5D426F8EF8}"/>
    <cellStyle name="20% - Accent1 4 2 2 2" xfId="2208" xr:uid="{242BA0F3-6FF9-4EA5-9E49-E9071A882BB5}"/>
    <cellStyle name="20% - Accent1 4 2 2 2 2" xfId="4998" xr:uid="{B1379679-6C51-4B26-872C-6462918FE367}"/>
    <cellStyle name="20% - Accent1 4 2 2 2 2 2" xfId="13328" xr:uid="{973AA95F-280C-4B0D-A48C-D3908DA52B6C}"/>
    <cellStyle name="20% - Accent1 4 2 2 2 2 2 2" xfId="29985" xr:uid="{7F880E69-8BF9-4E42-B420-352D78131264}"/>
    <cellStyle name="20% - Accent1 4 2 2 2 2 3" xfId="21657" xr:uid="{9257732E-7776-4B69-879A-7F1A11E9C129}"/>
    <cellStyle name="20% - Accent1 4 2 2 2 3" xfId="7774" xr:uid="{4A02B6D0-E96E-4F73-9B7E-47CA2EDE5C46}"/>
    <cellStyle name="20% - Accent1 4 2 2 2 3 2" xfId="16104" xr:uid="{43E71963-1B86-4415-AF0E-A3BA18EA7C66}"/>
    <cellStyle name="20% - Accent1 4 2 2 2 3 2 2" xfId="32761" xr:uid="{67DCE68C-0EC0-4B69-91E8-12B06BD58AEE}"/>
    <cellStyle name="20% - Accent1 4 2 2 2 3 3" xfId="24433" xr:uid="{142FEDDA-2661-4724-93B6-D89C6D443D08}"/>
    <cellStyle name="20% - Accent1 4 2 2 2 4" xfId="10552" xr:uid="{AE24F8ED-17B5-4266-B0D2-43176A34D39A}"/>
    <cellStyle name="20% - Accent1 4 2 2 2 4 2" xfId="27209" xr:uid="{47B8E7B0-9B5A-47BF-B4A3-7A07DEFEA748}"/>
    <cellStyle name="20% - Accent1 4 2 2 2 5" xfId="18881" xr:uid="{9D775823-2A45-4FCD-B77D-E5E10A9DE49A}"/>
    <cellStyle name="20% - Accent1 4 2 2 3" xfId="3671" xr:uid="{6F30EECA-1DEF-471C-9C13-C77B1327A4CE}"/>
    <cellStyle name="20% - Accent1 4 2 2 3 2" xfId="12001" xr:uid="{092FC681-669E-47E7-9C44-79C5C921B8CB}"/>
    <cellStyle name="20% - Accent1 4 2 2 3 2 2" xfId="28658" xr:uid="{AF1E1B80-FC5F-4BE0-B1A1-48D4BA83FF1C}"/>
    <cellStyle name="20% - Accent1 4 2 2 3 3" xfId="20330" xr:uid="{C9B8B0F5-39FB-4993-9AD7-AA12EF23625B}"/>
    <cellStyle name="20% - Accent1 4 2 2 4" xfId="6447" xr:uid="{8144A0A0-6F0E-4B7D-ABC7-8D4CD5DDCAFC}"/>
    <cellStyle name="20% - Accent1 4 2 2 4 2" xfId="14777" xr:uid="{EBABD0A6-A606-4F4E-833F-DB8BDC63632F}"/>
    <cellStyle name="20% - Accent1 4 2 2 4 2 2" xfId="31434" xr:uid="{D8E78197-0277-4780-AA26-9EB021E9358E}"/>
    <cellStyle name="20% - Accent1 4 2 2 4 3" xfId="23106" xr:uid="{4D63C1DA-CCB8-47AB-A8D6-9B7107DD8A4B}"/>
    <cellStyle name="20% - Accent1 4 2 2 5" xfId="9225" xr:uid="{6D3AE13E-F3FC-4166-AC3F-2F09318899BA}"/>
    <cellStyle name="20% - Accent1 4 2 2 5 2" xfId="25882" xr:uid="{85AFE04C-F8D4-43CD-AE1A-513723AC6B65}"/>
    <cellStyle name="20% - Accent1 4 2 2 6" xfId="17554" xr:uid="{91DDED41-5746-40EB-A692-64717528946E}"/>
    <cellStyle name="20% - Accent1 4 2 3" xfId="1733" xr:uid="{42E44C1B-6695-4B14-B77C-03A1B691295A}"/>
    <cellStyle name="20% - Accent1 4 2 3 2" xfId="4523" xr:uid="{29B86A52-A4BE-4220-B97A-06C729E34F4B}"/>
    <cellStyle name="20% - Accent1 4 2 3 2 2" xfId="12853" xr:uid="{1692E13B-6B8E-4D5B-8222-DDAFC944C924}"/>
    <cellStyle name="20% - Accent1 4 2 3 2 2 2" xfId="29510" xr:uid="{21F453BD-2B69-4769-92F3-D499D147F834}"/>
    <cellStyle name="20% - Accent1 4 2 3 2 3" xfId="21182" xr:uid="{A5CA25EB-3B34-4120-82E2-741F73246C73}"/>
    <cellStyle name="20% - Accent1 4 2 3 3" xfId="7299" xr:uid="{0BAEF7EB-4C52-4064-A57E-4B54EF77296E}"/>
    <cellStyle name="20% - Accent1 4 2 3 3 2" xfId="15629" xr:uid="{61574ABA-3B62-4836-B708-3F96342FD6EA}"/>
    <cellStyle name="20% - Accent1 4 2 3 3 2 2" xfId="32286" xr:uid="{640BF542-FDCC-4F04-8FAA-1ABDF52B5619}"/>
    <cellStyle name="20% - Accent1 4 2 3 3 3" xfId="23958" xr:uid="{AD61997C-2977-418C-8B43-AAD718ABB181}"/>
    <cellStyle name="20% - Accent1 4 2 3 4" xfId="10077" xr:uid="{633FA717-920B-473B-9B73-1B047E6F2AFC}"/>
    <cellStyle name="20% - Accent1 4 2 3 4 2" xfId="26734" xr:uid="{59C132B0-9B79-407E-A0AF-BBB30CAAD61D}"/>
    <cellStyle name="20% - Accent1 4 2 3 5" xfId="18406" xr:uid="{BCEAD3C3-C7DD-4D78-ADBE-3643A99DE2CD}"/>
    <cellStyle name="20% - Accent1 4 2 4" xfId="3196" xr:uid="{D9EC174B-9B85-4603-AE12-20CD6ACA9FDC}"/>
    <cellStyle name="20% - Accent1 4 2 4 2" xfId="11526" xr:uid="{51E6E093-2FC3-46D4-9BD9-C144BBBC64E7}"/>
    <cellStyle name="20% - Accent1 4 2 4 2 2" xfId="28183" xr:uid="{E1DD9460-D3F3-4CB6-9158-6EEC392240AC}"/>
    <cellStyle name="20% - Accent1 4 2 4 3" xfId="19855" xr:uid="{0CA4AE7B-7143-4932-B0CD-46DC77918626}"/>
    <cellStyle name="20% - Accent1 4 2 5" xfId="5972" xr:uid="{5E835867-4A25-49F8-8E75-1AE1648F57DE}"/>
    <cellStyle name="20% - Accent1 4 2 5 2" xfId="14302" xr:uid="{CDD3A893-4EFF-4CCB-A785-4B111D514B3D}"/>
    <cellStyle name="20% - Accent1 4 2 5 2 2" xfId="30959" xr:uid="{670C7DB7-54C1-46F6-BBF0-85E1BEAEA659}"/>
    <cellStyle name="20% - Accent1 4 2 5 3" xfId="22631" xr:uid="{0C2481B7-AD02-4439-9792-31FA44F43D7E}"/>
    <cellStyle name="20% - Accent1 4 2 6" xfId="8750" xr:uid="{A2097BCA-8A5B-46B7-803E-B4B58977E262}"/>
    <cellStyle name="20% - Accent1 4 2 6 2" xfId="25407" xr:uid="{200027E2-A126-4E16-8804-44C65397F125}"/>
    <cellStyle name="20% - Accent1 4 2 7" xfId="17079" xr:uid="{24ED6CEE-D40C-4462-8FB0-0584F0FBDD23}"/>
    <cellStyle name="20% - Accent1 4 3" xfId="639" xr:uid="{C8F73101-C93F-486F-AD80-C5071C78EF28}"/>
    <cellStyle name="20% - Accent1 4 3 2" xfId="1969" xr:uid="{FA26C2D0-57F0-425F-9E51-7E8B372166E2}"/>
    <cellStyle name="20% - Accent1 4 3 2 2" xfId="4759" xr:uid="{6C407F7C-97CA-44DA-96EC-5F0930FFFF0B}"/>
    <cellStyle name="20% - Accent1 4 3 2 2 2" xfId="13089" xr:uid="{23056053-D0B1-4250-A18A-90171BC06189}"/>
    <cellStyle name="20% - Accent1 4 3 2 2 2 2" xfId="29746" xr:uid="{968DA828-4CD3-4B12-AD4C-2F3A884B6806}"/>
    <cellStyle name="20% - Accent1 4 3 2 2 3" xfId="21418" xr:uid="{A2ECEA9F-BB6E-4E35-86D7-555E24292D08}"/>
    <cellStyle name="20% - Accent1 4 3 2 3" xfId="7535" xr:uid="{52746FE5-96B8-4739-B70D-BA98FA24E488}"/>
    <cellStyle name="20% - Accent1 4 3 2 3 2" xfId="15865" xr:uid="{C8015A05-8833-4225-BC85-A54F5B8776AA}"/>
    <cellStyle name="20% - Accent1 4 3 2 3 2 2" xfId="32522" xr:uid="{03EB2B42-114C-43F0-B4E1-1F1B951B40BA}"/>
    <cellStyle name="20% - Accent1 4 3 2 3 3" xfId="24194" xr:uid="{241E5F7B-30D3-418D-A924-F3BE8FB75E8E}"/>
    <cellStyle name="20% - Accent1 4 3 2 4" xfId="10313" xr:uid="{95DD272F-6799-4705-924E-7B0FB6B0C13F}"/>
    <cellStyle name="20% - Accent1 4 3 2 4 2" xfId="26970" xr:uid="{A652CFA2-BF34-4908-9546-60D339DAC045}"/>
    <cellStyle name="20% - Accent1 4 3 2 5" xfId="18642" xr:uid="{6C6728BC-93FA-4B49-9072-9481E6F0CD52}"/>
    <cellStyle name="20% - Accent1 4 3 3" xfId="3432" xr:uid="{38BC5CB1-1345-4984-B77F-706BC16A9AF4}"/>
    <cellStyle name="20% - Accent1 4 3 3 2" xfId="11762" xr:uid="{6C711309-5317-450D-90AF-FB8438E4FEC9}"/>
    <cellStyle name="20% - Accent1 4 3 3 2 2" xfId="28419" xr:uid="{3132193A-2715-42C2-8A2C-248561236734}"/>
    <cellStyle name="20% - Accent1 4 3 3 3" xfId="20091" xr:uid="{C2E3301E-4F8C-4790-8F4D-7DD506F8BCC5}"/>
    <cellStyle name="20% - Accent1 4 3 4" xfId="6208" xr:uid="{72470346-47FC-4A94-9684-18DA3690F7A3}"/>
    <cellStyle name="20% - Accent1 4 3 4 2" xfId="14538" xr:uid="{6E330BD7-E2EF-42B0-8AC3-A31937BE9267}"/>
    <cellStyle name="20% - Accent1 4 3 4 2 2" xfId="31195" xr:uid="{A83FA93A-200E-4ED9-B73F-BBBA64FC0393}"/>
    <cellStyle name="20% - Accent1 4 3 4 3" xfId="22867" xr:uid="{321EE2E5-4076-4644-9AC1-5A4B98333412}"/>
    <cellStyle name="20% - Accent1 4 3 5" xfId="8986" xr:uid="{1B1A974D-F5BD-490A-93DD-F81243D32A7E}"/>
    <cellStyle name="20% - Accent1 4 3 5 2" xfId="25643" xr:uid="{C51EDC74-E6B7-4562-B30A-9E01538E8C2A}"/>
    <cellStyle name="20% - Accent1 4 3 6" xfId="17315" xr:uid="{6FCEA093-8C08-4F2B-BDBB-BDE18D6A695C}"/>
    <cellStyle name="20% - Accent1 4 4" xfId="1116" xr:uid="{79112588-F706-4D4E-9DB5-19652DCE6E72}"/>
    <cellStyle name="20% - Accent1 4 4 2" xfId="2444" xr:uid="{35FD5793-3254-408A-B8B3-0CECB9D1CFBB}"/>
    <cellStyle name="20% - Accent1 4 4 2 2" xfId="5234" xr:uid="{5B8DD58E-54E8-45AD-9C72-DF4979A72C08}"/>
    <cellStyle name="20% - Accent1 4 4 2 2 2" xfId="13564" xr:uid="{BE16E879-2D40-4A5F-8458-D4BA56F3F492}"/>
    <cellStyle name="20% - Accent1 4 4 2 2 2 2" xfId="30221" xr:uid="{39D4B6E1-83F9-4E9F-86EE-B4E54EFB7F41}"/>
    <cellStyle name="20% - Accent1 4 4 2 2 3" xfId="21893" xr:uid="{C1CAB298-D5BF-4AF5-99DF-065D6D8FF557}"/>
    <cellStyle name="20% - Accent1 4 4 2 3" xfId="8010" xr:uid="{532C0D83-652D-46F5-85DD-78218322ACED}"/>
    <cellStyle name="20% - Accent1 4 4 2 3 2" xfId="16340" xr:uid="{70463261-9271-4DA6-97CF-3E1DF192769B}"/>
    <cellStyle name="20% - Accent1 4 4 2 3 2 2" xfId="32997" xr:uid="{E6733C57-4A4E-44EB-85D0-74109950EDED}"/>
    <cellStyle name="20% - Accent1 4 4 2 3 3" xfId="24669" xr:uid="{5FBB966E-2498-4F95-8E42-4E3515418ED6}"/>
    <cellStyle name="20% - Accent1 4 4 2 4" xfId="10788" xr:uid="{A57ABF8C-89A7-4DA8-A37A-E28992547FEB}"/>
    <cellStyle name="20% - Accent1 4 4 2 4 2" xfId="27445" xr:uid="{23225A6A-00A9-4B7F-8417-0E3539C5DD43}"/>
    <cellStyle name="20% - Accent1 4 4 2 5" xfId="19117" xr:uid="{52A17E5B-8285-4F85-A055-821167B8377A}"/>
    <cellStyle name="20% - Accent1 4 4 3" xfId="3907" xr:uid="{F4C796E6-2425-45A3-A77E-0741CAA72055}"/>
    <cellStyle name="20% - Accent1 4 4 3 2" xfId="12237" xr:uid="{D3CC1D60-40D7-47FD-AC1B-1C2B9DF64880}"/>
    <cellStyle name="20% - Accent1 4 4 3 2 2" xfId="28894" xr:uid="{C04EE6BE-A77C-42F0-B07B-9ABF770E4EFB}"/>
    <cellStyle name="20% - Accent1 4 4 3 3" xfId="20566" xr:uid="{9FFF1B10-F50E-43C2-8649-A3B1FB3A463D}"/>
    <cellStyle name="20% - Accent1 4 4 4" xfId="6683" xr:uid="{87411BB3-29FA-4EF4-B321-3CD151D2C6E5}"/>
    <cellStyle name="20% - Accent1 4 4 4 2" xfId="15013" xr:uid="{FA3D08F7-125F-48B1-9ECB-28A728A0397A}"/>
    <cellStyle name="20% - Accent1 4 4 4 2 2" xfId="31670" xr:uid="{ECDAFE20-436B-462F-919F-5902C7B9FBFF}"/>
    <cellStyle name="20% - Accent1 4 4 4 3" xfId="23342" xr:uid="{469CE824-808C-494A-8B63-64B750CB25A5}"/>
    <cellStyle name="20% - Accent1 4 4 5" xfId="9461" xr:uid="{CA23004F-9F11-4B2F-A6CD-C80D5D320C87}"/>
    <cellStyle name="20% - Accent1 4 4 5 2" xfId="26118" xr:uid="{2C200E4A-54C2-4157-8629-B7E22CF99F43}"/>
    <cellStyle name="20% - Accent1 4 4 6" xfId="17790" xr:uid="{95A57CB1-FC53-4649-9E81-13CD3007F2DB}"/>
    <cellStyle name="20% - Accent1 4 5" xfId="1496" xr:uid="{44CF224C-F825-4E54-9AB0-F5BE9517607D}"/>
    <cellStyle name="20% - Accent1 4 5 2" xfId="4286" xr:uid="{D856CB7F-1502-4E8E-B863-5C9B72E50C41}"/>
    <cellStyle name="20% - Accent1 4 5 2 2" xfId="12616" xr:uid="{AA100AD6-901C-426B-8980-F30CEF589000}"/>
    <cellStyle name="20% - Accent1 4 5 2 2 2" xfId="29273" xr:uid="{47061804-973C-4021-8311-FCB89732EFFD}"/>
    <cellStyle name="20% - Accent1 4 5 2 3" xfId="20945" xr:uid="{E9535726-2767-45AD-B1E6-C23107F0171E}"/>
    <cellStyle name="20% - Accent1 4 5 3" xfId="7062" xr:uid="{84E6A74D-5385-4B3E-B602-1B3BAEBD86B3}"/>
    <cellStyle name="20% - Accent1 4 5 3 2" xfId="15392" xr:uid="{FDB1AE50-791C-41A8-9AC2-08CD2CF49E02}"/>
    <cellStyle name="20% - Accent1 4 5 3 2 2" xfId="32049" xr:uid="{847EF0B8-7EC7-47CF-9CED-17A0A2E1AFE3}"/>
    <cellStyle name="20% - Accent1 4 5 3 3" xfId="23721" xr:uid="{20D2B15E-61B4-459D-ABA2-24495BA0671D}"/>
    <cellStyle name="20% - Accent1 4 5 4" xfId="9840" xr:uid="{7F899DA5-14B4-4889-8467-5E5AD881E451}"/>
    <cellStyle name="20% - Accent1 4 5 4 2" xfId="26497" xr:uid="{A204A1CA-2896-4FBE-B932-EA9DA154FD39}"/>
    <cellStyle name="20% - Accent1 4 5 5" xfId="18169" xr:uid="{C5DACEAA-527A-4A23-A6E1-24213C25185D}"/>
    <cellStyle name="20% - Accent1 4 6" xfId="2959" xr:uid="{0CE2979A-7A40-4ECA-B387-5C67CF50BB10}"/>
    <cellStyle name="20% - Accent1 4 6 2" xfId="11289" xr:uid="{960A28AE-3872-43A7-A349-F22A5200848C}"/>
    <cellStyle name="20% - Accent1 4 6 2 2" xfId="27946" xr:uid="{A024AC09-9ED2-4242-9600-ABAFE5A366EB}"/>
    <cellStyle name="20% - Accent1 4 6 3" xfId="19618" xr:uid="{63DB3B48-FB91-4F7D-B5BE-E74CB97A074E}"/>
    <cellStyle name="20% - Accent1 4 7" xfId="5735" xr:uid="{0A4F7B23-BB91-4116-B12D-22DAF9F68D62}"/>
    <cellStyle name="20% - Accent1 4 7 2" xfId="14065" xr:uid="{D658BB76-186E-4B46-9AF3-C09F2289C2C1}"/>
    <cellStyle name="20% - Accent1 4 7 2 2" xfId="30722" xr:uid="{0B8DD945-4084-4A94-97A5-9E345F6173BB}"/>
    <cellStyle name="20% - Accent1 4 7 3" xfId="22394" xr:uid="{1FF43B53-4336-4056-A7B1-4A41AF631BD2}"/>
    <cellStyle name="20% - Accent1 4 8" xfId="8513" xr:uid="{B4FE0944-1E9B-4FD0-B109-AE6477442162}"/>
    <cellStyle name="20% - Accent1 4 8 2" xfId="25170" xr:uid="{04039DCF-C6A0-48A7-8BFE-0A06166D1BB1}"/>
    <cellStyle name="20% - Accent1 4 9" xfId="16842" xr:uid="{D843ACEE-9B51-4E02-B079-5B18BEB11056}"/>
    <cellStyle name="20% - Accent1 5" xfId="291" xr:uid="{A5F3CBA3-A2FF-4FFA-AD57-2586A703E25E}"/>
    <cellStyle name="20% - Accent1 5 2" xfId="773" xr:uid="{AA86DDEC-7AFD-48BC-91E5-9AB6ACF2BD5A}"/>
    <cellStyle name="20% - Accent1 5 2 2" xfId="2101" xr:uid="{9C4FD13F-2983-46AD-97F4-C0AC0948E5D3}"/>
    <cellStyle name="20% - Accent1 5 2 2 2" xfId="4891" xr:uid="{3E45633D-CD6D-4A77-8AA7-22C53715AA16}"/>
    <cellStyle name="20% - Accent1 5 2 2 2 2" xfId="13221" xr:uid="{8099724B-7F87-45C4-84C5-6202A62BC2A4}"/>
    <cellStyle name="20% - Accent1 5 2 2 2 2 2" xfId="29878" xr:uid="{B5970301-40FB-4B31-AEA2-EA06B6212F6D}"/>
    <cellStyle name="20% - Accent1 5 2 2 2 3" xfId="21550" xr:uid="{F1930173-8D10-4A7F-A718-692BFEDA02BE}"/>
    <cellStyle name="20% - Accent1 5 2 2 3" xfId="7667" xr:uid="{04FC0959-CBFC-463C-BBD2-E457832815E8}"/>
    <cellStyle name="20% - Accent1 5 2 2 3 2" xfId="15997" xr:uid="{5C23DC41-4D3E-48AA-9C99-2D29C9BC2AD1}"/>
    <cellStyle name="20% - Accent1 5 2 2 3 2 2" xfId="32654" xr:uid="{800AA103-AC03-48EE-8B7C-A40E4839A927}"/>
    <cellStyle name="20% - Accent1 5 2 2 3 3" xfId="24326" xr:uid="{0EE93AF3-C472-4325-BCBF-5F8E5063C471}"/>
    <cellStyle name="20% - Accent1 5 2 2 4" xfId="10445" xr:uid="{39FFF689-4FC8-46A8-8E0A-58F549B91EBB}"/>
    <cellStyle name="20% - Accent1 5 2 2 4 2" xfId="27102" xr:uid="{67C455A2-69EA-4E96-9176-588EB8A1AE86}"/>
    <cellStyle name="20% - Accent1 5 2 2 5" xfId="18774" xr:uid="{839E01AF-4F57-483E-8937-CF5BDE7EB724}"/>
    <cellStyle name="20% - Accent1 5 2 3" xfId="3564" xr:uid="{A1F9CEF4-3541-4FB8-B0E4-451EB936D49D}"/>
    <cellStyle name="20% - Accent1 5 2 3 2" xfId="11894" xr:uid="{A8DE4F50-988C-4D74-92E3-66E3F7F485E7}"/>
    <cellStyle name="20% - Accent1 5 2 3 2 2" xfId="28551" xr:uid="{DD679928-656C-4EDC-9EA0-EE7EE87EAB37}"/>
    <cellStyle name="20% - Accent1 5 2 3 3" xfId="20223" xr:uid="{11BBA55A-5DD4-4E9C-A7D2-699CDADEB1E0}"/>
    <cellStyle name="20% - Accent1 5 2 4" xfId="6340" xr:uid="{3399C735-E235-4FE6-A1B4-A521E06BE825}"/>
    <cellStyle name="20% - Accent1 5 2 4 2" xfId="14670" xr:uid="{33A7FDFE-2A79-4E6F-B529-7DB6FC599BC4}"/>
    <cellStyle name="20% - Accent1 5 2 4 2 2" xfId="31327" xr:uid="{73F1A8DA-E6B5-44F3-87A2-74FDACC9D209}"/>
    <cellStyle name="20% - Accent1 5 2 4 3" xfId="22999" xr:uid="{6B1D354A-A501-472B-AB63-4FDC00A19EBC}"/>
    <cellStyle name="20% - Accent1 5 2 5" xfId="9118" xr:uid="{6C2D6FFD-5762-4A86-ABAF-F8A6CA5A5F90}"/>
    <cellStyle name="20% - Accent1 5 2 5 2" xfId="25775" xr:uid="{9E572E5A-FD16-4600-87C7-7B6A1D1F2AAF}"/>
    <cellStyle name="20% - Accent1 5 2 6" xfId="17447" xr:uid="{0B83AC1C-494A-47EA-AF28-165A3A840B35}"/>
    <cellStyle name="20% - Accent1 5 3" xfId="1621" xr:uid="{DF34BE05-E77C-4332-AD25-8ACD5C4FBA07}"/>
    <cellStyle name="20% - Accent1 5 3 2" xfId="4411" xr:uid="{4FB97099-43AC-4A88-8334-1DDA9A9AE2F8}"/>
    <cellStyle name="20% - Accent1 5 3 2 2" xfId="12741" xr:uid="{1D546F29-AFF9-45DA-8A0A-449C9F3D7AA6}"/>
    <cellStyle name="20% - Accent1 5 3 2 2 2" xfId="29398" xr:uid="{9F82DBC6-38B4-482F-99EC-B2ADABEAB257}"/>
    <cellStyle name="20% - Accent1 5 3 2 3" xfId="21070" xr:uid="{7EDC74D1-576A-4AA0-B6FA-12F990BEC31C}"/>
    <cellStyle name="20% - Accent1 5 3 3" xfId="7187" xr:uid="{135E3BA6-E28B-4966-B844-DEB461574C6B}"/>
    <cellStyle name="20% - Accent1 5 3 3 2" xfId="15517" xr:uid="{566E27B0-10EB-44EC-826D-D079EE949AFB}"/>
    <cellStyle name="20% - Accent1 5 3 3 2 2" xfId="32174" xr:uid="{A775783F-C610-42EF-8585-D9C43D8E4D9F}"/>
    <cellStyle name="20% - Accent1 5 3 3 3" xfId="23846" xr:uid="{3153805E-1024-472D-95AA-642D26715A93}"/>
    <cellStyle name="20% - Accent1 5 3 4" xfId="9965" xr:uid="{F6B89539-1A41-41B3-A9A5-7691E155E7F5}"/>
    <cellStyle name="20% - Accent1 5 3 4 2" xfId="26622" xr:uid="{30510D08-AA4C-48CD-A8FD-C382F0F611F3}"/>
    <cellStyle name="20% - Accent1 5 3 5" xfId="18294" xr:uid="{5382EC8C-41C4-4250-97E6-E3D5D0DB03CF}"/>
    <cellStyle name="20% - Accent1 5 4" xfId="3084" xr:uid="{79044993-0AFD-428B-A220-52CB1E0C08EB}"/>
    <cellStyle name="20% - Accent1 5 4 2" xfId="11414" xr:uid="{F499EEDA-8AFB-4C6F-A8A3-F5D6E2C4ADF6}"/>
    <cellStyle name="20% - Accent1 5 4 2 2" xfId="28071" xr:uid="{BD8FED91-AA98-419E-84A6-4DB704DAFC50}"/>
    <cellStyle name="20% - Accent1 5 4 3" xfId="19743" xr:uid="{26EC15D2-8D36-47C5-A770-829B2B9276A4}"/>
    <cellStyle name="20% - Accent1 5 5" xfId="5860" xr:uid="{AE05BF75-31FC-4ACC-B65D-1AD89EFA625C}"/>
    <cellStyle name="20% - Accent1 5 5 2" xfId="14190" xr:uid="{C810540E-FA09-42FA-8968-29BD0EC43A66}"/>
    <cellStyle name="20% - Accent1 5 5 2 2" xfId="30847" xr:uid="{09040980-8E94-4E5C-B2A2-DBF4721E9E7B}"/>
    <cellStyle name="20% - Accent1 5 5 3" xfId="22519" xr:uid="{9EDA309C-9F8F-4D4B-B319-91915F60F9AE}"/>
    <cellStyle name="20% - Accent1 5 6" xfId="8638" xr:uid="{244CF162-1286-4E02-A8FE-B5F640246C63}"/>
    <cellStyle name="20% - Accent1 5 6 2" xfId="25295" xr:uid="{F66DFBCE-8A12-4847-A89D-ED52E851E439}"/>
    <cellStyle name="20% - Accent1 5 7" xfId="16967" xr:uid="{9BBEDE98-3A5E-42D5-B670-2F66C610A1E8}"/>
    <cellStyle name="20% - Accent1 6" xfId="527" xr:uid="{20C00EC4-F565-44AF-9377-E6A7258069E6}"/>
    <cellStyle name="20% - Accent1 6 2" xfId="1857" xr:uid="{CE96B052-B6C7-4EFE-9BBC-B363A379D6FF}"/>
    <cellStyle name="20% - Accent1 6 2 2" xfId="4647" xr:uid="{7B413B0C-6F5C-4447-B923-BD54B832F719}"/>
    <cellStyle name="20% - Accent1 6 2 2 2" xfId="12977" xr:uid="{F7E1669E-65EC-4F9C-8751-976BF072EEE2}"/>
    <cellStyle name="20% - Accent1 6 2 2 2 2" xfId="29634" xr:uid="{6058B941-906B-4DE1-966B-CDADC7F93936}"/>
    <cellStyle name="20% - Accent1 6 2 2 3" xfId="21306" xr:uid="{2FC1CC5A-187F-46B8-A316-8569ED37EA2B}"/>
    <cellStyle name="20% - Accent1 6 2 3" xfId="7423" xr:uid="{FFA98EA9-7DDB-4D81-A513-313FD24E60CF}"/>
    <cellStyle name="20% - Accent1 6 2 3 2" xfId="15753" xr:uid="{4A8F147A-A750-41B3-B95A-9EAD66A5D293}"/>
    <cellStyle name="20% - Accent1 6 2 3 2 2" xfId="32410" xr:uid="{0C0B63DB-142F-4B0F-BE1A-B29B71C0F12B}"/>
    <cellStyle name="20% - Accent1 6 2 3 3" xfId="24082" xr:uid="{C08DF777-E775-4DB5-8A58-5772965F2015}"/>
    <cellStyle name="20% - Accent1 6 2 4" xfId="10201" xr:uid="{F73BE366-195E-4D5A-9EBF-60124B6E0356}"/>
    <cellStyle name="20% - Accent1 6 2 4 2" xfId="26858" xr:uid="{E9E2266A-6D72-457E-8DD6-D026FFF2C001}"/>
    <cellStyle name="20% - Accent1 6 2 5" xfId="18530" xr:uid="{AD838478-A057-416C-87D7-1AD2396B2138}"/>
    <cellStyle name="20% - Accent1 6 3" xfId="3320" xr:uid="{34D232EF-64E5-4645-90EA-65AD2998AB8C}"/>
    <cellStyle name="20% - Accent1 6 3 2" xfId="11650" xr:uid="{5F4CD5F3-CA55-469D-BF3A-ACAA28DE12A9}"/>
    <cellStyle name="20% - Accent1 6 3 2 2" xfId="28307" xr:uid="{392957F6-673E-4A34-BF75-AF407E443E1B}"/>
    <cellStyle name="20% - Accent1 6 3 3" xfId="19979" xr:uid="{FAA9A07A-D5F9-4A15-B252-552ED8177450}"/>
    <cellStyle name="20% - Accent1 6 4" xfId="6096" xr:uid="{DBFA4E98-05DF-49CE-855E-E394B26FF2CD}"/>
    <cellStyle name="20% - Accent1 6 4 2" xfId="14426" xr:uid="{6BEAF6E6-47D2-4B0C-9FD5-1160595A5CDF}"/>
    <cellStyle name="20% - Accent1 6 4 2 2" xfId="31083" xr:uid="{B9BCFA55-5084-4CB1-9205-41FF632411AA}"/>
    <cellStyle name="20% - Accent1 6 4 3" xfId="22755" xr:uid="{60895207-3220-46DF-B2BC-BCE79802BCFC}"/>
    <cellStyle name="20% - Accent1 6 5" xfId="8874" xr:uid="{3079EC3E-D000-41F2-B470-08A257B76147}"/>
    <cellStyle name="20% - Accent1 6 5 2" xfId="25531" xr:uid="{A570D67E-5E54-439E-87D2-E50F112DF552}"/>
    <cellStyle name="20% - Accent1 6 6" xfId="17203" xr:uid="{2DBE9E2F-D1A9-4728-8B80-5A1A7A2393E7}"/>
    <cellStyle name="20% - Accent1 7" xfId="1004" xr:uid="{ECA26764-DEA2-43EA-9B26-F24C30571976}"/>
    <cellStyle name="20% - Accent1 7 2" xfId="2332" xr:uid="{9F7FFC4B-435B-47BB-B933-8CAE38AB1AE6}"/>
    <cellStyle name="20% - Accent1 7 2 2" xfId="5122" xr:uid="{EF7402C3-D210-46C4-9DAD-06BB3670190C}"/>
    <cellStyle name="20% - Accent1 7 2 2 2" xfId="13452" xr:uid="{73DCC8BA-EC59-4699-AE3C-343DC9F3B495}"/>
    <cellStyle name="20% - Accent1 7 2 2 2 2" xfId="30109" xr:uid="{5BC4CCCF-D4A1-466D-A664-E60FB761B039}"/>
    <cellStyle name="20% - Accent1 7 2 2 3" xfId="21781" xr:uid="{756E1EBC-7D8F-4A84-91F1-65C11E782059}"/>
    <cellStyle name="20% - Accent1 7 2 3" xfId="7898" xr:uid="{D8D92CD9-60B8-42F3-A73E-BED4D627C547}"/>
    <cellStyle name="20% - Accent1 7 2 3 2" xfId="16228" xr:uid="{D6620564-99EF-4249-852C-FC2747CF61C9}"/>
    <cellStyle name="20% - Accent1 7 2 3 2 2" xfId="32885" xr:uid="{73318A47-7429-4FC5-8E69-3AB12A135C3B}"/>
    <cellStyle name="20% - Accent1 7 2 3 3" xfId="24557" xr:uid="{B46EC682-1966-4FE1-8F21-92D5104DC95B}"/>
    <cellStyle name="20% - Accent1 7 2 4" xfId="10676" xr:uid="{418779D1-1240-474E-B7D2-F19A2EB46B07}"/>
    <cellStyle name="20% - Accent1 7 2 4 2" xfId="27333" xr:uid="{C3203902-0F64-4018-A325-BA0FD56D8A0B}"/>
    <cellStyle name="20% - Accent1 7 2 5" xfId="19005" xr:uid="{185FE49D-0059-42D5-8C09-0AB356D69869}"/>
    <cellStyle name="20% - Accent1 7 3" xfId="3795" xr:uid="{8E9CDE5F-A2C6-4EE6-BE44-15275764F261}"/>
    <cellStyle name="20% - Accent1 7 3 2" xfId="12125" xr:uid="{1F2B6D5C-A66F-4F08-AEC2-BF02AE55762A}"/>
    <cellStyle name="20% - Accent1 7 3 2 2" xfId="28782" xr:uid="{8ACC3008-8375-418C-A881-AF9E822D7E7D}"/>
    <cellStyle name="20% - Accent1 7 3 3" xfId="20454" xr:uid="{D79564C9-722F-4EE0-A7FD-CA697A48F947}"/>
    <cellStyle name="20% - Accent1 7 4" xfId="6571" xr:uid="{144C7D7E-AB0A-408C-AD59-BA047B1C6A74}"/>
    <cellStyle name="20% - Accent1 7 4 2" xfId="14901" xr:uid="{E0ADCF15-24F4-4C24-9BBC-67ABB4F9DC25}"/>
    <cellStyle name="20% - Accent1 7 4 2 2" xfId="31558" xr:uid="{9C5C917F-549C-440C-AAD6-576EF84CF89E}"/>
    <cellStyle name="20% - Accent1 7 4 3" xfId="23230" xr:uid="{378FB2F2-2E65-42B5-98E9-B5277923E827}"/>
    <cellStyle name="20% - Accent1 7 5" xfId="9349" xr:uid="{8058824E-44A4-4E26-941A-CE2567AA3D5D}"/>
    <cellStyle name="20% - Accent1 7 5 2" xfId="26006" xr:uid="{1E018BF4-6683-4076-8AAD-B955452C932B}"/>
    <cellStyle name="20% - Accent1 7 6" xfId="17678" xr:uid="{FCB5C4A6-8B5C-40CD-A794-29450B4CACBF}"/>
    <cellStyle name="20% - Accent1 8" xfId="1239" xr:uid="{576A11DD-9BB8-4329-A467-B5EEB9011E94}"/>
    <cellStyle name="20% - Accent1 8 2" xfId="2567" xr:uid="{7FC1FB1B-A5FC-42CF-94A2-FDD4FA20D5DF}"/>
    <cellStyle name="20% - Accent1 8 2 2" xfId="5357" xr:uid="{F328BF72-F75F-49A7-80EE-1A3F329E79DF}"/>
    <cellStyle name="20% - Accent1 8 2 2 2" xfId="13687" xr:uid="{2154CABC-F5B5-4E3C-B410-9548E74B18B4}"/>
    <cellStyle name="20% - Accent1 8 2 2 2 2" xfId="30344" xr:uid="{7A8163D3-E661-4E36-AD98-EC10BF05D7A2}"/>
    <cellStyle name="20% - Accent1 8 2 2 3" xfId="22016" xr:uid="{13DD0F53-47B5-472F-AA3F-6B3F9EA5F05B}"/>
    <cellStyle name="20% - Accent1 8 2 3" xfId="8133" xr:uid="{8A91431C-B023-4D83-A50B-32B2F04AAEDC}"/>
    <cellStyle name="20% - Accent1 8 2 3 2" xfId="16463" xr:uid="{9AE9704B-630D-4605-B6F3-42434C736397}"/>
    <cellStyle name="20% - Accent1 8 2 3 2 2" xfId="33120" xr:uid="{2303CF51-E359-444B-ADD3-EBD718503C5C}"/>
    <cellStyle name="20% - Accent1 8 2 3 3" xfId="24792" xr:uid="{AB9DAB4D-2683-40A8-BA95-D2578F6689EF}"/>
    <cellStyle name="20% - Accent1 8 2 4" xfId="10911" xr:uid="{F2C57DDA-3922-4B3D-93C4-7721D3561512}"/>
    <cellStyle name="20% - Accent1 8 2 4 2" xfId="27568" xr:uid="{F9C02C34-2300-4AD5-9628-ACE86A117B0E}"/>
    <cellStyle name="20% - Accent1 8 2 5" xfId="19240" xr:uid="{AF093EEC-6ED7-45B1-9FFD-F4F0884B0592}"/>
    <cellStyle name="20% - Accent1 8 3" xfId="4030" xr:uid="{7502714B-5BC5-407F-BC51-EC7E03E875AC}"/>
    <cellStyle name="20% - Accent1 8 3 2" xfId="12360" xr:uid="{403568B7-CF79-40A8-A58A-2921E9D57EE8}"/>
    <cellStyle name="20% - Accent1 8 3 2 2" xfId="29017" xr:uid="{E301AD8E-C2FF-4450-802E-8167D4A15AE3}"/>
    <cellStyle name="20% - Accent1 8 3 3" xfId="20689" xr:uid="{9080DAE8-EE87-45A2-A09F-122C7C88995A}"/>
    <cellStyle name="20% - Accent1 8 4" xfId="6806" xr:uid="{E22F3980-8DB1-4DA2-872F-25355A4FE318}"/>
    <cellStyle name="20% - Accent1 8 4 2" xfId="15136" xr:uid="{BC5AEECF-28EA-4C84-842C-76BD4C748AF4}"/>
    <cellStyle name="20% - Accent1 8 4 2 2" xfId="31793" xr:uid="{75C75E85-9A1E-44DB-9072-C6DC3F66BE27}"/>
    <cellStyle name="20% - Accent1 8 4 3" xfId="23465" xr:uid="{DF034CCE-B174-4681-9F19-79B5FC4C8F70}"/>
    <cellStyle name="20% - Accent1 8 5" xfId="9584" xr:uid="{29229F41-D334-4285-B115-5720B224427F}"/>
    <cellStyle name="20% - Accent1 8 5 2" xfId="26241" xr:uid="{6CA67598-D23F-44E8-97A5-60279DFC9961}"/>
    <cellStyle name="20% - Accent1 8 6" xfId="17913" xr:uid="{52720694-C01E-4D5A-8C0D-E5B2837FA68C}"/>
    <cellStyle name="20% - Accent1 9" xfId="1261" xr:uid="{3B3B6954-B041-4F83-B1F9-91022BFE6176}"/>
    <cellStyle name="20% - Accent1 9 2" xfId="2589" xr:uid="{09AAD694-0173-4483-826A-5830E9CE1F06}"/>
    <cellStyle name="20% - Accent1 9 2 2" xfId="5379" xr:uid="{B3D4A27E-AEAD-4ADB-9331-55826E61879A}"/>
    <cellStyle name="20% - Accent1 9 2 2 2" xfId="13709" xr:uid="{6D4F2775-CCAE-451F-85B7-5D6745D9FFCF}"/>
    <cellStyle name="20% - Accent1 9 2 2 2 2" xfId="30366" xr:uid="{BA5D397F-2DCB-4125-BC05-9A08C82DC9AD}"/>
    <cellStyle name="20% - Accent1 9 2 2 3" xfId="22038" xr:uid="{E4CB6F4C-0443-4ADF-9F27-8FEA4507FCC7}"/>
    <cellStyle name="20% - Accent1 9 2 3" xfId="8155" xr:uid="{EF1BD0B4-2635-4C79-A0BE-0A115A871DCF}"/>
    <cellStyle name="20% - Accent1 9 2 3 2" xfId="16485" xr:uid="{F2472717-715B-4D58-AC34-22D18224DAD1}"/>
    <cellStyle name="20% - Accent1 9 2 3 2 2" xfId="33142" xr:uid="{383E3714-A9C1-4EA3-8984-7D02E641F3A1}"/>
    <cellStyle name="20% - Accent1 9 2 3 3" xfId="24814" xr:uid="{EE3FF2DF-44EA-4524-9301-18F181A17D77}"/>
    <cellStyle name="20% - Accent1 9 2 4" xfId="10933" xr:uid="{D53DE32A-9A28-44A1-992C-837E9B378151}"/>
    <cellStyle name="20% - Accent1 9 2 4 2" xfId="27590" xr:uid="{407A044A-9F4F-4F9C-9EAC-E114117A02B6}"/>
    <cellStyle name="20% - Accent1 9 2 5" xfId="19262" xr:uid="{C5BEB763-2E13-4422-A2F6-EF9C84B5550A}"/>
    <cellStyle name="20% - Accent1 9 3" xfId="4052" xr:uid="{3F5E62B1-816D-458C-A720-AB7075C7D0FB}"/>
    <cellStyle name="20% - Accent1 9 3 2" xfId="12382" xr:uid="{8431B467-9BC1-4795-B543-232588AF0193}"/>
    <cellStyle name="20% - Accent1 9 3 2 2" xfId="29039" xr:uid="{2F4385C7-5587-4DD3-A8B6-7BAFE06ABB3B}"/>
    <cellStyle name="20% - Accent1 9 3 3" xfId="20711" xr:uid="{44A0E9CA-B080-485D-8E96-C3576D0B5AE3}"/>
    <cellStyle name="20% - Accent1 9 4" xfId="6828" xr:uid="{7369D337-3080-47B2-B1AE-3B33C9F7CB2C}"/>
    <cellStyle name="20% - Accent1 9 4 2" xfId="15158" xr:uid="{82D64E16-3FB3-4C7A-8CFF-E5D124500715}"/>
    <cellStyle name="20% - Accent1 9 4 2 2" xfId="31815" xr:uid="{85E91553-3961-41B1-95D5-9206B790F909}"/>
    <cellStyle name="20% - Accent1 9 4 3" xfId="23487" xr:uid="{BE0592A9-BEDF-4DA0-AF17-6626B0B74AE2}"/>
    <cellStyle name="20% - Accent1 9 5" xfId="9606" xr:uid="{849FB5A1-247C-4AB1-9D18-D04C11850BF3}"/>
    <cellStyle name="20% - Accent1 9 5 2" xfId="26263" xr:uid="{3EEACB07-8988-4B65-BF8C-F74692C6F170}"/>
    <cellStyle name="20% - Accent1 9 6" xfId="17935" xr:uid="{10A812B0-4F00-40F5-9C1B-2913D1937A32}"/>
    <cellStyle name="20% - Accent2" xfId="37" builtinId="34" customBuiltin="1"/>
    <cellStyle name="20% - Accent2 10" xfId="1382" xr:uid="{7510B86A-58FA-406B-AEBE-0F872D23A698}"/>
    <cellStyle name="20% - Accent2 10 2" xfId="4173" xr:uid="{892B3549-BC68-4F00-BA00-56ABE9166006}"/>
    <cellStyle name="20% - Accent2 10 2 2" xfId="12503" xr:uid="{B5058730-DDCD-470D-9EC5-1652A44E7323}"/>
    <cellStyle name="20% - Accent2 10 2 2 2" xfId="29160" xr:uid="{47DF5646-EE4E-4082-8D9B-9AF98B298FC7}"/>
    <cellStyle name="20% - Accent2 10 2 3" xfId="20832" xr:uid="{2B2B469C-3B2F-445E-8F82-4803F292EAC2}"/>
    <cellStyle name="20% - Accent2 10 3" xfId="6949" xr:uid="{DBB552E1-C4AC-4485-BE6B-CA37B18027EE}"/>
    <cellStyle name="20% - Accent2 10 3 2" xfId="15279" xr:uid="{8BEF039F-CBF8-47FF-8176-43E99CF30BE1}"/>
    <cellStyle name="20% - Accent2 10 3 2 2" xfId="31936" xr:uid="{436273F3-CBC1-413B-AAF2-9A842D09575A}"/>
    <cellStyle name="20% - Accent2 10 3 3" xfId="23608" xr:uid="{A3474403-E20B-45F5-B42D-88B1859D79B9}"/>
    <cellStyle name="20% - Accent2 10 4" xfId="9727" xr:uid="{31F03131-D7D2-4B64-8752-BB47C9B564DE}"/>
    <cellStyle name="20% - Accent2 10 4 2" xfId="26384" xr:uid="{A892D389-4E26-4D5C-BC83-C100C78B1753}"/>
    <cellStyle name="20% - Accent2 10 5" xfId="18056" xr:uid="{76F6A1BB-0F7A-4749-B2A5-164D8303A8B9}"/>
    <cellStyle name="20% - Accent2 11" xfId="2844" xr:uid="{9A1254AE-B319-4F7C-A8BE-33CD0E32CE7A}"/>
    <cellStyle name="20% - Accent2 11 2" xfId="11176" xr:uid="{AE395AA6-386C-47F5-85FF-DF3C8B8284A6}"/>
    <cellStyle name="20% - Accent2 11 2 2" xfId="27833" xr:uid="{4AFAA9D0-44E0-41D4-AA64-99E7A65362F5}"/>
    <cellStyle name="20% - Accent2 11 3" xfId="19505" xr:uid="{FD0CE103-BE26-4E5D-9910-E1705829AFD4}"/>
    <cellStyle name="20% - Accent2 12" xfId="5622" xr:uid="{8FEA0D0C-7F35-402E-9791-FEADE32C52FA}"/>
    <cellStyle name="20% - Accent2 12 2" xfId="13952" xr:uid="{377A96E7-00D2-400F-BD24-CE511D116A95}"/>
    <cellStyle name="20% - Accent2 12 2 2" xfId="30609" xr:uid="{32F670D8-2470-45E2-A204-F358C33886FC}"/>
    <cellStyle name="20% - Accent2 12 3" xfId="22281" xr:uid="{630C5839-440F-43AD-A398-7E86A65658B6}"/>
    <cellStyle name="20% - Accent2 13" xfId="8398" xr:uid="{44ED6D64-7495-446B-879D-104BAEE08C70}"/>
    <cellStyle name="20% - Accent2 13 2" xfId="25057" xr:uid="{7FBFD7AC-6868-4DD3-B794-85FA3C4758B6}"/>
    <cellStyle name="20% - Accent2 14" xfId="16727" xr:uid="{57A9663E-DF0F-4E0E-96B4-9E42EA5F581D}"/>
    <cellStyle name="20% - Accent2 15" xfId="34694" xr:uid="{F7F343DD-9F52-431C-98FD-1C61CA6D3DC3}"/>
    <cellStyle name="20% - Accent2 2" xfId="80" xr:uid="{54FBD320-DCA4-45DC-9422-4394543D4285}"/>
    <cellStyle name="20% - Accent2 2 10" xfId="5657" xr:uid="{FB38B803-2526-4CF1-AF4B-E1852446997A}"/>
    <cellStyle name="20% - Accent2 2 10 2" xfId="13987" xr:uid="{6294C5EB-14DF-481D-8090-0B90B1CE884C}"/>
    <cellStyle name="20% - Accent2 2 10 2 2" xfId="30644" xr:uid="{1C6CCA3C-D462-4043-9950-0C970471BE83}"/>
    <cellStyle name="20% - Accent2 2 10 3" xfId="22316" xr:uid="{F0B335FE-F155-4277-891D-E836B2A6FC6D}"/>
    <cellStyle name="20% - Accent2 2 11" xfId="8434" xr:uid="{8D0BF19B-024D-4F1C-A07E-A5ED5B28B3CD}"/>
    <cellStyle name="20% - Accent2 2 11 2" xfId="25092" xr:uid="{934906E7-6E17-46F3-82B4-BB1144F4A8C9}"/>
    <cellStyle name="20% - Accent2 2 12" xfId="16764" xr:uid="{E0253BE6-38FF-458C-B6EC-0D52E27E955F}"/>
    <cellStyle name="20% - Accent2 2 13" xfId="33861" xr:uid="{358A1C23-BD83-4FAE-864C-5B48E2C0A942}"/>
    <cellStyle name="20% - Accent2 2 14" xfId="34718" xr:uid="{11D7E6F4-5DA5-479F-B236-23CCD12119C7}"/>
    <cellStyle name="20% - Accent2 2 2" xfId="141" xr:uid="{E6072FCB-642B-4DA9-B5F4-60A9A10938C6}"/>
    <cellStyle name="20% - Accent2 2 2 10" xfId="8493" xr:uid="{0F5C1BC6-1F81-4E90-ADED-ACE4A84A736B}"/>
    <cellStyle name="20% - Accent2 2 2 10 2" xfId="25150" xr:uid="{47CF9501-B634-4F05-8428-A66758C0D3C9}"/>
    <cellStyle name="20% - Accent2 2 2 11" xfId="16822" xr:uid="{95936918-F6D3-47F6-8160-0583C863E7E9}"/>
    <cellStyle name="20% - Accent2 2 2 12" xfId="34778" xr:uid="{3FACD6E3-5FEB-4218-8E4A-2D0C9E772006}"/>
    <cellStyle name="20% - Accent2 2 2 2" xfId="261" xr:uid="{5BAAC847-93E8-4B01-B9C2-424AB4F84660}"/>
    <cellStyle name="20% - Accent2 2 2 2 2" xfId="503" xr:uid="{33CEACDE-156A-40AC-94AF-10D5C0132220}"/>
    <cellStyle name="20% - Accent2 2 2 2 2 2" xfId="979" xr:uid="{77F7E52D-9BE1-4786-AD02-68DE6D810E0C}"/>
    <cellStyle name="20% - Accent2 2 2 2 2 2 2" xfId="2307" xr:uid="{3CEF11ED-C2B4-4BC8-AD77-77A4C1BBE39A}"/>
    <cellStyle name="20% - Accent2 2 2 2 2 2 2 2" xfId="5097" xr:uid="{B6FA5ECA-2943-4061-825D-745291FC9356}"/>
    <cellStyle name="20% - Accent2 2 2 2 2 2 2 2 2" xfId="13427" xr:uid="{0223B463-731A-4144-A4ED-48FE9120C7E8}"/>
    <cellStyle name="20% - Accent2 2 2 2 2 2 2 2 2 2" xfId="30084" xr:uid="{DBBAB858-21F4-4B79-AC6B-8D775190B3E7}"/>
    <cellStyle name="20% - Accent2 2 2 2 2 2 2 2 3" xfId="21756" xr:uid="{7E07CC4F-198E-45CC-9C0C-071D4B242757}"/>
    <cellStyle name="20% - Accent2 2 2 2 2 2 2 3" xfId="7873" xr:uid="{F8F4AFAB-2938-4373-8866-A737AD608C51}"/>
    <cellStyle name="20% - Accent2 2 2 2 2 2 2 3 2" xfId="16203" xr:uid="{EF88A0D3-35D0-4B48-A5AA-7430FFD6FB14}"/>
    <cellStyle name="20% - Accent2 2 2 2 2 2 2 3 2 2" xfId="32860" xr:uid="{F1F3912A-8809-4BF8-868F-1B6A58C86759}"/>
    <cellStyle name="20% - Accent2 2 2 2 2 2 2 3 3" xfId="24532" xr:uid="{8D7B5D8C-3168-43D1-BD3B-23F43E958ED2}"/>
    <cellStyle name="20% - Accent2 2 2 2 2 2 2 4" xfId="10651" xr:uid="{3911A8C7-2318-44EC-B847-46D5EB9C0170}"/>
    <cellStyle name="20% - Accent2 2 2 2 2 2 2 4 2" xfId="27308" xr:uid="{A0B5DEBD-9CC7-4D36-9EA7-6D154CD16E92}"/>
    <cellStyle name="20% - Accent2 2 2 2 2 2 2 5" xfId="18980" xr:uid="{11356FA1-E366-45B6-B7A4-9C7D193900E8}"/>
    <cellStyle name="20% - Accent2 2 2 2 2 2 3" xfId="3770" xr:uid="{7C023C3B-9ECC-4EAD-AEDF-4A74AC971678}"/>
    <cellStyle name="20% - Accent2 2 2 2 2 2 3 2" xfId="12100" xr:uid="{EED70C61-5CD9-4502-AF76-F56B1966BC1E}"/>
    <cellStyle name="20% - Accent2 2 2 2 2 2 3 2 2" xfId="28757" xr:uid="{5D427B6B-A473-45E0-B808-9215B3606095}"/>
    <cellStyle name="20% - Accent2 2 2 2 2 2 3 3" xfId="20429" xr:uid="{E6637251-F298-4CE5-93A3-49123A248900}"/>
    <cellStyle name="20% - Accent2 2 2 2 2 2 4" xfId="6546" xr:uid="{95744030-252F-4AC6-821C-6472C8F0C214}"/>
    <cellStyle name="20% - Accent2 2 2 2 2 2 4 2" xfId="14876" xr:uid="{CB7568D7-9BB7-4E9B-8FFF-77311636E1F7}"/>
    <cellStyle name="20% - Accent2 2 2 2 2 2 4 2 2" xfId="31533" xr:uid="{01444BFF-6BE3-4AC4-A7D2-3AD8E5A696B9}"/>
    <cellStyle name="20% - Accent2 2 2 2 2 2 4 3" xfId="23205" xr:uid="{BA19A0E8-2A8F-4A47-B901-3E37DAD5FD78}"/>
    <cellStyle name="20% - Accent2 2 2 2 2 2 5" xfId="9324" xr:uid="{DF735B95-5E4C-4CE3-B2FC-33EF8690F541}"/>
    <cellStyle name="20% - Accent2 2 2 2 2 2 5 2" xfId="25981" xr:uid="{AF2AC779-C307-4E2B-A081-E0D14BC74474}"/>
    <cellStyle name="20% - Accent2 2 2 2 2 2 6" xfId="17653" xr:uid="{EF675F7D-199A-4C16-AEFD-54887BCCE2CC}"/>
    <cellStyle name="20% - Accent2 2 2 2 2 3" xfId="1833" xr:uid="{D7185537-210D-4D69-BCCD-8EBA14663C7F}"/>
    <cellStyle name="20% - Accent2 2 2 2 2 3 2" xfId="4623" xr:uid="{31F0811B-C4E3-4293-BA26-7E8FC117561F}"/>
    <cellStyle name="20% - Accent2 2 2 2 2 3 2 2" xfId="12953" xr:uid="{4CCFB219-4BC8-4D07-AD67-5CDA32BB249D}"/>
    <cellStyle name="20% - Accent2 2 2 2 2 3 2 2 2" xfId="29610" xr:uid="{09DB43F7-1EE8-4744-80CF-1CF4B7ABDA0C}"/>
    <cellStyle name="20% - Accent2 2 2 2 2 3 2 3" xfId="21282" xr:uid="{DC4B7880-77A6-4D26-867B-4C4A28F7311F}"/>
    <cellStyle name="20% - Accent2 2 2 2 2 3 3" xfId="7399" xr:uid="{78FCD056-793E-4D00-9464-8AED8DBB03C4}"/>
    <cellStyle name="20% - Accent2 2 2 2 2 3 3 2" xfId="15729" xr:uid="{0B1DE410-678E-4548-9475-4DEDECDCE4A8}"/>
    <cellStyle name="20% - Accent2 2 2 2 2 3 3 2 2" xfId="32386" xr:uid="{6F2EDB41-3D80-4D93-95BD-88B6A141481F}"/>
    <cellStyle name="20% - Accent2 2 2 2 2 3 3 3" xfId="24058" xr:uid="{1DB66343-A38C-40D7-9004-CA149088434F}"/>
    <cellStyle name="20% - Accent2 2 2 2 2 3 4" xfId="10177" xr:uid="{5FDBE1B8-A7EA-4267-9502-3C2874FD5314}"/>
    <cellStyle name="20% - Accent2 2 2 2 2 3 4 2" xfId="26834" xr:uid="{73B6DECB-BA5F-4197-AE3A-F917EED38235}"/>
    <cellStyle name="20% - Accent2 2 2 2 2 3 5" xfId="18506" xr:uid="{F7850A76-181C-45B9-887B-D63A91070837}"/>
    <cellStyle name="20% - Accent2 2 2 2 2 4" xfId="3296" xr:uid="{9BDB7101-177E-4048-A2D7-26853201A96B}"/>
    <cellStyle name="20% - Accent2 2 2 2 2 4 2" xfId="11626" xr:uid="{94F6EF7F-0418-4989-B2F5-0DD8BA7EC703}"/>
    <cellStyle name="20% - Accent2 2 2 2 2 4 2 2" xfId="28283" xr:uid="{FA082BC5-3AE5-443D-959A-9D4A8B1459D7}"/>
    <cellStyle name="20% - Accent2 2 2 2 2 4 3" xfId="19955" xr:uid="{12A758B2-D26B-49D3-A875-DFD6A5B6747D}"/>
    <cellStyle name="20% - Accent2 2 2 2 2 5" xfId="6072" xr:uid="{1DFEF785-0DAC-416E-A70B-12BB17C4392B}"/>
    <cellStyle name="20% - Accent2 2 2 2 2 5 2" xfId="14402" xr:uid="{E1AF8A5E-6717-4653-A2F6-273B60C1E1F8}"/>
    <cellStyle name="20% - Accent2 2 2 2 2 5 2 2" xfId="31059" xr:uid="{0A028B7F-895E-47C7-B22B-0B18B6BC8725}"/>
    <cellStyle name="20% - Accent2 2 2 2 2 5 3" xfId="22731" xr:uid="{5C74E25D-424F-40EC-9287-F035E50FBCD3}"/>
    <cellStyle name="20% - Accent2 2 2 2 2 6" xfId="8850" xr:uid="{662D6F58-8D8C-4788-857C-39217A7945FB}"/>
    <cellStyle name="20% - Accent2 2 2 2 2 6 2" xfId="25507" xr:uid="{1B7D5510-5673-459C-B1EF-5280205840B5}"/>
    <cellStyle name="20% - Accent2 2 2 2 2 7" xfId="17179" xr:uid="{0AC3A0CE-D930-4182-800E-18C09B451FEA}"/>
    <cellStyle name="20% - Accent2 2 2 2 3" xfId="739" xr:uid="{3B015375-9BDB-4692-A94B-EC04D028EE20}"/>
    <cellStyle name="20% - Accent2 2 2 2 3 2" xfId="2069" xr:uid="{178F6E4E-F05B-4770-A961-F134692943C0}"/>
    <cellStyle name="20% - Accent2 2 2 2 3 2 2" xfId="4859" xr:uid="{DF584ECD-2AE8-442D-A7F2-BF5B35BC2982}"/>
    <cellStyle name="20% - Accent2 2 2 2 3 2 2 2" xfId="13189" xr:uid="{D3F0A23D-2D2C-4CA5-ABE2-E20553A95CF7}"/>
    <cellStyle name="20% - Accent2 2 2 2 3 2 2 2 2" xfId="29846" xr:uid="{316775FD-7C22-45DB-8663-A69C4130FA9C}"/>
    <cellStyle name="20% - Accent2 2 2 2 3 2 2 3" xfId="21518" xr:uid="{CB2F4FD8-F40A-4678-BA12-1D9B66FFFA41}"/>
    <cellStyle name="20% - Accent2 2 2 2 3 2 3" xfId="7635" xr:uid="{DA285719-066F-4EDD-83FF-36D5E6451597}"/>
    <cellStyle name="20% - Accent2 2 2 2 3 2 3 2" xfId="15965" xr:uid="{8793CF1F-8F7D-408A-87A7-8B6AFF84DB0D}"/>
    <cellStyle name="20% - Accent2 2 2 2 3 2 3 2 2" xfId="32622" xr:uid="{4CC20458-360B-4E81-BDC2-E0DDD3BA3E07}"/>
    <cellStyle name="20% - Accent2 2 2 2 3 2 3 3" xfId="24294" xr:uid="{DD05075A-CE3E-42AE-96D8-8E4E05215BA7}"/>
    <cellStyle name="20% - Accent2 2 2 2 3 2 4" xfId="10413" xr:uid="{8B54376A-1E30-4EDC-8FD0-3BE6A7A62848}"/>
    <cellStyle name="20% - Accent2 2 2 2 3 2 4 2" xfId="27070" xr:uid="{CFB5EB93-DDB1-43AA-A564-5E3E71C799AA}"/>
    <cellStyle name="20% - Accent2 2 2 2 3 2 5" xfId="18742" xr:uid="{7101E5C9-74F7-4536-887A-103442B5447E}"/>
    <cellStyle name="20% - Accent2 2 2 2 3 3" xfId="3532" xr:uid="{6B350CC0-2E87-4A92-BC86-279271C6000F}"/>
    <cellStyle name="20% - Accent2 2 2 2 3 3 2" xfId="11862" xr:uid="{2F2A90C4-E9DA-4D2E-BAFB-E0535FA2B9E7}"/>
    <cellStyle name="20% - Accent2 2 2 2 3 3 2 2" xfId="28519" xr:uid="{BF938B89-A30F-4C21-A4F3-45F146370A9C}"/>
    <cellStyle name="20% - Accent2 2 2 2 3 3 3" xfId="20191" xr:uid="{966DD463-E239-42D4-AF40-C4329B7405FA}"/>
    <cellStyle name="20% - Accent2 2 2 2 3 4" xfId="6308" xr:uid="{06DA0A6A-58A1-45BF-AC23-823D27B8610B}"/>
    <cellStyle name="20% - Accent2 2 2 2 3 4 2" xfId="14638" xr:uid="{C423EAF8-5187-4937-9B43-21F277379202}"/>
    <cellStyle name="20% - Accent2 2 2 2 3 4 2 2" xfId="31295" xr:uid="{7F9663D4-25B9-4E01-8059-C846E58BA332}"/>
    <cellStyle name="20% - Accent2 2 2 2 3 4 3" xfId="22967" xr:uid="{47FD526A-6C35-4F6C-B697-BEAF56ACB0AF}"/>
    <cellStyle name="20% - Accent2 2 2 2 3 5" xfId="9086" xr:uid="{0076C88F-F9BA-4384-951A-002E8EDE1C7B}"/>
    <cellStyle name="20% - Accent2 2 2 2 3 5 2" xfId="25743" xr:uid="{9BA9C974-8219-4F40-A3E4-86A55F26E461}"/>
    <cellStyle name="20% - Accent2 2 2 2 3 6" xfId="17415" xr:uid="{CA4F588C-C3BB-4C3C-87AA-752C3A72E294}"/>
    <cellStyle name="20% - Accent2 2 2 2 4" xfId="1216" xr:uid="{23588E05-E10B-4E75-9220-33FC035AAACA}"/>
    <cellStyle name="20% - Accent2 2 2 2 4 2" xfId="2544" xr:uid="{7659DA09-B01E-4C21-9AB6-DEB818FA66EF}"/>
    <cellStyle name="20% - Accent2 2 2 2 4 2 2" xfId="5334" xr:uid="{581A6A5C-5062-4ED9-B45A-EB2D4C6812F8}"/>
    <cellStyle name="20% - Accent2 2 2 2 4 2 2 2" xfId="13664" xr:uid="{B06C91A5-6FBA-4B70-AFD5-D19ACB46D337}"/>
    <cellStyle name="20% - Accent2 2 2 2 4 2 2 2 2" xfId="30321" xr:uid="{53D0485D-1487-48E0-9463-F8BA8D8C0CE2}"/>
    <cellStyle name="20% - Accent2 2 2 2 4 2 2 3" xfId="21993" xr:uid="{47E58AA2-82C7-4297-8C32-774290268497}"/>
    <cellStyle name="20% - Accent2 2 2 2 4 2 3" xfId="8110" xr:uid="{CACEAFFA-E30F-4C0B-8D3A-D809350EB586}"/>
    <cellStyle name="20% - Accent2 2 2 2 4 2 3 2" xfId="16440" xr:uid="{6509845B-9B21-48A4-B05B-80C6605D046E}"/>
    <cellStyle name="20% - Accent2 2 2 2 4 2 3 2 2" xfId="33097" xr:uid="{40CDE7A1-0B3F-435A-B682-7936495867FD}"/>
    <cellStyle name="20% - Accent2 2 2 2 4 2 3 3" xfId="24769" xr:uid="{4B06A760-102D-497A-B642-1265D0F595FB}"/>
    <cellStyle name="20% - Accent2 2 2 2 4 2 4" xfId="10888" xr:uid="{D222EB09-D9D9-4F4A-B47A-0E171ABCE92E}"/>
    <cellStyle name="20% - Accent2 2 2 2 4 2 4 2" xfId="27545" xr:uid="{A5408443-D0ED-40B4-A81E-49328BF14BD1}"/>
    <cellStyle name="20% - Accent2 2 2 2 4 2 5" xfId="19217" xr:uid="{B2BFE701-3782-478D-B6FF-15323328A9A2}"/>
    <cellStyle name="20% - Accent2 2 2 2 4 3" xfId="4007" xr:uid="{A67A7801-BC32-4480-8954-D43110616961}"/>
    <cellStyle name="20% - Accent2 2 2 2 4 3 2" xfId="12337" xr:uid="{86718F30-1AD4-4000-8038-B9460C28F4DC}"/>
    <cellStyle name="20% - Accent2 2 2 2 4 3 2 2" xfId="28994" xr:uid="{AD200F78-0283-433B-9A82-9154CF65DC01}"/>
    <cellStyle name="20% - Accent2 2 2 2 4 3 3" xfId="20666" xr:uid="{E5068C0E-0FC2-4967-ABDA-26581B4356A0}"/>
    <cellStyle name="20% - Accent2 2 2 2 4 4" xfId="6783" xr:uid="{4B47F738-4F82-497B-A9EB-8B8085CB5E73}"/>
    <cellStyle name="20% - Accent2 2 2 2 4 4 2" xfId="15113" xr:uid="{BD5A2903-564D-4771-8828-627DFDF23BCE}"/>
    <cellStyle name="20% - Accent2 2 2 2 4 4 2 2" xfId="31770" xr:uid="{BB53392A-43C7-4540-B014-69CEC5696F5B}"/>
    <cellStyle name="20% - Accent2 2 2 2 4 4 3" xfId="23442" xr:uid="{A9A7FC8D-CF77-49E4-8708-50341747AB87}"/>
    <cellStyle name="20% - Accent2 2 2 2 4 5" xfId="9561" xr:uid="{AB13B905-CFF9-45E8-BEBE-0D0D47FFC237}"/>
    <cellStyle name="20% - Accent2 2 2 2 4 5 2" xfId="26218" xr:uid="{7F52D721-379A-46B3-A280-FE33343BF414}"/>
    <cellStyle name="20% - Accent2 2 2 2 4 6" xfId="17890" xr:uid="{B4C1243F-31E9-4B7E-8DE3-85894895F642}"/>
    <cellStyle name="20% - Accent2 2 2 2 5" xfId="1596" xr:uid="{0E0F6F32-D598-4770-8664-5C913F3AE351}"/>
    <cellStyle name="20% - Accent2 2 2 2 5 2" xfId="4386" xr:uid="{DED91297-E21A-4AEE-8FB7-E5FBC6817BF5}"/>
    <cellStyle name="20% - Accent2 2 2 2 5 2 2" xfId="12716" xr:uid="{8B4AB013-D2F9-4337-A624-E718E2A4D288}"/>
    <cellStyle name="20% - Accent2 2 2 2 5 2 2 2" xfId="29373" xr:uid="{8304EF1D-9144-421F-93CC-222D96034051}"/>
    <cellStyle name="20% - Accent2 2 2 2 5 2 3" xfId="21045" xr:uid="{1A35A918-4934-4EF2-AAAD-1E886CF17E64}"/>
    <cellStyle name="20% - Accent2 2 2 2 5 3" xfId="7162" xr:uid="{46F724E8-B742-43AA-85CA-DBE048D24227}"/>
    <cellStyle name="20% - Accent2 2 2 2 5 3 2" xfId="15492" xr:uid="{A709B918-9FF3-4A5C-B5AC-1F1C6CB9BE17}"/>
    <cellStyle name="20% - Accent2 2 2 2 5 3 2 2" xfId="32149" xr:uid="{89FB8336-BC90-44EA-99BE-A9A02FD4FCD4}"/>
    <cellStyle name="20% - Accent2 2 2 2 5 3 3" xfId="23821" xr:uid="{C6465041-0598-4163-B991-27808EC934DB}"/>
    <cellStyle name="20% - Accent2 2 2 2 5 4" xfId="9940" xr:uid="{1ADCC4A6-D071-4889-83A7-496A0E4187EC}"/>
    <cellStyle name="20% - Accent2 2 2 2 5 4 2" xfId="26597" xr:uid="{76C4E736-5DC3-4A84-BCAA-635988473042}"/>
    <cellStyle name="20% - Accent2 2 2 2 5 5" xfId="18269" xr:uid="{42B6E832-2FF3-471E-A97A-02275C24E0A2}"/>
    <cellStyle name="20% - Accent2 2 2 2 6" xfId="3059" xr:uid="{6085ED03-9D2F-4BBC-AF94-00842027FB05}"/>
    <cellStyle name="20% - Accent2 2 2 2 6 2" xfId="11389" xr:uid="{A458F6D8-E227-4708-B817-C12B1D7B5F74}"/>
    <cellStyle name="20% - Accent2 2 2 2 6 2 2" xfId="28046" xr:uid="{BFEC29AF-AC89-4459-86BE-5C94C42EFBD1}"/>
    <cellStyle name="20% - Accent2 2 2 2 6 3" xfId="19718" xr:uid="{C0698B5C-0DC4-48AE-90A3-A193343DB367}"/>
    <cellStyle name="20% - Accent2 2 2 2 7" xfId="5835" xr:uid="{F1125DDA-92D3-457E-AF56-BD81DD227157}"/>
    <cellStyle name="20% - Accent2 2 2 2 7 2" xfId="14165" xr:uid="{4D0AE78A-49FE-4948-AFA6-F8AEAEA46E22}"/>
    <cellStyle name="20% - Accent2 2 2 2 7 2 2" xfId="30822" xr:uid="{5B23E3DE-570C-4E9E-835B-3FD5CC6CF01D}"/>
    <cellStyle name="20% - Accent2 2 2 2 7 3" xfId="22494" xr:uid="{3839B1AD-D92A-4971-9160-516D7366AB27}"/>
    <cellStyle name="20% - Accent2 2 2 2 8" xfId="8613" xr:uid="{006C073C-48C4-425B-A432-70A9DCEB0703}"/>
    <cellStyle name="20% - Accent2 2 2 2 8 2" xfId="25270" xr:uid="{575FBCFB-9332-48FD-B954-68E49C5DB0ED}"/>
    <cellStyle name="20% - Accent2 2 2 2 9" xfId="16942" xr:uid="{C4B98544-12E6-4099-AB3E-7D4C0CFA9A6A}"/>
    <cellStyle name="20% - Accent2 2 2 3" xfId="383" xr:uid="{A7E12199-9D34-477C-B4E0-FC89D76C9A07}"/>
    <cellStyle name="20% - Accent2 2 2 3 2" xfId="861" xr:uid="{A1E9CBF8-2EBF-4D93-9BCE-5A1D9E9F6AEC}"/>
    <cellStyle name="20% - Accent2 2 2 3 2 2" xfId="2189" xr:uid="{E70E98FA-4DFB-41A4-9035-DFF47CD18CCE}"/>
    <cellStyle name="20% - Accent2 2 2 3 2 2 2" xfId="4979" xr:uid="{C2483F06-EC75-4746-8702-1C6BE4145F01}"/>
    <cellStyle name="20% - Accent2 2 2 3 2 2 2 2" xfId="13309" xr:uid="{F3EF1F0F-95B0-4CD6-933C-4A06845A2B0C}"/>
    <cellStyle name="20% - Accent2 2 2 3 2 2 2 2 2" xfId="29966" xr:uid="{DE05E184-E8B9-45D3-8BBB-84EBCFCD1D27}"/>
    <cellStyle name="20% - Accent2 2 2 3 2 2 2 3" xfId="21638" xr:uid="{D5CAA0C0-C10C-4C81-BF43-72A81BD2004F}"/>
    <cellStyle name="20% - Accent2 2 2 3 2 2 3" xfId="7755" xr:uid="{8DE4FD25-4167-43A8-AA02-766F8A4A7A2F}"/>
    <cellStyle name="20% - Accent2 2 2 3 2 2 3 2" xfId="16085" xr:uid="{41D3A0FC-EF62-4A72-8675-4A4BBF966C85}"/>
    <cellStyle name="20% - Accent2 2 2 3 2 2 3 2 2" xfId="32742" xr:uid="{819FC7D8-DCF7-42D5-A324-3CBA609F15E4}"/>
    <cellStyle name="20% - Accent2 2 2 3 2 2 3 3" xfId="24414" xr:uid="{9152108E-D672-4AEE-994C-A8B562695678}"/>
    <cellStyle name="20% - Accent2 2 2 3 2 2 4" xfId="10533" xr:uid="{31CC0279-3174-4C15-A47D-2DF5A120D07F}"/>
    <cellStyle name="20% - Accent2 2 2 3 2 2 4 2" xfId="27190" xr:uid="{95AF03A1-3E14-40CD-A403-CA040C74A0D6}"/>
    <cellStyle name="20% - Accent2 2 2 3 2 2 5" xfId="18862" xr:uid="{CA181A60-F92D-459E-B25D-DCC620B01C4E}"/>
    <cellStyle name="20% - Accent2 2 2 3 2 3" xfId="3652" xr:uid="{202A7369-DD5D-4BD1-A598-7D7DD04BA12C}"/>
    <cellStyle name="20% - Accent2 2 2 3 2 3 2" xfId="11982" xr:uid="{4237CFD1-1210-4829-8514-D5434AFA1E6E}"/>
    <cellStyle name="20% - Accent2 2 2 3 2 3 2 2" xfId="28639" xr:uid="{926F0A4B-394D-481D-8A38-90CC017F0E55}"/>
    <cellStyle name="20% - Accent2 2 2 3 2 3 3" xfId="20311" xr:uid="{E7927074-2D74-45BC-8548-7D2A75BB4376}"/>
    <cellStyle name="20% - Accent2 2 2 3 2 4" xfId="6428" xr:uid="{645864AC-035E-49DD-AA8F-7434BAFCAF72}"/>
    <cellStyle name="20% - Accent2 2 2 3 2 4 2" xfId="14758" xr:uid="{32A23CC4-337D-4928-8411-EF57F44E1C83}"/>
    <cellStyle name="20% - Accent2 2 2 3 2 4 2 2" xfId="31415" xr:uid="{33B77F6D-BFB4-40C0-9A73-3729ADB30963}"/>
    <cellStyle name="20% - Accent2 2 2 3 2 4 3" xfId="23087" xr:uid="{1B84F4E1-C892-48CF-8C9C-4134C8F9E984}"/>
    <cellStyle name="20% - Accent2 2 2 3 2 5" xfId="9206" xr:uid="{6D5587E2-8E51-4895-9B58-881BDD31E71A}"/>
    <cellStyle name="20% - Accent2 2 2 3 2 5 2" xfId="25863" xr:uid="{3B81AB0F-4C62-4E52-B9BA-E7CF7CD1F7C0}"/>
    <cellStyle name="20% - Accent2 2 2 3 2 6" xfId="17535" xr:uid="{9E80DD50-F973-4FF9-9E3B-828E0142FA08}"/>
    <cellStyle name="20% - Accent2 2 2 3 3" xfId="1713" xr:uid="{AD4E4814-9899-428E-99EC-2333C789A995}"/>
    <cellStyle name="20% - Accent2 2 2 3 3 2" xfId="4503" xr:uid="{6C8B588F-23C3-4358-A27C-3CED8C944F60}"/>
    <cellStyle name="20% - Accent2 2 2 3 3 2 2" xfId="12833" xr:uid="{7BBCDB93-4706-4B78-9C83-6277F3E88FE8}"/>
    <cellStyle name="20% - Accent2 2 2 3 3 2 2 2" xfId="29490" xr:uid="{6F9335F1-6727-45A1-BBC1-A2E3C190D2CE}"/>
    <cellStyle name="20% - Accent2 2 2 3 3 2 3" xfId="21162" xr:uid="{3A6966DB-2179-4C21-87A0-91A332629FE8}"/>
    <cellStyle name="20% - Accent2 2 2 3 3 3" xfId="7279" xr:uid="{83709BBE-874D-481A-BDCE-7FF362589D90}"/>
    <cellStyle name="20% - Accent2 2 2 3 3 3 2" xfId="15609" xr:uid="{791DBC0C-81AD-4D82-B71A-5026D911F0F6}"/>
    <cellStyle name="20% - Accent2 2 2 3 3 3 2 2" xfId="32266" xr:uid="{94130D3B-1798-464B-96C5-322AC67442A3}"/>
    <cellStyle name="20% - Accent2 2 2 3 3 3 3" xfId="23938" xr:uid="{DD886C26-B73E-46ED-A58B-C3F9D2CCB626}"/>
    <cellStyle name="20% - Accent2 2 2 3 3 4" xfId="10057" xr:uid="{8AA9494C-FDD7-4AC2-AD5C-9C21CD9BB671}"/>
    <cellStyle name="20% - Accent2 2 2 3 3 4 2" xfId="26714" xr:uid="{901F11CC-A205-4CB6-98BA-F0925BEA7706}"/>
    <cellStyle name="20% - Accent2 2 2 3 3 5" xfId="18386" xr:uid="{70514A74-044B-45CA-98CD-EA6A9708D34B}"/>
    <cellStyle name="20% - Accent2 2 2 3 4" xfId="3176" xr:uid="{B08EE13E-EBC6-4ACD-BFD2-1CBAEEBF7669}"/>
    <cellStyle name="20% - Accent2 2 2 3 4 2" xfId="11506" xr:uid="{9EC88429-0896-4EEB-B823-F6097F82CCD5}"/>
    <cellStyle name="20% - Accent2 2 2 3 4 2 2" xfId="28163" xr:uid="{0C80890E-C0C9-43EB-9027-3AAF4189E2A7}"/>
    <cellStyle name="20% - Accent2 2 2 3 4 3" xfId="19835" xr:uid="{359795A5-8213-448D-83DF-2F614721C94B}"/>
    <cellStyle name="20% - Accent2 2 2 3 5" xfId="5952" xr:uid="{A92ADA0C-D743-4D05-8752-0ECAE886EEFD}"/>
    <cellStyle name="20% - Accent2 2 2 3 5 2" xfId="14282" xr:uid="{E62B9DFC-7D1C-4763-901B-03458A71B9BD}"/>
    <cellStyle name="20% - Accent2 2 2 3 5 2 2" xfId="30939" xr:uid="{94F6FFAA-B084-4D5D-8C3F-95F917BC781B}"/>
    <cellStyle name="20% - Accent2 2 2 3 5 3" xfId="22611" xr:uid="{B3B90CEA-3640-43C7-88E3-BFAA54012724}"/>
    <cellStyle name="20% - Accent2 2 2 3 6" xfId="8730" xr:uid="{FFAE9489-B6CD-4FDB-940A-BDBC136987F8}"/>
    <cellStyle name="20% - Accent2 2 2 3 6 2" xfId="25387" xr:uid="{B62035E5-00CF-4285-B137-7B6989879DF4}"/>
    <cellStyle name="20% - Accent2 2 2 3 7" xfId="17059" xr:uid="{D8D693A3-41D2-4CAD-8AD1-F4FF0EBF1F6F}"/>
    <cellStyle name="20% - Accent2 2 2 4" xfId="619" xr:uid="{3B7B963B-6405-484A-93E2-8E19680A96A0}"/>
    <cellStyle name="20% - Accent2 2 2 4 2" xfId="1949" xr:uid="{E3A4A8BA-06ED-4264-8E0F-86A366E84060}"/>
    <cellStyle name="20% - Accent2 2 2 4 2 2" xfId="4739" xr:uid="{E8AEFB8F-75E6-4592-87DE-F157DA405552}"/>
    <cellStyle name="20% - Accent2 2 2 4 2 2 2" xfId="13069" xr:uid="{34635D92-5D89-4E9B-9122-C8114C101E63}"/>
    <cellStyle name="20% - Accent2 2 2 4 2 2 2 2" xfId="29726" xr:uid="{7D512FC3-BBC9-499F-9228-732DACBFB7FC}"/>
    <cellStyle name="20% - Accent2 2 2 4 2 2 3" xfId="21398" xr:uid="{D3363668-AA03-46AD-B1DD-E4AC40567222}"/>
    <cellStyle name="20% - Accent2 2 2 4 2 3" xfId="7515" xr:uid="{36B0BB0E-D0C8-4266-B575-450C8CD4B154}"/>
    <cellStyle name="20% - Accent2 2 2 4 2 3 2" xfId="15845" xr:uid="{BB5A03A6-CABE-4E79-8764-933A87E0687E}"/>
    <cellStyle name="20% - Accent2 2 2 4 2 3 2 2" xfId="32502" xr:uid="{7017AA12-48E5-40EF-A91D-90278BCF34B6}"/>
    <cellStyle name="20% - Accent2 2 2 4 2 3 3" xfId="24174" xr:uid="{5270EB37-EE90-4915-B3AA-2405AC3EE816}"/>
    <cellStyle name="20% - Accent2 2 2 4 2 4" xfId="10293" xr:uid="{B1E54FFC-DF76-449E-A4C0-462D5BB41880}"/>
    <cellStyle name="20% - Accent2 2 2 4 2 4 2" xfId="26950" xr:uid="{9439F790-757A-4416-9EE4-935A66EFAB5D}"/>
    <cellStyle name="20% - Accent2 2 2 4 2 5" xfId="18622" xr:uid="{C5032274-A8AB-4127-B571-2EE781E11EBF}"/>
    <cellStyle name="20% - Accent2 2 2 4 3" xfId="3412" xr:uid="{F3EC93DD-F793-417D-B8B9-DD77486EFF8C}"/>
    <cellStyle name="20% - Accent2 2 2 4 3 2" xfId="11742" xr:uid="{E7810ABB-43B8-49CC-968F-18B0162AC081}"/>
    <cellStyle name="20% - Accent2 2 2 4 3 2 2" xfId="28399" xr:uid="{107DBD61-F48B-4D86-8BDA-B7DBC1B97E2D}"/>
    <cellStyle name="20% - Accent2 2 2 4 3 3" xfId="20071" xr:uid="{9D9B0074-72CD-4DB6-86BB-2EAC64BC1F30}"/>
    <cellStyle name="20% - Accent2 2 2 4 4" xfId="6188" xr:uid="{40374473-F387-4116-8FD7-06D3D2E84311}"/>
    <cellStyle name="20% - Accent2 2 2 4 4 2" xfId="14518" xr:uid="{8FE36045-8CC0-474D-9011-9E0E8E6A90A4}"/>
    <cellStyle name="20% - Accent2 2 2 4 4 2 2" xfId="31175" xr:uid="{C6BFABA1-B3C6-4C8B-9684-CA85925E4EDA}"/>
    <cellStyle name="20% - Accent2 2 2 4 4 3" xfId="22847" xr:uid="{E0F26D51-40CF-40FB-91E5-E3549FA1D9B6}"/>
    <cellStyle name="20% - Accent2 2 2 4 5" xfId="8966" xr:uid="{F81D43A8-52EB-4E46-8C55-C403B2E71537}"/>
    <cellStyle name="20% - Accent2 2 2 4 5 2" xfId="25623" xr:uid="{6835EFDB-B3DC-47E1-A52A-57463072F487}"/>
    <cellStyle name="20% - Accent2 2 2 4 6" xfId="17295" xr:uid="{CF4D75FD-8422-4992-8EFF-1F6915C97B1A}"/>
    <cellStyle name="20% - Accent2 2 2 5" xfId="1096" xr:uid="{E769AB49-89F3-4074-B741-BA707B250902}"/>
    <cellStyle name="20% - Accent2 2 2 5 2" xfId="2424" xr:uid="{9DC875E6-2FEC-4A38-AB51-A65673A1F426}"/>
    <cellStyle name="20% - Accent2 2 2 5 2 2" xfId="5214" xr:uid="{B8C3FD45-901D-4B28-AF04-60E1F1D48115}"/>
    <cellStyle name="20% - Accent2 2 2 5 2 2 2" xfId="13544" xr:uid="{D0437C03-C8DB-49EE-BE51-C20EE79935E3}"/>
    <cellStyle name="20% - Accent2 2 2 5 2 2 2 2" xfId="30201" xr:uid="{C79C3C77-BDD7-4729-BAD7-6676C97201B8}"/>
    <cellStyle name="20% - Accent2 2 2 5 2 2 3" xfId="21873" xr:uid="{9855A5A8-0EA7-4912-BE73-D58827557BBF}"/>
    <cellStyle name="20% - Accent2 2 2 5 2 3" xfId="7990" xr:uid="{2C79FA1A-1DA2-440F-9328-EDE785466B16}"/>
    <cellStyle name="20% - Accent2 2 2 5 2 3 2" xfId="16320" xr:uid="{5B9EB584-2BDC-48E8-BF98-8BC4F9F9663C}"/>
    <cellStyle name="20% - Accent2 2 2 5 2 3 2 2" xfId="32977" xr:uid="{5E070164-E07A-4E43-8729-4E1F3201D499}"/>
    <cellStyle name="20% - Accent2 2 2 5 2 3 3" xfId="24649" xr:uid="{4367AC95-07B5-4987-8A42-E876561D5E15}"/>
    <cellStyle name="20% - Accent2 2 2 5 2 4" xfId="10768" xr:uid="{5114D636-0C5D-4861-94F4-125887EE1BC7}"/>
    <cellStyle name="20% - Accent2 2 2 5 2 4 2" xfId="27425" xr:uid="{C5506966-5591-42B3-AB95-BBEC88C3404B}"/>
    <cellStyle name="20% - Accent2 2 2 5 2 5" xfId="19097" xr:uid="{02B6786A-6959-48DB-8615-3B540E3AD667}"/>
    <cellStyle name="20% - Accent2 2 2 5 3" xfId="3887" xr:uid="{14C38B5E-55B5-4FD2-824A-462604C3E6FB}"/>
    <cellStyle name="20% - Accent2 2 2 5 3 2" xfId="12217" xr:uid="{64FFD3B2-A8A5-4A09-B547-FD8CD4F83D06}"/>
    <cellStyle name="20% - Accent2 2 2 5 3 2 2" xfId="28874" xr:uid="{F6C93C63-784E-4B71-8973-16C053EF9B10}"/>
    <cellStyle name="20% - Accent2 2 2 5 3 3" xfId="20546" xr:uid="{6AC73FEF-AEA1-4F5D-9CF9-A7D1332DBB85}"/>
    <cellStyle name="20% - Accent2 2 2 5 4" xfId="6663" xr:uid="{909606AF-0D3C-49AB-88D7-6EA07028D8E1}"/>
    <cellStyle name="20% - Accent2 2 2 5 4 2" xfId="14993" xr:uid="{0C26A383-BF95-4F7A-BA92-DA35AA3AD92E}"/>
    <cellStyle name="20% - Accent2 2 2 5 4 2 2" xfId="31650" xr:uid="{9957F9E4-91F9-4392-B2BD-E8D6E3AF1889}"/>
    <cellStyle name="20% - Accent2 2 2 5 4 3" xfId="23322" xr:uid="{E2632DA4-34DF-4286-A32F-7C28CC7CC4AB}"/>
    <cellStyle name="20% - Accent2 2 2 5 5" xfId="9441" xr:uid="{E918FAE3-0F66-44DB-9808-0779C1FEBA90}"/>
    <cellStyle name="20% - Accent2 2 2 5 5 2" xfId="26098" xr:uid="{5AE7573E-231B-454D-BD22-A131049318EE}"/>
    <cellStyle name="20% - Accent2 2 2 5 6" xfId="17770" xr:uid="{BC3CAD5E-034D-4210-86C3-57E95E423D1C}"/>
    <cellStyle name="20% - Accent2 2 2 6" xfId="1361" xr:uid="{DF846437-5F3E-41A0-AD48-7B12E6B3B174}"/>
    <cellStyle name="20% - Accent2 2 2 6 2" xfId="2689" xr:uid="{8635E05C-6541-4CB0-96CB-1757E28C1ECA}"/>
    <cellStyle name="20% - Accent2 2 2 6 2 2" xfId="5479" xr:uid="{88514708-AF13-4045-B7D2-19230830CCF8}"/>
    <cellStyle name="20% - Accent2 2 2 6 2 2 2" xfId="13809" xr:uid="{74A0E461-B463-4AAF-8BC9-CC478F86C5C8}"/>
    <cellStyle name="20% - Accent2 2 2 6 2 2 2 2" xfId="30466" xr:uid="{1DC3CCE3-498F-4AD5-9FCD-04C8B7315496}"/>
    <cellStyle name="20% - Accent2 2 2 6 2 2 3" xfId="22138" xr:uid="{50D00E34-9C39-42AF-8B4C-C90DD9EDF6E7}"/>
    <cellStyle name="20% - Accent2 2 2 6 2 3" xfId="8255" xr:uid="{222A2AA8-E4E4-48B1-9A1D-B9604F730215}"/>
    <cellStyle name="20% - Accent2 2 2 6 2 3 2" xfId="16585" xr:uid="{F94D4FC6-3D12-4867-966C-833F21EE985F}"/>
    <cellStyle name="20% - Accent2 2 2 6 2 3 2 2" xfId="33242" xr:uid="{1C333A8B-C357-4B06-838F-C9B4DDDE4DBB}"/>
    <cellStyle name="20% - Accent2 2 2 6 2 3 3" xfId="24914" xr:uid="{DE766558-4068-489B-8E5D-8EB77D3E964A}"/>
    <cellStyle name="20% - Accent2 2 2 6 2 4" xfId="11033" xr:uid="{BC975221-A98A-4A69-B59A-76AD84CDA946}"/>
    <cellStyle name="20% - Accent2 2 2 6 2 4 2" xfId="27690" xr:uid="{2F05B4D8-684D-4453-B716-0708D177AA17}"/>
    <cellStyle name="20% - Accent2 2 2 6 2 5" xfId="19362" xr:uid="{D8B1DCBD-4AEE-471D-B88D-3740C83B5039}"/>
    <cellStyle name="20% - Accent2 2 2 6 3" xfId="4152" xr:uid="{F9228382-1998-4A2C-91B6-9D226EB7DD3C}"/>
    <cellStyle name="20% - Accent2 2 2 6 3 2" xfId="12482" xr:uid="{C5CB3336-EA4F-43AE-B435-A44A579F32D9}"/>
    <cellStyle name="20% - Accent2 2 2 6 3 2 2" xfId="29139" xr:uid="{98322AE4-74D0-4D95-94C9-CF83665EE42B}"/>
    <cellStyle name="20% - Accent2 2 2 6 3 3" xfId="20811" xr:uid="{4B667244-BAB9-493F-A496-C767882D51FB}"/>
    <cellStyle name="20% - Accent2 2 2 6 4" xfId="6928" xr:uid="{12BBD79E-1408-40F8-87F4-09E0222D205D}"/>
    <cellStyle name="20% - Accent2 2 2 6 4 2" xfId="15258" xr:uid="{9071EDC2-7D52-4158-BDA4-3A42FF234F8F}"/>
    <cellStyle name="20% - Accent2 2 2 6 4 2 2" xfId="31915" xr:uid="{3693E7F3-0095-4833-865D-4EDFA46F18F2}"/>
    <cellStyle name="20% - Accent2 2 2 6 4 3" xfId="23587" xr:uid="{CBD77CEE-C377-4441-8258-504510C4380D}"/>
    <cellStyle name="20% - Accent2 2 2 6 5" xfId="9706" xr:uid="{28B6C4C5-6EE8-42D5-AF3C-AEBC477EBB94}"/>
    <cellStyle name="20% - Accent2 2 2 6 5 2" xfId="26363" xr:uid="{AF048256-C052-4311-8BEB-F17C29BD7A77}"/>
    <cellStyle name="20% - Accent2 2 2 6 6" xfId="18035" xr:uid="{65A5DC73-1148-4449-B9B9-2CA3877ADECA}"/>
    <cellStyle name="20% - Accent2 2 2 7" xfId="1476" xr:uid="{C2810E56-DC79-4001-9382-A191910BA7AC}"/>
    <cellStyle name="20% - Accent2 2 2 7 2" xfId="4266" xr:uid="{DCC97314-9734-465C-9601-3F516F88CF78}"/>
    <cellStyle name="20% - Accent2 2 2 7 2 2" xfId="12596" xr:uid="{AC052F47-0B27-43B8-8A3D-CF11936B9713}"/>
    <cellStyle name="20% - Accent2 2 2 7 2 2 2" xfId="29253" xr:uid="{AB1BBE71-D36D-4D87-B116-BA3ADC0EDA52}"/>
    <cellStyle name="20% - Accent2 2 2 7 2 3" xfId="20925" xr:uid="{FEA5F7D8-17DD-4FEC-91D5-951827D035A3}"/>
    <cellStyle name="20% - Accent2 2 2 7 3" xfId="7042" xr:uid="{663FB55D-94F7-436E-AE38-A1690B4197D0}"/>
    <cellStyle name="20% - Accent2 2 2 7 3 2" xfId="15372" xr:uid="{F8028976-861D-4755-A0D5-8769C0E34F77}"/>
    <cellStyle name="20% - Accent2 2 2 7 3 2 2" xfId="32029" xr:uid="{D729EA5F-58D2-418B-AE16-6C62D5EC9AB8}"/>
    <cellStyle name="20% - Accent2 2 2 7 3 3" xfId="23701" xr:uid="{E0F4BD07-C9C4-4F27-9AA7-E06E14672B45}"/>
    <cellStyle name="20% - Accent2 2 2 7 4" xfId="9820" xr:uid="{15B6B076-CA66-45F2-8A2B-21452A6D4792}"/>
    <cellStyle name="20% - Accent2 2 2 7 4 2" xfId="26477" xr:uid="{E95FEF46-9AD5-4E6C-8089-5DA5568CE523}"/>
    <cellStyle name="20% - Accent2 2 2 7 5" xfId="18149" xr:uid="{059657CA-5A2E-45AF-92DF-5CAE4B86412D}"/>
    <cellStyle name="20% - Accent2 2 2 8" xfId="2939" xr:uid="{508E65A7-37D7-47B3-9FDC-A76FF6455B84}"/>
    <cellStyle name="20% - Accent2 2 2 8 2" xfId="11269" xr:uid="{6A3BC27E-6B0B-41B6-B2CF-31382A763298}"/>
    <cellStyle name="20% - Accent2 2 2 8 2 2" xfId="27926" xr:uid="{98DE6EA3-C409-4AFF-AEA1-AFF753B4451D}"/>
    <cellStyle name="20% - Accent2 2 2 8 3" xfId="19598" xr:uid="{763FBD68-6F07-4753-B47F-3BF3FE80EBEB}"/>
    <cellStyle name="20% - Accent2 2 2 9" xfId="5715" xr:uid="{4116FC86-4596-4451-BD7A-CA3F3B8839B3}"/>
    <cellStyle name="20% - Accent2 2 2 9 2" xfId="14045" xr:uid="{37DF0492-0311-43FF-BC0E-22D140C015B9}"/>
    <cellStyle name="20% - Accent2 2 2 9 2 2" xfId="30702" xr:uid="{9D0F554D-2609-49E2-8255-C1B0065A6654}"/>
    <cellStyle name="20% - Accent2 2 2 9 3" xfId="22374" xr:uid="{9D8FF998-20DF-4AED-A092-6319927AA12E}"/>
    <cellStyle name="20% - Accent2 2 3" xfId="200" xr:uid="{3338FB83-BCCB-40F0-878E-A97FFD25950C}"/>
    <cellStyle name="20% - Accent2 2 3 2" xfId="441" xr:uid="{FB944026-691B-4098-BCA8-5FAA1DA70767}"/>
    <cellStyle name="20% - Accent2 2 3 2 2" xfId="918" xr:uid="{0847CB9B-BF93-4E0E-B4A6-B6388E01D998}"/>
    <cellStyle name="20% - Accent2 2 3 2 2 2" xfId="2246" xr:uid="{E93BB8DB-2244-4753-8980-F1041956A762}"/>
    <cellStyle name="20% - Accent2 2 3 2 2 2 2" xfId="5036" xr:uid="{6069A675-E861-4326-B43C-78B722268C8F}"/>
    <cellStyle name="20% - Accent2 2 3 2 2 2 2 2" xfId="13366" xr:uid="{37AEA461-CB2B-47A6-B6FB-937B4FE847D8}"/>
    <cellStyle name="20% - Accent2 2 3 2 2 2 2 2 2" xfId="30023" xr:uid="{4EC4972C-57DA-4729-A7C9-E957DC98BF1D}"/>
    <cellStyle name="20% - Accent2 2 3 2 2 2 2 3" xfId="21695" xr:uid="{13F22ABD-CDCF-410F-AFFE-A19121D0C50C}"/>
    <cellStyle name="20% - Accent2 2 3 2 2 2 3" xfId="7812" xr:uid="{B1D9CECC-1491-4D92-B6A1-0B7FCD3F4F36}"/>
    <cellStyle name="20% - Accent2 2 3 2 2 2 3 2" xfId="16142" xr:uid="{6072D2A9-E910-4EA2-8A1D-4BCCA902836D}"/>
    <cellStyle name="20% - Accent2 2 3 2 2 2 3 2 2" xfId="32799" xr:uid="{1B77881F-FBC9-491E-AC51-FA9525BB216C}"/>
    <cellStyle name="20% - Accent2 2 3 2 2 2 3 3" xfId="24471" xr:uid="{D07C4271-95B3-4494-A84D-906871944B38}"/>
    <cellStyle name="20% - Accent2 2 3 2 2 2 4" xfId="10590" xr:uid="{F128DC66-FDBE-465D-9432-4DF50F59AF9A}"/>
    <cellStyle name="20% - Accent2 2 3 2 2 2 4 2" xfId="27247" xr:uid="{32B9FC0B-75B5-437B-8670-605BD6432E11}"/>
    <cellStyle name="20% - Accent2 2 3 2 2 2 5" xfId="18919" xr:uid="{3DC1936A-0C0D-4C2A-AF82-DAB6B0CAA843}"/>
    <cellStyle name="20% - Accent2 2 3 2 2 3" xfId="3709" xr:uid="{46B805C5-658E-4C0A-9D0C-C187AD68FA46}"/>
    <cellStyle name="20% - Accent2 2 3 2 2 3 2" xfId="12039" xr:uid="{BFF9E2A2-1E88-465F-84F5-DC6F2EF530C2}"/>
    <cellStyle name="20% - Accent2 2 3 2 2 3 2 2" xfId="28696" xr:uid="{CE94C472-BD25-4AB8-B7C1-034B74B0946E}"/>
    <cellStyle name="20% - Accent2 2 3 2 2 3 3" xfId="20368" xr:uid="{4F706459-11BF-423C-B406-48337EC520F8}"/>
    <cellStyle name="20% - Accent2 2 3 2 2 4" xfId="6485" xr:uid="{2E1E39DC-A116-4050-B915-12CB2289EC34}"/>
    <cellStyle name="20% - Accent2 2 3 2 2 4 2" xfId="14815" xr:uid="{1977C8A5-AAA6-473B-ACCF-61ED71C9660D}"/>
    <cellStyle name="20% - Accent2 2 3 2 2 4 2 2" xfId="31472" xr:uid="{14968DB9-BED6-4812-B3E6-021691C6417B}"/>
    <cellStyle name="20% - Accent2 2 3 2 2 4 3" xfId="23144" xr:uid="{4DD13BA3-C51B-4081-9394-D791EE92B582}"/>
    <cellStyle name="20% - Accent2 2 3 2 2 5" xfId="9263" xr:uid="{95194F08-4359-481E-900C-40023CC5F7E2}"/>
    <cellStyle name="20% - Accent2 2 3 2 2 5 2" xfId="25920" xr:uid="{810EE66B-9F11-48C3-8088-DC324D7DECE0}"/>
    <cellStyle name="20% - Accent2 2 3 2 2 6" xfId="17592" xr:uid="{70CFFB29-786C-4AEF-96BD-8029E7B6F512}"/>
    <cellStyle name="20% - Accent2 2 3 2 3" xfId="1771" xr:uid="{6620C289-93E9-4FAD-8F4D-3EAC9D0F4A2A}"/>
    <cellStyle name="20% - Accent2 2 3 2 3 2" xfId="4561" xr:uid="{108BD691-D46E-4C94-BD2A-A93BA2CEFAB1}"/>
    <cellStyle name="20% - Accent2 2 3 2 3 2 2" xfId="12891" xr:uid="{35CD464F-4C5B-44BD-A798-49908C856D87}"/>
    <cellStyle name="20% - Accent2 2 3 2 3 2 2 2" xfId="29548" xr:uid="{5D8EA8E1-8414-4431-ABFC-19B6BFD613B7}"/>
    <cellStyle name="20% - Accent2 2 3 2 3 2 3" xfId="21220" xr:uid="{7CD8879E-079D-41A3-A31E-CF6BC3F8515C}"/>
    <cellStyle name="20% - Accent2 2 3 2 3 3" xfId="7337" xr:uid="{30329448-D53E-4E0E-8CB9-77A275E597C3}"/>
    <cellStyle name="20% - Accent2 2 3 2 3 3 2" xfId="15667" xr:uid="{B61C9C53-A790-4866-81C9-774062FF15F9}"/>
    <cellStyle name="20% - Accent2 2 3 2 3 3 2 2" xfId="32324" xr:uid="{3174FB68-15CD-4AB7-ADB0-17D4537CE5FF}"/>
    <cellStyle name="20% - Accent2 2 3 2 3 3 3" xfId="23996" xr:uid="{1F952798-E6D8-4795-9947-2EF4C4C2590F}"/>
    <cellStyle name="20% - Accent2 2 3 2 3 4" xfId="10115" xr:uid="{32F54EC5-2F3D-4420-A6D0-1B835FE93C70}"/>
    <cellStyle name="20% - Accent2 2 3 2 3 4 2" xfId="26772" xr:uid="{113DD496-8A2C-4E60-AFF5-2A3BC34BB732}"/>
    <cellStyle name="20% - Accent2 2 3 2 3 5" xfId="18444" xr:uid="{540A5E02-A09E-4AF1-99D8-2A789A67EFEE}"/>
    <cellStyle name="20% - Accent2 2 3 2 4" xfId="3234" xr:uid="{A0BB1249-5A8E-4428-9DBC-136CADBDEDC8}"/>
    <cellStyle name="20% - Accent2 2 3 2 4 2" xfId="11564" xr:uid="{12835F31-814A-45A4-AE24-12CAEACFEA07}"/>
    <cellStyle name="20% - Accent2 2 3 2 4 2 2" xfId="28221" xr:uid="{169E67C5-98E0-4AA4-B6BE-D14819C5B652}"/>
    <cellStyle name="20% - Accent2 2 3 2 4 3" xfId="19893" xr:uid="{431CE77F-424E-47C5-A211-36DFFAED795E}"/>
    <cellStyle name="20% - Accent2 2 3 2 5" xfId="6010" xr:uid="{F8C78406-152C-4EFE-800F-7415870CA6A2}"/>
    <cellStyle name="20% - Accent2 2 3 2 5 2" xfId="14340" xr:uid="{3EF4B1F8-157A-4F60-8AD7-556A60E7FDC1}"/>
    <cellStyle name="20% - Accent2 2 3 2 5 2 2" xfId="30997" xr:uid="{6D25422A-6E1F-4152-806A-13D6056C9C54}"/>
    <cellStyle name="20% - Accent2 2 3 2 5 3" xfId="22669" xr:uid="{CF59E0AB-393B-4CB6-8742-06A8D3A8D9C3}"/>
    <cellStyle name="20% - Accent2 2 3 2 6" xfId="8788" xr:uid="{9F24F796-5583-4021-8E08-CD5716D832EE}"/>
    <cellStyle name="20% - Accent2 2 3 2 6 2" xfId="25445" xr:uid="{D8FD80C5-7675-457E-A574-2F6FD4A78BB2}"/>
    <cellStyle name="20% - Accent2 2 3 2 7" xfId="17117" xr:uid="{CE5363AE-E623-4317-953E-011635591777}"/>
    <cellStyle name="20% - Accent2 2 3 3" xfId="677" xr:uid="{70C901C1-8075-40D8-9D13-C7FF7CAC4018}"/>
    <cellStyle name="20% - Accent2 2 3 3 2" xfId="2007" xr:uid="{5F8A2133-8278-4970-90E0-C934AC666568}"/>
    <cellStyle name="20% - Accent2 2 3 3 2 2" xfId="4797" xr:uid="{EE3DD977-63DF-4AC4-80C1-0335B0FC49D0}"/>
    <cellStyle name="20% - Accent2 2 3 3 2 2 2" xfId="13127" xr:uid="{22BF9D9A-B97E-4053-83DC-D192B6836503}"/>
    <cellStyle name="20% - Accent2 2 3 3 2 2 2 2" xfId="29784" xr:uid="{3F7FEF2E-A1C0-407D-BD70-200C9192753C}"/>
    <cellStyle name="20% - Accent2 2 3 3 2 2 3" xfId="21456" xr:uid="{BC01BB62-29DC-4060-8BB1-342C33517555}"/>
    <cellStyle name="20% - Accent2 2 3 3 2 3" xfId="7573" xr:uid="{491C22C8-CA4B-4A1B-B0E0-936C54C1E0FC}"/>
    <cellStyle name="20% - Accent2 2 3 3 2 3 2" xfId="15903" xr:uid="{BD42ECE5-9152-452C-8F3B-A919067055C0}"/>
    <cellStyle name="20% - Accent2 2 3 3 2 3 2 2" xfId="32560" xr:uid="{01828D80-DFB7-4E28-95D6-9A9DD14F5DFE}"/>
    <cellStyle name="20% - Accent2 2 3 3 2 3 3" xfId="24232" xr:uid="{CD982B72-B1D0-4059-8725-387EB50439BB}"/>
    <cellStyle name="20% - Accent2 2 3 3 2 4" xfId="10351" xr:uid="{5256FC95-0860-4EFB-A480-29DEE32CB743}"/>
    <cellStyle name="20% - Accent2 2 3 3 2 4 2" xfId="27008" xr:uid="{6D909A9B-AB9C-4667-B4E7-A12AD8DD152B}"/>
    <cellStyle name="20% - Accent2 2 3 3 2 5" xfId="18680" xr:uid="{C520D8F4-DC85-420C-9B6F-7A8BB22E3B17}"/>
    <cellStyle name="20% - Accent2 2 3 3 3" xfId="3470" xr:uid="{022FB90E-DCD4-4ABD-9294-DCF3C07122AC}"/>
    <cellStyle name="20% - Accent2 2 3 3 3 2" xfId="11800" xr:uid="{A391808E-7A4F-4C36-A56F-D95B916EA28A}"/>
    <cellStyle name="20% - Accent2 2 3 3 3 2 2" xfId="28457" xr:uid="{0C2B8531-EE9B-436A-9A22-0AC492AACE81}"/>
    <cellStyle name="20% - Accent2 2 3 3 3 3" xfId="20129" xr:uid="{7F1DD917-D515-4F1C-9D33-42F4644A2E6A}"/>
    <cellStyle name="20% - Accent2 2 3 3 4" xfId="6246" xr:uid="{60D7EEC1-AFCD-4816-8012-8568E980AB30}"/>
    <cellStyle name="20% - Accent2 2 3 3 4 2" xfId="14576" xr:uid="{B204871A-2B0C-472A-B3F2-0DC466E26844}"/>
    <cellStyle name="20% - Accent2 2 3 3 4 2 2" xfId="31233" xr:uid="{0F68B99A-EBE2-4C80-8211-5D4B7452A6E3}"/>
    <cellStyle name="20% - Accent2 2 3 3 4 3" xfId="22905" xr:uid="{B25BB8C8-0E14-4D6A-91B4-0CB444C02CA8}"/>
    <cellStyle name="20% - Accent2 2 3 3 5" xfId="9024" xr:uid="{22089D64-E370-4486-A5E9-5C37DBD307BF}"/>
    <cellStyle name="20% - Accent2 2 3 3 5 2" xfId="25681" xr:uid="{0CF3CFDD-5F3B-4FE2-BAF1-C68C9C8FABB5}"/>
    <cellStyle name="20% - Accent2 2 3 3 6" xfId="17353" xr:uid="{A68B95EC-BA86-406D-A07F-6F19C308C16F}"/>
    <cellStyle name="20% - Accent2 2 3 4" xfId="1154" xr:uid="{87F60CF3-D784-486C-861B-8381507AA5EC}"/>
    <cellStyle name="20% - Accent2 2 3 4 2" xfId="2482" xr:uid="{1E3EA002-F23E-4F89-BEEA-179D1271040D}"/>
    <cellStyle name="20% - Accent2 2 3 4 2 2" xfId="5272" xr:uid="{A7AFA25B-87D8-4F62-8163-88C960A8412E}"/>
    <cellStyle name="20% - Accent2 2 3 4 2 2 2" xfId="13602" xr:uid="{ECDED9E4-9FA4-45B9-ACDE-3A95A3EB75B9}"/>
    <cellStyle name="20% - Accent2 2 3 4 2 2 2 2" xfId="30259" xr:uid="{2969F4EC-99A7-45ED-8AF6-450107B411DB}"/>
    <cellStyle name="20% - Accent2 2 3 4 2 2 3" xfId="21931" xr:uid="{EEC39B2D-4D63-4EF3-913D-D4C835AC4D12}"/>
    <cellStyle name="20% - Accent2 2 3 4 2 3" xfId="8048" xr:uid="{5E53474C-E532-45B0-9F7B-DA38E490C15D}"/>
    <cellStyle name="20% - Accent2 2 3 4 2 3 2" xfId="16378" xr:uid="{0959415D-FE4C-43C2-A320-8A721221FED1}"/>
    <cellStyle name="20% - Accent2 2 3 4 2 3 2 2" xfId="33035" xr:uid="{9C02986B-2E32-470E-8047-585477B4F9F8}"/>
    <cellStyle name="20% - Accent2 2 3 4 2 3 3" xfId="24707" xr:uid="{2F13C61C-B488-4688-B634-A68E159BC80A}"/>
    <cellStyle name="20% - Accent2 2 3 4 2 4" xfId="10826" xr:uid="{50A9BAAB-71EB-4715-B33C-021EF60AB6D2}"/>
    <cellStyle name="20% - Accent2 2 3 4 2 4 2" xfId="27483" xr:uid="{429F2687-E9F0-4AD8-9F71-F6BC1D9DBE9D}"/>
    <cellStyle name="20% - Accent2 2 3 4 2 5" xfId="19155" xr:uid="{A38FE8A1-F03E-4AAD-AC87-0B7A9DA022CE}"/>
    <cellStyle name="20% - Accent2 2 3 4 3" xfId="3945" xr:uid="{B85EF9FB-A195-4363-A7F2-C1BF4AB79E86}"/>
    <cellStyle name="20% - Accent2 2 3 4 3 2" xfId="12275" xr:uid="{C0810BC2-4440-4EE5-B4B7-C7FE361903B1}"/>
    <cellStyle name="20% - Accent2 2 3 4 3 2 2" xfId="28932" xr:uid="{E0C19D3F-656A-4174-9F6E-EF481BB99FFC}"/>
    <cellStyle name="20% - Accent2 2 3 4 3 3" xfId="20604" xr:uid="{ABDA94F6-DEE0-46D6-9CC7-75DBACCA8FCA}"/>
    <cellStyle name="20% - Accent2 2 3 4 4" xfId="6721" xr:uid="{24E66E01-784C-4888-9AA8-232E1A3FE433}"/>
    <cellStyle name="20% - Accent2 2 3 4 4 2" xfId="15051" xr:uid="{2B92A071-A57E-4100-A729-D27F6890477D}"/>
    <cellStyle name="20% - Accent2 2 3 4 4 2 2" xfId="31708" xr:uid="{AD82FEE7-57D2-4465-950C-201802385566}"/>
    <cellStyle name="20% - Accent2 2 3 4 4 3" xfId="23380" xr:uid="{14010CC6-F1D4-4470-B7FE-B0DFBF8BACD9}"/>
    <cellStyle name="20% - Accent2 2 3 4 5" xfId="9499" xr:uid="{BD068678-F004-4720-A250-1BD73C1F7AE8}"/>
    <cellStyle name="20% - Accent2 2 3 4 5 2" xfId="26156" xr:uid="{596826B5-B721-4516-9892-36EEBB12BB98}"/>
    <cellStyle name="20% - Accent2 2 3 4 6" xfId="17828" xr:uid="{853BB43A-AC90-44D8-A6C2-6579FD7F66A8}"/>
    <cellStyle name="20% - Accent2 2 3 5" xfId="1534" xr:uid="{A9306D2C-5E3E-4C3D-9991-493D98BD0606}"/>
    <cellStyle name="20% - Accent2 2 3 5 2" xfId="4324" xr:uid="{BE2D32F6-35D4-4A79-9742-5E76AB7474BF}"/>
    <cellStyle name="20% - Accent2 2 3 5 2 2" xfId="12654" xr:uid="{9041E012-C780-45CC-A100-6294B746E5E6}"/>
    <cellStyle name="20% - Accent2 2 3 5 2 2 2" xfId="29311" xr:uid="{CBC2B354-43F8-4E5F-88E9-00519A242321}"/>
    <cellStyle name="20% - Accent2 2 3 5 2 3" xfId="20983" xr:uid="{E10E425D-2AA7-4313-8033-9E9643845975}"/>
    <cellStyle name="20% - Accent2 2 3 5 3" xfId="7100" xr:uid="{BAE67C0A-E3D8-4DDF-AD4A-41479D813B27}"/>
    <cellStyle name="20% - Accent2 2 3 5 3 2" xfId="15430" xr:uid="{DDBF2734-73B3-489D-8035-BC271DFDD2EE}"/>
    <cellStyle name="20% - Accent2 2 3 5 3 2 2" xfId="32087" xr:uid="{3B9EBA78-4411-4435-A0B8-F0E63BF172CF}"/>
    <cellStyle name="20% - Accent2 2 3 5 3 3" xfId="23759" xr:uid="{FCBAD194-4FFC-4B67-91D5-7B2049590BDF}"/>
    <cellStyle name="20% - Accent2 2 3 5 4" xfId="9878" xr:uid="{F0576E6E-28D3-4DCD-BE0D-B7458258B6F8}"/>
    <cellStyle name="20% - Accent2 2 3 5 4 2" xfId="26535" xr:uid="{569E0C95-F19C-4E89-A79A-8F6E5A5BF251}"/>
    <cellStyle name="20% - Accent2 2 3 5 5" xfId="18207" xr:uid="{860B6524-15CC-4CF4-9CCA-9431986215AD}"/>
    <cellStyle name="20% - Accent2 2 3 6" xfId="2997" xr:uid="{12034B5F-FD66-4D22-88AE-E3AAEDBF25F0}"/>
    <cellStyle name="20% - Accent2 2 3 6 2" xfId="11327" xr:uid="{BD69F07A-37D7-44D2-826F-F39479CB2507}"/>
    <cellStyle name="20% - Accent2 2 3 6 2 2" xfId="27984" xr:uid="{7D2C98C3-98C4-40E1-8C70-56C95827E1F6}"/>
    <cellStyle name="20% - Accent2 2 3 6 3" xfId="19656" xr:uid="{A26A9230-0E6B-40B8-9C79-A4E17583B22B}"/>
    <cellStyle name="20% - Accent2 2 3 7" xfId="5773" xr:uid="{5B0E1785-448C-48C9-8E81-98096D57CD8D}"/>
    <cellStyle name="20% - Accent2 2 3 7 2" xfId="14103" xr:uid="{3F97FB94-A835-4AC2-BE2F-A49EB11B65E0}"/>
    <cellStyle name="20% - Accent2 2 3 7 2 2" xfId="30760" xr:uid="{566308B6-F0CF-458B-BC45-4C2B83A19440}"/>
    <cellStyle name="20% - Accent2 2 3 7 3" xfId="22432" xr:uid="{F916B1C3-B3AA-4482-AA7E-95A927F5CF42}"/>
    <cellStyle name="20% - Accent2 2 3 8" xfId="8551" xr:uid="{142D0296-4AAB-4939-A9CA-5D7118F36CAC}"/>
    <cellStyle name="20% - Accent2 2 3 8 2" xfId="25208" xr:uid="{D43CE4AB-A8C3-4264-A895-D3ADCD5E8215}"/>
    <cellStyle name="20% - Accent2 2 3 9" xfId="16880" xr:uid="{BB7D621D-22E4-4A25-851F-FF3C49736D65}"/>
    <cellStyle name="20% - Accent2 2 4" xfId="325" xr:uid="{0DBA08ED-EA0C-493B-86BB-49B91BCE51AA}"/>
    <cellStyle name="20% - Accent2 2 4 2" xfId="805" xr:uid="{1B2EF634-9FBA-4409-9FFF-0CC2BBDB220C}"/>
    <cellStyle name="20% - Accent2 2 4 2 2" xfId="2133" xr:uid="{550555B3-C987-4BAA-B296-B9644BD9315F}"/>
    <cellStyle name="20% - Accent2 2 4 2 2 2" xfId="4923" xr:uid="{A15D4DFC-0B92-4592-AF89-71957A5A0F93}"/>
    <cellStyle name="20% - Accent2 2 4 2 2 2 2" xfId="13253" xr:uid="{47D966C6-58AF-418B-AD35-B50EA08A2C76}"/>
    <cellStyle name="20% - Accent2 2 4 2 2 2 2 2" xfId="29910" xr:uid="{C2F2FC82-0D0D-401F-A9A7-6F6FFE2FF74A}"/>
    <cellStyle name="20% - Accent2 2 4 2 2 2 3" xfId="21582" xr:uid="{5C1A8211-48E1-493E-AC22-126FC96E68F5}"/>
    <cellStyle name="20% - Accent2 2 4 2 2 3" xfId="7699" xr:uid="{CFA8F240-CA7D-402A-ABE1-1E40AF29483A}"/>
    <cellStyle name="20% - Accent2 2 4 2 2 3 2" xfId="16029" xr:uid="{075992F3-A5E7-4386-9B68-13B015EF340D}"/>
    <cellStyle name="20% - Accent2 2 4 2 2 3 2 2" xfId="32686" xr:uid="{431B103E-C480-467A-A117-8AA7B475AACD}"/>
    <cellStyle name="20% - Accent2 2 4 2 2 3 3" xfId="24358" xr:uid="{1113A67A-0E0B-4FF3-8512-555D34909E6E}"/>
    <cellStyle name="20% - Accent2 2 4 2 2 4" xfId="10477" xr:uid="{C7E7EF24-A459-482A-8C0D-71E334E15095}"/>
    <cellStyle name="20% - Accent2 2 4 2 2 4 2" xfId="27134" xr:uid="{00855083-D139-4432-B25E-AB69B1F63519}"/>
    <cellStyle name="20% - Accent2 2 4 2 2 5" xfId="18806" xr:uid="{7133615F-B6FF-40B8-B45A-F57B1157ED78}"/>
    <cellStyle name="20% - Accent2 2 4 2 3" xfId="3596" xr:uid="{5EF2634B-26EB-4266-859A-AECB8A8095D4}"/>
    <cellStyle name="20% - Accent2 2 4 2 3 2" xfId="11926" xr:uid="{9C8CE8BF-7713-4875-A15D-C361C324545C}"/>
    <cellStyle name="20% - Accent2 2 4 2 3 2 2" xfId="28583" xr:uid="{A0FDF8D7-730E-4A1A-9415-390C95D4D8F6}"/>
    <cellStyle name="20% - Accent2 2 4 2 3 3" xfId="20255" xr:uid="{2F3521E4-44AA-4154-A2F7-AADBD0AEB587}"/>
    <cellStyle name="20% - Accent2 2 4 2 4" xfId="6372" xr:uid="{EB5E2D76-00B9-45CD-B5F3-536DDAE1105F}"/>
    <cellStyle name="20% - Accent2 2 4 2 4 2" xfId="14702" xr:uid="{82C0D546-522C-442E-B03E-73BA6120FA72}"/>
    <cellStyle name="20% - Accent2 2 4 2 4 2 2" xfId="31359" xr:uid="{074A8E87-150C-4EBE-A434-B19C770ABC93}"/>
    <cellStyle name="20% - Accent2 2 4 2 4 3" xfId="23031" xr:uid="{1878E630-8568-4A32-91C0-7C156DA27386}"/>
    <cellStyle name="20% - Accent2 2 4 2 5" xfId="9150" xr:uid="{5DA331DA-63A7-442F-B7D9-C8511BC7E48B}"/>
    <cellStyle name="20% - Accent2 2 4 2 5 2" xfId="25807" xr:uid="{AEFFC2D3-B12E-49D7-8045-5BF5D580DCBF}"/>
    <cellStyle name="20% - Accent2 2 4 2 6" xfId="17479" xr:uid="{D4BF8454-0109-42B3-A432-6B502C8A1637}"/>
    <cellStyle name="20% - Accent2 2 4 3" xfId="1655" xr:uid="{CF740276-5703-48CF-9EA2-1956A7D4981F}"/>
    <cellStyle name="20% - Accent2 2 4 3 2" xfId="4445" xr:uid="{977A2E71-B538-4D45-9FE7-EA1E298A8295}"/>
    <cellStyle name="20% - Accent2 2 4 3 2 2" xfId="12775" xr:uid="{7F08CB32-D278-495D-ACD0-FBAECE08803B}"/>
    <cellStyle name="20% - Accent2 2 4 3 2 2 2" xfId="29432" xr:uid="{2717B298-85FA-4B67-951B-0B5B38498157}"/>
    <cellStyle name="20% - Accent2 2 4 3 2 3" xfId="21104" xr:uid="{2DC3C52C-33EB-4FEE-B1A8-5346EEB54751}"/>
    <cellStyle name="20% - Accent2 2 4 3 3" xfId="7221" xr:uid="{A2FCECEB-FB16-4E36-8706-9366DEB637F5}"/>
    <cellStyle name="20% - Accent2 2 4 3 3 2" xfId="15551" xr:uid="{5510A935-6B66-4C81-8797-D0AFB19443D0}"/>
    <cellStyle name="20% - Accent2 2 4 3 3 2 2" xfId="32208" xr:uid="{291F8C47-074A-4D81-AE87-ADAEF4C4F00B}"/>
    <cellStyle name="20% - Accent2 2 4 3 3 3" xfId="23880" xr:uid="{3553081D-7F38-4ABA-BF63-774D92E9C7F3}"/>
    <cellStyle name="20% - Accent2 2 4 3 4" xfId="9999" xr:uid="{3F4ECDAB-E85C-4175-9C24-B821F66EFF48}"/>
    <cellStyle name="20% - Accent2 2 4 3 4 2" xfId="26656" xr:uid="{4F53D71C-6EA8-4AFE-899F-9FBE80BE6E0B}"/>
    <cellStyle name="20% - Accent2 2 4 3 5" xfId="18328" xr:uid="{ABC4E803-4213-4853-94C1-784DB3CC82C3}"/>
    <cellStyle name="20% - Accent2 2 4 4" xfId="3118" xr:uid="{26340037-06CD-41AD-8705-5D8F82DDEAA2}"/>
    <cellStyle name="20% - Accent2 2 4 4 2" xfId="11448" xr:uid="{7A0E9C2A-751D-4BE3-B12A-63BBDEA6CEAE}"/>
    <cellStyle name="20% - Accent2 2 4 4 2 2" xfId="28105" xr:uid="{593371EF-A1F4-4828-B864-5425C53896F6}"/>
    <cellStyle name="20% - Accent2 2 4 4 3" xfId="19777" xr:uid="{3E713387-E5AE-408D-A50E-DF35CB1F7EB3}"/>
    <cellStyle name="20% - Accent2 2 4 5" xfId="5894" xr:uid="{8D5E9415-71C4-4DFA-B449-27E6140ED890}"/>
    <cellStyle name="20% - Accent2 2 4 5 2" xfId="14224" xr:uid="{A0920D50-73F7-49EF-9107-7467FA19BC86}"/>
    <cellStyle name="20% - Accent2 2 4 5 2 2" xfId="30881" xr:uid="{F6FA473E-13CB-49DB-9518-C67E432531DA}"/>
    <cellStyle name="20% - Accent2 2 4 5 3" xfId="22553" xr:uid="{C54F696D-909C-428A-A783-F30CC142B195}"/>
    <cellStyle name="20% - Accent2 2 4 6" xfId="8672" xr:uid="{BDB1BFB0-B2DF-4EA5-9DCC-893F1DAA776D}"/>
    <cellStyle name="20% - Accent2 2 4 6 2" xfId="25329" xr:uid="{E8700844-9EB6-40E6-8F98-E758AC8ED841}"/>
    <cellStyle name="20% - Accent2 2 4 7" xfId="17001" xr:uid="{0B90EC17-1167-4B40-B2FA-66EA5AC2A468}"/>
    <cellStyle name="20% - Accent2 2 5" xfId="561" xr:uid="{327660F8-D83B-4CBC-A822-710925A2ADFB}"/>
    <cellStyle name="20% - Accent2 2 5 2" xfId="1891" xr:uid="{0AF52D6A-212C-4D57-8E15-1726A3AA6404}"/>
    <cellStyle name="20% - Accent2 2 5 2 2" xfId="4681" xr:uid="{95503476-B331-40A3-A1CA-038A226F78EA}"/>
    <cellStyle name="20% - Accent2 2 5 2 2 2" xfId="13011" xr:uid="{DF602B78-ACF2-408C-8AD1-EDC963C259D9}"/>
    <cellStyle name="20% - Accent2 2 5 2 2 2 2" xfId="29668" xr:uid="{B2CC2829-0562-445F-8A12-A46919BC95F9}"/>
    <cellStyle name="20% - Accent2 2 5 2 2 3" xfId="21340" xr:uid="{D42BC4AB-CAA8-40FA-A685-9F97F54FD1C3}"/>
    <cellStyle name="20% - Accent2 2 5 2 3" xfId="7457" xr:uid="{7E1A0080-387D-4607-8EB3-11755D08263E}"/>
    <cellStyle name="20% - Accent2 2 5 2 3 2" xfId="15787" xr:uid="{9CDDA003-AB23-4F2C-AF3F-BCDFA9A46BFF}"/>
    <cellStyle name="20% - Accent2 2 5 2 3 2 2" xfId="32444" xr:uid="{0E11C9FE-CB9E-4A82-AB7B-EF9506536532}"/>
    <cellStyle name="20% - Accent2 2 5 2 3 3" xfId="24116" xr:uid="{177876F4-EF2E-44A9-BF79-F973E656FF7B}"/>
    <cellStyle name="20% - Accent2 2 5 2 4" xfId="10235" xr:uid="{144BE316-BB14-4EDA-BB5B-455BD8B38D9E}"/>
    <cellStyle name="20% - Accent2 2 5 2 4 2" xfId="26892" xr:uid="{73E8EE8E-3638-44A3-97D2-050DC3DF5BFF}"/>
    <cellStyle name="20% - Accent2 2 5 2 5" xfId="18564" xr:uid="{770EFE01-30F1-4925-A029-5C8DB107B1DC}"/>
    <cellStyle name="20% - Accent2 2 5 3" xfId="3354" xr:uid="{B114290C-5C8D-4C04-9D51-338AC2F2BA1E}"/>
    <cellStyle name="20% - Accent2 2 5 3 2" xfId="11684" xr:uid="{8D1BB12B-2656-4010-89D8-F58704310559}"/>
    <cellStyle name="20% - Accent2 2 5 3 2 2" xfId="28341" xr:uid="{895631BD-9C2F-4A6C-9F70-A76C09109443}"/>
    <cellStyle name="20% - Accent2 2 5 3 3" xfId="20013" xr:uid="{92A40027-143C-415A-A187-E10AD4B6DE97}"/>
    <cellStyle name="20% - Accent2 2 5 4" xfId="6130" xr:uid="{854BBBC2-8E0F-41BB-87C4-0B2F50693B9E}"/>
    <cellStyle name="20% - Accent2 2 5 4 2" xfId="14460" xr:uid="{34991AC6-6628-4B7C-BE91-ABE2C27D1C49}"/>
    <cellStyle name="20% - Accent2 2 5 4 2 2" xfId="31117" xr:uid="{DC5635AA-6684-4580-9490-A5835D7E73A4}"/>
    <cellStyle name="20% - Accent2 2 5 4 3" xfId="22789" xr:uid="{E0D06CD6-92B2-4EEC-A301-B54F38BFAC03}"/>
    <cellStyle name="20% - Accent2 2 5 5" xfId="8908" xr:uid="{14E0B977-19F2-4758-897A-325C6C5D3DBC}"/>
    <cellStyle name="20% - Accent2 2 5 5 2" xfId="25565" xr:uid="{EBA6C432-F34E-4CC3-806A-94325FDAF526}"/>
    <cellStyle name="20% - Accent2 2 5 6" xfId="17237" xr:uid="{247C9995-83EC-4025-82D0-98CA61663989}"/>
    <cellStyle name="20% - Accent2 2 6" xfId="1038" xr:uid="{8E68D6F3-B045-4324-8F27-1BBC8A0DC3FF}"/>
    <cellStyle name="20% - Accent2 2 6 2" xfId="2366" xr:uid="{87F7EDB3-7DEF-451E-8C7A-628496EE5976}"/>
    <cellStyle name="20% - Accent2 2 6 2 2" xfId="5156" xr:uid="{3BC42C99-E785-4A3A-BB90-1328A0F7EF50}"/>
    <cellStyle name="20% - Accent2 2 6 2 2 2" xfId="13486" xr:uid="{5D493BE5-9DF0-46E7-BDAC-F21F0220929C}"/>
    <cellStyle name="20% - Accent2 2 6 2 2 2 2" xfId="30143" xr:uid="{AF0304AB-BB51-4DE8-8426-76DB0F0F2545}"/>
    <cellStyle name="20% - Accent2 2 6 2 2 3" xfId="21815" xr:uid="{3F89BECC-3337-4429-94CA-40A8D6DDDE81}"/>
    <cellStyle name="20% - Accent2 2 6 2 3" xfId="7932" xr:uid="{49191010-7D6D-4076-B421-34B26C1E8276}"/>
    <cellStyle name="20% - Accent2 2 6 2 3 2" xfId="16262" xr:uid="{2C2F185C-9467-48CB-A5ED-45A52C7E9A51}"/>
    <cellStyle name="20% - Accent2 2 6 2 3 2 2" xfId="32919" xr:uid="{C93B7AF0-8787-4B78-802B-896BC1BBD828}"/>
    <cellStyle name="20% - Accent2 2 6 2 3 3" xfId="24591" xr:uid="{8D0B14CE-2EF7-4556-9E39-B55ADA11AA01}"/>
    <cellStyle name="20% - Accent2 2 6 2 4" xfId="10710" xr:uid="{C970EE8E-1271-49E3-9AEC-23088FE950D5}"/>
    <cellStyle name="20% - Accent2 2 6 2 4 2" xfId="27367" xr:uid="{0A634EF8-D524-4B21-8A76-F3F5ED851C75}"/>
    <cellStyle name="20% - Accent2 2 6 2 5" xfId="19039" xr:uid="{78BEC909-85E4-42E6-B22F-94C941138185}"/>
    <cellStyle name="20% - Accent2 2 6 3" xfId="3829" xr:uid="{8D6D435A-9C20-4523-B8C0-121468BFCACC}"/>
    <cellStyle name="20% - Accent2 2 6 3 2" xfId="12159" xr:uid="{88251FDD-672F-4D91-AFE0-D8BBC7D60B6F}"/>
    <cellStyle name="20% - Accent2 2 6 3 2 2" xfId="28816" xr:uid="{2D65A876-5EBC-4D7B-8F17-CF8941D9812B}"/>
    <cellStyle name="20% - Accent2 2 6 3 3" xfId="20488" xr:uid="{29C03E5C-5D21-4578-A713-43547B4B47AE}"/>
    <cellStyle name="20% - Accent2 2 6 4" xfId="6605" xr:uid="{AB390557-3760-45C3-A755-81DFFDE5EFAE}"/>
    <cellStyle name="20% - Accent2 2 6 4 2" xfId="14935" xr:uid="{7837F298-0623-4DA1-93D9-A10D852A4E7F}"/>
    <cellStyle name="20% - Accent2 2 6 4 2 2" xfId="31592" xr:uid="{1F3B46ED-8EEB-43D4-A94F-62DAD782A4F0}"/>
    <cellStyle name="20% - Accent2 2 6 4 3" xfId="23264" xr:uid="{F791BFE4-9BDD-4F63-A612-0D0C50A18764}"/>
    <cellStyle name="20% - Accent2 2 6 5" xfId="9383" xr:uid="{30605C72-FA46-4931-9BBB-3E9BE4181800}"/>
    <cellStyle name="20% - Accent2 2 6 5 2" xfId="26040" xr:uid="{7CFB3F31-5875-4253-865E-D962BF68C5BB}"/>
    <cellStyle name="20% - Accent2 2 6 6" xfId="17712" xr:uid="{AB02B833-36CB-463F-BE5D-644AC96D4762}"/>
    <cellStyle name="20% - Accent2 2 7" xfId="1299" xr:uid="{78B81816-E072-4864-9751-A5DCAC4D0D31}"/>
    <cellStyle name="20% - Accent2 2 7 2" xfId="2627" xr:uid="{61E65250-036F-4F36-AF8D-A3E2AA48885C}"/>
    <cellStyle name="20% - Accent2 2 7 2 2" xfId="5417" xr:uid="{4D64F505-8D27-4B48-9E17-F2E900EC409F}"/>
    <cellStyle name="20% - Accent2 2 7 2 2 2" xfId="13747" xr:uid="{2B610C07-A6C6-4AF4-A91E-B5C05681D212}"/>
    <cellStyle name="20% - Accent2 2 7 2 2 2 2" xfId="30404" xr:uid="{5E1CD4E7-5CAD-45CF-8073-28E3DBD7ED84}"/>
    <cellStyle name="20% - Accent2 2 7 2 2 3" xfId="22076" xr:uid="{1BF1B30F-FC0F-43B9-9DF3-E8E80D4F502E}"/>
    <cellStyle name="20% - Accent2 2 7 2 3" xfId="8193" xr:uid="{BA8AC316-DDD2-4931-A0FF-DB63709E7B5A}"/>
    <cellStyle name="20% - Accent2 2 7 2 3 2" xfId="16523" xr:uid="{4DB754D5-9F9D-4D29-9738-7D2C8C1BE429}"/>
    <cellStyle name="20% - Accent2 2 7 2 3 2 2" xfId="33180" xr:uid="{055087BA-6C90-46ED-B652-784F76D0C59E}"/>
    <cellStyle name="20% - Accent2 2 7 2 3 3" xfId="24852" xr:uid="{148E176D-61CE-44F7-9DB9-369F84525E7D}"/>
    <cellStyle name="20% - Accent2 2 7 2 4" xfId="10971" xr:uid="{B35EF0A5-4364-4576-B077-F8AE225DEF1B}"/>
    <cellStyle name="20% - Accent2 2 7 2 4 2" xfId="27628" xr:uid="{3E297D69-EBCE-4816-BD78-A8029B6563FF}"/>
    <cellStyle name="20% - Accent2 2 7 2 5" xfId="19300" xr:uid="{70BDCC31-63F5-42EA-9C2E-16536EE773FA}"/>
    <cellStyle name="20% - Accent2 2 7 3" xfId="4090" xr:uid="{5752E7C5-CF5F-469C-AB74-22220955FF85}"/>
    <cellStyle name="20% - Accent2 2 7 3 2" xfId="12420" xr:uid="{734F8ABE-F96D-4A89-9C0A-6B54D135C5DA}"/>
    <cellStyle name="20% - Accent2 2 7 3 2 2" xfId="29077" xr:uid="{D7A70732-1C98-441F-8A40-986C8BB790BF}"/>
    <cellStyle name="20% - Accent2 2 7 3 3" xfId="20749" xr:uid="{6C01CC4A-999F-4DA2-8691-B298D1EC643E}"/>
    <cellStyle name="20% - Accent2 2 7 4" xfId="6866" xr:uid="{08A3C2E8-E652-4D6D-A906-1F240A77DCD6}"/>
    <cellStyle name="20% - Accent2 2 7 4 2" xfId="15196" xr:uid="{26491AA1-598D-4311-AA5D-15A0CDD569A6}"/>
    <cellStyle name="20% - Accent2 2 7 4 2 2" xfId="31853" xr:uid="{03092253-2AE3-41BE-B2C2-880410BA6551}"/>
    <cellStyle name="20% - Accent2 2 7 4 3" xfId="23525" xr:uid="{5A970B2F-D7F7-4EE4-AF44-E4AA839C2BB6}"/>
    <cellStyle name="20% - Accent2 2 7 5" xfId="9644" xr:uid="{33B95CB2-7360-4D49-9BAE-D055532B0C13}"/>
    <cellStyle name="20% - Accent2 2 7 5 2" xfId="26301" xr:uid="{DEBFC285-27C8-4122-A279-DCCB65301005}"/>
    <cellStyle name="20% - Accent2 2 7 6" xfId="17973" xr:uid="{82F251E0-17BE-460E-9D18-8ADBA2710797}"/>
    <cellStyle name="20% - Accent2 2 8" xfId="1417" xr:uid="{46C59AEA-0366-4A0D-8553-881F7FE25E09}"/>
    <cellStyle name="20% - Accent2 2 8 2" xfId="4208" xr:uid="{27EA7080-113C-4B19-86F6-275343EA38A9}"/>
    <cellStyle name="20% - Accent2 2 8 2 2" xfId="12538" xr:uid="{7A750D6E-9EF9-4871-8F85-C89DCCE2FA13}"/>
    <cellStyle name="20% - Accent2 2 8 2 2 2" xfId="29195" xr:uid="{A4EEEEAB-A9D1-48B9-9D81-412166247962}"/>
    <cellStyle name="20% - Accent2 2 8 2 3" xfId="20867" xr:uid="{910DBB08-6FF5-4D3B-8BC8-D6BF3C9E05D9}"/>
    <cellStyle name="20% - Accent2 2 8 3" xfId="6984" xr:uid="{5DC42E6C-4563-4C14-B7C5-19A983C79F02}"/>
    <cellStyle name="20% - Accent2 2 8 3 2" xfId="15314" xr:uid="{5816D5D1-229F-45CE-8C3B-02FF8EEC43A9}"/>
    <cellStyle name="20% - Accent2 2 8 3 2 2" xfId="31971" xr:uid="{47B0C21E-51C7-4F3C-B241-9E46494756CA}"/>
    <cellStyle name="20% - Accent2 2 8 3 3" xfId="23643" xr:uid="{12C663C6-3530-4E67-A843-07C70AA32425}"/>
    <cellStyle name="20% - Accent2 2 8 4" xfId="9762" xr:uid="{5753A951-E6F5-4117-87E1-F26B094F6169}"/>
    <cellStyle name="20% - Accent2 2 8 4 2" xfId="26419" xr:uid="{5908B21D-2DF1-490F-A029-9A1B1D6503AC}"/>
    <cellStyle name="20% - Accent2 2 8 5" xfId="18091" xr:uid="{2E4763ED-4A76-4672-9379-B23277E130C2}"/>
    <cellStyle name="20% - Accent2 2 9" xfId="2880" xr:uid="{5872637A-6142-48C3-A43D-006455650E8A}"/>
    <cellStyle name="20% - Accent2 2 9 2" xfId="11211" xr:uid="{699FD4B2-0B26-4B1B-826C-471622E983A9}"/>
    <cellStyle name="20% - Accent2 2 9 2 2" xfId="27868" xr:uid="{C2D73103-F51A-4288-9611-CB29DC96B694}"/>
    <cellStyle name="20% - Accent2 2 9 3" xfId="19540" xr:uid="{D8D6E920-F8D6-427E-AB05-A8861720EF53}"/>
    <cellStyle name="20% - Accent2 3" xfId="104" xr:uid="{DC8FB64C-FECB-4C64-8CD6-09432C284B27}"/>
    <cellStyle name="20% - Accent2 3 10" xfId="8458" xr:uid="{724A244F-1353-4CCD-A9E1-0FA7285A29D1}"/>
    <cellStyle name="20% - Accent2 3 10 2" xfId="25115" xr:uid="{A0DF01D6-5B7D-4696-BF40-435FD1A3E122}"/>
    <cellStyle name="20% - Accent2 3 11" xfId="16787" xr:uid="{F6659418-7E37-4143-A667-CA0940F3699E}"/>
    <cellStyle name="20% - Accent2 3 12" xfId="33976" xr:uid="{627D6517-AF51-46D8-BDF1-C401D141B49F}"/>
    <cellStyle name="20% - Accent2 3 13" xfId="34738" xr:uid="{113AB2BC-FFA7-4BA4-9695-49EE85955D8E}"/>
    <cellStyle name="20% - Accent2 3 2" xfId="227" xr:uid="{92239978-87E4-40C0-A19E-1CC2DF1F06AA}"/>
    <cellStyle name="20% - Accent2 3 2 10" xfId="34798" xr:uid="{D9CD2DBE-F2FF-4AFF-A33C-34FBE92E1C0A}"/>
    <cellStyle name="20% - Accent2 3 2 2" xfId="468" xr:uid="{E57053DA-06B7-4FCE-B5AE-C68BD2DA99E6}"/>
    <cellStyle name="20% - Accent2 3 2 2 2" xfId="945" xr:uid="{36A0C99B-390D-46BB-9E7F-215F5CD0A3E2}"/>
    <cellStyle name="20% - Accent2 3 2 2 2 2" xfId="2273" xr:uid="{D055C41B-DE9D-4F33-B508-35904AE84961}"/>
    <cellStyle name="20% - Accent2 3 2 2 2 2 2" xfId="5063" xr:uid="{2252A36B-6035-443C-9F4F-4702150FB54A}"/>
    <cellStyle name="20% - Accent2 3 2 2 2 2 2 2" xfId="13393" xr:uid="{A970BBEA-3C72-4A15-930F-DBE0D4CA10BA}"/>
    <cellStyle name="20% - Accent2 3 2 2 2 2 2 2 2" xfId="30050" xr:uid="{D6E2D45D-C61D-4627-A17B-AA0B3504752D}"/>
    <cellStyle name="20% - Accent2 3 2 2 2 2 2 3" xfId="21722" xr:uid="{4EEC4D4E-B257-44F2-BDD1-A68ED8271B86}"/>
    <cellStyle name="20% - Accent2 3 2 2 2 2 3" xfId="7839" xr:uid="{CFD17FB5-929E-4944-BC5D-689ACFBE242B}"/>
    <cellStyle name="20% - Accent2 3 2 2 2 2 3 2" xfId="16169" xr:uid="{7B4CA502-80BA-4879-B4C6-3C92504CA5E2}"/>
    <cellStyle name="20% - Accent2 3 2 2 2 2 3 2 2" xfId="32826" xr:uid="{02421D0F-A629-474D-AF86-F41F9DB0A49C}"/>
    <cellStyle name="20% - Accent2 3 2 2 2 2 3 3" xfId="24498" xr:uid="{8B0A9D67-4556-4A57-95AA-ABF813908DCE}"/>
    <cellStyle name="20% - Accent2 3 2 2 2 2 4" xfId="10617" xr:uid="{26114AA6-EB25-439C-B39B-666725E16C55}"/>
    <cellStyle name="20% - Accent2 3 2 2 2 2 4 2" xfId="27274" xr:uid="{E45CBDF0-0FE6-402D-915E-90DB0AAF1E4E}"/>
    <cellStyle name="20% - Accent2 3 2 2 2 2 5" xfId="18946" xr:uid="{F2EF51A8-32F3-45F1-90AE-E02FB185AEB9}"/>
    <cellStyle name="20% - Accent2 3 2 2 2 3" xfId="3736" xr:uid="{74A05A95-9724-437F-B883-ED14F9C1CC28}"/>
    <cellStyle name="20% - Accent2 3 2 2 2 3 2" xfId="12066" xr:uid="{FCC6DDEB-EF70-4E26-9EFC-32FCA8CA5764}"/>
    <cellStyle name="20% - Accent2 3 2 2 2 3 2 2" xfId="28723" xr:uid="{31FF6776-360F-4102-9633-7EF5E544167F}"/>
    <cellStyle name="20% - Accent2 3 2 2 2 3 3" xfId="20395" xr:uid="{302FDDA2-4048-454C-B973-1C52CFBB0D19}"/>
    <cellStyle name="20% - Accent2 3 2 2 2 4" xfId="6512" xr:uid="{ABFE33E0-F667-4064-9559-A2D3E01F2AAE}"/>
    <cellStyle name="20% - Accent2 3 2 2 2 4 2" xfId="14842" xr:uid="{0B7A5852-4E84-4886-99A7-22A4E3E07AFB}"/>
    <cellStyle name="20% - Accent2 3 2 2 2 4 2 2" xfId="31499" xr:uid="{8514FB1B-0B62-4CA4-92AB-CEEEDC23398F}"/>
    <cellStyle name="20% - Accent2 3 2 2 2 4 3" xfId="23171" xr:uid="{E26356FF-4B29-4264-AACE-72161C6E5B77}"/>
    <cellStyle name="20% - Accent2 3 2 2 2 5" xfId="9290" xr:uid="{645DE0BD-3F1D-45A2-8311-A3DFB6874DEA}"/>
    <cellStyle name="20% - Accent2 3 2 2 2 5 2" xfId="25947" xr:uid="{58D4B071-196F-4CAD-AD06-F0715C0ABEF8}"/>
    <cellStyle name="20% - Accent2 3 2 2 2 6" xfId="17619" xr:uid="{1C09BC2B-BECD-4DFA-9BDA-BEE5AC345A40}"/>
    <cellStyle name="20% - Accent2 3 2 2 3" xfId="1798" xr:uid="{CF92F982-EE9C-4FC7-8CD9-BF4788066999}"/>
    <cellStyle name="20% - Accent2 3 2 2 3 2" xfId="4588" xr:uid="{A4215EA2-62DC-4185-8ACD-870B3D0DE4DF}"/>
    <cellStyle name="20% - Accent2 3 2 2 3 2 2" xfId="12918" xr:uid="{00B39177-81EA-4159-A244-0870293F7186}"/>
    <cellStyle name="20% - Accent2 3 2 2 3 2 2 2" xfId="29575" xr:uid="{5E7E01BA-4617-46EF-AF61-50FACB4FC45B}"/>
    <cellStyle name="20% - Accent2 3 2 2 3 2 3" xfId="21247" xr:uid="{1D9C48A9-3459-4242-AB59-B8430C90A224}"/>
    <cellStyle name="20% - Accent2 3 2 2 3 3" xfId="7364" xr:uid="{16339AC8-81D0-4F0C-8446-705B3DF955A5}"/>
    <cellStyle name="20% - Accent2 3 2 2 3 3 2" xfId="15694" xr:uid="{91A2517F-F85E-4D79-ADE6-C6592F05574F}"/>
    <cellStyle name="20% - Accent2 3 2 2 3 3 2 2" xfId="32351" xr:uid="{A7FC62B1-2494-4441-B8F6-3481F4EFBEBF}"/>
    <cellStyle name="20% - Accent2 3 2 2 3 3 3" xfId="24023" xr:uid="{268EED56-E580-43CA-8BEE-A8D94600FEB9}"/>
    <cellStyle name="20% - Accent2 3 2 2 3 4" xfId="10142" xr:uid="{158CB6CF-64D6-4853-ADBB-9E982B96D8A2}"/>
    <cellStyle name="20% - Accent2 3 2 2 3 4 2" xfId="26799" xr:uid="{4BB00B7E-4E92-4CCC-9235-8A51C13B3CCA}"/>
    <cellStyle name="20% - Accent2 3 2 2 3 5" xfId="18471" xr:uid="{3796E26E-A0E4-43B1-AC74-3E9D4DEFB5FA}"/>
    <cellStyle name="20% - Accent2 3 2 2 4" xfId="3261" xr:uid="{5DE784E4-B97A-488D-A8DF-C9DC2DB87FC2}"/>
    <cellStyle name="20% - Accent2 3 2 2 4 2" xfId="11591" xr:uid="{6C6DAEC5-5D60-4406-AF02-0DFC8E43871A}"/>
    <cellStyle name="20% - Accent2 3 2 2 4 2 2" xfId="28248" xr:uid="{5C3146F9-3023-46B2-A4C3-37C5E8DDEBD7}"/>
    <cellStyle name="20% - Accent2 3 2 2 4 3" xfId="19920" xr:uid="{DFC33031-26AA-4B2A-83A9-D59BA0D463A6}"/>
    <cellStyle name="20% - Accent2 3 2 2 5" xfId="6037" xr:uid="{436C2BF7-DC54-42D4-92E8-34544C729325}"/>
    <cellStyle name="20% - Accent2 3 2 2 5 2" xfId="14367" xr:uid="{6F4B959F-640F-4ECF-8306-361ED8E5820D}"/>
    <cellStyle name="20% - Accent2 3 2 2 5 2 2" xfId="31024" xr:uid="{59A1EA78-50D3-481E-9324-63E4BBF43D6F}"/>
    <cellStyle name="20% - Accent2 3 2 2 5 3" xfId="22696" xr:uid="{3DE0BF9C-5941-4E58-9A0E-A0AED9000D9B}"/>
    <cellStyle name="20% - Accent2 3 2 2 6" xfId="8815" xr:uid="{563145CA-87F5-4B34-A31C-011F42AC233C}"/>
    <cellStyle name="20% - Accent2 3 2 2 6 2" xfId="25472" xr:uid="{8AADDCF3-8CEF-4E22-8B30-B89DCCDA2E4A}"/>
    <cellStyle name="20% - Accent2 3 2 2 7" xfId="17144" xr:uid="{2CD1CD32-C6D7-4766-B3DA-5689EF336713}"/>
    <cellStyle name="20% - Accent2 3 2 3" xfId="704" xr:uid="{E909676C-6D51-49EA-8DB8-C785DAE072B8}"/>
    <cellStyle name="20% - Accent2 3 2 3 2" xfId="2034" xr:uid="{DF842F58-9E70-49EE-B0F9-8645315265A3}"/>
    <cellStyle name="20% - Accent2 3 2 3 2 2" xfId="4824" xr:uid="{5D06B6DA-2619-4E89-8748-600DFD04341B}"/>
    <cellStyle name="20% - Accent2 3 2 3 2 2 2" xfId="13154" xr:uid="{F5AA7350-40B2-45E0-AC00-016055C94767}"/>
    <cellStyle name="20% - Accent2 3 2 3 2 2 2 2" xfId="29811" xr:uid="{F065EC5A-F736-4E48-A25C-DA5C46D6FA73}"/>
    <cellStyle name="20% - Accent2 3 2 3 2 2 3" xfId="21483" xr:uid="{1F611ABB-D25A-4D44-8DCA-17C4A181B9C4}"/>
    <cellStyle name="20% - Accent2 3 2 3 2 3" xfId="7600" xr:uid="{E051B308-67DB-4FFB-8398-4C2D5FE419C4}"/>
    <cellStyle name="20% - Accent2 3 2 3 2 3 2" xfId="15930" xr:uid="{E5E66323-CE3D-4E93-86C7-29352436FA6C}"/>
    <cellStyle name="20% - Accent2 3 2 3 2 3 2 2" xfId="32587" xr:uid="{920A5E37-A9BB-4692-8631-933067C216F3}"/>
    <cellStyle name="20% - Accent2 3 2 3 2 3 3" xfId="24259" xr:uid="{E5905F4C-2E00-439F-B150-C7730FE4B56E}"/>
    <cellStyle name="20% - Accent2 3 2 3 2 4" xfId="10378" xr:uid="{170EAADC-D2AC-4FC4-BF62-6E988A008F6C}"/>
    <cellStyle name="20% - Accent2 3 2 3 2 4 2" xfId="27035" xr:uid="{0C2D368A-897B-4047-BD4B-AD2AF7890109}"/>
    <cellStyle name="20% - Accent2 3 2 3 2 5" xfId="18707" xr:uid="{F26EBC8F-AE40-4A01-B63D-DE85CAD2790B}"/>
    <cellStyle name="20% - Accent2 3 2 3 3" xfId="3497" xr:uid="{F877701C-39D7-4FC2-ADBB-57A5EC259D26}"/>
    <cellStyle name="20% - Accent2 3 2 3 3 2" xfId="11827" xr:uid="{477B8103-62D8-40F0-90A3-7DA9B3C18468}"/>
    <cellStyle name="20% - Accent2 3 2 3 3 2 2" xfId="28484" xr:uid="{6361F5D2-CA8C-4EBD-AD08-DC3EC4EF9FD3}"/>
    <cellStyle name="20% - Accent2 3 2 3 3 3" xfId="20156" xr:uid="{D7F3FE8C-F343-4BD6-851D-D69B884DB8E0}"/>
    <cellStyle name="20% - Accent2 3 2 3 4" xfId="6273" xr:uid="{955648E8-0390-4F3E-BAB2-349FB6A4B7C8}"/>
    <cellStyle name="20% - Accent2 3 2 3 4 2" xfId="14603" xr:uid="{90212749-D05C-4958-BD60-3F8746A843E0}"/>
    <cellStyle name="20% - Accent2 3 2 3 4 2 2" xfId="31260" xr:uid="{6C6572B5-8100-4064-B207-A75B0FFA52A2}"/>
    <cellStyle name="20% - Accent2 3 2 3 4 3" xfId="22932" xr:uid="{2288491C-2533-4C25-9218-C577B8ECE7B9}"/>
    <cellStyle name="20% - Accent2 3 2 3 5" xfId="9051" xr:uid="{3F9C84B6-9BA8-49CD-AE6D-BB03BA6E2843}"/>
    <cellStyle name="20% - Accent2 3 2 3 5 2" xfId="25708" xr:uid="{CEEA53F4-A162-4A17-A822-26DD7B4166EF}"/>
    <cellStyle name="20% - Accent2 3 2 3 6" xfId="17380" xr:uid="{966251AF-D591-4E4B-B318-347F2AC68AAB}"/>
    <cellStyle name="20% - Accent2 3 2 4" xfId="1181" xr:uid="{5981ED9A-418F-4AA4-AC40-C9D7C225E7B7}"/>
    <cellStyle name="20% - Accent2 3 2 4 2" xfId="2509" xr:uid="{18A58A74-F2EB-4CC4-A743-1EE19D82FFC5}"/>
    <cellStyle name="20% - Accent2 3 2 4 2 2" xfId="5299" xr:uid="{8A6F0CB2-2AA3-4759-99CC-C1A3CCDB015B}"/>
    <cellStyle name="20% - Accent2 3 2 4 2 2 2" xfId="13629" xr:uid="{2348665D-A96A-4DD0-AE2E-E3A791B97272}"/>
    <cellStyle name="20% - Accent2 3 2 4 2 2 2 2" xfId="30286" xr:uid="{C52F7EC6-E866-49D9-A492-C5E689988EAB}"/>
    <cellStyle name="20% - Accent2 3 2 4 2 2 3" xfId="21958" xr:uid="{BAC1F550-8E79-46B6-9C99-23C68FAC8715}"/>
    <cellStyle name="20% - Accent2 3 2 4 2 3" xfId="8075" xr:uid="{93F7E3C2-0E60-4C08-A738-E229F5D3E68F}"/>
    <cellStyle name="20% - Accent2 3 2 4 2 3 2" xfId="16405" xr:uid="{63ECE3B1-50FD-47CB-94F9-8566F1A120A5}"/>
    <cellStyle name="20% - Accent2 3 2 4 2 3 2 2" xfId="33062" xr:uid="{435FACAF-6990-4A63-86FE-3DF5D12E95FE}"/>
    <cellStyle name="20% - Accent2 3 2 4 2 3 3" xfId="24734" xr:uid="{0026D4A9-0035-4F75-BFB1-C9657D6D93F8}"/>
    <cellStyle name="20% - Accent2 3 2 4 2 4" xfId="10853" xr:uid="{FA8554ED-A26E-4D43-B963-DA982712D106}"/>
    <cellStyle name="20% - Accent2 3 2 4 2 4 2" xfId="27510" xr:uid="{30891237-FC95-4E16-AB27-BE5E39A94E20}"/>
    <cellStyle name="20% - Accent2 3 2 4 2 5" xfId="19182" xr:uid="{D2E54BF5-2F10-4043-8929-ABD610DBDC97}"/>
    <cellStyle name="20% - Accent2 3 2 4 3" xfId="3972" xr:uid="{5C8C516D-6B73-4295-90CA-9D14A728E1DA}"/>
    <cellStyle name="20% - Accent2 3 2 4 3 2" xfId="12302" xr:uid="{AA0EBF0F-DEF5-41AF-9995-FDCAAE0AB345}"/>
    <cellStyle name="20% - Accent2 3 2 4 3 2 2" xfId="28959" xr:uid="{616A9B8B-50AF-4AB9-908F-B58A0B6B74ED}"/>
    <cellStyle name="20% - Accent2 3 2 4 3 3" xfId="20631" xr:uid="{DDDCC1E3-07BB-4A54-BCC9-0C555894A6EB}"/>
    <cellStyle name="20% - Accent2 3 2 4 4" xfId="6748" xr:uid="{FB3B3552-8D9D-4220-B148-7667865A79A9}"/>
    <cellStyle name="20% - Accent2 3 2 4 4 2" xfId="15078" xr:uid="{C0724F56-88D3-40BE-B1E5-AD1A3A0C7CB3}"/>
    <cellStyle name="20% - Accent2 3 2 4 4 2 2" xfId="31735" xr:uid="{0391F09C-C6A0-4530-BA44-6B6FBEA07F54}"/>
    <cellStyle name="20% - Accent2 3 2 4 4 3" xfId="23407" xr:uid="{872C47D9-E3A6-4E88-A61C-58D9CFD5A79D}"/>
    <cellStyle name="20% - Accent2 3 2 4 5" xfId="9526" xr:uid="{164F3C77-9E93-4C0C-899C-FBD4C896A955}"/>
    <cellStyle name="20% - Accent2 3 2 4 5 2" xfId="26183" xr:uid="{5668F58C-CA62-4047-8670-06EC26B70775}"/>
    <cellStyle name="20% - Accent2 3 2 4 6" xfId="17855" xr:uid="{6768712B-D014-4354-8105-E0FFD92AA8EF}"/>
    <cellStyle name="20% - Accent2 3 2 5" xfId="1561" xr:uid="{E6542382-A86B-4A7E-BF50-5013974032B0}"/>
    <cellStyle name="20% - Accent2 3 2 5 2" xfId="4351" xr:uid="{1ADA37C8-D343-4FCE-A2F9-20B9C66518B6}"/>
    <cellStyle name="20% - Accent2 3 2 5 2 2" xfId="12681" xr:uid="{A62E5108-BA16-4E6F-B0DE-975E61F3FD75}"/>
    <cellStyle name="20% - Accent2 3 2 5 2 2 2" xfId="29338" xr:uid="{D87CD40D-98C9-48F7-95B6-C59EE323A759}"/>
    <cellStyle name="20% - Accent2 3 2 5 2 3" xfId="21010" xr:uid="{65B4EFE3-BB81-4699-A132-409144E5B4EE}"/>
    <cellStyle name="20% - Accent2 3 2 5 3" xfId="7127" xr:uid="{D0B2406A-1EFD-441D-9849-29B773580E83}"/>
    <cellStyle name="20% - Accent2 3 2 5 3 2" xfId="15457" xr:uid="{4ECB3DF1-C7AA-4C17-8D88-19C08F41388D}"/>
    <cellStyle name="20% - Accent2 3 2 5 3 2 2" xfId="32114" xr:uid="{3849E0F6-8096-4C48-85D3-D9AF19CF043C}"/>
    <cellStyle name="20% - Accent2 3 2 5 3 3" xfId="23786" xr:uid="{A173F981-962D-43C9-840B-B67AF898A2E7}"/>
    <cellStyle name="20% - Accent2 3 2 5 4" xfId="9905" xr:uid="{66237E4B-B3F0-4FE8-A3EA-234DEC4872D5}"/>
    <cellStyle name="20% - Accent2 3 2 5 4 2" xfId="26562" xr:uid="{A019B72C-9CFB-4F69-BE9E-58B9773DE76C}"/>
    <cellStyle name="20% - Accent2 3 2 5 5" xfId="18234" xr:uid="{64B9DE0B-45D1-4734-A876-C4D58751C89B}"/>
    <cellStyle name="20% - Accent2 3 2 6" xfId="3024" xr:uid="{68D72B86-7260-48EB-90D3-E6B681B5702E}"/>
    <cellStyle name="20% - Accent2 3 2 6 2" xfId="11354" xr:uid="{38023DD5-18BF-4743-9EFF-95BDFF210AFA}"/>
    <cellStyle name="20% - Accent2 3 2 6 2 2" xfId="28011" xr:uid="{6A64DB14-0DAD-4159-B52C-DC7911C3C193}"/>
    <cellStyle name="20% - Accent2 3 2 6 3" xfId="19683" xr:uid="{0C1E383C-9EAF-48D2-AA92-3DD1A3DC3DB2}"/>
    <cellStyle name="20% - Accent2 3 2 7" xfId="5800" xr:uid="{65AFEB20-2F05-4D71-B62F-5B74F84305A9}"/>
    <cellStyle name="20% - Accent2 3 2 7 2" xfId="14130" xr:uid="{288AC1B4-4E21-49CC-BDE8-DEC820DC6D04}"/>
    <cellStyle name="20% - Accent2 3 2 7 2 2" xfId="30787" xr:uid="{12F00529-5F0E-4442-B61E-3C4509B775C9}"/>
    <cellStyle name="20% - Accent2 3 2 7 3" xfId="22459" xr:uid="{97C609F8-24D1-4CD7-ADC3-0E527B6D7C70}"/>
    <cellStyle name="20% - Accent2 3 2 8" xfId="8578" xr:uid="{C3B6BAE0-74BE-4294-A205-F4B14AEBDD3F}"/>
    <cellStyle name="20% - Accent2 3 2 8 2" xfId="25235" xr:uid="{2D6C25CB-3CB3-4698-8532-BEE684F3E027}"/>
    <cellStyle name="20% - Accent2 3 2 9" xfId="16907" xr:uid="{57358499-E8D2-4AD0-A2DB-17660E749AD4}"/>
    <cellStyle name="20% - Accent2 3 3" xfId="348" xr:uid="{DB15D9C3-6357-490A-A543-A00EE11A5EC0}"/>
    <cellStyle name="20% - Accent2 3 3 2" xfId="827" xr:uid="{A6AD0927-A9BB-418F-855B-74215C2026A2}"/>
    <cellStyle name="20% - Accent2 3 3 2 2" xfId="2155" xr:uid="{6D38AC2F-F36E-4822-846E-C5C64856D824}"/>
    <cellStyle name="20% - Accent2 3 3 2 2 2" xfId="4945" xr:uid="{59268A13-855A-4DA8-8BDD-593BC31D747F}"/>
    <cellStyle name="20% - Accent2 3 3 2 2 2 2" xfId="13275" xr:uid="{0A2A4FF7-CEAE-46EC-A12F-8C5542CFE72E}"/>
    <cellStyle name="20% - Accent2 3 3 2 2 2 2 2" xfId="29932" xr:uid="{ADDF1036-0362-45FA-9BDD-F950DA271C2D}"/>
    <cellStyle name="20% - Accent2 3 3 2 2 2 3" xfId="21604" xr:uid="{4EE542B3-4997-4D69-B69E-D288DE48B80E}"/>
    <cellStyle name="20% - Accent2 3 3 2 2 3" xfId="7721" xr:uid="{5797D470-81D8-4FC9-858E-0269C5835E3D}"/>
    <cellStyle name="20% - Accent2 3 3 2 2 3 2" xfId="16051" xr:uid="{B90D84C9-3DBF-4579-8630-D229DF788192}"/>
    <cellStyle name="20% - Accent2 3 3 2 2 3 2 2" xfId="32708" xr:uid="{C1C139E8-0BAD-49FD-9964-93A2C658FF94}"/>
    <cellStyle name="20% - Accent2 3 3 2 2 3 3" xfId="24380" xr:uid="{59846C9B-A88E-474E-ADC1-A5A73E88B936}"/>
    <cellStyle name="20% - Accent2 3 3 2 2 4" xfId="10499" xr:uid="{A195C34A-85E2-4762-83AF-A06DC4786BB9}"/>
    <cellStyle name="20% - Accent2 3 3 2 2 4 2" xfId="27156" xr:uid="{78226F00-1386-4DBD-BF9A-B89C4BA9BB95}"/>
    <cellStyle name="20% - Accent2 3 3 2 2 5" xfId="18828" xr:uid="{7F96B747-93FC-4F57-BA74-0B6EB4DE86BC}"/>
    <cellStyle name="20% - Accent2 3 3 2 3" xfId="3618" xr:uid="{91BA576C-325A-4A7E-A7AD-2D8DD7E7645D}"/>
    <cellStyle name="20% - Accent2 3 3 2 3 2" xfId="11948" xr:uid="{1253080E-3FDC-40E8-BD25-DE9EBD1F8D19}"/>
    <cellStyle name="20% - Accent2 3 3 2 3 2 2" xfId="28605" xr:uid="{AE06BEA7-D35C-4552-BB6A-09E1AC4CCC77}"/>
    <cellStyle name="20% - Accent2 3 3 2 3 3" xfId="20277" xr:uid="{835AC4B1-B633-473D-B873-60FB780FE8F4}"/>
    <cellStyle name="20% - Accent2 3 3 2 4" xfId="6394" xr:uid="{E759405C-3E1D-4E49-9D5A-C48F1201072B}"/>
    <cellStyle name="20% - Accent2 3 3 2 4 2" xfId="14724" xr:uid="{3900DE2B-4A48-4685-B747-614F1A07B425}"/>
    <cellStyle name="20% - Accent2 3 3 2 4 2 2" xfId="31381" xr:uid="{BC363984-AB83-4F0A-9DED-B51CCCE441DA}"/>
    <cellStyle name="20% - Accent2 3 3 2 4 3" xfId="23053" xr:uid="{BAD332E6-D319-484F-A6B5-7BAFC3C87DBB}"/>
    <cellStyle name="20% - Accent2 3 3 2 5" xfId="9172" xr:uid="{1FDEFE70-674A-4D32-9DDE-2DF60C1DB459}"/>
    <cellStyle name="20% - Accent2 3 3 2 5 2" xfId="25829" xr:uid="{2AB579F3-65E2-4686-9FCC-2AC35ACF0E64}"/>
    <cellStyle name="20% - Accent2 3 3 2 6" xfId="17501" xr:uid="{FC59508D-A5F1-4B1B-925D-EB8CC68F26CF}"/>
    <cellStyle name="20% - Accent2 3 3 3" xfId="1678" xr:uid="{A4489441-3224-418A-8CFE-747613937A73}"/>
    <cellStyle name="20% - Accent2 3 3 3 2" xfId="4468" xr:uid="{A6170AA2-B199-4611-BFD6-51F7EDE0586B}"/>
    <cellStyle name="20% - Accent2 3 3 3 2 2" xfId="12798" xr:uid="{6A3EC6BC-CD3C-48BF-88A7-EBD5F37B162C}"/>
    <cellStyle name="20% - Accent2 3 3 3 2 2 2" xfId="29455" xr:uid="{3D56C452-2834-48DA-87D2-AB3B1A0ADE57}"/>
    <cellStyle name="20% - Accent2 3 3 3 2 3" xfId="21127" xr:uid="{332FC1AF-999E-4E7A-8072-0DE6F54BE825}"/>
    <cellStyle name="20% - Accent2 3 3 3 3" xfId="7244" xr:uid="{BA5FA179-C673-4C1A-9F77-3282D5F5A51C}"/>
    <cellStyle name="20% - Accent2 3 3 3 3 2" xfId="15574" xr:uid="{7B4F9828-387D-49C2-B378-E3FC22CA28E9}"/>
    <cellStyle name="20% - Accent2 3 3 3 3 2 2" xfId="32231" xr:uid="{46B066DF-667A-4D52-B05E-DE0A1D44B25D}"/>
    <cellStyle name="20% - Accent2 3 3 3 3 3" xfId="23903" xr:uid="{63B6D665-D8D2-48B4-BE44-9FD98D5D8BAD}"/>
    <cellStyle name="20% - Accent2 3 3 3 4" xfId="10022" xr:uid="{01B0F266-DF38-417B-AFE1-9AAA2F938615}"/>
    <cellStyle name="20% - Accent2 3 3 3 4 2" xfId="26679" xr:uid="{F5ED8246-D706-4B2A-965F-43778BB54318}"/>
    <cellStyle name="20% - Accent2 3 3 3 5" xfId="18351" xr:uid="{ABEF2410-0D97-404D-BFE1-7B1A970001B1}"/>
    <cellStyle name="20% - Accent2 3 3 4" xfId="3141" xr:uid="{DFCFD623-2909-49DE-B134-298F18F41165}"/>
    <cellStyle name="20% - Accent2 3 3 4 2" xfId="11471" xr:uid="{C605D044-548D-440D-8116-40B0AE8BD546}"/>
    <cellStyle name="20% - Accent2 3 3 4 2 2" xfId="28128" xr:uid="{37F9A081-FCC3-4975-9E58-41B12CAE065C}"/>
    <cellStyle name="20% - Accent2 3 3 4 3" xfId="19800" xr:uid="{B571E0F3-1824-4E6D-AB01-D6402C5DADF5}"/>
    <cellStyle name="20% - Accent2 3 3 5" xfId="5917" xr:uid="{3588E671-0FFB-4A2E-96C5-63CA86A97FA1}"/>
    <cellStyle name="20% - Accent2 3 3 5 2" xfId="14247" xr:uid="{EE728C26-4ECD-4997-9107-41059C91B073}"/>
    <cellStyle name="20% - Accent2 3 3 5 2 2" xfId="30904" xr:uid="{B6700199-8327-4B92-8BC3-763557FBFAC9}"/>
    <cellStyle name="20% - Accent2 3 3 5 3" xfId="22576" xr:uid="{E24408DC-4950-4408-BFC0-00823818D5BE}"/>
    <cellStyle name="20% - Accent2 3 3 6" xfId="8695" xr:uid="{3A9878A6-D49E-4495-9868-96A204499402}"/>
    <cellStyle name="20% - Accent2 3 3 6 2" xfId="25352" xr:uid="{3B16B6FF-575A-48E3-B8B1-2B9E208061C5}"/>
    <cellStyle name="20% - Accent2 3 3 7" xfId="17024" xr:uid="{AC53879E-9AB2-40AB-B076-0C583E3A2442}"/>
    <cellStyle name="20% - Accent2 3 4" xfId="584" xr:uid="{D22EB8E2-D889-442C-AC6C-7D7608EDC63D}"/>
    <cellStyle name="20% - Accent2 3 4 2" xfId="1914" xr:uid="{5BE780C9-CF72-4080-AB23-EDA24FBE74FB}"/>
    <cellStyle name="20% - Accent2 3 4 2 2" xfId="4704" xr:uid="{300AE88F-45DA-4EE6-B329-917C9630F378}"/>
    <cellStyle name="20% - Accent2 3 4 2 2 2" xfId="13034" xr:uid="{EE1226BB-9C95-4490-A3F6-67AABE757E76}"/>
    <cellStyle name="20% - Accent2 3 4 2 2 2 2" xfId="29691" xr:uid="{CE14F103-85CB-47E8-9135-59EE32BEA5BA}"/>
    <cellStyle name="20% - Accent2 3 4 2 2 3" xfId="21363" xr:uid="{8DE2E437-3AAE-48EB-8468-74649F3A1F33}"/>
    <cellStyle name="20% - Accent2 3 4 2 3" xfId="7480" xr:uid="{7A9F52AB-34C3-44DE-8D60-78EB79C78A19}"/>
    <cellStyle name="20% - Accent2 3 4 2 3 2" xfId="15810" xr:uid="{622F9202-F60E-495F-B375-965A0CA1BDF1}"/>
    <cellStyle name="20% - Accent2 3 4 2 3 2 2" xfId="32467" xr:uid="{5C8DB5D1-0EC3-412D-AA8E-B5DEBAB936F1}"/>
    <cellStyle name="20% - Accent2 3 4 2 3 3" xfId="24139" xr:uid="{7E280DAF-A704-44A3-AA20-8D162BD67734}"/>
    <cellStyle name="20% - Accent2 3 4 2 4" xfId="10258" xr:uid="{818E9207-520C-4AF7-9A03-08938AD31AE7}"/>
    <cellStyle name="20% - Accent2 3 4 2 4 2" xfId="26915" xr:uid="{7CE4DCE5-C4E4-43D0-BC50-AB8F4FFF2A11}"/>
    <cellStyle name="20% - Accent2 3 4 2 5" xfId="18587" xr:uid="{6685261C-F72D-44F4-9749-74260FB62ED0}"/>
    <cellStyle name="20% - Accent2 3 4 3" xfId="3377" xr:uid="{408B8766-8B95-434C-A3E4-2A11946C665E}"/>
    <cellStyle name="20% - Accent2 3 4 3 2" xfId="11707" xr:uid="{47A29985-EA05-4ABB-806D-9851DB0385EC}"/>
    <cellStyle name="20% - Accent2 3 4 3 2 2" xfId="28364" xr:uid="{8C7256ED-B6A2-4F02-9E66-B2DC00322FBD}"/>
    <cellStyle name="20% - Accent2 3 4 3 3" xfId="20036" xr:uid="{84844E02-DFAE-4B7D-930A-3D05F52A63A2}"/>
    <cellStyle name="20% - Accent2 3 4 4" xfId="6153" xr:uid="{2A4B68D7-E6E8-4259-91CD-27F8FE0FB883}"/>
    <cellStyle name="20% - Accent2 3 4 4 2" xfId="14483" xr:uid="{03F889C9-3871-404A-A42B-C0E8290D6D79}"/>
    <cellStyle name="20% - Accent2 3 4 4 2 2" xfId="31140" xr:uid="{25FFFC6F-5A03-4B66-892F-FA2BCF329D5B}"/>
    <cellStyle name="20% - Accent2 3 4 4 3" xfId="22812" xr:uid="{AB6E2578-B235-4574-9953-CFF8C9B01780}"/>
    <cellStyle name="20% - Accent2 3 4 5" xfId="8931" xr:uid="{511D08AF-4510-429A-A758-41723E49ACCB}"/>
    <cellStyle name="20% - Accent2 3 4 5 2" xfId="25588" xr:uid="{8C1B784D-1A7D-4BA7-B7F2-7D90C70A8A93}"/>
    <cellStyle name="20% - Accent2 3 4 6" xfId="17260" xr:uid="{3BD5777F-2DBE-4A43-B35F-99D62841BDA6}"/>
    <cellStyle name="20% - Accent2 3 5" xfId="1061" xr:uid="{C83282D0-9ADD-48C0-8D1E-14F4CEEB9848}"/>
    <cellStyle name="20% - Accent2 3 5 2" xfId="2389" xr:uid="{DEB5496D-6EE8-4712-811F-DEB32C7C5591}"/>
    <cellStyle name="20% - Accent2 3 5 2 2" xfId="5179" xr:uid="{BEDE4F7D-F53D-446A-924B-C84AD76EC422}"/>
    <cellStyle name="20% - Accent2 3 5 2 2 2" xfId="13509" xr:uid="{514B4687-1419-411F-9AD2-EBA52D5A7C4F}"/>
    <cellStyle name="20% - Accent2 3 5 2 2 2 2" xfId="30166" xr:uid="{A72B92C7-8E6B-4E4B-B9A7-F74A73D30567}"/>
    <cellStyle name="20% - Accent2 3 5 2 2 3" xfId="21838" xr:uid="{CCC2E28F-F60D-4E63-9F82-87C155DE690C}"/>
    <cellStyle name="20% - Accent2 3 5 2 3" xfId="7955" xr:uid="{3060E099-5680-4950-92B3-9E0DC1D7A43B}"/>
    <cellStyle name="20% - Accent2 3 5 2 3 2" xfId="16285" xr:uid="{6501139C-207A-4FC8-9E24-E7663D9907E8}"/>
    <cellStyle name="20% - Accent2 3 5 2 3 2 2" xfId="32942" xr:uid="{9AF9DF33-FB95-4B75-9080-BF2DCFAACDFE}"/>
    <cellStyle name="20% - Accent2 3 5 2 3 3" xfId="24614" xr:uid="{48F90D98-C623-4CB4-B133-A6667CE81780}"/>
    <cellStyle name="20% - Accent2 3 5 2 4" xfId="10733" xr:uid="{FC033792-DC26-4903-9527-72BCF54044E6}"/>
    <cellStyle name="20% - Accent2 3 5 2 4 2" xfId="27390" xr:uid="{98F079B7-E69B-41E5-B27A-AE97BFC28B78}"/>
    <cellStyle name="20% - Accent2 3 5 2 5" xfId="19062" xr:uid="{F7FA1751-1059-4155-9C54-307FAE74F765}"/>
    <cellStyle name="20% - Accent2 3 5 3" xfId="3852" xr:uid="{CD456AD2-CB76-4812-8A29-C93C48B2BF7B}"/>
    <cellStyle name="20% - Accent2 3 5 3 2" xfId="12182" xr:uid="{FBFC11A6-E802-417A-A33F-1AB807CF5B21}"/>
    <cellStyle name="20% - Accent2 3 5 3 2 2" xfId="28839" xr:uid="{6E872327-7AFC-4207-B3C1-B4847C5656C1}"/>
    <cellStyle name="20% - Accent2 3 5 3 3" xfId="20511" xr:uid="{283BE553-61A2-47CB-BFD0-AD08D541BEDA}"/>
    <cellStyle name="20% - Accent2 3 5 4" xfId="6628" xr:uid="{00CA67B6-78C4-4852-90BC-D5D280DCAFB1}"/>
    <cellStyle name="20% - Accent2 3 5 4 2" xfId="14958" xr:uid="{05D4444E-8A4C-41EC-BB4E-8113041198AC}"/>
    <cellStyle name="20% - Accent2 3 5 4 2 2" xfId="31615" xr:uid="{1A6040FB-E606-4132-8372-2458EB85CEDA}"/>
    <cellStyle name="20% - Accent2 3 5 4 3" xfId="23287" xr:uid="{84F8B468-ACBC-48E3-9A10-837EF3F447BC}"/>
    <cellStyle name="20% - Accent2 3 5 5" xfId="9406" xr:uid="{A20AC517-46F5-494E-B758-EC9292B0DB43}"/>
    <cellStyle name="20% - Accent2 3 5 5 2" xfId="26063" xr:uid="{C1301D2F-175F-44DD-BDDD-FA73718C3F9A}"/>
    <cellStyle name="20% - Accent2 3 5 6" xfId="17735" xr:uid="{99F43B63-6550-4C7A-BE80-D8F745391612}"/>
    <cellStyle name="20% - Accent2 3 6" xfId="1326" xr:uid="{4DED6EEB-B17B-4ECC-93A1-9F3A36857BF4}"/>
    <cellStyle name="20% - Accent2 3 6 2" xfId="2654" xr:uid="{A8ABD35C-4941-4BE0-9B40-2029A11720B1}"/>
    <cellStyle name="20% - Accent2 3 6 2 2" xfId="5444" xr:uid="{498ED083-93AC-4CD6-8646-5638F202D551}"/>
    <cellStyle name="20% - Accent2 3 6 2 2 2" xfId="13774" xr:uid="{5DE26BC9-212F-4773-8BD0-6C9100654031}"/>
    <cellStyle name="20% - Accent2 3 6 2 2 2 2" xfId="30431" xr:uid="{8E312D52-FF5D-4B16-93C5-E7ACDCE5F4CC}"/>
    <cellStyle name="20% - Accent2 3 6 2 2 3" xfId="22103" xr:uid="{64EE2998-9A16-4446-83E8-B98EE8F05277}"/>
    <cellStyle name="20% - Accent2 3 6 2 3" xfId="8220" xr:uid="{B368F6F0-37C0-4CF1-9AE1-A72447B1D286}"/>
    <cellStyle name="20% - Accent2 3 6 2 3 2" xfId="16550" xr:uid="{691353FE-A4A5-4C9A-B0B6-16E278F6AEFF}"/>
    <cellStyle name="20% - Accent2 3 6 2 3 2 2" xfId="33207" xr:uid="{5DDC1C25-D46A-40E1-9462-1460BA178237}"/>
    <cellStyle name="20% - Accent2 3 6 2 3 3" xfId="24879" xr:uid="{4CBEFE23-F398-4B2E-9993-642520D28CE0}"/>
    <cellStyle name="20% - Accent2 3 6 2 4" xfId="10998" xr:uid="{DFC209D6-B31D-4DDD-94B9-8BBF05BC79AB}"/>
    <cellStyle name="20% - Accent2 3 6 2 4 2" xfId="27655" xr:uid="{A93AEA8D-363D-4B67-96BA-835135BB78A6}"/>
    <cellStyle name="20% - Accent2 3 6 2 5" xfId="19327" xr:uid="{50BB8631-DDBB-41EE-8603-FEB479C18C94}"/>
    <cellStyle name="20% - Accent2 3 6 3" xfId="4117" xr:uid="{44072458-C677-4DF7-A525-CCC894AF8B7D}"/>
    <cellStyle name="20% - Accent2 3 6 3 2" xfId="12447" xr:uid="{DC97C19A-7D87-4F1B-9A6C-36291FEDFAEC}"/>
    <cellStyle name="20% - Accent2 3 6 3 2 2" xfId="29104" xr:uid="{84A10044-0652-41CA-9F6F-8AF0754FF267}"/>
    <cellStyle name="20% - Accent2 3 6 3 3" xfId="20776" xr:uid="{19E396CD-2F94-49D8-BFC4-BDD26806DCB3}"/>
    <cellStyle name="20% - Accent2 3 6 4" xfId="6893" xr:uid="{B46DF517-48E6-4D49-8EF1-0EFCA0D80969}"/>
    <cellStyle name="20% - Accent2 3 6 4 2" xfId="15223" xr:uid="{B12CB5DC-3C68-4C1D-93D8-1830A44AF073}"/>
    <cellStyle name="20% - Accent2 3 6 4 2 2" xfId="31880" xr:uid="{78BB55FB-B7B3-4F3E-B180-2CDEE35A6584}"/>
    <cellStyle name="20% - Accent2 3 6 4 3" xfId="23552" xr:uid="{078D139B-8A82-4011-9BDE-D247862DEBA8}"/>
    <cellStyle name="20% - Accent2 3 6 5" xfId="9671" xr:uid="{6EFDC2FB-CB6D-4E1F-85C6-2DFEB667348C}"/>
    <cellStyle name="20% - Accent2 3 6 5 2" xfId="26328" xr:uid="{EBE42B89-7EA7-4680-8122-90FE67356DBF}"/>
    <cellStyle name="20% - Accent2 3 6 6" xfId="18000" xr:uid="{0FCFA7F0-9BD6-4F65-A59E-DC84CA209A92}"/>
    <cellStyle name="20% - Accent2 3 7" xfId="1441" xr:uid="{5F72D89B-80DF-46DF-9820-D844F85664EE}"/>
    <cellStyle name="20% - Accent2 3 7 2" xfId="4231" xr:uid="{8668E55C-8913-481A-81A2-B1A9F6CDFADE}"/>
    <cellStyle name="20% - Accent2 3 7 2 2" xfId="12561" xr:uid="{41FCDA80-F61A-4912-8C82-99A57C6808F2}"/>
    <cellStyle name="20% - Accent2 3 7 2 2 2" xfId="29218" xr:uid="{739EB165-951A-4DE2-A68F-41281C88F617}"/>
    <cellStyle name="20% - Accent2 3 7 2 3" xfId="20890" xr:uid="{5B724A9F-9AAC-4143-8523-BDF6BD93A1C2}"/>
    <cellStyle name="20% - Accent2 3 7 3" xfId="7007" xr:uid="{ACF516AA-013E-4533-82B0-963D2D17151F}"/>
    <cellStyle name="20% - Accent2 3 7 3 2" xfId="15337" xr:uid="{1BF5A596-0166-4238-8BB9-B9F949CA4F33}"/>
    <cellStyle name="20% - Accent2 3 7 3 2 2" xfId="31994" xr:uid="{C1D13F64-A261-450C-81CA-EDD56A9CE158}"/>
    <cellStyle name="20% - Accent2 3 7 3 3" xfId="23666" xr:uid="{CA787C3C-A846-4151-A679-2B180E577D87}"/>
    <cellStyle name="20% - Accent2 3 7 4" xfId="9785" xr:uid="{4E9C18C8-E042-471D-864E-DF9E8A0B5A6C}"/>
    <cellStyle name="20% - Accent2 3 7 4 2" xfId="26442" xr:uid="{98414E47-59D7-4E5A-A7EA-55BCD87C7989}"/>
    <cellStyle name="20% - Accent2 3 7 5" xfId="18114" xr:uid="{CC224171-4F11-4448-88CA-9DD376E538B0}"/>
    <cellStyle name="20% - Accent2 3 8" xfId="2904" xr:uid="{4D5E0805-FD29-444F-8990-5D3CD12BEF2B}"/>
    <cellStyle name="20% - Accent2 3 8 2" xfId="11234" xr:uid="{F627910D-E8E0-4E30-8AB3-FDAF9C0FBA7D}"/>
    <cellStyle name="20% - Accent2 3 8 2 2" xfId="27891" xr:uid="{A194EEB3-33F4-40D3-9AA1-03F843299BBE}"/>
    <cellStyle name="20% - Accent2 3 8 3" xfId="19563" xr:uid="{CFD972CA-718D-42F8-9057-ACC5223E217A}"/>
    <cellStyle name="20% - Accent2 3 9" xfId="5680" xr:uid="{5734584C-BB85-407E-BFC2-DF7B8205C864}"/>
    <cellStyle name="20% - Accent2 3 9 2" xfId="14010" xr:uid="{DD676358-2368-49C1-A6CA-D92046C37D73}"/>
    <cellStyle name="20% - Accent2 3 9 2 2" xfId="30667" xr:uid="{F5B9CF31-6CF9-4DD0-91C1-7CF7536A95D9}"/>
    <cellStyle name="20% - Accent2 3 9 3" xfId="22339" xr:uid="{B0E4D0E3-FFEC-450E-9D1D-8A7BF020B8D0}"/>
    <cellStyle name="20% - Accent2 4" xfId="165" xr:uid="{AC70FB28-AC43-40D4-B0F4-C8E0E8DBBDC6}"/>
    <cellStyle name="20% - Accent2 4 10" xfId="34758" xr:uid="{56545FD2-458F-4AE5-9A4D-12A8FEAE0861}"/>
    <cellStyle name="20% - Accent2 4 2" xfId="406" xr:uid="{CB2DE042-8233-48EF-A337-931E6C5156B1}"/>
    <cellStyle name="20% - Accent2 4 2 2" xfId="883" xr:uid="{B076B7D0-1D46-4FE2-A1E1-FEA34DEBAA3C}"/>
    <cellStyle name="20% - Accent2 4 2 2 2" xfId="2211" xr:uid="{30DF3951-8A10-4EFA-9CC9-4D0D1539DA58}"/>
    <cellStyle name="20% - Accent2 4 2 2 2 2" xfId="5001" xr:uid="{A03D2F70-4DD0-4D22-92BF-3BD2C9904193}"/>
    <cellStyle name="20% - Accent2 4 2 2 2 2 2" xfId="13331" xr:uid="{C73892FC-6E8A-4794-8DE6-FB28A2C5DE20}"/>
    <cellStyle name="20% - Accent2 4 2 2 2 2 2 2" xfId="29988" xr:uid="{2B9FF69D-9430-4BA3-B796-D263D8DCD013}"/>
    <cellStyle name="20% - Accent2 4 2 2 2 2 3" xfId="21660" xr:uid="{E5214BE4-D58F-4772-85AE-1DE63099A965}"/>
    <cellStyle name="20% - Accent2 4 2 2 2 3" xfId="7777" xr:uid="{326D7DFF-CA73-4C55-98C9-2DC9927101E9}"/>
    <cellStyle name="20% - Accent2 4 2 2 2 3 2" xfId="16107" xr:uid="{ADDEF70D-04E5-4012-BCCC-D575DED26955}"/>
    <cellStyle name="20% - Accent2 4 2 2 2 3 2 2" xfId="32764" xr:uid="{91EA4A29-936C-4B10-944B-45291C0CE900}"/>
    <cellStyle name="20% - Accent2 4 2 2 2 3 3" xfId="24436" xr:uid="{B6CC3657-64F3-4581-8FFB-3A46EE75DED0}"/>
    <cellStyle name="20% - Accent2 4 2 2 2 4" xfId="10555" xr:uid="{1A6A4127-DD78-4CB5-AC0F-782FDF5EDDCE}"/>
    <cellStyle name="20% - Accent2 4 2 2 2 4 2" xfId="27212" xr:uid="{F57BB3CE-20CB-48A2-8790-2511A716EFC6}"/>
    <cellStyle name="20% - Accent2 4 2 2 2 5" xfId="18884" xr:uid="{B4D1B09B-39D8-4122-80F0-4BD6E4BE053A}"/>
    <cellStyle name="20% - Accent2 4 2 2 3" xfId="3674" xr:uid="{77E37FCE-0EEE-40A0-AD65-BAFD05146BA3}"/>
    <cellStyle name="20% - Accent2 4 2 2 3 2" xfId="12004" xr:uid="{ADE5920D-BC32-4228-9D00-EEFF3C4671FB}"/>
    <cellStyle name="20% - Accent2 4 2 2 3 2 2" xfId="28661" xr:uid="{F04EDB90-C38D-4BF0-936F-21982C8C47CB}"/>
    <cellStyle name="20% - Accent2 4 2 2 3 3" xfId="20333" xr:uid="{EE4F972D-F178-4136-BAE6-6B449532B98E}"/>
    <cellStyle name="20% - Accent2 4 2 2 4" xfId="6450" xr:uid="{E9261C97-7D16-48FD-9ABA-904ED5BC2C6E}"/>
    <cellStyle name="20% - Accent2 4 2 2 4 2" xfId="14780" xr:uid="{FD3D9BFF-1BF4-4666-916A-D538D7F1957C}"/>
    <cellStyle name="20% - Accent2 4 2 2 4 2 2" xfId="31437" xr:uid="{58976FF2-D2B3-4324-B4F7-1580BDD52655}"/>
    <cellStyle name="20% - Accent2 4 2 2 4 3" xfId="23109" xr:uid="{7EF12E59-4564-4B1A-BAC0-8AA235B91453}"/>
    <cellStyle name="20% - Accent2 4 2 2 5" xfId="9228" xr:uid="{6D582E22-9FEB-4CE9-831E-37750F79862F}"/>
    <cellStyle name="20% - Accent2 4 2 2 5 2" xfId="25885" xr:uid="{ECBB58B4-9CB9-4551-A334-611C08CBDEDD}"/>
    <cellStyle name="20% - Accent2 4 2 2 6" xfId="17557" xr:uid="{6825C939-7394-4AAE-BFB9-48D44933CFC8}"/>
    <cellStyle name="20% - Accent2 4 2 3" xfId="1736" xr:uid="{565B7455-C95C-4965-875D-EE2E3B6D22AE}"/>
    <cellStyle name="20% - Accent2 4 2 3 2" xfId="4526" xr:uid="{B32E2FD6-11D7-4B39-B11C-085549C8471F}"/>
    <cellStyle name="20% - Accent2 4 2 3 2 2" xfId="12856" xr:uid="{DAA6F5BD-7831-4CCA-8539-F16E3509B687}"/>
    <cellStyle name="20% - Accent2 4 2 3 2 2 2" xfId="29513" xr:uid="{4318940D-9AEB-486C-ACCF-D58EDA0C3E3A}"/>
    <cellStyle name="20% - Accent2 4 2 3 2 3" xfId="21185" xr:uid="{BC5AB8D7-4C8B-40AC-8290-C5975716E725}"/>
    <cellStyle name="20% - Accent2 4 2 3 3" xfId="7302" xr:uid="{A5C8A3E6-3753-4FEC-9BDE-631D10A8A0A2}"/>
    <cellStyle name="20% - Accent2 4 2 3 3 2" xfId="15632" xr:uid="{358BB982-59FB-43C1-8A1B-A1E848306556}"/>
    <cellStyle name="20% - Accent2 4 2 3 3 2 2" xfId="32289" xr:uid="{93A5CAB2-00A6-4027-9791-46B0D8ED23E4}"/>
    <cellStyle name="20% - Accent2 4 2 3 3 3" xfId="23961" xr:uid="{6ADAD6F4-EBFE-4D64-886B-8EFDFA42BEC4}"/>
    <cellStyle name="20% - Accent2 4 2 3 4" xfId="10080" xr:uid="{935780CF-99D1-4FBB-8B77-FCBED441301D}"/>
    <cellStyle name="20% - Accent2 4 2 3 4 2" xfId="26737" xr:uid="{6D4A66B6-8C05-4813-AE78-071235821D6B}"/>
    <cellStyle name="20% - Accent2 4 2 3 5" xfId="18409" xr:uid="{E13EC2B5-5A1E-471F-AD9C-C8B2574ED00B}"/>
    <cellStyle name="20% - Accent2 4 2 4" xfId="3199" xr:uid="{CDA98150-23AC-440F-B8FC-5118C06EFCF8}"/>
    <cellStyle name="20% - Accent2 4 2 4 2" xfId="11529" xr:uid="{44DFD4D0-36D3-499E-872C-B44BDE2CF4C9}"/>
    <cellStyle name="20% - Accent2 4 2 4 2 2" xfId="28186" xr:uid="{BB8200D2-7B8F-4C98-B58E-AC5B0F082AC1}"/>
    <cellStyle name="20% - Accent2 4 2 4 3" xfId="19858" xr:uid="{72DF7662-DA16-4573-8464-11D72DDA8243}"/>
    <cellStyle name="20% - Accent2 4 2 5" xfId="5975" xr:uid="{5E586C74-05C3-4908-B262-E803333C3FCC}"/>
    <cellStyle name="20% - Accent2 4 2 5 2" xfId="14305" xr:uid="{93A626BF-EA9B-4D8B-8BF9-4A98A9C2C4AC}"/>
    <cellStyle name="20% - Accent2 4 2 5 2 2" xfId="30962" xr:uid="{24674205-CDFE-4056-85A4-0C5D03A2A2AD}"/>
    <cellStyle name="20% - Accent2 4 2 5 3" xfId="22634" xr:uid="{0D9D8BB7-7E15-402C-A9F2-B0BD62023CDA}"/>
    <cellStyle name="20% - Accent2 4 2 6" xfId="8753" xr:uid="{82BAC496-0C2A-4D27-A252-83B3BCB41439}"/>
    <cellStyle name="20% - Accent2 4 2 6 2" xfId="25410" xr:uid="{7FC1F4B3-6FDC-40F3-926E-B09EF7E20659}"/>
    <cellStyle name="20% - Accent2 4 2 7" xfId="17082" xr:uid="{64EB6537-1FE8-40DE-8834-D32989747D7A}"/>
    <cellStyle name="20% - Accent2 4 3" xfId="642" xr:uid="{7A809062-4018-4538-9DD8-843AA76032B9}"/>
    <cellStyle name="20% - Accent2 4 3 2" xfId="1972" xr:uid="{544CDC38-0BC7-4E6A-B087-C64895C962B1}"/>
    <cellStyle name="20% - Accent2 4 3 2 2" xfId="4762" xr:uid="{9F1F80F6-486B-405F-9462-5E4D19E53D55}"/>
    <cellStyle name="20% - Accent2 4 3 2 2 2" xfId="13092" xr:uid="{3F291C9D-ABF6-4602-B7F0-E5F78FB52855}"/>
    <cellStyle name="20% - Accent2 4 3 2 2 2 2" xfId="29749" xr:uid="{461F8DEB-2606-4902-AA56-C270A8D89BE1}"/>
    <cellStyle name="20% - Accent2 4 3 2 2 3" xfId="21421" xr:uid="{22A053BB-B89F-45FD-A743-3FB0A27CB9B3}"/>
    <cellStyle name="20% - Accent2 4 3 2 3" xfId="7538" xr:uid="{EF03FA42-1882-4FBF-8D70-B38C547CE226}"/>
    <cellStyle name="20% - Accent2 4 3 2 3 2" xfId="15868" xr:uid="{6934F6BE-1193-497E-AF5F-72D4D24CCA6A}"/>
    <cellStyle name="20% - Accent2 4 3 2 3 2 2" xfId="32525" xr:uid="{725E2F37-E81D-49B1-B69C-CEEE30F05626}"/>
    <cellStyle name="20% - Accent2 4 3 2 3 3" xfId="24197" xr:uid="{57C5F6E9-A4BB-491B-A5EB-9A030E148DAE}"/>
    <cellStyle name="20% - Accent2 4 3 2 4" xfId="10316" xr:uid="{EA1AF272-CC1F-4517-B411-6742353AC353}"/>
    <cellStyle name="20% - Accent2 4 3 2 4 2" xfId="26973" xr:uid="{68B8D763-DBA5-4398-A77F-4B194F420A9D}"/>
    <cellStyle name="20% - Accent2 4 3 2 5" xfId="18645" xr:uid="{E26620A3-C149-406A-B538-5FC95D7FB93E}"/>
    <cellStyle name="20% - Accent2 4 3 3" xfId="3435" xr:uid="{E95361F6-24FA-4689-830D-5228C1586D00}"/>
    <cellStyle name="20% - Accent2 4 3 3 2" xfId="11765" xr:uid="{327AE769-F1C1-4F4D-99E5-44B9D690FE94}"/>
    <cellStyle name="20% - Accent2 4 3 3 2 2" xfId="28422" xr:uid="{CFAD8968-0CF5-4E9B-94F5-DC48C996C0C1}"/>
    <cellStyle name="20% - Accent2 4 3 3 3" xfId="20094" xr:uid="{570EF68B-34E0-4CA2-8691-13E1E14ABAD3}"/>
    <cellStyle name="20% - Accent2 4 3 4" xfId="6211" xr:uid="{2C19EF97-0BFE-4C0A-B0EE-8134FE0BE122}"/>
    <cellStyle name="20% - Accent2 4 3 4 2" xfId="14541" xr:uid="{20A84DC7-3E58-49F9-A03D-A5FFDC44DA0E}"/>
    <cellStyle name="20% - Accent2 4 3 4 2 2" xfId="31198" xr:uid="{65EECB9C-6F0E-4330-A6B9-372E3CCBA7F2}"/>
    <cellStyle name="20% - Accent2 4 3 4 3" xfId="22870" xr:uid="{4F80FF93-29E4-460F-951C-159B9731D9A1}"/>
    <cellStyle name="20% - Accent2 4 3 5" xfId="8989" xr:uid="{00B9695A-BCA8-4863-B08F-F9EADE613FA6}"/>
    <cellStyle name="20% - Accent2 4 3 5 2" xfId="25646" xr:uid="{96D888B8-4942-476F-A17C-1D240A70BD08}"/>
    <cellStyle name="20% - Accent2 4 3 6" xfId="17318" xr:uid="{B5A313E0-6256-4317-A72D-EFEE84DAD42E}"/>
    <cellStyle name="20% - Accent2 4 4" xfId="1119" xr:uid="{9AAFBDEC-286E-4874-A675-F846C9CC0522}"/>
    <cellStyle name="20% - Accent2 4 4 2" xfId="2447" xr:uid="{998ADADD-EE0B-418A-8213-DABAF05609FF}"/>
    <cellStyle name="20% - Accent2 4 4 2 2" xfId="5237" xr:uid="{51FAD36B-4CA4-4644-B0ED-EAF0FEDB01E3}"/>
    <cellStyle name="20% - Accent2 4 4 2 2 2" xfId="13567" xr:uid="{41CE02AC-000C-4574-A119-3CB23FAA1B8C}"/>
    <cellStyle name="20% - Accent2 4 4 2 2 2 2" xfId="30224" xr:uid="{4F7B52D9-DB6F-4491-8670-BCC2CA8460E9}"/>
    <cellStyle name="20% - Accent2 4 4 2 2 3" xfId="21896" xr:uid="{34464C33-A8A6-4F15-87EB-266049CAB561}"/>
    <cellStyle name="20% - Accent2 4 4 2 3" xfId="8013" xr:uid="{4BC460D3-92C8-415F-B4FC-59BD2E9A414E}"/>
    <cellStyle name="20% - Accent2 4 4 2 3 2" xfId="16343" xr:uid="{3B31D4DD-A8C3-4BC5-80A4-86D3D40771EA}"/>
    <cellStyle name="20% - Accent2 4 4 2 3 2 2" xfId="33000" xr:uid="{1E17A9A7-A7DD-4CAB-828F-3CEC3F04F542}"/>
    <cellStyle name="20% - Accent2 4 4 2 3 3" xfId="24672" xr:uid="{AA352905-D070-492E-83C7-8B1B88117ACC}"/>
    <cellStyle name="20% - Accent2 4 4 2 4" xfId="10791" xr:uid="{AA451569-6FAA-415E-8623-41414A5A3993}"/>
    <cellStyle name="20% - Accent2 4 4 2 4 2" xfId="27448" xr:uid="{137DD50A-D2B9-481F-8264-D84599404B4D}"/>
    <cellStyle name="20% - Accent2 4 4 2 5" xfId="19120" xr:uid="{BD55CCC4-CCBE-4A3B-8BD7-7F011C457B2A}"/>
    <cellStyle name="20% - Accent2 4 4 3" xfId="3910" xr:uid="{8C10D05C-FD40-47EF-85E6-3345C764B08A}"/>
    <cellStyle name="20% - Accent2 4 4 3 2" xfId="12240" xr:uid="{A7FAC660-B0DB-48DD-8996-20546CD81CEB}"/>
    <cellStyle name="20% - Accent2 4 4 3 2 2" xfId="28897" xr:uid="{98476D01-9645-478D-A701-0245BABEAC5D}"/>
    <cellStyle name="20% - Accent2 4 4 3 3" xfId="20569" xr:uid="{E1DE3233-DD76-4EFB-9F94-6358213FF7FD}"/>
    <cellStyle name="20% - Accent2 4 4 4" xfId="6686" xr:uid="{B38F66BB-E558-4AF9-AD69-277E48A270AE}"/>
    <cellStyle name="20% - Accent2 4 4 4 2" xfId="15016" xr:uid="{AC82A54B-B903-46DB-8891-634C01046ABF}"/>
    <cellStyle name="20% - Accent2 4 4 4 2 2" xfId="31673" xr:uid="{847E2675-0A48-43BE-BA7D-5E5D17315550}"/>
    <cellStyle name="20% - Accent2 4 4 4 3" xfId="23345" xr:uid="{75F7B685-6911-4DB6-8BC5-30BCB4A30C03}"/>
    <cellStyle name="20% - Accent2 4 4 5" xfId="9464" xr:uid="{02C3214B-20CA-45A0-BE39-530BCB006D47}"/>
    <cellStyle name="20% - Accent2 4 4 5 2" xfId="26121" xr:uid="{DA847550-3802-4000-A484-676B726C1413}"/>
    <cellStyle name="20% - Accent2 4 4 6" xfId="17793" xr:uid="{3BFE03FC-0E58-4769-A139-2FB52956183D}"/>
    <cellStyle name="20% - Accent2 4 5" xfId="1499" xr:uid="{095F73B4-EA91-4077-AD9C-D624D0927CBE}"/>
    <cellStyle name="20% - Accent2 4 5 2" xfId="4289" xr:uid="{B04115C3-BBD9-4702-8160-A2A8421CADF9}"/>
    <cellStyle name="20% - Accent2 4 5 2 2" xfId="12619" xr:uid="{D2406DCE-3856-4451-B0A0-5F596DA45799}"/>
    <cellStyle name="20% - Accent2 4 5 2 2 2" xfId="29276" xr:uid="{40DD9B1C-087D-4B1E-BDCB-87C5CD48A78F}"/>
    <cellStyle name="20% - Accent2 4 5 2 3" xfId="20948" xr:uid="{E3A418FA-EE1F-4D9A-A1F1-47994CEB40A9}"/>
    <cellStyle name="20% - Accent2 4 5 3" xfId="7065" xr:uid="{B0E1DC51-9387-4140-807D-A660E45082C6}"/>
    <cellStyle name="20% - Accent2 4 5 3 2" xfId="15395" xr:uid="{9CB56B4A-7ADE-4E9C-BB5E-19A18EE16703}"/>
    <cellStyle name="20% - Accent2 4 5 3 2 2" xfId="32052" xr:uid="{5C093E20-7AF4-4FE4-9389-E036F0159482}"/>
    <cellStyle name="20% - Accent2 4 5 3 3" xfId="23724" xr:uid="{ABBCB98D-5792-41AE-8FE7-BF1EE897E5EB}"/>
    <cellStyle name="20% - Accent2 4 5 4" xfId="9843" xr:uid="{EC46DEF7-0609-4D9B-9C2F-75FDCF59CB9A}"/>
    <cellStyle name="20% - Accent2 4 5 4 2" xfId="26500" xr:uid="{664D2288-B2B4-45D1-B5E0-D122E199EC84}"/>
    <cellStyle name="20% - Accent2 4 5 5" xfId="18172" xr:uid="{FEE4CCDB-8662-4043-B632-741AEF84FA61}"/>
    <cellStyle name="20% - Accent2 4 6" xfId="2962" xr:uid="{22585FE5-F737-49CE-9928-AA82F11C0A39}"/>
    <cellStyle name="20% - Accent2 4 6 2" xfId="11292" xr:uid="{19675357-6081-41B9-A13B-45EF40EE9EB7}"/>
    <cellStyle name="20% - Accent2 4 6 2 2" xfId="27949" xr:uid="{E65B2917-E4FE-4905-BB8F-AA7E127E05A3}"/>
    <cellStyle name="20% - Accent2 4 6 3" xfId="19621" xr:uid="{2A0870E0-CFC2-4C1D-981D-09C1F9B7506F}"/>
    <cellStyle name="20% - Accent2 4 7" xfId="5738" xr:uid="{D2DD4F4C-4782-4663-A282-9EDAC2692BCF}"/>
    <cellStyle name="20% - Accent2 4 7 2" xfId="14068" xr:uid="{8EA60EC9-4625-49DE-AC16-2B35DEB59102}"/>
    <cellStyle name="20% - Accent2 4 7 2 2" xfId="30725" xr:uid="{1E1F6303-6F25-402A-BE97-8D84B2869923}"/>
    <cellStyle name="20% - Accent2 4 7 3" xfId="22397" xr:uid="{C24251EA-94BB-49E5-85A4-FE01CE4BD834}"/>
    <cellStyle name="20% - Accent2 4 8" xfId="8516" xr:uid="{CE4DDC2C-7A4F-4819-B995-FF6C15A446E9}"/>
    <cellStyle name="20% - Accent2 4 8 2" xfId="25173" xr:uid="{330A2DB9-4328-4DC0-B398-16AFB24E2833}"/>
    <cellStyle name="20% - Accent2 4 9" xfId="16845" xr:uid="{CF7DF3B5-AB0F-4959-B9E8-70F351FEF18F}"/>
    <cellStyle name="20% - Accent2 5" xfId="294" xr:uid="{577391ED-0203-46BD-BD57-96EA0BAA738E}"/>
    <cellStyle name="20% - Accent2 5 2" xfId="776" xr:uid="{FDFA2410-B96C-4FD2-8144-D77D3E3BC3C7}"/>
    <cellStyle name="20% - Accent2 5 2 2" xfId="2104" xr:uid="{DF10EF97-D78C-4D77-9092-A81A606A13D2}"/>
    <cellStyle name="20% - Accent2 5 2 2 2" xfId="4894" xr:uid="{DDDD3086-1ED4-4C78-9FD1-883C8AEC1053}"/>
    <cellStyle name="20% - Accent2 5 2 2 2 2" xfId="13224" xr:uid="{2861C129-00AF-4E77-9C80-2B39727EC0EB}"/>
    <cellStyle name="20% - Accent2 5 2 2 2 2 2" xfId="29881" xr:uid="{386E16FB-7C3A-441E-810F-2879657E5271}"/>
    <cellStyle name="20% - Accent2 5 2 2 2 3" xfId="21553" xr:uid="{473DAA9A-5899-4184-B8E8-5512D099C89A}"/>
    <cellStyle name="20% - Accent2 5 2 2 3" xfId="7670" xr:uid="{5BEE06A4-771A-483A-8B07-27A0D65540AC}"/>
    <cellStyle name="20% - Accent2 5 2 2 3 2" xfId="16000" xr:uid="{08AEF2B0-75EE-484C-9B17-B6F911F8A2F3}"/>
    <cellStyle name="20% - Accent2 5 2 2 3 2 2" xfId="32657" xr:uid="{563A74EB-677F-417C-A65E-E80DBB3B24DD}"/>
    <cellStyle name="20% - Accent2 5 2 2 3 3" xfId="24329" xr:uid="{A06851AF-DDA7-4982-9516-E2DEF0352A58}"/>
    <cellStyle name="20% - Accent2 5 2 2 4" xfId="10448" xr:uid="{92C0085C-9271-4013-BDC8-3D40E8B08D1D}"/>
    <cellStyle name="20% - Accent2 5 2 2 4 2" xfId="27105" xr:uid="{A215EDC1-4759-4847-A81A-71183805DE6C}"/>
    <cellStyle name="20% - Accent2 5 2 2 5" xfId="18777" xr:uid="{95546F5A-E949-4352-AFD3-843FFC6F6272}"/>
    <cellStyle name="20% - Accent2 5 2 3" xfId="3567" xr:uid="{E49CFAA7-95F2-4A95-B305-71217897A2F7}"/>
    <cellStyle name="20% - Accent2 5 2 3 2" xfId="11897" xr:uid="{5F97E558-CE55-4D9B-9C31-AC0A4AFA3DBD}"/>
    <cellStyle name="20% - Accent2 5 2 3 2 2" xfId="28554" xr:uid="{EF6F3EC1-8623-4F4E-8FFF-31B21823BEA1}"/>
    <cellStyle name="20% - Accent2 5 2 3 3" xfId="20226" xr:uid="{02ECDC73-BB27-43F2-94FD-D1DAA274B055}"/>
    <cellStyle name="20% - Accent2 5 2 4" xfId="6343" xr:uid="{ADA291AA-5E9F-4657-B8F4-98BCFF8799E7}"/>
    <cellStyle name="20% - Accent2 5 2 4 2" xfId="14673" xr:uid="{3DA99F81-4356-44E0-B220-D06011FF4CA6}"/>
    <cellStyle name="20% - Accent2 5 2 4 2 2" xfId="31330" xr:uid="{21E2F8E7-CF08-4990-B11B-F313D49DDC0B}"/>
    <cellStyle name="20% - Accent2 5 2 4 3" xfId="23002" xr:uid="{B4903758-EE44-4C3E-9B7C-BA3AA654DE5C}"/>
    <cellStyle name="20% - Accent2 5 2 5" xfId="9121" xr:uid="{C113925F-6E7C-448B-80F4-B0702206B463}"/>
    <cellStyle name="20% - Accent2 5 2 5 2" xfId="25778" xr:uid="{7F51CAB0-20B0-494D-9ADC-94D1DFED16DF}"/>
    <cellStyle name="20% - Accent2 5 2 6" xfId="17450" xr:uid="{6CFF4946-6309-4DA8-A094-ED8CC927545C}"/>
    <cellStyle name="20% - Accent2 5 3" xfId="1624" xr:uid="{C48C0273-394A-448F-897B-D208AE5F46C4}"/>
    <cellStyle name="20% - Accent2 5 3 2" xfId="4414" xr:uid="{30EEB5DC-7180-4F0C-BBDB-B751DD03D0D3}"/>
    <cellStyle name="20% - Accent2 5 3 2 2" xfId="12744" xr:uid="{8B1FAE26-790E-4B3C-80FD-5AEF480A0E0E}"/>
    <cellStyle name="20% - Accent2 5 3 2 2 2" xfId="29401" xr:uid="{4F49606F-369E-41B0-BFBF-B6AE9A6CA716}"/>
    <cellStyle name="20% - Accent2 5 3 2 3" xfId="21073" xr:uid="{9CAE2475-EAB9-48EF-AFC8-642857EF9EF9}"/>
    <cellStyle name="20% - Accent2 5 3 3" xfId="7190" xr:uid="{FD8924C8-2030-4D60-944E-C6B3AA1AD2B9}"/>
    <cellStyle name="20% - Accent2 5 3 3 2" xfId="15520" xr:uid="{72241D4A-D3C8-4EE7-9B92-7174AB864476}"/>
    <cellStyle name="20% - Accent2 5 3 3 2 2" xfId="32177" xr:uid="{1A17B112-3ED3-4EA8-A531-889E262CEC5E}"/>
    <cellStyle name="20% - Accent2 5 3 3 3" xfId="23849" xr:uid="{01D8CABA-1263-4882-9605-46CC5F58C083}"/>
    <cellStyle name="20% - Accent2 5 3 4" xfId="9968" xr:uid="{E261A771-57E9-45BA-8FE7-A88059E4E064}"/>
    <cellStyle name="20% - Accent2 5 3 4 2" xfId="26625" xr:uid="{42894045-E7E1-4A0D-B832-4FF1CD57D9CC}"/>
    <cellStyle name="20% - Accent2 5 3 5" xfId="18297" xr:uid="{D82331DB-B8BC-4C2E-A90A-E7589EDC1754}"/>
    <cellStyle name="20% - Accent2 5 4" xfId="3087" xr:uid="{D2858EB9-3BD9-4A97-802A-4E18A02033B2}"/>
    <cellStyle name="20% - Accent2 5 4 2" xfId="11417" xr:uid="{51046378-3280-4D2E-9969-076D576B3A6E}"/>
    <cellStyle name="20% - Accent2 5 4 2 2" xfId="28074" xr:uid="{B95C628D-ABAE-40BD-8CDD-AE1EA925526A}"/>
    <cellStyle name="20% - Accent2 5 4 3" xfId="19746" xr:uid="{545C1326-166C-4DA7-89BF-6CD136088810}"/>
    <cellStyle name="20% - Accent2 5 5" xfId="5863" xr:uid="{F20D5144-0CF2-4198-9EF6-8B7D8730C6DF}"/>
    <cellStyle name="20% - Accent2 5 5 2" xfId="14193" xr:uid="{C214A8CD-0506-4EBA-B443-0DDC95DB2077}"/>
    <cellStyle name="20% - Accent2 5 5 2 2" xfId="30850" xr:uid="{F0399003-44E8-46D8-AB1A-A1CCF1E800CE}"/>
    <cellStyle name="20% - Accent2 5 5 3" xfId="22522" xr:uid="{BA8BA6EF-5B50-455A-8094-BA3108268D0F}"/>
    <cellStyle name="20% - Accent2 5 6" xfId="8641" xr:uid="{81839BC5-E094-4FAD-8A67-6362C546630A}"/>
    <cellStyle name="20% - Accent2 5 6 2" xfId="25298" xr:uid="{44369093-264D-44E0-9B3E-59F6DAC111AD}"/>
    <cellStyle name="20% - Accent2 5 7" xfId="16970" xr:uid="{39998525-B0ED-4B00-B71B-077C43F29ED8}"/>
    <cellStyle name="20% - Accent2 6" xfId="530" xr:uid="{CE467910-4CA5-44E8-B3EA-B03F04588B00}"/>
    <cellStyle name="20% - Accent2 6 2" xfId="1860" xr:uid="{87D93E2D-298C-4222-A97C-5505BFFF414C}"/>
    <cellStyle name="20% - Accent2 6 2 2" xfId="4650" xr:uid="{C22C4C1B-0FD6-4C7B-9738-22AE29B66A7F}"/>
    <cellStyle name="20% - Accent2 6 2 2 2" xfId="12980" xr:uid="{51D49709-8FB2-437C-B3D5-1618AB9B7125}"/>
    <cellStyle name="20% - Accent2 6 2 2 2 2" xfId="29637" xr:uid="{35670002-C617-4CB3-BCB8-80CA11C7E9B9}"/>
    <cellStyle name="20% - Accent2 6 2 2 3" xfId="21309" xr:uid="{F07293E6-C375-4C65-8F0E-75B29330879E}"/>
    <cellStyle name="20% - Accent2 6 2 3" xfId="7426" xr:uid="{4EB10535-0FED-4EAF-9416-85248B4337EC}"/>
    <cellStyle name="20% - Accent2 6 2 3 2" xfId="15756" xr:uid="{A8630D64-C980-42D0-9B3D-665D34627144}"/>
    <cellStyle name="20% - Accent2 6 2 3 2 2" xfId="32413" xr:uid="{7A91D7E7-2B8B-4EE1-8178-3CA0FE43205E}"/>
    <cellStyle name="20% - Accent2 6 2 3 3" xfId="24085" xr:uid="{1FDE2681-5D75-4D1C-9872-17C07F9F3007}"/>
    <cellStyle name="20% - Accent2 6 2 4" xfId="10204" xr:uid="{CC322D8B-CAF4-445F-808A-52A205634B43}"/>
    <cellStyle name="20% - Accent2 6 2 4 2" xfId="26861" xr:uid="{4BF6622E-414C-46A3-AB0B-01D01D384989}"/>
    <cellStyle name="20% - Accent2 6 2 5" xfId="18533" xr:uid="{CA8437A3-F7E3-4412-A542-929E0CAFA7F6}"/>
    <cellStyle name="20% - Accent2 6 3" xfId="3323" xr:uid="{BA9DA258-6630-45C4-B0F6-07B57285BA8F}"/>
    <cellStyle name="20% - Accent2 6 3 2" xfId="11653" xr:uid="{F749BB30-F2C7-4895-B32D-EE25584A7BEF}"/>
    <cellStyle name="20% - Accent2 6 3 2 2" xfId="28310" xr:uid="{59D68319-1F08-4BA2-AB41-EEE075323D79}"/>
    <cellStyle name="20% - Accent2 6 3 3" xfId="19982" xr:uid="{664FEF5B-096F-4959-854A-8B81A32BC4F8}"/>
    <cellStyle name="20% - Accent2 6 4" xfId="6099" xr:uid="{68483DC6-77A8-4CE7-8B17-CE8345DE7CB4}"/>
    <cellStyle name="20% - Accent2 6 4 2" xfId="14429" xr:uid="{AACCE423-ADE1-4268-89D3-9FA1E8081A9D}"/>
    <cellStyle name="20% - Accent2 6 4 2 2" xfId="31086" xr:uid="{E30E4B05-6607-4314-8089-6190C699968C}"/>
    <cellStyle name="20% - Accent2 6 4 3" xfId="22758" xr:uid="{9690176A-A59F-4976-A4C0-01B127611933}"/>
    <cellStyle name="20% - Accent2 6 5" xfId="8877" xr:uid="{B01DBE65-8DF4-4064-94E0-CB81B12D375C}"/>
    <cellStyle name="20% - Accent2 6 5 2" xfId="25534" xr:uid="{9C5C3472-4601-468E-BBD0-16115289BD92}"/>
    <cellStyle name="20% - Accent2 6 6" xfId="17206" xr:uid="{B3CCBDD3-4E11-4E39-B27C-31020E6930E0}"/>
    <cellStyle name="20% - Accent2 7" xfId="1007" xr:uid="{29E10C62-E953-4E5C-B1F1-A740896902C3}"/>
    <cellStyle name="20% - Accent2 7 2" xfId="2335" xr:uid="{70A4B557-FE2B-4636-89C7-438557EEAF09}"/>
    <cellStyle name="20% - Accent2 7 2 2" xfId="5125" xr:uid="{7F79AB77-6196-45DF-B95D-FF482CD8B6AE}"/>
    <cellStyle name="20% - Accent2 7 2 2 2" xfId="13455" xr:uid="{960E8A66-960C-4828-8757-5232C0813619}"/>
    <cellStyle name="20% - Accent2 7 2 2 2 2" xfId="30112" xr:uid="{6E33EB10-0BB2-4401-A1F0-09E99C8752AB}"/>
    <cellStyle name="20% - Accent2 7 2 2 3" xfId="21784" xr:uid="{79A18CC6-81F5-42C4-95A8-97B97A876C87}"/>
    <cellStyle name="20% - Accent2 7 2 3" xfId="7901" xr:uid="{480926ED-332D-491A-A41C-7583AC2666FD}"/>
    <cellStyle name="20% - Accent2 7 2 3 2" xfId="16231" xr:uid="{1D56E2A3-2929-45AF-820F-122DF51DA9A6}"/>
    <cellStyle name="20% - Accent2 7 2 3 2 2" xfId="32888" xr:uid="{66E85EA6-A3D3-49F7-AE1D-C04D09EBB755}"/>
    <cellStyle name="20% - Accent2 7 2 3 3" xfId="24560" xr:uid="{50A8C22A-9AF8-4BFB-BD37-0ECB65278DA1}"/>
    <cellStyle name="20% - Accent2 7 2 4" xfId="10679" xr:uid="{D838CFFD-FB35-4D3C-8B4F-F8FBA09BD938}"/>
    <cellStyle name="20% - Accent2 7 2 4 2" xfId="27336" xr:uid="{0EB4B6B5-B593-468F-B188-8DF7CB057310}"/>
    <cellStyle name="20% - Accent2 7 2 5" xfId="19008" xr:uid="{F275512A-A546-4881-B696-1D956B44D8BB}"/>
    <cellStyle name="20% - Accent2 7 3" xfId="3798" xr:uid="{5CA25084-620D-4F8C-8765-721C5EFACD28}"/>
    <cellStyle name="20% - Accent2 7 3 2" xfId="12128" xr:uid="{969B801D-15A2-4C15-B330-BDC8F26EC863}"/>
    <cellStyle name="20% - Accent2 7 3 2 2" xfId="28785" xr:uid="{7EEB8462-DE39-4E47-8D12-29E1F305DB38}"/>
    <cellStyle name="20% - Accent2 7 3 3" xfId="20457" xr:uid="{25912548-21D3-4E3D-A833-EAB0131FB637}"/>
    <cellStyle name="20% - Accent2 7 4" xfId="6574" xr:uid="{D8CDF383-D500-4D3E-B28F-1EEAA616EA4E}"/>
    <cellStyle name="20% - Accent2 7 4 2" xfId="14904" xr:uid="{687C2695-6EDC-45A9-95EB-52647851AFA4}"/>
    <cellStyle name="20% - Accent2 7 4 2 2" xfId="31561" xr:uid="{9E8274DC-DFE4-4F36-B8D5-63A5096FBE3C}"/>
    <cellStyle name="20% - Accent2 7 4 3" xfId="23233" xr:uid="{310DCDB3-9CBF-4E07-BA8A-AF0DD690AD53}"/>
    <cellStyle name="20% - Accent2 7 5" xfId="9352" xr:uid="{C8B5E905-6663-434A-B240-4ACCFE2A3E9C}"/>
    <cellStyle name="20% - Accent2 7 5 2" xfId="26009" xr:uid="{06EF02C1-0616-4A3A-BE84-41A42382B0D7}"/>
    <cellStyle name="20% - Accent2 7 6" xfId="17681" xr:uid="{C9F82834-8D26-49BA-8901-1C8BECD490DB}"/>
    <cellStyle name="20% - Accent2 8" xfId="1242" xr:uid="{913FE0CA-2046-42EE-A593-200272DB4EA7}"/>
    <cellStyle name="20% - Accent2 8 2" xfId="2570" xr:uid="{60C94514-15DA-4861-BC3D-CCE8F30468C9}"/>
    <cellStyle name="20% - Accent2 8 2 2" xfId="5360" xr:uid="{7F42401C-805B-4456-9EE8-C012B062F241}"/>
    <cellStyle name="20% - Accent2 8 2 2 2" xfId="13690" xr:uid="{2F5B83B0-63DC-495D-92B3-E6E061C95224}"/>
    <cellStyle name="20% - Accent2 8 2 2 2 2" xfId="30347" xr:uid="{C168BFC2-11AE-4D51-A4E3-343D99BF8F9E}"/>
    <cellStyle name="20% - Accent2 8 2 2 3" xfId="22019" xr:uid="{8D5D8CBD-DDC4-409C-A271-6C31F9687855}"/>
    <cellStyle name="20% - Accent2 8 2 3" xfId="8136" xr:uid="{88FC316F-FBE6-46B5-BD77-E8713EF0A16C}"/>
    <cellStyle name="20% - Accent2 8 2 3 2" xfId="16466" xr:uid="{455BD5E1-0E2A-4C89-9C45-523D4FE720EE}"/>
    <cellStyle name="20% - Accent2 8 2 3 2 2" xfId="33123" xr:uid="{649F1418-A1F3-4F29-89FD-D9993DFE19CA}"/>
    <cellStyle name="20% - Accent2 8 2 3 3" xfId="24795" xr:uid="{C43AE8E7-FCC9-4AEC-B571-ECE580DBC6E5}"/>
    <cellStyle name="20% - Accent2 8 2 4" xfId="10914" xr:uid="{5E50971C-FF98-420E-B041-80AED6B2A69D}"/>
    <cellStyle name="20% - Accent2 8 2 4 2" xfId="27571" xr:uid="{B8A3A75C-2A25-4F41-8A50-3363FADED1DB}"/>
    <cellStyle name="20% - Accent2 8 2 5" xfId="19243" xr:uid="{2F69C11C-491B-4517-B73D-CBAFB18AAA99}"/>
    <cellStyle name="20% - Accent2 8 3" xfId="4033" xr:uid="{1B09C3FD-0765-4C7E-85D2-2F90E3255C64}"/>
    <cellStyle name="20% - Accent2 8 3 2" xfId="12363" xr:uid="{FF6FD4B9-B05B-4C78-A65F-1E7D9BA1290A}"/>
    <cellStyle name="20% - Accent2 8 3 2 2" xfId="29020" xr:uid="{A216A2B7-02D4-4280-BD38-D7F3309549B3}"/>
    <cellStyle name="20% - Accent2 8 3 3" xfId="20692" xr:uid="{36E2338F-9F59-495F-808F-3A8F29969236}"/>
    <cellStyle name="20% - Accent2 8 4" xfId="6809" xr:uid="{4D496CB7-58E1-4FBF-83EC-EA2938799BCD}"/>
    <cellStyle name="20% - Accent2 8 4 2" xfId="15139" xr:uid="{CC5A9BF5-FFE1-498C-9625-5CFF4EF346E8}"/>
    <cellStyle name="20% - Accent2 8 4 2 2" xfId="31796" xr:uid="{459FA32B-59E4-4B07-9FA6-59408B5ED782}"/>
    <cellStyle name="20% - Accent2 8 4 3" xfId="23468" xr:uid="{47B63E24-8A40-4EFC-A701-89BD156A56EF}"/>
    <cellStyle name="20% - Accent2 8 5" xfId="9587" xr:uid="{88C8AFA3-50EF-4C4C-ACD2-EDFB25A601FF}"/>
    <cellStyle name="20% - Accent2 8 5 2" xfId="26244" xr:uid="{97164605-8459-4F80-AB76-0A989F3417CA}"/>
    <cellStyle name="20% - Accent2 8 6" xfId="17916" xr:uid="{F56C9045-0345-41FC-A84C-A53ED73319C8}"/>
    <cellStyle name="20% - Accent2 9" xfId="1264" xr:uid="{7E980105-52DA-4E48-93CD-DBF5CF939EAE}"/>
    <cellStyle name="20% - Accent2 9 2" xfId="2592" xr:uid="{FB98A0FA-525C-43BE-B498-BAE79A35F7AD}"/>
    <cellStyle name="20% - Accent2 9 2 2" xfId="5382" xr:uid="{4BBAFD13-32CC-4322-8611-A8B3DD3AD387}"/>
    <cellStyle name="20% - Accent2 9 2 2 2" xfId="13712" xr:uid="{182029B3-6CF5-4CA7-A6FA-38DEF4F7F3BB}"/>
    <cellStyle name="20% - Accent2 9 2 2 2 2" xfId="30369" xr:uid="{5CB4F28E-3C76-452B-A342-0A69A76FA4DC}"/>
    <cellStyle name="20% - Accent2 9 2 2 3" xfId="22041" xr:uid="{3C71F2DD-83FB-41AE-B1B9-1B595547AACD}"/>
    <cellStyle name="20% - Accent2 9 2 3" xfId="8158" xr:uid="{5426AE31-BB9D-4A6F-BFC6-D8495ABF187D}"/>
    <cellStyle name="20% - Accent2 9 2 3 2" xfId="16488" xr:uid="{CD8F522E-E329-4E70-8E54-664B3EFA3C04}"/>
    <cellStyle name="20% - Accent2 9 2 3 2 2" xfId="33145" xr:uid="{13C9DFF2-D641-4680-8FD2-377958975742}"/>
    <cellStyle name="20% - Accent2 9 2 3 3" xfId="24817" xr:uid="{37FD6AB6-6469-4285-A6C1-2743D5400F8A}"/>
    <cellStyle name="20% - Accent2 9 2 4" xfId="10936" xr:uid="{B6C98040-7790-42D7-8CFD-A40B092BD8CD}"/>
    <cellStyle name="20% - Accent2 9 2 4 2" xfId="27593" xr:uid="{75AC05C7-863A-4159-BDA8-D9D3C7E85793}"/>
    <cellStyle name="20% - Accent2 9 2 5" xfId="19265" xr:uid="{A39479B4-94B6-4301-9AB7-456AE921812D}"/>
    <cellStyle name="20% - Accent2 9 3" xfId="4055" xr:uid="{54B8601B-10C0-417D-9D97-2CE295DFCBD5}"/>
    <cellStyle name="20% - Accent2 9 3 2" xfId="12385" xr:uid="{3251C9C4-013A-4D7B-8DFA-53AAAD01F813}"/>
    <cellStyle name="20% - Accent2 9 3 2 2" xfId="29042" xr:uid="{4DC9F8F5-8820-4DAC-9582-659C254C0DE6}"/>
    <cellStyle name="20% - Accent2 9 3 3" xfId="20714" xr:uid="{4BECED20-38E4-4A23-860D-4F6E153853D0}"/>
    <cellStyle name="20% - Accent2 9 4" xfId="6831" xr:uid="{ABBD1CD8-3BF9-4720-92B3-7EB09454308B}"/>
    <cellStyle name="20% - Accent2 9 4 2" xfId="15161" xr:uid="{029CAC58-E2E2-4FAF-AE38-854E0A517709}"/>
    <cellStyle name="20% - Accent2 9 4 2 2" xfId="31818" xr:uid="{D147F8A4-CCED-44C2-9698-11C5666B9CC4}"/>
    <cellStyle name="20% - Accent2 9 4 3" xfId="23490" xr:uid="{76C318B6-3110-448A-8B0D-FDF1BA4E20FA}"/>
    <cellStyle name="20% - Accent2 9 5" xfId="9609" xr:uid="{8F992D83-8DA5-48EA-9266-A979A1DE8E1E}"/>
    <cellStyle name="20% - Accent2 9 5 2" xfId="26266" xr:uid="{F61BDAF9-E19A-45FC-A2B0-EAF4580540EF}"/>
    <cellStyle name="20% - Accent2 9 6" xfId="17938" xr:uid="{D416D695-B5B2-4140-9FAC-56B7E542ED11}"/>
    <cellStyle name="20% - Accent3" xfId="41" builtinId="38" customBuiltin="1"/>
    <cellStyle name="20% - Accent3 10" xfId="1385" xr:uid="{60145099-3D0E-4EBA-B869-3C70B0E60C64}"/>
    <cellStyle name="20% - Accent3 10 2" xfId="4176" xr:uid="{15AB2ACE-D1E0-49E1-BE5D-10DF301C7EB0}"/>
    <cellStyle name="20% - Accent3 10 2 2" xfId="12506" xr:uid="{ECA16A37-939B-47DE-BAB8-8DE030ECAC15}"/>
    <cellStyle name="20% - Accent3 10 2 2 2" xfId="29163" xr:uid="{60494D76-23AC-4671-8EC0-8DD5F1392908}"/>
    <cellStyle name="20% - Accent3 10 2 3" xfId="20835" xr:uid="{A5ADF529-3AD3-4A51-B022-74D5EA853837}"/>
    <cellStyle name="20% - Accent3 10 3" xfId="6952" xr:uid="{56E8F05E-F8DB-4D76-81C7-9307B9F1CBFF}"/>
    <cellStyle name="20% - Accent3 10 3 2" xfId="15282" xr:uid="{4FC31C02-7035-4743-86F2-D76E509B1AEB}"/>
    <cellStyle name="20% - Accent3 10 3 2 2" xfId="31939" xr:uid="{59BBE12D-248A-4E2B-BFE7-72AFEE22B70F}"/>
    <cellStyle name="20% - Accent3 10 3 3" xfId="23611" xr:uid="{3CF8CB43-42DF-418F-84D2-7C5F5E1B3BF4}"/>
    <cellStyle name="20% - Accent3 10 4" xfId="9730" xr:uid="{697E57A7-8AFC-4AE7-B1C3-BB7145585992}"/>
    <cellStyle name="20% - Accent3 10 4 2" xfId="26387" xr:uid="{5E87B8E3-38AC-4EE0-BA23-74E66E45CE3B}"/>
    <cellStyle name="20% - Accent3 10 5" xfId="18059" xr:uid="{821C5A90-0C80-4734-8E9F-CEEAA7A17804}"/>
    <cellStyle name="20% - Accent3 11" xfId="2847" xr:uid="{58A6E3BC-264B-4F40-9C84-C17A9D7F4327}"/>
    <cellStyle name="20% - Accent3 11 2" xfId="11179" xr:uid="{6CC495AE-8DCB-4393-85D3-C6132EC6BFC9}"/>
    <cellStyle name="20% - Accent3 11 2 2" xfId="27836" xr:uid="{3E9E3A2A-0BC9-4135-86E3-45C769973C5F}"/>
    <cellStyle name="20% - Accent3 11 3" xfId="19508" xr:uid="{8182AE8B-2DAF-4942-B935-3C232A76B479}"/>
    <cellStyle name="20% - Accent3 12" xfId="5625" xr:uid="{C4204C39-D113-4C4D-B79A-ECA6F22BC45F}"/>
    <cellStyle name="20% - Accent3 12 2" xfId="13955" xr:uid="{27E5A0E3-9A43-4177-AE41-9D7C364AEE80}"/>
    <cellStyle name="20% - Accent3 12 2 2" xfId="30612" xr:uid="{91FE2A09-3E98-4CFB-86FC-1043BE5C854F}"/>
    <cellStyle name="20% - Accent3 12 3" xfId="22284" xr:uid="{A91EE7A2-C01B-42A9-83E3-A15358F8101A}"/>
    <cellStyle name="20% - Accent3 13" xfId="8401" xr:uid="{C4967D52-C793-4323-B342-EDF5C204589E}"/>
    <cellStyle name="20% - Accent3 13 2" xfId="25060" xr:uid="{87DD272D-7DBC-4337-B94B-1F6FE684EA05}"/>
    <cellStyle name="20% - Accent3 14" xfId="16730" xr:uid="{115EAF20-5BA4-425E-B531-13C15175881F}"/>
    <cellStyle name="20% - Accent3 15" xfId="34697" xr:uid="{1C0FAD0E-55B7-4ABC-8FB4-E508178938A2}"/>
    <cellStyle name="20% - Accent3 2" xfId="83" xr:uid="{5A16201D-ECB6-4B19-8129-85085BF20E2D}"/>
    <cellStyle name="20% - Accent3 2 10" xfId="5660" xr:uid="{F8C954E5-18F4-41A7-AD19-7BF7C13E5F64}"/>
    <cellStyle name="20% - Accent3 2 10 2" xfId="13990" xr:uid="{1F509037-D614-42B8-8FC2-70C192EC68A3}"/>
    <cellStyle name="20% - Accent3 2 10 2 2" xfId="30647" xr:uid="{EC63868B-3202-41E1-8C58-E260C23ED93F}"/>
    <cellStyle name="20% - Accent3 2 10 3" xfId="22319" xr:uid="{12CC8D0A-835A-4E8F-A56E-27DD68BC1CBF}"/>
    <cellStyle name="20% - Accent3 2 11" xfId="8437" xr:uid="{EB008EBA-5875-487F-9F79-7DDD56CF9757}"/>
    <cellStyle name="20% - Accent3 2 11 2" xfId="25095" xr:uid="{FC2333BB-ABEF-452D-AFDB-B7D81AC6CF31}"/>
    <cellStyle name="20% - Accent3 2 12" xfId="16767" xr:uid="{51D21CDC-7F0A-44BD-B095-D5181854151D}"/>
    <cellStyle name="20% - Accent3 2 13" xfId="33862" xr:uid="{3BF713F3-689C-4467-AE0C-7B30BE74A084}"/>
    <cellStyle name="20% - Accent3 2 14" xfId="34721" xr:uid="{6A9D0245-65D3-45EE-905B-04ED65B58C45}"/>
    <cellStyle name="20% - Accent3 2 2" xfId="144" xr:uid="{3EE4FBD8-CD30-497F-A50D-71E98A7825BF}"/>
    <cellStyle name="20% - Accent3 2 2 10" xfId="8496" xr:uid="{8436CA10-DC19-4F96-B861-17197154797C}"/>
    <cellStyle name="20% - Accent3 2 2 10 2" xfId="25153" xr:uid="{B7CBB671-8583-44A5-A2E7-F2E471D2E3C3}"/>
    <cellStyle name="20% - Accent3 2 2 11" xfId="16825" xr:uid="{36B72BA3-34BB-4D6C-89A8-59FAC322113D}"/>
    <cellStyle name="20% - Accent3 2 2 12" xfId="34781" xr:uid="{96F6E5AD-2AC0-45F1-A716-8199F1EE6660}"/>
    <cellStyle name="20% - Accent3 2 2 2" xfId="264" xr:uid="{06221795-19CB-489D-9874-94C6CC3755A6}"/>
    <cellStyle name="20% - Accent3 2 2 2 2" xfId="506" xr:uid="{B1CC5FCE-8F6F-4A2D-A9C7-EEDB8B016FE8}"/>
    <cellStyle name="20% - Accent3 2 2 2 2 2" xfId="982" xr:uid="{81480FAF-F918-48B0-94B6-DC322C8F22BF}"/>
    <cellStyle name="20% - Accent3 2 2 2 2 2 2" xfId="2310" xr:uid="{9274D20D-7F00-48C9-86F3-4713261DD82D}"/>
    <cellStyle name="20% - Accent3 2 2 2 2 2 2 2" xfId="5100" xr:uid="{CB7C3DB3-41DD-4158-9FC6-FBA9A502B44C}"/>
    <cellStyle name="20% - Accent3 2 2 2 2 2 2 2 2" xfId="13430" xr:uid="{74A70E5E-ECF1-4EF7-9C1A-8C7F44F1B483}"/>
    <cellStyle name="20% - Accent3 2 2 2 2 2 2 2 2 2" xfId="30087" xr:uid="{54E3274D-6CE7-41B3-B6F9-ADA0352327EA}"/>
    <cellStyle name="20% - Accent3 2 2 2 2 2 2 2 3" xfId="21759" xr:uid="{E284168B-1650-46A1-BDAC-9B99B16D31C3}"/>
    <cellStyle name="20% - Accent3 2 2 2 2 2 2 3" xfId="7876" xr:uid="{23954DDA-48D1-4696-8190-B0DA6C29ADE1}"/>
    <cellStyle name="20% - Accent3 2 2 2 2 2 2 3 2" xfId="16206" xr:uid="{D84F4712-784B-4ECF-9F23-3AC6D52CE475}"/>
    <cellStyle name="20% - Accent3 2 2 2 2 2 2 3 2 2" xfId="32863" xr:uid="{5977362E-F743-4E7B-A6A7-CD963F737F60}"/>
    <cellStyle name="20% - Accent3 2 2 2 2 2 2 3 3" xfId="24535" xr:uid="{F186BD2D-E76B-4063-838B-87F497DF903D}"/>
    <cellStyle name="20% - Accent3 2 2 2 2 2 2 4" xfId="10654" xr:uid="{71FF3F87-F9B3-47E9-B61B-1BEA0F7B156A}"/>
    <cellStyle name="20% - Accent3 2 2 2 2 2 2 4 2" xfId="27311" xr:uid="{C6F3D1E2-76DE-4A12-B956-8F633ADBBA4B}"/>
    <cellStyle name="20% - Accent3 2 2 2 2 2 2 5" xfId="18983" xr:uid="{273D86A9-EFFE-4F83-9FC0-41ACAAFE1787}"/>
    <cellStyle name="20% - Accent3 2 2 2 2 2 3" xfId="3773" xr:uid="{41907CAC-6A30-408E-B21E-291FF4863EC6}"/>
    <cellStyle name="20% - Accent3 2 2 2 2 2 3 2" xfId="12103" xr:uid="{8CF3EB79-7B13-4BC2-8F21-6CEEA59FEF26}"/>
    <cellStyle name="20% - Accent3 2 2 2 2 2 3 2 2" xfId="28760" xr:uid="{5158EDAC-63AA-42FB-AEE3-DF6EBEE090CB}"/>
    <cellStyle name="20% - Accent3 2 2 2 2 2 3 3" xfId="20432" xr:uid="{A6FE53E3-940C-46EF-9F36-7E6293B54B25}"/>
    <cellStyle name="20% - Accent3 2 2 2 2 2 4" xfId="6549" xr:uid="{72797529-CE7C-47DC-8D31-CA7BAF2BEF75}"/>
    <cellStyle name="20% - Accent3 2 2 2 2 2 4 2" xfId="14879" xr:uid="{012D1DF7-145A-4D58-B586-64FEDC0CC3E8}"/>
    <cellStyle name="20% - Accent3 2 2 2 2 2 4 2 2" xfId="31536" xr:uid="{7627A4C0-8A0E-49FF-8656-5E53BA158975}"/>
    <cellStyle name="20% - Accent3 2 2 2 2 2 4 3" xfId="23208" xr:uid="{52DE893E-3AAF-4709-9653-28CD3C46DF17}"/>
    <cellStyle name="20% - Accent3 2 2 2 2 2 5" xfId="9327" xr:uid="{A140B2A6-FA5C-4D5E-8E69-307FC672D61D}"/>
    <cellStyle name="20% - Accent3 2 2 2 2 2 5 2" xfId="25984" xr:uid="{21C2B509-C8F2-4F75-BFE5-D3EE5397107C}"/>
    <cellStyle name="20% - Accent3 2 2 2 2 2 6" xfId="17656" xr:uid="{CF7939E6-4D82-4496-A39E-8FB51DA3F7D8}"/>
    <cellStyle name="20% - Accent3 2 2 2 2 3" xfId="1836" xr:uid="{5E19BA5C-5895-474A-8141-18E982C2A1E2}"/>
    <cellStyle name="20% - Accent3 2 2 2 2 3 2" xfId="4626" xr:uid="{7BCA05F2-CCA0-4637-B8F4-8C4ACF069F2E}"/>
    <cellStyle name="20% - Accent3 2 2 2 2 3 2 2" xfId="12956" xr:uid="{56D0A707-CCE0-474A-B3F1-21524A7CDC7D}"/>
    <cellStyle name="20% - Accent3 2 2 2 2 3 2 2 2" xfId="29613" xr:uid="{26033ADA-D4E7-4DE8-86B4-81AEA998046E}"/>
    <cellStyle name="20% - Accent3 2 2 2 2 3 2 3" xfId="21285" xr:uid="{9F2322A7-96D2-4131-B5D1-D7E4629186FE}"/>
    <cellStyle name="20% - Accent3 2 2 2 2 3 3" xfId="7402" xr:uid="{5B62235D-4827-43FF-9F01-4A771FD63137}"/>
    <cellStyle name="20% - Accent3 2 2 2 2 3 3 2" xfId="15732" xr:uid="{79926974-F8A2-4255-AC47-88F0C35F50F2}"/>
    <cellStyle name="20% - Accent3 2 2 2 2 3 3 2 2" xfId="32389" xr:uid="{9DB82364-A507-44AB-B870-0CCC17C06306}"/>
    <cellStyle name="20% - Accent3 2 2 2 2 3 3 3" xfId="24061" xr:uid="{91CA8F8A-3950-442A-A663-55B783923807}"/>
    <cellStyle name="20% - Accent3 2 2 2 2 3 4" xfId="10180" xr:uid="{AD0B465C-0C50-4F02-BE62-29D071338616}"/>
    <cellStyle name="20% - Accent3 2 2 2 2 3 4 2" xfId="26837" xr:uid="{5E95A000-24E7-49AD-8849-EED831CD4993}"/>
    <cellStyle name="20% - Accent3 2 2 2 2 3 5" xfId="18509" xr:uid="{80DE6F38-6A94-435A-970C-EA39F72862C4}"/>
    <cellStyle name="20% - Accent3 2 2 2 2 4" xfId="3299" xr:uid="{E40B3455-9381-466D-A3F2-7B6D6DBC5786}"/>
    <cellStyle name="20% - Accent3 2 2 2 2 4 2" xfId="11629" xr:uid="{64E2446C-B825-4A30-A0ED-C12517167007}"/>
    <cellStyle name="20% - Accent3 2 2 2 2 4 2 2" xfId="28286" xr:uid="{D6EAA907-A7CF-4F5E-A0D3-5514D4783859}"/>
    <cellStyle name="20% - Accent3 2 2 2 2 4 3" xfId="19958" xr:uid="{587C78A0-BD85-4BEA-A240-EE12BF8FA51F}"/>
    <cellStyle name="20% - Accent3 2 2 2 2 5" xfId="6075" xr:uid="{50FBF1BB-3564-49C5-AAEA-A2EEE66BFB66}"/>
    <cellStyle name="20% - Accent3 2 2 2 2 5 2" xfId="14405" xr:uid="{8610C85B-D0D1-48BA-B986-86AD6313B1A2}"/>
    <cellStyle name="20% - Accent3 2 2 2 2 5 2 2" xfId="31062" xr:uid="{ADD3C8EA-9639-404B-B752-CDFE5E6E5B3B}"/>
    <cellStyle name="20% - Accent3 2 2 2 2 5 3" xfId="22734" xr:uid="{01EB5E20-DEB4-402C-9290-6FC4E0050A33}"/>
    <cellStyle name="20% - Accent3 2 2 2 2 6" xfId="8853" xr:uid="{004D3DBC-B273-429D-AEE9-AFF4346AD445}"/>
    <cellStyle name="20% - Accent3 2 2 2 2 6 2" xfId="25510" xr:uid="{BB3EC7E8-DAF3-4D5A-B803-559E7CCA0C71}"/>
    <cellStyle name="20% - Accent3 2 2 2 2 7" xfId="17182" xr:uid="{35ED319F-624E-4C28-937E-561CABF7226D}"/>
    <cellStyle name="20% - Accent3 2 2 2 3" xfId="742" xr:uid="{58AFA4D4-90A6-4475-8343-03BF042F83F6}"/>
    <cellStyle name="20% - Accent3 2 2 2 3 2" xfId="2072" xr:uid="{B6C27243-D57B-48D3-9A7D-2BC6FC615321}"/>
    <cellStyle name="20% - Accent3 2 2 2 3 2 2" xfId="4862" xr:uid="{4DA8D9E6-EBDB-4ADA-9377-E622D6C97AA2}"/>
    <cellStyle name="20% - Accent3 2 2 2 3 2 2 2" xfId="13192" xr:uid="{C63F0FB6-04D3-4B1C-8F54-3ACCCE80BB42}"/>
    <cellStyle name="20% - Accent3 2 2 2 3 2 2 2 2" xfId="29849" xr:uid="{2A06A9AB-A3D3-492B-BB0F-0E277DE75E87}"/>
    <cellStyle name="20% - Accent3 2 2 2 3 2 2 3" xfId="21521" xr:uid="{E565354A-2255-439B-81C1-DBD15DCD0BDB}"/>
    <cellStyle name="20% - Accent3 2 2 2 3 2 3" xfId="7638" xr:uid="{5F864963-9F34-4F3A-9337-82FDDFF839A3}"/>
    <cellStyle name="20% - Accent3 2 2 2 3 2 3 2" xfId="15968" xr:uid="{CA7DFF46-114F-401D-BDBD-A83DA3BA2CB4}"/>
    <cellStyle name="20% - Accent3 2 2 2 3 2 3 2 2" xfId="32625" xr:uid="{E9FE428C-0D8C-4C1E-812C-659A9DF314C6}"/>
    <cellStyle name="20% - Accent3 2 2 2 3 2 3 3" xfId="24297" xr:uid="{900B9CAA-CEEE-4038-A693-79DAEFB57F79}"/>
    <cellStyle name="20% - Accent3 2 2 2 3 2 4" xfId="10416" xr:uid="{4FC76048-DB5D-4413-A2BC-ADBA96CEDA38}"/>
    <cellStyle name="20% - Accent3 2 2 2 3 2 4 2" xfId="27073" xr:uid="{D8B683C1-2266-4837-974B-8779BC1376A3}"/>
    <cellStyle name="20% - Accent3 2 2 2 3 2 5" xfId="18745" xr:uid="{20FEDE5D-A3CA-4916-B3E3-E02C6D050728}"/>
    <cellStyle name="20% - Accent3 2 2 2 3 3" xfId="3535" xr:uid="{0A1CA4E0-ABAD-4EBB-B213-893D4D4DBADE}"/>
    <cellStyle name="20% - Accent3 2 2 2 3 3 2" xfId="11865" xr:uid="{552885BB-11D4-44BF-A0E4-607F036CE4BA}"/>
    <cellStyle name="20% - Accent3 2 2 2 3 3 2 2" xfId="28522" xr:uid="{A7250AA7-7155-464F-9473-D663643EB254}"/>
    <cellStyle name="20% - Accent3 2 2 2 3 3 3" xfId="20194" xr:uid="{C19947CC-DC98-4B0B-820A-D7D7D15ED72B}"/>
    <cellStyle name="20% - Accent3 2 2 2 3 4" xfId="6311" xr:uid="{D2AF1559-CA21-48FC-82D4-68B710C8657D}"/>
    <cellStyle name="20% - Accent3 2 2 2 3 4 2" xfId="14641" xr:uid="{261B83C8-7ECD-4EF9-9C68-035C37D6B8FD}"/>
    <cellStyle name="20% - Accent3 2 2 2 3 4 2 2" xfId="31298" xr:uid="{78E272B5-7627-478E-B9E6-5B2E047CF0F6}"/>
    <cellStyle name="20% - Accent3 2 2 2 3 4 3" xfId="22970" xr:uid="{2E3561BB-2E4B-4AE9-981E-AC699EC304D6}"/>
    <cellStyle name="20% - Accent3 2 2 2 3 5" xfId="9089" xr:uid="{6EC6D691-C17F-4B3F-BA46-CCC479BBC961}"/>
    <cellStyle name="20% - Accent3 2 2 2 3 5 2" xfId="25746" xr:uid="{0F9DFC3C-3FC0-466F-A4AF-50995A143E6C}"/>
    <cellStyle name="20% - Accent3 2 2 2 3 6" xfId="17418" xr:uid="{3A9364B5-BB22-4FD0-BCB1-FD434629BD46}"/>
    <cellStyle name="20% - Accent3 2 2 2 4" xfId="1219" xr:uid="{D439BC6E-705E-4F93-A69A-D87B1D4E3D22}"/>
    <cellStyle name="20% - Accent3 2 2 2 4 2" xfId="2547" xr:uid="{0FB54435-7AE8-426C-AE8A-D2DCA441EBA2}"/>
    <cellStyle name="20% - Accent3 2 2 2 4 2 2" xfId="5337" xr:uid="{0AE30253-04EB-44F0-B4FC-736795C95124}"/>
    <cellStyle name="20% - Accent3 2 2 2 4 2 2 2" xfId="13667" xr:uid="{BF3F61D1-B8AD-497C-8C2D-F506E27FD83F}"/>
    <cellStyle name="20% - Accent3 2 2 2 4 2 2 2 2" xfId="30324" xr:uid="{3EB16AA1-EEE0-4345-9E71-F4A4D446B1C8}"/>
    <cellStyle name="20% - Accent3 2 2 2 4 2 2 3" xfId="21996" xr:uid="{DB66BE4F-BD0C-48AC-87D4-E825C5FC1179}"/>
    <cellStyle name="20% - Accent3 2 2 2 4 2 3" xfId="8113" xr:uid="{249DCEDC-84D4-48DB-A24C-DEA2747E95CA}"/>
    <cellStyle name="20% - Accent3 2 2 2 4 2 3 2" xfId="16443" xr:uid="{CF7129ED-3372-4B48-B027-C7BC1C3E3EB8}"/>
    <cellStyle name="20% - Accent3 2 2 2 4 2 3 2 2" xfId="33100" xr:uid="{58D3901D-5FB5-4ED8-B5DA-DFB5AAB0D080}"/>
    <cellStyle name="20% - Accent3 2 2 2 4 2 3 3" xfId="24772" xr:uid="{52CD6461-EC9F-4703-85DD-FEA8DDF50101}"/>
    <cellStyle name="20% - Accent3 2 2 2 4 2 4" xfId="10891" xr:uid="{219628DB-60C5-4E45-8F68-5E4C4123855D}"/>
    <cellStyle name="20% - Accent3 2 2 2 4 2 4 2" xfId="27548" xr:uid="{AAC36487-8AF4-4585-85FE-0E3804E90CF2}"/>
    <cellStyle name="20% - Accent3 2 2 2 4 2 5" xfId="19220" xr:uid="{F9E1F48F-85EB-445A-9F63-33F7D23DE88E}"/>
    <cellStyle name="20% - Accent3 2 2 2 4 3" xfId="4010" xr:uid="{ED1F6E70-7557-4AFF-8367-5DC2D59A5855}"/>
    <cellStyle name="20% - Accent3 2 2 2 4 3 2" xfId="12340" xr:uid="{AC3CE522-B6DD-4BF0-964A-34ADC5DD4B24}"/>
    <cellStyle name="20% - Accent3 2 2 2 4 3 2 2" xfId="28997" xr:uid="{62D744ED-8B45-4E44-BD4F-9578EF025D69}"/>
    <cellStyle name="20% - Accent3 2 2 2 4 3 3" xfId="20669" xr:uid="{E2583826-E7E1-4ECC-B783-D62E71D8F727}"/>
    <cellStyle name="20% - Accent3 2 2 2 4 4" xfId="6786" xr:uid="{51E3E077-DBC3-4BF0-8A06-58A8D766D7B6}"/>
    <cellStyle name="20% - Accent3 2 2 2 4 4 2" xfId="15116" xr:uid="{0F45267D-94FF-47B2-A747-F925E129D824}"/>
    <cellStyle name="20% - Accent3 2 2 2 4 4 2 2" xfId="31773" xr:uid="{45656AD1-8FD2-488D-AF92-07F1FDD154C2}"/>
    <cellStyle name="20% - Accent3 2 2 2 4 4 3" xfId="23445" xr:uid="{0209572C-1046-4CEA-94F0-863F05C546F1}"/>
    <cellStyle name="20% - Accent3 2 2 2 4 5" xfId="9564" xr:uid="{00AACB33-92C5-410D-B129-CB9D12867551}"/>
    <cellStyle name="20% - Accent3 2 2 2 4 5 2" xfId="26221" xr:uid="{AD4C06AB-80D2-46BE-B0A8-FCAFFD47CCEA}"/>
    <cellStyle name="20% - Accent3 2 2 2 4 6" xfId="17893" xr:uid="{7855704F-8514-4CF0-81B7-8168A3466C92}"/>
    <cellStyle name="20% - Accent3 2 2 2 5" xfId="1599" xr:uid="{085A1975-C677-4AB0-9C8F-DA51824F3EE4}"/>
    <cellStyle name="20% - Accent3 2 2 2 5 2" xfId="4389" xr:uid="{BB053F02-243F-41CF-BF39-C3FB1C19BF05}"/>
    <cellStyle name="20% - Accent3 2 2 2 5 2 2" xfId="12719" xr:uid="{110A540C-2AE8-4707-8642-06BDBE3AFC98}"/>
    <cellStyle name="20% - Accent3 2 2 2 5 2 2 2" xfId="29376" xr:uid="{5A714F81-8A9D-44FF-AB99-920F998E7F05}"/>
    <cellStyle name="20% - Accent3 2 2 2 5 2 3" xfId="21048" xr:uid="{2AD4B272-4780-45E8-A595-07725A0D585E}"/>
    <cellStyle name="20% - Accent3 2 2 2 5 3" xfId="7165" xr:uid="{1D78D97B-AD6C-43A6-AC6D-AA27F9B4077C}"/>
    <cellStyle name="20% - Accent3 2 2 2 5 3 2" xfId="15495" xr:uid="{F0CF89A9-2FDE-4DA3-9551-68F2D621EAFE}"/>
    <cellStyle name="20% - Accent3 2 2 2 5 3 2 2" xfId="32152" xr:uid="{643506F3-69EC-406D-8DB2-745A89E3E3D5}"/>
    <cellStyle name="20% - Accent3 2 2 2 5 3 3" xfId="23824" xr:uid="{42E14136-661A-4CB9-BCD5-AB6E6FADA7A1}"/>
    <cellStyle name="20% - Accent3 2 2 2 5 4" xfId="9943" xr:uid="{1E2D8403-6B9F-4E70-B9CB-C7EB11893A4C}"/>
    <cellStyle name="20% - Accent3 2 2 2 5 4 2" xfId="26600" xr:uid="{B8E834D4-499C-4DD5-A4D0-7EFEA2AC3C5E}"/>
    <cellStyle name="20% - Accent3 2 2 2 5 5" xfId="18272" xr:uid="{8D290B76-966A-446C-B28A-BE27E9F30D42}"/>
    <cellStyle name="20% - Accent3 2 2 2 6" xfId="3062" xr:uid="{5B5E0FA2-37B8-4605-BC7E-DF8B173F5311}"/>
    <cellStyle name="20% - Accent3 2 2 2 6 2" xfId="11392" xr:uid="{740EE0F3-0EA8-4D9C-A902-EADD579CEDB9}"/>
    <cellStyle name="20% - Accent3 2 2 2 6 2 2" xfId="28049" xr:uid="{148F154D-EB77-4509-A306-EAFF97742AE0}"/>
    <cellStyle name="20% - Accent3 2 2 2 6 3" xfId="19721" xr:uid="{E7191EAA-31BA-4AC6-8DBC-98E71A27F004}"/>
    <cellStyle name="20% - Accent3 2 2 2 7" xfId="5838" xr:uid="{863423BC-5343-44B7-9D31-DDE36F215F8B}"/>
    <cellStyle name="20% - Accent3 2 2 2 7 2" xfId="14168" xr:uid="{C751AFB8-22AB-4121-AFDC-B7852CE79A1C}"/>
    <cellStyle name="20% - Accent3 2 2 2 7 2 2" xfId="30825" xr:uid="{B6C41585-004F-4FE1-9F20-F9987ECEFA8B}"/>
    <cellStyle name="20% - Accent3 2 2 2 7 3" xfId="22497" xr:uid="{54580F79-213D-495C-8127-B2AACC907F89}"/>
    <cellStyle name="20% - Accent3 2 2 2 8" xfId="8616" xr:uid="{A8844A53-8671-440E-B33B-5AB43268B815}"/>
    <cellStyle name="20% - Accent3 2 2 2 8 2" xfId="25273" xr:uid="{2E6ECA00-6F9E-4D36-987C-508D0EAB789D}"/>
    <cellStyle name="20% - Accent3 2 2 2 9" xfId="16945" xr:uid="{1A79C3CD-1A4D-457D-8C34-90E001B5F903}"/>
    <cellStyle name="20% - Accent3 2 2 3" xfId="386" xr:uid="{0FFDA890-6D70-4593-A907-851EC4BC139E}"/>
    <cellStyle name="20% - Accent3 2 2 3 2" xfId="864" xr:uid="{A5F0D749-99CD-44CB-9E15-2408CEF99AD0}"/>
    <cellStyle name="20% - Accent3 2 2 3 2 2" xfId="2192" xr:uid="{110BCF29-3501-4EEC-8C59-E7CCBCE6AC7F}"/>
    <cellStyle name="20% - Accent3 2 2 3 2 2 2" xfId="4982" xr:uid="{9620240E-D68F-44CA-AC0B-2DDE79891EE2}"/>
    <cellStyle name="20% - Accent3 2 2 3 2 2 2 2" xfId="13312" xr:uid="{1380A8C7-25CB-46A5-A5B2-E6B3F130B4E3}"/>
    <cellStyle name="20% - Accent3 2 2 3 2 2 2 2 2" xfId="29969" xr:uid="{5A5DED87-661C-4C16-A153-033BEAFF6F35}"/>
    <cellStyle name="20% - Accent3 2 2 3 2 2 2 3" xfId="21641" xr:uid="{C333929E-4749-44F3-833A-62EE42B64A6A}"/>
    <cellStyle name="20% - Accent3 2 2 3 2 2 3" xfId="7758" xr:uid="{C10DF923-4198-4D0D-B613-C7887E9699ED}"/>
    <cellStyle name="20% - Accent3 2 2 3 2 2 3 2" xfId="16088" xr:uid="{9ED96AFA-7A56-470C-ACF1-ECE8773197A0}"/>
    <cellStyle name="20% - Accent3 2 2 3 2 2 3 2 2" xfId="32745" xr:uid="{586AF907-5ABD-418D-98C0-42FC6B61CF33}"/>
    <cellStyle name="20% - Accent3 2 2 3 2 2 3 3" xfId="24417" xr:uid="{682BA0E3-8331-4F32-845F-75C2708626FD}"/>
    <cellStyle name="20% - Accent3 2 2 3 2 2 4" xfId="10536" xr:uid="{46B3CC45-87B6-43C3-A3C0-9B19E39D7B49}"/>
    <cellStyle name="20% - Accent3 2 2 3 2 2 4 2" xfId="27193" xr:uid="{CFEA7071-FFAE-4EB0-B97D-0871ED71B723}"/>
    <cellStyle name="20% - Accent3 2 2 3 2 2 5" xfId="18865" xr:uid="{62F346C9-D2B2-4C80-93F0-4FB8A54C2DB5}"/>
    <cellStyle name="20% - Accent3 2 2 3 2 3" xfId="3655" xr:uid="{D7D5DE17-4095-4AC8-8CAE-868AD35E8188}"/>
    <cellStyle name="20% - Accent3 2 2 3 2 3 2" xfId="11985" xr:uid="{28A1A7AD-6B54-4B65-A544-EABBE0ACEF95}"/>
    <cellStyle name="20% - Accent3 2 2 3 2 3 2 2" xfId="28642" xr:uid="{91453DD8-407D-4D79-9ACA-1B6991036332}"/>
    <cellStyle name="20% - Accent3 2 2 3 2 3 3" xfId="20314" xr:uid="{7315EFAC-057A-4360-9438-4CE23F252942}"/>
    <cellStyle name="20% - Accent3 2 2 3 2 4" xfId="6431" xr:uid="{E31BA738-9294-462F-B02C-E14A40E8FDD0}"/>
    <cellStyle name="20% - Accent3 2 2 3 2 4 2" xfId="14761" xr:uid="{97C7F206-4CF5-432A-87FA-6E1AD04C4B89}"/>
    <cellStyle name="20% - Accent3 2 2 3 2 4 2 2" xfId="31418" xr:uid="{C9CC14E8-0F8B-4EC5-A656-479866F59484}"/>
    <cellStyle name="20% - Accent3 2 2 3 2 4 3" xfId="23090" xr:uid="{18E22486-2E54-4D7D-B30C-BC5B8B475E49}"/>
    <cellStyle name="20% - Accent3 2 2 3 2 5" xfId="9209" xr:uid="{D895F65D-EF70-4ADA-9A0E-25EF5E9E2B1F}"/>
    <cellStyle name="20% - Accent3 2 2 3 2 5 2" xfId="25866" xr:uid="{F93D634E-C81F-4404-95F1-8439BCE171FE}"/>
    <cellStyle name="20% - Accent3 2 2 3 2 6" xfId="17538" xr:uid="{29963034-33F3-4682-99F9-A304E8889BA5}"/>
    <cellStyle name="20% - Accent3 2 2 3 3" xfId="1716" xr:uid="{97A80706-53A7-4BD5-A0ED-E1138A909192}"/>
    <cellStyle name="20% - Accent3 2 2 3 3 2" xfId="4506" xr:uid="{EAB094B8-DB30-4581-A60D-1A4ABD559398}"/>
    <cellStyle name="20% - Accent3 2 2 3 3 2 2" xfId="12836" xr:uid="{6EF63143-C5FF-48B9-B90E-12F0500EF08A}"/>
    <cellStyle name="20% - Accent3 2 2 3 3 2 2 2" xfId="29493" xr:uid="{8B1BF733-B68A-4225-ADFB-E89E84E594D8}"/>
    <cellStyle name="20% - Accent3 2 2 3 3 2 3" xfId="21165" xr:uid="{3A92B53C-06CE-4DA5-9953-50244CE17B40}"/>
    <cellStyle name="20% - Accent3 2 2 3 3 3" xfId="7282" xr:uid="{6084ACD2-174B-409C-B46C-EA095D50E916}"/>
    <cellStyle name="20% - Accent3 2 2 3 3 3 2" xfId="15612" xr:uid="{35C2BC93-E9EC-4092-94B9-AEFDC68239ED}"/>
    <cellStyle name="20% - Accent3 2 2 3 3 3 2 2" xfId="32269" xr:uid="{7488489B-36A1-482E-B183-6217E31A2044}"/>
    <cellStyle name="20% - Accent3 2 2 3 3 3 3" xfId="23941" xr:uid="{6EFF0409-3210-4D21-8040-AB6878B3A74D}"/>
    <cellStyle name="20% - Accent3 2 2 3 3 4" xfId="10060" xr:uid="{28B038BD-EFA8-4B98-B414-A424D14C1BF4}"/>
    <cellStyle name="20% - Accent3 2 2 3 3 4 2" xfId="26717" xr:uid="{001CECE3-05DC-422F-A8BC-50336B739C2A}"/>
    <cellStyle name="20% - Accent3 2 2 3 3 5" xfId="18389" xr:uid="{9C6A2E33-99D6-462A-B24F-ECD4B10235CF}"/>
    <cellStyle name="20% - Accent3 2 2 3 4" xfId="3179" xr:uid="{0411F7E5-9B50-42A0-8008-03EE64D9873B}"/>
    <cellStyle name="20% - Accent3 2 2 3 4 2" xfId="11509" xr:uid="{4810E0D3-CA29-4A12-8303-94E205E83B5B}"/>
    <cellStyle name="20% - Accent3 2 2 3 4 2 2" xfId="28166" xr:uid="{080D3DE1-6536-476E-B459-323E713DC6B9}"/>
    <cellStyle name="20% - Accent3 2 2 3 4 3" xfId="19838" xr:uid="{D3134AA8-E155-4399-86A3-AE4970A18BF0}"/>
    <cellStyle name="20% - Accent3 2 2 3 5" xfId="5955" xr:uid="{87FCF7EE-575F-42FC-82A3-4FDF067783FF}"/>
    <cellStyle name="20% - Accent3 2 2 3 5 2" xfId="14285" xr:uid="{EED23FFC-6DE3-43AF-91E3-0D243FF8BC48}"/>
    <cellStyle name="20% - Accent3 2 2 3 5 2 2" xfId="30942" xr:uid="{54923610-8685-4BD4-941C-304F6F5BDFFA}"/>
    <cellStyle name="20% - Accent3 2 2 3 5 3" xfId="22614" xr:uid="{B80EEE46-5128-497E-91F2-4D2B1CB3AD9A}"/>
    <cellStyle name="20% - Accent3 2 2 3 6" xfId="8733" xr:uid="{37BE8D1A-ACE7-4A13-BDB3-D3484C861DEF}"/>
    <cellStyle name="20% - Accent3 2 2 3 6 2" xfId="25390" xr:uid="{92F942CD-5637-4EE0-8869-315AB78E256F}"/>
    <cellStyle name="20% - Accent3 2 2 3 7" xfId="17062" xr:uid="{79351F3B-331F-4E2A-BDEB-53743D0E70A4}"/>
    <cellStyle name="20% - Accent3 2 2 4" xfId="622" xr:uid="{C7F8C871-F181-458F-8915-2AF66E481E23}"/>
    <cellStyle name="20% - Accent3 2 2 4 2" xfId="1952" xr:uid="{1BE0F2E3-9249-4860-953E-7DF1A10A52FF}"/>
    <cellStyle name="20% - Accent3 2 2 4 2 2" xfId="4742" xr:uid="{DEEE6F93-9879-4B19-86F2-051BE4A757B0}"/>
    <cellStyle name="20% - Accent3 2 2 4 2 2 2" xfId="13072" xr:uid="{EB26D108-4DA6-4247-B39E-4D06E1DC86A2}"/>
    <cellStyle name="20% - Accent3 2 2 4 2 2 2 2" xfId="29729" xr:uid="{68FFA52C-B7E0-42F7-A41D-5DAF73D20278}"/>
    <cellStyle name="20% - Accent3 2 2 4 2 2 3" xfId="21401" xr:uid="{66ACE972-0E64-4AF9-909E-406F541288FF}"/>
    <cellStyle name="20% - Accent3 2 2 4 2 3" xfId="7518" xr:uid="{CDCCF269-5993-4962-AD5A-41FE348F03DC}"/>
    <cellStyle name="20% - Accent3 2 2 4 2 3 2" xfId="15848" xr:uid="{D5F4AA52-C03E-45B4-A7B9-DD33DF7D6702}"/>
    <cellStyle name="20% - Accent3 2 2 4 2 3 2 2" xfId="32505" xr:uid="{C66269E9-A6AA-430A-BF36-7AD17EAC3EB7}"/>
    <cellStyle name="20% - Accent3 2 2 4 2 3 3" xfId="24177" xr:uid="{6AD58B96-484C-4D35-A289-491A8F605DAA}"/>
    <cellStyle name="20% - Accent3 2 2 4 2 4" xfId="10296" xr:uid="{2F24C0C4-5967-4EE6-B251-B0B0FBAD2A6F}"/>
    <cellStyle name="20% - Accent3 2 2 4 2 4 2" xfId="26953" xr:uid="{3F06B93D-F521-4151-9D5E-B57056DAB54D}"/>
    <cellStyle name="20% - Accent3 2 2 4 2 5" xfId="18625" xr:uid="{B299052A-6E39-4A4F-BA1E-B1401A95ABE2}"/>
    <cellStyle name="20% - Accent3 2 2 4 3" xfId="3415" xr:uid="{F79CA007-06C8-4358-BB7B-B412CE173740}"/>
    <cellStyle name="20% - Accent3 2 2 4 3 2" xfId="11745" xr:uid="{065E9D97-6850-4BAE-BF15-F4691A44FCFC}"/>
    <cellStyle name="20% - Accent3 2 2 4 3 2 2" xfId="28402" xr:uid="{26CD7EF7-EF2F-42CA-8B3F-55111B90B131}"/>
    <cellStyle name="20% - Accent3 2 2 4 3 3" xfId="20074" xr:uid="{477B4082-8370-4D6B-AA5A-E9730D519644}"/>
    <cellStyle name="20% - Accent3 2 2 4 4" xfId="6191" xr:uid="{2B49A486-1ADB-4B3C-A6A1-A24946D071E4}"/>
    <cellStyle name="20% - Accent3 2 2 4 4 2" xfId="14521" xr:uid="{4CCEEE72-795C-4A70-807B-9FB7C8D600CE}"/>
    <cellStyle name="20% - Accent3 2 2 4 4 2 2" xfId="31178" xr:uid="{64F8D67D-AA81-4ED4-A337-8C1AEC8820D6}"/>
    <cellStyle name="20% - Accent3 2 2 4 4 3" xfId="22850" xr:uid="{B7FB0760-68B4-4011-AF66-9819B0D1B39F}"/>
    <cellStyle name="20% - Accent3 2 2 4 5" xfId="8969" xr:uid="{A9115C0F-BF23-4508-AC10-5CA1FA14C326}"/>
    <cellStyle name="20% - Accent3 2 2 4 5 2" xfId="25626" xr:uid="{50964A2A-D1BF-4A49-9BBF-127907641BD8}"/>
    <cellStyle name="20% - Accent3 2 2 4 6" xfId="17298" xr:uid="{E8604D0D-BEBC-4B4B-89A7-EA9707C50C9F}"/>
    <cellStyle name="20% - Accent3 2 2 5" xfId="1099" xr:uid="{6DC97B5A-023F-40D8-9FB0-4886EFCB1870}"/>
    <cellStyle name="20% - Accent3 2 2 5 2" xfId="2427" xr:uid="{34FC43DA-3C27-44EA-A15B-088B8E6C726F}"/>
    <cellStyle name="20% - Accent3 2 2 5 2 2" xfId="5217" xr:uid="{69CCE748-6F86-46BC-86EE-20244BD10B01}"/>
    <cellStyle name="20% - Accent3 2 2 5 2 2 2" xfId="13547" xr:uid="{7DA2F868-B4E0-47A0-94A6-B7D8A4786334}"/>
    <cellStyle name="20% - Accent3 2 2 5 2 2 2 2" xfId="30204" xr:uid="{83A52A4E-BA0C-4EF8-903D-D0D586617F96}"/>
    <cellStyle name="20% - Accent3 2 2 5 2 2 3" xfId="21876" xr:uid="{F18D1D9E-8BE9-4792-B215-D0E711771F3C}"/>
    <cellStyle name="20% - Accent3 2 2 5 2 3" xfId="7993" xr:uid="{22D8AAD1-3248-4B6E-B6E1-698858DACFA0}"/>
    <cellStyle name="20% - Accent3 2 2 5 2 3 2" xfId="16323" xr:uid="{53286461-DC7F-4327-A176-9AC058D509B3}"/>
    <cellStyle name="20% - Accent3 2 2 5 2 3 2 2" xfId="32980" xr:uid="{50103CB2-6BF2-4949-A34C-F705FE0D716A}"/>
    <cellStyle name="20% - Accent3 2 2 5 2 3 3" xfId="24652" xr:uid="{3A2B2E4B-81D7-46F6-B391-8287BE1DFA91}"/>
    <cellStyle name="20% - Accent3 2 2 5 2 4" xfId="10771" xr:uid="{CDB38191-85C7-4F60-BC10-FDE02D0BA6A2}"/>
    <cellStyle name="20% - Accent3 2 2 5 2 4 2" xfId="27428" xr:uid="{2742C65C-F96E-4298-839B-84219B23A6B5}"/>
    <cellStyle name="20% - Accent3 2 2 5 2 5" xfId="19100" xr:uid="{7C78FE9D-05A2-433B-A76C-7B5CF860FA23}"/>
    <cellStyle name="20% - Accent3 2 2 5 3" xfId="3890" xr:uid="{3545F38F-56D2-4481-8C76-FA589DDB4F50}"/>
    <cellStyle name="20% - Accent3 2 2 5 3 2" xfId="12220" xr:uid="{99B9DA75-1977-4FFB-93C3-3ECA072D6822}"/>
    <cellStyle name="20% - Accent3 2 2 5 3 2 2" xfId="28877" xr:uid="{8E331B11-610A-4789-85B5-2A1ABA90E781}"/>
    <cellStyle name="20% - Accent3 2 2 5 3 3" xfId="20549" xr:uid="{8F2EA7B2-B4CE-4C16-A316-F23DE77DA360}"/>
    <cellStyle name="20% - Accent3 2 2 5 4" xfId="6666" xr:uid="{588870B7-9ADC-4381-8D3A-9A9A2FF382C2}"/>
    <cellStyle name="20% - Accent3 2 2 5 4 2" xfId="14996" xr:uid="{DA6D0FA4-07C3-491F-83DD-79EB0246D073}"/>
    <cellStyle name="20% - Accent3 2 2 5 4 2 2" xfId="31653" xr:uid="{18D25AC1-651E-4A0B-8F10-217EF154859A}"/>
    <cellStyle name="20% - Accent3 2 2 5 4 3" xfId="23325" xr:uid="{F62E0548-BFB8-4186-81AC-9589F0FDD631}"/>
    <cellStyle name="20% - Accent3 2 2 5 5" xfId="9444" xr:uid="{7D4980D5-FF45-43A2-84DE-83093A943272}"/>
    <cellStyle name="20% - Accent3 2 2 5 5 2" xfId="26101" xr:uid="{2F78B62B-AFE1-4644-A68B-A537F3F62325}"/>
    <cellStyle name="20% - Accent3 2 2 5 6" xfId="17773" xr:uid="{5BBE1EB4-CE96-4552-B62B-AD1B02D62C16}"/>
    <cellStyle name="20% - Accent3 2 2 6" xfId="1364" xr:uid="{7E78966B-AE59-4131-A5FE-670877DC2375}"/>
    <cellStyle name="20% - Accent3 2 2 6 2" xfId="2692" xr:uid="{B8D05386-FAA6-4E8A-99EA-51455667A1C9}"/>
    <cellStyle name="20% - Accent3 2 2 6 2 2" xfId="5482" xr:uid="{EEB1259F-6ACC-441A-AE88-FF419C861EE5}"/>
    <cellStyle name="20% - Accent3 2 2 6 2 2 2" xfId="13812" xr:uid="{0119B2C3-BBB1-489D-BD9D-F155AA1D93E0}"/>
    <cellStyle name="20% - Accent3 2 2 6 2 2 2 2" xfId="30469" xr:uid="{91BAA522-BF06-4A66-A1A6-F097C4F61B2E}"/>
    <cellStyle name="20% - Accent3 2 2 6 2 2 3" xfId="22141" xr:uid="{55DCDBCE-A271-4390-A704-220AD70228A5}"/>
    <cellStyle name="20% - Accent3 2 2 6 2 3" xfId="8258" xr:uid="{65915B27-43C9-4DAA-BBA6-0F67428AD098}"/>
    <cellStyle name="20% - Accent3 2 2 6 2 3 2" xfId="16588" xr:uid="{A270BD5C-FDC7-4BCD-B5F2-3F287C6CAF46}"/>
    <cellStyle name="20% - Accent3 2 2 6 2 3 2 2" xfId="33245" xr:uid="{39AC7360-C015-4651-85CA-503EF3325444}"/>
    <cellStyle name="20% - Accent3 2 2 6 2 3 3" xfId="24917" xr:uid="{19FF5285-1723-4239-91CB-AAE5CC6A8AFA}"/>
    <cellStyle name="20% - Accent3 2 2 6 2 4" xfId="11036" xr:uid="{2A999256-2534-45DB-A255-E9169F9896FD}"/>
    <cellStyle name="20% - Accent3 2 2 6 2 4 2" xfId="27693" xr:uid="{AA30F0B0-7916-4481-95C6-E323176F10F4}"/>
    <cellStyle name="20% - Accent3 2 2 6 2 5" xfId="19365" xr:uid="{5E9FE589-A82E-46AD-B4B8-A63BA112E1FB}"/>
    <cellStyle name="20% - Accent3 2 2 6 3" xfId="4155" xr:uid="{E5A7750F-5B0A-441F-BB91-2F54BC85B49D}"/>
    <cellStyle name="20% - Accent3 2 2 6 3 2" xfId="12485" xr:uid="{471B05FC-55FF-4A53-BA15-0A5AC5674743}"/>
    <cellStyle name="20% - Accent3 2 2 6 3 2 2" xfId="29142" xr:uid="{DD8E586F-502C-41E5-BAA4-4289F96CD1C1}"/>
    <cellStyle name="20% - Accent3 2 2 6 3 3" xfId="20814" xr:uid="{7B033A14-17B9-413F-B2B3-C066970F8307}"/>
    <cellStyle name="20% - Accent3 2 2 6 4" xfId="6931" xr:uid="{D42311FF-F2EB-43D1-B29C-E4DACC21B6A0}"/>
    <cellStyle name="20% - Accent3 2 2 6 4 2" xfId="15261" xr:uid="{4F4B886C-3848-4D7D-8282-73343AE2918D}"/>
    <cellStyle name="20% - Accent3 2 2 6 4 2 2" xfId="31918" xr:uid="{9A5CC40D-0159-4CAC-9561-4700FCE6265C}"/>
    <cellStyle name="20% - Accent3 2 2 6 4 3" xfId="23590" xr:uid="{3FBD08EB-ABB0-480F-9468-9F134BE0D360}"/>
    <cellStyle name="20% - Accent3 2 2 6 5" xfId="9709" xr:uid="{47F2C44C-7F71-40EF-A98C-DC7B75527FB8}"/>
    <cellStyle name="20% - Accent3 2 2 6 5 2" xfId="26366" xr:uid="{33EE8CBC-8A6B-401C-9129-27FFD9E1A00B}"/>
    <cellStyle name="20% - Accent3 2 2 6 6" xfId="18038" xr:uid="{6FECD546-4591-41F6-8D77-8A8FB6BFDA84}"/>
    <cellStyle name="20% - Accent3 2 2 7" xfId="1479" xr:uid="{AD63E655-8B57-493C-8795-7488F9D87DF7}"/>
    <cellStyle name="20% - Accent3 2 2 7 2" xfId="4269" xr:uid="{59CA6516-A433-4561-A937-07818B481A02}"/>
    <cellStyle name="20% - Accent3 2 2 7 2 2" xfId="12599" xr:uid="{F68AFDA0-43C7-48C9-8FF0-CC4F881C30C4}"/>
    <cellStyle name="20% - Accent3 2 2 7 2 2 2" xfId="29256" xr:uid="{981AFF24-5CA7-4214-B45B-6FB56D5131DF}"/>
    <cellStyle name="20% - Accent3 2 2 7 2 3" xfId="20928" xr:uid="{B9F370C9-3B2D-4A59-B6EE-6FB70E640917}"/>
    <cellStyle name="20% - Accent3 2 2 7 3" xfId="7045" xr:uid="{2C2EEB12-F188-4A6A-8043-17FD3F44AC2F}"/>
    <cellStyle name="20% - Accent3 2 2 7 3 2" xfId="15375" xr:uid="{750077C2-4A1A-4158-A92B-86EBD4ADA2C5}"/>
    <cellStyle name="20% - Accent3 2 2 7 3 2 2" xfId="32032" xr:uid="{696C9FD2-11CC-4235-A538-48F283F3D2DF}"/>
    <cellStyle name="20% - Accent3 2 2 7 3 3" xfId="23704" xr:uid="{30FEB751-E881-4DC5-964D-DF8B42D17C6E}"/>
    <cellStyle name="20% - Accent3 2 2 7 4" xfId="9823" xr:uid="{49987566-808A-4DD2-A3F8-AAF36DC5E625}"/>
    <cellStyle name="20% - Accent3 2 2 7 4 2" xfId="26480" xr:uid="{07B8ABAA-7A0A-4578-B618-53B8A30D75F3}"/>
    <cellStyle name="20% - Accent3 2 2 7 5" xfId="18152" xr:uid="{F90CF736-3FBB-425A-B3ED-93EBB6726CF2}"/>
    <cellStyle name="20% - Accent3 2 2 8" xfId="2942" xr:uid="{5680A5F1-5D4D-4A35-B53D-E879B7EAEDC3}"/>
    <cellStyle name="20% - Accent3 2 2 8 2" xfId="11272" xr:uid="{11AA64B5-11B4-43D4-BFAB-043A9433A1E9}"/>
    <cellStyle name="20% - Accent3 2 2 8 2 2" xfId="27929" xr:uid="{6DF0DEC1-4821-4BAC-89F7-8D1E6FE55853}"/>
    <cellStyle name="20% - Accent3 2 2 8 3" xfId="19601" xr:uid="{8514D784-9A76-41A2-BD57-1F5576F1C5D1}"/>
    <cellStyle name="20% - Accent3 2 2 9" xfId="5718" xr:uid="{E1E19B7D-7112-468E-A02C-46F8CE73E511}"/>
    <cellStyle name="20% - Accent3 2 2 9 2" xfId="14048" xr:uid="{C1A68A74-A821-4370-82C1-10EF4703C33C}"/>
    <cellStyle name="20% - Accent3 2 2 9 2 2" xfId="30705" xr:uid="{7E83CFC0-9124-4353-968F-C83A76ED2EB6}"/>
    <cellStyle name="20% - Accent3 2 2 9 3" xfId="22377" xr:uid="{D63064A5-4ED3-40DF-9B53-3EF0D157BEB3}"/>
    <cellStyle name="20% - Accent3 2 3" xfId="203" xr:uid="{E044FDEA-5DC7-4791-8416-4D8325DB0650}"/>
    <cellStyle name="20% - Accent3 2 3 2" xfId="444" xr:uid="{05183463-24C0-475F-9321-36E13671A911}"/>
    <cellStyle name="20% - Accent3 2 3 2 2" xfId="921" xr:uid="{00956AA7-D132-4E57-8B50-13EA07B480D7}"/>
    <cellStyle name="20% - Accent3 2 3 2 2 2" xfId="2249" xr:uid="{F95DECC9-F0EE-4D80-8E94-D86BD645D89B}"/>
    <cellStyle name="20% - Accent3 2 3 2 2 2 2" xfId="5039" xr:uid="{B3A613CD-4021-4DAE-8D88-7A947EE27E5B}"/>
    <cellStyle name="20% - Accent3 2 3 2 2 2 2 2" xfId="13369" xr:uid="{65E126D3-0909-4451-B8FF-D98F19A817BF}"/>
    <cellStyle name="20% - Accent3 2 3 2 2 2 2 2 2" xfId="30026" xr:uid="{47A327C8-AAF6-463D-B9F5-5B0DD5675318}"/>
    <cellStyle name="20% - Accent3 2 3 2 2 2 2 3" xfId="21698" xr:uid="{7CAFC0DD-288A-4A64-B70B-5D34AFD2B5FC}"/>
    <cellStyle name="20% - Accent3 2 3 2 2 2 3" xfId="7815" xr:uid="{B6ADC38B-85ED-4803-A487-6B793DED63CD}"/>
    <cellStyle name="20% - Accent3 2 3 2 2 2 3 2" xfId="16145" xr:uid="{CF7126A7-84A7-4040-AB11-643F93433A0D}"/>
    <cellStyle name="20% - Accent3 2 3 2 2 2 3 2 2" xfId="32802" xr:uid="{47F52962-5DDD-4CC0-9C47-3366E390BAC5}"/>
    <cellStyle name="20% - Accent3 2 3 2 2 2 3 3" xfId="24474" xr:uid="{4762EADC-4C21-41E0-A602-82C5D978796C}"/>
    <cellStyle name="20% - Accent3 2 3 2 2 2 4" xfId="10593" xr:uid="{7F7DA6E9-9BBE-453C-B2CF-9B1C497FBAD5}"/>
    <cellStyle name="20% - Accent3 2 3 2 2 2 4 2" xfId="27250" xr:uid="{269BCD45-2FAA-44ED-BE47-A3AF9F9CAF4D}"/>
    <cellStyle name="20% - Accent3 2 3 2 2 2 5" xfId="18922" xr:uid="{BD0C96B6-F1C0-4250-AD4B-E8C96D909346}"/>
    <cellStyle name="20% - Accent3 2 3 2 2 3" xfId="3712" xr:uid="{83D700AC-95E1-4151-8125-442C5576CDC8}"/>
    <cellStyle name="20% - Accent3 2 3 2 2 3 2" xfId="12042" xr:uid="{0B16B320-9449-4867-A6E6-DF6B82C549C2}"/>
    <cellStyle name="20% - Accent3 2 3 2 2 3 2 2" xfId="28699" xr:uid="{8CFE0DBF-B3D0-41D8-8168-B807207FA46E}"/>
    <cellStyle name="20% - Accent3 2 3 2 2 3 3" xfId="20371" xr:uid="{4100F23F-7221-45C4-AA01-846BABECAC74}"/>
    <cellStyle name="20% - Accent3 2 3 2 2 4" xfId="6488" xr:uid="{43B14CE6-5C99-486B-B7DA-FB86AD41D87D}"/>
    <cellStyle name="20% - Accent3 2 3 2 2 4 2" xfId="14818" xr:uid="{23425B6B-E8B8-4367-974D-E4188504ED81}"/>
    <cellStyle name="20% - Accent3 2 3 2 2 4 2 2" xfId="31475" xr:uid="{9301DE3A-98C1-4417-88EC-0731949E5024}"/>
    <cellStyle name="20% - Accent3 2 3 2 2 4 3" xfId="23147" xr:uid="{EEB2DB99-A7A0-4842-9D94-821BB46E4794}"/>
    <cellStyle name="20% - Accent3 2 3 2 2 5" xfId="9266" xr:uid="{59D6EFF5-0A9C-4AC2-9D04-EBCF578A676B}"/>
    <cellStyle name="20% - Accent3 2 3 2 2 5 2" xfId="25923" xr:uid="{3B57BA29-43E7-4B8D-9574-7FB3ACDDA212}"/>
    <cellStyle name="20% - Accent3 2 3 2 2 6" xfId="17595" xr:uid="{C7860914-1492-4CD9-AE6A-8EDC4C2F16BA}"/>
    <cellStyle name="20% - Accent3 2 3 2 3" xfId="1774" xr:uid="{AF477825-A4CE-4F7D-90ED-72CE4C87B36D}"/>
    <cellStyle name="20% - Accent3 2 3 2 3 2" xfId="4564" xr:uid="{0DD604E7-D01C-44CA-9F93-AF7530F4650D}"/>
    <cellStyle name="20% - Accent3 2 3 2 3 2 2" xfId="12894" xr:uid="{4C6C65F4-53CD-4565-AB5B-2D0A67C6377D}"/>
    <cellStyle name="20% - Accent3 2 3 2 3 2 2 2" xfId="29551" xr:uid="{7E629827-524A-4001-8715-1E03FA60BCDF}"/>
    <cellStyle name="20% - Accent3 2 3 2 3 2 3" xfId="21223" xr:uid="{2231E173-8C61-492F-A723-093438721290}"/>
    <cellStyle name="20% - Accent3 2 3 2 3 3" xfId="7340" xr:uid="{408FEC45-E37A-463A-B7D2-16A1CA8ED095}"/>
    <cellStyle name="20% - Accent3 2 3 2 3 3 2" xfId="15670" xr:uid="{7497715F-B498-41AE-8BC8-971EE20F4AE3}"/>
    <cellStyle name="20% - Accent3 2 3 2 3 3 2 2" xfId="32327" xr:uid="{50F2B48D-C1E2-41F7-A0A0-009BA46C5F32}"/>
    <cellStyle name="20% - Accent3 2 3 2 3 3 3" xfId="23999" xr:uid="{782882F3-4D01-4D62-B0F9-73105FF0786B}"/>
    <cellStyle name="20% - Accent3 2 3 2 3 4" xfId="10118" xr:uid="{DA9AF7EA-A619-4E1C-A55A-C39E59FF2E41}"/>
    <cellStyle name="20% - Accent3 2 3 2 3 4 2" xfId="26775" xr:uid="{C903056B-FBA2-418E-80E1-B360073AC6CE}"/>
    <cellStyle name="20% - Accent3 2 3 2 3 5" xfId="18447" xr:uid="{12232E33-7B6D-4B43-93B6-E90FC291252D}"/>
    <cellStyle name="20% - Accent3 2 3 2 4" xfId="3237" xr:uid="{541896A9-EE84-494B-8810-942C8D48B641}"/>
    <cellStyle name="20% - Accent3 2 3 2 4 2" xfId="11567" xr:uid="{102FE2F4-B84E-4DE9-87CA-C3E077B2A1C9}"/>
    <cellStyle name="20% - Accent3 2 3 2 4 2 2" xfId="28224" xr:uid="{B12CEB88-9EAC-43C3-AB4F-6FC92D3D7C23}"/>
    <cellStyle name="20% - Accent3 2 3 2 4 3" xfId="19896" xr:uid="{DD18066D-D70F-4B8B-A989-0021980AF561}"/>
    <cellStyle name="20% - Accent3 2 3 2 5" xfId="6013" xr:uid="{2EB75A8C-6941-4961-91F5-ED24A6C308E4}"/>
    <cellStyle name="20% - Accent3 2 3 2 5 2" xfId="14343" xr:uid="{7CC8E417-540A-432A-841F-AF867F7A4314}"/>
    <cellStyle name="20% - Accent3 2 3 2 5 2 2" xfId="31000" xr:uid="{69A357A5-B67E-4EA4-8F53-E414CECB368D}"/>
    <cellStyle name="20% - Accent3 2 3 2 5 3" xfId="22672" xr:uid="{06873848-D42E-4475-A939-81E4E8EF6477}"/>
    <cellStyle name="20% - Accent3 2 3 2 6" xfId="8791" xr:uid="{3638A807-7ECC-4B47-9350-A90A0A4EFD94}"/>
    <cellStyle name="20% - Accent3 2 3 2 6 2" xfId="25448" xr:uid="{7936A8B1-F87B-492D-9050-0085DED92315}"/>
    <cellStyle name="20% - Accent3 2 3 2 7" xfId="17120" xr:uid="{E456EE8C-A4ED-43E8-95ED-989466855B65}"/>
    <cellStyle name="20% - Accent3 2 3 3" xfId="680" xr:uid="{B11BA0BA-7086-40B6-8CAB-2B1C92761424}"/>
    <cellStyle name="20% - Accent3 2 3 3 2" xfId="2010" xr:uid="{5B18306A-DD47-44E0-B0D1-B796634B2DCF}"/>
    <cellStyle name="20% - Accent3 2 3 3 2 2" xfId="4800" xr:uid="{D778D747-BE64-47D4-934A-79F9C6727417}"/>
    <cellStyle name="20% - Accent3 2 3 3 2 2 2" xfId="13130" xr:uid="{529CFB27-3C3C-4B03-A9E6-15653EDC5151}"/>
    <cellStyle name="20% - Accent3 2 3 3 2 2 2 2" xfId="29787" xr:uid="{E7711AA8-92DF-4727-802C-20173DB2D862}"/>
    <cellStyle name="20% - Accent3 2 3 3 2 2 3" xfId="21459" xr:uid="{203AD12F-35F0-4D47-8267-FA43EEAA6FCB}"/>
    <cellStyle name="20% - Accent3 2 3 3 2 3" xfId="7576" xr:uid="{5E3FE25D-5417-41D0-8DEB-8E702D54AD51}"/>
    <cellStyle name="20% - Accent3 2 3 3 2 3 2" xfId="15906" xr:uid="{743363F0-CF24-4B8E-BB86-17926D65D588}"/>
    <cellStyle name="20% - Accent3 2 3 3 2 3 2 2" xfId="32563" xr:uid="{A34FE6BA-620B-4887-B48A-A9A6421C532D}"/>
    <cellStyle name="20% - Accent3 2 3 3 2 3 3" xfId="24235" xr:uid="{7FCC8C1D-CD3D-49D1-9133-7CD9389FB343}"/>
    <cellStyle name="20% - Accent3 2 3 3 2 4" xfId="10354" xr:uid="{3FBB38BB-CD27-44F4-9892-C3966A320DD8}"/>
    <cellStyle name="20% - Accent3 2 3 3 2 4 2" xfId="27011" xr:uid="{34A97FE3-23D0-46F5-A316-42A527D8C513}"/>
    <cellStyle name="20% - Accent3 2 3 3 2 5" xfId="18683" xr:uid="{8CBC3F37-48EE-47C1-B662-97DF6649ADD1}"/>
    <cellStyle name="20% - Accent3 2 3 3 3" xfId="3473" xr:uid="{6FE6A89E-BD84-4A48-AC76-6E8FAC1BA40A}"/>
    <cellStyle name="20% - Accent3 2 3 3 3 2" xfId="11803" xr:uid="{A5E99B5D-00C1-48EE-AD6C-8B21A42C9E70}"/>
    <cellStyle name="20% - Accent3 2 3 3 3 2 2" xfId="28460" xr:uid="{655A6D41-EE82-4B03-939A-B08B14C91139}"/>
    <cellStyle name="20% - Accent3 2 3 3 3 3" xfId="20132" xr:uid="{61903E87-1DCA-4F14-BA58-6980C6E06DE9}"/>
    <cellStyle name="20% - Accent3 2 3 3 4" xfId="6249" xr:uid="{B22B8111-7D12-427B-AD10-F2C06918AEB5}"/>
    <cellStyle name="20% - Accent3 2 3 3 4 2" xfId="14579" xr:uid="{3EA6E136-B14C-45BA-BEC5-C8DBF35DA541}"/>
    <cellStyle name="20% - Accent3 2 3 3 4 2 2" xfId="31236" xr:uid="{E09B5B71-BBFB-4857-BD14-1A6246DCFB11}"/>
    <cellStyle name="20% - Accent3 2 3 3 4 3" xfId="22908" xr:uid="{484BFF89-4040-4DE9-AEB6-34BF6FE35BF1}"/>
    <cellStyle name="20% - Accent3 2 3 3 5" xfId="9027" xr:uid="{D9B656C5-E193-4A1D-A0AD-00A076493828}"/>
    <cellStyle name="20% - Accent3 2 3 3 5 2" xfId="25684" xr:uid="{3AE4E9B2-81FF-4C14-8BBC-42BE0E16EF31}"/>
    <cellStyle name="20% - Accent3 2 3 3 6" xfId="17356" xr:uid="{BD1C4A68-CEB4-4292-84EA-DEFF0C497863}"/>
    <cellStyle name="20% - Accent3 2 3 4" xfId="1157" xr:uid="{ED13F763-1F79-4AD8-85F5-A81D2F57CD90}"/>
    <cellStyle name="20% - Accent3 2 3 4 2" xfId="2485" xr:uid="{BCBE24C0-CCE9-45AD-8B5A-E3254AD523DB}"/>
    <cellStyle name="20% - Accent3 2 3 4 2 2" xfId="5275" xr:uid="{9F02FDD2-BF68-4C5D-8F04-BACCCA557353}"/>
    <cellStyle name="20% - Accent3 2 3 4 2 2 2" xfId="13605" xr:uid="{2CE1EF7B-188C-46D1-A369-A03C12D5C403}"/>
    <cellStyle name="20% - Accent3 2 3 4 2 2 2 2" xfId="30262" xr:uid="{34DD1955-B54F-4868-9800-326264791928}"/>
    <cellStyle name="20% - Accent3 2 3 4 2 2 3" xfId="21934" xr:uid="{52F62832-DCC0-4C74-9A38-5394143B98CE}"/>
    <cellStyle name="20% - Accent3 2 3 4 2 3" xfId="8051" xr:uid="{0E385651-492A-46B6-B02C-26BFBB14C90B}"/>
    <cellStyle name="20% - Accent3 2 3 4 2 3 2" xfId="16381" xr:uid="{D6B3A615-76A8-4948-8DEA-372A54EC9296}"/>
    <cellStyle name="20% - Accent3 2 3 4 2 3 2 2" xfId="33038" xr:uid="{4E09E685-27DE-451D-8031-004E8EE82383}"/>
    <cellStyle name="20% - Accent3 2 3 4 2 3 3" xfId="24710" xr:uid="{0ADE8BA7-B16F-449D-A423-EB6CD15AE05F}"/>
    <cellStyle name="20% - Accent3 2 3 4 2 4" xfId="10829" xr:uid="{C2F8C989-2992-4844-9FDF-0E9A84036CB8}"/>
    <cellStyle name="20% - Accent3 2 3 4 2 4 2" xfId="27486" xr:uid="{D6807C10-3430-4367-B2D7-014464AD1FB9}"/>
    <cellStyle name="20% - Accent3 2 3 4 2 5" xfId="19158" xr:uid="{EC056A28-3A51-448E-A73A-387D71CC6094}"/>
    <cellStyle name="20% - Accent3 2 3 4 3" xfId="3948" xr:uid="{7B58F621-C722-4E47-89BE-1EA846AAD672}"/>
    <cellStyle name="20% - Accent3 2 3 4 3 2" xfId="12278" xr:uid="{141DEAA7-C08E-4343-BF06-37CC93786182}"/>
    <cellStyle name="20% - Accent3 2 3 4 3 2 2" xfId="28935" xr:uid="{50A64122-F211-4E3F-9000-A894AA2532A3}"/>
    <cellStyle name="20% - Accent3 2 3 4 3 3" xfId="20607" xr:uid="{D0EFEB28-A52B-46F1-92C4-CBEB1DF2099B}"/>
    <cellStyle name="20% - Accent3 2 3 4 4" xfId="6724" xr:uid="{E4299B24-8ECD-4D3F-B278-1F55A0812F56}"/>
    <cellStyle name="20% - Accent3 2 3 4 4 2" xfId="15054" xr:uid="{3456B8D0-93DC-48F0-A09C-8ADBC36FF6B4}"/>
    <cellStyle name="20% - Accent3 2 3 4 4 2 2" xfId="31711" xr:uid="{EEE2FCF9-4656-41C3-9A1A-DBBB9B9E5713}"/>
    <cellStyle name="20% - Accent3 2 3 4 4 3" xfId="23383" xr:uid="{29B2DA37-C3CC-4AE7-AA0F-D3142C3C9015}"/>
    <cellStyle name="20% - Accent3 2 3 4 5" xfId="9502" xr:uid="{728AA31D-EB2D-41BA-BD03-9ADC3F8B3B31}"/>
    <cellStyle name="20% - Accent3 2 3 4 5 2" xfId="26159" xr:uid="{4C4186A7-D0CD-4B33-8B53-AA1B26A2EAAC}"/>
    <cellStyle name="20% - Accent3 2 3 4 6" xfId="17831" xr:uid="{DAFA5607-974D-440A-B4C2-ABA406E25CC4}"/>
    <cellStyle name="20% - Accent3 2 3 5" xfId="1537" xr:uid="{BD975A53-417C-4A11-B494-04D706C27342}"/>
    <cellStyle name="20% - Accent3 2 3 5 2" xfId="4327" xr:uid="{651002DC-1072-4438-BB17-B824B1492261}"/>
    <cellStyle name="20% - Accent3 2 3 5 2 2" xfId="12657" xr:uid="{C5EB206B-D91B-41FF-9893-333F32DFA0C3}"/>
    <cellStyle name="20% - Accent3 2 3 5 2 2 2" xfId="29314" xr:uid="{96C81C47-EF32-45F3-9E3D-AB9AD3DE2BF2}"/>
    <cellStyle name="20% - Accent3 2 3 5 2 3" xfId="20986" xr:uid="{9D17F3B1-3897-41B8-9424-FF3275419DA0}"/>
    <cellStyle name="20% - Accent3 2 3 5 3" xfId="7103" xr:uid="{50266036-7687-455B-AAD9-E3E50D1B2C96}"/>
    <cellStyle name="20% - Accent3 2 3 5 3 2" xfId="15433" xr:uid="{C18A6F83-C701-4F57-8A8D-5956F63CFE92}"/>
    <cellStyle name="20% - Accent3 2 3 5 3 2 2" xfId="32090" xr:uid="{0427619C-B6B2-461C-A2A9-996A8DEFEACB}"/>
    <cellStyle name="20% - Accent3 2 3 5 3 3" xfId="23762" xr:uid="{F9889F39-A940-4B59-95F6-19203D041721}"/>
    <cellStyle name="20% - Accent3 2 3 5 4" xfId="9881" xr:uid="{EE568A0C-422F-4EB6-8737-8424922F5CB0}"/>
    <cellStyle name="20% - Accent3 2 3 5 4 2" xfId="26538" xr:uid="{604DB45E-F70C-4583-AAC4-9D72CC47A446}"/>
    <cellStyle name="20% - Accent3 2 3 5 5" xfId="18210" xr:uid="{4236B929-F30C-4890-8393-46443D761A9A}"/>
    <cellStyle name="20% - Accent3 2 3 6" xfId="3000" xr:uid="{2F349D84-F1E3-4888-A325-BC1BB8E0730D}"/>
    <cellStyle name="20% - Accent3 2 3 6 2" xfId="11330" xr:uid="{DCE9D159-55BC-4363-BEFC-02586475F6C1}"/>
    <cellStyle name="20% - Accent3 2 3 6 2 2" xfId="27987" xr:uid="{93215736-233D-45FE-8803-B7DFCD42EBB8}"/>
    <cellStyle name="20% - Accent3 2 3 6 3" xfId="19659" xr:uid="{61277FE7-6748-48AC-A899-5124378D0C42}"/>
    <cellStyle name="20% - Accent3 2 3 7" xfId="5776" xr:uid="{7E526343-4D00-4CDE-8011-9B53CFB49CF2}"/>
    <cellStyle name="20% - Accent3 2 3 7 2" xfId="14106" xr:uid="{26FD8BD8-7B7E-482D-B68F-349AD09D33FB}"/>
    <cellStyle name="20% - Accent3 2 3 7 2 2" xfId="30763" xr:uid="{5A871E47-5295-49EF-BF97-523B2A7F20AB}"/>
    <cellStyle name="20% - Accent3 2 3 7 3" xfId="22435" xr:uid="{E79FFB08-80B1-4364-8614-A418591EB7A3}"/>
    <cellStyle name="20% - Accent3 2 3 8" xfId="8554" xr:uid="{3D239D36-6B20-4C9D-9455-AACEF2901928}"/>
    <cellStyle name="20% - Accent3 2 3 8 2" xfId="25211" xr:uid="{66636A7D-CAC9-44E0-8CEA-0EB7EC44B3BB}"/>
    <cellStyle name="20% - Accent3 2 3 9" xfId="16883" xr:uid="{E429ACD2-A641-43F1-99A9-05CF3D28D82B}"/>
    <cellStyle name="20% - Accent3 2 4" xfId="328" xr:uid="{5CB40599-7FF0-47D1-9E81-E7A4638EFAA8}"/>
    <cellStyle name="20% - Accent3 2 4 2" xfId="808" xr:uid="{FE029484-CC4C-4842-A792-0C541AA05FA1}"/>
    <cellStyle name="20% - Accent3 2 4 2 2" xfId="2136" xr:uid="{6A48DBFE-756B-4E81-A964-572E919C41EC}"/>
    <cellStyle name="20% - Accent3 2 4 2 2 2" xfId="4926" xr:uid="{49FB190B-E2B3-4FB7-8D35-1CB7D72E7756}"/>
    <cellStyle name="20% - Accent3 2 4 2 2 2 2" xfId="13256" xr:uid="{2B4BCB77-8EF1-451D-8415-4C26C2248837}"/>
    <cellStyle name="20% - Accent3 2 4 2 2 2 2 2" xfId="29913" xr:uid="{73C10CBA-6B9B-4035-8625-28E48E645C1C}"/>
    <cellStyle name="20% - Accent3 2 4 2 2 2 3" xfId="21585" xr:uid="{DE07A189-7E81-46F9-89DC-FEE7AF521EB2}"/>
    <cellStyle name="20% - Accent3 2 4 2 2 3" xfId="7702" xr:uid="{AAE2509E-3BB6-466B-9E49-C0F60F23E6DD}"/>
    <cellStyle name="20% - Accent3 2 4 2 2 3 2" xfId="16032" xr:uid="{D5E01F06-FF0E-4237-B0DF-C114BE711379}"/>
    <cellStyle name="20% - Accent3 2 4 2 2 3 2 2" xfId="32689" xr:uid="{09730D51-69FC-459A-92EC-675E7D1E0862}"/>
    <cellStyle name="20% - Accent3 2 4 2 2 3 3" xfId="24361" xr:uid="{21E65CD0-D67E-4107-913E-4C0061DE246C}"/>
    <cellStyle name="20% - Accent3 2 4 2 2 4" xfId="10480" xr:uid="{D37012C5-61C5-42B7-9909-0EBC422D3580}"/>
    <cellStyle name="20% - Accent3 2 4 2 2 4 2" xfId="27137" xr:uid="{1715A724-FA2A-48C2-A9F3-58237B175616}"/>
    <cellStyle name="20% - Accent3 2 4 2 2 5" xfId="18809" xr:uid="{44A47CC5-53F5-4862-BF59-16E2D7755F66}"/>
    <cellStyle name="20% - Accent3 2 4 2 3" xfId="3599" xr:uid="{486E80D8-F449-4872-92A3-A5613E6CD5D3}"/>
    <cellStyle name="20% - Accent3 2 4 2 3 2" xfId="11929" xr:uid="{93B43456-2ABF-486A-A78D-B38C701C3623}"/>
    <cellStyle name="20% - Accent3 2 4 2 3 2 2" xfId="28586" xr:uid="{FDFC929B-C379-4103-BA71-D339D2E1514B}"/>
    <cellStyle name="20% - Accent3 2 4 2 3 3" xfId="20258" xr:uid="{6DB9BE77-C25F-4679-B4B3-544958F7EE1B}"/>
    <cellStyle name="20% - Accent3 2 4 2 4" xfId="6375" xr:uid="{FD371F1A-63A0-4F5F-9B48-1F88A44EBC03}"/>
    <cellStyle name="20% - Accent3 2 4 2 4 2" xfId="14705" xr:uid="{1E67B029-E8C3-43F2-90B9-ED773C4024EE}"/>
    <cellStyle name="20% - Accent3 2 4 2 4 2 2" xfId="31362" xr:uid="{CD1567BD-2322-4F5D-828F-551B65CBD430}"/>
    <cellStyle name="20% - Accent3 2 4 2 4 3" xfId="23034" xr:uid="{9CB97950-505D-4C81-B34B-8FAEF33EC0E6}"/>
    <cellStyle name="20% - Accent3 2 4 2 5" xfId="9153" xr:uid="{35369B56-B819-4D27-BADF-68041291E685}"/>
    <cellStyle name="20% - Accent3 2 4 2 5 2" xfId="25810" xr:uid="{5294C777-C448-4E8E-A881-D2536A61F352}"/>
    <cellStyle name="20% - Accent3 2 4 2 6" xfId="17482" xr:uid="{5E3E8ED8-C7A6-41A6-BD5B-1EE03F5B98AA}"/>
    <cellStyle name="20% - Accent3 2 4 3" xfId="1658" xr:uid="{81E50511-A661-456B-A761-631E321F0A50}"/>
    <cellStyle name="20% - Accent3 2 4 3 2" xfId="4448" xr:uid="{59C9563F-54F0-47B5-94EA-FCF91FD483A4}"/>
    <cellStyle name="20% - Accent3 2 4 3 2 2" xfId="12778" xr:uid="{C269E545-F5D1-4356-8710-F73FEC72B5EC}"/>
    <cellStyle name="20% - Accent3 2 4 3 2 2 2" xfId="29435" xr:uid="{35F209F4-B341-42CB-85BD-190B23EC7140}"/>
    <cellStyle name="20% - Accent3 2 4 3 2 3" xfId="21107" xr:uid="{BB81A65E-D6E3-463A-BE99-EF131A14BFBD}"/>
    <cellStyle name="20% - Accent3 2 4 3 3" xfId="7224" xr:uid="{CBF7F43D-91EE-4F92-97E0-D0D89ED4A533}"/>
    <cellStyle name="20% - Accent3 2 4 3 3 2" xfId="15554" xr:uid="{DC7D77FA-4C85-4E7A-B8AC-8F57DB3DC995}"/>
    <cellStyle name="20% - Accent3 2 4 3 3 2 2" xfId="32211" xr:uid="{CCA66340-64A1-4D24-83B6-0914843161A1}"/>
    <cellStyle name="20% - Accent3 2 4 3 3 3" xfId="23883" xr:uid="{E18B94C5-3E41-4FE4-95CB-A84A2ADCFC21}"/>
    <cellStyle name="20% - Accent3 2 4 3 4" xfId="10002" xr:uid="{EEFAB203-C15D-4E16-98A5-0E5414F54499}"/>
    <cellStyle name="20% - Accent3 2 4 3 4 2" xfId="26659" xr:uid="{35932F41-EC0B-4C87-ADEB-45DC96ABD8B0}"/>
    <cellStyle name="20% - Accent3 2 4 3 5" xfId="18331" xr:uid="{CCD8AE11-2A3F-44FB-9FE8-21523F672C33}"/>
    <cellStyle name="20% - Accent3 2 4 4" xfId="3121" xr:uid="{081034AC-0035-4E1F-BA09-F4ACA5CE4B42}"/>
    <cellStyle name="20% - Accent3 2 4 4 2" xfId="11451" xr:uid="{8A45DF35-93F9-4FFD-81AC-7DCF77B5C81E}"/>
    <cellStyle name="20% - Accent3 2 4 4 2 2" xfId="28108" xr:uid="{F818B515-19BE-43A5-9517-D3CD0F08F4CE}"/>
    <cellStyle name="20% - Accent3 2 4 4 3" xfId="19780" xr:uid="{BB6C4D64-2735-453B-BE91-CC3BADA1B8F0}"/>
    <cellStyle name="20% - Accent3 2 4 5" xfId="5897" xr:uid="{C89025A5-CE32-4453-AC9A-333B4E1FFA4A}"/>
    <cellStyle name="20% - Accent3 2 4 5 2" xfId="14227" xr:uid="{827F0964-F7BC-4988-BCA1-313BC1699B25}"/>
    <cellStyle name="20% - Accent3 2 4 5 2 2" xfId="30884" xr:uid="{F6D8D417-4453-47FF-88FF-64B95728EC2F}"/>
    <cellStyle name="20% - Accent3 2 4 5 3" xfId="22556" xr:uid="{21955528-1ACD-4A3D-870C-5DEB02A99235}"/>
    <cellStyle name="20% - Accent3 2 4 6" xfId="8675" xr:uid="{E2D9A6B8-2338-4234-8128-69EFA7991F07}"/>
    <cellStyle name="20% - Accent3 2 4 6 2" xfId="25332" xr:uid="{E6CD95B0-69AD-4DC9-B90B-3F709A6610F4}"/>
    <cellStyle name="20% - Accent3 2 4 7" xfId="17004" xr:uid="{B9BB0AC3-3E8A-4B1B-9CA1-E6205A7B89A6}"/>
    <cellStyle name="20% - Accent3 2 5" xfId="564" xr:uid="{F0D68AB6-2534-4702-881A-CFFF657426CD}"/>
    <cellStyle name="20% - Accent3 2 5 2" xfId="1894" xr:uid="{58433B73-4851-465B-857D-1B931A23EE0B}"/>
    <cellStyle name="20% - Accent3 2 5 2 2" xfId="4684" xr:uid="{022886C8-09C4-48AB-ABAB-3AF683F656A3}"/>
    <cellStyle name="20% - Accent3 2 5 2 2 2" xfId="13014" xr:uid="{420C2757-009F-49AA-866D-79B3FB1A5236}"/>
    <cellStyle name="20% - Accent3 2 5 2 2 2 2" xfId="29671" xr:uid="{9C7E0673-5497-410A-8A00-E082428868B4}"/>
    <cellStyle name="20% - Accent3 2 5 2 2 3" xfId="21343" xr:uid="{F90D3FAA-95AC-488D-AB28-3DA3A4D8140A}"/>
    <cellStyle name="20% - Accent3 2 5 2 3" xfId="7460" xr:uid="{6D519350-1549-4C07-B579-C61B925B590A}"/>
    <cellStyle name="20% - Accent3 2 5 2 3 2" xfId="15790" xr:uid="{4C37CD14-AB71-40E4-9790-9B4D9BD8AC9A}"/>
    <cellStyle name="20% - Accent3 2 5 2 3 2 2" xfId="32447" xr:uid="{AEA7D6EE-B361-4C1E-99F5-DB2756015828}"/>
    <cellStyle name="20% - Accent3 2 5 2 3 3" xfId="24119" xr:uid="{FB527A6D-6E32-47EF-AF47-8C8C36BE65D1}"/>
    <cellStyle name="20% - Accent3 2 5 2 4" xfId="10238" xr:uid="{544C23B9-B079-497C-B8E5-33DEBC82424E}"/>
    <cellStyle name="20% - Accent3 2 5 2 4 2" xfId="26895" xr:uid="{6C04B3AA-100E-4595-80CB-F9FF6478A967}"/>
    <cellStyle name="20% - Accent3 2 5 2 5" xfId="18567" xr:uid="{96C862BF-CCBC-4A17-B9F4-FB8885759BE0}"/>
    <cellStyle name="20% - Accent3 2 5 3" xfId="3357" xr:uid="{A60F73C2-18A4-45AC-A4DA-CD3C0C6EABAB}"/>
    <cellStyle name="20% - Accent3 2 5 3 2" xfId="11687" xr:uid="{4B1D9571-5C5F-4B91-B7AA-69DDC870F3E3}"/>
    <cellStyle name="20% - Accent3 2 5 3 2 2" xfId="28344" xr:uid="{E925123F-C3EC-4021-8E06-1FD6D9C06755}"/>
    <cellStyle name="20% - Accent3 2 5 3 3" xfId="20016" xr:uid="{BBEA6527-B6A9-473D-BA85-6236BBCB0E4F}"/>
    <cellStyle name="20% - Accent3 2 5 4" xfId="6133" xr:uid="{03F45423-67C2-4E0C-860F-5374F8E78707}"/>
    <cellStyle name="20% - Accent3 2 5 4 2" xfId="14463" xr:uid="{B30C1C8D-0253-446F-8B3D-F005388D496A}"/>
    <cellStyle name="20% - Accent3 2 5 4 2 2" xfId="31120" xr:uid="{345C9DB4-6204-4E92-82A8-F0B8897BA410}"/>
    <cellStyle name="20% - Accent3 2 5 4 3" xfId="22792" xr:uid="{31E5CB1E-1B16-40BF-A5C3-18DD2A482F1C}"/>
    <cellStyle name="20% - Accent3 2 5 5" xfId="8911" xr:uid="{668FF7B2-0299-45E7-8B06-C458200F4185}"/>
    <cellStyle name="20% - Accent3 2 5 5 2" xfId="25568" xr:uid="{32C1CFF5-0A5D-4419-A2EE-DF48FA07AA0E}"/>
    <cellStyle name="20% - Accent3 2 5 6" xfId="17240" xr:uid="{B3116C1C-A224-4E35-BDB6-2B6BAFE48370}"/>
    <cellStyle name="20% - Accent3 2 6" xfId="1041" xr:uid="{645E3D90-A6CB-436D-BD2F-659E81BD154E}"/>
    <cellStyle name="20% - Accent3 2 6 2" xfId="2369" xr:uid="{065BFE70-41AD-4332-B5CC-A179E2A48228}"/>
    <cellStyle name="20% - Accent3 2 6 2 2" xfId="5159" xr:uid="{146A6FD6-DEF5-4610-B1B4-A1E4FDB050BF}"/>
    <cellStyle name="20% - Accent3 2 6 2 2 2" xfId="13489" xr:uid="{F2A69F34-578D-41DD-8FA2-748901C7DDF1}"/>
    <cellStyle name="20% - Accent3 2 6 2 2 2 2" xfId="30146" xr:uid="{86448C28-600A-4D22-9BE6-C5BF9027A5B6}"/>
    <cellStyle name="20% - Accent3 2 6 2 2 3" xfId="21818" xr:uid="{D37A5E4F-E736-4361-BC32-DE3F147D82AF}"/>
    <cellStyle name="20% - Accent3 2 6 2 3" xfId="7935" xr:uid="{EA7417A3-8C2A-4B99-AB98-57BCC4429279}"/>
    <cellStyle name="20% - Accent3 2 6 2 3 2" xfId="16265" xr:uid="{1B6BCEB6-0964-45D8-A452-9259D949CED0}"/>
    <cellStyle name="20% - Accent3 2 6 2 3 2 2" xfId="32922" xr:uid="{CA3D5E49-C24C-480B-B17C-A809526A8483}"/>
    <cellStyle name="20% - Accent3 2 6 2 3 3" xfId="24594" xr:uid="{BA35B8C3-109F-4C15-8620-C6DBD1292CBD}"/>
    <cellStyle name="20% - Accent3 2 6 2 4" xfId="10713" xr:uid="{90A8FD2E-FB12-4DDF-8EEF-B1943E0D18F5}"/>
    <cellStyle name="20% - Accent3 2 6 2 4 2" xfId="27370" xr:uid="{F677A511-32E3-4D7B-A16D-4C96148FB794}"/>
    <cellStyle name="20% - Accent3 2 6 2 5" xfId="19042" xr:uid="{D9D4613D-C74B-4D31-866F-F2BE3950DB71}"/>
    <cellStyle name="20% - Accent3 2 6 3" xfId="3832" xr:uid="{918A6510-4C08-40AE-9265-C0E49BA9830E}"/>
    <cellStyle name="20% - Accent3 2 6 3 2" xfId="12162" xr:uid="{3574E86C-A985-4CC5-B193-81BF455BC379}"/>
    <cellStyle name="20% - Accent3 2 6 3 2 2" xfId="28819" xr:uid="{D2680E88-BD2C-4F6B-9EA3-3ECAAED66800}"/>
    <cellStyle name="20% - Accent3 2 6 3 3" xfId="20491" xr:uid="{AD3BFA35-4231-43CC-9171-7F3ADD1B73AC}"/>
    <cellStyle name="20% - Accent3 2 6 4" xfId="6608" xr:uid="{0174E48D-4D0D-4562-B25E-9111A5723EE8}"/>
    <cellStyle name="20% - Accent3 2 6 4 2" xfId="14938" xr:uid="{73675B92-F613-48DE-BB68-68C99F379488}"/>
    <cellStyle name="20% - Accent3 2 6 4 2 2" xfId="31595" xr:uid="{BF5DBFEF-5281-442D-AA3F-EA655E1B8654}"/>
    <cellStyle name="20% - Accent3 2 6 4 3" xfId="23267" xr:uid="{36DF07CE-2A3D-40B8-9A82-7A97A2FC76E4}"/>
    <cellStyle name="20% - Accent3 2 6 5" xfId="9386" xr:uid="{A8DD02F4-30CF-473D-B559-24134EB091F8}"/>
    <cellStyle name="20% - Accent3 2 6 5 2" xfId="26043" xr:uid="{47DF208A-9165-45B6-95FC-D5EDCE89060E}"/>
    <cellStyle name="20% - Accent3 2 6 6" xfId="17715" xr:uid="{9D3A190A-C339-45DC-B2FA-5651B35CE984}"/>
    <cellStyle name="20% - Accent3 2 7" xfId="1302" xr:uid="{D8183A33-87E6-4B0D-AA14-7CF9C18F4E5D}"/>
    <cellStyle name="20% - Accent3 2 7 2" xfId="2630" xr:uid="{0AC97531-0765-4550-BDD5-27912D7D8D67}"/>
    <cellStyle name="20% - Accent3 2 7 2 2" xfId="5420" xr:uid="{61122695-76BE-4958-8F45-A141A1B09F26}"/>
    <cellStyle name="20% - Accent3 2 7 2 2 2" xfId="13750" xr:uid="{A40F4984-B262-439A-B51F-E444F3A341B8}"/>
    <cellStyle name="20% - Accent3 2 7 2 2 2 2" xfId="30407" xr:uid="{F8E69FB3-A6B0-4072-A80A-11745673EF26}"/>
    <cellStyle name="20% - Accent3 2 7 2 2 3" xfId="22079" xr:uid="{ADC03A98-9EEE-4BE4-A715-0745990430A8}"/>
    <cellStyle name="20% - Accent3 2 7 2 3" xfId="8196" xr:uid="{AEDF8056-B382-4EFF-B776-E22A04F2FD7E}"/>
    <cellStyle name="20% - Accent3 2 7 2 3 2" xfId="16526" xr:uid="{51F3EC19-F37F-4BA9-82BA-042316B5FE06}"/>
    <cellStyle name="20% - Accent3 2 7 2 3 2 2" xfId="33183" xr:uid="{974FDBF4-595D-4BC2-9544-529CC6B4C042}"/>
    <cellStyle name="20% - Accent3 2 7 2 3 3" xfId="24855" xr:uid="{288D0592-2906-46FC-9CA7-CDE3481E0C82}"/>
    <cellStyle name="20% - Accent3 2 7 2 4" xfId="10974" xr:uid="{69914607-BC47-4B4F-88F7-45622FA0A556}"/>
    <cellStyle name="20% - Accent3 2 7 2 4 2" xfId="27631" xr:uid="{CA4B11D2-B3B6-4310-AC48-14339D684A5B}"/>
    <cellStyle name="20% - Accent3 2 7 2 5" xfId="19303" xr:uid="{BB5C4033-41BD-4C60-9A97-D178FDEA9D50}"/>
    <cellStyle name="20% - Accent3 2 7 3" xfId="4093" xr:uid="{888A4203-88BC-4DD3-AEEC-8F9E7C669CA5}"/>
    <cellStyle name="20% - Accent3 2 7 3 2" xfId="12423" xr:uid="{229BFEB2-7FC0-4BF0-AA54-9A0537FF3137}"/>
    <cellStyle name="20% - Accent3 2 7 3 2 2" xfId="29080" xr:uid="{0B0A68F1-C7C8-4A0D-B66A-D4215F819012}"/>
    <cellStyle name="20% - Accent3 2 7 3 3" xfId="20752" xr:uid="{EEC2F659-F952-4AC4-B40C-DB8E305F7872}"/>
    <cellStyle name="20% - Accent3 2 7 4" xfId="6869" xr:uid="{46610ED5-D88C-4708-A9E0-7137D0C9E89E}"/>
    <cellStyle name="20% - Accent3 2 7 4 2" xfId="15199" xr:uid="{3137EBD3-DD02-43FA-ADA6-86B9605B1760}"/>
    <cellStyle name="20% - Accent3 2 7 4 2 2" xfId="31856" xr:uid="{1B62B9A3-A44D-46F5-92AF-32B5ABFD6EAA}"/>
    <cellStyle name="20% - Accent3 2 7 4 3" xfId="23528" xr:uid="{5FFCCCBD-EC22-42E9-83B5-419147DC498A}"/>
    <cellStyle name="20% - Accent3 2 7 5" xfId="9647" xr:uid="{DD78341C-14F8-43AF-BEE1-15D744B0F8DD}"/>
    <cellStyle name="20% - Accent3 2 7 5 2" xfId="26304" xr:uid="{8788780A-5762-480E-8583-55FBFCAC03EF}"/>
    <cellStyle name="20% - Accent3 2 7 6" xfId="17976" xr:uid="{809E9BDE-5A1D-42D1-BA32-4DAEFD267823}"/>
    <cellStyle name="20% - Accent3 2 8" xfId="1420" xr:uid="{3549067A-1DED-4C88-90C2-1E7A30DC71EE}"/>
    <cellStyle name="20% - Accent3 2 8 2" xfId="4211" xr:uid="{5B7E6B93-EEA3-49B9-9076-7539E03947F0}"/>
    <cellStyle name="20% - Accent3 2 8 2 2" xfId="12541" xr:uid="{ACCBCD2A-A189-470C-A1CE-DF57911C39E9}"/>
    <cellStyle name="20% - Accent3 2 8 2 2 2" xfId="29198" xr:uid="{B51595A3-4F52-4E43-A86C-C7D48766CF9F}"/>
    <cellStyle name="20% - Accent3 2 8 2 3" xfId="20870" xr:uid="{F03CCDFF-D89F-4F0D-B8EB-5437E438F50F}"/>
    <cellStyle name="20% - Accent3 2 8 3" xfId="6987" xr:uid="{41E45CD6-ECC0-4D03-BAA7-BCBC79E9E911}"/>
    <cellStyle name="20% - Accent3 2 8 3 2" xfId="15317" xr:uid="{84DC5E3A-82D0-4F7C-AF28-D8D43529E33E}"/>
    <cellStyle name="20% - Accent3 2 8 3 2 2" xfId="31974" xr:uid="{C5306B3E-5F79-48EF-A84A-4B98A3959AFD}"/>
    <cellStyle name="20% - Accent3 2 8 3 3" xfId="23646" xr:uid="{90FC5B67-AC6F-4250-8215-55C7A85CC31B}"/>
    <cellStyle name="20% - Accent3 2 8 4" xfId="9765" xr:uid="{F55BE011-4F85-42A8-9F26-DB0D79A51351}"/>
    <cellStyle name="20% - Accent3 2 8 4 2" xfId="26422" xr:uid="{65F294D8-CAE4-482E-81F1-A3FB83072F5F}"/>
    <cellStyle name="20% - Accent3 2 8 5" xfId="18094" xr:uid="{C4704533-6752-4A4B-A733-9320FD3326FF}"/>
    <cellStyle name="20% - Accent3 2 9" xfId="2883" xr:uid="{B8B2BFDE-B35C-43E1-9F63-949B50400E5A}"/>
    <cellStyle name="20% - Accent3 2 9 2" xfId="11214" xr:uid="{B3759C23-54F1-4375-9FE3-FF7F68A86F26}"/>
    <cellStyle name="20% - Accent3 2 9 2 2" xfId="27871" xr:uid="{E006CC9B-A687-4706-A2D9-9D014C4BAEF4}"/>
    <cellStyle name="20% - Accent3 2 9 3" xfId="19543" xr:uid="{43CAA7C8-0628-403C-BAEF-99029CC0959F}"/>
    <cellStyle name="20% - Accent3 3" xfId="107" xr:uid="{413229C1-AFA6-40A1-9C5E-509B45803B1E}"/>
    <cellStyle name="20% - Accent3 3 10" xfId="8461" xr:uid="{53CF96F0-3A42-46E9-A48D-4217FBA1458E}"/>
    <cellStyle name="20% - Accent3 3 10 2" xfId="25118" xr:uid="{1AE1EE3E-DCFA-4AE3-8BD6-28EF0BCAAD36}"/>
    <cellStyle name="20% - Accent3 3 11" xfId="16790" xr:uid="{E9DC3B64-E1D3-4AF8-87B4-5D4973040186}"/>
    <cellStyle name="20% - Accent3 3 12" xfId="33977" xr:uid="{A694E670-E3DF-46FF-B404-963CC535897F}"/>
    <cellStyle name="20% - Accent3 3 13" xfId="34741" xr:uid="{9E2CB211-65CF-4B74-BA07-C5D9F629EF19}"/>
    <cellStyle name="20% - Accent3 3 2" xfId="230" xr:uid="{6558869B-B266-4103-81C5-190FF7FF9122}"/>
    <cellStyle name="20% - Accent3 3 2 10" xfId="34801" xr:uid="{793B5599-BACB-4119-BC3C-61F9EDF1BBFC}"/>
    <cellStyle name="20% - Accent3 3 2 2" xfId="471" xr:uid="{B1EB43E1-E9C8-46E9-BCC0-439C485C40FF}"/>
    <cellStyle name="20% - Accent3 3 2 2 2" xfId="948" xr:uid="{03456EE4-5A52-4AB5-ACA2-2BC2F4C0ED64}"/>
    <cellStyle name="20% - Accent3 3 2 2 2 2" xfId="2276" xr:uid="{BBA18339-3A95-4096-B51B-085103C56488}"/>
    <cellStyle name="20% - Accent3 3 2 2 2 2 2" xfId="5066" xr:uid="{2B565598-1E64-4898-A664-73376B573938}"/>
    <cellStyle name="20% - Accent3 3 2 2 2 2 2 2" xfId="13396" xr:uid="{ABFC9B2A-C1DB-4D7F-AE02-774EB00D51F2}"/>
    <cellStyle name="20% - Accent3 3 2 2 2 2 2 2 2" xfId="30053" xr:uid="{8281B06C-FFFC-4B25-AF04-190CF3B59573}"/>
    <cellStyle name="20% - Accent3 3 2 2 2 2 2 3" xfId="21725" xr:uid="{FEDF2D78-1372-413F-A480-6CF4E4C92A8A}"/>
    <cellStyle name="20% - Accent3 3 2 2 2 2 3" xfId="7842" xr:uid="{669361B9-D5A6-40D9-8414-BBAC70815E9A}"/>
    <cellStyle name="20% - Accent3 3 2 2 2 2 3 2" xfId="16172" xr:uid="{DC477DF2-9B32-4C97-9077-20AC4465BD8B}"/>
    <cellStyle name="20% - Accent3 3 2 2 2 2 3 2 2" xfId="32829" xr:uid="{9020681D-DA52-4434-8DB2-81B5504CDDCD}"/>
    <cellStyle name="20% - Accent3 3 2 2 2 2 3 3" xfId="24501" xr:uid="{16B7F647-6159-43C2-9AFA-6A3F211BE7E1}"/>
    <cellStyle name="20% - Accent3 3 2 2 2 2 4" xfId="10620" xr:uid="{681994F0-FCC2-4214-AC02-B3B9A77E451E}"/>
    <cellStyle name="20% - Accent3 3 2 2 2 2 4 2" xfId="27277" xr:uid="{D0434B75-1E3E-4E6A-B32C-AFA745FD4964}"/>
    <cellStyle name="20% - Accent3 3 2 2 2 2 5" xfId="18949" xr:uid="{491A581F-204B-4B45-9AE2-1A85D1DBD073}"/>
    <cellStyle name="20% - Accent3 3 2 2 2 3" xfId="3739" xr:uid="{94941184-3927-40A7-B585-62C5B66DC669}"/>
    <cellStyle name="20% - Accent3 3 2 2 2 3 2" xfId="12069" xr:uid="{DA76E1BE-6C7F-4591-9D07-342C47E5FCF9}"/>
    <cellStyle name="20% - Accent3 3 2 2 2 3 2 2" xfId="28726" xr:uid="{DC8E9AA1-EBB8-4194-A330-B29E7C5AA09F}"/>
    <cellStyle name="20% - Accent3 3 2 2 2 3 3" xfId="20398" xr:uid="{508038BD-45B1-40BB-AC5E-DF5D4C7CFAD3}"/>
    <cellStyle name="20% - Accent3 3 2 2 2 4" xfId="6515" xr:uid="{05A295CA-CF09-4FC6-A45F-29549813D29D}"/>
    <cellStyle name="20% - Accent3 3 2 2 2 4 2" xfId="14845" xr:uid="{D1680D77-9BB6-43F2-8275-00594F5C3F87}"/>
    <cellStyle name="20% - Accent3 3 2 2 2 4 2 2" xfId="31502" xr:uid="{61EE109D-BA1D-4615-B3A2-9EF43577BCD7}"/>
    <cellStyle name="20% - Accent3 3 2 2 2 4 3" xfId="23174" xr:uid="{3AD4684C-D885-4FB3-A91D-5AC9D704147E}"/>
    <cellStyle name="20% - Accent3 3 2 2 2 5" xfId="9293" xr:uid="{17E233DA-7B44-40C8-981B-F4F5AD7D1767}"/>
    <cellStyle name="20% - Accent3 3 2 2 2 5 2" xfId="25950" xr:uid="{7292737A-942C-4CA4-8A66-86A89B02B302}"/>
    <cellStyle name="20% - Accent3 3 2 2 2 6" xfId="17622" xr:uid="{1A7006E7-53FD-403C-A568-F7891033FC95}"/>
    <cellStyle name="20% - Accent3 3 2 2 3" xfId="1801" xr:uid="{B0868BB2-1670-4B64-BC1B-8E97D9B5696B}"/>
    <cellStyle name="20% - Accent3 3 2 2 3 2" xfId="4591" xr:uid="{8FA7466C-57A4-47E9-9D66-58B6669B6CA3}"/>
    <cellStyle name="20% - Accent3 3 2 2 3 2 2" xfId="12921" xr:uid="{A6999E73-A3E7-44FC-9301-B10D36305F5E}"/>
    <cellStyle name="20% - Accent3 3 2 2 3 2 2 2" xfId="29578" xr:uid="{7A755A21-70A4-44D4-BC3F-4AE3930B0659}"/>
    <cellStyle name="20% - Accent3 3 2 2 3 2 3" xfId="21250" xr:uid="{715FDEAD-7228-407E-BDFB-508354529248}"/>
    <cellStyle name="20% - Accent3 3 2 2 3 3" xfId="7367" xr:uid="{8B4BA3FD-E655-4594-8D5F-FAC814CC14A7}"/>
    <cellStyle name="20% - Accent3 3 2 2 3 3 2" xfId="15697" xr:uid="{073B0A94-A9B2-483D-85F2-6788AAAC4FB0}"/>
    <cellStyle name="20% - Accent3 3 2 2 3 3 2 2" xfId="32354" xr:uid="{127E0ED0-4FA0-4547-83D4-3303DC07A27A}"/>
    <cellStyle name="20% - Accent3 3 2 2 3 3 3" xfId="24026" xr:uid="{2B03127A-24EC-45EC-B06F-AA0B1E832F99}"/>
    <cellStyle name="20% - Accent3 3 2 2 3 4" xfId="10145" xr:uid="{B749D86F-F8E2-4452-82AF-D0651C0D1A92}"/>
    <cellStyle name="20% - Accent3 3 2 2 3 4 2" xfId="26802" xr:uid="{EFC0D7F5-91C1-4E88-AF5D-D88EA04F85E9}"/>
    <cellStyle name="20% - Accent3 3 2 2 3 5" xfId="18474" xr:uid="{E529BB8F-8F7D-4150-8C6A-E26838EED60D}"/>
    <cellStyle name="20% - Accent3 3 2 2 4" xfId="3264" xr:uid="{A58EECA6-9CF3-46F7-B1D5-C8A5D73FB721}"/>
    <cellStyle name="20% - Accent3 3 2 2 4 2" xfId="11594" xr:uid="{F259FB5F-47A2-4FC1-8CD4-CF06123278D7}"/>
    <cellStyle name="20% - Accent3 3 2 2 4 2 2" xfId="28251" xr:uid="{5D3BCCDB-FD9E-4992-B370-1B4CDA1C5D20}"/>
    <cellStyle name="20% - Accent3 3 2 2 4 3" xfId="19923" xr:uid="{E850F4FD-3CFB-4EE6-B697-6F1062D78057}"/>
    <cellStyle name="20% - Accent3 3 2 2 5" xfId="6040" xr:uid="{3D8505D6-9FDD-4DD6-91B0-2A8C65EC9E77}"/>
    <cellStyle name="20% - Accent3 3 2 2 5 2" xfId="14370" xr:uid="{F9CB27DB-829A-4575-AD81-1DFA35C78936}"/>
    <cellStyle name="20% - Accent3 3 2 2 5 2 2" xfId="31027" xr:uid="{C1E09126-75B8-4139-AF3D-6839C34FDC8D}"/>
    <cellStyle name="20% - Accent3 3 2 2 5 3" xfId="22699" xr:uid="{31FF3027-3993-4666-9436-F8FD086E48A8}"/>
    <cellStyle name="20% - Accent3 3 2 2 6" xfId="8818" xr:uid="{CF983655-D716-4394-BC5C-29E1F244AE3E}"/>
    <cellStyle name="20% - Accent3 3 2 2 6 2" xfId="25475" xr:uid="{6CFF3417-B253-4013-BD03-43F256FBBD2B}"/>
    <cellStyle name="20% - Accent3 3 2 2 7" xfId="17147" xr:uid="{9B0F22F6-7A61-48FB-B1AC-F58F5A683580}"/>
    <cellStyle name="20% - Accent3 3 2 3" xfId="707" xr:uid="{35119D7B-D48B-45AE-A698-4784A12E602C}"/>
    <cellStyle name="20% - Accent3 3 2 3 2" xfId="2037" xr:uid="{D6EB0E1E-9EB6-4AC9-88C6-E48103CF05A9}"/>
    <cellStyle name="20% - Accent3 3 2 3 2 2" xfId="4827" xr:uid="{0EA4656A-21CB-45D3-966F-0056A901F45C}"/>
    <cellStyle name="20% - Accent3 3 2 3 2 2 2" xfId="13157" xr:uid="{4181B905-10A3-46AD-99B5-CA09FD7F67E8}"/>
    <cellStyle name="20% - Accent3 3 2 3 2 2 2 2" xfId="29814" xr:uid="{345BB9AD-FE05-4945-BB65-CE8E0DB4D949}"/>
    <cellStyle name="20% - Accent3 3 2 3 2 2 3" xfId="21486" xr:uid="{F92CC083-8B49-4338-8D39-742B0865E5D0}"/>
    <cellStyle name="20% - Accent3 3 2 3 2 3" xfId="7603" xr:uid="{9F989EA7-A767-4076-9622-1424D8DF80FE}"/>
    <cellStyle name="20% - Accent3 3 2 3 2 3 2" xfId="15933" xr:uid="{8909D470-9E1A-4279-8CFA-BDEF9438DB52}"/>
    <cellStyle name="20% - Accent3 3 2 3 2 3 2 2" xfId="32590" xr:uid="{75DA2752-939E-4D38-9C50-2FF35C572540}"/>
    <cellStyle name="20% - Accent3 3 2 3 2 3 3" xfId="24262" xr:uid="{E1E928F2-6148-41A0-B6D1-6E91F57E0E09}"/>
    <cellStyle name="20% - Accent3 3 2 3 2 4" xfId="10381" xr:uid="{3B3808DD-73E1-49D6-AE03-2A0C565A51DD}"/>
    <cellStyle name="20% - Accent3 3 2 3 2 4 2" xfId="27038" xr:uid="{52C61063-AFFE-4135-B46E-03B1E0A9E15F}"/>
    <cellStyle name="20% - Accent3 3 2 3 2 5" xfId="18710" xr:uid="{1A01A128-94BE-4BA2-B1A0-F66B61C5711F}"/>
    <cellStyle name="20% - Accent3 3 2 3 3" xfId="3500" xr:uid="{8CE562EB-A048-4B1C-8FE5-8380307F3CF4}"/>
    <cellStyle name="20% - Accent3 3 2 3 3 2" xfId="11830" xr:uid="{985AA6B2-83E4-4267-82FF-69DC40DD377D}"/>
    <cellStyle name="20% - Accent3 3 2 3 3 2 2" xfId="28487" xr:uid="{C7348D25-F76C-45E8-9CA9-A893236A3939}"/>
    <cellStyle name="20% - Accent3 3 2 3 3 3" xfId="20159" xr:uid="{D66A6A09-6FE8-43EB-B1A6-7D4F96846650}"/>
    <cellStyle name="20% - Accent3 3 2 3 4" xfId="6276" xr:uid="{E53E79B6-928F-4EF9-BC1F-329EB47D92C5}"/>
    <cellStyle name="20% - Accent3 3 2 3 4 2" xfId="14606" xr:uid="{BB7AEB4A-44FF-4954-BC5B-CBBA56CBD539}"/>
    <cellStyle name="20% - Accent3 3 2 3 4 2 2" xfId="31263" xr:uid="{4C71C47F-A693-40A3-9812-3395D21D910F}"/>
    <cellStyle name="20% - Accent3 3 2 3 4 3" xfId="22935" xr:uid="{57794EF4-FF2F-4421-B331-A9266EA8C580}"/>
    <cellStyle name="20% - Accent3 3 2 3 5" xfId="9054" xr:uid="{EE7AAE2C-93D0-4C4E-ACF2-EE71288C6D86}"/>
    <cellStyle name="20% - Accent3 3 2 3 5 2" xfId="25711" xr:uid="{6AED03F5-6ECE-4CF4-9E9B-3F93BAC37D49}"/>
    <cellStyle name="20% - Accent3 3 2 3 6" xfId="17383" xr:uid="{D4EE2902-24CE-42E9-AE9B-4C4652B8113F}"/>
    <cellStyle name="20% - Accent3 3 2 4" xfId="1184" xr:uid="{C6D86B5D-AD3C-4650-8936-94818E2CD00F}"/>
    <cellStyle name="20% - Accent3 3 2 4 2" xfId="2512" xr:uid="{9A6AEEF4-9BF7-471A-A929-879C097CFD9C}"/>
    <cellStyle name="20% - Accent3 3 2 4 2 2" xfId="5302" xr:uid="{A37BD238-FDE3-488D-BB0D-CD01E29111DB}"/>
    <cellStyle name="20% - Accent3 3 2 4 2 2 2" xfId="13632" xr:uid="{E44EC3C3-4722-4CCE-B2A0-680E9BAC25A4}"/>
    <cellStyle name="20% - Accent3 3 2 4 2 2 2 2" xfId="30289" xr:uid="{F9916749-61EF-4FA9-B27A-C9B58ED8051C}"/>
    <cellStyle name="20% - Accent3 3 2 4 2 2 3" xfId="21961" xr:uid="{E42EB6FC-E5B9-4822-B1C0-4F8A151839A2}"/>
    <cellStyle name="20% - Accent3 3 2 4 2 3" xfId="8078" xr:uid="{78707288-CD2F-464D-9EC7-239618751715}"/>
    <cellStyle name="20% - Accent3 3 2 4 2 3 2" xfId="16408" xr:uid="{CAE40AB4-B324-4333-99DB-568F6B6C2C49}"/>
    <cellStyle name="20% - Accent3 3 2 4 2 3 2 2" xfId="33065" xr:uid="{04D2E8E8-1AE4-4AA5-904E-B3D1AD01105F}"/>
    <cellStyle name="20% - Accent3 3 2 4 2 3 3" xfId="24737" xr:uid="{257C835F-B505-4DF4-A1B6-76854CC9AB5D}"/>
    <cellStyle name="20% - Accent3 3 2 4 2 4" xfId="10856" xr:uid="{2AB97B7E-2C55-43CA-8BEA-195C567EC3EC}"/>
    <cellStyle name="20% - Accent3 3 2 4 2 4 2" xfId="27513" xr:uid="{D26538EB-638F-401D-AB8F-F5568073F794}"/>
    <cellStyle name="20% - Accent3 3 2 4 2 5" xfId="19185" xr:uid="{CFFF3C60-7025-477D-9A0F-3C5830E4CC2F}"/>
    <cellStyle name="20% - Accent3 3 2 4 3" xfId="3975" xr:uid="{C5B14ED4-A198-4416-9471-414E971099F8}"/>
    <cellStyle name="20% - Accent3 3 2 4 3 2" xfId="12305" xr:uid="{12BFA3D9-0BDF-456A-A88D-D0909D610208}"/>
    <cellStyle name="20% - Accent3 3 2 4 3 2 2" xfId="28962" xr:uid="{1113AC61-9671-49FA-B852-C061F611DE54}"/>
    <cellStyle name="20% - Accent3 3 2 4 3 3" xfId="20634" xr:uid="{05C7A70B-243C-48D1-AC80-2A884983E3B7}"/>
    <cellStyle name="20% - Accent3 3 2 4 4" xfId="6751" xr:uid="{737E8AA1-ECEF-4D96-8C6D-3CA29FE1AA0B}"/>
    <cellStyle name="20% - Accent3 3 2 4 4 2" xfId="15081" xr:uid="{85C5C73D-850A-48AA-A757-6435C15D8651}"/>
    <cellStyle name="20% - Accent3 3 2 4 4 2 2" xfId="31738" xr:uid="{B3B90119-9A89-4B89-BAFB-3D272E2CDC0C}"/>
    <cellStyle name="20% - Accent3 3 2 4 4 3" xfId="23410" xr:uid="{F7846569-6558-47B4-AFAF-2A9CA8B3311F}"/>
    <cellStyle name="20% - Accent3 3 2 4 5" xfId="9529" xr:uid="{A41755D9-8221-42A0-B8AB-E3E5076C3EF8}"/>
    <cellStyle name="20% - Accent3 3 2 4 5 2" xfId="26186" xr:uid="{784CC14D-DA30-486D-A3CB-F645709B1A3B}"/>
    <cellStyle name="20% - Accent3 3 2 4 6" xfId="17858" xr:uid="{58F719AF-F3E4-4601-8E4B-D1D281CBA3E0}"/>
    <cellStyle name="20% - Accent3 3 2 5" xfId="1564" xr:uid="{4AC15271-EFBA-4D1D-B41B-54190EB1C391}"/>
    <cellStyle name="20% - Accent3 3 2 5 2" xfId="4354" xr:uid="{A5A6529A-822D-4E10-9E5C-27864355FE07}"/>
    <cellStyle name="20% - Accent3 3 2 5 2 2" xfId="12684" xr:uid="{818CB5CF-0C71-487D-ABE7-B78239F8DD32}"/>
    <cellStyle name="20% - Accent3 3 2 5 2 2 2" xfId="29341" xr:uid="{0B0F4B59-372D-4FEF-955A-2E7967C69B81}"/>
    <cellStyle name="20% - Accent3 3 2 5 2 3" xfId="21013" xr:uid="{E9EFD9F2-5AAC-468A-8141-493ECFF9D30F}"/>
    <cellStyle name="20% - Accent3 3 2 5 3" xfId="7130" xr:uid="{612FE5CD-6D8C-40D8-A7BD-B1DB9510FA58}"/>
    <cellStyle name="20% - Accent3 3 2 5 3 2" xfId="15460" xr:uid="{EA58D859-8395-49DC-9A5F-B2C6708BB526}"/>
    <cellStyle name="20% - Accent3 3 2 5 3 2 2" xfId="32117" xr:uid="{0D14DD93-60EA-46C6-969F-77C3D097F063}"/>
    <cellStyle name="20% - Accent3 3 2 5 3 3" xfId="23789" xr:uid="{60C92366-A1CD-4BA5-A64B-F19FEDDBAC85}"/>
    <cellStyle name="20% - Accent3 3 2 5 4" xfId="9908" xr:uid="{B4E8EEE5-30E4-469A-BDB8-091679535930}"/>
    <cellStyle name="20% - Accent3 3 2 5 4 2" xfId="26565" xr:uid="{4CF5FF55-846A-4649-8EDB-C7B23676EBDA}"/>
    <cellStyle name="20% - Accent3 3 2 5 5" xfId="18237" xr:uid="{5BCF7924-7C3F-47CE-8238-0AE5DEB3FF45}"/>
    <cellStyle name="20% - Accent3 3 2 6" xfId="3027" xr:uid="{6A2FB209-B804-4D5B-89D4-244837573E99}"/>
    <cellStyle name="20% - Accent3 3 2 6 2" xfId="11357" xr:uid="{74247A01-6BED-45D5-9C3D-A30C0AFF6570}"/>
    <cellStyle name="20% - Accent3 3 2 6 2 2" xfId="28014" xr:uid="{C3961934-4EF7-45E4-B521-23FC75C8BAC3}"/>
    <cellStyle name="20% - Accent3 3 2 6 3" xfId="19686" xr:uid="{77F42905-B862-4698-9A4A-9B97EAB9DBD1}"/>
    <cellStyle name="20% - Accent3 3 2 7" xfId="5803" xr:uid="{5F3B6E01-5324-49B2-A82D-5648C4DB09E2}"/>
    <cellStyle name="20% - Accent3 3 2 7 2" xfId="14133" xr:uid="{441BBECB-E30D-4B08-83E9-C42A95E63FA4}"/>
    <cellStyle name="20% - Accent3 3 2 7 2 2" xfId="30790" xr:uid="{DADE09C5-A9D0-404F-B8F2-67658E362FC6}"/>
    <cellStyle name="20% - Accent3 3 2 7 3" xfId="22462" xr:uid="{803A40E7-47E3-415A-BBF6-C894A3A153D9}"/>
    <cellStyle name="20% - Accent3 3 2 8" xfId="8581" xr:uid="{E8A0E967-6675-4FD6-9752-1103EBE1590B}"/>
    <cellStyle name="20% - Accent3 3 2 8 2" xfId="25238" xr:uid="{929EBC62-3BA5-4400-A4AB-3CA09441B7F5}"/>
    <cellStyle name="20% - Accent3 3 2 9" xfId="16910" xr:uid="{5D3586AB-DBF5-4DD0-A2C7-91E179FEE853}"/>
    <cellStyle name="20% - Accent3 3 3" xfId="351" xr:uid="{5743D5C7-A6EA-4510-A361-F1725883F6EB}"/>
    <cellStyle name="20% - Accent3 3 3 2" xfId="830" xr:uid="{E1EB6B32-8B2D-4B89-9B0D-3968E76634D5}"/>
    <cellStyle name="20% - Accent3 3 3 2 2" xfId="2158" xr:uid="{FAF7CD93-5730-4EEC-889C-47F0A0EEA50B}"/>
    <cellStyle name="20% - Accent3 3 3 2 2 2" xfId="4948" xr:uid="{1E444B93-31BD-499C-97E1-D9A128EF041D}"/>
    <cellStyle name="20% - Accent3 3 3 2 2 2 2" xfId="13278" xr:uid="{B55E69D6-6C33-47F0-BD79-25724DBB3FCA}"/>
    <cellStyle name="20% - Accent3 3 3 2 2 2 2 2" xfId="29935" xr:uid="{DE4DA211-ED79-4195-8856-4BD9C748F063}"/>
    <cellStyle name="20% - Accent3 3 3 2 2 2 3" xfId="21607" xr:uid="{2842ADB8-F0B0-4942-8B9A-16CCE10DFBCD}"/>
    <cellStyle name="20% - Accent3 3 3 2 2 3" xfId="7724" xr:uid="{F69937DA-008A-49D7-99F9-1847FEDA00B4}"/>
    <cellStyle name="20% - Accent3 3 3 2 2 3 2" xfId="16054" xr:uid="{5FD09484-7FA9-4265-B0FC-94B07DFE4976}"/>
    <cellStyle name="20% - Accent3 3 3 2 2 3 2 2" xfId="32711" xr:uid="{F7EC2942-93D0-4D50-A64E-E509A14BABA1}"/>
    <cellStyle name="20% - Accent3 3 3 2 2 3 3" xfId="24383" xr:uid="{B252D613-C640-403E-8FE9-A57946FFF24F}"/>
    <cellStyle name="20% - Accent3 3 3 2 2 4" xfId="10502" xr:uid="{F2E6F902-050E-4652-9D8C-154A6D6EB518}"/>
    <cellStyle name="20% - Accent3 3 3 2 2 4 2" xfId="27159" xr:uid="{DD2B9F89-57C3-4FF0-A0BB-BAD83A8F1A1C}"/>
    <cellStyle name="20% - Accent3 3 3 2 2 5" xfId="18831" xr:uid="{F068B609-FE67-4546-8863-86EF1C605C55}"/>
    <cellStyle name="20% - Accent3 3 3 2 3" xfId="3621" xr:uid="{4C926F81-E1A5-4EAE-A303-873DCC947417}"/>
    <cellStyle name="20% - Accent3 3 3 2 3 2" xfId="11951" xr:uid="{3C24F137-FD90-4FF1-8668-5229FFBAA5F8}"/>
    <cellStyle name="20% - Accent3 3 3 2 3 2 2" xfId="28608" xr:uid="{4513CE85-50A9-49FC-9CD1-CF999E2AEF30}"/>
    <cellStyle name="20% - Accent3 3 3 2 3 3" xfId="20280" xr:uid="{94954004-22AF-4EF1-9051-DB435CF2C73D}"/>
    <cellStyle name="20% - Accent3 3 3 2 4" xfId="6397" xr:uid="{8504EB71-CBA6-45A9-B726-FA6EDB03208E}"/>
    <cellStyle name="20% - Accent3 3 3 2 4 2" xfId="14727" xr:uid="{21C4CC22-4FC9-4AB9-8720-D8473E61DD70}"/>
    <cellStyle name="20% - Accent3 3 3 2 4 2 2" xfId="31384" xr:uid="{C17E2CE2-E18E-4DB4-A808-E2034EEC9A14}"/>
    <cellStyle name="20% - Accent3 3 3 2 4 3" xfId="23056" xr:uid="{68988054-438C-4149-A7AB-BA2CB5E9DF61}"/>
    <cellStyle name="20% - Accent3 3 3 2 5" xfId="9175" xr:uid="{B01D60A1-A670-4C75-9EFE-FCEE8F80BAEC}"/>
    <cellStyle name="20% - Accent3 3 3 2 5 2" xfId="25832" xr:uid="{D477B2CA-BB5F-4621-8103-11AA86092998}"/>
    <cellStyle name="20% - Accent3 3 3 2 6" xfId="17504" xr:uid="{E52916DF-EE04-4243-81B5-47F851D04DEF}"/>
    <cellStyle name="20% - Accent3 3 3 3" xfId="1681" xr:uid="{BCA84DCE-CDA3-4C08-8112-1567FA0C2E13}"/>
    <cellStyle name="20% - Accent3 3 3 3 2" xfId="4471" xr:uid="{6A80740E-2103-4185-8190-3D4E33D3856B}"/>
    <cellStyle name="20% - Accent3 3 3 3 2 2" xfId="12801" xr:uid="{77E25BD3-3FC7-41AF-8DE4-7BE6EE73B654}"/>
    <cellStyle name="20% - Accent3 3 3 3 2 2 2" xfId="29458" xr:uid="{BD338F71-2793-4509-80A7-E15FDDF1333A}"/>
    <cellStyle name="20% - Accent3 3 3 3 2 3" xfId="21130" xr:uid="{B5E7ED7F-1948-4EAC-8CCA-2A8A3AC20FE8}"/>
    <cellStyle name="20% - Accent3 3 3 3 3" xfId="7247" xr:uid="{D4F81C12-9919-4CD6-B09B-8873C9639F0E}"/>
    <cellStyle name="20% - Accent3 3 3 3 3 2" xfId="15577" xr:uid="{53564DEF-3228-490E-BE7B-AD9C37F4CC34}"/>
    <cellStyle name="20% - Accent3 3 3 3 3 2 2" xfId="32234" xr:uid="{9C749D25-FC7D-4FEE-A6AC-620D8B7DAEF4}"/>
    <cellStyle name="20% - Accent3 3 3 3 3 3" xfId="23906" xr:uid="{EE9B00C0-D41F-4409-BD73-4D2D2C0DB3BC}"/>
    <cellStyle name="20% - Accent3 3 3 3 4" xfId="10025" xr:uid="{AD55CB63-2A21-41CA-9DB0-9194EB1A8D60}"/>
    <cellStyle name="20% - Accent3 3 3 3 4 2" xfId="26682" xr:uid="{7EC88B4D-8EC9-4737-ABB0-60D35F96B0BF}"/>
    <cellStyle name="20% - Accent3 3 3 3 5" xfId="18354" xr:uid="{9566F85D-5ED9-4A3B-8218-DCBB0228822D}"/>
    <cellStyle name="20% - Accent3 3 3 4" xfId="3144" xr:uid="{D40067CF-12B3-4A48-B469-B38D2D5488C0}"/>
    <cellStyle name="20% - Accent3 3 3 4 2" xfId="11474" xr:uid="{3E1E0DE6-32C5-41B6-8A29-25D487A81039}"/>
    <cellStyle name="20% - Accent3 3 3 4 2 2" xfId="28131" xr:uid="{828BA749-19D4-4D5D-8B85-E1555CA8EB32}"/>
    <cellStyle name="20% - Accent3 3 3 4 3" xfId="19803" xr:uid="{633C0B48-3092-4CBF-9850-C788A7A90825}"/>
    <cellStyle name="20% - Accent3 3 3 5" xfId="5920" xr:uid="{70F41D1E-170C-4F0D-987C-B5A076292CC8}"/>
    <cellStyle name="20% - Accent3 3 3 5 2" xfId="14250" xr:uid="{FAC6BE26-0642-4A56-808D-7CB92FBA3129}"/>
    <cellStyle name="20% - Accent3 3 3 5 2 2" xfId="30907" xr:uid="{DF126ECA-3D01-424B-81AB-89895E890601}"/>
    <cellStyle name="20% - Accent3 3 3 5 3" xfId="22579" xr:uid="{A25932F2-1015-487C-823A-E146E7476529}"/>
    <cellStyle name="20% - Accent3 3 3 6" xfId="8698" xr:uid="{9C182D91-CB49-49E0-9204-4A02973C351E}"/>
    <cellStyle name="20% - Accent3 3 3 6 2" xfId="25355" xr:uid="{C2B17BF8-1B25-4024-95AC-C1D7CD09CACA}"/>
    <cellStyle name="20% - Accent3 3 3 7" xfId="17027" xr:uid="{6C634522-F45D-4845-AB36-A9EA329FFFAF}"/>
    <cellStyle name="20% - Accent3 3 4" xfId="587" xr:uid="{F6E2166C-48F6-4524-89B9-60D5F2CABD9C}"/>
    <cellStyle name="20% - Accent3 3 4 2" xfId="1917" xr:uid="{EED45053-4F54-46DB-B9D7-114381854AFC}"/>
    <cellStyle name="20% - Accent3 3 4 2 2" xfId="4707" xr:uid="{5DCBD4D7-8EA5-4FE9-ADF1-C3F01073E3A9}"/>
    <cellStyle name="20% - Accent3 3 4 2 2 2" xfId="13037" xr:uid="{340E87BE-C4DA-4219-BC14-6A2D92EE997E}"/>
    <cellStyle name="20% - Accent3 3 4 2 2 2 2" xfId="29694" xr:uid="{D5A64406-311D-4C28-A5C1-D0D0BAEEA9D9}"/>
    <cellStyle name="20% - Accent3 3 4 2 2 3" xfId="21366" xr:uid="{780E8ACE-831E-47DB-9B82-DF3D7271C504}"/>
    <cellStyle name="20% - Accent3 3 4 2 3" xfId="7483" xr:uid="{4DE2AED1-05B7-4A0D-A7C4-396D0118908B}"/>
    <cellStyle name="20% - Accent3 3 4 2 3 2" xfId="15813" xr:uid="{7C8AD28B-1EA0-4A0F-BD1E-D35CF053CA2C}"/>
    <cellStyle name="20% - Accent3 3 4 2 3 2 2" xfId="32470" xr:uid="{6A083640-049B-4F92-AA1A-F7DFB50222EA}"/>
    <cellStyle name="20% - Accent3 3 4 2 3 3" xfId="24142" xr:uid="{F528BD68-98B6-424B-947F-CE903AD1B88E}"/>
    <cellStyle name="20% - Accent3 3 4 2 4" xfId="10261" xr:uid="{53DEB021-2B1C-4BE2-B2B1-B38FA3F03AEA}"/>
    <cellStyle name="20% - Accent3 3 4 2 4 2" xfId="26918" xr:uid="{F7158037-1D92-4D0C-9FE7-3CDF00739B9B}"/>
    <cellStyle name="20% - Accent3 3 4 2 5" xfId="18590" xr:uid="{C8F61818-BE99-4BFE-BEA2-689DC213A418}"/>
    <cellStyle name="20% - Accent3 3 4 3" xfId="3380" xr:uid="{B63AB626-4974-4981-A78F-4E255828F1CD}"/>
    <cellStyle name="20% - Accent3 3 4 3 2" xfId="11710" xr:uid="{92BE0EE7-44C8-4475-BCF5-975E4645E9DB}"/>
    <cellStyle name="20% - Accent3 3 4 3 2 2" xfId="28367" xr:uid="{7265B637-D3FE-4F3E-A23F-98A280628F41}"/>
    <cellStyle name="20% - Accent3 3 4 3 3" xfId="20039" xr:uid="{E009FD55-8612-4E7A-B368-B7073760E121}"/>
    <cellStyle name="20% - Accent3 3 4 4" xfId="6156" xr:uid="{6396169B-1DCD-4748-8D1F-CBE03C89B334}"/>
    <cellStyle name="20% - Accent3 3 4 4 2" xfId="14486" xr:uid="{C7F4FBEC-93BB-454E-B3A8-12FF8AA17E34}"/>
    <cellStyle name="20% - Accent3 3 4 4 2 2" xfId="31143" xr:uid="{3BAC9330-7199-417F-9C9A-E174A4AADFF9}"/>
    <cellStyle name="20% - Accent3 3 4 4 3" xfId="22815" xr:uid="{9A0E1C52-4F03-4F62-B511-E329339CA12D}"/>
    <cellStyle name="20% - Accent3 3 4 5" xfId="8934" xr:uid="{00DDD2F5-DE33-41E7-9D9B-740806EC1F67}"/>
    <cellStyle name="20% - Accent3 3 4 5 2" xfId="25591" xr:uid="{38AD0BD8-1524-4F01-AA8A-38C76D581561}"/>
    <cellStyle name="20% - Accent3 3 4 6" xfId="17263" xr:uid="{5FC2669A-C958-4B40-8810-77D68993478E}"/>
    <cellStyle name="20% - Accent3 3 5" xfId="1064" xr:uid="{5B5611CE-2D56-45C4-9307-264AAEAC611E}"/>
    <cellStyle name="20% - Accent3 3 5 2" xfId="2392" xr:uid="{C946004A-415B-439A-AC17-C472C3C7FE31}"/>
    <cellStyle name="20% - Accent3 3 5 2 2" xfId="5182" xr:uid="{4220CE5A-62FB-4378-854F-679EAE367224}"/>
    <cellStyle name="20% - Accent3 3 5 2 2 2" xfId="13512" xr:uid="{9DA24025-1704-4B8B-B677-722C2FFEBA7C}"/>
    <cellStyle name="20% - Accent3 3 5 2 2 2 2" xfId="30169" xr:uid="{6467D36E-62A1-4A53-9235-829B30060419}"/>
    <cellStyle name="20% - Accent3 3 5 2 2 3" xfId="21841" xr:uid="{F9312C00-0983-42CB-85DC-EE17EBDDA9ED}"/>
    <cellStyle name="20% - Accent3 3 5 2 3" xfId="7958" xr:uid="{FEA3CDD4-317C-4499-BF70-518C45F9A0DC}"/>
    <cellStyle name="20% - Accent3 3 5 2 3 2" xfId="16288" xr:uid="{354CD013-F7E7-41C9-9D4D-7501E5FBD9EE}"/>
    <cellStyle name="20% - Accent3 3 5 2 3 2 2" xfId="32945" xr:uid="{C93E0E9A-66D0-4879-82C2-FFB81ACFE5A2}"/>
    <cellStyle name="20% - Accent3 3 5 2 3 3" xfId="24617" xr:uid="{169F4BC3-874C-4F71-8E43-C255A2C30AAE}"/>
    <cellStyle name="20% - Accent3 3 5 2 4" xfId="10736" xr:uid="{BB311E84-0264-4E43-9420-98960C30EF8A}"/>
    <cellStyle name="20% - Accent3 3 5 2 4 2" xfId="27393" xr:uid="{73141E5B-7184-48B4-B566-A45CB80E0370}"/>
    <cellStyle name="20% - Accent3 3 5 2 5" xfId="19065" xr:uid="{DDDE7BB8-B885-403D-9A1B-68096258EBBE}"/>
    <cellStyle name="20% - Accent3 3 5 3" xfId="3855" xr:uid="{2D9C181F-E19D-4C4C-A1CE-503C8EA17925}"/>
    <cellStyle name="20% - Accent3 3 5 3 2" xfId="12185" xr:uid="{14442C18-63D8-4030-B149-BC74BE29BFB5}"/>
    <cellStyle name="20% - Accent3 3 5 3 2 2" xfId="28842" xr:uid="{97F092B2-2B89-4D09-831C-FF60188E889B}"/>
    <cellStyle name="20% - Accent3 3 5 3 3" xfId="20514" xr:uid="{04937390-5B8F-41BA-A94C-8A63364EB7E5}"/>
    <cellStyle name="20% - Accent3 3 5 4" xfId="6631" xr:uid="{DC2981EE-BE6E-4EFA-8D78-D9DEACD3DC4A}"/>
    <cellStyle name="20% - Accent3 3 5 4 2" xfId="14961" xr:uid="{E9B46752-C0EE-4E94-8CF4-AE3EAB1A7E18}"/>
    <cellStyle name="20% - Accent3 3 5 4 2 2" xfId="31618" xr:uid="{C3B5DE38-2024-4B52-A79D-E0E00FAF5B94}"/>
    <cellStyle name="20% - Accent3 3 5 4 3" xfId="23290" xr:uid="{3816C10F-3AFC-4DE6-8A38-0F828CD8A8D0}"/>
    <cellStyle name="20% - Accent3 3 5 5" xfId="9409" xr:uid="{FD6D0ED9-7C74-4A6D-9F1C-C0B6E5EC6767}"/>
    <cellStyle name="20% - Accent3 3 5 5 2" xfId="26066" xr:uid="{2A6A5270-8596-4968-95C8-5A0C7A7BAAE0}"/>
    <cellStyle name="20% - Accent3 3 5 6" xfId="17738" xr:uid="{F760CE02-D310-4EE4-B0BC-71790895C798}"/>
    <cellStyle name="20% - Accent3 3 6" xfId="1329" xr:uid="{9BBA7D1E-E8CF-488A-85B0-927DF59D6F4A}"/>
    <cellStyle name="20% - Accent3 3 6 2" xfId="2657" xr:uid="{583E8255-A8B9-45A5-AB08-45D53A0BBC4A}"/>
    <cellStyle name="20% - Accent3 3 6 2 2" xfId="5447" xr:uid="{1A74CFFD-BD88-4698-BF5F-05A91249484E}"/>
    <cellStyle name="20% - Accent3 3 6 2 2 2" xfId="13777" xr:uid="{8510ACC7-09C6-482A-8AD6-CF7200E2585A}"/>
    <cellStyle name="20% - Accent3 3 6 2 2 2 2" xfId="30434" xr:uid="{879B0309-1720-4292-B078-3A6D09617F0E}"/>
    <cellStyle name="20% - Accent3 3 6 2 2 3" xfId="22106" xr:uid="{D7FB4650-B624-467C-BE7A-06F4E3536056}"/>
    <cellStyle name="20% - Accent3 3 6 2 3" xfId="8223" xr:uid="{5400F754-1618-4548-A34E-F5DA9EB87D5A}"/>
    <cellStyle name="20% - Accent3 3 6 2 3 2" xfId="16553" xr:uid="{F4E959E5-BC16-4418-AE11-2FF93218DC72}"/>
    <cellStyle name="20% - Accent3 3 6 2 3 2 2" xfId="33210" xr:uid="{247755E3-3700-482B-AC3D-2A77D1DCA7A0}"/>
    <cellStyle name="20% - Accent3 3 6 2 3 3" xfId="24882" xr:uid="{4A7788E9-605B-4D18-8F19-817FE749A486}"/>
    <cellStyle name="20% - Accent3 3 6 2 4" xfId="11001" xr:uid="{137B9F51-350F-4E77-A0FB-FA572E786BFD}"/>
    <cellStyle name="20% - Accent3 3 6 2 4 2" xfId="27658" xr:uid="{C94BD73A-41A0-49D1-8465-66E9EDD9D374}"/>
    <cellStyle name="20% - Accent3 3 6 2 5" xfId="19330" xr:uid="{0047241D-EA58-44FA-83A5-98F2A5C64C54}"/>
    <cellStyle name="20% - Accent3 3 6 3" xfId="4120" xr:uid="{1BA0B955-8B39-4DB5-BD40-67F596D9E2D3}"/>
    <cellStyle name="20% - Accent3 3 6 3 2" xfId="12450" xr:uid="{3EBB36D2-29DD-4584-AAFC-08E4FF06FA1D}"/>
    <cellStyle name="20% - Accent3 3 6 3 2 2" xfId="29107" xr:uid="{AC0A17FA-252F-430E-84FD-D713746DA234}"/>
    <cellStyle name="20% - Accent3 3 6 3 3" xfId="20779" xr:uid="{1F4E04EC-BB68-4843-B3B1-19DB05784B6D}"/>
    <cellStyle name="20% - Accent3 3 6 4" xfId="6896" xr:uid="{AD5B0228-69CA-4410-B14E-C90C23A7727F}"/>
    <cellStyle name="20% - Accent3 3 6 4 2" xfId="15226" xr:uid="{3001D379-E039-4AC7-A0F8-A18E82BE619A}"/>
    <cellStyle name="20% - Accent3 3 6 4 2 2" xfId="31883" xr:uid="{A2B63C83-B2A1-454A-B2CE-54D97DA59DEC}"/>
    <cellStyle name="20% - Accent3 3 6 4 3" xfId="23555" xr:uid="{EA4539A4-038C-42A1-96B4-0557095FE911}"/>
    <cellStyle name="20% - Accent3 3 6 5" xfId="9674" xr:uid="{B10DB021-FDD8-4D69-A7EB-AE3FFBB0C072}"/>
    <cellStyle name="20% - Accent3 3 6 5 2" xfId="26331" xr:uid="{BAFE9105-0278-44D5-A96B-50329E707177}"/>
    <cellStyle name="20% - Accent3 3 6 6" xfId="18003" xr:uid="{ACB751F1-BD23-4DD0-BEEC-D21EAAC1FFEB}"/>
    <cellStyle name="20% - Accent3 3 7" xfId="1444" xr:uid="{44C05C48-73BF-4B5B-861E-DC1E9CAB0D07}"/>
    <cellStyle name="20% - Accent3 3 7 2" xfId="4234" xr:uid="{B72A6BAC-D63A-42B2-B95E-8DE1A2F98B18}"/>
    <cellStyle name="20% - Accent3 3 7 2 2" xfId="12564" xr:uid="{9914C5D5-15FC-45E4-A4B0-76963FCD4E95}"/>
    <cellStyle name="20% - Accent3 3 7 2 2 2" xfId="29221" xr:uid="{94D6B904-4538-4421-A553-A20281280A25}"/>
    <cellStyle name="20% - Accent3 3 7 2 3" xfId="20893" xr:uid="{9C45B253-F750-4ED5-9DE6-8CFA42B7CCB6}"/>
    <cellStyle name="20% - Accent3 3 7 3" xfId="7010" xr:uid="{B815FFFA-6688-41EF-810E-FABFDF6491C5}"/>
    <cellStyle name="20% - Accent3 3 7 3 2" xfId="15340" xr:uid="{632C0CB3-4495-46ED-AA66-D0820F44E7C1}"/>
    <cellStyle name="20% - Accent3 3 7 3 2 2" xfId="31997" xr:uid="{4B8CDB7F-E51D-438A-8FFC-7DD7159D50C2}"/>
    <cellStyle name="20% - Accent3 3 7 3 3" xfId="23669" xr:uid="{9990569E-12B4-4359-9E91-C27E0B7B2EEE}"/>
    <cellStyle name="20% - Accent3 3 7 4" xfId="9788" xr:uid="{6AB8C8A8-E89B-4257-BEB8-767457D3BDB5}"/>
    <cellStyle name="20% - Accent3 3 7 4 2" xfId="26445" xr:uid="{C790FAF2-9BF7-4FBB-BB34-7FE9AF186D4A}"/>
    <cellStyle name="20% - Accent3 3 7 5" xfId="18117" xr:uid="{A4E930D5-85F2-424D-8365-85F6ACAA3530}"/>
    <cellStyle name="20% - Accent3 3 8" xfId="2907" xr:uid="{96771B34-D478-4DB1-BB31-B9EB1B79260C}"/>
    <cellStyle name="20% - Accent3 3 8 2" xfId="11237" xr:uid="{986F5F3B-B837-4A2F-B452-B1F187D6EEA5}"/>
    <cellStyle name="20% - Accent3 3 8 2 2" xfId="27894" xr:uid="{50A60032-5605-444A-89A1-3EB441ABC7DC}"/>
    <cellStyle name="20% - Accent3 3 8 3" xfId="19566" xr:uid="{45E2C659-AB7F-4B40-A48F-76C64F02424E}"/>
    <cellStyle name="20% - Accent3 3 9" xfId="5683" xr:uid="{F91F3960-E00C-4E3A-BBFC-87E4B6F0CDC0}"/>
    <cellStyle name="20% - Accent3 3 9 2" xfId="14013" xr:uid="{DDB9075E-14C5-4592-8105-4CC4F01CCEDB}"/>
    <cellStyle name="20% - Accent3 3 9 2 2" xfId="30670" xr:uid="{9C419FCE-8438-43ED-9BC7-C28A46EFEB4C}"/>
    <cellStyle name="20% - Accent3 3 9 3" xfId="22342" xr:uid="{786C3A93-9596-482B-9B51-271C11FEB226}"/>
    <cellStyle name="20% - Accent3 4" xfId="168" xr:uid="{2CB77F72-7349-4955-BD02-748EF0BCBAEE}"/>
    <cellStyle name="20% - Accent3 4 10" xfId="34761" xr:uid="{430CFE78-8BE0-44FB-A0C5-26568B75BE8A}"/>
    <cellStyle name="20% - Accent3 4 2" xfId="409" xr:uid="{335FF623-1D50-4204-A889-A94BEE695C15}"/>
    <cellStyle name="20% - Accent3 4 2 2" xfId="886" xr:uid="{1F66D22E-CA02-46B8-AC30-3D36CC60F7BA}"/>
    <cellStyle name="20% - Accent3 4 2 2 2" xfId="2214" xr:uid="{A9733C5B-3B64-4A2F-A8DA-C85F4EE6B26F}"/>
    <cellStyle name="20% - Accent3 4 2 2 2 2" xfId="5004" xr:uid="{D50B5675-1216-4667-ADB9-F9703605394A}"/>
    <cellStyle name="20% - Accent3 4 2 2 2 2 2" xfId="13334" xr:uid="{19D65188-2B74-404C-AFEE-9D473E3BD226}"/>
    <cellStyle name="20% - Accent3 4 2 2 2 2 2 2" xfId="29991" xr:uid="{5FD755BA-E98F-4D45-8D1A-A336724E2C95}"/>
    <cellStyle name="20% - Accent3 4 2 2 2 2 3" xfId="21663" xr:uid="{04429286-DF11-4A18-8442-86CBA0D5938E}"/>
    <cellStyle name="20% - Accent3 4 2 2 2 3" xfId="7780" xr:uid="{52935F3D-16E8-475F-8CD7-403B1F1457CA}"/>
    <cellStyle name="20% - Accent3 4 2 2 2 3 2" xfId="16110" xr:uid="{979E4807-E6CE-46F9-AA7B-09DD93E4F81A}"/>
    <cellStyle name="20% - Accent3 4 2 2 2 3 2 2" xfId="32767" xr:uid="{19BE0E11-B51E-4D96-9439-85B5C6637B9F}"/>
    <cellStyle name="20% - Accent3 4 2 2 2 3 3" xfId="24439" xr:uid="{DF2BE923-C4F4-4902-87E8-EE59E182E597}"/>
    <cellStyle name="20% - Accent3 4 2 2 2 4" xfId="10558" xr:uid="{A527C971-F242-420D-BD3B-7691BC11B78F}"/>
    <cellStyle name="20% - Accent3 4 2 2 2 4 2" xfId="27215" xr:uid="{860BB3DC-430A-45CB-AFB1-00FBB4942A73}"/>
    <cellStyle name="20% - Accent3 4 2 2 2 5" xfId="18887" xr:uid="{D05AE0E8-9639-4312-A060-BD843648225A}"/>
    <cellStyle name="20% - Accent3 4 2 2 3" xfId="3677" xr:uid="{0BBF1EC7-50F4-4A65-9276-61A274927C75}"/>
    <cellStyle name="20% - Accent3 4 2 2 3 2" xfId="12007" xr:uid="{8FCFCCBE-E449-48C2-B024-5B7D2BFAC5AD}"/>
    <cellStyle name="20% - Accent3 4 2 2 3 2 2" xfId="28664" xr:uid="{27308309-A9E6-489B-8362-EFC12BFE71DF}"/>
    <cellStyle name="20% - Accent3 4 2 2 3 3" xfId="20336" xr:uid="{1B522D7E-AA2F-4218-BF68-C3A814450D9B}"/>
    <cellStyle name="20% - Accent3 4 2 2 4" xfId="6453" xr:uid="{9452E35D-4BA2-4254-9FF0-D2973F52C15D}"/>
    <cellStyle name="20% - Accent3 4 2 2 4 2" xfId="14783" xr:uid="{7CD19A2E-2B7E-4284-AACF-E7C9C8AF3C46}"/>
    <cellStyle name="20% - Accent3 4 2 2 4 2 2" xfId="31440" xr:uid="{6BDFCE0B-51E6-4A95-8481-B998DC0F4D8A}"/>
    <cellStyle name="20% - Accent3 4 2 2 4 3" xfId="23112" xr:uid="{35EB7301-39C7-47B5-9F04-BB3B4C94AEC8}"/>
    <cellStyle name="20% - Accent3 4 2 2 5" xfId="9231" xr:uid="{070F0346-1FB7-47F5-8C90-8AE2DAE515C5}"/>
    <cellStyle name="20% - Accent3 4 2 2 5 2" xfId="25888" xr:uid="{A6A869FF-DADB-4494-A183-66ED47B0477F}"/>
    <cellStyle name="20% - Accent3 4 2 2 6" xfId="17560" xr:uid="{47310560-605F-4A1B-900F-5AB9062B13E6}"/>
    <cellStyle name="20% - Accent3 4 2 3" xfId="1739" xr:uid="{E878CF62-923D-42ED-8979-A8582BDC311E}"/>
    <cellStyle name="20% - Accent3 4 2 3 2" xfId="4529" xr:uid="{F51FC6CD-97E4-490D-A1F6-358249AF7E3E}"/>
    <cellStyle name="20% - Accent3 4 2 3 2 2" xfId="12859" xr:uid="{D99EE8BE-D7A6-4669-9B11-9050D9759657}"/>
    <cellStyle name="20% - Accent3 4 2 3 2 2 2" xfId="29516" xr:uid="{FD0E9789-487B-48C3-B770-01EE153477CF}"/>
    <cellStyle name="20% - Accent3 4 2 3 2 3" xfId="21188" xr:uid="{69C63EEB-A66D-49E5-9161-52C5A80EF80A}"/>
    <cellStyle name="20% - Accent3 4 2 3 3" xfId="7305" xr:uid="{6A2BB77C-6ED7-41BD-B45C-F5012B87B06A}"/>
    <cellStyle name="20% - Accent3 4 2 3 3 2" xfId="15635" xr:uid="{8B4AE3CD-F377-4CEB-A807-4264CD94FDDB}"/>
    <cellStyle name="20% - Accent3 4 2 3 3 2 2" xfId="32292" xr:uid="{DCB7E6AA-E0B5-4D54-B8BE-C83E96DC012E}"/>
    <cellStyle name="20% - Accent3 4 2 3 3 3" xfId="23964" xr:uid="{6719B037-E2F2-4E0C-87CD-191DAA5A8791}"/>
    <cellStyle name="20% - Accent3 4 2 3 4" xfId="10083" xr:uid="{F96BA869-99C8-46F3-BA7E-8FFFA3728716}"/>
    <cellStyle name="20% - Accent3 4 2 3 4 2" xfId="26740" xr:uid="{FEBB21D3-3E4F-4DA7-92BF-4C5C2CD4B20D}"/>
    <cellStyle name="20% - Accent3 4 2 3 5" xfId="18412" xr:uid="{16F8172D-1844-4EB7-800A-7CC028A184D4}"/>
    <cellStyle name="20% - Accent3 4 2 4" xfId="3202" xr:uid="{52AA4543-948E-4DE7-ACD5-73DCC3930E09}"/>
    <cellStyle name="20% - Accent3 4 2 4 2" xfId="11532" xr:uid="{305A8832-48A0-40E5-8CD3-88893C643D16}"/>
    <cellStyle name="20% - Accent3 4 2 4 2 2" xfId="28189" xr:uid="{40EDC32C-499B-4B2F-B86F-092DE4BC7D8B}"/>
    <cellStyle name="20% - Accent3 4 2 4 3" xfId="19861" xr:uid="{F97D1C06-3EA3-440A-9C3E-34460D8527BA}"/>
    <cellStyle name="20% - Accent3 4 2 5" xfId="5978" xr:uid="{9DE22D6E-5BBC-44A3-AD58-E6089AF603E4}"/>
    <cellStyle name="20% - Accent3 4 2 5 2" xfId="14308" xr:uid="{72061399-EDCD-4432-B5C6-F361CB44D45B}"/>
    <cellStyle name="20% - Accent3 4 2 5 2 2" xfId="30965" xr:uid="{58EFC65A-9C60-47C0-92D7-9366DE74ACBC}"/>
    <cellStyle name="20% - Accent3 4 2 5 3" xfId="22637" xr:uid="{674EB15D-600E-44A1-80D5-82549B5F0299}"/>
    <cellStyle name="20% - Accent3 4 2 6" xfId="8756" xr:uid="{CBF17D07-9149-4697-84A7-E113094FC0D0}"/>
    <cellStyle name="20% - Accent3 4 2 6 2" xfId="25413" xr:uid="{79C00DE1-F576-4E82-8234-9BAA2E180224}"/>
    <cellStyle name="20% - Accent3 4 2 7" xfId="17085" xr:uid="{3F121A36-D567-4420-9820-62C0A1A69414}"/>
    <cellStyle name="20% - Accent3 4 3" xfId="645" xr:uid="{85C5C79B-E27B-41F6-80AD-532036EDA345}"/>
    <cellStyle name="20% - Accent3 4 3 2" xfId="1975" xr:uid="{DF6EA75D-D184-496B-8D5F-56FF72C86337}"/>
    <cellStyle name="20% - Accent3 4 3 2 2" xfId="4765" xr:uid="{4A1470F2-7578-4B86-B6D4-5317DF4D9C15}"/>
    <cellStyle name="20% - Accent3 4 3 2 2 2" xfId="13095" xr:uid="{79CDAB8C-5899-4FCA-80EB-D8F664D45497}"/>
    <cellStyle name="20% - Accent3 4 3 2 2 2 2" xfId="29752" xr:uid="{B69E881C-7C73-45D7-9BAF-4C5F589C324C}"/>
    <cellStyle name="20% - Accent3 4 3 2 2 3" xfId="21424" xr:uid="{8BC62E4F-F863-4B3F-B498-7484AB64F530}"/>
    <cellStyle name="20% - Accent3 4 3 2 3" xfId="7541" xr:uid="{1A1B8F91-AE7E-4D49-B15F-96A6AB3BDE40}"/>
    <cellStyle name="20% - Accent3 4 3 2 3 2" xfId="15871" xr:uid="{36420E7A-A008-4242-BBF4-11A56F0F1DD0}"/>
    <cellStyle name="20% - Accent3 4 3 2 3 2 2" xfId="32528" xr:uid="{E1390B5C-E2FC-4EBF-963C-2765E290AA0F}"/>
    <cellStyle name="20% - Accent3 4 3 2 3 3" xfId="24200" xr:uid="{E7E64BCB-7962-4658-8786-74320F09DA62}"/>
    <cellStyle name="20% - Accent3 4 3 2 4" xfId="10319" xr:uid="{DCA445D1-BEA3-4BE5-A694-89CCC2C0A390}"/>
    <cellStyle name="20% - Accent3 4 3 2 4 2" xfId="26976" xr:uid="{4DF221A2-A59F-4D8E-A2FC-8370CF902F6E}"/>
    <cellStyle name="20% - Accent3 4 3 2 5" xfId="18648" xr:uid="{5B189347-4FF9-4484-A2D1-4D63CAC79D1D}"/>
    <cellStyle name="20% - Accent3 4 3 3" xfId="3438" xr:uid="{4E68A60B-82CA-4B5A-902A-F6A4BE94F891}"/>
    <cellStyle name="20% - Accent3 4 3 3 2" xfId="11768" xr:uid="{0B5BCE8D-53A6-4384-946D-E423DFAC240C}"/>
    <cellStyle name="20% - Accent3 4 3 3 2 2" xfId="28425" xr:uid="{AC056C9F-B089-471B-8879-BE4EF6A10D94}"/>
    <cellStyle name="20% - Accent3 4 3 3 3" xfId="20097" xr:uid="{DBD3F2B7-809A-48E7-A9FD-3C6DD8D4A707}"/>
    <cellStyle name="20% - Accent3 4 3 4" xfId="6214" xr:uid="{C592A7E4-D749-48D2-866A-E9D75F56A404}"/>
    <cellStyle name="20% - Accent3 4 3 4 2" xfId="14544" xr:uid="{BF5ACA7D-A62A-4D21-839E-280CB391AFB9}"/>
    <cellStyle name="20% - Accent3 4 3 4 2 2" xfId="31201" xr:uid="{8846F0AC-1030-4103-9375-DCDE72889BE7}"/>
    <cellStyle name="20% - Accent3 4 3 4 3" xfId="22873" xr:uid="{5B636235-C85A-45B2-8BEB-C06FA7304038}"/>
    <cellStyle name="20% - Accent3 4 3 5" xfId="8992" xr:uid="{3B676841-8719-43EA-9D5F-BDFA93E29817}"/>
    <cellStyle name="20% - Accent3 4 3 5 2" xfId="25649" xr:uid="{FB866285-653E-43E6-B3DF-67E47A1407B9}"/>
    <cellStyle name="20% - Accent3 4 3 6" xfId="17321" xr:uid="{DBAC6850-0685-421C-BD7F-BA568AC6BED3}"/>
    <cellStyle name="20% - Accent3 4 4" xfId="1122" xr:uid="{B5D02DD7-993A-4825-9991-A7115F19D590}"/>
    <cellStyle name="20% - Accent3 4 4 2" xfId="2450" xr:uid="{79DA2586-B518-40D9-96C0-FC41530A0C6F}"/>
    <cellStyle name="20% - Accent3 4 4 2 2" xfId="5240" xr:uid="{46601ADD-3CC0-45C2-AB62-30FC58A8D575}"/>
    <cellStyle name="20% - Accent3 4 4 2 2 2" xfId="13570" xr:uid="{AEC53A2B-2724-4A50-8A1B-C65A2500AAA6}"/>
    <cellStyle name="20% - Accent3 4 4 2 2 2 2" xfId="30227" xr:uid="{EF86CEDF-A20C-44CF-A0E9-7B15CB1D108F}"/>
    <cellStyle name="20% - Accent3 4 4 2 2 3" xfId="21899" xr:uid="{764D7226-0F93-42F8-8139-ED907D68A67A}"/>
    <cellStyle name="20% - Accent3 4 4 2 3" xfId="8016" xr:uid="{6371812B-E26B-4681-B620-21D69AC4C13A}"/>
    <cellStyle name="20% - Accent3 4 4 2 3 2" xfId="16346" xr:uid="{8E7DAA9A-87C8-4CF9-BCB9-43771F45262E}"/>
    <cellStyle name="20% - Accent3 4 4 2 3 2 2" xfId="33003" xr:uid="{5357603C-5D1C-4205-990C-BD5C39DDA249}"/>
    <cellStyle name="20% - Accent3 4 4 2 3 3" xfId="24675" xr:uid="{82CA236F-EA23-4207-95C0-CACA81547CB8}"/>
    <cellStyle name="20% - Accent3 4 4 2 4" xfId="10794" xr:uid="{A9E97007-13B2-4008-803F-A8232AEA9362}"/>
    <cellStyle name="20% - Accent3 4 4 2 4 2" xfId="27451" xr:uid="{42B81B10-3D27-4EDE-A120-CFBE1B79B793}"/>
    <cellStyle name="20% - Accent3 4 4 2 5" xfId="19123" xr:uid="{F0802ACD-686D-4975-9F0F-35A0511A3323}"/>
    <cellStyle name="20% - Accent3 4 4 3" xfId="3913" xr:uid="{C4DFB657-79F6-4F6D-B4F9-CD0164495262}"/>
    <cellStyle name="20% - Accent3 4 4 3 2" xfId="12243" xr:uid="{938D2C5D-C4EA-4902-8681-8018715A00AF}"/>
    <cellStyle name="20% - Accent3 4 4 3 2 2" xfId="28900" xr:uid="{B642C4F0-45A2-4BC9-81A3-583AF472F9A7}"/>
    <cellStyle name="20% - Accent3 4 4 3 3" xfId="20572" xr:uid="{D92F1002-6F61-45F4-BDEF-B9C3EF537EB9}"/>
    <cellStyle name="20% - Accent3 4 4 4" xfId="6689" xr:uid="{8FAC3646-7A9E-4C14-B2BE-C493E8F6AE2A}"/>
    <cellStyle name="20% - Accent3 4 4 4 2" xfId="15019" xr:uid="{B4BC20BC-7555-4B3D-A283-F4E83FA92C1C}"/>
    <cellStyle name="20% - Accent3 4 4 4 2 2" xfId="31676" xr:uid="{47374473-13C6-4BB9-93CA-83890CC49A5E}"/>
    <cellStyle name="20% - Accent3 4 4 4 3" xfId="23348" xr:uid="{45B4558C-4DB3-4716-ABAF-B1A397E320A6}"/>
    <cellStyle name="20% - Accent3 4 4 5" xfId="9467" xr:uid="{CE3F16B8-C4B4-4924-B52A-B628837118A4}"/>
    <cellStyle name="20% - Accent3 4 4 5 2" xfId="26124" xr:uid="{F3D9E74A-5D93-4205-B55D-2FF1EFA5D132}"/>
    <cellStyle name="20% - Accent3 4 4 6" xfId="17796" xr:uid="{D364AC93-6FAC-4DD7-B27F-45CE7A415944}"/>
    <cellStyle name="20% - Accent3 4 5" xfId="1502" xr:uid="{FA2B1572-0D09-4AA0-8E64-1E202F21E048}"/>
    <cellStyle name="20% - Accent3 4 5 2" xfId="4292" xr:uid="{DF4CBBF9-95C5-4BB7-BE43-C2EAC6E38327}"/>
    <cellStyle name="20% - Accent3 4 5 2 2" xfId="12622" xr:uid="{0EEA3701-66E4-4F3B-B870-6954338AB1A2}"/>
    <cellStyle name="20% - Accent3 4 5 2 2 2" xfId="29279" xr:uid="{6AFC4D5F-C83B-44A9-B47C-F18AA0247135}"/>
    <cellStyle name="20% - Accent3 4 5 2 3" xfId="20951" xr:uid="{D7CD036F-471A-42A3-8B85-8957FE951ABF}"/>
    <cellStyle name="20% - Accent3 4 5 3" xfId="7068" xr:uid="{75EFBFDA-6FDE-4EB7-8E39-A381582A188F}"/>
    <cellStyle name="20% - Accent3 4 5 3 2" xfId="15398" xr:uid="{E0282E13-68AE-461A-8B9C-1BE528278DF8}"/>
    <cellStyle name="20% - Accent3 4 5 3 2 2" xfId="32055" xr:uid="{53B6FF43-6A9B-4E8E-8D28-0119BBEFB8D8}"/>
    <cellStyle name="20% - Accent3 4 5 3 3" xfId="23727" xr:uid="{A467BA92-B765-4537-BD62-DBD70334438C}"/>
    <cellStyle name="20% - Accent3 4 5 4" xfId="9846" xr:uid="{44AA8D62-6FE7-4802-86CB-19552242DD97}"/>
    <cellStyle name="20% - Accent3 4 5 4 2" xfId="26503" xr:uid="{E279E316-2CBA-4C5C-B6E9-6F67E254185A}"/>
    <cellStyle name="20% - Accent3 4 5 5" xfId="18175" xr:uid="{B6EFBA5C-AED4-4849-84E2-5EA5CA4D4379}"/>
    <cellStyle name="20% - Accent3 4 6" xfId="2965" xr:uid="{0541455D-1780-4B8D-818A-306C32D5CFF7}"/>
    <cellStyle name="20% - Accent3 4 6 2" xfId="11295" xr:uid="{CC4AA9AB-72B9-4B56-A5CA-7CE744CF4C71}"/>
    <cellStyle name="20% - Accent3 4 6 2 2" xfId="27952" xr:uid="{38AC4625-CB8A-4614-87CD-B3142A832784}"/>
    <cellStyle name="20% - Accent3 4 6 3" xfId="19624" xr:uid="{E9D8BDAB-F77C-4A20-A174-305E99A1387B}"/>
    <cellStyle name="20% - Accent3 4 7" xfId="5741" xr:uid="{B9BF13FC-DA70-4545-860B-92AF3C199481}"/>
    <cellStyle name="20% - Accent3 4 7 2" xfId="14071" xr:uid="{089949D1-AACD-4643-B230-76946C1A29D1}"/>
    <cellStyle name="20% - Accent3 4 7 2 2" xfId="30728" xr:uid="{75626805-A921-44F2-8452-040016C1990E}"/>
    <cellStyle name="20% - Accent3 4 7 3" xfId="22400" xr:uid="{FD40FB28-0F35-4D5A-9045-64A3EC9FDFDC}"/>
    <cellStyle name="20% - Accent3 4 8" xfId="8519" xr:uid="{13FB0B25-66BA-4108-97F5-3F61C17902BB}"/>
    <cellStyle name="20% - Accent3 4 8 2" xfId="25176" xr:uid="{87FE7AB6-6545-4C2E-9AE7-1A93214CFA7E}"/>
    <cellStyle name="20% - Accent3 4 9" xfId="16848" xr:uid="{11CEBAB0-8A1E-42BF-AD11-A12F876E82EE}"/>
    <cellStyle name="20% - Accent3 5" xfId="297" xr:uid="{DF144A03-C281-4020-B01F-433ADE335D08}"/>
    <cellStyle name="20% - Accent3 5 2" xfId="779" xr:uid="{A4AD7BC9-3A12-4E41-930E-FF1F642B39D6}"/>
    <cellStyle name="20% - Accent3 5 2 2" xfId="2107" xr:uid="{21AA473B-75AB-495E-BF26-4C0FA1D5310E}"/>
    <cellStyle name="20% - Accent3 5 2 2 2" xfId="4897" xr:uid="{9D2C5CF7-3A48-4A02-8F2C-B69E64DEED15}"/>
    <cellStyle name="20% - Accent3 5 2 2 2 2" xfId="13227" xr:uid="{341EF662-D746-4BA7-9B86-96F739C74EAF}"/>
    <cellStyle name="20% - Accent3 5 2 2 2 2 2" xfId="29884" xr:uid="{A69E7EEE-133F-47FF-A09C-8A2B52587530}"/>
    <cellStyle name="20% - Accent3 5 2 2 2 3" xfId="21556" xr:uid="{B57A3D5B-C516-4786-96F8-F4432B87BF91}"/>
    <cellStyle name="20% - Accent3 5 2 2 3" xfId="7673" xr:uid="{00BA4F44-E436-4726-97DA-2D55DEA8DD55}"/>
    <cellStyle name="20% - Accent3 5 2 2 3 2" xfId="16003" xr:uid="{AB321B6A-D752-4B1D-B5FC-FE81AAE89CD3}"/>
    <cellStyle name="20% - Accent3 5 2 2 3 2 2" xfId="32660" xr:uid="{69F537FB-5DB7-4748-87E9-8C51B8E4090B}"/>
    <cellStyle name="20% - Accent3 5 2 2 3 3" xfId="24332" xr:uid="{7C891203-DD71-4EC3-B74D-B0F4B2A8B3E8}"/>
    <cellStyle name="20% - Accent3 5 2 2 4" xfId="10451" xr:uid="{3C9B1AE5-139D-40EA-8966-1329A3A6E089}"/>
    <cellStyle name="20% - Accent3 5 2 2 4 2" xfId="27108" xr:uid="{CF0336F5-A4D5-4B48-85FB-DB756CFD2D1F}"/>
    <cellStyle name="20% - Accent3 5 2 2 5" xfId="18780" xr:uid="{EB1E17CC-DB71-4658-BCA5-1E004EEA0E37}"/>
    <cellStyle name="20% - Accent3 5 2 3" xfId="3570" xr:uid="{82EE5A19-CC31-488C-AFFC-098B27EA1C76}"/>
    <cellStyle name="20% - Accent3 5 2 3 2" xfId="11900" xr:uid="{27100661-0F0B-43CD-BCCD-9863D03B680C}"/>
    <cellStyle name="20% - Accent3 5 2 3 2 2" xfId="28557" xr:uid="{A914D23D-4F51-4CD6-BA02-A76DD1951B8D}"/>
    <cellStyle name="20% - Accent3 5 2 3 3" xfId="20229" xr:uid="{F0A8E8A5-7AC0-4773-B977-B2A1DDFD1DD9}"/>
    <cellStyle name="20% - Accent3 5 2 4" xfId="6346" xr:uid="{E15334D0-A47D-492C-80D5-7E0EEB6173B6}"/>
    <cellStyle name="20% - Accent3 5 2 4 2" xfId="14676" xr:uid="{786A138D-9AF2-4719-82CC-09968105E953}"/>
    <cellStyle name="20% - Accent3 5 2 4 2 2" xfId="31333" xr:uid="{4F602DC4-B940-491F-92FB-7B4CBCCBC6EE}"/>
    <cellStyle name="20% - Accent3 5 2 4 3" xfId="23005" xr:uid="{EE69DCDB-F14D-4A94-86B0-0141341816B4}"/>
    <cellStyle name="20% - Accent3 5 2 5" xfId="9124" xr:uid="{CE8D2DC3-F6D0-4437-89C1-FA35EBC12A2A}"/>
    <cellStyle name="20% - Accent3 5 2 5 2" xfId="25781" xr:uid="{FEEFD0B4-260F-4BEC-85BB-4F9FB9569D46}"/>
    <cellStyle name="20% - Accent3 5 2 6" xfId="17453" xr:uid="{E03B38AF-3E67-453E-8283-26C2D5AB151E}"/>
    <cellStyle name="20% - Accent3 5 3" xfId="1627" xr:uid="{F6AB0C7E-1290-44C3-813B-3E735EEFD0AD}"/>
    <cellStyle name="20% - Accent3 5 3 2" xfId="4417" xr:uid="{0CD70ED3-0DF8-4DAB-93F1-A99321E2A09F}"/>
    <cellStyle name="20% - Accent3 5 3 2 2" xfId="12747" xr:uid="{9E624BFB-6745-452C-A5E0-EBCFBB7A2F6B}"/>
    <cellStyle name="20% - Accent3 5 3 2 2 2" xfId="29404" xr:uid="{4ACDA042-2EF5-488F-BEB9-FA4857D0E3CA}"/>
    <cellStyle name="20% - Accent3 5 3 2 3" xfId="21076" xr:uid="{4555921D-14F4-45E4-B8D1-73D3B0B72D82}"/>
    <cellStyle name="20% - Accent3 5 3 3" xfId="7193" xr:uid="{97CF17AD-144F-4B47-A2EE-41B4FB70E90D}"/>
    <cellStyle name="20% - Accent3 5 3 3 2" xfId="15523" xr:uid="{289FAE41-6467-47E6-BCC3-4B02FD38F8E4}"/>
    <cellStyle name="20% - Accent3 5 3 3 2 2" xfId="32180" xr:uid="{6BC8468A-B8C1-4134-B5EA-CD7202B884CC}"/>
    <cellStyle name="20% - Accent3 5 3 3 3" xfId="23852" xr:uid="{5D7AB3CC-A371-4B25-B618-FD1232E5B69F}"/>
    <cellStyle name="20% - Accent3 5 3 4" xfId="9971" xr:uid="{93B294FE-1DBF-44FF-B035-43F3EE16F437}"/>
    <cellStyle name="20% - Accent3 5 3 4 2" xfId="26628" xr:uid="{7752793D-1184-4953-8062-20076D746BA4}"/>
    <cellStyle name="20% - Accent3 5 3 5" xfId="18300" xr:uid="{23AE2C14-B799-4379-8AEA-654D892876BD}"/>
    <cellStyle name="20% - Accent3 5 4" xfId="3090" xr:uid="{3FBED065-76ED-44D7-8B56-EE98FD25547B}"/>
    <cellStyle name="20% - Accent3 5 4 2" xfId="11420" xr:uid="{DB19E55A-D2F9-43DE-90D3-D92F93A1921E}"/>
    <cellStyle name="20% - Accent3 5 4 2 2" xfId="28077" xr:uid="{724CCFF5-64FE-416D-AB70-1583E41B4378}"/>
    <cellStyle name="20% - Accent3 5 4 3" xfId="19749" xr:uid="{1DE4D4A3-D656-4D1E-872B-C105F32C68D2}"/>
    <cellStyle name="20% - Accent3 5 5" xfId="5866" xr:uid="{1FDD7E64-D47F-454A-96CF-46489B345234}"/>
    <cellStyle name="20% - Accent3 5 5 2" xfId="14196" xr:uid="{DB6F0D37-5C91-439D-9BBF-672900A08F0C}"/>
    <cellStyle name="20% - Accent3 5 5 2 2" xfId="30853" xr:uid="{97309C51-CDCF-46D1-8212-DDF6C3260015}"/>
    <cellStyle name="20% - Accent3 5 5 3" xfId="22525" xr:uid="{DDD3DAFF-ACE3-49A4-843D-DFB633E25D74}"/>
    <cellStyle name="20% - Accent3 5 6" xfId="8644" xr:uid="{7C3E683E-6AA8-4415-B791-DFE5AC704BFD}"/>
    <cellStyle name="20% - Accent3 5 6 2" xfId="25301" xr:uid="{D7721190-BF3E-4937-A274-5604635AE7F4}"/>
    <cellStyle name="20% - Accent3 5 7" xfId="16973" xr:uid="{D372CECE-F637-45DD-BBFB-80AF02079DBC}"/>
    <cellStyle name="20% - Accent3 6" xfId="533" xr:uid="{B98E5707-B6EE-417E-9369-BCBF170F5FC7}"/>
    <cellStyle name="20% - Accent3 6 2" xfId="1863" xr:uid="{B3F22A25-124A-4D14-84E3-840F90F3FAEE}"/>
    <cellStyle name="20% - Accent3 6 2 2" xfId="4653" xr:uid="{9C13EEF6-F8B0-4D38-8D59-0D07BA67B953}"/>
    <cellStyle name="20% - Accent3 6 2 2 2" xfId="12983" xr:uid="{E7A56784-791E-4869-B93C-55E667C2A764}"/>
    <cellStyle name="20% - Accent3 6 2 2 2 2" xfId="29640" xr:uid="{3DD41A82-4469-430F-A98D-50C814D3BC8B}"/>
    <cellStyle name="20% - Accent3 6 2 2 3" xfId="21312" xr:uid="{CF117FB5-B60E-4895-8F10-1008B2B73B63}"/>
    <cellStyle name="20% - Accent3 6 2 3" xfId="7429" xr:uid="{17A00840-B651-4F6A-9438-46152551EF3B}"/>
    <cellStyle name="20% - Accent3 6 2 3 2" xfId="15759" xr:uid="{63B86AEA-E6BB-429F-B670-B1B3D2FF7071}"/>
    <cellStyle name="20% - Accent3 6 2 3 2 2" xfId="32416" xr:uid="{2F0D351B-610E-46E1-BA25-D9E093A8D7A8}"/>
    <cellStyle name="20% - Accent3 6 2 3 3" xfId="24088" xr:uid="{BD419950-7EA3-47F0-A4BC-9C47D9657F40}"/>
    <cellStyle name="20% - Accent3 6 2 4" xfId="10207" xr:uid="{83D54ACE-5C26-4FDC-B5CC-A7991FF23568}"/>
    <cellStyle name="20% - Accent3 6 2 4 2" xfId="26864" xr:uid="{B7491095-7ECC-43FA-A798-2BB6006329CE}"/>
    <cellStyle name="20% - Accent3 6 2 5" xfId="18536" xr:uid="{94DA486D-47E3-4F75-A90C-717C2F775B77}"/>
    <cellStyle name="20% - Accent3 6 3" xfId="3326" xr:uid="{AFD9FE46-2EBB-4508-A38A-E03BE5CBE2E6}"/>
    <cellStyle name="20% - Accent3 6 3 2" xfId="11656" xr:uid="{3935D6C3-FDB9-47DD-8474-34BB30BACE01}"/>
    <cellStyle name="20% - Accent3 6 3 2 2" xfId="28313" xr:uid="{BE95C7EE-8CA9-4D8A-A64D-E08E086DD94E}"/>
    <cellStyle name="20% - Accent3 6 3 3" xfId="19985" xr:uid="{173B8A94-7120-4531-9982-106296759364}"/>
    <cellStyle name="20% - Accent3 6 4" xfId="6102" xr:uid="{C5A9F3FC-ACA0-4B5F-89F5-8EEDFC55B758}"/>
    <cellStyle name="20% - Accent3 6 4 2" xfId="14432" xr:uid="{03EC6D17-F79D-4DE7-B725-D9225B83C782}"/>
    <cellStyle name="20% - Accent3 6 4 2 2" xfId="31089" xr:uid="{7968BF90-9400-4F4C-B3B0-29F5B48B4157}"/>
    <cellStyle name="20% - Accent3 6 4 3" xfId="22761" xr:uid="{33CD7EA1-9FF8-4BE9-8D76-8DE288B2EF6A}"/>
    <cellStyle name="20% - Accent3 6 5" xfId="8880" xr:uid="{4B259B1A-B58B-4444-A07F-8F028185E9B6}"/>
    <cellStyle name="20% - Accent3 6 5 2" xfId="25537" xr:uid="{C41EB9EC-5708-4D25-82CD-E96A8F38D1EF}"/>
    <cellStyle name="20% - Accent3 6 6" xfId="17209" xr:uid="{3F4B448C-38BF-4DE0-8EED-3FA794A587A9}"/>
    <cellStyle name="20% - Accent3 7" xfId="1010" xr:uid="{263B3431-7428-4472-B55E-2D3AD9DDA675}"/>
    <cellStyle name="20% - Accent3 7 2" xfId="2338" xr:uid="{ABE0BD95-63B9-428A-BA56-B93D324BFD7A}"/>
    <cellStyle name="20% - Accent3 7 2 2" xfId="5128" xr:uid="{F626DA8B-8BFF-4FEE-8FCD-E2BB2E1EAD90}"/>
    <cellStyle name="20% - Accent3 7 2 2 2" xfId="13458" xr:uid="{18128345-6F49-4A88-83E4-A1FEE1F414DA}"/>
    <cellStyle name="20% - Accent3 7 2 2 2 2" xfId="30115" xr:uid="{BBB2D05A-870F-412F-969B-33241DE9787B}"/>
    <cellStyle name="20% - Accent3 7 2 2 3" xfId="21787" xr:uid="{80148108-4C38-48DB-A618-363E49A62D87}"/>
    <cellStyle name="20% - Accent3 7 2 3" xfId="7904" xr:uid="{5B2D27D9-4276-4CD6-A459-593450D3D2F3}"/>
    <cellStyle name="20% - Accent3 7 2 3 2" xfId="16234" xr:uid="{F9D0BAE4-EB5A-4567-8FA0-3B65D91910FA}"/>
    <cellStyle name="20% - Accent3 7 2 3 2 2" xfId="32891" xr:uid="{66F1BEF8-B03C-4D44-9A92-6A47DD1140FC}"/>
    <cellStyle name="20% - Accent3 7 2 3 3" xfId="24563" xr:uid="{31C05057-6FA7-45B0-B7F9-63F25861CDB3}"/>
    <cellStyle name="20% - Accent3 7 2 4" xfId="10682" xr:uid="{AD55D4E7-0428-439F-845F-1C95DCF6E4E4}"/>
    <cellStyle name="20% - Accent3 7 2 4 2" xfId="27339" xr:uid="{DC947593-6381-4AF5-972A-1219E3278707}"/>
    <cellStyle name="20% - Accent3 7 2 5" xfId="19011" xr:uid="{F7441D8F-0EB8-4E9D-B031-3BAE576F300D}"/>
    <cellStyle name="20% - Accent3 7 3" xfId="3801" xr:uid="{2BFE3DD6-ACB1-49C3-9E55-3EF15D7C1A20}"/>
    <cellStyle name="20% - Accent3 7 3 2" xfId="12131" xr:uid="{2ABF1119-1E71-4740-91A0-F46BA4DE2C9A}"/>
    <cellStyle name="20% - Accent3 7 3 2 2" xfId="28788" xr:uid="{BEE1C420-74C2-48D6-9C08-B117EDAA57E3}"/>
    <cellStyle name="20% - Accent3 7 3 3" xfId="20460" xr:uid="{80FAFC0C-114A-41D3-998A-01F5C49471F8}"/>
    <cellStyle name="20% - Accent3 7 4" xfId="6577" xr:uid="{0FD3CBF2-DAFA-4A4B-9328-0AA5BB53D990}"/>
    <cellStyle name="20% - Accent3 7 4 2" xfId="14907" xr:uid="{80205036-E1FF-4037-9D94-6F3D7D46C0C0}"/>
    <cellStyle name="20% - Accent3 7 4 2 2" xfId="31564" xr:uid="{1BB748BA-5762-41CF-81DF-229CCBE5DEFF}"/>
    <cellStyle name="20% - Accent3 7 4 3" xfId="23236" xr:uid="{3E448E50-642F-482C-8708-25B971396C30}"/>
    <cellStyle name="20% - Accent3 7 5" xfId="9355" xr:uid="{7BFD55C0-24EB-45C6-BAC1-C47D137BB372}"/>
    <cellStyle name="20% - Accent3 7 5 2" xfId="26012" xr:uid="{5F4C1E96-FBA6-4787-B587-66892D99963D}"/>
    <cellStyle name="20% - Accent3 7 6" xfId="17684" xr:uid="{3E91FB01-0225-446A-A647-2D442B7510A0}"/>
    <cellStyle name="20% - Accent3 8" xfId="1245" xr:uid="{8566F5A8-8B29-43EF-ADCC-0ADB980EADF7}"/>
    <cellStyle name="20% - Accent3 8 2" xfId="2573" xr:uid="{152AE3FA-7AC9-4553-A3FC-290A0973A534}"/>
    <cellStyle name="20% - Accent3 8 2 2" xfId="5363" xr:uid="{2D627FEF-53F1-4724-901C-596271D121EE}"/>
    <cellStyle name="20% - Accent3 8 2 2 2" xfId="13693" xr:uid="{870F26D5-3800-4D77-8D7C-4FD680EF0BED}"/>
    <cellStyle name="20% - Accent3 8 2 2 2 2" xfId="30350" xr:uid="{006AC58F-477F-4EED-8E3D-98D5EF3F594D}"/>
    <cellStyle name="20% - Accent3 8 2 2 3" xfId="22022" xr:uid="{E4F36B0A-C599-400E-9A19-BD0D1C584070}"/>
    <cellStyle name="20% - Accent3 8 2 3" xfId="8139" xr:uid="{08A4688D-7A4C-433C-8E1D-31D6604837D2}"/>
    <cellStyle name="20% - Accent3 8 2 3 2" xfId="16469" xr:uid="{25030E20-F1C0-4F3F-834D-3F2EDB779AFF}"/>
    <cellStyle name="20% - Accent3 8 2 3 2 2" xfId="33126" xr:uid="{329866CA-4A0A-476C-9863-17172B7B7000}"/>
    <cellStyle name="20% - Accent3 8 2 3 3" xfId="24798" xr:uid="{5EDE730F-E964-4463-9470-E97A7B114B19}"/>
    <cellStyle name="20% - Accent3 8 2 4" xfId="10917" xr:uid="{9D114898-8CF2-46CD-98C1-BA207706484A}"/>
    <cellStyle name="20% - Accent3 8 2 4 2" xfId="27574" xr:uid="{A617676C-AF84-43DC-8A7A-386BCBE251CF}"/>
    <cellStyle name="20% - Accent3 8 2 5" xfId="19246" xr:uid="{3CB12CEA-83A1-4DCA-AB8D-757DF6FE128C}"/>
    <cellStyle name="20% - Accent3 8 3" xfId="4036" xr:uid="{3222E347-0BBE-4D68-9F8B-E6159238D8A2}"/>
    <cellStyle name="20% - Accent3 8 3 2" xfId="12366" xr:uid="{E89CB1C3-7A53-4EF2-A35B-2A62DF5CC632}"/>
    <cellStyle name="20% - Accent3 8 3 2 2" xfId="29023" xr:uid="{559C9C76-74C0-4316-8492-26E27F6ABBDD}"/>
    <cellStyle name="20% - Accent3 8 3 3" xfId="20695" xr:uid="{CE23D512-2466-46A2-BA12-64C4C95172E4}"/>
    <cellStyle name="20% - Accent3 8 4" xfId="6812" xr:uid="{F2DF1A0E-4F1B-4BE4-AD95-B53F28343875}"/>
    <cellStyle name="20% - Accent3 8 4 2" xfId="15142" xr:uid="{6B4ABBC0-030E-4592-964E-D3B03F55DD1C}"/>
    <cellStyle name="20% - Accent3 8 4 2 2" xfId="31799" xr:uid="{51A19BD4-ADDA-4CB4-946E-1D982C314E09}"/>
    <cellStyle name="20% - Accent3 8 4 3" xfId="23471" xr:uid="{927DC2F7-B1D0-4240-809E-1F06D9CB4251}"/>
    <cellStyle name="20% - Accent3 8 5" xfId="9590" xr:uid="{E1D239C0-4A1C-4ADA-BE91-C160EB8D904E}"/>
    <cellStyle name="20% - Accent3 8 5 2" xfId="26247" xr:uid="{E0910533-E63D-49E4-9C2E-D381B8FAC981}"/>
    <cellStyle name="20% - Accent3 8 6" xfId="17919" xr:uid="{999D1111-857C-43E1-9297-03D11874D55F}"/>
    <cellStyle name="20% - Accent3 9" xfId="1267" xr:uid="{DFB0A67F-0CD4-497B-85A5-A71E80E6B256}"/>
    <cellStyle name="20% - Accent3 9 2" xfId="2595" xr:uid="{A82055B4-DD58-45AD-8A34-FB47D0EA87DC}"/>
    <cellStyle name="20% - Accent3 9 2 2" xfId="5385" xr:uid="{A3DFF0B4-B6EE-4E67-B657-ABF0C0D49668}"/>
    <cellStyle name="20% - Accent3 9 2 2 2" xfId="13715" xr:uid="{CE6B686D-056F-415A-AA3F-3CACB639B86D}"/>
    <cellStyle name="20% - Accent3 9 2 2 2 2" xfId="30372" xr:uid="{A8CCE4F0-AC43-43DB-8976-89A936644635}"/>
    <cellStyle name="20% - Accent3 9 2 2 3" xfId="22044" xr:uid="{5A3795B4-279A-4642-AE79-073FBA5C4990}"/>
    <cellStyle name="20% - Accent3 9 2 3" xfId="8161" xr:uid="{E9A9281C-9A39-41A0-8832-54B268BE2E90}"/>
    <cellStyle name="20% - Accent3 9 2 3 2" xfId="16491" xr:uid="{83B01ED3-E4D6-47D7-90A3-B827AB65E4D6}"/>
    <cellStyle name="20% - Accent3 9 2 3 2 2" xfId="33148" xr:uid="{93175E2E-1587-406E-950F-BF6F5FCDB0D3}"/>
    <cellStyle name="20% - Accent3 9 2 3 3" xfId="24820" xr:uid="{9E4B0592-D391-4FA6-A842-D3E2417265C8}"/>
    <cellStyle name="20% - Accent3 9 2 4" xfId="10939" xr:uid="{D96048F4-6F31-4CBE-9A5F-41F2B9D844A9}"/>
    <cellStyle name="20% - Accent3 9 2 4 2" xfId="27596" xr:uid="{900B4CF0-CFEA-47E8-BC14-20956C517CE1}"/>
    <cellStyle name="20% - Accent3 9 2 5" xfId="19268" xr:uid="{CDE54559-B142-4B20-B879-81B0A39E2E6D}"/>
    <cellStyle name="20% - Accent3 9 3" xfId="4058" xr:uid="{3F49A020-E3EF-4F58-90A8-8414B428A24C}"/>
    <cellStyle name="20% - Accent3 9 3 2" xfId="12388" xr:uid="{5051480E-C481-4285-B463-CDB78803A404}"/>
    <cellStyle name="20% - Accent3 9 3 2 2" xfId="29045" xr:uid="{400A2EC3-F875-431F-907B-A26B4A79BDB5}"/>
    <cellStyle name="20% - Accent3 9 3 3" xfId="20717" xr:uid="{0352DE56-BEB7-4E44-AD85-8FB83FB5EA4D}"/>
    <cellStyle name="20% - Accent3 9 4" xfId="6834" xr:uid="{FD6BCC77-2816-4567-B91E-BE5944A31DDF}"/>
    <cellStyle name="20% - Accent3 9 4 2" xfId="15164" xr:uid="{AADAA22C-A7B5-4698-BD16-67F27BA44923}"/>
    <cellStyle name="20% - Accent3 9 4 2 2" xfId="31821" xr:uid="{513D307A-BB45-4AA1-9E93-FDA67AE18BCD}"/>
    <cellStyle name="20% - Accent3 9 4 3" xfId="23493" xr:uid="{E1CF89D4-CE7C-42C3-A53B-813147C974D8}"/>
    <cellStyle name="20% - Accent3 9 5" xfId="9612" xr:uid="{D6701F9E-07C0-4722-98E3-4CE9F152CAB4}"/>
    <cellStyle name="20% - Accent3 9 5 2" xfId="26269" xr:uid="{9AF88C77-1DD6-40FF-88E6-604ED037786A}"/>
    <cellStyle name="20% - Accent3 9 6" xfId="17941" xr:uid="{62A10653-6E60-4881-B69B-BF96083AF3A4}"/>
    <cellStyle name="20% - Accent4" xfId="45" builtinId="42" customBuiltin="1"/>
    <cellStyle name="20% - Accent4 10" xfId="1388" xr:uid="{6A74C80E-B8C2-46DB-9CB5-BEB3F3395A98}"/>
    <cellStyle name="20% - Accent4 10 2" xfId="4179" xr:uid="{9B8C2CB2-F44E-4550-800B-22E90D673B94}"/>
    <cellStyle name="20% - Accent4 10 2 2" xfId="12509" xr:uid="{E43614B1-2ECD-4958-B102-0889AE317AC6}"/>
    <cellStyle name="20% - Accent4 10 2 2 2" xfId="29166" xr:uid="{DB50149D-8E94-49AB-AFDE-219BF7F5AB9A}"/>
    <cellStyle name="20% - Accent4 10 2 3" xfId="20838" xr:uid="{D661899C-B63F-434C-BE4D-64B0309E7FA4}"/>
    <cellStyle name="20% - Accent4 10 3" xfId="6955" xr:uid="{32D42660-2FB9-4D15-8CF8-A06B0DFE55C6}"/>
    <cellStyle name="20% - Accent4 10 3 2" xfId="15285" xr:uid="{9F0DB214-79ED-4E9E-8ACA-405EDF07E99B}"/>
    <cellStyle name="20% - Accent4 10 3 2 2" xfId="31942" xr:uid="{BA0D0C9D-7F0A-40BC-B3D0-2668184C9E33}"/>
    <cellStyle name="20% - Accent4 10 3 3" xfId="23614" xr:uid="{660A78A0-3F19-41B2-82D8-B6FEC8D7E900}"/>
    <cellStyle name="20% - Accent4 10 4" xfId="9733" xr:uid="{843E1ADE-8460-4B1B-A351-AA215B16DFB9}"/>
    <cellStyle name="20% - Accent4 10 4 2" xfId="26390" xr:uid="{D38DE2E3-AE4B-45CA-AB31-4D9A3EF883A6}"/>
    <cellStyle name="20% - Accent4 10 5" xfId="18062" xr:uid="{0416E407-B548-461F-911F-2C70425934B3}"/>
    <cellStyle name="20% - Accent4 11" xfId="2850" xr:uid="{70F18171-8A85-4466-B1F7-4CF1C1B97CD8}"/>
    <cellStyle name="20% - Accent4 11 2" xfId="11182" xr:uid="{A98CFF9A-61DB-4F3C-AAC7-7F46D0D0A489}"/>
    <cellStyle name="20% - Accent4 11 2 2" xfId="27839" xr:uid="{05F35A4E-4AA1-4C14-B5AA-ADBE8EC0A79D}"/>
    <cellStyle name="20% - Accent4 11 3" xfId="19511" xr:uid="{D878E223-DE37-4876-8A0A-AD9E4FC34FFD}"/>
    <cellStyle name="20% - Accent4 12" xfId="5628" xr:uid="{67B5B666-4D1D-4985-85B4-BFDDC7A49130}"/>
    <cellStyle name="20% - Accent4 12 2" xfId="13958" xr:uid="{D4C42409-E4B8-44C8-BBDA-C8B2DD06090D}"/>
    <cellStyle name="20% - Accent4 12 2 2" xfId="30615" xr:uid="{8E87AE1D-744D-4022-A47C-9A10F25AA18E}"/>
    <cellStyle name="20% - Accent4 12 3" xfId="22287" xr:uid="{8113BF83-258D-426B-A297-8F08D62A15CD}"/>
    <cellStyle name="20% - Accent4 13" xfId="8404" xr:uid="{30AB8F7A-ED59-4A15-8786-BCCB77FA7F07}"/>
    <cellStyle name="20% - Accent4 13 2" xfId="25063" xr:uid="{C56EEF23-08CC-480A-A7D0-DC7BF9FD2FB5}"/>
    <cellStyle name="20% - Accent4 14" xfId="16733" xr:uid="{E8E8CBDA-F579-495A-9684-5CAB95CB7832}"/>
    <cellStyle name="20% - Accent4 15" xfId="34700" xr:uid="{363BC02D-9B3E-4F38-BD7B-70B1A0A777D3}"/>
    <cellStyle name="20% - Accent4 2" xfId="86" xr:uid="{195E7767-2F04-4912-9FA6-B3298A25D07C}"/>
    <cellStyle name="20% - Accent4 2 10" xfId="5663" xr:uid="{86461324-91AA-4FA1-9F7E-16967D657DD9}"/>
    <cellStyle name="20% - Accent4 2 10 2" xfId="13993" xr:uid="{43416CB4-A47E-4F3D-A99A-05719087020A}"/>
    <cellStyle name="20% - Accent4 2 10 2 2" xfId="30650" xr:uid="{1243317E-E904-4456-9456-5C3C23E804DC}"/>
    <cellStyle name="20% - Accent4 2 10 3" xfId="22322" xr:uid="{ED935C5B-2AD8-42E1-9CFA-F47B92A878BA}"/>
    <cellStyle name="20% - Accent4 2 11" xfId="8440" xr:uid="{BEDF1005-7AD1-4C7D-8C5F-2A881C4F35C1}"/>
    <cellStyle name="20% - Accent4 2 11 2" xfId="25098" xr:uid="{83D57B93-504D-48A8-AAD9-3905D04CEF5A}"/>
    <cellStyle name="20% - Accent4 2 12" xfId="16770" xr:uid="{31213233-8942-4F41-BECA-BE7B02BCCD6D}"/>
    <cellStyle name="20% - Accent4 2 13" xfId="33863" xr:uid="{06F7BA30-3911-4688-BF62-C9E6F059094C}"/>
    <cellStyle name="20% - Accent4 2 14" xfId="34724" xr:uid="{0156BE6D-90B1-4F42-A32C-CF1B26A4DAEB}"/>
    <cellStyle name="20% - Accent4 2 2" xfId="147" xr:uid="{D76FDB82-3DC8-4CD0-BD3E-48725EE4D1A2}"/>
    <cellStyle name="20% - Accent4 2 2 10" xfId="8499" xr:uid="{EA122829-7976-4089-9F48-77CC5BFE3F00}"/>
    <cellStyle name="20% - Accent4 2 2 10 2" xfId="25156" xr:uid="{4F8EEA75-D204-4643-8662-AC4D1D40D47A}"/>
    <cellStyle name="20% - Accent4 2 2 11" xfId="16828" xr:uid="{C543A17D-A9A7-4BB7-B938-03709B119DA6}"/>
    <cellStyle name="20% - Accent4 2 2 12" xfId="34784" xr:uid="{5AAAC14E-5A70-4398-AF24-BE1C19872C69}"/>
    <cellStyle name="20% - Accent4 2 2 2" xfId="267" xr:uid="{C63147F1-4FDB-4C3D-A090-C5287FD1A8CF}"/>
    <cellStyle name="20% - Accent4 2 2 2 2" xfId="509" xr:uid="{ABEF481F-DE83-4653-BDD9-5E2843F966CD}"/>
    <cellStyle name="20% - Accent4 2 2 2 2 2" xfId="985" xr:uid="{544F0E2A-678D-4CB5-9FE4-8A59516232B0}"/>
    <cellStyle name="20% - Accent4 2 2 2 2 2 2" xfId="2313" xr:uid="{370D1936-A938-4892-B161-AA55FB808A02}"/>
    <cellStyle name="20% - Accent4 2 2 2 2 2 2 2" xfId="5103" xr:uid="{9CECBF7E-A854-41AA-AAFD-AF97365D0EDE}"/>
    <cellStyle name="20% - Accent4 2 2 2 2 2 2 2 2" xfId="13433" xr:uid="{1B09A136-E6B5-48B1-BDCC-E49EE5D6624F}"/>
    <cellStyle name="20% - Accent4 2 2 2 2 2 2 2 2 2" xfId="30090" xr:uid="{97AEE696-A306-4178-8C74-A36C7E951EAB}"/>
    <cellStyle name="20% - Accent4 2 2 2 2 2 2 2 3" xfId="21762" xr:uid="{ED5320C4-3C50-4DD5-A6B1-8F043AB77F9A}"/>
    <cellStyle name="20% - Accent4 2 2 2 2 2 2 3" xfId="7879" xr:uid="{DE8F1BB1-F429-44AB-B9F1-9053FD6A9E4F}"/>
    <cellStyle name="20% - Accent4 2 2 2 2 2 2 3 2" xfId="16209" xr:uid="{96A75FA1-2167-4E80-9380-1EA5F6D05F38}"/>
    <cellStyle name="20% - Accent4 2 2 2 2 2 2 3 2 2" xfId="32866" xr:uid="{A9074035-747C-4AB1-AFD2-630F00D5938F}"/>
    <cellStyle name="20% - Accent4 2 2 2 2 2 2 3 3" xfId="24538" xr:uid="{B3000172-76B3-4741-85D4-E3C9E2A84709}"/>
    <cellStyle name="20% - Accent4 2 2 2 2 2 2 4" xfId="10657" xr:uid="{5B120ECC-BB96-41DE-B41B-77DD2B79989A}"/>
    <cellStyle name="20% - Accent4 2 2 2 2 2 2 4 2" xfId="27314" xr:uid="{14B7F7C8-363C-4D10-87AD-9825D96DB251}"/>
    <cellStyle name="20% - Accent4 2 2 2 2 2 2 5" xfId="18986" xr:uid="{0CBE02DC-13DC-44F8-BCB2-C835B4FFEA61}"/>
    <cellStyle name="20% - Accent4 2 2 2 2 2 3" xfId="3776" xr:uid="{9C4D3BC8-5AF3-4EDF-888F-49EBA1FB1B28}"/>
    <cellStyle name="20% - Accent4 2 2 2 2 2 3 2" xfId="12106" xr:uid="{F74878DE-3E6F-40D7-8802-C4BF77F630B6}"/>
    <cellStyle name="20% - Accent4 2 2 2 2 2 3 2 2" xfId="28763" xr:uid="{96959ECF-5AA4-498B-BBC9-6C8729E6724B}"/>
    <cellStyle name="20% - Accent4 2 2 2 2 2 3 3" xfId="20435" xr:uid="{5DC7ECC8-3B00-43EB-A0BC-B2C638538ADD}"/>
    <cellStyle name="20% - Accent4 2 2 2 2 2 4" xfId="6552" xr:uid="{C02E7C7E-7FF4-4ADC-8BB0-04F7099C5826}"/>
    <cellStyle name="20% - Accent4 2 2 2 2 2 4 2" xfId="14882" xr:uid="{99EF721F-F862-42F8-BC0F-6C4E81C249FB}"/>
    <cellStyle name="20% - Accent4 2 2 2 2 2 4 2 2" xfId="31539" xr:uid="{A5EC241A-ACA0-4228-8B4B-E6B33D7ACED4}"/>
    <cellStyle name="20% - Accent4 2 2 2 2 2 4 3" xfId="23211" xr:uid="{D8D72475-3C6B-47C6-A342-61FA0563EA2D}"/>
    <cellStyle name="20% - Accent4 2 2 2 2 2 5" xfId="9330" xr:uid="{80D2392E-BC52-449B-B8CC-2ABE0A47D54A}"/>
    <cellStyle name="20% - Accent4 2 2 2 2 2 5 2" xfId="25987" xr:uid="{3C0CABBD-0705-4736-8651-ED26520F3495}"/>
    <cellStyle name="20% - Accent4 2 2 2 2 2 6" xfId="17659" xr:uid="{8635F7DC-0D28-4084-BCF0-1D4C23530FD8}"/>
    <cellStyle name="20% - Accent4 2 2 2 2 3" xfId="1839" xr:uid="{3AD6A323-9E93-4B95-A868-6A9FD23E566E}"/>
    <cellStyle name="20% - Accent4 2 2 2 2 3 2" xfId="4629" xr:uid="{0629F14F-9274-45E4-9D7A-3288AEE65103}"/>
    <cellStyle name="20% - Accent4 2 2 2 2 3 2 2" xfId="12959" xr:uid="{9B9EED80-79A9-4B32-A102-9C22DF7E0BB9}"/>
    <cellStyle name="20% - Accent4 2 2 2 2 3 2 2 2" xfId="29616" xr:uid="{D75EAF09-EA8F-4E70-B8E8-DE8BD2533097}"/>
    <cellStyle name="20% - Accent4 2 2 2 2 3 2 3" xfId="21288" xr:uid="{C4D37F42-C5E3-4CC7-BF26-A40E5F4E387F}"/>
    <cellStyle name="20% - Accent4 2 2 2 2 3 3" xfId="7405" xr:uid="{4ECD20AA-D99F-4C58-8514-DBEA1298C961}"/>
    <cellStyle name="20% - Accent4 2 2 2 2 3 3 2" xfId="15735" xr:uid="{2120F20B-2821-4C17-9E16-C4C2E6C29B20}"/>
    <cellStyle name="20% - Accent4 2 2 2 2 3 3 2 2" xfId="32392" xr:uid="{4D4533A8-BD10-42D4-B2C6-A389022D2773}"/>
    <cellStyle name="20% - Accent4 2 2 2 2 3 3 3" xfId="24064" xr:uid="{2E5D4067-EFD6-4C26-8092-D94DDAF38D9D}"/>
    <cellStyle name="20% - Accent4 2 2 2 2 3 4" xfId="10183" xr:uid="{0DD1AD2D-08E1-4340-B22A-A24869C07108}"/>
    <cellStyle name="20% - Accent4 2 2 2 2 3 4 2" xfId="26840" xr:uid="{F0C70307-BADC-41E4-800D-CFB0B5DA1FEC}"/>
    <cellStyle name="20% - Accent4 2 2 2 2 3 5" xfId="18512" xr:uid="{3744A3C8-2C50-40D6-BB4E-7BFAFE1C8548}"/>
    <cellStyle name="20% - Accent4 2 2 2 2 4" xfId="3302" xr:uid="{6B19FEA0-0623-424D-A3B6-C7C11DD2C456}"/>
    <cellStyle name="20% - Accent4 2 2 2 2 4 2" xfId="11632" xr:uid="{2D19A058-4336-444F-89AB-A629434C89F1}"/>
    <cellStyle name="20% - Accent4 2 2 2 2 4 2 2" xfId="28289" xr:uid="{8B2A6E92-0ECC-4982-AE36-2047FFA3E96B}"/>
    <cellStyle name="20% - Accent4 2 2 2 2 4 3" xfId="19961" xr:uid="{ECAE4DC3-6D9A-484A-B9A2-905939BF8F3E}"/>
    <cellStyle name="20% - Accent4 2 2 2 2 5" xfId="6078" xr:uid="{5C9E5695-BD1D-4ACC-AAE8-865A356A19E3}"/>
    <cellStyle name="20% - Accent4 2 2 2 2 5 2" xfId="14408" xr:uid="{B86DD981-100C-4079-9371-9A3670BC023B}"/>
    <cellStyle name="20% - Accent4 2 2 2 2 5 2 2" xfId="31065" xr:uid="{6626AF8D-C1C8-4301-BEA1-DE3B251C40A4}"/>
    <cellStyle name="20% - Accent4 2 2 2 2 5 3" xfId="22737" xr:uid="{B5E46B13-C634-4362-9771-9A295A3B2DD6}"/>
    <cellStyle name="20% - Accent4 2 2 2 2 6" xfId="8856" xr:uid="{ECED09D8-27BA-47E5-B7EF-250159F279D0}"/>
    <cellStyle name="20% - Accent4 2 2 2 2 6 2" xfId="25513" xr:uid="{627B65FC-4AAB-4E42-8C7E-A841D5BB8E87}"/>
    <cellStyle name="20% - Accent4 2 2 2 2 7" xfId="17185" xr:uid="{5124ECE1-32E5-4D45-B308-ED7739100545}"/>
    <cellStyle name="20% - Accent4 2 2 2 3" xfId="745" xr:uid="{553B3379-279C-41C0-96B3-1FC7353D03E6}"/>
    <cellStyle name="20% - Accent4 2 2 2 3 2" xfId="2075" xr:uid="{39DFE3BB-452B-4A6F-BD00-A12264D9159A}"/>
    <cellStyle name="20% - Accent4 2 2 2 3 2 2" xfId="4865" xr:uid="{D8A07728-FA43-40BD-85BF-B773E06A225D}"/>
    <cellStyle name="20% - Accent4 2 2 2 3 2 2 2" xfId="13195" xr:uid="{24821CE5-B5D3-4709-80D2-479D961FE830}"/>
    <cellStyle name="20% - Accent4 2 2 2 3 2 2 2 2" xfId="29852" xr:uid="{50C37040-D079-4220-91CA-158516291A2B}"/>
    <cellStyle name="20% - Accent4 2 2 2 3 2 2 3" xfId="21524" xr:uid="{D5DF8863-AA0F-4FB2-A6E3-D04D126E9C38}"/>
    <cellStyle name="20% - Accent4 2 2 2 3 2 3" xfId="7641" xr:uid="{DC90B2A8-7BF3-41F7-B941-E8A393F2C491}"/>
    <cellStyle name="20% - Accent4 2 2 2 3 2 3 2" xfId="15971" xr:uid="{592966DB-3262-4E6C-84E4-60FF9993E73F}"/>
    <cellStyle name="20% - Accent4 2 2 2 3 2 3 2 2" xfId="32628" xr:uid="{CC3AE4EE-DDAF-43C8-B48D-85A032E78B5F}"/>
    <cellStyle name="20% - Accent4 2 2 2 3 2 3 3" xfId="24300" xr:uid="{9ACDCBEB-39D7-48F7-8C38-9DFEA4F795A9}"/>
    <cellStyle name="20% - Accent4 2 2 2 3 2 4" xfId="10419" xr:uid="{DA0C4733-A677-413D-B70E-444E2DBFDB0D}"/>
    <cellStyle name="20% - Accent4 2 2 2 3 2 4 2" xfId="27076" xr:uid="{B60A3576-100E-494A-8BB6-1EBC500347E5}"/>
    <cellStyle name="20% - Accent4 2 2 2 3 2 5" xfId="18748" xr:uid="{11D908C1-338D-4048-9E4A-CA4880AB64B5}"/>
    <cellStyle name="20% - Accent4 2 2 2 3 3" xfId="3538" xr:uid="{B6AD109A-54C5-4C7F-A21D-9225635658B6}"/>
    <cellStyle name="20% - Accent4 2 2 2 3 3 2" xfId="11868" xr:uid="{A5A305B0-F6BC-4FAB-9CE0-B4CE14F73ED2}"/>
    <cellStyle name="20% - Accent4 2 2 2 3 3 2 2" xfId="28525" xr:uid="{3C4550D4-7185-4D91-8D1F-D455BEA6C4F6}"/>
    <cellStyle name="20% - Accent4 2 2 2 3 3 3" xfId="20197" xr:uid="{8ADCFB97-0914-4771-A37C-5691C082C768}"/>
    <cellStyle name="20% - Accent4 2 2 2 3 4" xfId="6314" xr:uid="{00CF8347-7EE0-443D-8BDE-9401796526E3}"/>
    <cellStyle name="20% - Accent4 2 2 2 3 4 2" xfId="14644" xr:uid="{691DBB6B-E942-4CDF-9F12-BBF8390D2BA9}"/>
    <cellStyle name="20% - Accent4 2 2 2 3 4 2 2" xfId="31301" xr:uid="{A11600EB-B602-4134-8377-57DE3B34316F}"/>
    <cellStyle name="20% - Accent4 2 2 2 3 4 3" xfId="22973" xr:uid="{C9827926-CC9A-4333-AB2E-B96247DD8862}"/>
    <cellStyle name="20% - Accent4 2 2 2 3 5" xfId="9092" xr:uid="{0EAF34E1-C4BC-4B32-98E6-20DA98ED4E79}"/>
    <cellStyle name="20% - Accent4 2 2 2 3 5 2" xfId="25749" xr:uid="{2741D178-8D47-4851-B9DB-3A4BCCB2DDA4}"/>
    <cellStyle name="20% - Accent4 2 2 2 3 6" xfId="17421" xr:uid="{A3C970B2-EA29-40B0-92B9-4F73F476314B}"/>
    <cellStyle name="20% - Accent4 2 2 2 4" xfId="1222" xr:uid="{B2709E75-9858-4E9F-9930-3CC283CCE63E}"/>
    <cellStyle name="20% - Accent4 2 2 2 4 2" xfId="2550" xr:uid="{7681C200-D226-45EA-91F2-BE0E005E18E5}"/>
    <cellStyle name="20% - Accent4 2 2 2 4 2 2" xfId="5340" xr:uid="{D35FD955-1CBC-4306-9EA8-15B77040F33C}"/>
    <cellStyle name="20% - Accent4 2 2 2 4 2 2 2" xfId="13670" xr:uid="{A823CC55-771E-4A0F-94E6-A1A00C3C1F4D}"/>
    <cellStyle name="20% - Accent4 2 2 2 4 2 2 2 2" xfId="30327" xr:uid="{50848065-891D-48BF-82EC-EB387E44E980}"/>
    <cellStyle name="20% - Accent4 2 2 2 4 2 2 3" xfId="21999" xr:uid="{5235EE31-0C36-4E9B-AD25-DB7066A31D5B}"/>
    <cellStyle name="20% - Accent4 2 2 2 4 2 3" xfId="8116" xr:uid="{95991D67-F429-43E9-8C2E-D6F748A7AF22}"/>
    <cellStyle name="20% - Accent4 2 2 2 4 2 3 2" xfId="16446" xr:uid="{0A07B573-A3C5-4D84-9C50-8C8DB540FA97}"/>
    <cellStyle name="20% - Accent4 2 2 2 4 2 3 2 2" xfId="33103" xr:uid="{8314D660-AD66-4EE2-B16D-B1CA739DB508}"/>
    <cellStyle name="20% - Accent4 2 2 2 4 2 3 3" xfId="24775" xr:uid="{722E94D4-4141-4A56-9E6D-C2B6D13EF8F0}"/>
    <cellStyle name="20% - Accent4 2 2 2 4 2 4" xfId="10894" xr:uid="{A9506020-E8DF-40B4-BC1B-318E3CCCCC23}"/>
    <cellStyle name="20% - Accent4 2 2 2 4 2 4 2" xfId="27551" xr:uid="{2D0EA127-C378-4A85-9BCD-A5530D01ABF5}"/>
    <cellStyle name="20% - Accent4 2 2 2 4 2 5" xfId="19223" xr:uid="{6A830B10-8989-40F6-BC2C-23553C355FF6}"/>
    <cellStyle name="20% - Accent4 2 2 2 4 3" xfId="4013" xr:uid="{6AE273DF-E33B-4832-8242-0F251B820486}"/>
    <cellStyle name="20% - Accent4 2 2 2 4 3 2" xfId="12343" xr:uid="{358BE627-5856-408D-A20B-58259A10677E}"/>
    <cellStyle name="20% - Accent4 2 2 2 4 3 2 2" xfId="29000" xr:uid="{6EBB375E-15B1-4972-8F96-AD4620E31725}"/>
    <cellStyle name="20% - Accent4 2 2 2 4 3 3" xfId="20672" xr:uid="{21A096F3-8064-42A8-983B-CF6AEFC54662}"/>
    <cellStyle name="20% - Accent4 2 2 2 4 4" xfId="6789" xr:uid="{3D71D39D-8634-4CD6-8CA5-56FC07BDD74D}"/>
    <cellStyle name="20% - Accent4 2 2 2 4 4 2" xfId="15119" xr:uid="{B8B75197-BCE8-441A-B293-4D9ACD01F234}"/>
    <cellStyle name="20% - Accent4 2 2 2 4 4 2 2" xfId="31776" xr:uid="{9AC84CC3-30C2-487C-A7C2-6A851A42D8A8}"/>
    <cellStyle name="20% - Accent4 2 2 2 4 4 3" xfId="23448" xr:uid="{E3CE643D-82FF-44BB-A76E-0144ED145ADB}"/>
    <cellStyle name="20% - Accent4 2 2 2 4 5" xfId="9567" xr:uid="{A6623BB6-4556-424C-9A0E-526774DD4B32}"/>
    <cellStyle name="20% - Accent4 2 2 2 4 5 2" xfId="26224" xr:uid="{261715DA-B5C5-4857-B2DD-CA7583B59537}"/>
    <cellStyle name="20% - Accent4 2 2 2 4 6" xfId="17896" xr:uid="{A251F6EC-8829-4CB1-82E8-6F1EAF70C253}"/>
    <cellStyle name="20% - Accent4 2 2 2 5" xfId="1602" xr:uid="{58CD4B10-1D6A-4827-9A5B-C6FF7E24AFB3}"/>
    <cellStyle name="20% - Accent4 2 2 2 5 2" xfId="4392" xr:uid="{F9C0F830-8B6B-469D-A168-067C0CA2BDE0}"/>
    <cellStyle name="20% - Accent4 2 2 2 5 2 2" xfId="12722" xr:uid="{2077E2A2-643C-449D-B2E0-FEB6284CCCCC}"/>
    <cellStyle name="20% - Accent4 2 2 2 5 2 2 2" xfId="29379" xr:uid="{1B5CF1E2-FF94-48F9-846C-60AA0D6C1974}"/>
    <cellStyle name="20% - Accent4 2 2 2 5 2 3" xfId="21051" xr:uid="{91F1F4E2-7C74-4953-B82E-C8652FF73956}"/>
    <cellStyle name="20% - Accent4 2 2 2 5 3" xfId="7168" xr:uid="{062229CC-571E-4825-B9D8-FE5F8C842175}"/>
    <cellStyle name="20% - Accent4 2 2 2 5 3 2" xfId="15498" xr:uid="{DEE8503D-137F-4B56-BE88-9501E37F9A74}"/>
    <cellStyle name="20% - Accent4 2 2 2 5 3 2 2" xfId="32155" xr:uid="{F9091327-5E69-4BBB-9CCC-29BCEFE05BBC}"/>
    <cellStyle name="20% - Accent4 2 2 2 5 3 3" xfId="23827" xr:uid="{39EC068A-368A-4CDE-951F-32C7A2EEA407}"/>
    <cellStyle name="20% - Accent4 2 2 2 5 4" xfId="9946" xr:uid="{4DEAB83D-B3DD-4014-A09B-DEEED127A1F6}"/>
    <cellStyle name="20% - Accent4 2 2 2 5 4 2" xfId="26603" xr:uid="{E23135D0-6876-4526-A5B7-D67421274A36}"/>
    <cellStyle name="20% - Accent4 2 2 2 5 5" xfId="18275" xr:uid="{E1F2C25C-5F16-4941-9E11-3C5D0551DEB5}"/>
    <cellStyle name="20% - Accent4 2 2 2 6" xfId="3065" xr:uid="{2552FF5C-DFB7-456C-9BD1-EF622C4E6323}"/>
    <cellStyle name="20% - Accent4 2 2 2 6 2" xfId="11395" xr:uid="{33E9AAA6-FC99-4FE7-B1DD-F5EF657631C2}"/>
    <cellStyle name="20% - Accent4 2 2 2 6 2 2" xfId="28052" xr:uid="{5498D475-F0CF-4804-A46E-2473E9EF0161}"/>
    <cellStyle name="20% - Accent4 2 2 2 6 3" xfId="19724" xr:uid="{E507DCF9-3F0B-427C-8954-8FB008E39F13}"/>
    <cellStyle name="20% - Accent4 2 2 2 7" xfId="5841" xr:uid="{39776121-4A25-4A8F-8C16-CFF0322EABEE}"/>
    <cellStyle name="20% - Accent4 2 2 2 7 2" xfId="14171" xr:uid="{D84B74C4-DA73-4AD7-961F-6ABF0147DFA8}"/>
    <cellStyle name="20% - Accent4 2 2 2 7 2 2" xfId="30828" xr:uid="{C362C78F-6EA5-49F9-9F61-B56E7AA081B6}"/>
    <cellStyle name="20% - Accent4 2 2 2 7 3" xfId="22500" xr:uid="{3979FCC5-6A37-41BD-9DB7-A84873F6B6E3}"/>
    <cellStyle name="20% - Accent4 2 2 2 8" xfId="8619" xr:uid="{764C1E4A-7DA6-44E3-AA7B-B2945A587D34}"/>
    <cellStyle name="20% - Accent4 2 2 2 8 2" xfId="25276" xr:uid="{748C88E1-AAC7-4CC3-9560-CBB615B8C5ED}"/>
    <cellStyle name="20% - Accent4 2 2 2 9" xfId="16948" xr:uid="{750E1465-F0EC-48E1-A839-32262A9B2FA5}"/>
    <cellStyle name="20% - Accent4 2 2 3" xfId="389" xr:uid="{654D4104-7704-4BB4-B5D8-8C606E9A0FEC}"/>
    <cellStyle name="20% - Accent4 2 2 3 2" xfId="867" xr:uid="{F1D1A152-48DF-44EE-B6F7-BEF76BB826D7}"/>
    <cellStyle name="20% - Accent4 2 2 3 2 2" xfId="2195" xr:uid="{76FF7C2C-526C-46C0-819C-FB8FC896422F}"/>
    <cellStyle name="20% - Accent4 2 2 3 2 2 2" xfId="4985" xr:uid="{109704D9-D361-43A9-A4C9-1618DBEE0034}"/>
    <cellStyle name="20% - Accent4 2 2 3 2 2 2 2" xfId="13315" xr:uid="{10B13543-06F1-47A3-983E-D67EF5C058D1}"/>
    <cellStyle name="20% - Accent4 2 2 3 2 2 2 2 2" xfId="29972" xr:uid="{5EEE9D87-DDB7-424F-B4AD-2ADA60DC58D2}"/>
    <cellStyle name="20% - Accent4 2 2 3 2 2 2 3" xfId="21644" xr:uid="{C61CA372-DC17-4550-8CFF-92B5617970A9}"/>
    <cellStyle name="20% - Accent4 2 2 3 2 2 3" xfId="7761" xr:uid="{6F72F9B2-1581-4923-BBDB-E8A7F3ECB6FB}"/>
    <cellStyle name="20% - Accent4 2 2 3 2 2 3 2" xfId="16091" xr:uid="{42A94778-EF02-40D5-A8D1-D97465ADC5B0}"/>
    <cellStyle name="20% - Accent4 2 2 3 2 2 3 2 2" xfId="32748" xr:uid="{9C1BC7AF-BC30-40CD-9B6B-C514146CEC39}"/>
    <cellStyle name="20% - Accent4 2 2 3 2 2 3 3" xfId="24420" xr:uid="{49B971E2-9632-4FD7-AB89-6D29ACD70ADC}"/>
    <cellStyle name="20% - Accent4 2 2 3 2 2 4" xfId="10539" xr:uid="{9E7E5FFD-50EE-4F35-8278-D8250B093F50}"/>
    <cellStyle name="20% - Accent4 2 2 3 2 2 4 2" xfId="27196" xr:uid="{593326CB-B4AC-46F8-BC20-65C624D26A7D}"/>
    <cellStyle name="20% - Accent4 2 2 3 2 2 5" xfId="18868" xr:uid="{D89D2335-6B32-4839-B245-3AB244FAEDD2}"/>
    <cellStyle name="20% - Accent4 2 2 3 2 3" xfId="3658" xr:uid="{054BB7B0-A80A-457F-8377-6EDCD2CCD977}"/>
    <cellStyle name="20% - Accent4 2 2 3 2 3 2" xfId="11988" xr:uid="{64829FAB-C995-4BDE-B590-CC93BB000145}"/>
    <cellStyle name="20% - Accent4 2 2 3 2 3 2 2" xfId="28645" xr:uid="{120A6535-7D16-40CD-B6B9-ACA17E576A17}"/>
    <cellStyle name="20% - Accent4 2 2 3 2 3 3" xfId="20317" xr:uid="{4EE36740-A7A9-481A-8348-45301A86DCD6}"/>
    <cellStyle name="20% - Accent4 2 2 3 2 4" xfId="6434" xr:uid="{8F0669F1-91E8-4DFB-8217-0744AC572581}"/>
    <cellStyle name="20% - Accent4 2 2 3 2 4 2" xfId="14764" xr:uid="{4C1620F0-055C-4585-BD0D-F55D604EDA01}"/>
    <cellStyle name="20% - Accent4 2 2 3 2 4 2 2" xfId="31421" xr:uid="{3F1EBAC1-1010-4634-A8B8-4175DFE32A01}"/>
    <cellStyle name="20% - Accent4 2 2 3 2 4 3" xfId="23093" xr:uid="{50B47756-9E90-405F-97FC-7C4AE4DBDF31}"/>
    <cellStyle name="20% - Accent4 2 2 3 2 5" xfId="9212" xr:uid="{7B116310-9D38-4BF2-B3D1-35B554693468}"/>
    <cellStyle name="20% - Accent4 2 2 3 2 5 2" xfId="25869" xr:uid="{29B7B006-A456-4B41-B0B2-E4606BAE5930}"/>
    <cellStyle name="20% - Accent4 2 2 3 2 6" xfId="17541" xr:uid="{FEB9912C-DD1D-49DC-B7E8-1AC477DA759E}"/>
    <cellStyle name="20% - Accent4 2 2 3 3" xfId="1719" xr:uid="{146569D4-CFC5-4404-9B3B-85263528B119}"/>
    <cellStyle name="20% - Accent4 2 2 3 3 2" xfId="4509" xr:uid="{C714FC31-6384-4273-8514-166C02ECC492}"/>
    <cellStyle name="20% - Accent4 2 2 3 3 2 2" xfId="12839" xr:uid="{7C7613E5-76F7-4F97-99EF-EC202EEC1939}"/>
    <cellStyle name="20% - Accent4 2 2 3 3 2 2 2" xfId="29496" xr:uid="{42C7E43E-8383-4BE7-9B08-A36E864B4D9E}"/>
    <cellStyle name="20% - Accent4 2 2 3 3 2 3" xfId="21168" xr:uid="{93CC08E5-4E65-4C6D-8A09-F6D1D6829D19}"/>
    <cellStyle name="20% - Accent4 2 2 3 3 3" xfId="7285" xr:uid="{F5881E8C-4FBB-4E44-8FF6-6C100BD30BDD}"/>
    <cellStyle name="20% - Accent4 2 2 3 3 3 2" xfId="15615" xr:uid="{680445C5-34C0-4401-8F25-C42AC97871E1}"/>
    <cellStyle name="20% - Accent4 2 2 3 3 3 2 2" xfId="32272" xr:uid="{CA8AA4BA-D239-41F9-AB87-FB2AB6285F7D}"/>
    <cellStyle name="20% - Accent4 2 2 3 3 3 3" xfId="23944" xr:uid="{45B36EB9-FA6D-4CD9-AADE-D2D5C1D116E7}"/>
    <cellStyle name="20% - Accent4 2 2 3 3 4" xfId="10063" xr:uid="{43CED8EB-9BFC-4CD7-BBA4-A9E8A7C4DEF0}"/>
    <cellStyle name="20% - Accent4 2 2 3 3 4 2" xfId="26720" xr:uid="{2D24BBED-CD3D-482A-B9F5-84B873B5F9BA}"/>
    <cellStyle name="20% - Accent4 2 2 3 3 5" xfId="18392" xr:uid="{9899719F-A9BD-4F9B-A0A4-10AEB7BA7CBD}"/>
    <cellStyle name="20% - Accent4 2 2 3 4" xfId="3182" xr:uid="{9BBC1745-5888-4020-8F7F-09817C5A742A}"/>
    <cellStyle name="20% - Accent4 2 2 3 4 2" xfId="11512" xr:uid="{DE0F38CC-6F88-483D-9FE1-E9E11B954EC2}"/>
    <cellStyle name="20% - Accent4 2 2 3 4 2 2" xfId="28169" xr:uid="{3F0FCCA2-9C1A-47F0-9223-3CB87514747C}"/>
    <cellStyle name="20% - Accent4 2 2 3 4 3" xfId="19841" xr:uid="{66CCA496-84EE-40D1-B730-BB695071048A}"/>
    <cellStyle name="20% - Accent4 2 2 3 5" xfId="5958" xr:uid="{00EC5A8C-C4A9-4061-92C9-A3990B7C0878}"/>
    <cellStyle name="20% - Accent4 2 2 3 5 2" xfId="14288" xr:uid="{5FD06D20-3D99-4263-BEC5-C59A84536DCE}"/>
    <cellStyle name="20% - Accent4 2 2 3 5 2 2" xfId="30945" xr:uid="{C3712558-954F-4CE7-B0EB-D0EA683A595B}"/>
    <cellStyle name="20% - Accent4 2 2 3 5 3" xfId="22617" xr:uid="{520CB9CE-161E-4BBE-B8F5-ED8A8DA7D0CE}"/>
    <cellStyle name="20% - Accent4 2 2 3 6" xfId="8736" xr:uid="{D9020829-25E0-46EB-815B-5C4F009B389D}"/>
    <cellStyle name="20% - Accent4 2 2 3 6 2" xfId="25393" xr:uid="{41226694-54B3-4917-855B-9389950C412A}"/>
    <cellStyle name="20% - Accent4 2 2 3 7" xfId="17065" xr:uid="{5D27E553-D62F-4194-B3D7-078786DC2928}"/>
    <cellStyle name="20% - Accent4 2 2 4" xfId="625" xr:uid="{D9E3A068-EF2E-402F-90BE-D48B77BEB4E6}"/>
    <cellStyle name="20% - Accent4 2 2 4 2" xfId="1955" xr:uid="{790F0E15-995C-4A14-A7AB-C2334114BFC0}"/>
    <cellStyle name="20% - Accent4 2 2 4 2 2" xfId="4745" xr:uid="{9CF8BDCC-6361-448F-A219-19F0A34436D1}"/>
    <cellStyle name="20% - Accent4 2 2 4 2 2 2" xfId="13075" xr:uid="{EC48D951-2EA1-4084-85A1-8C13B0AB30EB}"/>
    <cellStyle name="20% - Accent4 2 2 4 2 2 2 2" xfId="29732" xr:uid="{DF92DE95-B260-4325-9D1D-44B40E0E5AF4}"/>
    <cellStyle name="20% - Accent4 2 2 4 2 2 3" xfId="21404" xr:uid="{48E8AF85-35E6-4309-90D6-28CA08BC8442}"/>
    <cellStyle name="20% - Accent4 2 2 4 2 3" xfId="7521" xr:uid="{8F737F9E-1A57-4B1C-9D62-5B5F4E8E85D0}"/>
    <cellStyle name="20% - Accent4 2 2 4 2 3 2" xfId="15851" xr:uid="{42344C55-3DA0-4202-8E71-E599200D7F71}"/>
    <cellStyle name="20% - Accent4 2 2 4 2 3 2 2" xfId="32508" xr:uid="{C1E308B9-E600-4A60-A756-5C2C53F1BBAA}"/>
    <cellStyle name="20% - Accent4 2 2 4 2 3 3" xfId="24180" xr:uid="{1D87B243-AAAF-4B44-85A8-7EA94687D83B}"/>
    <cellStyle name="20% - Accent4 2 2 4 2 4" xfId="10299" xr:uid="{F609FCAF-B1B3-4C43-86A9-B6BEC992576F}"/>
    <cellStyle name="20% - Accent4 2 2 4 2 4 2" xfId="26956" xr:uid="{E776C8C8-B854-4B0D-9789-AE3673BAEBE9}"/>
    <cellStyle name="20% - Accent4 2 2 4 2 5" xfId="18628" xr:uid="{CEEAF6CD-C8E7-4FE0-851A-03CB7DE9C2FC}"/>
    <cellStyle name="20% - Accent4 2 2 4 3" xfId="3418" xr:uid="{24DB2892-9886-4451-BF44-5D2ED56C8E87}"/>
    <cellStyle name="20% - Accent4 2 2 4 3 2" xfId="11748" xr:uid="{D19A6D2C-C955-4C9A-B961-C60AA74DEA15}"/>
    <cellStyle name="20% - Accent4 2 2 4 3 2 2" xfId="28405" xr:uid="{12145CA5-5EBB-40C5-8745-D1638D3F253D}"/>
    <cellStyle name="20% - Accent4 2 2 4 3 3" xfId="20077" xr:uid="{A0BA8A40-B1A8-4780-97BE-48BA37DB8D77}"/>
    <cellStyle name="20% - Accent4 2 2 4 4" xfId="6194" xr:uid="{934CDE3F-9A49-4F61-B38F-999FC9D87573}"/>
    <cellStyle name="20% - Accent4 2 2 4 4 2" xfId="14524" xr:uid="{A8F18656-7A00-44B7-B82B-442A8DF50615}"/>
    <cellStyle name="20% - Accent4 2 2 4 4 2 2" xfId="31181" xr:uid="{80137A44-928A-4F63-9EE1-65948AF2290D}"/>
    <cellStyle name="20% - Accent4 2 2 4 4 3" xfId="22853" xr:uid="{575816DC-7964-4019-9CAE-1D80AA41396A}"/>
    <cellStyle name="20% - Accent4 2 2 4 5" xfId="8972" xr:uid="{7B2321E9-81A4-493D-AFCA-F7C1D44AE3AB}"/>
    <cellStyle name="20% - Accent4 2 2 4 5 2" xfId="25629" xr:uid="{C127C028-7EE1-43BA-9224-151169C75C53}"/>
    <cellStyle name="20% - Accent4 2 2 4 6" xfId="17301" xr:uid="{C12EC4B4-00AB-4511-A9C5-473DF5BC6F54}"/>
    <cellStyle name="20% - Accent4 2 2 5" xfId="1102" xr:uid="{E37A2D14-BC3F-423D-83A7-EB822884321C}"/>
    <cellStyle name="20% - Accent4 2 2 5 2" xfId="2430" xr:uid="{A0D46B65-7C9B-4A4C-AA58-7C51DF2E166D}"/>
    <cellStyle name="20% - Accent4 2 2 5 2 2" xfId="5220" xr:uid="{3098FEF9-5ADC-4FAE-9F4C-FF65B1452B91}"/>
    <cellStyle name="20% - Accent4 2 2 5 2 2 2" xfId="13550" xr:uid="{3B4947A6-78D8-4D12-94ED-775DDB2CC83A}"/>
    <cellStyle name="20% - Accent4 2 2 5 2 2 2 2" xfId="30207" xr:uid="{57C75896-3CBA-4E61-BBC9-2AFF6479B617}"/>
    <cellStyle name="20% - Accent4 2 2 5 2 2 3" xfId="21879" xr:uid="{67CB4D05-FC6B-4631-8F02-27474B990A2C}"/>
    <cellStyle name="20% - Accent4 2 2 5 2 3" xfId="7996" xr:uid="{6BCDD897-3D6D-4B80-8F42-3D43394A5948}"/>
    <cellStyle name="20% - Accent4 2 2 5 2 3 2" xfId="16326" xr:uid="{5BE441D1-DEE5-4CEC-A6A8-652027C159AA}"/>
    <cellStyle name="20% - Accent4 2 2 5 2 3 2 2" xfId="32983" xr:uid="{590ECE76-6F25-48FF-AB2B-02366F01B66D}"/>
    <cellStyle name="20% - Accent4 2 2 5 2 3 3" xfId="24655" xr:uid="{E25ED6B9-EEC1-442D-B7EE-5109E7B56A6C}"/>
    <cellStyle name="20% - Accent4 2 2 5 2 4" xfId="10774" xr:uid="{AC5B90E2-84A4-4755-A7CB-C948982B76B1}"/>
    <cellStyle name="20% - Accent4 2 2 5 2 4 2" xfId="27431" xr:uid="{FD94F34B-1821-45F1-B76F-1735CCE86D4A}"/>
    <cellStyle name="20% - Accent4 2 2 5 2 5" xfId="19103" xr:uid="{EE9F251C-FB41-4114-9C33-BE8614E54AEA}"/>
    <cellStyle name="20% - Accent4 2 2 5 3" xfId="3893" xr:uid="{BBF5F190-B8A3-4B27-BF28-836F17536E89}"/>
    <cellStyle name="20% - Accent4 2 2 5 3 2" xfId="12223" xr:uid="{D74BA534-A4CF-4D63-9E0E-801B71FF31EE}"/>
    <cellStyle name="20% - Accent4 2 2 5 3 2 2" xfId="28880" xr:uid="{8AA336CE-FAD8-4F7F-90FA-AF0BF15FF0BD}"/>
    <cellStyle name="20% - Accent4 2 2 5 3 3" xfId="20552" xr:uid="{6194196E-E503-4368-85F9-C5B4D352500A}"/>
    <cellStyle name="20% - Accent4 2 2 5 4" xfId="6669" xr:uid="{CD7940C0-91B8-4E96-A1B8-0F0C73415C89}"/>
    <cellStyle name="20% - Accent4 2 2 5 4 2" xfId="14999" xr:uid="{A5EDFD41-E92F-4768-A63A-112CC0B8E6CD}"/>
    <cellStyle name="20% - Accent4 2 2 5 4 2 2" xfId="31656" xr:uid="{2DB47524-824E-4730-9C0D-5C4BCA2F8554}"/>
    <cellStyle name="20% - Accent4 2 2 5 4 3" xfId="23328" xr:uid="{9919588B-7555-4186-AD58-55AA1DC98B72}"/>
    <cellStyle name="20% - Accent4 2 2 5 5" xfId="9447" xr:uid="{8F0A917D-EAD8-4169-9D47-36E94A1F82FB}"/>
    <cellStyle name="20% - Accent4 2 2 5 5 2" xfId="26104" xr:uid="{34AC3ABC-DC61-4B72-AEED-05DDC747EE08}"/>
    <cellStyle name="20% - Accent4 2 2 5 6" xfId="17776" xr:uid="{C5E78A84-FBFB-44C5-8F4C-809521932CD8}"/>
    <cellStyle name="20% - Accent4 2 2 6" xfId="1367" xr:uid="{9F82D3E8-86AA-40C1-AB06-85E956FADE6C}"/>
    <cellStyle name="20% - Accent4 2 2 6 2" xfId="2695" xr:uid="{3C45760B-FFEC-4622-AAE9-74D04EC6A5A8}"/>
    <cellStyle name="20% - Accent4 2 2 6 2 2" xfId="5485" xr:uid="{2AC0E2F9-B4B5-4E36-861A-6CFD00458ECF}"/>
    <cellStyle name="20% - Accent4 2 2 6 2 2 2" xfId="13815" xr:uid="{8560497B-246D-47FC-B876-852373913C73}"/>
    <cellStyle name="20% - Accent4 2 2 6 2 2 2 2" xfId="30472" xr:uid="{E3796250-E4E6-4452-B230-C4403E23791A}"/>
    <cellStyle name="20% - Accent4 2 2 6 2 2 3" xfId="22144" xr:uid="{47E8A8B9-9B12-4DA9-96B8-4C04AC61EF69}"/>
    <cellStyle name="20% - Accent4 2 2 6 2 3" xfId="8261" xr:uid="{0F822185-9F41-42FB-975B-071CBA19AD50}"/>
    <cellStyle name="20% - Accent4 2 2 6 2 3 2" xfId="16591" xr:uid="{65819C39-3BC1-4013-881E-EF2D617137CD}"/>
    <cellStyle name="20% - Accent4 2 2 6 2 3 2 2" xfId="33248" xr:uid="{914EB590-AA6A-4E2E-A6CE-05ADBF77074D}"/>
    <cellStyle name="20% - Accent4 2 2 6 2 3 3" xfId="24920" xr:uid="{11E1B825-5E65-405C-9E03-F163F5E306CF}"/>
    <cellStyle name="20% - Accent4 2 2 6 2 4" xfId="11039" xr:uid="{B3D08DCF-5CE7-4DAF-896C-68A0A32100C5}"/>
    <cellStyle name="20% - Accent4 2 2 6 2 4 2" xfId="27696" xr:uid="{3A732963-E12D-49AC-A904-1F6ABB728178}"/>
    <cellStyle name="20% - Accent4 2 2 6 2 5" xfId="19368" xr:uid="{7F91D14A-A032-4FC3-8770-091DB9BE9FEE}"/>
    <cellStyle name="20% - Accent4 2 2 6 3" xfId="4158" xr:uid="{B1C4D6A5-FF94-4A94-B2E0-D2245840288D}"/>
    <cellStyle name="20% - Accent4 2 2 6 3 2" xfId="12488" xr:uid="{CC32C87F-13F4-4C1B-8ED3-9286A0BD89A1}"/>
    <cellStyle name="20% - Accent4 2 2 6 3 2 2" xfId="29145" xr:uid="{641B10F3-6522-4325-82CB-93808B174D02}"/>
    <cellStyle name="20% - Accent4 2 2 6 3 3" xfId="20817" xr:uid="{8B56AF67-5B98-4BD5-A2AD-2C80327FA437}"/>
    <cellStyle name="20% - Accent4 2 2 6 4" xfId="6934" xr:uid="{06AB1CFB-968F-465A-B88C-1046388657D4}"/>
    <cellStyle name="20% - Accent4 2 2 6 4 2" xfId="15264" xr:uid="{E056231C-E0B0-46DA-A340-9B107E92366E}"/>
    <cellStyle name="20% - Accent4 2 2 6 4 2 2" xfId="31921" xr:uid="{A994B779-CBA3-4BF3-9A47-AF5AF00F3240}"/>
    <cellStyle name="20% - Accent4 2 2 6 4 3" xfId="23593" xr:uid="{2531541E-9FFC-420B-B75E-16E15E5EDC58}"/>
    <cellStyle name="20% - Accent4 2 2 6 5" xfId="9712" xr:uid="{F551D002-665C-4811-A025-BB1D0CA2C4E7}"/>
    <cellStyle name="20% - Accent4 2 2 6 5 2" xfId="26369" xr:uid="{E0B195C7-E4FB-4DD7-AFCF-AABAF3AE55F4}"/>
    <cellStyle name="20% - Accent4 2 2 6 6" xfId="18041" xr:uid="{3CCF856C-4591-4527-A56B-A0EB2499EA73}"/>
    <cellStyle name="20% - Accent4 2 2 7" xfId="1482" xr:uid="{8FD58597-73DA-4266-B01E-4B91A3342B46}"/>
    <cellStyle name="20% - Accent4 2 2 7 2" xfId="4272" xr:uid="{9A851FBA-D65B-4101-8ABC-A05FAA986C7A}"/>
    <cellStyle name="20% - Accent4 2 2 7 2 2" xfId="12602" xr:uid="{B39DC6ED-D8F1-4599-BB83-13DC25FC8A45}"/>
    <cellStyle name="20% - Accent4 2 2 7 2 2 2" xfId="29259" xr:uid="{2061A247-0597-4326-B56F-07EAC60F6C51}"/>
    <cellStyle name="20% - Accent4 2 2 7 2 3" xfId="20931" xr:uid="{302DC492-E1B4-4B4A-BE4D-5577DD040A5B}"/>
    <cellStyle name="20% - Accent4 2 2 7 3" xfId="7048" xr:uid="{0474E604-F3CA-4B16-8E69-9DE46C17D813}"/>
    <cellStyle name="20% - Accent4 2 2 7 3 2" xfId="15378" xr:uid="{EE64E050-1A91-47E7-AEE0-7415C5484B7A}"/>
    <cellStyle name="20% - Accent4 2 2 7 3 2 2" xfId="32035" xr:uid="{152DCD89-C85C-4679-9110-20C006BEB4F8}"/>
    <cellStyle name="20% - Accent4 2 2 7 3 3" xfId="23707" xr:uid="{1A5C32AA-A65B-4983-8494-1ADC1EAE9C00}"/>
    <cellStyle name="20% - Accent4 2 2 7 4" xfId="9826" xr:uid="{AA0C010E-AA99-4ED2-B95E-B50C2B584860}"/>
    <cellStyle name="20% - Accent4 2 2 7 4 2" xfId="26483" xr:uid="{71EA4FCC-3A0E-4C54-8914-9DD546717596}"/>
    <cellStyle name="20% - Accent4 2 2 7 5" xfId="18155" xr:uid="{0F57A7A4-CBED-4776-AB33-5E4533106C12}"/>
    <cellStyle name="20% - Accent4 2 2 8" xfId="2945" xr:uid="{8D3D37F9-0FBC-4356-97AF-C1183DD29811}"/>
    <cellStyle name="20% - Accent4 2 2 8 2" xfId="11275" xr:uid="{62EDC595-DB48-4EF0-9277-CE6BDA679780}"/>
    <cellStyle name="20% - Accent4 2 2 8 2 2" xfId="27932" xr:uid="{B69F63C3-EBF2-4803-8105-DE3C28C5EBCA}"/>
    <cellStyle name="20% - Accent4 2 2 8 3" xfId="19604" xr:uid="{01E255E2-6C21-487A-BEB4-3625CF2543DD}"/>
    <cellStyle name="20% - Accent4 2 2 9" xfId="5721" xr:uid="{74F21052-7C4F-408C-BE10-F63FE50983BD}"/>
    <cellStyle name="20% - Accent4 2 2 9 2" xfId="14051" xr:uid="{1D4866D9-706E-4FC3-BA91-4205C9A8A2EE}"/>
    <cellStyle name="20% - Accent4 2 2 9 2 2" xfId="30708" xr:uid="{DBAB4962-6A7A-4C2D-B1B2-CED7D09DA43F}"/>
    <cellStyle name="20% - Accent4 2 2 9 3" xfId="22380" xr:uid="{98913E16-0AE3-4347-9D5F-A7028F572BF1}"/>
    <cellStyle name="20% - Accent4 2 3" xfId="206" xr:uid="{2F069286-233B-48E0-8F9F-94A18633BA15}"/>
    <cellStyle name="20% - Accent4 2 3 2" xfId="447" xr:uid="{525CE511-FAE5-4891-8783-E20649414498}"/>
    <cellStyle name="20% - Accent4 2 3 2 2" xfId="924" xr:uid="{A3EC8C34-F239-4FF7-B4C9-68E6AF5D0A3A}"/>
    <cellStyle name="20% - Accent4 2 3 2 2 2" xfId="2252" xr:uid="{B63A316E-ABEE-469D-813A-38D9661971A4}"/>
    <cellStyle name="20% - Accent4 2 3 2 2 2 2" xfId="5042" xr:uid="{0E4648FE-51CB-454A-806C-0B15676FD687}"/>
    <cellStyle name="20% - Accent4 2 3 2 2 2 2 2" xfId="13372" xr:uid="{905B35A7-1FCD-4EF2-85AD-C02C40C11E07}"/>
    <cellStyle name="20% - Accent4 2 3 2 2 2 2 2 2" xfId="30029" xr:uid="{59A55C6F-F168-4697-82B1-C12B7B5EC313}"/>
    <cellStyle name="20% - Accent4 2 3 2 2 2 2 3" xfId="21701" xr:uid="{0623F166-389C-4373-947F-983B3E166D39}"/>
    <cellStyle name="20% - Accent4 2 3 2 2 2 3" xfId="7818" xr:uid="{FAAACDF7-DFA5-4C38-ACEE-D8C069F03DD7}"/>
    <cellStyle name="20% - Accent4 2 3 2 2 2 3 2" xfId="16148" xr:uid="{8D7BD9BF-3443-4FEA-A13B-9F281C0AEB6D}"/>
    <cellStyle name="20% - Accent4 2 3 2 2 2 3 2 2" xfId="32805" xr:uid="{77929091-586E-4250-B64C-D0444054AED9}"/>
    <cellStyle name="20% - Accent4 2 3 2 2 2 3 3" xfId="24477" xr:uid="{BB53EF58-789B-42C2-9060-35D0120C0074}"/>
    <cellStyle name="20% - Accent4 2 3 2 2 2 4" xfId="10596" xr:uid="{795676E7-2199-4469-AA6B-E540C85B4A98}"/>
    <cellStyle name="20% - Accent4 2 3 2 2 2 4 2" xfId="27253" xr:uid="{2E70AA43-4283-4E8D-8858-22EB7B636C79}"/>
    <cellStyle name="20% - Accent4 2 3 2 2 2 5" xfId="18925" xr:uid="{D27FC015-25A5-4BAE-8027-228B13BB41F6}"/>
    <cellStyle name="20% - Accent4 2 3 2 2 3" xfId="3715" xr:uid="{167329B9-A1AF-484D-9774-35CC67856C9E}"/>
    <cellStyle name="20% - Accent4 2 3 2 2 3 2" xfId="12045" xr:uid="{720320AF-3A78-4B6D-9157-5E26E5E7CD4E}"/>
    <cellStyle name="20% - Accent4 2 3 2 2 3 2 2" xfId="28702" xr:uid="{955BA8A2-EE5B-4344-809E-A5EC1B80D570}"/>
    <cellStyle name="20% - Accent4 2 3 2 2 3 3" xfId="20374" xr:uid="{C8CC0F55-673D-430E-A453-BD813B7EF019}"/>
    <cellStyle name="20% - Accent4 2 3 2 2 4" xfId="6491" xr:uid="{A4EED141-7C15-43F8-9AD5-1DF15ABAA21E}"/>
    <cellStyle name="20% - Accent4 2 3 2 2 4 2" xfId="14821" xr:uid="{055730DD-56F1-4674-AB53-BBE9C4669FAD}"/>
    <cellStyle name="20% - Accent4 2 3 2 2 4 2 2" xfId="31478" xr:uid="{7FE0026A-F9AF-4F73-A88B-AA6554FDB31C}"/>
    <cellStyle name="20% - Accent4 2 3 2 2 4 3" xfId="23150" xr:uid="{51F6EA01-CF89-4C03-9B9F-7A86DB69B0D3}"/>
    <cellStyle name="20% - Accent4 2 3 2 2 5" xfId="9269" xr:uid="{4DACC59C-0BC1-46BF-8303-2748860F0A65}"/>
    <cellStyle name="20% - Accent4 2 3 2 2 5 2" xfId="25926" xr:uid="{68912226-2677-470D-A790-B0BC73E868F2}"/>
    <cellStyle name="20% - Accent4 2 3 2 2 6" xfId="17598" xr:uid="{0C8BA729-7375-4385-A587-EA8D7CA638A5}"/>
    <cellStyle name="20% - Accent4 2 3 2 3" xfId="1777" xr:uid="{0F7DBDED-E56E-498B-B08B-C115EA616466}"/>
    <cellStyle name="20% - Accent4 2 3 2 3 2" xfId="4567" xr:uid="{1A96C7E5-2510-4622-B5C5-5AF486473B2E}"/>
    <cellStyle name="20% - Accent4 2 3 2 3 2 2" xfId="12897" xr:uid="{ED532595-B02E-4A41-A107-2A666DDF9C19}"/>
    <cellStyle name="20% - Accent4 2 3 2 3 2 2 2" xfId="29554" xr:uid="{A11DC6F4-BD12-43C2-AE0F-78BEB767DB1A}"/>
    <cellStyle name="20% - Accent4 2 3 2 3 2 3" xfId="21226" xr:uid="{2DB4897D-8D3A-438B-BE39-CFF853273463}"/>
    <cellStyle name="20% - Accent4 2 3 2 3 3" xfId="7343" xr:uid="{5DBB1258-FE2A-4188-9198-37DBD11CF372}"/>
    <cellStyle name="20% - Accent4 2 3 2 3 3 2" xfId="15673" xr:uid="{9DB5611D-B2CC-4E66-8D90-7FB919C9F7B3}"/>
    <cellStyle name="20% - Accent4 2 3 2 3 3 2 2" xfId="32330" xr:uid="{900AAB63-D4FE-4D76-86AF-26BD124B91DA}"/>
    <cellStyle name="20% - Accent4 2 3 2 3 3 3" xfId="24002" xr:uid="{B05868C2-90B6-45F9-AFCF-56B691B1F625}"/>
    <cellStyle name="20% - Accent4 2 3 2 3 4" xfId="10121" xr:uid="{8BBF58E5-FE65-4528-8ED1-94A6C758E357}"/>
    <cellStyle name="20% - Accent4 2 3 2 3 4 2" xfId="26778" xr:uid="{7587FF24-C261-44B7-85B6-CB895E99E2C5}"/>
    <cellStyle name="20% - Accent4 2 3 2 3 5" xfId="18450" xr:uid="{BBA4ACE9-F3EE-47D1-9898-799C4BB16B7A}"/>
    <cellStyle name="20% - Accent4 2 3 2 4" xfId="3240" xr:uid="{868C62C2-3A15-40A3-92D9-1CB18484F993}"/>
    <cellStyle name="20% - Accent4 2 3 2 4 2" xfId="11570" xr:uid="{EA48199B-1628-4DCF-8952-C309AB89F429}"/>
    <cellStyle name="20% - Accent4 2 3 2 4 2 2" xfId="28227" xr:uid="{F5438D24-6830-43F7-8326-3E9023A26751}"/>
    <cellStyle name="20% - Accent4 2 3 2 4 3" xfId="19899" xr:uid="{6594B8A7-DAE8-47FC-B48D-A8898248D4E6}"/>
    <cellStyle name="20% - Accent4 2 3 2 5" xfId="6016" xr:uid="{5A5BCCBC-C0F0-46B6-AED5-2557D485BECF}"/>
    <cellStyle name="20% - Accent4 2 3 2 5 2" xfId="14346" xr:uid="{24AFEF4C-D328-49C0-9116-A0B1C6066B25}"/>
    <cellStyle name="20% - Accent4 2 3 2 5 2 2" xfId="31003" xr:uid="{F8AA938F-5C5E-462E-86E0-F353190A1BCF}"/>
    <cellStyle name="20% - Accent4 2 3 2 5 3" xfId="22675" xr:uid="{60F3FA68-50A1-4382-BEC1-19F6E6804707}"/>
    <cellStyle name="20% - Accent4 2 3 2 6" xfId="8794" xr:uid="{01EC299E-44CD-44EF-985B-C827B4B371F6}"/>
    <cellStyle name="20% - Accent4 2 3 2 6 2" xfId="25451" xr:uid="{434EC790-033B-4D84-9ED6-81E81D7CA857}"/>
    <cellStyle name="20% - Accent4 2 3 2 7" xfId="17123" xr:uid="{E9651560-CF8E-4D3B-AD7A-6035ABDC6C90}"/>
    <cellStyle name="20% - Accent4 2 3 3" xfId="683" xr:uid="{4922FDA3-7883-4B48-9E73-BBFE14B4813D}"/>
    <cellStyle name="20% - Accent4 2 3 3 2" xfId="2013" xr:uid="{FC300620-B6AC-495D-BD11-E8FAE061E7A2}"/>
    <cellStyle name="20% - Accent4 2 3 3 2 2" xfId="4803" xr:uid="{75557F24-1411-4C23-9E4A-4FD45698289C}"/>
    <cellStyle name="20% - Accent4 2 3 3 2 2 2" xfId="13133" xr:uid="{80DA33E5-8DB0-4933-A9E1-14293FC14DDF}"/>
    <cellStyle name="20% - Accent4 2 3 3 2 2 2 2" xfId="29790" xr:uid="{BAEB680B-1484-4B5D-838B-A974FEB985E4}"/>
    <cellStyle name="20% - Accent4 2 3 3 2 2 3" xfId="21462" xr:uid="{16B1B7B9-2419-4856-A59C-7EFD2743BF78}"/>
    <cellStyle name="20% - Accent4 2 3 3 2 3" xfId="7579" xr:uid="{6E3D9F47-6A04-49BE-AA11-18B521C4D4AD}"/>
    <cellStyle name="20% - Accent4 2 3 3 2 3 2" xfId="15909" xr:uid="{9C7A2EE3-488C-4E78-ABF8-548FC6777C50}"/>
    <cellStyle name="20% - Accent4 2 3 3 2 3 2 2" xfId="32566" xr:uid="{45C164F5-D4EC-41AD-B8C5-0EC8C97B6111}"/>
    <cellStyle name="20% - Accent4 2 3 3 2 3 3" xfId="24238" xr:uid="{6BBB5630-BDD0-473C-A0E6-007DBAA24F9A}"/>
    <cellStyle name="20% - Accent4 2 3 3 2 4" xfId="10357" xr:uid="{9C9C31E2-CC61-481B-991C-695657669C16}"/>
    <cellStyle name="20% - Accent4 2 3 3 2 4 2" xfId="27014" xr:uid="{B6289275-6525-4A54-AAAA-B86899C2ADE4}"/>
    <cellStyle name="20% - Accent4 2 3 3 2 5" xfId="18686" xr:uid="{0446AC08-718A-4098-A797-EC5C9F92D461}"/>
    <cellStyle name="20% - Accent4 2 3 3 3" xfId="3476" xr:uid="{FAB6AE75-2044-47B4-AE30-D4C3F542AA6F}"/>
    <cellStyle name="20% - Accent4 2 3 3 3 2" xfId="11806" xr:uid="{61A27467-66F7-480B-9E56-6F07C9A7DE36}"/>
    <cellStyle name="20% - Accent4 2 3 3 3 2 2" xfId="28463" xr:uid="{7855B88E-A644-46B3-9D7B-41A3BFA30ACE}"/>
    <cellStyle name="20% - Accent4 2 3 3 3 3" xfId="20135" xr:uid="{CAB8D805-D81B-47F9-AF4C-266D9504232C}"/>
    <cellStyle name="20% - Accent4 2 3 3 4" xfId="6252" xr:uid="{99ED85EB-13C1-4E50-8157-C71406A0A9BC}"/>
    <cellStyle name="20% - Accent4 2 3 3 4 2" xfId="14582" xr:uid="{D7418D6F-34E1-40C4-86D9-D50494E10C88}"/>
    <cellStyle name="20% - Accent4 2 3 3 4 2 2" xfId="31239" xr:uid="{36029A81-B8A2-4ABB-BDD6-1235B0063ACD}"/>
    <cellStyle name="20% - Accent4 2 3 3 4 3" xfId="22911" xr:uid="{DA789617-AF86-4DBA-BF58-F6EF9C8FEF9E}"/>
    <cellStyle name="20% - Accent4 2 3 3 5" xfId="9030" xr:uid="{74B3A3B9-2513-4F0B-8FD7-577A032A9A71}"/>
    <cellStyle name="20% - Accent4 2 3 3 5 2" xfId="25687" xr:uid="{6E1C3C8B-4234-40D2-9C08-D251119E8584}"/>
    <cellStyle name="20% - Accent4 2 3 3 6" xfId="17359" xr:uid="{8F54C59A-DE97-4E8A-BF01-D8CDBDF293D9}"/>
    <cellStyle name="20% - Accent4 2 3 4" xfId="1160" xr:uid="{DEF22075-D92E-40D9-86DC-86941B6BD7C2}"/>
    <cellStyle name="20% - Accent4 2 3 4 2" xfId="2488" xr:uid="{B8710666-B91E-4AA7-89D1-47E97E18E2C4}"/>
    <cellStyle name="20% - Accent4 2 3 4 2 2" xfId="5278" xr:uid="{52AFC7AB-15E3-4AB1-A797-1C5685653AAE}"/>
    <cellStyle name="20% - Accent4 2 3 4 2 2 2" xfId="13608" xr:uid="{DD01C670-753C-479B-AF03-EE5FF112AFB8}"/>
    <cellStyle name="20% - Accent4 2 3 4 2 2 2 2" xfId="30265" xr:uid="{0300D106-AF00-484D-8168-632CE8CD28D6}"/>
    <cellStyle name="20% - Accent4 2 3 4 2 2 3" xfId="21937" xr:uid="{9E5444F0-28C2-4806-B78E-49A62ECB65E7}"/>
    <cellStyle name="20% - Accent4 2 3 4 2 3" xfId="8054" xr:uid="{092661A4-7B99-4CB3-A953-71AAA401278A}"/>
    <cellStyle name="20% - Accent4 2 3 4 2 3 2" xfId="16384" xr:uid="{84F512B3-AD22-4AA6-98C3-41A2F3912F80}"/>
    <cellStyle name="20% - Accent4 2 3 4 2 3 2 2" xfId="33041" xr:uid="{124DEF6B-D55E-45EE-9468-DA3A1F60216B}"/>
    <cellStyle name="20% - Accent4 2 3 4 2 3 3" xfId="24713" xr:uid="{67A0CD2C-7224-4051-AA8C-C8311FA21AD0}"/>
    <cellStyle name="20% - Accent4 2 3 4 2 4" xfId="10832" xr:uid="{4AE77294-F58F-4268-BF0D-CA2CE5BE32E1}"/>
    <cellStyle name="20% - Accent4 2 3 4 2 4 2" xfId="27489" xr:uid="{4C7517BF-F5B2-4A8A-A965-C0917D69F6B5}"/>
    <cellStyle name="20% - Accent4 2 3 4 2 5" xfId="19161" xr:uid="{4129CA07-7C02-4B8F-9CEA-94C47E8AFE63}"/>
    <cellStyle name="20% - Accent4 2 3 4 3" xfId="3951" xr:uid="{89FCE450-8A96-4180-9F68-903E9893F7C4}"/>
    <cellStyle name="20% - Accent4 2 3 4 3 2" xfId="12281" xr:uid="{4E4C7DCB-FB42-4946-A8F6-0B4D4C5FF372}"/>
    <cellStyle name="20% - Accent4 2 3 4 3 2 2" xfId="28938" xr:uid="{2A044A17-7C81-4A46-BA9D-D31192EA8418}"/>
    <cellStyle name="20% - Accent4 2 3 4 3 3" xfId="20610" xr:uid="{0FB552E1-AE9B-4F65-8B91-75D0AE360D68}"/>
    <cellStyle name="20% - Accent4 2 3 4 4" xfId="6727" xr:uid="{47D39F18-938D-4D71-921B-B3C7576FBF5B}"/>
    <cellStyle name="20% - Accent4 2 3 4 4 2" xfId="15057" xr:uid="{ACE44EF4-A010-406B-AFAD-DB5E35A0B60D}"/>
    <cellStyle name="20% - Accent4 2 3 4 4 2 2" xfId="31714" xr:uid="{A5D3BA24-29E9-4BD6-8CBC-BBE5EEBF6F2D}"/>
    <cellStyle name="20% - Accent4 2 3 4 4 3" xfId="23386" xr:uid="{821BC91C-AF9F-4555-B3EB-EF8F44BC315D}"/>
    <cellStyle name="20% - Accent4 2 3 4 5" xfId="9505" xr:uid="{54053329-30C1-4655-8606-80AED211CFCB}"/>
    <cellStyle name="20% - Accent4 2 3 4 5 2" xfId="26162" xr:uid="{88CBD23E-6C59-4FA9-B13B-8DC0AB0C1A62}"/>
    <cellStyle name="20% - Accent4 2 3 4 6" xfId="17834" xr:uid="{EEA4CDE3-73A8-441E-BF3F-9E5F2529A710}"/>
    <cellStyle name="20% - Accent4 2 3 5" xfId="1540" xr:uid="{DF07969D-2E90-4E5A-934A-048EEB79C5DF}"/>
    <cellStyle name="20% - Accent4 2 3 5 2" xfId="4330" xr:uid="{0FE6D930-C8E7-442A-B2A8-F6C7DB12A92B}"/>
    <cellStyle name="20% - Accent4 2 3 5 2 2" xfId="12660" xr:uid="{CD80D208-5D85-47FB-A342-D0334BA92080}"/>
    <cellStyle name="20% - Accent4 2 3 5 2 2 2" xfId="29317" xr:uid="{C321F9F1-67E4-4477-A03B-823ED67298BE}"/>
    <cellStyle name="20% - Accent4 2 3 5 2 3" xfId="20989" xr:uid="{64DE1653-48C2-4868-BF0E-77EF37E676D2}"/>
    <cellStyle name="20% - Accent4 2 3 5 3" xfId="7106" xr:uid="{F81AF363-0CD8-4624-8AD1-376499B1D148}"/>
    <cellStyle name="20% - Accent4 2 3 5 3 2" xfId="15436" xr:uid="{91D17F2E-239D-4842-94A4-5EB3BF75E69C}"/>
    <cellStyle name="20% - Accent4 2 3 5 3 2 2" xfId="32093" xr:uid="{D201DC8C-88C9-476E-98A9-ABC86353BE54}"/>
    <cellStyle name="20% - Accent4 2 3 5 3 3" xfId="23765" xr:uid="{11D56BEA-1B57-4EB5-B0F7-1D30DA2ED4EE}"/>
    <cellStyle name="20% - Accent4 2 3 5 4" xfId="9884" xr:uid="{8840071D-6733-4E30-B917-583A813EFB87}"/>
    <cellStyle name="20% - Accent4 2 3 5 4 2" xfId="26541" xr:uid="{BD52C989-CE64-4E4D-83BB-2EF50086FDD8}"/>
    <cellStyle name="20% - Accent4 2 3 5 5" xfId="18213" xr:uid="{8942F82B-857C-4701-8D83-CD73D4017BBB}"/>
    <cellStyle name="20% - Accent4 2 3 6" xfId="3003" xr:uid="{DAC471C4-2276-4A8F-9AF8-5EDA101583C7}"/>
    <cellStyle name="20% - Accent4 2 3 6 2" xfId="11333" xr:uid="{9D1D8133-BA50-4813-81B7-E9E7E7F19188}"/>
    <cellStyle name="20% - Accent4 2 3 6 2 2" xfId="27990" xr:uid="{4331D5D9-3B83-450F-8DDF-31D90D76229F}"/>
    <cellStyle name="20% - Accent4 2 3 6 3" xfId="19662" xr:uid="{BF23C1A9-B4A4-49A2-BE89-8CFD7EA68140}"/>
    <cellStyle name="20% - Accent4 2 3 7" xfId="5779" xr:uid="{297CE269-7042-48E8-8C7A-589B9B22D40D}"/>
    <cellStyle name="20% - Accent4 2 3 7 2" xfId="14109" xr:uid="{5ECC1FED-8BB1-4DCF-876D-305B5F9C418B}"/>
    <cellStyle name="20% - Accent4 2 3 7 2 2" xfId="30766" xr:uid="{40A6B45C-53D6-426C-8A2D-7DD2AC18CF3B}"/>
    <cellStyle name="20% - Accent4 2 3 7 3" xfId="22438" xr:uid="{13EDA734-9EC9-433B-9CEE-5C21D2D69A7E}"/>
    <cellStyle name="20% - Accent4 2 3 8" xfId="8557" xr:uid="{19E732DF-850F-4E30-9B0E-D45E737B420C}"/>
    <cellStyle name="20% - Accent4 2 3 8 2" xfId="25214" xr:uid="{AEBD7669-EDBB-4B19-BE38-C86B80674618}"/>
    <cellStyle name="20% - Accent4 2 3 9" xfId="16886" xr:uid="{6D34BE3E-23F1-4750-8E56-98BC0E61A735}"/>
    <cellStyle name="20% - Accent4 2 4" xfId="331" xr:uid="{ADD78849-F0D6-4E7A-803E-1D15CFA8CFF4}"/>
    <cellStyle name="20% - Accent4 2 4 2" xfId="811" xr:uid="{89A0F880-7759-4832-91F4-C3B612F7E574}"/>
    <cellStyle name="20% - Accent4 2 4 2 2" xfId="2139" xr:uid="{05F8B664-8474-489D-A4BB-36232B17CF3E}"/>
    <cellStyle name="20% - Accent4 2 4 2 2 2" xfId="4929" xr:uid="{95EF4D31-3C91-4F74-95D5-80CC5EF023EC}"/>
    <cellStyle name="20% - Accent4 2 4 2 2 2 2" xfId="13259" xr:uid="{EB4D8AC6-8A7A-4EA4-A932-B5AC55F74FDE}"/>
    <cellStyle name="20% - Accent4 2 4 2 2 2 2 2" xfId="29916" xr:uid="{C3D8FDEB-493A-4F35-94C0-1B415927C905}"/>
    <cellStyle name="20% - Accent4 2 4 2 2 2 3" xfId="21588" xr:uid="{66A85630-63CE-4AF3-A5B1-EB5F9CFB59DF}"/>
    <cellStyle name="20% - Accent4 2 4 2 2 3" xfId="7705" xr:uid="{1F173406-689F-458F-97F9-5D1DFF2D1D6A}"/>
    <cellStyle name="20% - Accent4 2 4 2 2 3 2" xfId="16035" xr:uid="{E247EC41-EE15-43F9-ACEF-DA2B8A292583}"/>
    <cellStyle name="20% - Accent4 2 4 2 2 3 2 2" xfId="32692" xr:uid="{42B090D6-165E-432B-BD48-44D4335202F1}"/>
    <cellStyle name="20% - Accent4 2 4 2 2 3 3" xfId="24364" xr:uid="{7C983710-D6B9-4DEA-829E-D56ABC4F9A90}"/>
    <cellStyle name="20% - Accent4 2 4 2 2 4" xfId="10483" xr:uid="{4C76637A-4D87-4A88-84FB-C181611A8BC3}"/>
    <cellStyle name="20% - Accent4 2 4 2 2 4 2" xfId="27140" xr:uid="{D98AC272-C31B-49FA-9D61-CD8791EA1F51}"/>
    <cellStyle name="20% - Accent4 2 4 2 2 5" xfId="18812" xr:uid="{4C01EEC3-1988-4A6C-A712-169934DB85C4}"/>
    <cellStyle name="20% - Accent4 2 4 2 3" xfId="3602" xr:uid="{D6BE1A83-EFB1-43C7-83AB-8A428AC6574C}"/>
    <cellStyle name="20% - Accent4 2 4 2 3 2" xfId="11932" xr:uid="{65A832E8-D156-4C07-B77C-97267D544D62}"/>
    <cellStyle name="20% - Accent4 2 4 2 3 2 2" xfId="28589" xr:uid="{71D9F609-82CE-4546-BC9B-C4836CB473C1}"/>
    <cellStyle name="20% - Accent4 2 4 2 3 3" xfId="20261" xr:uid="{A605D057-DBF6-4546-98A5-6A1C0B259DF5}"/>
    <cellStyle name="20% - Accent4 2 4 2 4" xfId="6378" xr:uid="{C98B6103-8549-445A-9ADC-694C64530327}"/>
    <cellStyle name="20% - Accent4 2 4 2 4 2" xfId="14708" xr:uid="{18C3CEE7-8BED-4E9B-9A75-9637B0945DD1}"/>
    <cellStyle name="20% - Accent4 2 4 2 4 2 2" xfId="31365" xr:uid="{BF634AF1-7E4C-4D35-A272-22FB21F5EC98}"/>
    <cellStyle name="20% - Accent4 2 4 2 4 3" xfId="23037" xr:uid="{36B702F0-3E77-4FB7-B87D-664DDDC7A4F9}"/>
    <cellStyle name="20% - Accent4 2 4 2 5" xfId="9156" xr:uid="{4F876075-7E6C-4832-905E-C175EFFF6489}"/>
    <cellStyle name="20% - Accent4 2 4 2 5 2" xfId="25813" xr:uid="{452E8F60-442C-480B-8CD2-CC83571E3F37}"/>
    <cellStyle name="20% - Accent4 2 4 2 6" xfId="17485" xr:uid="{CE600C72-F564-4BE5-9084-E6758AD0F939}"/>
    <cellStyle name="20% - Accent4 2 4 3" xfId="1661" xr:uid="{10D9B820-DB7A-493E-A28C-89999E8EB13D}"/>
    <cellStyle name="20% - Accent4 2 4 3 2" xfId="4451" xr:uid="{2DCA0235-04B8-4E8A-9AC4-EB0B23ECC873}"/>
    <cellStyle name="20% - Accent4 2 4 3 2 2" xfId="12781" xr:uid="{03FA18C7-1E36-444A-B37E-E3589B1D7670}"/>
    <cellStyle name="20% - Accent4 2 4 3 2 2 2" xfId="29438" xr:uid="{148969DD-2C8F-448C-9DCF-D32D4FF08F48}"/>
    <cellStyle name="20% - Accent4 2 4 3 2 3" xfId="21110" xr:uid="{CBFBEEA9-86F0-4786-A1A4-3668D151EC0F}"/>
    <cellStyle name="20% - Accent4 2 4 3 3" xfId="7227" xr:uid="{A9D662E5-0E24-4F03-959F-0895EBA46D74}"/>
    <cellStyle name="20% - Accent4 2 4 3 3 2" xfId="15557" xr:uid="{4889326D-9CDD-4CBF-9956-D74A980A7A83}"/>
    <cellStyle name="20% - Accent4 2 4 3 3 2 2" xfId="32214" xr:uid="{FE45C2BB-8DC8-49F9-8762-4B702AA02E2B}"/>
    <cellStyle name="20% - Accent4 2 4 3 3 3" xfId="23886" xr:uid="{B7D6699A-8426-49AE-888F-E696AABB99A8}"/>
    <cellStyle name="20% - Accent4 2 4 3 4" xfId="10005" xr:uid="{AA627E98-A826-4E4F-A347-E8CE7A6C034C}"/>
    <cellStyle name="20% - Accent4 2 4 3 4 2" xfId="26662" xr:uid="{C52586F2-7EB5-4FB2-B873-4C5CDCC4B5B9}"/>
    <cellStyle name="20% - Accent4 2 4 3 5" xfId="18334" xr:uid="{E201014A-4807-4F0B-A824-BF599FE2D7C1}"/>
    <cellStyle name="20% - Accent4 2 4 4" xfId="3124" xr:uid="{F37CBB9F-6FC0-4348-B910-352A3439EADE}"/>
    <cellStyle name="20% - Accent4 2 4 4 2" xfId="11454" xr:uid="{35453AEC-3E93-4B0B-994E-F4A884714D69}"/>
    <cellStyle name="20% - Accent4 2 4 4 2 2" xfId="28111" xr:uid="{BF932464-F454-47FD-BEE5-AB7DCC3F4A89}"/>
    <cellStyle name="20% - Accent4 2 4 4 3" xfId="19783" xr:uid="{B57FFB68-91B6-41F6-A97B-290CF8236930}"/>
    <cellStyle name="20% - Accent4 2 4 5" xfId="5900" xr:uid="{632C7D96-5232-4C1D-970A-7F8F156C62BF}"/>
    <cellStyle name="20% - Accent4 2 4 5 2" xfId="14230" xr:uid="{DA339D3D-FC62-49B3-9824-F02B8C8567D7}"/>
    <cellStyle name="20% - Accent4 2 4 5 2 2" xfId="30887" xr:uid="{43B0B27C-9831-419C-87A6-CF98027B3342}"/>
    <cellStyle name="20% - Accent4 2 4 5 3" xfId="22559" xr:uid="{456484AA-D511-4F4B-ACD5-D5C0AC9DBC17}"/>
    <cellStyle name="20% - Accent4 2 4 6" xfId="8678" xr:uid="{3C5FB42C-3A86-4828-806A-A16E8DCF5C08}"/>
    <cellStyle name="20% - Accent4 2 4 6 2" xfId="25335" xr:uid="{4103F12B-203F-4FCE-A9C5-DB992D23D839}"/>
    <cellStyle name="20% - Accent4 2 4 7" xfId="17007" xr:uid="{3B664642-E133-4FA5-94A6-AC092A4C20A6}"/>
    <cellStyle name="20% - Accent4 2 5" xfId="567" xr:uid="{B1BDDD28-5E48-4A96-A09B-FB5E562C5BC5}"/>
    <cellStyle name="20% - Accent4 2 5 2" xfId="1897" xr:uid="{83F85939-9F75-46FF-AA63-510E5A0BCE24}"/>
    <cellStyle name="20% - Accent4 2 5 2 2" xfId="4687" xr:uid="{4938D8AC-A5EC-4FF1-BE0C-FF15263F2B7F}"/>
    <cellStyle name="20% - Accent4 2 5 2 2 2" xfId="13017" xr:uid="{26BB2FD4-769F-4A05-9CC0-D032016A69EC}"/>
    <cellStyle name="20% - Accent4 2 5 2 2 2 2" xfId="29674" xr:uid="{89D8E4C5-8A76-43F0-9F70-CDCDB510DFEC}"/>
    <cellStyle name="20% - Accent4 2 5 2 2 3" xfId="21346" xr:uid="{4334F58B-9672-456E-A1FD-AC0C0B0F81BA}"/>
    <cellStyle name="20% - Accent4 2 5 2 3" xfId="7463" xr:uid="{2066E45C-3E90-4B26-A58C-83C7E9ACF7E2}"/>
    <cellStyle name="20% - Accent4 2 5 2 3 2" xfId="15793" xr:uid="{057F8637-45D9-470D-AAEC-BD966BEA61D5}"/>
    <cellStyle name="20% - Accent4 2 5 2 3 2 2" xfId="32450" xr:uid="{26B2840A-8B9F-4887-98AC-E6E392674B0E}"/>
    <cellStyle name="20% - Accent4 2 5 2 3 3" xfId="24122" xr:uid="{ECFC2027-673D-4FA2-B8F2-646E6DDF4024}"/>
    <cellStyle name="20% - Accent4 2 5 2 4" xfId="10241" xr:uid="{0C0A818A-041D-43D5-B303-3CB982F9605A}"/>
    <cellStyle name="20% - Accent4 2 5 2 4 2" xfId="26898" xr:uid="{2A20D29F-AEED-440C-BB3E-489D5A150A8F}"/>
    <cellStyle name="20% - Accent4 2 5 2 5" xfId="18570" xr:uid="{F4F8B442-AD87-47A5-A3FB-C8A6E0DEC0E2}"/>
    <cellStyle name="20% - Accent4 2 5 3" xfId="3360" xr:uid="{97C3E264-4F4A-4F66-8E00-15D5E0A0D14A}"/>
    <cellStyle name="20% - Accent4 2 5 3 2" xfId="11690" xr:uid="{C10DA26F-6C18-425C-B279-AFD553BEC40F}"/>
    <cellStyle name="20% - Accent4 2 5 3 2 2" xfId="28347" xr:uid="{74B5BDA6-5EF7-422A-AB3A-D43C8E5CA45C}"/>
    <cellStyle name="20% - Accent4 2 5 3 3" xfId="20019" xr:uid="{3EE905F7-FEFE-4A4A-A4FA-287A5664A079}"/>
    <cellStyle name="20% - Accent4 2 5 4" xfId="6136" xr:uid="{1529F7F1-6AA9-4DB1-A426-B38B9596227C}"/>
    <cellStyle name="20% - Accent4 2 5 4 2" xfId="14466" xr:uid="{393063AB-AF0F-4ED4-8433-51EABD524D4B}"/>
    <cellStyle name="20% - Accent4 2 5 4 2 2" xfId="31123" xr:uid="{62B086ED-CAFB-41E3-AD8E-76A04DD57C0F}"/>
    <cellStyle name="20% - Accent4 2 5 4 3" xfId="22795" xr:uid="{B42A30FA-49DF-4537-92C0-1EEE6A89582B}"/>
    <cellStyle name="20% - Accent4 2 5 5" xfId="8914" xr:uid="{1B1BD20D-6E02-4C0F-A346-CF9FEBAA2AFD}"/>
    <cellStyle name="20% - Accent4 2 5 5 2" xfId="25571" xr:uid="{FBBB02AA-AA34-4FF4-A28A-44C0EC5630D2}"/>
    <cellStyle name="20% - Accent4 2 5 6" xfId="17243" xr:uid="{A4E7AF09-650B-436C-8AA2-0CF99D932F7D}"/>
    <cellStyle name="20% - Accent4 2 6" xfId="1044" xr:uid="{22411C29-2D14-4E13-AB2C-7DD66C8042AE}"/>
    <cellStyle name="20% - Accent4 2 6 2" xfId="2372" xr:uid="{F285264B-E841-45C6-89DE-EB102ACA2A6F}"/>
    <cellStyle name="20% - Accent4 2 6 2 2" xfId="5162" xr:uid="{2C32FE35-DA70-4010-B702-81BFF5C9C76E}"/>
    <cellStyle name="20% - Accent4 2 6 2 2 2" xfId="13492" xr:uid="{1864BC1A-7228-442D-B3CF-34B0FCD46A16}"/>
    <cellStyle name="20% - Accent4 2 6 2 2 2 2" xfId="30149" xr:uid="{20E4A037-D4AC-4A20-98AA-8FABCCA59359}"/>
    <cellStyle name="20% - Accent4 2 6 2 2 3" xfId="21821" xr:uid="{D504F6C3-4606-40D7-A751-42DA6E742208}"/>
    <cellStyle name="20% - Accent4 2 6 2 3" xfId="7938" xr:uid="{CF56DA86-F465-4517-828B-C0ECA6D0C96D}"/>
    <cellStyle name="20% - Accent4 2 6 2 3 2" xfId="16268" xr:uid="{F17C9D60-F06E-4009-9804-9DAE514E4423}"/>
    <cellStyle name="20% - Accent4 2 6 2 3 2 2" xfId="32925" xr:uid="{0C17464A-2BC1-44DF-A306-643A6D182056}"/>
    <cellStyle name="20% - Accent4 2 6 2 3 3" xfId="24597" xr:uid="{2B10DED3-477A-4AA2-B523-B2FBECC84F82}"/>
    <cellStyle name="20% - Accent4 2 6 2 4" xfId="10716" xr:uid="{8ECCB831-07FF-4D34-95F3-AA683220EEBE}"/>
    <cellStyle name="20% - Accent4 2 6 2 4 2" xfId="27373" xr:uid="{CB71B7D0-2F17-438C-984B-CA31AF17C024}"/>
    <cellStyle name="20% - Accent4 2 6 2 5" xfId="19045" xr:uid="{1C2ED93E-F5B8-4934-BC29-AC69B6393CA8}"/>
    <cellStyle name="20% - Accent4 2 6 3" xfId="3835" xr:uid="{9C02F049-0641-43C8-AB77-BABAA0FCCA3B}"/>
    <cellStyle name="20% - Accent4 2 6 3 2" xfId="12165" xr:uid="{37AC04D9-B56C-43C0-B7C8-6C14B2F380B2}"/>
    <cellStyle name="20% - Accent4 2 6 3 2 2" xfId="28822" xr:uid="{A1F61497-4967-4EBA-B196-F0F191F559E2}"/>
    <cellStyle name="20% - Accent4 2 6 3 3" xfId="20494" xr:uid="{C6AED1A1-C316-4A24-B79C-314C2F8A3431}"/>
    <cellStyle name="20% - Accent4 2 6 4" xfId="6611" xr:uid="{9D4DCAAB-5357-4E31-8724-894BD9E0D3FC}"/>
    <cellStyle name="20% - Accent4 2 6 4 2" xfId="14941" xr:uid="{9A0E10CD-928B-4B84-8CF7-6073526F6087}"/>
    <cellStyle name="20% - Accent4 2 6 4 2 2" xfId="31598" xr:uid="{02FDD613-0C2A-40DE-86F6-68C0D3B26B52}"/>
    <cellStyle name="20% - Accent4 2 6 4 3" xfId="23270" xr:uid="{74AE2F04-B0E3-4FA4-9F04-188382972B8E}"/>
    <cellStyle name="20% - Accent4 2 6 5" xfId="9389" xr:uid="{65384F8B-6EEF-4314-8857-649AB3991D19}"/>
    <cellStyle name="20% - Accent4 2 6 5 2" xfId="26046" xr:uid="{784F4348-5B70-40C6-9D77-04BDC2A59B22}"/>
    <cellStyle name="20% - Accent4 2 6 6" xfId="17718" xr:uid="{2F7EC14E-98FF-4DB6-AF57-ACB859EA6369}"/>
    <cellStyle name="20% - Accent4 2 7" xfId="1305" xr:uid="{312EFD59-A310-41EC-B21D-06079D95F612}"/>
    <cellStyle name="20% - Accent4 2 7 2" xfId="2633" xr:uid="{BB3CC3A4-AF1C-4050-BE73-C83EFC311511}"/>
    <cellStyle name="20% - Accent4 2 7 2 2" xfId="5423" xr:uid="{B67C3968-8263-4E3D-80F4-B84C305ADF8B}"/>
    <cellStyle name="20% - Accent4 2 7 2 2 2" xfId="13753" xr:uid="{034F059E-B3CC-4AD3-A856-F6E30CF937E3}"/>
    <cellStyle name="20% - Accent4 2 7 2 2 2 2" xfId="30410" xr:uid="{24027EE5-250B-4ACC-94BC-15555535DE80}"/>
    <cellStyle name="20% - Accent4 2 7 2 2 3" xfId="22082" xr:uid="{8D5098C5-06D4-4C66-A8A5-816309ABC38F}"/>
    <cellStyle name="20% - Accent4 2 7 2 3" xfId="8199" xr:uid="{0EFAC71B-9E0B-44F0-9CBF-310D1B44D82C}"/>
    <cellStyle name="20% - Accent4 2 7 2 3 2" xfId="16529" xr:uid="{D3E5612C-5A36-419B-BB5E-6F2D2082CEEA}"/>
    <cellStyle name="20% - Accent4 2 7 2 3 2 2" xfId="33186" xr:uid="{AD785B8A-F96F-4459-ACAB-A60507D3F666}"/>
    <cellStyle name="20% - Accent4 2 7 2 3 3" xfId="24858" xr:uid="{B42E6D25-AB9C-4B0B-BA80-29ECA538B2A3}"/>
    <cellStyle name="20% - Accent4 2 7 2 4" xfId="10977" xr:uid="{275A4966-4A90-4A58-AEF3-7730ED6D4447}"/>
    <cellStyle name="20% - Accent4 2 7 2 4 2" xfId="27634" xr:uid="{3F15E61E-2B84-4BBB-B929-DE00823F53ED}"/>
    <cellStyle name="20% - Accent4 2 7 2 5" xfId="19306" xr:uid="{9BCA659A-BB9C-41C5-ABC2-A23AA37914C9}"/>
    <cellStyle name="20% - Accent4 2 7 3" xfId="4096" xr:uid="{913E7C2F-C6B4-4655-82C6-49667B951A12}"/>
    <cellStyle name="20% - Accent4 2 7 3 2" xfId="12426" xr:uid="{B31CD577-4352-4D07-8FE0-4B82A2CAAF32}"/>
    <cellStyle name="20% - Accent4 2 7 3 2 2" xfId="29083" xr:uid="{77E93713-4660-4071-AF76-182E9989DD21}"/>
    <cellStyle name="20% - Accent4 2 7 3 3" xfId="20755" xr:uid="{EFD69A71-FCAD-4CF0-A51B-948DD5F716F9}"/>
    <cellStyle name="20% - Accent4 2 7 4" xfId="6872" xr:uid="{A7DE3AA5-1280-4B25-88F7-B6F445F6A5BC}"/>
    <cellStyle name="20% - Accent4 2 7 4 2" xfId="15202" xr:uid="{EB680EEA-3B48-4EF5-A5DD-4A46A2218B3C}"/>
    <cellStyle name="20% - Accent4 2 7 4 2 2" xfId="31859" xr:uid="{4EF07A16-3364-4B73-B620-C1E92B84F30F}"/>
    <cellStyle name="20% - Accent4 2 7 4 3" xfId="23531" xr:uid="{7B9B8BBC-6DC0-42A1-8FC3-BB56C30403A2}"/>
    <cellStyle name="20% - Accent4 2 7 5" xfId="9650" xr:uid="{61ABFC84-6F6C-41C2-ADBC-52A984A037FA}"/>
    <cellStyle name="20% - Accent4 2 7 5 2" xfId="26307" xr:uid="{D40A7C13-E7AD-4B93-8AA4-80C84845095E}"/>
    <cellStyle name="20% - Accent4 2 7 6" xfId="17979" xr:uid="{26693AF2-8E43-4268-B3F1-0FC4A5DDD21A}"/>
    <cellStyle name="20% - Accent4 2 8" xfId="1423" xr:uid="{85E92715-D4D9-42EA-817A-4FCEB167525E}"/>
    <cellStyle name="20% - Accent4 2 8 2" xfId="4214" xr:uid="{EFFBDD68-1275-4BC7-B7C9-45A14AF2D2AB}"/>
    <cellStyle name="20% - Accent4 2 8 2 2" xfId="12544" xr:uid="{77D0A854-8748-4FCA-A35A-431B4C48326A}"/>
    <cellStyle name="20% - Accent4 2 8 2 2 2" xfId="29201" xr:uid="{CEB12929-5523-4D8E-ABFE-271F7F10EFCB}"/>
    <cellStyle name="20% - Accent4 2 8 2 3" xfId="20873" xr:uid="{DFF8688B-4114-4EDC-B34B-E8FACD31EE7F}"/>
    <cellStyle name="20% - Accent4 2 8 3" xfId="6990" xr:uid="{EF7BD904-B841-4AB3-9BDD-F3A48289FAC5}"/>
    <cellStyle name="20% - Accent4 2 8 3 2" xfId="15320" xr:uid="{C3518F81-C2EF-4A9D-BDF7-92FA8DBAE832}"/>
    <cellStyle name="20% - Accent4 2 8 3 2 2" xfId="31977" xr:uid="{519BACB2-FEF6-4E27-A784-BE7CC58A4519}"/>
    <cellStyle name="20% - Accent4 2 8 3 3" xfId="23649" xr:uid="{FF863EA5-F574-4B5F-B4E0-ED40AB2FF9EE}"/>
    <cellStyle name="20% - Accent4 2 8 4" xfId="9768" xr:uid="{4C599BDC-6B07-43CE-8685-D82F59B722D1}"/>
    <cellStyle name="20% - Accent4 2 8 4 2" xfId="26425" xr:uid="{28E24817-6871-434D-B2A1-038BA3CDF479}"/>
    <cellStyle name="20% - Accent4 2 8 5" xfId="18097" xr:uid="{6C35B104-0302-4DA5-920B-D71E6FD189E8}"/>
    <cellStyle name="20% - Accent4 2 9" xfId="2886" xr:uid="{F0E7E554-09FB-4A28-A8AF-F49A860B17C3}"/>
    <cellStyle name="20% - Accent4 2 9 2" xfId="11217" xr:uid="{7DCF7541-A828-439D-A46C-29D7A14A31C0}"/>
    <cellStyle name="20% - Accent4 2 9 2 2" xfId="27874" xr:uid="{46BBD654-AD26-4E3E-BCAA-4798E8870BAE}"/>
    <cellStyle name="20% - Accent4 2 9 3" xfId="19546" xr:uid="{40EC6965-6B2F-4A71-8EFC-169E93AD8087}"/>
    <cellStyle name="20% - Accent4 3" xfId="110" xr:uid="{F17D66C7-E3EF-481A-B9A4-4E51A7365FCC}"/>
    <cellStyle name="20% - Accent4 3 10" xfId="8464" xr:uid="{DE2950F7-18CF-4BBC-A93B-58DEE7073B36}"/>
    <cellStyle name="20% - Accent4 3 10 2" xfId="25121" xr:uid="{BEF962F6-2411-4835-B191-15267DD2B6D8}"/>
    <cellStyle name="20% - Accent4 3 11" xfId="16793" xr:uid="{8875CE7D-8B34-41F8-ACFD-265B14437AA2}"/>
    <cellStyle name="20% - Accent4 3 12" xfId="33978" xr:uid="{D6C0517E-BC33-402D-B349-467ADE1FE448}"/>
    <cellStyle name="20% - Accent4 3 13" xfId="34744" xr:uid="{A505ED1F-140C-4B95-8ECD-90F4B0B40199}"/>
    <cellStyle name="20% - Accent4 3 2" xfId="233" xr:uid="{765000DB-5DAD-4305-A065-B8B8ED73B206}"/>
    <cellStyle name="20% - Accent4 3 2 10" xfId="34804" xr:uid="{6D174A7B-9148-4944-BA23-07C0AA659905}"/>
    <cellStyle name="20% - Accent4 3 2 2" xfId="474" xr:uid="{4A874634-BB05-469F-8E73-753C0900E0C0}"/>
    <cellStyle name="20% - Accent4 3 2 2 2" xfId="951" xr:uid="{C4E7304E-B110-40AE-B9F7-6AB43F42FF2B}"/>
    <cellStyle name="20% - Accent4 3 2 2 2 2" xfId="2279" xr:uid="{EDFA0140-F7AF-499A-85C8-8A1FBFC99A11}"/>
    <cellStyle name="20% - Accent4 3 2 2 2 2 2" xfId="5069" xr:uid="{D78AA156-AF39-4C90-9B91-CA65C5920709}"/>
    <cellStyle name="20% - Accent4 3 2 2 2 2 2 2" xfId="13399" xr:uid="{6885F46B-B510-4F75-AFF2-A9A6CCFA27E2}"/>
    <cellStyle name="20% - Accent4 3 2 2 2 2 2 2 2" xfId="30056" xr:uid="{717A0313-4017-4E45-B00F-FF092538C8B8}"/>
    <cellStyle name="20% - Accent4 3 2 2 2 2 2 3" xfId="21728" xr:uid="{3234B5F1-1209-4A1A-9D4C-3CAAF5A0139B}"/>
    <cellStyle name="20% - Accent4 3 2 2 2 2 3" xfId="7845" xr:uid="{083BCA9B-EA52-4558-B470-C95B7DE18E49}"/>
    <cellStyle name="20% - Accent4 3 2 2 2 2 3 2" xfId="16175" xr:uid="{6B7C7A00-9A4E-4CC3-92C6-AD5234A3D806}"/>
    <cellStyle name="20% - Accent4 3 2 2 2 2 3 2 2" xfId="32832" xr:uid="{E54470A6-915D-40FD-B380-80ED7602F9EE}"/>
    <cellStyle name="20% - Accent4 3 2 2 2 2 3 3" xfId="24504" xr:uid="{BA4CADBE-1C6A-4424-B108-B4D0C700C6D7}"/>
    <cellStyle name="20% - Accent4 3 2 2 2 2 4" xfId="10623" xr:uid="{71A5752F-B3FB-4E10-977F-D1727CEC5579}"/>
    <cellStyle name="20% - Accent4 3 2 2 2 2 4 2" xfId="27280" xr:uid="{3AC51B7F-91E6-44EF-8156-A73F66E80DA7}"/>
    <cellStyle name="20% - Accent4 3 2 2 2 2 5" xfId="18952" xr:uid="{E49D9FE4-56C0-44DF-BA11-F41826E1E077}"/>
    <cellStyle name="20% - Accent4 3 2 2 2 3" xfId="3742" xr:uid="{08B518D4-2ABF-44A3-B3D1-21568243AA77}"/>
    <cellStyle name="20% - Accent4 3 2 2 2 3 2" xfId="12072" xr:uid="{A89CD39D-5297-4269-A2BD-5AF4FDE70EB5}"/>
    <cellStyle name="20% - Accent4 3 2 2 2 3 2 2" xfId="28729" xr:uid="{9AF3EB33-3B26-4BA5-9BCE-6E656ADCA8C9}"/>
    <cellStyle name="20% - Accent4 3 2 2 2 3 3" xfId="20401" xr:uid="{9345C938-94D0-4AE8-BFF1-6678ED49B176}"/>
    <cellStyle name="20% - Accent4 3 2 2 2 4" xfId="6518" xr:uid="{7E4243BA-9B37-4C0C-AB2E-BC0D8D56B741}"/>
    <cellStyle name="20% - Accent4 3 2 2 2 4 2" xfId="14848" xr:uid="{77E957EA-2335-4918-84ED-120705EC4246}"/>
    <cellStyle name="20% - Accent4 3 2 2 2 4 2 2" xfId="31505" xr:uid="{01487BE6-D531-4B90-8A88-D95C87C59AC0}"/>
    <cellStyle name="20% - Accent4 3 2 2 2 4 3" xfId="23177" xr:uid="{69C96199-AB08-4D53-9EC5-E4B13435CD06}"/>
    <cellStyle name="20% - Accent4 3 2 2 2 5" xfId="9296" xr:uid="{6B66AE90-B04C-46AF-91BE-9210F03C374F}"/>
    <cellStyle name="20% - Accent4 3 2 2 2 5 2" xfId="25953" xr:uid="{0870D5D6-AA6D-460A-83D8-4A1AD4982B63}"/>
    <cellStyle name="20% - Accent4 3 2 2 2 6" xfId="17625" xr:uid="{B01508F6-92D4-4575-A27C-BF5AF7A99DEF}"/>
    <cellStyle name="20% - Accent4 3 2 2 3" xfId="1804" xr:uid="{241D20A3-6343-45FC-9520-C18E4340EF6F}"/>
    <cellStyle name="20% - Accent4 3 2 2 3 2" xfId="4594" xr:uid="{A15E0D33-360B-41B4-9DFB-6F5A39ED1A04}"/>
    <cellStyle name="20% - Accent4 3 2 2 3 2 2" xfId="12924" xr:uid="{F6FF9153-739B-4E55-8501-54112F165D04}"/>
    <cellStyle name="20% - Accent4 3 2 2 3 2 2 2" xfId="29581" xr:uid="{5FA14BDA-40DB-4976-A91D-74E575408DE0}"/>
    <cellStyle name="20% - Accent4 3 2 2 3 2 3" xfId="21253" xr:uid="{F3947A8E-47B9-417D-BB3D-CF01C89DBE76}"/>
    <cellStyle name="20% - Accent4 3 2 2 3 3" xfId="7370" xr:uid="{AB95C4D1-2BD7-480B-BE27-40DDBCD72D28}"/>
    <cellStyle name="20% - Accent4 3 2 2 3 3 2" xfId="15700" xr:uid="{4A5230C6-105F-46DA-B114-065FF49A7FF3}"/>
    <cellStyle name="20% - Accent4 3 2 2 3 3 2 2" xfId="32357" xr:uid="{287F81B2-0CF2-45B5-82EA-2B7A5D7F11FA}"/>
    <cellStyle name="20% - Accent4 3 2 2 3 3 3" xfId="24029" xr:uid="{03FB3780-C409-416F-BDCD-07DAC116D9C4}"/>
    <cellStyle name="20% - Accent4 3 2 2 3 4" xfId="10148" xr:uid="{94C4EF90-26BC-4213-9A5F-424712D56DEB}"/>
    <cellStyle name="20% - Accent4 3 2 2 3 4 2" xfId="26805" xr:uid="{EA35A090-7314-4BD0-B15E-41D6CA898A93}"/>
    <cellStyle name="20% - Accent4 3 2 2 3 5" xfId="18477" xr:uid="{42C38D57-2FF1-4280-B8E4-AC281A50E04D}"/>
    <cellStyle name="20% - Accent4 3 2 2 4" xfId="3267" xr:uid="{A8F83E57-6402-4A81-85FF-BE4F793BFC19}"/>
    <cellStyle name="20% - Accent4 3 2 2 4 2" xfId="11597" xr:uid="{2B85C68E-13CB-4E23-A237-756E3F40D225}"/>
    <cellStyle name="20% - Accent4 3 2 2 4 2 2" xfId="28254" xr:uid="{B632EED3-9957-4830-8413-51789B4C01E2}"/>
    <cellStyle name="20% - Accent4 3 2 2 4 3" xfId="19926" xr:uid="{885193C4-9FBD-411F-A8CF-E103376DB712}"/>
    <cellStyle name="20% - Accent4 3 2 2 5" xfId="6043" xr:uid="{B5133B07-FF56-4C75-A4F9-D2C87624D339}"/>
    <cellStyle name="20% - Accent4 3 2 2 5 2" xfId="14373" xr:uid="{01DA90A7-233D-4369-9545-5F1627A22352}"/>
    <cellStyle name="20% - Accent4 3 2 2 5 2 2" xfId="31030" xr:uid="{7F45447C-BB04-4FB0-95CC-E9D8017B69BB}"/>
    <cellStyle name="20% - Accent4 3 2 2 5 3" xfId="22702" xr:uid="{326211A3-C9C0-47A6-AD8B-D62112EF56A6}"/>
    <cellStyle name="20% - Accent4 3 2 2 6" xfId="8821" xr:uid="{4CF4712E-8F0E-4B70-A8C7-E15DAC6052DC}"/>
    <cellStyle name="20% - Accent4 3 2 2 6 2" xfId="25478" xr:uid="{D856C203-E220-4179-B357-1AFE61727DF1}"/>
    <cellStyle name="20% - Accent4 3 2 2 7" xfId="17150" xr:uid="{DB32B8E6-A39A-4BD0-BAD1-53D7CBEA6BF5}"/>
    <cellStyle name="20% - Accent4 3 2 3" xfId="710" xr:uid="{73F20DF0-EA7C-4A50-A363-62D620CD7CEA}"/>
    <cellStyle name="20% - Accent4 3 2 3 2" xfId="2040" xr:uid="{9742C267-68D0-4DF5-9344-D3C82F7CCE50}"/>
    <cellStyle name="20% - Accent4 3 2 3 2 2" xfId="4830" xr:uid="{890ED449-390A-4675-91A2-5D50F1EA8E7A}"/>
    <cellStyle name="20% - Accent4 3 2 3 2 2 2" xfId="13160" xr:uid="{74275A97-508B-404D-A9E9-F36B827FAC33}"/>
    <cellStyle name="20% - Accent4 3 2 3 2 2 2 2" xfId="29817" xr:uid="{FF86975C-9B08-4D83-98FC-21D64471393C}"/>
    <cellStyle name="20% - Accent4 3 2 3 2 2 3" xfId="21489" xr:uid="{B3F50018-72E4-4F11-95BE-E3762E9061BE}"/>
    <cellStyle name="20% - Accent4 3 2 3 2 3" xfId="7606" xr:uid="{31B90BFC-9AA6-43FB-BA09-538C7CE294DD}"/>
    <cellStyle name="20% - Accent4 3 2 3 2 3 2" xfId="15936" xr:uid="{5DEA4AC2-BCCC-43CB-87C2-C6C5820ACBDA}"/>
    <cellStyle name="20% - Accent4 3 2 3 2 3 2 2" xfId="32593" xr:uid="{5861A845-A66D-4FAC-94E0-7EA1A4FF8332}"/>
    <cellStyle name="20% - Accent4 3 2 3 2 3 3" xfId="24265" xr:uid="{CD5A06A4-4986-4F9C-A064-2C45FD672870}"/>
    <cellStyle name="20% - Accent4 3 2 3 2 4" xfId="10384" xr:uid="{C18DB4F2-9BF5-417D-B155-C9F455BC2735}"/>
    <cellStyle name="20% - Accent4 3 2 3 2 4 2" xfId="27041" xr:uid="{EB31D683-9EE8-401D-8FAD-538C9A8C10EA}"/>
    <cellStyle name="20% - Accent4 3 2 3 2 5" xfId="18713" xr:uid="{9C090F76-DC4A-4D35-B64E-1ADE2E7450EB}"/>
    <cellStyle name="20% - Accent4 3 2 3 3" xfId="3503" xr:uid="{B20862C0-E30A-486E-8088-A5D3F69CC592}"/>
    <cellStyle name="20% - Accent4 3 2 3 3 2" xfId="11833" xr:uid="{1EB42C3F-59A3-4020-84EA-C58578C949D4}"/>
    <cellStyle name="20% - Accent4 3 2 3 3 2 2" xfId="28490" xr:uid="{6CA57297-38A9-4426-B050-BEC225BE2474}"/>
    <cellStyle name="20% - Accent4 3 2 3 3 3" xfId="20162" xr:uid="{B0A44DD4-5657-46C3-9A25-5409899D706A}"/>
    <cellStyle name="20% - Accent4 3 2 3 4" xfId="6279" xr:uid="{14739B0D-6C80-471E-8AC0-C024FB51DD0D}"/>
    <cellStyle name="20% - Accent4 3 2 3 4 2" xfId="14609" xr:uid="{4CBC5B20-211C-4A8B-B991-4206BDB2429B}"/>
    <cellStyle name="20% - Accent4 3 2 3 4 2 2" xfId="31266" xr:uid="{269F684D-2377-405C-A774-173489E4FA45}"/>
    <cellStyle name="20% - Accent4 3 2 3 4 3" xfId="22938" xr:uid="{45EF6B93-A333-4184-BD8F-017F4218AC50}"/>
    <cellStyle name="20% - Accent4 3 2 3 5" xfId="9057" xr:uid="{1D224D9F-44A4-4223-A322-07E469FE842E}"/>
    <cellStyle name="20% - Accent4 3 2 3 5 2" xfId="25714" xr:uid="{7AC7E390-FCBC-4ADF-9234-9EFD2869C61E}"/>
    <cellStyle name="20% - Accent4 3 2 3 6" xfId="17386" xr:uid="{D6BF7704-C588-4487-98C7-918156E6C8CD}"/>
    <cellStyle name="20% - Accent4 3 2 4" xfId="1187" xr:uid="{D16642BE-23B5-4751-95BB-9EC3988F428A}"/>
    <cellStyle name="20% - Accent4 3 2 4 2" xfId="2515" xr:uid="{E68F4611-2588-4E23-9E79-F39B30BA2011}"/>
    <cellStyle name="20% - Accent4 3 2 4 2 2" xfId="5305" xr:uid="{80937C3F-16F3-4431-89B6-C8112E22618D}"/>
    <cellStyle name="20% - Accent4 3 2 4 2 2 2" xfId="13635" xr:uid="{0055CAD3-6852-41A8-8B1F-C7165198F21D}"/>
    <cellStyle name="20% - Accent4 3 2 4 2 2 2 2" xfId="30292" xr:uid="{184E23E7-10E8-428E-9313-C833139A21A9}"/>
    <cellStyle name="20% - Accent4 3 2 4 2 2 3" xfId="21964" xr:uid="{965700E0-6F75-45AF-93D5-920CF4D4CA5F}"/>
    <cellStyle name="20% - Accent4 3 2 4 2 3" xfId="8081" xr:uid="{9D371163-2A78-4178-BF9B-8E6E56AEE040}"/>
    <cellStyle name="20% - Accent4 3 2 4 2 3 2" xfId="16411" xr:uid="{7C165267-2942-491E-A2E2-9E5375E7CF28}"/>
    <cellStyle name="20% - Accent4 3 2 4 2 3 2 2" xfId="33068" xr:uid="{759F223D-1B94-42E0-93F7-22F071491A07}"/>
    <cellStyle name="20% - Accent4 3 2 4 2 3 3" xfId="24740" xr:uid="{30C7A9FA-6DF6-4DAD-AF64-297D99948F79}"/>
    <cellStyle name="20% - Accent4 3 2 4 2 4" xfId="10859" xr:uid="{A3984104-13F8-4374-BA3C-2B476A916B7E}"/>
    <cellStyle name="20% - Accent4 3 2 4 2 4 2" xfId="27516" xr:uid="{FF5CAE05-1885-426F-8A1C-B493A2A5BF16}"/>
    <cellStyle name="20% - Accent4 3 2 4 2 5" xfId="19188" xr:uid="{272AA744-5258-4844-AC62-A6B3CB03A6A2}"/>
    <cellStyle name="20% - Accent4 3 2 4 3" xfId="3978" xr:uid="{AACA2EFF-2565-4B63-9C48-3BD85632A233}"/>
    <cellStyle name="20% - Accent4 3 2 4 3 2" xfId="12308" xr:uid="{C0A4AF9D-0FE6-4DAB-9B25-4F2E82B3F076}"/>
    <cellStyle name="20% - Accent4 3 2 4 3 2 2" xfId="28965" xr:uid="{C6114889-5716-4CC5-85F6-421E16633165}"/>
    <cellStyle name="20% - Accent4 3 2 4 3 3" xfId="20637" xr:uid="{353E535D-19A2-49DC-A5D0-F13D32BD4750}"/>
    <cellStyle name="20% - Accent4 3 2 4 4" xfId="6754" xr:uid="{B1DD8710-447D-442E-B184-B591A8AA0BF4}"/>
    <cellStyle name="20% - Accent4 3 2 4 4 2" xfId="15084" xr:uid="{210C7A52-A74F-4708-A7A7-58C4D8BE691A}"/>
    <cellStyle name="20% - Accent4 3 2 4 4 2 2" xfId="31741" xr:uid="{8116F95E-7F5E-4EFD-B0C0-635F9546A843}"/>
    <cellStyle name="20% - Accent4 3 2 4 4 3" xfId="23413" xr:uid="{136E8E26-A6D9-4050-B525-6D7C5DF8DF0F}"/>
    <cellStyle name="20% - Accent4 3 2 4 5" xfId="9532" xr:uid="{C342BEC7-F994-4C50-A898-07922C4FD89E}"/>
    <cellStyle name="20% - Accent4 3 2 4 5 2" xfId="26189" xr:uid="{B3641177-7D09-4947-9916-C319958B4468}"/>
    <cellStyle name="20% - Accent4 3 2 4 6" xfId="17861" xr:uid="{ABBC708A-E86A-4569-99FE-DBCD2555A032}"/>
    <cellStyle name="20% - Accent4 3 2 5" xfId="1567" xr:uid="{5840B538-8B5F-4931-92BC-3D124D3EBFCA}"/>
    <cellStyle name="20% - Accent4 3 2 5 2" xfId="4357" xr:uid="{F84E8A93-6501-495B-A44E-C0B22F3A2C84}"/>
    <cellStyle name="20% - Accent4 3 2 5 2 2" xfId="12687" xr:uid="{7E1A4614-F7CE-475B-AE0D-A4E730FDA79C}"/>
    <cellStyle name="20% - Accent4 3 2 5 2 2 2" xfId="29344" xr:uid="{AE7B79C7-798C-45D1-B22D-ACF671E804AB}"/>
    <cellStyle name="20% - Accent4 3 2 5 2 3" xfId="21016" xr:uid="{D64F961D-42B6-4691-AE14-AEE2526756D7}"/>
    <cellStyle name="20% - Accent4 3 2 5 3" xfId="7133" xr:uid="{49B6D4E6-9886-4BA3-8A29-5F6B710E2DDA}"/>
    <cellStyle name="20% - Accent4 3 2 5 3 2" xfId="15463" xr:uid="{13476410-EE42-4AF1-9F45-ECFB85B09051}"/>
    <cellStyle name="20% - Accent4 3 2 5 3 2 2" xfId="32120" xr:uid="{6351E139-4518-4F61-B2BE-FEB955A1D57C}"/>
    <cellStyle name="20% - Accent4 3 2 5 3 3" xfId="23792" xr:uid="{E4576DF5-3F51-42CB-983C-D4467428DA11}"/>
    <cellStyle name="20% - Accent4 3 2 5 4" xfId="9911" xr:uid="{8C48B515-2524-41F3-9CAE-55969E3EA732}"/>
    <cellStyle name="20% - Accent4 3 2 5 4 2" xfId="26568" xr:uid="{2833E2DB-6196-45D6-A541-5D6EB53316F0}"/>
    <cellStyle name="20% - Accent4 3 2 5 5" xfId="18240" xr:uid="{A1BEF7BB-12E6-43BE-A47F-DD2FF296257B}"/>
    <cellStyle name="20% - Accent4 3 2 6" xfId="3030" xr:uid="{82E21652-6CDE-486B-BD88-C95FAD32CC49}"/>
    <cellStyle name="20% - Accent4 3 2 6 2" xfId="11360" xr:uid="{28075521-D3A5-4533-8066-EF2E49CC8FDE}"/>
    <cellStyle name="20% - Accent4 3 2 6 2 2" xfId="28017" xr:uid="{FED2114F-8E91-4B30-B0B3-61AB508CB1F5}"/>
    <cellStyle name="20% - Accent4 3 2 6 3" xfId="19689" xr:uid="{B0674ECD-48FE-4011-9959-FA14EE3C1DB1}"/>
    <cellStyle name="20% - Accent4 3 2 7" xfId="5806" xr:uid="{17216BFD-38DB-41B3-99C6-08754A0792C1}"/>
    <cellStyle name="20% - Accent4 3 2 7 2" xfId="14136" xr:uid="{74F94BFA-9A98-4B0E-A872-856D7A9CCB26}"/>
    <cellStyle name="20% - Accent4 3 2 7 2 2" xfId="30793" xr:uid="{72DD8912-C378-4CAE-A858-06A4329D512D}"/>
    <cellStyle name="20% - Accent4 3 2 7 3" xfId="22465" xr:uid="{3F7D5365-DE67-4115-821C-2BDAE4F08C84}"/>
    <cellStyle name="20% - Accent4 3 2 8" xfId="8584" xr:uid="{023A47EA-7715-433C-9AF0-BD114BC867A7}"/>
    <cellStyle name="20% - Accent4 3 2 8 2" xfId="25241" xr:uid="{8B258F14-B125-4ADC-BA35-B4731653CBD7}"/>
    <cellStyle name="20% - Accent4 3 2 9" xfId="16913" xr:uid="{0C2EAA2C-3003-4EDE-846A-32020C5DFED4}"/>
    <cellStyle name="20% - Accent4 3 3" xfId="354" xr:uid="{A5F1BA2A-6F00-441E-8DF3-1536F049ACBF}"/>
    <cellStyle name="20% - Accent4 3 3 2" xfId="833" xr:uid="{76DF1088-A8D8-4A63-9F78-2BF319DAEAEC}"/>
    <cellStyle name="20% - Accent4 3 3 2 2" xfId="2161" xr:uid="{B53FFC5D-9B13-40FD-B45B-8DF4E3F1A31B}"/>
    <cellStyle name="20% - Accent4 3 3 2 2 2" xfId="4951" xr:uid="{5ACCD2D8-4FC5-4BDA-829D-B5360F7772A8}"/>
    <cellStyle name="20% - Accent4 3 3 2 2 2 2" xfId="13281" xr:uid="{C2CE39B3-1CE4-4946-984C-E1069A955F6C}"/>
    <cellStyle name="20% - Accent4 3 3 2 2 2 2 2" xfId="29938" xr:uid="{B1B781C2-4F15-4714-B66E-1D3E71321554}"/>
    <cellStyle name="20% - Accent4 3 3 2 2 2 3" xfId="21610" xr:uid="{8FC26BCB-D89A-4BAA-8316-E6E02B631E4D}"/>
    <cellStyle name="20% - Accent4 3 3 2 2 3" xfId="7727" xr:uid="{3C3FEFC5-25BF-42E9-8EFF-4350E29FBB69}"/>
    <cellStyle name="20% - Accent4 3 3 2 2 3 2" xfId="16057" xr:uid="{8A9F2FF1-DB31-4765-B0A4-4899E0C8BF43}"/>
    <cellStyle name="20% - Accent4 3 3 2 2 3 2 2" xfId="32714" xr:uid="{2A24F56F-5CD1-46A1-848E-EE2C16133056}"/>
    <cellStyle name="20% - Accent4 3 3 2 2 3 3" xfId="24386" xr:uid="{47C79C5C-049C-49B6-9BBF-9B7C1C406DA6}"/>
    <cellStyle name="20% - Accent4 3 3 2 2 4" xfId="10505" xr:uid="{66CA1355-4D98-42FE-93F1-4EE80928ACD4}"/>
    <cellStyle name="20% - Accent4 3 3 2 2 4 2" xfId="27162" xr:uid="{B7897FB5-77D4-4FE0-AC03-3FB01A8D2680}"/>
    <cellStyle name="20% - Accent4 3 3 2 2 5" xfId="18834" xr:uid="{9D3B7D13-AF5B-4E8A-9DE9-46652042F9E1}"/>
    <cellStyle name="20% - Accent4 3 3 2 3" xfId="3624" xr:uid="{6CC91118-16A7-4239-A57B-74541AE9846E}"/>
    <cellStyle name="20% - Accent4 3 3 2 3 2" xfId="11954" xr:uid="{284F4103-BC29-4CC2-BE4A-334852F8B770}"/>
    <cellStyle name="20% - Accent4 3 3 2 3 2 2" xfId="28611" xr:uid="{90EEE4E7-15A1-4BFB-B2F5-2ECA5590F41F}"/>
    <cellStyle name="20% - Accent4 3 3 2 3 3" xfId="20283" xr:uid="{416CE984-6544-4B14-A2F1-B0029785A239}"/>
    <cellStyle name="20% - Accent4 3 3 2 4" xfId="6400" xr:uid="{FFB488DE-CFCC-438A-BB77-7E379A6FBEF8}"/>
    <cellStyle name="20% - Accent4 3 3 2 4 2" xfId="14730" xr:uid="{B5295CDE-2A63-4D0C-9165-681804AC5123}"/>
    <cellStyle name="20% - Accent4 3 3 2 4 2 2" xfId="31387" xr:uid="{A7CFEFC6-D540-4732-9826-8C57C4AAD51B}"/>
    <cellStyle name="20% - Accent4 3 3 2 4 3" xfId="23059" xr:uid="{08ADD7BC-7766-4EE4-8F1C-04BAF06A2A57}"/>
    <cellStyle name="20% - Accent4 3 3 2 5" xfId="9178" xr:uid="{7BF81D28-7C1F-43C6-9186-FAF1D0B40919}"/>
    <cellStyle name="20% - Accent4 3 3 2 5 2" xfId="25835" xr:uid="{7E85AC57-D206-45FA-B673-41845C9486BA}"/>
    <cellStyle name="20% - Accent4 3 3 2 6" xfId="17507" xr:uid="{22AB2AF2-C1A9-477D-B876-2910DAB207C3}"/>
    <cellStyle name="20% - Accent4 3 3 3" xfId="1684" xr:uid="{2A88CA08-EB14-4324-A0B4-A2F2FEF79EA8}"/>
    <cellStyle name="20% - Accent4 3 3 3 2" xfId="4474" xr:uid="{6EB3E701-13E2-46D9-84B0-1541426250EB}"/>
    <cellStyle name="20% - Accent4 3 3 3 2 2" xfId="12804" xr:uid="{607FC05C-8DB6-4108-B50A-DAECDD3B5620}"/>
    <cellStyle name="20% - Accent4 3 3 3 2 2 2" xfId="29461" xr:uid="{4B452EF9-057F-4940-AB0B-729F468D4841}"/>
    <cellStyle name="20% - Accent4 3 3 3 2 3" xfId="21133" xr:uid="{BDBA49C6-3AA5-4A6B-92D1-480489EFE0C7}"/>
    <cellStyle name="20% - Accent4 3 3 3 3" xfId="7250" xr:uid="{D523B779-73DB-424F-9A6D-AC435ED6A7F5}"/>
    <cellStyle name="20% - Accent4 3 3 3 3 2" xfId="15580" xr:uid="{EE45ACFB-2D1E-4FB3-8690-0C3C92EBD69F}"/>
    <cellStyle name="20% - Accent4 3 3 3 3 2 2" xfId="32237" xr:uid="{EBB28CDC-F4FA-4133-98BB-76783B1D9007}"/>
    <cellStyle name="20% - Accent4 3 3 3 3 3" xfId="23909" xr:uid="{2E72E2AA-BA85-4626-AE93-403AC7F6DCF8}"/>
    <cellStyle name="20% - Accent4 3 3 3 4" xfId="10028" xr:uid="{ABC51F56-2E74-4F94-9DA5-2D86A77E670B}"/>
    <cellStyle name="20% - Accent4 3 3 3 4 2" xfId="26685" xr:uid="{3D3AD2B4-3EE9-47C5-AC89-6997E542CF40}"/>
    <cellStyle name="20% - Accent4 3 3 3 5" xfId="18357" xr:uid="{F78BF468-992E-406A-BDE8-3B03616EB019}"/>
    <cellStyle name="20% - Accent4 3 3 4" xfId="3147" xr:uid="{B6B58556-0D87-4417-B7F7-F26E9C2679E2}"/>
    <cellStyle name="20% - Accent4 3 3 4 2" xfId="11477" xr:uid="{B6392BE5-B9CF-4F59-B566-ED4A54FA8B75}"/>
    <cellStyle name="20% - Accent4 3 3 4 2 2" xfId="28134" xr:uid="{1ED9DC93-FC2A-4F45-AFA9-2594FA87692D}"/>
    <cellStyle name="20% - Accent4 3 3 4 3" xfId="19806" xr:uid="{BF4784FD-8646-4ACB-B86F-D61D00E61332}"/>
    <cellStyle name="20% - Accent4 3 3 5" xfId="5923" xr:uid="{5FA48357-B2EA-45FF-9D93-B2F48EA1C303}"/>
    <cellStyle name="20% - Accent4 3 3 5 2" xfId="14253" xr:uid="{8599B58C-7114-4F26-8CDC-9714858C1D35}"/>
    <cellStyle name="20% - Accent4 3 3 5 2 2" xfId="30910" xr:uid="{BD2110F4-3A74-4831-AC41-CB1D83163278}"/>
    <cellStyle name="20% - Accent4 3 3 5 3" xfId="22582" xr:uid="{05818D54-1096-4B50-B4A8-1C4E2EA11027}"/>
    <cellStyle name="20% - Accent4 3 3 6" xfId="8701" xr:uid="{CA8A4973-6E56-4463-8F69-5B45A13CD187}"/>
    <cellStyle name="20% - Accent4 3 3 6 2" xfId="25358" xr:uid="{1F26427C-7C8C-40EA-A86C-BCD54BFCD771}"/>
    <cellStyle name="20% - Accent4 3 3 7" xfId="17030" xr:uid="{B515932A-46D4-4752-BF53-C96F02D2D950}"/>
    <cellStyle name="20% - Accent4 3 4" xfId="590" xr:uid="{5CE361B9-7185-48CA-8811-8924C37C4FDF}"/>
    <cellStyle name="20% - Accent4 3 4 2" xfId="1920" xr:uid="{E4FE192F-8BC4-4027-97C1-3F48E2CF6EC1}"/>
    <cellStyle name="20% - Accent4 3 4 2 2" xfId="4710" xr:uid="{36FAA9EA-5A26-401E-942B-9A5CBCFBD469}"/>
    <cellStyle name="20% - Accent4 3 4 2 2 2" xfId="13040" xr:uid="{29593FB5-312F-40C3-8D6C-81B1137E5D4E}"/>
    <cellStyle name="20% - Accent4 3 4 2 2 2 2" xfId="29697" xr:uid="{52140C12-1BBD-4A07-9479-207026A24339}"/>
    <cellStyle name="20% - Accent4 3 4 2 2 3" xfId="21369" xr:uid="{F0FBAF26-6454-4345-B5B9-8B9ED8FDA5C0}"/>
    <cellStyle name="20% - Accent4 3 4 2 3" xfId="7486" xr:uid="{DD74C7D9-FEDF-4C8E-A141-30D85F3A0172}"/>
    <cellStyle name="20% - Accent4 3 4 2 3 2" xfId="15816" xr:uid="{F314808A-16AB-4FB3-8E99-23B2181DEBBC}"/>
    <cellStyle name="20% - Accent4 3 4 2 3 2 2" xfId="32473" xr:uid="{5BEAE77C-9A47-4679-875C-4C6F6C322FE4}"/>
    <cellStyle name="20% - Accent4 3 4 2 3 3" xfId="24145" xr:uid="{A61B3C4A-EE0F-48D4-9B38-DEF194702AC8}"/>
    <cellStyle name="20% - Accent4 3 4 2 4" xfId="10264" xr:uid="{FDB13389-1E47-4C9D-BE3B-BCA87B723AA7}"/>
    <cellStyle name="20% - Accent4 3 4 2 4 2" xfId="26921" xr:uid="{6770BA3E-A958-4581-B969-D0B24D08FF59}"/>
    <cellStyle name="20% - Accent4 3 4 2 5" xfId="18593" xr:uid="{A444CB24-5AF5-45B3-9D8F-9DA217CE1AB2}"/>
    <cellStyle name="20% - Accent4 3 4 3" xfId="3383" xr:uid="{02CA76BB-A45F-4422-9D32-8480A64E5A9A}"/>
    <cellStyle name="20% - Accent4 3 4 3 2" xfId="11713" xr:uid="{5051DB40-9E65-4273-9794-A4C2BF3512C1}"/>
    <cellStyle name="20% - Accent4 3 4 3 2 2" xfId="28370" xr:uid="{4BA6781B-85D9-45AB-8596-E0CA25C88323}"/>
    <cellStyle name="20% - Accent4 3 4 3 3" xfId="20042" xr:uid="{0539BAC6-A4F5-4EAB-AA13-5834CCC8EFC2}"/>
    <cellStyle name="20% - Accent4 3 4 4" xfId="6159" xr:uid="{DADEB823-C838-4E02-951D-E22B749F63B1}"/>
    <cellStyle name="20% - Accent4 3 4 4 2" xfId="14489" xr:uid="{C0619DAD-B932-4A51-BAC3-40A6F48FB9E2}"/>
    <cellStyle name="20% - Accent4 3 4 4 2 2" xfId="31146" xr:uid="{0E998B0C-3243-4983-8C40-0250FA092BF0}"/>
    <cellStyle name="20% - Accent4 3 4 4 3" xfId="22818" xr:uid="{EF170F2E-40BF-402E-B60A-0595EA295D30}"/>
    <cellStyle name="20% - Accent4 3 4 5" xfId="8937" xr:uid="{47D4F22D-A1AE-451B-B179-BE8D4256B669}"/>
    <cellStyle name="20% - Accent4 3 4 5 2" xfId="25594" xr:uid="{E390DB62-EC44-4D87-95F0-02D6AA5FD16C}"/>
    <cellStyle name="20% - Accent4 3 4 6" xfId="17266" xr:uid="{A5BA7B33-0929-4CB0-B635-5FF9CAE006AC}"/>
    <cellStyle name="20% - Accent4 3 5" xfId="1067" xr:uid="{24ACA6C2-4A0A-4932-8579-5B7684AA2623}"/>
    <cellStyle name="20% - Accent4 3 5 2" xfId="2395" xr:uid="{0C794883-CCE3-489A-A8DA-605032E5DBC6}"/>
    <cellStyle name="20% - Accent4 3 5 2 2" xfId="5185" xr:uid="{8FEBDFA6-FA60-44A7-A51F-FC0E3300D3BA}"/>
    <cellStyle name="20% - Accent4 3 5 2 2 2" xfId="13515" xr:uid="{491F43EB-DD8A-4845-BC47-C46C7447C59A}"/>
    <cellStyle name="20% - Accent4 3 5 2 2 2 2" xfId="30172" xr:uid="{78A07743-9428-40D4-98D1-FCDA5F7E0475}"/>
    <cellStyle name="20% - Accent4 3 5 2 2 3" xfId="21844" xr:uid="{E9E744A2-3882-4626-A3C7-EEADD295E5B4}"/>
    <cellStyle name="20% - Accent4 3 5 2 3" xfId="7961" xr:uid="{5496DD4C-60D5-4E5E-97E0-C25343968696}"/>
    <cellStyle name="20% - Accent4 3 5 2 3 2" xfId="16291" xr:uid="{D7E226E8-FC9D-46D3-88C2-DECFA2C6C857}"/>
    <cellStyle name="20% - Accent4 3 5 2 3 2 2" xfId="32948" xr:uid="{B7FE2A09-9546-40EE-8273-A4B5FE24F2A9}"/>
    <cellStyle name="20% - Accent4 3 5 2 3 3" xfId="24620" xr:uid="{89AF6E62-C5C0-4E46-94DD-07A1656692F8}"/>
    <cellStyle name="20% - Accent4 3 5 2 4" xfId="10739" xr:uid="{019A6727-7FEF-46B8-B9EE-A254076CFF26}"/>
    <cellStyle name="20% - Accent4 3 5 2 4 2" xfId="27396" xr:uid="{29F44D9E-42A2-4347-81CA-5E678796889B}"/>
    <cellStyle name="20% - Accent4 3 5 2 5" xfId="19068" xr:uid="{2F759AAA-F7D1-4B1D-92E8-5EB8F2905F3E}"/>
    <cellStyle name="20% - Accent4 3 5 3" xfId="3858" xr:uid="{947FBFF3-572F-4890-80F2-A599B5426673}"/>
    <cellStyle name="20% - Accent4 3 5 3 2" xfId="12188" xr:uid="{42864A00-FE5D-4A80-ADF9-733F4DDA6DD8}"/>
    <cellStyle name="20% - Accent4 3 5 3 2 2" xfId="28845" xr:uid="{19384A6C-D3C8-41FC-9989-15D6DEA275EA}"/>
    <cellStyle name="20% - Accent4 3 5 3 3" xfId="20517" xr:uid="{6A113321-F3CA-4DAD-91C8-36C237BC1C63}"/>
    <cellStyle name="20% - Accent4 3 5 4" xfId="6634" xr:uid="{F595054D-DEEC-4854-BD7B-9FFDB7669CC3}"/>
    <cellStyle name="20% - Accent4 3 5 4 2" xfId="14964" xr:uid="{DBBCA63E-1301-4B09-AC1C-037D5C55088D}"/>
    <cellStyle name="20% - Accent4 3 5 4 2 2" xfId="31621" xr:uid="{47968ECB-9EC7-440E-95A5-E9C620A6DF75}"/>
    <cellStyle name="20% - Accent4 3 5 4 3" xfId="23293" xr:uid="{DA912B11-96E8-4A3C-83E7-0285A50F7987}"/>
    <cellStyle name="20% - Accent4 3 5 5" xfId="9412" xr:uid="{8D96487E-F607-452D-888C-E012CD10FF43}"/>
    <cellStyle name="20% - Accent4 3 5 5 2" xfId="26069" xr:uid="{65EBC2A4-9AAB-4F6D-BCDD-3B98B7932EF7}"/>
    <cellStyle name="20% - Accent4 3 5 6" xfId="17741" xr:uid="{D4F6072F-A5B7-48A3-9014-B1811A68B2DA}"/>
    <cellStyle name="20% - Accent4 3 6" xfId="1332" xr:uid="{A7AF6006-AD6B-4123-A2EB-02E7F30342BB}"/>
    <cellStyle name="20% - Accent4 3 6 2" xfId="2660" xr:uid="{3AD25983-87DC-4F09-B7DD-82A404E7A420}"/>
    <cellStyle name="20% - Accent4 3 6 2 2" xfId="5450" xr:uid="{9EBDBCD5-8A8C-4341-B6B8-CA355377A317}"/>
    <cellStyle name="20% - Accent4 3 6 2 2 2" xfId="13780" xr:uid="{385A4F40-ED4F-4C86-BF58-6309E5EBCFA4}"/>
    <cellStyle name="20% - Accent4 3 6 2 2 2 2" xfId="30437" xr:uid="{A1DE8348-63B2-46BE-A2DB-BA2B52946001}"/>
    <cellStyle name="20% - Accent4 3 6 2 2 3" xfId="22109" xr:uid="{4955C844-82AE-47BA-994F-BF6182E564F7}"/>
    <cellStyle name="20% - Accent4 3 6 2 3" xfId="8226" xr:uid="{421AEBB8-D1C0-44D9-BBF2-0AAA511C7D03}"/>
    <cellStyle name="20% - Accent4 3 6 2 3 2" xfId="16556" xr:uid="{0069C235-4ADF-4C9D-B6D4-D3A3EDE09A6F}"/>
    <cellStyle name="20% - Accent4 3 6 2 3 2 2" xfId="33213" xr:uid="{84EE1E90-C35C-4BDE-80EF-253B592BA3F1}"/>
    <cellStyle name="20% - Accent4 3 6 2 3 3" xfId="24885" xr:uid="{648D8E19-6398-4138-B9A1-FA6EFDE0D579}"/>
    <cellStyle name="20% - Accent4 3 6 2 4" xfId="11004" xr:uid="{3039FD52-0F2B-4B85-BB10-18CA82DAE934}"/>
    <cellStyle name="20% - Accent4 3 6 2 4 2" xfId="27661" xr:uid="{453F0C36-AE3F-4080-AFEB-A83B47FAA08A}"/>
    <cellStyle name="20% - Accent4 3 6 2 5" xfId="19333" xr:uid="{5D464B4A-204A-49F1-9EA4-139273622813}"/>
    <cellStyle name="20% - Accent4 3 6 3" xfId="4123" xr:uid="{B59CE03E-1ADE-4350-844B-A4E3E744D5A8}"/>
    <cellStyle name="20% - Accent4 3 6 3 2" xfId="12453" xr:uid="{349E8521-B26C-48AC-911F-D59D43C3E46A}"/>
    <cellStyle name="20% - Accent4 3 6 3 2 2" xfId="29110" xr:uid="{292D3999-8798-4D37-B7DA-0BBA5F1BC437}"/>
    <cellStyle name="20% - Accent4 3 6 3 3" xfId="20782" xr:uid="{28A234E6-BEFC-4C6F-9BCB-74167F2229C2}"/>
    <cellStyle name="20% - Accent4 3 6 4" xfId="6899" xr:uid="{EE13D1A1-59FB-4E8C-AE4B-AF29E1E36CC1}"/>
    <cellStyle name="20% - Accent4 3 6 4 2" xfId="15229" xr:uid="{1F1D7885-1F07-4E45-9D32-70D23CF6705B}"/>
    <cellStyle name="20% - Accent4 3 6 4 2 2" xfId="31886" xr:uid="{13EF2C40-7933-4E2B-AAC7-A01255B46199}"/>
    <cellStyle name="20% - Accent4 3 6 4 3" xfId="23558" xr:uid="{842EB52C-AFD0-430A-B62D-C13F2BCFA0DF}"/>
    <cellStyle name="20% - Accent4 3 6 5" xfId="9677" xr:uid="{A557AD25-FF3A-4080-B15D-F93F9FBAD7AF}"/>
    <cellStyle name="20% - Accent4 3 6 5 2" xfId="26334" xr:uid="{4A3BE737-A989-45A5-A756-6D87D2C3A567}"/>
    <cellStyle name="20% - Accent4 3 6 6" xfId="18006" xr:uid="{F0619B31-DE15-4B20-977D-98B76EA371F4}"/>
    <cellStyle name="20% - Accent4 3 7" xfId="1447" xr:uid="{DF92855B-4DB8-4A5A-8BF1-B08BB5FEA9C4}"/>
    <cellStyle name="20% - Accent4 3 7 2" xfId="4237" xr:uid="{0959CAD3-E37E-46DC-9561-AC83C7490434}"/>
    <cellStyle name="20% - Accent4 3 7 2 2" xfId="12567" xr:uid="{73D58C57-4988-49D1-8ACB-250712583E49}"/>
    <cellStyle name="20% - Accent4 3 7 2 2 2" xfId="29224" xr:uid="{9FF14748-21D2-4AFC-B3DF-DCD12168A653}"/>
    <cellStyle name="20% - Accent4 3 7 2 3" xfId="20896" xr:uid="{B5F82884-4C53-46E7-BC8E-7D998A3DE495}"/>
    <cellStyle name="20% - Accent4 3 7 3" xfId="7013" xr:uid="{C8C0DAFB-EFA2-4ECF-AE54-C815E3EF6F51}"/>
    <cellStyle name="20% - Accent4 3 7 3 2" xfId="15343" xr:uid="{4C2521DA-BE6A-4379-B81F-49459F22D38C}"/>
    <cellStyle name="20% - Accent4 3 7 3 2 2" xfId="32000" xr:uid="{F11C1DCD-7671-402D-94A7-C8F34494453C}"/>
    <cellStyle name="20% - Accent4 3 7 3 3" xfId="23672" xr:uid="{3BFCC936-6FBA-4E51-A343-FE89C721B82F}"/>
    <cellStyle name="20% - Accent4 3 7 4" xfId="9791" xr:uid="{B9117727-03F7-4CC3-9E99-17C24DDC6420}"/>
    <cellStyle name="20% - Accent4 3 7 4 2" xfId="26448" xr:uid="{167A6A60-2B64-41E2-8796-14D2335D3AC8}"/>
    <cellStyle name="20% - Accent4 3 7 5" xfId="18120" xr:uid="{17DDEF6E-D4CE-4E37-851D-CC7BF11298DE}"/>
    <cellStyle name="20% - Accent4 3 8" xfId="2910" xr:uid="{0D85D58E-2EF4-4ADB-BC24-828E0A24EEDE}"/>
    <cellStyle name="20% - Accent4 3 8 2" xfId="11240" xr:uid="{EEF54211-730B-4979-B54D-1A699B96393F}"/>
    <cellStyle name="20% - Accent4 3 8 2 2" xfId="27897" xr:uid="{542C9315-064B-408C-9508-268A18B2E68B}"/>
    <cellStyle name="20% - Accent4 3 8 3" xfId="19569" xr:uid="{8E1D8383-8F3B-435F-B16C-24792C6AD688}"/>
    <cellStyle name="20% - Accent4 3 9" xfId="5686" xr:uid="{3F350699-5A1E-4FED-BFEE-8740F26F0A65}"/>
    <cellStyle name="20% - Accent4 3 9 2" xfId="14016" xr:uid="{CD503AA5-0620-4172-B7F9-37FF99E2CE1E}"/>
    <cellStyle name="20% - Accent4 3 9 2 2" xfId="30673" xr:uid="{D5C3A046-8503-4054-B3A4-C623435562A9}"/>
    <cellStyle name="20% - Accent4 3 9 3" xfId="22345" xr:uid="{28EB67EA-2FC5-4D73-B261-604B8B2300E5}"/>
    <cellStyle name="20% - Accent4 4" xfId="171" xr:uid="{88925076-B7E6-460F-B782-76EC30EADCB0}"/>
    <cellStyle name="20% - Accent4 4 10" xfId="34764" xr:uid="{FEABF745-2EAB-4439-85C2-04B2332856CD}"/>
    <cellStyle name="20% - Accent4 4 2" xfId="412" xr:uid="{D19C9AD1-2219-4CED-97F3-E19A8D51F49D}"/>
    <cellStyle name="20% - Accent4 4 2 2" xfId="889" xr:uid="{890B951E-EF40-4121-8E22-8BD183691A82}"/>
    <cellStyle name="20% - Accent4 4 2 2 2" xfId="2217" xr:uid="{96864CE7-9184-4649-9470-15A3D3F49CD4}"/>
    <cellStyle name="20% - Accent4 4 2 2 2 2" xfId="5007" xr:uid="{CEC08C41-00AE-43AC-A397-9C8B176964E4}"/>
    <cellStyle name="20% - Accent4 4 2 2 2 2 2" xfId="13337" xr:uid="{073F448D-3EA3-4BBB-B565-0E11138F342E}"/>
    <cellStyle name="20% - Accent4 4 2 2 2 2 2 2" xfId="29994" xr:uid="{4FC20552-5AC3-4612-BD29-4B35A600C0EB}"/>
    <cellStyle name="20% - Accent4 4 2 2 2 2 3" xfId="21666" xr:uid="{81FFCA4B-790E-4B8C-98CC-6CFC8F2F5174}"/>
    <cellStyle name="20% - Accent4 4 2 2 2 3" xfId="7783" xr:uid="{7A97DAC4-C26A-4C61-AE93-6E093D6B4890}"/>
    <cellStyle name="20% - Accent4 4 2 2 2 3 2" xfId="16113" xr:uid="{C3295853-7A0A-46D7-8E90-EDDA4D1F3AE2}"/>
    <cellStyle name="20% - Accent4 4 2 2 2 3 2 2" xfId="32770" xr:uid="{01F1DA6E-6EDC-40DD-A182-88B5EFBB0FF1}"/>
    <cellStyle name="20% - Accent4 4 2 2 2 3 3" xfId="24442" xr:uid="{60EF460F-0144-4083-8E17-9703CEA13A8E}"/>
    <cellStyle name="20% - Accent4 4 2 2 2 4" xfId="10561" xr:uid="{D2ABC684-96E1-409A-9702-53E195BADCE1}"/>
    <cellStyle name="20% - Accent4 4 2 2 2 4 2" xfId="27218" xr:uid="{38DB48A5-4673-4750-8646-724DF91A4E36}"/>
    <cellStyle name="20% - Accent4 4 2 2 2 5" xfId="18890" xr:uid="{A084BD56-83AE-4D05-8CA3-E09B4DDEA5A9}"/>
    <cellStyle name="20% - Accent4 4 2 2 3" xfId="3680" xr:uid="{5A4DEC3B-38CB-4D2A-89F6-CD5969E4A657}"/>
    <cellStyle name="20% - Accent4 4 2 2 3 2" xfId="12010" xr:uid="{91F818F0-E1C2-41C6-83A7-EC6D6BB721E4}"/>
    <cellStyle name="20% - Accent4 4 2 2 3 2 2" xfId="28667" xr:uid="{CB9BC0B0-3390-4341-8EAB-12E2D7B80120}"/>
    <cellStyle name="20% - Accent4 4 2 2 3 3" xfId="20339" xr:uid="{8C8DE359-92F1-4AAB-8CAC-3B48D3EA8AFF}"/>
    <cellStyle name="20% - Accent4 4 2 2 4" xfId="6456" xr:uid="{6ABF939D-453B-4125-8AB3-E262F3B70F9D}"/>
    <cellStyle name="20% - Accent4 4 2 2 4 2" xfId="14786" xr:uid="{A7C95CF6-6780-41FD-9F72-2073036CC072}"/>
    <cellStyle name="20% - Accent4 4 2 2 4 2 2" xfId="31443" xr:uid="{4F34FEDA-E85D-44C3-A018-61A67C98FB6E}"/>
    <cellStyle name="20% - Accent4 4 2 2 4 3" xfId="23115" xr:uid="{FD21013B-2BFB-460C-A3C5-3FDF46A6B2D8}"/>
    <cellStyle name="20% - Accent4 4 2 2 5" xfId="9234" xr:uid="{9A6BEBEE-1C5E-4B4B-8D15-205F0D12241E}"/>
    <cellStyle name="20% - Accent4 4 2 2 5 2" xfId="25891" xr:uid="{70FC8A49-3EF4-41EA-9643-CE276BDC2172}"/>
    <cellStyle name="20% - Accent4 4 2 2 6" xfId="17563" xr:uid="{0B6B8034-24A9-4AE1-A331-1C853157B7D9}"/>
    <cellStyle name="20% - Accent4 4 2 3" xfId="1742" xr:uid="{D4742FA2-3D08-489E-8EFE-52EC629CC2EF}"/>
    <cellStyle name="20% - Accent4 4 2 3 2" xfId="4532" xr:uid="{8835E512-4947-481F-98AB-54C836292DA9}"/>
    <cellStyle name="20% - Accent4 4 2 3 2 2" xfId="12862" xr:uid="{D09BB449-2627-4AF1-93BA-8BB7135BAF33}"/>
    <cellStyle name="20% - Accent4 4 2 3 2 2 2" xfId="29519" xr:uid="{AE252034-23BE-4FFB-82E7-0D4730DB1A3B}"/>
    <cellStyle name="20% - Accent4 4 2 3 2 3" xfId="21191" xr:uid="{C7544049-5613-47BC-A9D5-283511D0FC73}"/>
    <cellStyle name="20% - Accent4 4 2 3 3" xfId="7308" xr:uid="{BDB98FED-B1FF-44B5-84F1-FEF764140F19}"/>
    <cellStyle name="20% - Accent4 4 2 3 3 2" xfId="15638" xr:uid="{41446F16-A25E-41D5-8DDA-3C499522C966}"/>
    <cellStyle name="20% - Accent4 4 2 3 3 2 2" xfId="32295" xr:uid="{F68B6018-E6E7-4054-90F3-8436B02452AC}"/>
    <cellStyle name="20% - Accent4 4 2 3 3 3" xfId="23967" xr:uid="{9A15A0A9-649D-4570-B59B-B16B59528D53}"/>
    <cellStyle name="20% - Accent4 4 2 3 4" xfId="10086" xr:uid="{7E14BEA0-AF8A-49BE-B62F-F659C33C80E5}"/>
    <cellStyle name="20% - Accent4 4 2 3 4 2" xfId="26743" xr:uid="{801EA06C-F36E-4EAF-8741-AA2B1BC902F9}"/>
    <cellStyle name="20% - Accent4 4 2 3 5" xfId="18415" xr:uid="{434E69BD-347D-4695-8DCF-31E5AB550EBB}"/>
    <cellStyle name="20% - Accent4 4 2 4" xfId="3205" xr:uid="{4CDC5C4A-0A01-431E-9DE0-D98731918C66}"/>
    <cellStyle name="20% - Accent4 4 2 4 2" xfId="11535" xr:uid="{DF492F39-033B-4BA0-A5AA-E4DDDD8738B2}"/>
    <cellStyle name="20% - Accent4 4 2 4 2 2" xfId="28192" xr:uid="{D667979A-B008-433F-8786-5216CFB845DF}"/>
    <cellStyle name="20% - Accent4 4 2 4 3" xfId="19864" xr:uid="{B1DB9D52-B4E5-418E-A3F1-BE6F676D6214}"/>
    <cellStyle name="20% - Accent4 4 2 5" xfId="5981" xr:uid="{0924CF9F-1D6F-4596-8972-5DDAA26776E0}"/>
    <cellStyle name="20% - Accent4 4 2 5 2" xfId="14311" xr:uid="{51CA0120-E530-40BD-8BA3-02BB87DD4AF5}"/>
    <cellStyle name="20% - Accent4 4 2 5 2 2" xfId="30968" xr:uid="{7C377955-2A40-4613-BE73-561BEDBC2150}"/>
    <cellStyle name="20% - Accent4 4 2 5 3" xfId="22640" xr:uid="{4E9DCCA4-7575-4D1C-A5AF-F258329B0AC4}"/>
    <cellStyle name="20% - Accent4 4 2 6" xfId="8759" xr:uid="{F31B399F-C7C3-454E-A628-6602137BF903}"/>
    <cellStyle name="20% - Accent4 4 2 6 2" xfId="25416" xr:uid="{519D4005-F538-445A-82E2-440AF9F5DB1A}"/>
    <cellStyle name="20% - Accent4 4 2 7" xfId="17088" xr:uid="{816D9A26-F7D2-4454-A5D9-D1C50F6B800C}"/>
    <cellStyle name="20% - Accent4 4 3" xfId="648" xr:uid="{C23D6365-E0BC-45C1-AD11-BB2CB65EAF61}"/>
    <cellStyle name="20% - Accent4 4 3 2" xfId="1978" xr:uid="{03E181E1-685A-45F5-B2DC-08256678D13E}"/>
    <cellStyle name="20% - Accent4 4 3 2 2" xfId="4768" xr:uid="{BAD246B4-6FD8-4E55-BF0A-8363518DDDDA}"/>
    <cellStyle name="20% - Accent4 4 3 2 2 2" xfId="13098" xr:uid="{A441EB7A-CD1B-40F3-B97F-D2D6C9BD232A}"/>
    <cellStyle name="20% - Accent4 4 3 2 2 2 2" xfId="29755" xr:uid="{664242D2-42B7-416A-A731-EBA949955662}"/>
    <cellStyle name="20% - Accent4 4 3 2 2 3" xfId="21427" xr:uid="{E837C337-5194-4D5B-A04B-6F6DFFE9ECA8}"/>
    <cellStyle name="20% - Accent4 4 3 2 3" xfId="7544" xr:uid="{218E3DD6-251C-471D-9432-715DD182342A}"/>
    <cellStyle name="20% - Accent4 4 3 2 3 2" xfId="15874" xr:uid="{E22062CA-D83F-4D10-9A33-100A41B4861B}"/>
    <cellStyle name="20% - Accent4 4 3 2 3 2 2" xfId="32531" xr:uid="{559758B5-69A6-439B-9F09-1BBF666E2095}"/>
    <cellStyle name="20% - Accent4 4 3 2 3 3" xfId="24203" xr:uid="{5CA371AA-C2F7-4E1D-934B-A9D543D87DEC}"/>
    <cellStyle name="20% - Accent4 4 3 2 4" xfId="10322" xr:uid="{9AD0EC88-4D54-4BA7-8257-A3F9AA45B6E3}"/>
    <cellStyle name="20% - Accent4 4 3 2 4 2" xfId="26979" xr:uid="{6AA01A3E-114A-4312-8687-1F4221D07608}"/>
    <cellStyle name="20% - Accent4 4 3 2 5" xfId="18651" xr:uid="{0FCED062-3AAC-4272-9716-716C3CD5CC7C}"/>
    <cellStyle name="20% - Accent4 4 3 3" xfId="3441" xr:uid="{73793DB3-29F2-492A-A4A4-5BA6DB859FD1}"/>
    <cellStyle name="20% - Accent4 4 3 3 2" xfId="11771" xr:uid="{1E82B217-8BCD-481A-89E3-F722E86DDF26}"/>
    <cellStyle name="20% - Accent4 4 3 3 2 2" xfId="28428" xr:uid="{66BD381A-820D-40E5-925E-1FCC283B25DC}"/>
    <cellStyle name="20% - Accent4 4 3 3 3" xfId="20100" xr:uid="{394D4F95-E981-4040-AB93-A5102F78F5D4}"/>
    <cellStyle name="20% - Accent4 4 3 4" xfId="6217" xr:uid="{1DE7E794-5019-45E0-89B6-35FCA9F182CE}"/>
    <cellStyle name="20% - Accent4 4 3 4 2" xfId="14547" xr:uid="{540349FA-423F-4314-AE70-A8FE174EB78C}"/>
    <cellStyle name="20% - Accent4 4 3 4 2 2" xfId="31204" xr:uid="{AB6ADBDC-2475-4C58-8A5F-6BCD2CBB15BF}"/>
    <cellStyle name="20% - Accent4 4 3 4 3" xfId="22876" xr:uid="{55BCF2EB-9CD9-4BBB-8417-CB803E47424F}"/>
    <cellStyle name="20% - Accent4 4 3 5" xfId="8995" xr:uid="{10984D31-3161-414F-A8E8-659FEBB832B8}"/>
    <cellStyle name="20% - Accent4 4 3 5 2" xfId="25652" xr:uid="{30BA61C2-DE65-4972-A297-A4AFEAED73C2}"/>
    <cellStyle name="20% - Accent4 4 3 6" xfId="17324" xr:uid="{0B189626-E418-4CCA-911E-2744F046F875}"/>
    <cellStyle name="20% - Accent4 4 4" xfId="1125" xr:uid="{B9531DC7-CABD-4FA7-A87A-91A852A6F6F1}"/>
    <cellStyle name="20% - Accent4 4 4 2" xfId="2453" xr:uid="{940D1AA6-A412-4DF5-BDED-51F2EBA7F4B8}"/>
    <cellStyle name="20% - Accent4 4 4 2 2" xfId="5243" xr:uid="{D5041C8B-54D4-450E-A745-916A06B99CE2}"/>
    <cellStyle name="20% - Accent4 4 4 2 2 2" xfId="13573" xr:uid="{27C750BC-FA2F-4601-B869-74A0DA726707}"/>
    <cellStyle name="20% - Accent4 4 4 2 2 2 2" xfId="30230" xr:uid="{ACEE7BE0-8E62-42A1-BBDC-A6A4CE1871EB}"/>
    <cellStyle name="20% - Accent4 4 4 2 2 3" xfId="21902" xr:uid="{CD620470-4E3E-4F94-855C-6D1CCE858093}"/>
    <cellStyle name="20% - Accent4 4 4 2 3" xfId="8019" xr:uid="{27E3E780-5194-4C10-9C3C-F01558BD3042}"/>
    <cellStyle name="20% - Accent4 4 4 2 3 2" xfId="16349" xr:uid="{930BF5E0-DF82-4D0D-8C0C-C763D1EA32FD}"/>
    <cellStyle name="20% - Accent4 4 4 2 3 2 2" xfId="33006" xr:uid="{3690C40D-9419-4EC3-A36B-ABBBA3B32E41}"/>
    <cellStyle name="20% - Accent4 4 4 2 3 3" xfId="24678" xr:uid="{361E6894-76D8-4FD5-8597-1C9F3A035239}"/>
    <cellStyle name="20% - Accent4 4 4 2 4" xfId="10797" xr:uid="{BC148948-8295-48AE-997B-992DE8B3EE69}"/>
    <cellStyle name="20% - Accent4 4 4 2 4 2" xfId="27454" xr:uid="{29F65D66-31D1-4CD9-AE64-3C6E2A7C70E6}"/>
    <cellStyle name="20% - Accent4 4 4 2 5" xfId="19126" xr:uid="{AC5FD561-3FD8-436A-840B-1705445965F1}"/>
    <cellStyle name="20% - Accent4 4 4 3" xfId="3916" xr:uid="{99256C06-B3C7-4B6D-B44E-7FFADBDC28A8}"/>
    <cellStyle name="20% - Accent4 4 4 3 2" xfId="12246" xr:uid="{868746B4-FA0F-4628-8842-52EB48774EF5}"/>
    <cellStyle name="20% - Accent4 4 4 3 2 2" xfId="28903" xr:uid="{9A8B70B1-FCCF-4D17-8166-81BF3E3ED6E6}"/>
    <cellStyle name="20% - Accent4 4 4 3 3" xfId="20575" xr:uid="{7C97E592-0CE4-41D5-BDD8-9EC3736E3EB0}"/>
    <cellStyle name="20% - Accent4 4 4 4" xfId="6692" xr:uid="{423D84C3-421D-4D70-9802-5B9D386138AA}"/>
    <cellStyle name="20% - Accent4 4 4 4 2" xfId="15022" xr:uid="{D1E427B7-C179-4547-9FEF-075A85F4BC1E}"/>
    <cellStyle name="20% - Accent4 4 4 4 2 2" xfId="31679" xr:uid="{C307E8EA-F221-4336-BAF8-1FFE64FA8E89}"/>
    <cellStyle name="20% - Accent4 4 4 4 3" xfId="23351" xr:uid="{758D97EE-6EC9-495A-94BD-B2E4CDA09E23}"/>
    <cellStyle name="20% - Accent4 4 4 5" xfId="9470" xr:uid="{CAC8BEEC-709C-410E-9B85-A1AE54402497}"/>
    <cellStyle name="20% - Accent4 4 4 5 2" xfId="26127" xr:uid="{3B1033A7-84EB-4150-B24C-04AF81E84BE3}"/>
    <cellStyle name="20% - Accent4 4 4 6" xfId="17799" xr:uid="{2103CC78-8B54-46BC-8E7C-B504AF7E06B3}"/>
    <cellStyle name="20% - Accent4 4 5" xfId="1505" xr:uid="{14BC2B55-6510-40EC-9991-332AE63C9D08}"/>
    <cellStyle name="20% - Accent4 4 5 2" xfId="4295" xr:uid="{641E14A4-6E22-4079-AF3D-BE6C11E1793C}"/>
    <cellStyle name="20% - Accent4 4 5 2 2" xfId="12625" xr:uid="{496DAD25-BA12-4E79-A7D2-0B25DF29F240}"/>
    <cellStyle name="20% - Accent4 4 5 2 2 2" xfId="29282" xr:uid="{E5A85D55-E930-4D02-949E-CDCC729AD3AB}"/>
    <cellStyle name="20% - Accent4 4 5 2 3" xfId="20954" xr:uid="{FD8C775B-A588-437C-99B0-AC35BD5DD40C}"/>
    <cellStyle name="20% - Accent4 4 5 3" xfId="7071" xr:uid="{2A243617-C242-427E-A1EE-64699FBCB971}"/>
    <cellStyle name="20% - Accent4 4 5 3 2" xfId="15401" xr:uid="{A5F194AA-6077-49A7-A8C7-1E79CD78BFB8}"/>
    <cellStyle name="20% - Accent4 4 5 3 2 2" xfId="32058" xr:uid="{591FA2E0-148B-459B-B6C9-14FD458B4288}"/>
    <cellStyle name="20% - Accent4 4 5 3 3" xfId="23730" xr:uid="{D2B3947B-B288-4EE1-9BF3-D48BB5294A1C}"/>
    <cellStyle name="20% - Accent4 4 5 4" xfId="9849" xr:uid="{4F8F434D-D19A-42F3-8327-654A2B8EBC90}"/>
    <cellStyle name="20% - Accent4 4 5 4 2" xfId="26506" xr:uid="{C4398BD6-99A0-4836-A0FF-F7F5E6F34EF3}"/>
    <cellStyle name="20% - Accent4 4 5 5" xfId="18178" xr:uid="{9C8EB9DB-7358-4DDC-B5DF-2C73DEE5AAB6}"/>
    <cellStyle name="20% - Accent4 4 6" xfId="2968" xr:uid="{6AED6627-30A6-4939-A119-F18DADF8ACA1}"/>
    <cellStyle name="20% - Accent4 4 6 2" xfId="11298" xr:uid="{FB221ED3-0979-4358-A9EF-1172733DBC9A}"/>
    <cellStyle name="20% - Accent4 4 6 2 2" xfId="27955" xr:uid="{0B165288-F88C-4CC8-93BC-6DE3D594A514}"/>
    <cellStyle name="20% - Accent4 4 6 3" xfId="19627" xr:uid="{AF5202CD-6577-4C9D-A0A6-95E411D7083F}"/>
    <cellStyle name="20% - Accent4 4 7" xfId="5744" xr:uid="{F327E544-8BF1-41BC-B076-2AF124609ECC}"/>
    <cellStyle name="20% - Accent4 4 7 2" xfId="14074" xr:uid="{DE4F3FDB-68F0-4F74-AFFD-78F121B2A96C}"/>
    <cellStyle name="20% - Accent4 4 7 2 2" xfId="30731" xr:uid="{C0AC5A51-6461-4BB9-BBDF-A62A4FA0E76C}"/>
    <cellStyle name="20% - Accent4 4 7 3" xfId="22403" xr:uid="{DE73986D-1728-4946-86DB-1F22ABA2B3C3}"/>
    <cellStyle name="20% - Accent4 4 8" xfId="8522" xr:uid="{A515AB7F-34C9-4EB3-98BC-33D54340FA9A}"/>
    <cellStyle name="20% - Accent4 4 8 2" xfId="25179" xr:uid="{36F446EF-CD0C-4ED0-A818-3981B835143C}"/>
    <cellStyle name="20% - Accent4 4 9" xfId="16851" xr:uid="{87BA91D4-188A-40E1-BFB7-F53E38E7213F}"/>
    <cellStyle name="20% - Accent4 5" xfId="300" xr:uid="{0394F6DB-366D-4CF0-8BC3-ED6E0D0A677C}"/>
    <cellStyle name="20% - Accent4 5 2" xfId="782" xr:uid="{405D44C0-F9B9-4200-A555-8AC0B40D3501}"/>
    <cellStyle name="20% - Accent4 5 2 2" xfId="2110" xr:uid="{A8A1E71D-4DC9-434E-A2C9-E4B32189F5A8}"/>
    <cellStyle name="20% - Accent4 5 2 2 2" xfId="4900" xr:uid="{F64427EF-3668-4A92-8E97-9B5EFB6A2C64}"/>
    <cellStyle name="20% - Accent4 5 2 2 2 2" xfId="13230" xr:uid="{9555B81D-0E01-44E6-A7C3-AAAACC7F3385}"/>
    <cellStyle name="20% - Accent4 5 2 2 2 2 2" xfId="29887" xr:uid="{70118AE7-B03D-4B81-AAEB-A9E7C0CB7C1A}"/>
    <cellStyle name="20% - Accent4 5 2 2 2 3" xfId="21559" xr:uid="{3D513983-823A-4055-81B8-2F4BD1D11DAA}"/>
    <cellStyle name="20% - Accent4 5 2 2 3" xfId="7676" xr:uid="{2A7167DC-F98D-4379-9470-A9AD18698C4B}"/>
    <cellStyle name="20% - Accent4 5 2 2 3 2" xfId="16006" xr:uid="{574591EA-0F4D-4197-9FCF-0DED3A02EC10}"/>
    <cellStyle name="20% - Accent4 5 2 2 3 2 2" xfId="32663" xr:uid="{43BB54D6-4F0E-40E5-8A0B-3C1C203A4A41}"/>
    <cellStyle name="20% - Accent4 5 2 2 3 3" xfId="24335" xr:uid="{E4DF52E1-9ED4-4A84-B0F4-9176E5B78853}"/>
    <cellStyle name="20% - Accent4 5 2 2 4" xfId="10454" xr:uid="{74C4FACE-90DF-466A-9AA6-F9C619FF7F68}"/>
    <cellStyle name="20% - Accent4 5 2 2 4 2" xfId="27111" xr:uid="{79B9D3FF-D629-4B0D-A021-C44930A6FF4A}"/>
    <cellStyle name="20% - Accent4 5 2 2 5" xfId="18783" xr:uid="{7BCD5B5B-C645-4C2B-9521-388B19976A6D}"/>
    <cellStyle name="20% - Accent4 5 2 3" xfId="3573" xr:uid="{BCBE1C03-6C6E-437B-9FB7-76545E4EACE2}"/>
    <cellStyle name="20% - Accent4 5 2 3 2" xfId="11903" xr:uid="{31DAAE88-C98E-44FD-A5D6-7F305247DD44}"/>
    <cellStyle name="20% - Accent4 5 2 3 2 2" xfId="28560" xr:uid="{00F479C6-E363-4C24-9D0C-E39AEB58E049}"/>
    <cellStyle name="20% - Accent4 5 2 3 3" xfId="20232" xr:uid="{37127107-112D-4D12-922F-288C65687522}"/>
    <cellStyle name="20% - Accent4 5 2 4" xfId="6349" xr:uid="{390B562C-406D-4BA6-A937-9052678473DA}"/>
    <cellStyle name="20% - Accent4 5 2 4 2" xfId="14679" xr:uid="{1212472D-C5A4-42E9-A239-AE6F95AD0B95}"/>
    <cellStyle name="20% - Accent4 5 2 4 2 2" xfId="31336" xr:uid="{62038553-C440-4458-8029-2C60FD4DED61}"/>
    <cellStyle name="20% - Accent4 5 2 4 3" xfId="23008" xr:uid="{8D5EA458-3D65-4BF8-8FAC-57C716F054F9}"/>
    <cellStyle name="20% - Accent4 5 2 5" xfId="9127" xr:uid="{E8E13983-DE70-43BD-A758-F1E2F891747E}"/>
    <cellStyle name="20% - Accent4 5 2 5 2" xfId="25784" xr:uid="{1DC4FC3B-DD43-4C97-A494-6A06CD496B59}"/>
    <cellStyle name="20% - Accent4 5 2 6" xfId="17456" xr:uid="{D2836874-0766-4CB7-BD06-3DF244B292EF}"/>
    <cellStyle name="20% - Accent4 5 3" xfId="1630" xr:uid="{21421473-13B0-44E5-9F85-52C76BCFC1ED}"/>
    <cellStyle name="20% - Accent4 5 3 2" xfId="4420" xr:uid="{9AF167BF-0DA8-4494-AECC-6AC12DEB3B29}"/>
    <cellStyle name="20% - Accent4 5 3 2 2" xfId="12750" xr:uid="{31AB9D8D-6F8F-4DCE-9F06-B72BD3C53049}"/>
    <cellStyle name="20% - Accent4 5 3 2 2 2" xfId="29407" xr:uid="{E8D8868A-3EE1-4FA6-8BB9-C7E2A038675A}"/>
    <cellStyle name="20% - Accent4 5 3 2 3" xfId="21079" xr:uid="{3B37E3E3-CDBE-4237-B2DC-A0E5BF085869}"/>
    <cellStyle name="20% - Accent4 5 3 3" xfId="7196" xr:uid="{FB0E9C72-AA9F-433A-8081-C15DA6FAAE56}"/>
    <cellStyle name="20% - Accent4 5 3 3 2" xfId="15526" xr:uid="{1F00CCF0-B18A-4C6F-8082-8D87AEFAB002}"/>
    <cellStyle name="20% - Accent4 5 3 3 2 2" xfId="32183" xr:uid="{6E9F5C84-CFBC-4F0C-935E-4A933900BC8F}"/>
    <cellStyle name="20% - Accent4 5 3 3 3" xfId="23855" xr:uid="{64B60008-06C9-45AB-9A70-409E8CB874C7}"/>
    <cellStyle name="20% - Accent4 5 3 4" xfId="9974" xr:uid="{6F9F653B-3C69-40E5-820C-BDAB0A6B2CB8}"/>
    <cellStyle name="20% - Accent4 5 3 4 2" xfId="26631" xr:uid="{BB82DC36-1855-4C16-B74B-16A3E6CF36BE}"/>
    <cellStyle name="20% - Accent4 5 3 5" xfId="18303" xr:uid="{74D2FF86-17EE-4286-809D-5D8EC322F6E0}"/>
    <cellStyle name="20% - Accent4 5 4" xfId="3093" xr:uid="{F3B21CC7-5B51-4A03-B361-18A8AB275845}"/>
    <cellStyle name="20% - Accent4 5 4 2" xfId="11423" xr:uid="{B0305924-EF0B-4D2F-89B5-9259091FEAF8}"/>
    <cellStyle name="20% - Accent4 5 4 2 2" xfId="28080" xr:uid="{5CED72EF-0659-4A4B-8571-BCB5DF679AAD}"/>
    <cellStyle name="20% - Accent4 5 4 3" xfId="19752" xr:uid="{2672BB75-9D8F-49EC-A10C-A74BE11A6886}"/>
    <cellStyle name="20% - Accent4 5 5" xfId="5869" xr:uid="{2ECDF826-9282-466B-A5CD-BBAA8BAA9EF5}"/>
    <cellStyle name="20% - Accent4 5 5 2" xfId="14199" xr:uid="{DD11A9C5-27EE-409E-BABB-4D084068DBEB}"/>
    <cellStyle name="20% - Accent4 5 5 2 2" xfId="30856" xr:uid="{7325480E-B49C-4E1F-B794-0BD7B0A1BBAC}"/>
    <cellStyle name="20% - Accent4 5 5 3" xfId="22528" xr:uid="{9FFE0F9C-0DC1-4242-A8E8-BD700FC1AB62}"/>
    <cellStyle name="20% - Accent4 5 6" xfId="8647" xr:uid="{6FBFCB9B-9548-4E7B-B3B6-73B5C7A8C4C3}"/>
    <cellStyle name="20% - Accent4 5 6 2" xfId="25304" xr:uid="{F7310A15-4601-4543-9D5C-3EEF49394681}"/>
    <cellStyle name="20% - Accent4 5 7" xfId="16976" xr:uid="{18D1F4F7-BAE7-4AE9-96D8-72622D603011}"/>
    <cellStyle name="20% - Accent4 6" xfId="536" xr:uid="{2AD5182F-DE10-4587-A610-AA455E10B909}"/>
    <cellStyle name="20% - Accent4 6 2" xfId="1866" xr:uid="{43ED597B-58BE-4CD7-A86B-30D0A0314E3F}"/>
    <cellStyle name="20% - Accent4 6 2 2" xfId="4656" xr:uid="{F8E900BC-4298-4F12-B229-B1C440ECAFB5}"/>
    <cellStyle name="20% - Accent4 6 2 2 2" xfId="12986" xr:uid="{00DDD2D6-83C7-477E-9EE5-8972D1692F64}"/>
    <cellStyle name="20% - Accent4 6 2 2 2 2" xfId="29643" xr:uid="{CD11D3C6-773D-423C-A139-356B8BE2F8A9}"/>
    <cellStyle name="20% - Accent4 6 2 2 3" xfId="21315" xr:uid="{1427FB22-2AAA-4DE5-9DF7-20E65FC505F7}"/>
    <cellStyle name="20% - Accent4 6 2 3" xfId="7432" xr:uid="{D7429A54-A019-4413-BA5F-6385ADCC3AAF}"/>
    <cellStyle name="20% - Accent4 6 2 3 2" xfId="15762" xr:uid="{B0669E4F-BC1B-4FD0-B393-FB1E035334EF}"/>
    <cellStyle name="20% - Accent4 6 2 3 2 2" xfId="32419" xr:uid="{7189FADD-54FC-4139-BCC8-66A19F61565B}"/>
    <cellStyle name="20% - Accent4 6 2 3 3" xfId="24091" xr:uid="{A2B8EAAD-99C8-4681-85E8-2DC2113F0792}"/>
    <cellStyle name="20% - Accent4 6 2 4" xfId="10210" xr:uid="{69F1C94B-4AE1-4C6C-8C6B-4B84A2CA640A}"/>
    <cellStyle name="20% - Accent4 6 2 4 2" xfId="26867" xr:uid="{51B07ABB-9C7E-4A3A-A081-EA4D02AFE60C}"/>
    <cellStyle name="20% - Accent4 6 2 5" xfId="18539" xr:uid="{72FDA473-7901-4453-A387-2A588D1799BB}"/>
    <cellStyle name="20% - Accent4 6 3" xfId="3329" xr:uid="{122E211F-0F62-4DB0-BECF-2859D4C597D5}"/>
    <cellStyle name="20% - Accent4 6 3 2" xfId="11659" xr:uid="{A662D283-DC25-4B3C-83B6-807CC5EBA524}"/>
    <cellStyle name="20% - Accent4 6 3 2 2" xfId="28316" xr:uid="{666D9A98-AD48-413D-A736-369ADBF772D3}"/>
    <cellStyle name="20% - Accent4 6 3 3" xfId="19988" xr:uid="{C682875B-113B-40C9-B5F6-54A3FB989D04}"/>
    <cellStyle name="20% - Accent4 6 4" xfId="6105" xr:uid="{0D4BC5AA-2831-4FDC-A120-AB8D11109DC1}"/>
    <cellStyle name="20% - Accent4 6 4 2" xfId="14435" xr:uid="{F415EDD4-1E88-413B-8D5C-C009F29E0558}"/>
    <cellStyle name="20% - Accent4 6 4 2 2" xfId="31092" xr:uid="{C209ADB3-FE4D-4B0E-9E44-884F9B68AC4E}"/>
    <cellStyle name="20% - Accent4 6 4 3" xfId="22764" xr:uid="{C2939C45-7F24-4974-B1A5-1116024EB489}"/>
    <cellStyle name="20% - Accent4 6 5" xfId="8883" xr:uid="{B30A5EFD-56DB-4951-BF2D-2B23356DC0BD}"/>
    <cellStyle name="20% - Accent4 6 5 2" xfId="25540" xr:uid="{4BF5C2AF-5A75-465C-9EDD-8DBB81F975C8}"/>
    <cellStyle name="20% - Accent4 6 6" xfId="17212" xr:uid="{36558D4F-ED19-403A-BE4C-83B5BC27F484}"/>
    <cellStyle name="20% - Accent4 7" xfId="1013" xr:uid="{47EA272C-D412-4160-9505-08E32C153981}"/>
    <cellStyle name="20% - Accent4 7 2" xfId="2341" xr:uid="{004AA5BA-56E0-4B34-B8EE-A9A109403426}"/>
    <cellStyle name="20% - Accent4 7 2 2" xfId="5131" xr:uid="{65D13A8D-282E-43B3-B7A2-A4D01A89AA40}"/>
    <cellStyle name="20% - Accent4 7 2 2 2" xfId="13461" xr:uid="{751472E6-6E02-47DD-A9A9-A26705A5C705}"/>
    <cellStyle name="20% - Accent4 7 2 2 2 2" xfId="30118" xr:uid="{9F240CBC-6816-4735-A901-FFFDBD831F51}"/>
    <cellStyle name="20% - Accent4 7 2 2 3" xfId="21790" xr:uid="{8F9E0B1D-6712-4EC4-B988-777741195249}"/>
    <cellStyle name="20% - Accent4 7 2 3" xfId="7907" xr:uid="{5984F079-0236-4AE2-AECC-975EF156BC32}"/>
    <cellStyle name="20% - Accent4 7 2 3 2" xfId="16237" xr:uid="{7FD92A74-A9DB-4044-ACB7-BD22F26E1823}"/>
    <cellStyle name="20% - Accent4 7 2 3 2 2" xfId="32894" xr:uid="{89F40873-4F0B-42DA-9C26-4B1D03F3F148}"/>
    <cellStyle name="20% - Accent4 7 2 3 3" xfId="24566" xr:uid="{6210C504-5895-450E-9B95-C8360058BCDE}"/>
    <cellStyle name="20% - Accent4 7 2 4" xfId="10685" xr:uid="{68E820BE-7C3C-4D79-BA1F-2009DFEC9A50}"/>
    <cellStyle name="20% - Accent4 7 2 4 2" xfId="27342" xr:uid="{29C98027-8064-4455-894E-300643CA8F64}"/>
    <cellStyle name="20% - Accent4 7 2 5" xfId="19014" xr:uid="{58570212-A3F2-430D-BC0C-DDC5004812CE}"/>
    <cellStyle name="20% - Accent4 7 3" xfId="3804" xr:uid="{DAA41601-F6E2-4C66-8753-A3F381A8A502}"/>
    <cellStyle name="20% - Accent4 7 3 2" xfId="12134" xr:uid="{D4E9EA23-1F15-4B4F-AE17-EB6B66DD71E4}"/>
    <cellStyle name="20% - Accent4 7 3 2 2" xfId="28791" xr:uid="{D81E43BB-DD28-40A0-A414-56666383A1BA}"/>
    <cellStyle name="20% - Accent4 7 3 3" xfId="20463" xr:uid="{F8D417A6-CC4D-4848-9C96-E6269CCBBF0E}"/>
    <cellStyle name="20% - Accent4 7 4" xfId="6580" xr:uid="{38134D81-1502-4DE2-B486-6F0E6DF5AE24}"/>
    <cellStyle name="20% - Accent4 7 4 2" xfId="14910" xr:uid="{03B361D9-9A4A-476B-98A4-68CBA9F45731}"/>
    <cellStyle name="20% - Accent4 7 4 2 2" xfId="31567" xr:uid="{D3E38492-1F8B-46E5-AB95-4867AC7689FF}"/>
    <cellStyle name="20% - Accent4 7 4 3" xfId="23239" xr:uid="{E36512EE-F68C-4B9A-B1FB-30D2102141E9}"/>
    <cellStyle name="20% - Accent4 7 5" xfId="9358" xr:uid="{BD481E36-A2A5-4802-B372-76CCCCD9A430}"/>
    <cellStyle name="20% - Accent4 7 5 2" xfId="26015" xr:uid="{78433138-6C3B-444E-8CC2-E29BD8FA8082}"/>
    <cellStyle name="20% - Accent4 7 6" xfId="17687" xr:uid="{FC331C36-D6F2-4860-9283-BA6209FBA097}"/>
    <cellStyle name="20% - Accent4 8" xfId="1248" xr:uid="{C0341E15-B5C8-41B5-865C-46C5C7D9DB99}"/>
    <cellStyle name="20% - Accent4 8 2" xfId="2576" xr:uid="{A5487183-B547-4B20-A42F-F1A833E565B7}"/>
    <cellStyle name="20% - Accent4 8 2 2" xfId="5366" xr:uid="{09B68DAF-78C7-4308-86F6-BE739EC2B52A}"/>
    <cellStyle name="20% - Accent4 8 2 2 2" xfId="13696" xr:uid="{DEBA1D86-2D60-4BFA-B104-EDCC8FB740C7}"/>
    <cellStyle name="20% - Accent4 8 2 2 2 2" xfId="30353" xr:uid="{55618473-781A-421D-BDAD-68C618325083}"/>
    <cellStyle name="20% - Accent4 8 2 2 3" xfId="22025" xr:uid="{BAEC2DDF-F973-487D-B9FC-E81DFD040DAF}"/>
    <cellStyle name="20% - Accent4 8 2 3" xfId="8142" xr:uid="{9CD99391-A8F5-4E89-B2FD-8B36DB2A9638}"/>
    <cellStyle name="20% - Accent4 8 2 3 2" xfId="16472" xr:uid="{16A621A5-1067-4E94-A7D3-91F1B459B021}"/>
    <cellStyle name="20% - Accent4 8 2 3 2 2" xfId="33129" xr:uid="{1C1CF7E9-280E-441A-9E0A-2EF85E16D724}"/>
    <cellStyle name="20% - Accent4 8 2 3 3" xfId="24801" xr:uid="{C4DD0845-E785-4A55-B88C-643A69B4CE45}"/>
    <cellStyle name="20% - Accent4 8 2 4" xfId="10920" xr:uid="{5F9DDCA7-6BF1-4ED1-B0C4-C2C5FD916B55}"/>
    <cellStyle name="20% - Accent4 8 2 4 2" xfId="27577" xr:uid="{5C7F6473-75AA-47FF-8C6A-A76C0EF95CEC}"/>
    <cellStyle name="20% - Accent4 8 2 5" xfId="19249" xr:uid="{A83D4072-4905-4052-8B30-5A20850689E9}"/>
    <cellStyle name="20% - Accent4 8 3" xfId="4039" xr:uid="{2527CA64-0DC2-4FB1-AF45-D3064864194D}"/>
    <cellStyle name="20% - Accent4 8 3 2" xfId="12369" xr:uid="{2F29F2C7-54E2-4C29-9337-8EADD2E429D0}"/>
    <cellStyle name="20% - Accent4 8 3 2 2" xfId="29026" xr:uid="{D31AA60B-3665-4525-8D43-A32EC20161ED}"/>
    <cellStyle name="20% - Accent4 8 3 3" xfId="20698" xr:uid="{687393EF-85F7-4C16-B852-89EB01C90F0D}"/>
    <cellStyle name="20% - Accent4 8 4" xfId="6815" xr:uid="{6DAC518C-9D3D-4E86-9129-B0CF03F9EC60}"/>
    <cellStyle name="20% - Accent4 8 4 2" xfId="15145" xr:uid="{D40C862C-18BE-4C4A-93CB-498411E67236}"/>
    <cellStyle name="20% - Accent4 8 4 2 2" xfId="31802" xr:uid="{99DEC323-461E-44AA-A1FF-94560EA8809E}"/>
    <cellStyle name="20% - Accent4 8 4 3" xfId="23474" xr:uid="{8256727A-411D-4A61-8EAC-C619F5D3F8F1}"/>
    <cellStyle name="20% - Accent4 8 5" xfId="9593" xr:uid="{E6AE6E7B-C0EE-448B-AA82-F4A9E340D68E}"/>
    <cellStyle name="20% - Accent4 8 5 2" xfId="26250" xr:uid="{FE99E23D-4BA6-4B89-8952-D474ABD87B38}"/>
    <cellStyle name="20% - Accent4 8 6" xfId="17922" xr:uid="{F7174292-CE9F-4017-8171-DBC2DA77C86F}"/>
    <cellStyle name="20% - Accent4 9" xfId="1270" xr:uid="{15605CE9-0AA1-4FAD-B760-347D32387D4B}"/>
    <cellStyle name="20% - Accent4 9 2" xfId="2598" xr:uid="{11F90CC2-550C-4F9E-B754-CCCDF42A327B}"/>
    <cellStyle name="20% - Accent4 9 2 2" xfId="5388" xr:uid="{12A986E1-5CFD-474A-A126-57120EF198EC}"/>
    <cellStyle name="20% - Accent4 9 2 2 2" xfId="13718" xr:uid="{33D24968-227E-4701-AA85-3B2E29763FEC}"/>
    <cellStyle name="20% - Accent4 9 2 2 2 2" xfId="30375" xr:uid="{404B32E9-BE3A-4AFE-AB3A-3D1F399AB8CE}"/>
    <cellStyle name="20% - Accent4 9 2 2 3" xfId="22047" xr:uid="{7060A92C-301E-4FE9-B8C4-8408868D4783}"/>
    <cellStyle name="20% - Accent4 9 2 3" xfId="8164" xr:uid="{4ACB075E-D4B7-460F-AF74-625627EBFB1A}"/>
    <cellStyle name="20% - Accent4 9 2 3 2" xfId="16494" xr:uid="{3F46CE9B-3C77-4385-A055-B9478B52CE1B}"/>
    <cellStyle name="20% - Accent4 9 2 3 2 2" xfId="33151" xr:uid="{DA61FF97-0EA5-4320-B4F4-D4BC72F262B5}"/>
    <cellStyle name="20% - Accent4 9 2 3 3" xfId="24823" xr:uid="{4BA4FC28-36F1-4994-97B1-31649C6D334D}"/>
    <cellStyle name="20% - Accent4 9 2 4" xfId="10942" xr:uid="{3385BC75-323D-47D0-8EE7-BF8C1F75D700}"/>
    <cellStyle name="20% - Accent4 9 2 4 2" xfId="27599" xr:uid="{8D9DE79D-F32F-4BF6-A77D-7DE6FC618CF7}"/>
    <cellStyle name="20% - Accent4 9 2 5" xfId="19271" xr:uid="{C36263DF-3AC1-40CA-A9E5-AC1E60369406}"/>
    <cellStyle name="20% - Accent4 9 3" xfId="4061" xr:uid="{745617DA-5F08-441E-8D87-0C932B16BAF0}"/>
    <cellStyle name="20% - Accent4 9 3 2" xfId="12391" xr:uid="{9099C5CE-22E4-4157-94C0-60FFFF394C7A}"/>
    <cellStyle name="20% - Accent4 9 3 2 2" xfId="29048" xr:uid="{4283964D-D9F7-4264-BCD8-5C5E6CCC26ED}"/>
    <cellStyle name="20% - Accent4 9 3 3" xfId="20720" xr:uid="{72179D62-52C8-4753-A65E-878C9D3E37A5}"/>
    <cellStyle name="20% - Accent4 9 4" xfId="6837" xr:uid="{7A44E22F-58FF-4EBD-AA3C-D6EB844A4D53}"/>
    <cellStyle name="20% - Accent4 9 4 2" xfId="15167" xr:uid="{99F8C72A-906A-4595-8A63-63AB252FD40C}"/>
    <cellStyle name="20% - Accent4 9 4 2 2" xfId="31824" xr:uid="{1D89C69B-EBEF-4AF6-888C-8DC33468D501}"/>
    <cellStyle name="20% - Accent4 9 4 3" xfId="23496" xr:uid="{9ED81269-D909-496B-A866-17CC157B7E5A}"/>
    <cellStyle name="20% - Accent4 9 5" xfId="9615" xr:uid="{EE2EE9CD-FB37-4203-A9C6-9129E8B4A909}"/>
    <cellStyle name="20% - Accent4 9 5 2" xfId="26272" xr:uid="{0C6B29DF-E287-4A70-AB9A-BBF67EE62432}"/>
    <cellStyle name="20% - Accent4 9 6" xfId="17944" xr:uid="{B96BD694-0AE2-4956-8C4C-DE71E2214AF5}"/>
    <cellStyle name="20% - Accent5" xfId="49" builtinId="46" customBuiltin="1"/>
    <cellStyle name="20% - Accent5 10" xfId="1391" xr:uid="{5D9B1A1E-AB03-4CAA-A5E0-94A4B708C7B8}"/>
    <cellStyle name="20% - Accent5 10 2" xfId="4182" xr:uid="{39030BF4-8A0C-4DE2-AA4E-9E0D7F7D2DC8}"/>
    <cellStyle name="20% - Accent5 10 2 2" xfId="12512" xr:uid="{C821B654-CB36-4913-8A9E-DFF80B079B97}"/>
    <cellStyle name="20% - Accent5 10 2 2 2" xfId="29169" xr:uid="{7A3DE7CE-CDA9-43CE-A45B-8AFC575444B4}"/>
    <cellStyle name="20% - Accent5 10 2 3" xfId="20841" xr:uid="{4474E171-D4B3-4AD7-ACB0-A3C845D400FC}"/>
    <cellStyle name="20% - Accent5 10 3" xfId="6958" xr:uid="{68EF9403-53B0-4105-A03B-34111A5D0A1F}"/>
    <cellStyle name="20% - Accent5 10 3 2" xfId="15288" xr:uid="{B73B3043-6876-4F1B-A5FB-7FF48DA05294}"/>
    <cellStyle name="20% - Accent5 10 3 2 2" xfId="31945" xr:uid="{0165ACCD-6DA3-4AA5-9D58-A4A416947563}"/>
    <cellStyle name="20% - Accent5 10 3 3" xfId="23617" xr:uid="{A51AF6EA-F3F9-4F8E-9A70-76F9B7BBCF85}"/>
    <cellStyle name="20% - Accent5 10 4" xfId="9736" xr:uid="{3752F6C7-8F89-4681-8EA8-C19843742B54}"/>
    <cellStyle name="20% - Accent5 10 4 2" xfId="26393" xr:uid="{2AA4C15A-D253-4A9E-91F2-2192CD8971E5}"/>
    <cellStyle name="20% - Accent5 10 5" xfId="18065" xr:uid="{60103FFE-21E4-4DEB-B97D-6C6B054C3B8E}"/>
    <cellStyle name="20% - Accent5 11" xfId="2853" xr:uid="{E2EA161D-0A99-44D9-9181-5BD55022887F}"/>
    <cellStyle name="20% - Accent5 11 2" xfId="11185" xr:uid="{38B48C4A-A35B-460C-A27C-E1379A0F2421}"/>
    <cellStyle name="20% - Accent5 11 2 2" xfId="27842" xr:uid="{78408625-E6E9-4FD0-B042-BC1316492151}"/>
    <cellStyle name="20% - Accent5 11 3" xfId="19514" xr:uid="{5125C2C1-E308-4B35-A2D5-5AB28ADFA793}"/>
    <cellStyle name="20% - Accent5 12" xfId="5631" xr:uid="{7E3A9D3E-7157-4427-9ED5-5D2A54811241}"/>
    <cellStyle name="20% - Accent5 12 2" xfId="13961" xr:uid="{878578EE-A54A-4B53-9890-8A30397B4BCD}"/>
    <cellStyle name="20% - Accent5 12 2 2" xfId="30618" xr:uid="{B503D4D1-1A60-40F6-969E-2EED598D41B6}"/>
    <cellStyle name="20% - Accent5 12 3" xfId="22290" xr:uid="{7F0D9EF8-236F-4D60-85A9-88B825E67EA2}"/>
    <cellStyle name="20% - Accent5 13" xfId="8407" xr:uid="{425ADDA6-6773-4D07-92C8-DA9C5526CFF1}"/>
    <cellStyle name="20% - Accent5 13 2" xfId="25066" xr:uid="{66693FDB-24D6-4EEF-BDA3-0D7E1A3A51F4}"/>
    <cellStyle name="20% - Accent5 14" xfId="16736" xr:uid="{5AF50C30-9BD1-4938-ACA2-21B78CF0D796}"/>
    <cellStyle name="20% - Accent5 15" xfId="34703" xr:uid="{529D2063-0480-4CF8-A05E-5A07EC2981EC}"/>
    <cellStyle name="20% - Accent5 2" xfId="89" xr:uid="{D74B1536-2982-4B05-A82D-2FE4F091DBF5}"/>
    <cellStyle name="20% - Accent5 2 10" xfId="5666" xr:uid="{10E1613D-1B38-4E64-9FF5-BB8ADC04FB7D}"/>
    <cellStyle name="20% - Accent5 2 10 2" xfId="13996" xr:uid="{302ADCBE-E3C7-4FE8-8A62-B3799CFA5402}"/>
    <cellStyle name="20% - Accent5 2 10 2 2" xfId="30653" xr:uid="{22C0D22D-CDBD-4D44-BDF3-CBC40F94115E}"/>
    <cellStyle name="20% - Accent5 2 10 3" xfId="22325" xr:uid="{0C4B4130-5EB5-4D0D-8C95-6CA04FE4F018}"/>
    <cellStyle name="20% - Accent5 2 11" xfId="8443" xr:uid="{C6EF9059-5004-47E1-97E8-769F7255AA3C}"/>
    <cellStyle name="20% - Accent5 2 11 2" xfId="25101" xr:uid="{3AFC14D9-2BD3-4D35-BC03-E6BCBF59F944}"/>
    <cellStyle name="20% - Accent5 2 12" xfId="16773" xr:uid="{2CDF339F-A8AD-44C7-BBB3-D51F7B65CBAB}"/>
    <cellStyle name="20% - Accent5 2 13" xfId="33864" xr:uid="{DE0EEE20-25BC-44AC-8578-8275F9CC96BC}"/>
    <cellStyle name="20% - Accent5 2 14" xfId="34727" xr:uid="{18118F89-42E3-4E5D-83FD-558C9B7F94BD}"/>
    <cellStyle name="20% - Accent5 2 2" xfId="150" xr:uid="{E0105ED3-C1AA-4A0D-8606-B1514BC7A092}"/>
    <cellStyle name="20% - Accent5 2 2 10" xfId="8502" xr:uid="{8A6B16C9-CC98-423A-BB66-F00AFEC8A8FD}"/>
    <cellStyle name="20% - Accent5 2 2 10 2" xfId="25159" xr:uid="{7D13EDCA-AE0A-4BE6-B7A5-429E8E1B88A6}"/>
    <cellStyle name="20% - Accent5 2 2 11" xfId="16831" xr:uid="{F09FD874-8B11-4288-B025-663A04CBE575}"/>
    <cellStyle name="20% - Accent5 2 2 12" xfId="34787" xr:uid="{CA883A39-E5F4-48DE-AA67-B5305BB20277}"/>
    <cellStyle name="20% - Accent5 2 2 2" xfId="270" xr:uid="{228A6C7B-3A26-4E36-8055-C691557E431B}"/>
    <cellStyle name="20% - Accent5 2 2 2 2" xfId="512" xr:uid="{3AE577B2-DD04-4F8D-9041-B2155835841B}"/>
    <cellStyle name="20% - Accent5 2 2 2 2 2" xfId="988" xr:uid="{1668603B-60C2-4167-A543-2E48CE87179B}"/>
    <cellStyle name="20% - Accent5 2 2 2 2 2 2" xfId="2316" xr:uid="{006BBBE5-A91A-49CD-8E6C-3103F4D93C8C}"/>
    <cellStyle name="20% - Accent5 2 2 2 2 2 2 2" xfId="5106" xr:uid="{C504BBD5-CAD1-4C78-9C2D-93F712FE8D09}"/>
    <cellStyle name="20% - Accent5 2 2 2 2 2 2 2 2" xfId="13436" xr:uid="{2F4ED11C-8C63-4E44-92D6-1F69057C0A0A}"/>
    <cellStyle name="20% - Accent5 2 2 2 2 2 2 2 2 2" xfId="30093" xr:uid="{9C67C6F7-F044-4B4B-8C06-6D9EFB378AF1}"/>
    <cellStyle name="20% - Accent5 2 2 2 2 2 2 2 3" xfId="21765" xr:uid="{A3EA8A1B-5DF6-4966-A034-1CBED3E6D5E3}"/>
    <cellStyle name="20% - Accent5 2 2 2 2 2 2 3" xfId="7882" xr:uid="{CEAB2AE8-3730-4A2D-8EF2-712E0ECFA75D}"/>
    <cellStyle name="20% - Accent5 2 2 2 2 2 2 3 2" xfId="16212" xr:uid="{98D69B27-C87D-409F-8AAB-FE2DB4FAB1E1}"/>
    <cellStyle name="20% - Accent5 2 2 2 2 2 2 3 2 2" xfId="32869" xr:uid="{2D80F7EB-2B61-4D9C-94D9-03D0A02082D8}"/>
    <cellStyle name="20% - Accent5 2 2 2 2 2 2 3 3" xfId="24541" xr:uid="{34733ECA-756F-442F-B92F-7A562329F859}"/>
    <cellStyle name="20% - Accent5 2 2 2 2 2 2 4" xfId="10660" xr:uid="{CBECB050-D2F3-42A0-BC2A-8032EA0C17F1}"/>
    <cellStyle name="20% - Accent5 2 2 2 2 2 2 4 2" xfId="27317" xr:uid="{B2B3C858-4894-4107-9251-8BCFEBF22B45}"/>
    <cellStyle name="20% - Accent5 2 2 2 2 2 2 5" xfId="18989" xr:uid="{FB8552ED-16A9-406E-9E21-8DE7540FE3BA}"/>
    <cellStyle name="20% - Accent5 2 2 2 2 2 3" xfId="3779" xr:uid="{BE4AC6CB-B788-49B9-AAE3-0B591B64E870}"/>
    <cellStyle name="20% - Accent5 2 2 2 2 2 3 2" xfId="12109" xr:uid="{5AA48B22-609A-46E7-85A6-9CA5D6F74A70}"/>
    <cellStyle name="20% - Accent5 2 2 2 2 2 3 2 2" xfId="28766" xr:uid="{5E7B5E15-0870-4F9A-82A0-D6B1945E57D8}"/>
    <cellStyle name="20% - Accent5 2 2 2 2 2 3 3" xfId="20438" xr:uid="{2276A8CF-2EBD-4E91-AF35-3A42BE2C92F1}"/>
    <cellStyle name="20% - Accent5 2 2 2 2 2 4" xfId="6555" xr:uid="{5D81D95A-5CE8-43EB-A274-81F2748B2AD3}"/>
    <cellStyle name="20% - Accent5 2 2 2 2 2 4 2" xfId="14885" xr:uid="{AFA19229-6140-4CAD-9FF4-265771474D10}"/>
    <cellStyle name="20% - Accent5 2 2 2 2 2 4 2 2" xfId="31542" xr:uid="{F97346C2-5CC4-4CAC-9725-2182989352FF}"/>
    <cellStyle name="20% - Accent5 2 2 2 2 2 4 3" xfId="23214" xr:uid="{BAE926B8-EF38-4EBB-8E91-B5B1C69AC6C2}"/>
    <cellStyle name="20% - Accent5 2 2 2 2 2 5" xfId="9333" xr:uid="{10B12598-F131-42B9-A98F-20161973DD46}"/>
    <cellStyle name="20% - Accent5 2 2 2 2 2 5 2" xfId="25990" xr:uid="{F87A3700-6A9B-470B-A0DB-06ABC631268A}"/>
    <cellStyle name="20% - Accent5 2 2 2 2 2 6" xfId="17662" xr:uid="{D225B6AA-F85E-47D3-9457-521584ACB04E}"/>
    <cellStyle name="20% - Accent5 2 2 2 2 3" xfId="1842" xr:uid="{4083B3CF-A2AA-4899-B67B-FFA30C4B56BF}"/>
    <cellStyle name="20% - Accent5 2 2 2 2 3 2" xfId="4632" xr:uid="{325B0D77-A86F-4726-8664-D19D1241AB9A}"/>
    <cellStyle name="20% - Accent5 2 2 2 2 3 2 2" xfId="12962" xr:uid="{B7ED775B-95AA-4A25-804A-C5E5A3B6E37B}"/>
    <cellStyle name="20% - Accent5 2 2 2 2 3 2 2 2" xfId="29619" xr:uid="{E5A95FB6-5231-42E0-8737-631851832C9C}"/>
    <cellStyle name="20% - Accent5 2 2 2 2 3 2 3" xfId="21291" xr:uid="{D1033C6B-4785-48CC-BCF7-C9CDA04973C2}"/>
    <cellStyle name="20% - Accent5 2 2 2 2 3 3" xfId="7408" xr:uid="{B780A88B-D2AD-424E-B9A8-55BC3B702FC5}"/>
    <cellStyle name="20% - Accent5 2 2 2 2 3 3 2" xfId="15738" xr:uid="{B8DB7622-5D1F-4163-8C7F-FA12995F4F77}"/>
    <cellStyle name="20% - Accent5 2 2 2 2 3 3 2 2" xfId="32395" xr:uid="{CB48AE69-BBD5-4CE2-BF89-CA4A1E1B80CE}"/>
    <cellStyle name="20% - Accent5 2 2 2 2 3 3 3" xfId="24067" xr:uid="{F6F1B82C-8AEC-4580-9727-ACF1D4E2CB39}"/>
    <cellStyle name="20% - Accent5 2 2 2 2 3 4" xfId="10186" xr:uid="{90FFA035-2545-4457-88AB-3BE2286F95C5}"/>
    <cellStyle name="20% - Accent5 2 2 2 2 3 4 2" xfId="26843" xr:uid="{A9AA93E6-E00F-4043-A287-A36CEE08F7D1}"/>
    <cellStyle name="20% - Accent5 2 2 2 2 3 5" xfId="18515" xr:uid="{0A5ACA19-5C05-4DDF-83B8-2D6D030D3D0B}"/>
    <cellStyle name="20% - Accent5 2 2 2 2 4" xfId="3305" xr:uid="{7E039F9E-5527-469A-A920-51495792DBF4}"/>
    <cellStyle name="20% - Accent5 2 2 2 2 4 2" xfId="11635" xr:uid="{752D4C3C-D77E-454C-AC19-8B96534608D8}"/>
    <cellStyle name="20% - Accent5 2 2 2 2 4 2 2" xfId="28292" xr:uid="{ABCA5475-DEDE-4926-8ABA-1695B545070A}"/>
    <cellStyle name="20% - Accent5 2 2 2 2 4 3" xfId="19964" xr:uid="{28D7F1B4-F00F-447C-A969-FFA583879C49}"/>
    <cellStyle name="20% - Accent5 2 2 2 2 5" xfId="6081" xr:uid="{166BCADB-99E1-40D5-9540-1ACA3CF3EDB5}"/>
    <cellStyle name="20% - Accent5 2 2 2 2 5 2" xfId="14411" xr:uid="{93A85214-6D86-4AD6-927C-E88ACDDD5697}"/>
    <cellStyle name="20% - Accent5 2 2 2 2 5 2 2" xfId="31068" xr:uid="{B095462C-BD50-4822-A02A-FA96A03BFA91}"/>
    <cellStyle name="20% - Accent5 2 2 2 2 5 3" xfId="22740" xr:uid="{F0BEEFEE-04CE-40F9-8C0B-A0881F435E5E}"/>
    <cellStyle name="20% - Accent5 2 2 2 2 6" xfId="8859" xr:uid="{F3F1CA3C-8798-4E9F-B6A6-80A38CA071EC}"/>
    <cellStyle name="20% - Accent5 2 2 2 2 6 2" xfId="25516" xr:uid="{A119B95A-37BC-4E03-9C32-6889DC83ECF3}"/>
    <cellStyle name="20% - Accent5 2 2 2 2 7" xfId="17188" xr:uid="{B762F804-76A0-4810-A9E0-157D1592B767}"/>
    <cellStyle name="20% - Accent5 2 2 2 3" xfId="748" xr:uid="{6C3870A2-C389-4D4D-9D00-A61B525DE732}"/>
    <cellStyle name="20% - Accent5 2 2 2 3 2" xfId="2078" xr:uid="{DFBD26EE-61CD-4FCE-AEB3-A323967FB365}"/>
    <cellStyle name="20% - Accent5 2 2 2 3 2 2" xfId="4868" xr:uid="{A408A81D-EAA0-47E1-A67C-07F697BDF9E6}"/>
    <cellStyle name="20% - Accent5 2 2 2 3 2 2 2" xfId="13198" xr:uid="{D7EAE242-538C-45A4-977F-80FE352BDC66}"/>
    <cellStyle name="20% - Accent5 2 2 2 3 2 2 2 2" xfId="29855" xr:uid="{024B89B2-7A6F-42D0-9DB3-6A06B66D8E47}"/>
    <cellStyle name="20% - Accent5 2 2 2 3 2 2 3" xfId="21527" xr:uid="{07207920-04CE-41A9-8934-D21A1AB107E5}"/>
    <cellStyle name="20% - Accent5 2 2 2 3 2 3" xfId="7644" xr:uid="{0719E844-8D69-4956-82E1-67CCC29F1EA3}"/>
    <cellStyle name="20% - Accent5 2 2 2 3 2 3 2" xfId="15974" xr:uid="{C506A12E-9F79-4FBA-9139-CEEC41457B1F}"/>
    <cellStyle name="20% - Accent5 2 2 2 3 2 3 2 2" xfId="32631" xr:uid="{4585E98C-FC38-4B85-AE37-AF3CE9305C99}"/>
    <cellStyle name="20% - Accent5 2 2 2 3 2 3 3" xfId="24303" xr:uid="{FD9FC9A7-E5C9-4202-99AB-A5698ED8B7A7}"/>
    <cellStyle name="20% - Accent5 2 2 2 3 2 4" xfId="10422" xr:uid="{3A524E51-78F1-41C1-A1C1-2C7875CEEFC3}"/>
    <cellStyle name="20% - Accent5 2 2 2 3 2 4 2" xfId="27079" xr:uid="{5E8236CB-7224-4222-BC83-21A84D2359D8}"/>
    <cellStyle name="20% - Accent5 2 2 2 3 2 5" xfId="18751" xr:uid="{8B566B2F-8C96-4545-B3A4-4E3E90A9A0C3}"/>
    <cellStyle name="20% - Accent5 2 2 2 3 3" xfId="3541" xr:uid="{F3C40CFD-E43E-4D05-80D7-C8E5743C1F31}"/>
    <cellStyle name="20% - Accent5 2 2 2 3 3 2" xfId="11871" xr:uid="{5035AC0B-6355-4455-B609-C6165A40425E}"/>
    <cellStyle name="20% - Accent5 2 2 2 3 3 2 2" xfId="28528" xr:uid="{E97A44DB-8B50-41FE-8880-DE4D2FD952B5}"/>
    <cellStyle name="20% - Accent5 2 2 2 3 3 3" xfId="20200" xr:uid="{205EBCCB-9DAB-4508-B7C8-8DC0BB161548}"/>
    <cellStyle name="20% - Accent5 2 2 2 3 4" xfId="6317" xr:uid="{EDDFD3D5-579E-4282-A148-B395A42B917C}"/>
    <cellStyle name="20% - Accent5 2 2 2 3 4 2" xfId="14647" xr:uid="{227DC29E-4F43-483A-8051-7A740EA8B6BF}"/>
    <cellStyle name="20% - Accent5 2 2 2 3 4 2 2" xfId="31304" xr:uid="{BF372F64-FB7D-41A5-B5AC-BF5C757811A8}"/>
    <cellStyle name="20% - Accent5 2 2 2 3 4 3" xfId="22976" xr:uid="{EC3194E0-84F0-456C-A98D-01FD4E127A63}"/>
    <cellStyle name="20% - Accent5 2 2 2 3 5" xfId="9095" xr:uid="{D7AFD0F3-2008-46D8-AE23-6C5DB3B0C818}"/>
    <cellStyle name="20% - Accent5 2 2 2 3 5 2" xfId="25752" xr:uid="{6D91C55F-1E4E-45E4-BA43-AE28DEAE5333}"/>
    <cellStyle name="20% - Accent5 2 2 2 3 6" xfId="17424" xr:uid="{9DCF624C-1EDC-4238-9D6E-A4F3A209F0F3}"/>
    <cellStyle name="20% - Accent5 2 2 2 4" xfId="1225" xr:uid="{BA33E94B-A878-4C21-9968-A9A66600BFE0}"/>
    <cellStyle name="20% - Accent5 2 2 2 4 2" xfId="2553" xr:uid="{4B295FA3-6743-4163-8965-D1E556F7334D}"/>
    <cellStyle name="20% - Accent5 2 2 2 4 2 2" xfId="5343" xr:uid="{E9DFB09C-A551-4DA1-AF3D-C53E6FD09233}"/>
    <cellStyle name="20% - Accent5 2 2 2 4 2 2 2" xfId="13673" xr:uid="{10E34597-2323-45A0-8B21-B961327641DC}"/>
    <cellStyle name="20% - Accent5 2 2 2 4 2 2 2 2" xfId="30330" xr:uid="{C9110F87-3EC1-4ED5-B9E1-306716464B39}"/>
    <cellStyle name="20% - Accent5 2 2 2 4 2 2 3" xfId="22002" xr:uid="{E13E4BE4-7F3D-4723-BD1F-4E1EDFE847BC}"/>
    <cellStyle name="20% - Accent5 2 2 2 4 2 3" xfId="8119" xr:uid="{EAA60F08-D417-42EC-BDB8-09FBAE92D2F7}"/>
    <cellStyle name="20% - Accent5 2 2 2 4 2 3 2" xfId="16449" xr:uid="{0C02E62F-43BD-4C7B-B271-B7FC0EDEE99E}"/>
    <cellStyle name="20% - Accent5 2 2 2 4 2 3 2 2" xfId="33106" xr:uid="{EE2430C2-2ACD-494A-A55A-83E0DDC8C985}"/>
    <cellStyle name="20% - Accent5 2 2 2 4 2 3 3" xfId="24778" xr:uid="{6E678FD3-1DE5-4E81-A7C1-06283493CE06}"/>
    <cellStyle name="20% - Accent5 2 2 2 4 2 4" xfId="10897" xr:uid="{7500409B-0AE9-4BD4-9789-54F56B4310A1}"/>
    <cellStyle name="20% - Accent5 2 2 2 4 2 4 2" xfId="27554" xr:uid="{5021221A-6FA4-4867-8CA8-B11191705C40}"/>
    <cellStyle name="20% - Accent5 2 2 2 4 2 5" xfId="19226" xr:uid="{AF4E62E0-4D34-4FAA-AF27-654CCB6FDD09}"/>
    <cellStyle name="20% - Accent5 2 2 2 4 3" xfId="4016" xr:uid="{CCD40003-4C1F-476E-9789-87DC894C4027}"/>
    <cellStyle name="20% - Accent5 2 2 2 4 3 2" xfId="12346" xr:uid="{EBEE7C42-B89B-4808-A61E-154752F16CAE}"/>
    <cellStyle name="20% - Accent5 2 2 2 4 3 2 2" xfId="29003" xr:uid="{72FE8140-2C83-434B-AA41-1A371BEC3D67}"/>
    <cellStyle name="20% - Accent5 2 2 2 4 3 3" xfId="20675" xr:uid="{32E03A4A-6CDE-4570-A8DF-BEB1F5B5CF46}"/>
    <cellStyle name="20% - Accent5 2 2 2 4 4" xfId="6792" xr:uid="{DC5BB295-885D-4CF6-9CC4-DBF044A7F56B}"/>
    <cellStyle name="20% - Accent5 2 2 2 4 4 2" xfId="15122" xr:uid="{7D701416-48FE-4D62-9EEE-051A042D1802}"/>
    <cellStyle name="20% - Accent5 2 2 2 4 4 2 2" xfId="31779" xr:uid="{424EACC5-BB64-41AC-BB68-837157419701}"/>
    <cellStyle name="20% - Accent5 2 2 2 4 4 3" xfId="23451" xr:uid="{6D12243C-8B1A-4BE0-9BC3-476F924F53C5}"/>
    <cellStyle name="20% - Accent5 2 2 2 4 5" xfId="9570" xr:uid="{88392E1B-BABC-4044-9C6E-4EC36BE74125}"/>
    <cellStyle name="20% - Accent5 2 2 2 4 5 2" xfId="26227" xr:uid="{0ADA44CA-4A10-4B2E-A1EE-55C495BDA186}"/>
    <cellStyle name="20% - Accent5 2 2 2 4 6" xfId="17899" xr:uid="{62A55727-8B55-4F80-AD04-6AF9D600AA6E}"/>
    <cellStyle name="20% - Accent5 2 2 2 5" xfId="1605" xr:uid="{3F7AB3C9-4D36-434F-98D1-82B3E1DAA0C0}"/>
    <cellStyle name="20% - Accent5 2 2 2 5 2" xfId="4395" xr:uid="{45FE8C34-CF3B-47A3-920A-FCD22280D06E}"/>
    <cellStyle name="20% - Accent5 2 2 2 5 2 2" xfId="12725" xr:uid="{11A7A962-4F09-453C-81C1-1D23947AEC54}"/>
    <cellStyle name="20% - Accent5 2 2 2 5 2 2 2" xfId="29382" xr:uid="{754AEC30-FC9A-4658-9B50-D013478B7731}"/>
    <cellStyle name="20% - Accent5 2 2 2 5 2 3" xfId="21054" xr:uid="{110866A0-AAD2-4F12-97E2-807F8C3E58B0}"/>
    <cellStyle name="20% - Accent5 2 2 2 5 3" xfId="7171" xr:uid="{BBB93B94-CC2F-49FD-81C5-64226255C919}"/>
    <cellStyle name="20% - Accent5 2 2 2 5 3 2" xfId="15501" xr:uid="{8FAFC2C2-FA74-452F-AC79-72E37898D3CE}"/>
    <cellStyle name="20% - Accent5 2 2 2 5 3 2 2" xfId="32158" xr:uid="{CA27F0A1-2B5A-4A85-BF8D-3AC12F145792}"/>
    <cellStyle name="20% - Accent5 2 2 2 5 3 3" xfId="23830" xr:uid="{A6BEAB1D-A520-4B00-BD62-B67AC7BA9270}"/>
    <cellStyle name="20% - Accent5 2 2 2 5 4" xfId="9949" xr:uid="{AD4A02C2-87F7-494C-A1B4-596D05C8E6E0}"/>
    <cellStyle name="20% - Accent5 2 2 2 5 4 2" xfId="26606" xr:uid="{2B796A57-1E7B-4183-AA38-90428591D86A}"/>
    <cellStyle name="20% - Accent5 2 2 2 5 5" xfId="18278" xr:uid="{6C677F10-D3C8-4F19-9D7A-F677D697C9D7}"/>
    <cellStyle name="20% - Accent5 2 2 2 6" xfId="3068" xr:uid="{CAB0244D-9355-4480-B9C7-8D5732289141}"/>
    <cellStyle name="20% - Accent5 2 2 2 6 2" xfId="11398" xr:uid="{84E95007-9156-4F1A-ADE2-25C1788789A0}"/>
    <cellStyle name="20% - Accent5 2 2 2 6 2 2" xfId="28055" xr:uid="{42D89AC6-66D8-4501-A4B0-0A341C8EDDE7}"/>
    <cellStyle name="20% - Accent5 2 2 2 6 3" xfId="19727" xr:uid="{EFD71372-6E62-4E3B-ABD4-02CA6A1BC645}"/>
    <cellStyle name="20% - Accent5 2 2 2 7" xfId="5844" xr:uid="{219BFF49-4E8D-460B-A535-94F415265217}"/>
    <cellStyle name="20% - Accent5 2 2 2 7 2" xfId="14174" xr:uid="{B0C98E46-D206-4F2B-B98A-0299970D7AEF}"/>
    <cellStyle name="20% - Accent5 2 2 2 7 2 2" xfId="30831" xr:uid="{BEAC07C6-E753-4B3B-81AC-C327C66E33FF}"/>
    <cellStyle name="20% - Accent5 2 2 2 7 3" xfId="22503" xr:uid="{D00DA90C-7736-4968-9FAC-82E8B06C8497}"/>
    <cellStyle name="20% - Accent5 2 2 2 8" xfId="8622" xr:uid="{1C0D5725-CB92-446F-B4D3-B8181E1FAA4F}"/>
    <cellStyle name="20% - Accent5 2 2 2 8 2" xfId="25279" xr:uid="{27641550-3C37-4905-B9BB-9129B31FE56E}"/>
    <cellStyle name="20% - Accent5 2 2 2 9" xfId="16951" xr:uid="{1A204042-7C02-4519-B074-5E30CD536F85}"/>
    <cellStyle name="20% - Accent5 2 2 3" xfId="392" xr:uid="{3F2E4B39-84BE-40EF-B824-5A999BB6CF68}"/>
    <cellStyle name="20% - Accent5 2 2 3 2" xfId="870" xr:uid="{8B1096FA-40B9-420A-A88C-9AE707EC766C}"/>
    <cellStyle name="20% - Accent5 2 2 3 2 2" xfId="2198" xr:uid="{DB2AD931-EE0D-4A78-980B-2B51766EE11B}"/>
    <cellStyle name="20% - Accent5 2 2 3 2 2 2" xfId="4988" xr:uid="{ED2AA886-C4BE-4A2B-BAD3-B972A27812BA}"/>
    <cellStyle name="20% - Accent5 2 2 3 2 2 2 2" xfId="13318" xr:uid="{C82F2EEE-2057-4E73-A251-83FC5DE123F3}"/>
    <cellStyle name="20% - Accent5 2 2 3 2 2 2 2 2" xfId="29975" xr:uid="{6AA2233B-854B-4F7F-8107-EC1FE06BBC5F}"/>
    <cellStyle name="20% - Accent5 2 2 3 2 2 2 3" xfId="21647" xr:uid="{E1283A79-C579-4722-9466-80CD52A2DAF2}"/>
    <cellStyle name="20% - Accent5 2 2 3 2 2 3" xfId="7764" xr:uid="{907E0941-1B70-48F9-A384-31FBFD437651}"/>
    <cellStyle name="20% - Accent5 2 2 3 2 2 3 2" xfId="16094" xr:uid="{258F169A-A497-4E53-997E-D398458A409C}"/>
    <cellStyle name="20% - Accent5 2 2 3 2 2 3 2 2" xfId="32751" xr:uid="{94FDD9BD-94D5-4148-81AB-C07664C6878D}"/>
    <cellStyle name="20% - Accent5 2 2 3 2 2 3 3" xfId="24423" xr:uid="{646905BF-2F8C-4896-8E28-40E14BD2472B}"/>
    <cellStyle name="20% - Accent5 2 2 3 2 2 4" xfId="10542" xr:uid="{4CFEC119-A0A5-4FD5-AD9A-85691200D6E3}"/>
    <cellStyle name="20% - Accent5 2 2 3 2 2 4 2" xfId="27199" xr:uid="{4F942AD4-303A-457B-8426-4E9D18C2E0DF}"/>
    <cellStyle name="20% - Accent5 2 2 3 2 2 5" xfId="18871" xr:uid="{EB7D141A-6982-482C-9538-3180438A7AD5}"/>
    <cellStyle name="20% - Accent5 2 2 3 2 3" xfId="3661" xr:uid="{2A4BB8D7-2E5A-4F33-873F-18B6DEAFCD52}"/>
    <cellStyle name="20% - Accent5 2 2 3 2 3 2" xfId="11991" xr:uid="{8F6395A8-68A7-4F79-9380-CD26D75DD9B5}"/>
    <cellStyle name="20% - Accent5 2 2 3 2 3 2 2" xfId="28648" xr:uid="{5B37CC6E-24AE-4978-9156-9FA16F18217E}"/>
    <cellStyle name="20% - Accent5 2 2 3 2 3 3" xfId="20320" xr:uid="{84F67C2F-1B34-4D3D-BD87-BDEAB35E1809}"/>
    <cellStyle name="20% - Accent5 2 2 3 2 4" xfId="6437" xr:uid="{ADF283A1-593A-411B-985D-355E5DE1165A}"/>
    <cellStyle name="20% - Accent5 2 2 3 2 4 2" xfId="14767" xr:uid="{8686912F-3AED-465C-A5FA-4D0368C2AEC9}"/>
    <cellStyle name="20% - Accent5 2 2 3 2 4 2 2" xfId="31424" xr:uid="{A82C985A-4B13-481D-90F9-0E00679E583F}"/>
    <cellStyle name="20% - Accent5 2 2 3 2 4 3" xfId="23096" xr:uid="{175466BA-9A97-4ACD-8DC5-311A4BDB1F47}"/>
    <cellStyle name="20% - Accent5 2 2 3 2 5" xfId="9215" xr:uid="{7B96A149-9A47-4322-A042-7A4F79AB2769}"/>
    <cellStyle name="20% - Accent5 2 2 3 2 5 2" xfId="25872" xr:uid="{4E13B602-2628-4219-977A-C203F817D1F3}"/>
    <cellStyle name="20% - Accent5 2 2 3 2 6" xfId="17544" xr:uid="{5622A2BA-BE02-4757-93FC-291FB473AF7F}"/>
    <cellStyle name="20% - Accent5 2 2 3 3" xfId="1722" xr:uid="{816D24E3-EE3E-4CE3-A4AB-E249661EB803}"/>
    <cellStyle name="20% - Accent5 2 2 3 3 2" xfId="4512" xr:uid="{8533E97E-F6E8-46A9-909F-A24DD1D199FC}"/>
    <cellStyle name="20% - Accent5 2 2 3 3 2 2" xfId="12842" xr:uid="{FC925CB3-ED64-4502-A30A-4AC28881E666}"/>
    <cellStyle name="20% - Accent5 2 2 3 3 2 2 2" xfId="29499" xr:uid="{D94C71A2-E938-44CE-8CA8-C26EA73A5E28}"/>
    <cellStyle name="20% - Accent5 2 2 3 3 2 3" xfId="21171" xr:uid="{36EE11B3-2363-42BD-8508-D771B5AB3C70}"/>
    <cellStyle name="20% - Accent5 2 2 3 3 3" xfId="7288" xr:uid="{AEA13DF9-72CB-478D-BF77-B4BCCBE251B4}"/>
    <cellStyle name="20% - Accent5 2 2 3 3 3 2" xfId="15618" xr:uid="{46A10990-3AF7-483C-8E45-B0F304E40232}"/>
    <cellStyle name="20% - Accent5 2 2 3 3 3 2 2" xfId="32275" xr:uid="{7395E27B-6ACA-48C0-AE2A-9FDC89CC60FC}"/>
    <cellStyle name="20% - Accent5 2 2 3 3 3 3" xfId="23947" xr:uid="{BD54A1FF-2B1E-43AA-B0C3-AC747A1E9ED5}"/>
    <cellStyle name="20% - Accent5 2 2 3 3 4" xfId="10066" xr:uid="{20577F39-F37C-4390-BBA2-48634C085F22}"/>
    <cellStyle name="20% - Accent5 2 2 3 3 4 2" xfId="26723" xr:uid="{38D8A277-0579-4377-8B5C-EFAAFD9E3C00}"/>
    <cellStyle name="20% - Accent5 2 2 3 3 5" xfId="18395" xr:uid="{B9142A43-493D-4640-9974-DAB647259570}"/>
    <cellStyle name="20% - Accent5 2 2 3 4" xfId="3185" xr:uid="{D21B5E07-19E4-4757-87EA-53E076EA90C3}"/>
    <cellStyle name="20% - Accent5 2 2 3 4 2" xfId="11515" xr:uid="{CE8E903B-A206-4F27-B00C-08BA546ABB37}"/>
    <cellStyle name="20% - Accent5 2 2 3 4 2 2" xfId="28172" xr:uid="{3F471686-D618-4DF3-8708-D5D078536ED8}"/>
    <cellStyle name="20% - Accent5 2 2 3 4 3" xfId="19844" xr:uid="{4E49A817-233D-44BA-A49A-10ADC9C79BE5}"/>
    <cellStyle name="20% - Accent5 2 2 3 5" xfId="5961" xr:uid="{214F12E9-A6EA-404B-945C-10FEBD5EBE94}"/>
    <cellStyle name="20% - Accent5 2 2 3 5 2" xfId="14291" xr:uid="{9058C8CB-400B-4516-8087-DB3049B51B50}"/>
    <cellStyle name="20% - Accent5 2 2 3 5 2 2" xfId="30948" xr:uid="{4D869235-4DE3-4EB5-9568-5E565057E04A}"/>
    <cellStyle name="20% - Accent5 2 2 3 5 3" xfId="22620" xr:uid="{5EC7A6F4-4EDB-4CDB-A553-6ADC9AEE17B1}"/>
    <cellStyle name="20% - Accent5 2 2 3 6" xfId="8739" xr:uid="{5DAA4A1A-4193-43EA-B23A-53D5C7C2BAC4}"/>
    <cellStyle name="20% - Accent5 2 2 3 6 2" xfId="25396" xr:uid="{57399F43-9E05-4C45-9527-6DABE44CC8EC}"/>
    <cellStyle name="20% - Accent5 2 2 3 7" xfId="17068" xr:uid="{35B1CDCC-7FA7-4161-9AB5-62F8B8DCDBE5}"/>
    <cellStyle name="20% - Accent5 2 2 4" xfId="628" xr:uid="{76E4CF44-68E5-4A21-87E5-B598B814F62A}"/>
    <cellStyle name="20% - Accent5 2 2 4 2" xfId="1958" xr:uid="{6C5E42EF-245D-40DD-95E5-7DAF5526211C}"/>
    <cellStyle name="20% - Accent5 2 2 4 2 2" xfId="4748" xr:uid="{D0179244-315D-4EA6-B606-136680DB7FE0}"/>
    <cellStyle name="20% - Accent5 2 2 4 2 2 2" xfId="13078" xr:uid="{13264338-01EB-4601-B25F-B8C0A751878F}"/>
    <cellStyle name="20% - Accent5 2 2 4 2 2 2 2" xfId="29735" xr:uid="{48DE64B2-A57E-45B8-8109-EDD657026A51}"/>
    <cellStyle name="20% - Accent5 2 2 4 2 2 3" xfId="21407" xr:uid="{56605FC7-508D-4DE6-96BD-020FFDEC6BD3}"/>
    <cellStyle name="20% - Accent5 2 2 4 2 3" xfId="7524" xr:uid="{39C6C6CF-EC1B-4A85-B200-8B054F4B4432}"/>
    <cellStyle name="20% - Accent5 2 2 4 2 3 2" xfId="15854" xr:uid="{9ABE3332-9507-466F-A5D2-7A21109A9FC2}"/>
    <cellStyle name="20% - Accent5 2 2 4 2 3 2 2" xfId="32511" xr:uid="{8BB10387-DD35-4104-8DBA-D131C3F2E465}"/>
    <cellStyle name="20% - Accent5 2 2 4 2 3 3" xfId="24183" xr:uid="{47254276-5E73-4103-BBF2-1D0545F63E50}"/>
    <cellStyle name="20% - Accent5 2 2 4 2 4" xfId="10302" xr:uid="{D8FB8849-6947-4CEC-AF1D-A67179D7DC9F}"/>
    <cellStyle name="20% - Accent5 2 2 4 2 4 2" xfId="26959" xr:uid="{DF75709F-247E-42A8-A560-CC02C5B98AD7}"/>
    <cellStyle name="20% - Accent5 2 2 4 2 5" xfId="18631" xr:uid="{BD7C021E-EF9E-4C5E-88B9-99F3E9E72A40}"/>
    <cellStyle name="20% - Accent5 2 2 4 3" xfId="3421" xr:uid="{D44CBBEC-C818-4C6A-9C02-5E880FE06684}"/>
    <cellStyle name="20% - Accent5 2 2 4 3 2" xfId="11751" xr:uid="{2B7DD752-6B5C-4710-A65B-E6E702CD58E8}"/>
    <cellStyle name="20% - Accent5 2 2 4 3 2 2" xfId="28408" xr:uid="{0EFAAA26-605A-409C-A22D-EB20055C7766}"/>
    <cellStyle name="20% - Accent5 2 2 4 3 3" xfId="20080" xr:uid="{7CD18034-67CD-4BA2-920B-D0F6BFA406B6}"/>
    <cellStyle name="20% - Accent5 2 2 4 4" xfId="6197" xr:uid="{20DF9495-2B69-4C66-A930-7FD77E8FC117}"/>
    <cellStyle name="20% - Accent5 2 2 4 4 2" xfId="14527" xr:uid="{2A4AA446-34E5-4E8C-99C5-CFC3CD2045AA}"/>
    <cellStyle name="20% - Accent5 2 2 4 4 2 2" xfId="31184" xr:uid="{C6D927E9-1C4C-41ED-BDF4-94C67BBE37E7}"/>
    <cellStyle name="20% - Accent5 2 2 4 4 3" xfId="22856" xr:uid="{28949448-D2E9-4265-B4F3-6BDDE6AF1939}"/>
    <cellStyle name="20% - Accent5 2 2 4 5" xfId="8975" xr:uid="{1BB280EF-CEC6-42A4-984B-301DFAF51B2E}"/>
    <cellStyle name="20% - Accent5 2 2 4 5 2" xfId="25632" xr:uid="{B22C0A25-5D1D-4BD3-8955-5AB108F4CD2E}"/>
    <cellStyle name="20% - Accent5 2 2 4 6" xfId="17304" xr:uid="{BA12A528-6D7A-4940-815E-EB98B4D0C050}"/>
    <cellStyle name="20% - Accent5 2 2 5" xfId="1105" xr:uid="{257ED3F0-54C4-4807-B2A9-E425E091C4C3}"/>
    <cellStyle name="20% - Accent5 2 2 5 2" xfId="2433" xr:uid="{DA4EBCC0-430B-4FE6-8A68-B0A4987687BA}"/>
    <cellStyle name="20% - Accent5 2 2 5 2 2" xfId="5223" xr:uid="{99623774-5B36-4EDD-8B49-6D93521542BD}"/>
    <cellStyle name="20% - Accent5 2 2 5 2 2 2" xfId="13553" xr:uid="{FE3ABE99-72E8-4374-8D78-D09F6BE55120}"/>
    <cellStyle name="20% - Accent5 2 2 5 2 2 2 2" xfId="30210" xr:uid="{6CE46695-597A-471D-B41B-5F92CD4754A3}"/>
    <cellStyle name="20% - Accent5 2 2 5 2 2 3" xfId="21882" xr:uid="{202F1887-BAD2-437E-8C64-7CF0D0B07ADB}"/>
    <cellStyle name="20% - Accent5 2 2 5 2 3" xfId="7999" xr:uid="{3C89AD85-5CC8-462B-8575-D3DA66CE2991}"/>
    <cellStyle name="20% - Accent5 2 2 5 2 3 2" xfId="16329" xr:uid="{D4440E26-545D-4432-B221-72958ADEC143}"/>
    <cellStyle name="20% - Accent5 2 2 5 2 3 2 2" xfId="32986" xr:uid="{6E85E78E-243E-4145-A9D9-9AD8EEB08DBC}"/>
    <cellStyle name="20% - Accent5 2 2 5 2 3 3" xfId="24658" xr:uid="{2ABA6E46-3389-4EF6-92EF-3A1D76837804}"/>
    <cellStyle name="20% - Accent5 2 2 5 2 4" xfId="10777" xr:uid="{B850A20E-A508-4314-86AF-8B8D9A3E5260}"/>
    <cellStyle name="20% - Accent5 2 2 5 2 4 2" xfId="27434" xr:uid="{ADD2C02D-F528-4698-8204-472805B66EDA}"/>
    <cellStyle name="20% - Accent5 2 2 5 2 5" xfId="19106" xr:uid="{1FD4D4A2-FBF0-4E5D-AB28-00FBEC67FE0D}"/>
    <cellStyle name="20% - Accent5 2 2 5 3" xfId="3896" xr:uid="{3D544313-0893-47C0-B353-B7037E6F8B31}"/>
    <cellStyle name="20% - Accent5 2 2 5 3 2" xfId="12226" xr:uid="{D8350E5B-6510-4770-A86E-EC3B6D5DFF9E}"/>
    <cellStyle name="20% - Accent5 2 2 5 3 2 2" xfId="28883" xr:uid="{401E5ECD-C1E4-4AEA-AEBD-6A8C81B749AD}"/>
    <cellStyle name="20% - Accent5 2 2 5 3 3" xfId="20555" xr:uid="{CCCA29CC-7BDD-4D76-AF09-970285FD77A3}"/>
    <cellStyle name="20% - Accent5 2 2 5 4" xfId="6672" xr:uid="{B1E5D921-3D34-4B5E-9E53-EA38BF0517B4}"/>
    <cellStyle name="20% - Accent5 2 2 5 4 2" xfId="15002" xr:uid="{F803BD35-2881-47F2-AEFA-4912310CA277}"/>
    <cellStyle name="20% - Accent5 2 2 5 4 2 2" xfId="31659" xr:uid="{D408DE6C-4DDD-4252-8035-93A0BB948C4F}"/>
    <cellStyle name="20% - Accent5 2 2 5 4 3" xfId="23331" xr:uid="{0FB38F30-9368-402D-A990-58E5FC4F639D}"/>
    <cellStyle name="20% - Accent5 2 2 5 5" xfId="9450" xr:uid="{3CFDE1FA-1C26-43C0-A393-AEC4917D7A63}"/>
    <cellStyle name="20% - Accent5 2 2 5 5 2" xfId="26107" xr:uid="{D507E069-9776-4190-AC5B-6CEF5472A283}"/>
    <cellStyle name="20% - Accent5 2 2 5 6" xfId="17779" xr:uid="{0950B1C5-C1E8-4F14-8995-E64B037BEDA5}"/>
    <cellStyle name="20% - Accent5 2 2 6" xfId="1370" xr:uid="{1EA6ECFD-B084-4912-9552-053E3947C47B}"/>
    <cellStyle name="20% - Accent5 2 2 6 2" xfId="2698" xr:uid="{B6FD27C8-D7CE-4808-AC77-5D3D284E80A0}"/>
    <cellStyle name="20% - Accent5 2 2 6 2 2" xfId="5488" xr:uid="{99BB9103-E1FE-4B1A-A495-B13679D1BEEC}"/>
    <cellStyle name="20% - Accent5 2 2 6 2 2 2" xfId="13818" xr:uid="{8B37CDAB-B046-47BD-87A5-88C306B34286}"/>
    <cellStyle name="20% - Accent5 2 2 6 2 2 2 2" xfId="30475" xr:uid="{66992415-D095-4C61-B91C-907D61B14985}"/>
    <cellStyle name="20% - Accent5 2 2 6 2 2 3" xfId="22147" xr:uid="{DCB54013-1E5C-4DB4-9E50-BAF59FD02E0A}"/>
    <cellStyle name="20% - Accent5 2 2 6 2 3" xfId="8264" xr:uid="{F8A096A0-7C9C-4EAA-B9D5-B53DA6AD3FBF}"/>
    <cellStyle name="20% - Accent5 2 2 6 2 3 2" xfId="16594" xr:uid="{6EB5E551-1C85-4922-8C51-080C37DD6965}"/>
    <cellStyle name="20% - Accent5 2 2 6 2 3 2 2" xfId="33251" xr:uid="{78AFCCA2-65E4-45BA-9D03-6174AE52F670}"/>
    <cellStyle name="20% - Accent5 2 2 6 2 3 3" xfId="24923" xr:uid="{B2418F79-366A-4BB7-A369-13E63641E0A4}"/>
    <cellStyle name="20% - Accent5 2 2 6 2 4" xfId="11042" xr:uid="{E0D39DF9-5965-4FCE-96B7-3CE2CAC95CF1}"/>
    <cellStyle name="20% - Accent5 2 2 6 2 4 2" xfId="27699" xr:uid="{E023E92E-E9D6-4123-8C06-B6A816193BC1}"/>
    <cellStyle name="20% - Accent5 2 2 6 2 5" xfId="19371" xr:uid="{86D0F192-85FA-44CE-AC2C-0107FE632E5C}"/>
    <cellStyle name="20% - Accent5 2 2 6 3" xfId="4161" xr:uid="{82F30229-0E4B-41A5-ADA9-951F938C4029}"/>
    <cellStyle name="20% - Accent5 2 2 6 3 2" xfId="12491" xr:uid="{A4FC71A1-5001-4F29-AEE2-655030D5B7E3}"/>
    <cellStyle name="20% - Accent5 2 2 6 3 2 2" xfId="29148" xr:uid="{9447A9DC-6957-42F4-84C6-A766546A2438}"/>
    <cellStyle name="20% - Accent5 2 2 6 3 3" xfId="20820" xr:uid="{1FEB2FA5-03C8-41C6-9EBF-4302EA0E43DA}"/>
    <cellStyle name="20% - Accent5 2 2 6 4" xfId="6937" xr:uid="{E25C90C9-0569-4511-AEBB-24ADEC2E9FA8}"/>
    <cellStyle name="20% - Accent5 2 2 6 4 2" xfId="15267" xr:uid="{AB733CF1-D328-4492-A22C-5D5B5CCD1809}"/>
    <cellStyle name="20% - Accent5 2 2 6 4 2 2" xfId="31924" xr:uid="{F8AFCBBF-751D-4BCC-8ED1-F0FB474FD7E4}"/>
    <cellStyle name="20% - Accent5 2 2 6 4 3" xfId="23596" xr:uid="{B2C5882B-C5AB-4B9A-96B6-F3DB58A738DE}"/>
    <cellStyle name="20% - Accent5 2 2 6 5" xfId="9715" xr:uid="{407BB679-7AF2-4E70-AD4A-55EA33A1EA11}"/>
    <cellStyle name="20% - Accent5 2 2 6 5 2" xfId="26372" xr:uid="{7CE86D2F-2420-4A20-A147-E5243F6FB2EF}"/>
    <cellStyle name="20% - Accent5 2 2 6 6" xfId="18044" xr:uid="{6649C0F7-7950-4496-AE19-89D001DB6B5C}"/>
    <cellStyle name="20% - Accent5 2 2 7" xfId="1485" xr:uid="{D4CB99C2-D42D-4F48-B8FE-1F8AD91BD6CB}"/>
    <cellStyle name="20% - Accent5 2 2 7 2" xfId="4275" xr:uid="{7500CA37-8EAF-4113-A6F1-63D9452209BE}"/>
    <cellStyle name="20% - Accent5 2 2 7 2 2" xfId="12605" xr:uid="{F5C289F2-1208-42E6-B345-BDBDC7EEAF9B}"/>
    <cellStyle name="20% - Accent5 2 2 7 2 2 2" xfId="29262" xr:uid="{705B892B-0032-4A00-BB7E-A69F64D927D9}"/>
    <cellStyle name="20% - Accent5 2 2 7 2 3" xfId="20934" xr:uid="{B6BC9B4E-E8EA-4819-859E-7857075FE7DA}"/>
    <cellStyle name="20% - Accent5 2 2 7 3" xfId="7051" xr:uid="{58E453E6-4DBA-4036-A862-9756D9205AE9}"/>
    <cellStyle name="20% - Accent5 2 2 7 3 2" xfId="15381" xr:uid="{AD94D384-2735-40CC-981F-90B39CB92734}"/>
    <cellStyle name="20% - Accent5 2 2 7 3 2 2" xfId="32038" xr:uid="{08EFEB85-1905-484C-98DD-7EE186C854B2}"/>
    <cellStyle name="20% - Accent5 2 2 7 3 3" xfId="23710" xr:uid="{D9B908CF-7196-46F6-802D-DD847F24D414}"/>
    <cellStyle name="20% - Accent5 2 2 7 4" xfId="9829" xr:uid="{9AAE69E6-FA3E-4AD1-9AC0-18E7BF874B07}"/>
    <cellStyle name="20% - Accent5 2 2 7 4 2" xfId="26486" xr:uid="{128DE1C3-1136-4043-9BC3-4AFC1AB68D69}"/>
    <cellStyle name="20% - Accent5 2 2 7 5" xfId="18158" xr:uid="{6CB2A592-0EAD-49D7-A1BD-79683335A474}"/>
    <cellStyle name="20% - Accent5 2 2 8" xfId="2948" xr:uid="{8E5D4CD3-FE07-4C0E-BE03-B254D9EA2519}"/>
    <cellStyle name="20% - Accent5 2 2 8 2" xfId="11278" xr:uid="{8397B282-E20C-43F3-AC22-D2DDF8F85F4F}"/>
    <cellStyle name="20% - Accent5 2 2 8 2 2" xfId="27935" xr:uid="{9D757F64-7D7E-473A-A64E-81946768BB3C}"/>
    <cellStyle name="20% - Accent5 2 2 8 3" xfId="19607" xr:uid="{077C1A48-19BC-47A7-9A3C-DBBA374ECC6F}"/>
    <cellStyle name="20% - Accent5 2 2 9" xfId="5724" xr:uid="{FD559C61-455A-40F4-A4A7-60FB8E2D0D9A}"/>
    <cellStyle name="20% - Accent5 2 2 9 2" xfId="14054" xr:uid="{2F27ABE8-66C5-4E92-BB0B-447E6F77F30E}"/>
    <cellStyle name="20% - Accent5 2 2 9 2 2" xfId="30711" xr:uid="{908DE2FD-B51D-4D35-B7FF-7D93EFFCFDBF}"/>
    <cellStyle name="20% - Accent5 2 2 9 3" xfId="22383" xr:uid="{B32E8C07-D05B-4190-A993-6AEB0806176A}"/>
    <cellStyle name="20% - Accent5 2 3" xfId="209" xr:uid="{3DC5F23A-5C12-4354-B221-398CFD0CC7B7}"/>
    <cellStyle name="20% - Accent5 2 3 2" xfId="450" xr:uid="{A27AA998-DF97-4EDB-B60D-D203796C640A}"/>
    <cellStyle name="20% - Accent5 2 3 2 2" xfId="927" xr:uid="{99F50E99-8575-4DEE-A8BD-A5ABCAC308FA}"/>
    <cellStyle name="20% - Accent5 2 3 2 2 2" xfId="2255" xr:uid="{5D1DE53F-6814-4945-9FFD-2C090D420AE5}"/>
    <cellStyle name="20% - Accent5 2 3 2 2 2 2" xfId="5045" xr:uid="{6047A6D9-855F-4934-ABA0-5A4A52B7DCFE}"/>
    <cellStyle name="20% - Accent5 2 3 2 2 2 2 2" xfId="13375" xr:uid="{E0940F8B-3937-4058-92C5-98ACF08A44F1}"/>
    <cellStyle name="20% - Accent5 2 3 2 2 2 2 2 2" xfId="30032" xr:uid="{238E4BFC-3E68-44A3-9191-C58EBC02EC01}"/>
    <cellStyle name="20% - Accent5 2 3 2 2 2 2 3" xfId="21704" xr:uid="{6436F95C-B22D-4B66-93A8-D079B2765C6E}"/>
    <cellStyle name="20% - Accent5 2 3 2 2 2 3" xfId="7821" xr:uid="{17F8C1DE-3971-489D-8DC1-35B027BB4624}"/>
    <cellStyle name="20% - Accent5 2 3 2 2 2 3 2" xfId="16151" xr:uid="{BEE9D5CA-0B5C-4B67-B522-BB5A52BD1E17}"/>
    <cellStyle name="20% - Accent5 2 3 2 2 2 3 2 2" xfId="32808" xr:uid="{3299A2B4-7350-4895-BB22-2007A0E311C6}"/>
    <cellStyle name="20% - Accent5 2 3 2 2 2 3 3" xfId="24480" xr:uid="{9FC8DAFE-4CDC-4025-9C5D-D7C6282995DA}"/>
    <cellStyle name="20% - Accent5 2 3 2 2 2 4" xfId="10599" xr:uid="{2FAF6BE9-436B-4F18-A58D-C7819163AA0C}"/>
    <cellStyle name="20% - Accent5 2 3 2 2 2 4 2" xfId="27256" xr:uid="{A6ED90AE-C367-4BA8-8404-0C6E9E14B7BF}"/>
    <cellStyle name="20% - Accent5 2 3 2 2 2 5" xfId="18928" xr:uid="{B1A22CA4-65A4-4D1B-B32F-FFD8AEC68F58}"/>
    <cellStyle name="20% - Accent5 2 3 2 2 3" xfId="3718" xr:uid="{0D454A76-6443-4F61-BFC4-4ED330CE4BEA}"/>
    <cellStyle name="20% - Accent5 2 3 2 2 3 2" xfId="12048" xr:uid="{1D7F8195-DABF-4E51-BC32-F0DEBFF3F751}"/>
    <cellStyle name="20% - Accent5 2 3 2 2 3 2 2" xfId="28705" xr:uid="{72EC978D-A565-4A52-AF9B-79BF2D220239}"/>
    <cellStyle name="20% - Accent5 2 3 2 2 3 3" xfId="20377" xr:uid="{1853D811-8555-4DAD-8764-DC86EA3DE98F}"/>
    <cellStyle name="20% - Accent5 2 3 2 2 4" xfId="6494" xr:uid="{621C113C-32F5-46E5-AD9F-9B3FE0C6F1C4}"/>
    <cellStyle name="20% - Accent5 2 3 2 2 4 2" xfId="14824" xr:uid="{FC174B3C-2C08-4817-86C1-8D904C3DA218}"/>
    <cellStyle name="20% - Accent5 2 3 2 2 4 2 2" xfId="31481" xr:uid="{3E015934-3114-436B-99F7-950471767ED8}"/>
    <cellStyle name="20% - Accent5 2 3 2 2 4 3" xfId="23153" xr:uid="{A1D8A548-CC62-4321-BA68-C6A120C7C091}"/>
    <cellStyle name="20% - Accent5 2 3 2 2 5" xfId="9272" xr:uid="{FE0E4356-8AF4-44B5-9AAE-F69EF71B40AE}"/>
    <cellStyle name="20% - Accent5 2 3 2 2 5 2" xfId="25929" xr:uid="{23793D2D-B3D6-4715-8883-E6E9627E405D}"/>
    <cellStyle name="20% - Accent5 2 3 2 2 6" xfId="17601" xr:uid="{75AA7A15-129B-49F0-AFFB-7D57E998DC09}"/>
    <cellStyle name="20% - Accent5 2 3 2 3" xfId="1780" xr:uid="{7BDDC0CD-48E5-44C6-A800-47BF052E8BB2}"/>
    <cellStyle name="20% - Accent5 2 3 2 3 2" xfId="4570" xr:uid="{95EFAED5-A416-484A-A026-3D9B49A03A41}"/>
    <cellStyle name="20% - Accent5 2 3 2 3 2 2" xfId="12900" xr:uid="{1A9552BB-B476-4884-88B8-B20D0DE70E39}"/>
    <cellStyle name="20% - Accent5 2 3 2 3 2 2 2" xfId="29557" xr:uid="{BF8D683E-C65D-46BB-911A-20354EB2F97B}"/>
    <cellStyle name="20% - Accent5 2 3 2 3 2 3" xfId="21229" xr:uid="{2D5D6E39-76AB-4531-8495-B86DD4BD9B4F}"/>
    <cellStyle name="20% - Accent5 2 3 2 3 3" xfId="7346" xr:uid="{11598A97-10D3-47D4-8952-9B32279B6FC2}"/>
    <cellStyle name="20% - Accent5 2 3 2 3 3 2" xfId="15676" xr:uid="{33F21425-A7B3-4B62-9DE1-ECB21D77772E}"/>
    <cellStyle name="20% - Accent5 2 3 2 3 3 2 2" xfId="32333" xr:uid="{38D87498-40DF-430A-9B32-5A08D7A0B820}"/>
    <cellStyle name="20% - Accent5 2 3 2 3 3 3" xfId="24005" xr:uid="{192D30E2-C58F-48CD-AE88-DD68507818C3}"/>
    <cellStyle name="20% - Accent5 2 3 2 3 4" xfId="10124" xr:uid="{CCDC7BD5-F1CE-4EF5-9735-24A02AF0670F}"/>
    <cellStyle name="20% - Accent5 2 3 2 3 4 2" xfId="26781" xr:uid="{E6B1C6F7-C548-4A20-A17E-5B41780D314D}"/>
    <cellStyle name="20% - Accent5 2 3 2 3 5" xfId="18453" xr:uid="{C3936245-211A-4517-8FB7-15040F67B058}"/>
    <cellStyle name="20% - Accent5 2 3 2 4" xfId="3243" xr:uid="{DCEBDBC0-3212-4935-BED7-82778096CA35}"/>
    <cellStyle name="20% - Accent5 2 3 2 4 2" xfId="11573" xr:uid="{B151C411-DAAE-44DF-8889-D30DFCE251B2}"/>
    <cellStyle name="20% - Accent5 2 3 2 4 2 2" xfId="28230" xr:uid="{D8F821A3-D70F-46E0-9CC6-8644A86A8F05}"/>
    <cellStyle name="20% - Accent5 2 3 2 4 3" xfId="19902" xr:uid="{041CB393-3E61-4319-9C26-37DE89E80105}"/>
    <cellStyle name="20% - Accent5 2 3 2 5" xfId="6019" xr:uid="{D8437AD6-8F7E-474D-81A1-E86670778E0A}"/>
    <cellStyle name="20% - Accent5 2 3 2 5 2" xfId="14349" xr:uid="{53425922-AEA3-47EC-82D3-1927B95F7094}"/>
    <cellStyle name="20% - Accent5 2 3 2 5 2 2" xfId="31006" xr:uid="{4F79F2DA-160D-4186-B6CF-21DDEF152886}"/>
    <cellStyle name="20% - Accent5 2 3 2 5 3" xfId="22678" xr:uid="{3B600FAA-1CF9-4FCF-8B27-3AB05EDB2837}"/>
    <cellStyle name="20% - Accent5 2 3 2 6" xfId="8797" xr:uid="{3AD27414-BAA6-479A-8A3C-9090D2133A0B}"/>
    <cellStyle name="20% - Accent5 2 3 2 6 2" xfId="25454" xr:uid="{83EF29FC-8BA4-4273-8F56-8FF44343D43B}"/>
    <cellStyle name="20% - Accent5 2 3 2 7" xfId="17126" xr:uid="{E739CF4D-E970-4F59-B178-7AA9CF993F92}"/>
    <cellStyle name="20% - Accent5 2 3 3" xfId="686" xr:uid="{490B0FE8-5F28-4592-B517-38877EB2E7FE}"/>
    <cellStyle name="20% - Accent5 2 3 3 2" xfId="2016" xr:uid="{726ED76B-8A1D-4408-88DD-8319FE36FC66}"/>
    <cellStyle name="20% - Accent5 2 3 3 2 2" xfId="4806" xr:uid="{57DC6F48-E396-47C0-920E-62ECB34C4A07}"/>
    <cellStyle name="20% - Accent5 2 3 3 2 2 2" xfId="13136" xr:uid="{D930BB2A-334D-4090-B729-89C2A230AD83}"/>
    <cellStyle name="20% - Accent5 2 3 3 2 2 2 2" xfId="29793" xr:uid="{E535197D-5A28-40ED-81C1-8152958E3900}"/>
    <cellStyle name="20% - Accent5 2 3 3 2 2 3" xfId="21465" xr:uid="{DE1DDEDE-A3A9-4321-84F4-72C28ED3EB76}"/>
    <cellStyle name="20% - Accent5 2 3 3 2 3" xfId="7582" xr:uid="{4B093D8E-6777-4906-82E5-D4EE2C4704B4}"/>
    <cellStyle name="20% - Accent5 2 3 3 2 3 2" xfId="15912" xr:uid="{D15C2782-5120-4DC0-8082-CDDCF664E307}"/>
    <cellStyle name="20% - Accent5 2 3 3 2 3 2 2" xfId="32569" xr:uid="{3E3AF724-74DF-4715-B4C8-811B47BAFB12}"/>
    <cellStyle name="20% - Accent5 2 3 3 2 3 3" xfId="24241" xr:uid="{CCEFE3FE-A980-4F36-B464-87EEE51E30E1}"/>
    <cellStyle name="20% - Accent5 2 3 3 2 4" xfId="10360" xr:uid="{B3737FA1-1B3B-43BA-BBF2-67C4B10B6017}"/>
    <cellStyle name="20% - Accent5 2 3 3 2 4 2" xfId="27017" xr:uid="{6144E738-C1E4-4990-9732-428080C0CB3D}"/>
    <cellStyle name="20% - Accent5 2 3 3 2 5" xfId="18689" xr:uid="{6D782917-4A97-4BB6-90F1-0D050810413E}"/>
    <cellStyle name="20% - Accent5 2 3 3 3" xfId="3479" xr:uid="{594978CB-34B7-43D5-9E5C-BC32C23E7125}"/>
    <cellStyle name="20% - Accent5 2 3 3 3 2" xfId="11809" xr:uid="{CAFF6852-3761-45E9-B960-5150BD538B8C}"/>
    <cellStyle name="20% - Accent5 2 3 3 3 2 2" xfId="28466" xr:uid="{813CC573-C9B5-42EC-A206-04087B7F207F}"/>
    <cellStyle name="20% - Accent5 2 3 3 3 3" xfId="20138" xr:uid="{D790C2FD-7137-41E2-9A70-36237AEF1F64}"/>
    <cellStyle name="20% - Accent5 2 3 3 4" xfId="6255" xr:uid="{E1CB8362-C67B-4EA2-A997-3568C966EA4E}"/>
    <cellStyle name="20% - Accent5 2 3 3 4 2" xfId="14585" xr:uid="{09B11B49-9190-4E5C-A959-2B8C9F38890E}"/>
    <cellStyle name="20% - Accent5 2 3 3 4 2 2" xfId="31242" xr:uid="{F284283C-297A-41A2-97F8-DA9B288666F4}"/>
    <cellStyle name="20% - Accent5 2 3 3 4 3" xfId="22914" xr:uid="{3E4444CB-F91C-4764-B325-246D8EFCEF2B}"/>
    <cellStyle name="20% - Accent5 2 3 3 5" xfId="9033" xr:uid="{F0DE3C72-22A1-4F8C-97B7-0D1C6DBF80AE}"/>
    <cellStyle name="20% - Accent5 2 3 3 5 2" xfId="25690" xr:uid="{AE4DF980-985B-4212-9D08-4E8100689820}"/>
    <cellStyle name="20% - Accent5 2 3 3 6" xfId="17362" xr:uid="{49A4859E-A5F8-4624-86E1-5AB4CB4B21BE}"/>
    <cellStyle name="20% - Accent5 2 3 4" xfId="1163" xr:uid="{2B6B0FE6-027F-4AC9-AC3A-30858F770C2A}"/>
    <cellStyle name="20% - Accent5 2 3 4 2" xfId="2491" xr:uid="{BF56F7E9-611A-4677-AE9E-4FCC4BA87625}"/>
    <cellStyle name="20% - Accent5 2 3 4 2 2" xfId="5281" xr:uid="{2440E33D-DCDF-4B63-B017-18ECF024A5EE}"/>
    <cellStyle name="20% - Accent5 2 3 4 2 2 2" xfId="13611" xr:uid="{B7EC9CD4-A9CD-4A66-BAAD-F4E70195EAE2}"/>
    <cellStyle name="20% - Accent5 2 3 4 2 2 2 2" xfId="30268" xr:uid="{3CD73BF7-D020-413A-9919-03DBBD8B50DE}"/>
    <cellStyle name="20% - Accent5 2 3 4 2 2 3" xfId="21940" xr:uid="{216A62C1-A0CB-4DA3-B755-D281CC56D107}"/>
    <cellStyle name="20% - Accent5 2 3 4 2 3" xfId="8057" xr:uid="{1A5E8D78-E73B-4123-AC55-F89B57788FAF}"/>
    <cellStyle name="20% - Accent5 2 3 4 2 3 2" xfId="16387" xr:uid="{FA89B0C3-4634-4289-A07E-63D8B1FBADA0}"/>
    <cellStyle name="20% - Accent5 2 3 4 2 3 2 2" xfId="33044" xr:uid="{4E798F50-9382-4809-BF1B-F46894D0BEAA}"/>
    <cellStyle name="20% - Accent5 2 3 4 2 3 3" xfId="24716" xr:uid="{9C31853D-739F-4810-AF45-2010E637770E}"/>
    <cellStyle name="20% - Accent5 2 3 4 2 4" xfId="10835" xr:uid="{0E3841ED-3298-477E-9187-C763C16FD1C7}"/>
    <cellStyle name="20% - Accent5 2 3 4 2 4 2" xfId="27492" xr:uid="{FF31DEDE-97BE-47BC-8E1A-C0F8552175BF}"/>
    <cellStyle name="20% - Accent5 2 3 4 2 5" xfId="19164" xr:uid="{F3A4D736-2D45-4B9B-A4CF-DC71F0FB4B26}"/>
    <cellStyle name="20% - Accent5 2 3 4 3" xfId="3954" xr:uid="{9EC12BA2-3C99-45BC-9EFF-703675B51486}"/>
    <cellStyle name="20% - Accent5 2 3 4 3 2" xfId="12284" xr:uid="{6504934D-9E25-4E31-A5F8-7629574B3BAA}"/>
    <cellStyle name="20% - Accent5 2 3 4 3 2 2" xfId="28941" xr:uid="{DB79CDC5-B146-4631-B907-7B6F12119B32}"/>
    <cellStyle name="20% - Accent5 2 3 4 3 3" xfId="20613" xr:uid="{533B2E18-91E8-465B-BE1B-7947D4251B54}"/>
    <cellStyle name="20% - Accent5 2 3 4 4" xfId="6730" xr:uid="{F1B4170D-BCCD-40B0-A4E8-6998FDF7716C}"/>
    <cellStyle name="20% - Accent5 2 3 4 4 2" xfId="15060" xr:uid="{5BC9650B-2D5F-40E7-A2CF-A2762846DE32}"/>
    <cellStyle name="20% - Accent5 2 3 4 4 2 2" xfId="31717" xr:uid="{68A4819D-58D1-4E27-B7CA-2711E05F1D2E}"/>
    <cellStyle name="20% - Accent5 2 3 4 4 3" xfId="23389" xr:uid="{BA1B8D75-CA85-4739-981A-DE07AD1A3E4F}"/>
    <cellStyle name="20% - Accent5 2 3 4 5" xfId="9508" xr:uid="{6C9595EF-2FF2-4AA6-A74D-8939244C6D24}"/>
    <cellStyle name="20% - Accent5 2 3 4 5 2" xfId="26165" xr:uid="{97987BC0-2CB5-4040-BB44-B3D7CE528FDA}"/>
    <cellStyle name="20% - Accent5 2 3 4 6" xfId="17837" xr:uid="{3C3352A9-91A1-4FB8-ACED-BF232EC00679}"/>
    <cellStyle name="20% - Accent5 2 3 5" xfId="1543" xr:uid="{41CF1FB3-C54D-4AC8-B0A8-FC119665DB5C}"/>
    <cellStyle name="20% - Accent5 2 3 5 2" xfId="4333" xr:uid="{47BC2BC1-D55D-43D9-91F9-B3E852980AC4}"/>
    <cellStyle name="20% - Accent5 2 3 5 2 2" xfId="12663" xr:uid="{B7F2B47E-D014-4654-B753-53DE8336DCD9}"/>
    <cellStyle name="20% - Accent5 2 3 5 2 2 2" xfId="29320" xr:uid="{3E018799-E91F-495C-83CC-BD81C3B58F26}"/>
    <cellStyle name="20% - Accent5 2 3 5 2 3" xfId="20992" xr:uid="{8EC48199-E967-462A-AD94-34C3BD9E2980}"/>
    <cellStyle name="20% - Accent5 2 3 5 3" xfId="7109" xr:uid="{BE7C7E20-3C50-4DD9-ABDD-5315B293A134}"/>
    <cellStyle name="20% - Accent5 2 3 5 3 2" xfId="15439" xr:uid="{0D9BA11B-3B6B-419F-B2B4-72BC04E6B40A}"/>
    <cellStyle name="20% - Accent5 2 3 5 3 2 2" xfId="32096" xr:uid="{45B8B894-193F-4701-B04E-BCD54C8EFFFF}"/>
    <cellStyle name="20% - Accent5 2 3 5 3 3" xfId="23768" xr:uid="{0066E3CC-047F-4BDF-8BC5-A884915EF448}"/>
    <cellStyle name="20% - Accent5 2 3 5 4" xfId="9887" xr:uid="{FB0B6CCB-8A48-49CA-B393-48F9EFA906CF}"/>
    <cellStyle name="20% - Accent5 2 3 5 4 2" xfId="26544" xr:uid="{082D0067-B1BB-4C8C-9C17-7682F9A9DB20}"/>
    <cellStyle name="20% - Accent5 2 3 5 5" xfId="18216" xr:uid="{AC573DB4-B354-44A2-BA94-FF4EFB4A2942}"/>
    <cellStyle name="20% - Accent5 2 3 6" xfId="3006" xr:uid="{FBAF1FE5-E381-4FD0-875F-698822AF61CE}"/>
    <cellStyle name="20% - Accent5 2 3 6 2" xfId="11336" xr:uid="{D531B574-80F6-4AF7-AD3E-96A98D802FB0}"/>
    <cellStyle name="20% - Accent5 2 3 6 2 2" xfId="27993" xr:uid="{55F52C1E-0579-4E89-ADB6-099D6FF7ADEF}"/>
    <cellStyle name="20% - Accent5 2 3 6 3" xfId="19665" xr:uid="{B8374680-484B-46B3-BAE4-5F64F36B21F8}"/>
    <cellStyle name="20% - Accent5 2 3 7" xfId="5782" xr:uid="{BC2EAA8A-00EA-46C4-84E0-FB08BD52FAE9}"/>
    <cellStyle name="20% - Accent5 2 3 7 2" xfId="14112" xr:uid="{D3771757-E6E2-4D0C-927D-28EDC537E4AB}"/>
    <cellStyle name="20% - Accent5 2 3 7 2 2" xfId="30769" xr:uid="{779BACC9-072C-448A-90C0-C47A0A495288}"/>
    <cellStyle name="20% - Accent5 2 3 7 3" xfId="22441" xr:uid="{FCCA5D09-C979-48E7-B1C2-875F221A4135}"/>
    <cellStyle name="20% - Accent5 2 3 8" xfId="8560" xr:uid="{22B1E734-51F2-4978-A106-8BD6F6C6696C}"/>
    <cellStyle name="20% - Accent5 2 3 8 2" xfId="25217" xr:uid="{75444267-AE2A-4229-97EC-60B5939F1F7C}"/>
    <cellStyle name="20% - Accent5 2 3 9" xfId="16889" xr:uid="{269681D9-996C-449F-8BD5-5C88483B95A0}"/>
    <cellStyle name="20% - Accent5 2 4" xfId="334" xr:uid="{F6A06F88-D4EA-43B2-948D-8A8663C4844D}"/>
    <cellStyle name="20% - Accent5 2 4 2" xfId="814" xr:uid="{9B4758E4-E2DE-4847-986F-AE777D9BF3E8}"/>
    <cellStyle name="20% - Accent5 2 4 2 2" xfId="2142" xr:uid="{991B490B-9C86-46EF-B57D-6F5E535DBE0C}"/>
    <cellStyle name="20% - Accent5 2 4 2 2 2" xfId="4932" xr:uid="{B66A8FB1-E6E8-4F55-9B32-0AE192B30D67}"/>
    <cellStyle name="20% - Accent5 2 4 2 2 2 2" xfId="13262" xr:uid="{98CE10AF-8206-4B1E-8BD2-C0E7B329F0DB}"/>
    <cellStyle name="20% - Accent5 2 4 2 2 2 2 2" xfId="29919" xr:uid="{69C35D2D-A218-4D07-9295-2C5A943BF198}"/>
    <cellStyle name="20% - Accent5 2 4 2 2 2 3" xfId="21591" xr:uid="{1475C5CB-DDF9-4839-A39A-133468D98FD1}"/>
    <cellStyle name="20% - Accent5 2 4 2 2 3" xfId="7708" xr:uid="{CD56A7B1-0324-4687-AD76-825FF7966313}"/>
    <cellStyle name="20% - Accent5 2 4 2 2 3 2" xfId="16038" xr:uid="{537E8494-20B5-416E-A298-42D7A88DF032}"/>
    <cellStyle name="20% - Accent5 2 4 2 2 3 2 2" xfId="32695" xr:uid="{0E0AFA1B-C9A6-451D-BCB3-4B5349EDC977}"/>
    <cellStyle name="20% - Accent5 2 4 2 2 3 3" xfId="24367" xr:uid="{FF3C5BA5-B41A-41E4-96C2-B1ED5E42F865}"/>
    <cellStyle name="20% - Accent5 2 4 2 2 4" xfId="10486" xr:uid="{4E5E3108-65AB-482F-B87D-75BB1E5CBB09}"/>
    <cellStyle name="20% - Accent5 2 4 2 2 4 2" xfId="27143" xr:uid="{1AD30325-F5C7-4A3D-BDC7-780A56C847A3}"/>
    <cellStyle name="20% - Accent5 2 4 2 2 5" xfId="18815" xr:uid="{E9562C6E-52D6-448A-9C62-DAF3BBC12CF9}"/>
    <cellStyle name="20% - Accent5 2 4 2 3" xfId="3605" xr:uid="{111D1AA6-95A6-4040-B956-E0249540EB32}"/>
    <cellStyle name="20% - Accent5 2 4 2 3 2" xfId="11935" xr:uid="{7E093CD5-8658-4A15-AA26-92A5438189CF}"/>
    <cellStyle name="20% - Accent5 2 4 2 3 2 2" xfId="28592" xr:uid="{4B012364-69EC-43EB-9444-57BD8E30AE1C}"/>
    <cellStyle name="20% - Accent5 2 4 2 3 3" xfId="20264" xr:uid="{F8585118-6E99-4B46-8831-5D2BD47AD4E4}"/>
    <cellStyle name="20% - Accent5 2 4 2 4" xfId="6381" xr:uid="{794CA8ED-199D-4926-9A3A-C058EE6B0F32}"/>
    <cellStyle name="20% - Accent5 2 4 2 4 2" xfId="14711" xr:uid="{9F768864-FEC4-425F-9842-9B0B2B4BF26D}"/>
    <cellStyle name="20% - Accent5 2 4 2 4 2 2" xfId="31368" xr:uid="{81225D74-CCEA-4669-B435-17DD49683FF4}"/>
    <cellStyle name="20% - Accent5 2 4 2 4 3" xfId="23040" xr:uid="{60859B65-7B4A-4B17-8B30-1D38EE0A713E}"/>
    <cellStyle name="20% - Accent5 2 4 2 5" xfId="9159" xr:uid="{49EB0E68-E3EF-432D-8F1C-888D14DA776D}"/>
    <cellStyle name="20% - Accent5 2 4 2 5 2" xfId="25816" xr:uid="{56ED068E-92F5-467A-AACA-BC1C08BC8DE2}"/>
    <cellStyle name="20% - Accent5 2 4 2 6" xfId="17488" xr:uid="{49805A86-BE0F-4B8C-874E-B7167A9BB573}"/>
    <cellStyle name="20% - Accent5 2 4 3" xfId="1664" xr:uid="{31842225-13F1-4CE5-B76D-E1941E85DD9B}"/>
    <cellStyle name="20% - Accent5 2 4 3 2" xfId="4454" xr:uid="{3A20D153-1B56-48AE-A2DD-C4A2DB14AD3A}"/>
    <cellStyle name="20% - Accent5 2 4 3 2 2" xfId="12784" xr:uid="{FD5308F7-0C47-4E2C-9C87-24E3E3F28A5F}"/>
    <cellStyle name="20% - Accent5 2 4 3 2 2 2" xfId="29441" xr:uid="{E5D2FAC2-3425-4CD3-9583-3A6A0FBEB296}"/>
    <cellStyle name="20% - Accent5 2 4 3 2 3" xfId="21113" xr:uid="{CEE08665-F58E-4740-8833-ED205D55B95E}"/>
    <cellStyle name="20% - Accent5 2 4 3 3" xfId="7230" xr:uid="{BDD6314E-2A21-45E2-A122-FBFF58A4E96A}"/>
    <cellStyle name="20% - Accent5 2 4 3 3 2" xfId="15560" xr:uid="{D26D2FF6-09BA-43E0-87BC-62D6290443B4}"/>
    <cellStyle name="20% - Accent5 2 4 3 3 2 2" xfId="32217" xr:uid="{B8E4F208-4063-41F9-BA0F-BB019886926F}"/>
    <cellStyle name="20% - Accent5 2 4 3 3 3" xfId="23889" xr:uid="{5F0857DD-E66A-4973-9334-215F0A9034BF}"/>
    <cellStyle name="20% - Accent5 2 4 3 4" xfId="10008" xr:uid="{87560702-6A4E-417C-BAE7-F4EE4F387E4A}"/>
    <cellStyle name="20% - Accent5 2 4 3 4 2" xfId="26665" xr:uid="{22C6E645-6E66-49AC-B475-313DBBCEA537}"/>
    <cellStyle name="20% - Accent5 2 4 3 5" xfId="18337" xr:uid="{381907CD-A18C-4F11-83B0-3BB3AC4BC27E}"/>
    <cellStyle name="20% - Accent5 2 4 4" xfId="3127" xr:uid="{0C66F8D2-2FB6-4EF0-80A0-8414FF15FC3B}"/>
    <cellStyle name="20% - Accent5 2 4 4 2" xfId="11457" xr:uid="{31D7A865-713E-4DB1-B860-FEAC8D775101}"/>
    <cellStyle name="20% - Accent5 2 4 4 2 2" xfId="28114" xr:uid="{AFAAAEA9-94C5-464A-B6FA-7BD78EB03EE6}"/>
    <cellStyle name="20% - Accent5 2 4 4 3" xfId="19786" xr:uid="{FBFE8134-F652-4C16-AA69-2C118A473481}"/>
    <cellStyle name="20% - Accent5 2 4 5" xfId="5903" xr:uid="{874DEE92-F5C6-48E7-B1BA-AAAEEDE059BE}"/>
    <cellStyle name="20% - Accent5 2 4 5 2" xfId="14233" xr:uid="{CB5084F3-B36B-48E5-AEB0-CD37BF93927A}"/>
    <cellStyle name="20% - Accent5 2 4 5 2 2" xfId="30890" xr:uid="{A7DB1465-8B37-4F3B-8F1F-AAFBEF7F882D}"/>
    <cellStyle name="20% - Accent5 2 4 5 3" xfId="22562" xr:uid="{2A528020-BD90-4415-A892-77A42AFA071F}"/>
    <cellStyle name="20% - Accent5 2 4 6" xfId="8681" xr:uid="{28C1D20E-D88B-4760-B2E6-1FF8B802AAA8}"/>
    <cellStyle name="20% - Accent5 2 4 6 2" xfId="25338" xr:uid="{726196CB-7EE3-4F0E-B251-2C4353B855C8}"/>
    <cellStyle name="20% - Accent5 2 4 7" xfId="17010" xr:uid="{5F7FCB40-0F8F-4F07-8A79-4E2368FCD3E1}"/>
    <cellStyle name="20% - Accent5 2 5" xfId="570" xr:uid="{59FF367E-0D8D-496E-A483-FB2D9652BF35}"/>
    <cellStyle name="20% - Accent5 2 5 2" xfId="1900" xr:uid="{51806807-E383-465C-B0FA-415E1646048A}"/>
    <cellStyle name="20% - Accent5 2 5 2 2" xfId="4690" xr:uid="{D3A0FB4B-5286-4DD3-8DE6-A5A061E625BB}"/>
    <cellStyle name="20% - Accent5 2 5 2 2 2" xfId="13020" xr:uid="{F2B4DEED-BC6C-4A25-93B4-CF68A24AADC1}"/>
    <cellStyle name="20% - Accent5 2 5 2 2 2 2" xfId="29677" xr:uid="{672D0D4C-248A-409E-A854-AE0005499924}"/>
    <cellStyle name="20% - Accent5 2 5 2 2 3" xfId="21349" xr:uid="{1D095EC2-078C-4CF9-8310-085FC52A65FB}"/>
    <cellStyle name="20% - Accent5 2 5 2 3" xfId="7466" xr:uid="{EA36A961-3C2E-497B-A335-F87783BF13A4}"/>
    <cellStyle name="20% - Accent5 2 5 2 3 2" xfId="15796" xr:uid="{C40869C8-CFF7-43F6-A11B-4DE768B507B0}"/>
    <cellStyle name="20% - Accent5 2 5 2 3 2 2" xfId="32453" xr:uid="{66CBEB93-DBE9-4D51-A861-29DC179FAA9A}"/>
    <cellStyle name="20% - Accent5 2 5 2 3 3" xfId="24125" xr:uid="{DEE5FE38-0918-41FD-806D-8F13DF4DA768}"/>
    <cellStyle name="20% - Accent5 2 5 2 4" xfId="10244" xr:uid="{7A71522D-0324-4588-9AE6-53F330E319AD}"/>
    <cellStyle name="20% - Accent5 2 5 2 4 2" xfId="26901" xr:uid="{1F289F82-E7BC-48C4-B194-FF4D390972EA}"/>
    <cellStyle name="20% - Accent5 2 5 2 5" xfId="18573" xr:uid="{CF73A27F-9784-4462-B5EC-611DC04A8115}"/>
    <cellStyle name="20% - Accent5 2 5 3" xfId="3363" xr:uid="{C2646977-AC61-462F-B43E-5C5B13813973}"/>
    <cellStyle name="20% - Accent5 2 5 3 2" xfId="11693" xr:uid="{F7A91184-D56B-4C42-B8B4-D70A4AAA0827}"/>
    <cellStyle name="20% - Accent5 2 5 3 2 2" xfId="28350" xr:uid="{4C3D362C-B42B-4607-8D85-48F5A56C3487}"/>
    <cellStyle name="20% - Accent5 2 5 3 3" xfId="20022" xr:uid="{A1666677-A7ED-49AB-8FAE-78FA82FFFCEB}"/>
    <cellStyle name="20% - Accent5 2 5 4" xfId="6139" xr:uid="{A61477C3-4495-47F4-A0A5-BCC5021A57EC}"/>
    <cellStyle name="20% - Accent5 2 5 4 2" xfId="14469" xr:uid="{BB335B4E-28D3-4158-9B17-DD1892AFD653}"/>
    <cellStyle name="20% - Accent5 2 5 4 2 2" xfId="31126" xr:uid="{85EE201C-1AF7-4885-B9D9-66CD35590FA4}"/>
    <cellStyle name="20% - Accent5 2 5 4 3" xfId="22798" xr:uid="{C88F0C80-6CCD-423A-AB5F-5CAB217600F9}"/>
    <cellStyle name="20% - Accent5 2 5 5" xfId="8917" xr:uid="{6383D333-7309-4AE2-950F-DE97D2D6F665}"/>
    <cellStyle name="20% - Accent5 2 5 5 2" xfId="25574" xr:uid="{A1E3F4B9-A634-4EA9-926C-413CF9B31138}"/>
    <cellStyle name="20% - Accent5 2 5 6" xfId="17246" xr:uid="{B67CCC70-49F1-47AD-AC3F-B982E2BA115B}"/>
    <cellStyle name="20% - Accent5 2 6" xfId="1047" xr:uid="{BADF1D8B-A312-44AE-9C89-60B4A15909A3}"/>
    <cellStyle name="20% - Accent5 2 6 2" xfId="2375" xr:uid="{D1F99B36-22EC-4AF4-BF04-867B78F3AFFE}"/>
    <cellStyle name="20% - Accent5 2 6 2 2" xfId="5165" xr:uid="{BE6E7C0D-4CE2-485F-A556-16E0A5198CA4}"/>
    <cellStyle name="20% - Accent5 2 6 2 2 2" xfId="13495" xr:uid="{A9A04E86-C921-4EA4-8A92-42155250B025}"/>
    <cellStyle name="20% - Accent5 2 6 2 2 2 2" xfId="30152" xr:uid="{3083DDF8-9948-47A7-8381-6F5D3B627393}"/>
    <cellStyle name="20% - Accent5 2 6 2 2 3" xfId="21824" xr:uid="{DDDB53E9-C99B-47AE-A887-FFCCAFB8B141}"/>
    <cellStyle name="20% - Accent5 2 6 2 3" xfId="7941" xr:uid="{8A399128-FCA2-40B8-8DD4-FDD13B6B3E21}"/>
    <cellStyle name="20% - Accent5 2 6 2 3 2" xfId="16271" xr:uid="{28FA2A4F-E4A6-4DE1-B57E-4EBA3D69DDF0}"/>
    <cellStyle name="20% - Accent5 2 6 2 3 2 2" xfId="32928" xr:uid="{BCAFDFDA-D754-4D44-8C28-0C68CD4C1F6A}"/>
    <cellStyle name="20% - Accent5 2 6 2 3 3" xfId="24600" xr:uid="{9E4BECCB-10FE-444A-93C5-6BB98B930549}"/>
    <cellStyle name="20% - Accent5 2 6 2 4" xfId="10719" xr:uid="{FB76F6BE-8196-4CB3-8132-141022655F27}"/>
    <cellStyle name="20% - Accent5 2 6 2 4 2" xfId="27376" xr:uid="{99A8DC99-C36C-4D6D-BE64-795B2CC44E71}"/>
    <cellStyle name="20% - Accent5 2 6 2 5" xfId="19048" xr:uid="{8EC7E80A-533C-4789-8622-1E22F8BF56A5}"/>
    <cellStyle name="20% - Accent5 2 6 3" xfId="3838" xr:uid="{2452B17C-6C50-448C-BB6D-EFBE945CD24F}"/>
    <cellStyle name="20% - Accent5 2 6 3 2" xfId="12168" xr:uid="{650C01AB-D8F9-4593-8B72-C13ED9C41721}"/>
    <cellStyle name="20% - Accent5 2 6 3 2 2" xfId="28825" xr:uid="{8DCC6117-9822-424D-A931-1FACDFBE4B4F}"/>
    <cellStyle name="20% - Accent5 2 6 3 3" xfId="20497" xr:uid="{0A228A63-19D8-4DEE-A2EE-65A895971D5E}"/>
    <cellStyle name="20% - Accent5 2 6 4" xfId="6614" xr:uid="{47E76B2C-3A1A-4549-9A69-53B1656429D4}"/>
    <cellStyle name="20% - Accent5 2 6 4 2" xfId="14944" xr:uid="{8826912E-6221-4A2C-9721-C3744333361E}"/>
    <cellStyle name="20% - Accent5 2 6 4 2 2" xfId="31601" xr:uid="{77132E17-6191-4023-B155-7C60E1E411E9}"/>
    <cellStyle name="20% - Accent5 2 6 4 3" xfId="23273" xr:uid="{EF54F8AF-BE06-46CA-AD1C-745EA47EC35A}"/>
    <cellStyle name="20% - Accent5 2 6 5" xfId="9392" xr:uid="{7F02BD8C-C7DF-45C9-B994-41E9A26FEDB9}"/>
    <cellStyle name="20% - Accent5 2 6 5 2" xfId="26049" xr:uid="{2028BBC1-B6A3-48FF-8C57-C19242E1563A}"/>
    <cellStyle name="20% - Accent5 2 6 6" xfId="17721" xr:uid="{9F037CC2-4071-4620-B0D6-14C0736C2EB1}"/>
    <cellStyle name="20% - Accent5 2 7" xfId="1308" xr:uid="{AF980225-BD35-43DF-8B27-8705F4468F55}"/>
    <cellStyle name="20% - Accent5 2 7 2" xfId="2636" xr:uid="{DFB04702-CD3B-41D2-A25E-8F7698EEAACC}"/>
    <cellStyle name="20% - Accent5 2 7 2 2" xfId="5426" xr:uid="{36505CBA-89B5-42ED-A61B-F837D2A41F3F}"/>
    <cellStyle name="20% - Accent5 2 7 2 2 2" xfId="13756" xr:uid="{3984A532-C47A-4D81-B4D5-2D102A9B6C1E}"/>
    <cellStyle name="20% - Accent5 2 7 2 2 2 2" xfId="30413" xr:uid="{9FD3A448-646C-4F36-A75B-5D05E36C73C8}"/>
    <cellStyle name="20% - Accent5 2 7 2 2 3" xfId="22085" xr:uid="{77EC57BD-A6DC-489D-879D-05F50176E91E}"/>
    <cellStyle name="20% - Accent5 2 7 2 3" xfId="8202" xr:uid="{3FDD5D9C-BEF2-45E3-8F3D-3F1A5B1F90B6}"/>
    <cellStyle name="20% - Accent5 2 7 2 3 2" xfId="16532" xr:uid="{9463B65A-2A9B-4AAA-909D-CFA4B4C7DDB8}"/>
    <cellStyle name="20% - Accent5 2 7 2 3 2 2" xfId="33189" xr:uid="{F360D105-8507-4512-ADED-C5A303A6FB38}"/>
    <cellStyle name="20% - Accent5 2 7 2 3 3" xfId="24861" xr:uid="{268C2E52-077C-4808-9C17-3DEDE4600A3A}"/>
    <cellStyle name="20% - Accent5 2 7 2 4" xfId="10980" xr:uid="{7BF35DFB-50A4-483A-8BD6-89D28AEAAF64}"/>
    <cellStyle name="20% - Accent5 2 7 2 4 2" xfId="27637" xr:uid="{5DCB30F1-07B5-4DCE-99F1-1213EFE4A43D}"/>
    <cellStyle name="20% - Accent5 2 7 2 5" xfId="19309" xr:uid="{CBEE708B-0D56-459F-A783-00E6E733DA35}"/>
    <cellStyle name="20% - Accent5 2 7 3" xfId="4099" xr:uid="{9AF56ED8-2303-4A83-A016-7BEA7E7B1091}"/>
    <cellStyle name="20% - Accent5 2 7 3 2" xfId="12429" xr:uid="{BAC9F9F9-C432-4F49-B5AB-3E9B559C703B}"/>
    <cellStyle name="20% - Accent5 2 7 3 2 2" xfId="29086" xr:uid="{37E382F7-BEB3-4CF4-8A5D-E23021EC29D2}"/>
    <cellStyle name="20% - Accent5 2 7 3 3" xfId="20758" xr:uid="{9833A523-5843-4A10-A05B-BB6CC0D09200}"/>
    <cellStyle name="20% - Accent5 2 7 4" xfId="6875" xr:uid="{734E998A-B5D6-479F-AEF2-0F132249E76D}"/>
    <cellStyle name="20% - Accent5 2 7 4 2" xfId="15205" xr:uid="{1C8C95E5-09F1-45A2-B0F2-F3F7925EF2FF}"/>
    <cellStyle name="20% - Accent5 2 7 4 2 2" xfId="31862" xr:uid="{298A000D-B42C-4D3F-AEC9-8419DBEE8D7C}"/>
    <cellStyle name="20% - Accent5 2 7 4 3" xfId="23534" xr:uid="{8ED6CD12-191D-428E-9AF7-F2DF30041C26}"/>
    <cellStyle name="20% - Accent5 2 7 5" xfId="9653" xr:uid="{AC5C07E2-31FA-4F5E-853A-E2CCD47C70DB}"/>
    <cellStyle name="20% - Accent5 2 7 5 2" xfId="26310" xr:uid="{19C280B9-B5E8-4280-9589-3C7AC1115CD3}"/>
    <cellStyle name="20% - Accent5 2 7 6" xfId="17982" xr:uid="{DB77880F-69AE-4CFD-8EDF-61F40C7DB61F}"/>
    <cellStyle name="20% - Accent5 2 8" xfId="1426" xr:uid="{A970DA82-191C-4DDE-B119-D590C33E1561}"/>
    <cellStyle name="20% - Accent5 2 8 2" xfId="4217" xr:uid="{EED0CF07-9742-4D01-A226-34E4D5126CE7}"/>
    <cellStyle name="20% - Accent5 2 8 2 2" xfId="12547" xr:uid="{C2F5A535-D2B4-4BB7-B947-90ED777AE612}"/>
    <cellStyle name="20% - Accent5 2 8 2 2 2" xfId="29204" xr:uid="{6E528C37-EF53-4522-A561-772A026778D1}"/>
    <cellStyle name="20% - Accent5 2 8 2 3" xfId="20876" xr:uid="{A2F61AC1-61CB-49EB-AFD9-68ACB32487DA}"/>
    <cellStyle name="20% - Accent5 2 8 3" xfId="6993" xr:uid="{F0C293E1-B219-49FB-BBFE-F9D661F477E1}"/>
    <cellStyle name="20% - Accent5 2 8 3 2" xfId="15323" xr:uid="{29B0B0FC-3D4E-47D1-8E05-C5C96F41855B}"/>
    <cellStyle name="20% - Accent5 2 8 3 2 2" xfId="31980" xr:uid="{E46A0E41-1C8E-4FDE-8260-C9B2745BCB96}"/>
    <cellStyle name="20% - Accent5 2 8 3 3" xfId="23652" xr:uid="{F5553C8F-4233-4C20-9DAF-655C05129E8A}"/>
    <cellStyle name="20% - Accent5 2 8 4" xfId="9771" xr:uid="{96D69742-0867-4A12-832F-B88D5634E331}"/>
    <cellStyle name="20% - Accent5 2 8 4 2" xfId="26428" xr:uid="{8D01AC89-6542-487E-A5A0-D19FDABD6BD0}"/>
    <cellStyle name="20% - Accent5 2 8 5" xfId="18100" xr:uid="{8845C384-B6A1-4278-A502-0E094251B084}"/>
    <cellStyle name="20% - Accent5 2 9" xfId="2889" xr:uid="{0D25C114-B45D-436F-BF03-6EFAAE267FE5}"/>
    <cellStyle name="20% - Accent5 2 9 2" xfId="11220" xr:uid="{A7D6C3A6-FD74-4FB7-85E9-C50F3817B8B5}"/>
    <cellStyle name="20% - Accent5 2 9 2 2" xfId="27877" xr:uid="{75AB849C-0F9C-47CA-ABEF-D98666110659}"/>
    <cellStyle name="20% - Accent5 2 9 3" xfId="19549" xr:uid="{09349D24-2265-4F4D-B23D-A1A3D08C096E}"/>
    <cellStyle name="20% - Accent5 3" xfId="113" xr:uid="{0BD1A3C3-C509-4F95-9BE0-89C1A6CE9592}"/>
    <cellStyle name="20% - Accent5 3 10" xfId="8467" xr:uid="{C411D27D-DE5C-430C-8719-59A690CB3E29}"/>
    <cellStyle name="20% - Accent5 3 10 2" xfId="25124" xr:uid="{C3C09574-3DD8-43F9-AC9C-23D30710A232}"/>
    <cellStyle name="20% - Accent5 3 11" xfId="16796" xr:uid="{AB429154-7565-474D-9362-24D370E0F1EC}"/>
    <cellStyle name="20% - Accent5 3 12" xfId="33979" xr:uid="{06CF03DF-3AF5-40B4-A76C-0B93EF6E5913}"/>
    <cellStyle name="20% - Accent5 3 13" xfId="34747" xr:uid="{BB150AD6-1B82-4EBE-BBF3-82EB2C304F3B}"/>
    <cellStyle name="20% - Accent5 3 2" xfId="236" xr:uid="{93E094EE-9004-4F92-B683-FDD2330D9377}"/>
    <cellStyle name="20% - Accent5 3 2 10" xfId="34807" xr:uid="{FCCF7A24-7BBA-4EF4-8E3F-24D8D695C9F9}"/>
    <cellStyle name="20% - Accent5 3 2 2" xfId="477" xr:uid="{35F23708-A105-452F-82FF-AF964D0105BD}"/>
    <cellStyle name="20% - Accent5 3 2 2 2" xfId="954" xr:uid="{EEC00940-E421-40AD-92EA-F3A262E94B34}"/>
    <cellStyle name="20% - Accent5 3 2 2 2 2" xfId="2282" xr:uid="{39AE5BAD-0433-4FDF-9F07-14D8607E66A3}"/>
    <cellStyle name="20% - Accent5 3 2 2 2 2 2" xfId="5072" xr:uid="{6D66BA98-0608-4166-916F-F9E0BAD1A7D4}"/>
    <cellStyle name="20% - Accent5 3 2 2 2 2 2 2" xfId="13402" xr:uid="{773CC6F8-C4C2-4F5D-885F-6FC51C72E4BD}"/>
    <cellStyle name="20% - Accent5 3 2 2 2 2 2 2 2" xfId="30059" xr:uid="{88CF6900-B8AA-4777-992F-99365A925CFC}"/>
    <cellStyle name="20% - Accent5 3 2 2 2 2 2 3" xfId="21731" xr:uid="{9E6D61D8-361F-430D-9D41-C5D54C186DF7}"/>
    <cellStyle name="20% - Accent5 3 2 2 2 2 3" xfId="7848" xr:uid="{C0E8FFDB-55AC-4F44-BBCB-48CB485F7B9B}"/>
    <cellStyle name="20% - Accent5 3 2 2 2 2 3 2" xfId="16178" xr:uid="{E8D9B404-F19E-474F-A36D-59F240E032EC}"/>
    <cellStyle name="20% - Accent5 3 2 2 2 2 3 2 2" xfId="32835" xr:uid="{7E259870-3300-4461-BB1B-8D06D6C3C556}"/>
    <cellStyle name="20% - Accent5 3 2 2 2 2 3 3" xfId="24507" xr:uid="{BFD63DF8-02FD-4092-92B1-91BAC625EAB5}"/>
    <cellStyle name="20% - Accent5 3 2 2 2 2 4" xfId="10626" xr:uid="{1A9A6DBA-0958-4457-BCA6-7E9047A5AF82}"/>
    <cellStyle name="20% - Accent5 3 2 2 2 2 4 2" xfId="27283" xr:uid="{A1FC09B3-B5D1-47A2-A44E-19ACF41EEF3C}"/>
    <cellStyle name="20% - Accent5 3 2 2 2 2 5" xfId="18955" xr:uid="{0EC2E92C-28F2-4B9B-941B-6B5E6FDB4244}"/>
    <cellStyle name="20% - Accent5 3 2 2 2 3" xfId="3745" xr:uid="{DE4C66B9-28E4-47B7-93EC-8495A020BCF1}"/>
    <cellStyle name="20% - Accent5 3 2 2 2 3 2" xfId="12075" xr:uid="{F4BB9AB0-8F92-4C1E-8D1B-E022CEC955AD}"/>
    <cellStyle name="20% - Accent5 3 2 2 2 3 2 2" xfId="28732" xr:uid="{B11C3EAC-2F9E-45FA-98C0-4E8B444FB188}"/>
    <cellStyle name="20% - Accent5 3 2 2 2 3 3" xfId="20404" xr:uid="{BA46198A-ACB2-4656-8A7C-6468318470E1}"/>
    <cellStyle name="20% - Accent5 3 2 2 2 4" xfId="6521" xr:uid="{DD5892D0-BC1C-45CB-B020-AF33D8474041}"/>
    <cellStyle name="20% - Accent5 3 2 2 2 4 2" xfId="14851" xr:uid="{5818FC10-F1D8-4060-9FB9-AD7CAEC94303}"/>
    <cellStyle name="20% - Accent5 3 2 2 2 4 2 2" xfId="31508" xr:uid="{B3E26153-117B-4919-A8C6-85116A84C5F3}"/>
    <cellStyle name="20% - Accent5 3 2 2 2 4 3" xfId="23180" xr:uid="{84E3389D-AB12-451B-856C-C30717B23D0C}"/>
    <cellStyle name="20% - Accent5 3 2 2 2 5" xfId="9299" xr:uid="{F8BC53D3-719B-4E0A-9EAE-59A8316398B8}"/>
    <cellStyle name="20% - Accent5 3 2 2 2 5 2" xfId="25956" xr:uid="{C024DE98-D3D6-4D1D-AA50-A9DC3F53174E}"/>
    <cellStyle name="20% - Accent5 3 2 2 2 6" xfId="17628" xr:uid="{74B130F0-8CC4-46DB-BB2F-2966D204FB5C}"/>
    <cellStyle name="20% - Accent5 3 2 2 3" xfId="1807" xr:uid="{1901F693-2B27-4CEB-8CEC-0FB55D7DACDB}"/>
    <cellStyle name="20% - Accent5 3 2 2 3 2" xfId="4597" xr:uid="{DEC90FA1-0856-4D8B-B3FD-C01F830E0E90}"/>
    <cellStyle name="20% - Accent5 3 2 2 3 2 2" xfId="12927" xr:uid="{1DB0DF60-3814-483F-977E-FA1B9892B7CD}"/>
    <cellStyle name="20% - Accent5 3 2 2 3 2 2 2" xfId="29584" xr:uid="{94B6A60A-3809-45F8-B877-4B790714A8B4}"/>
    <cellStyle name="20% - Accent5 3 2 2 3 2 3" xfId="21256" xr:uid="{61EA919E-5F9A-4C11-A681-0F69798090AD}"/>
    <cellStyle name="20% - Accent5 3 2 2 3 3" xfId="7373" xr:uid="{977283AC-EC9F-47F2-B337-4F534DB237C1}"/>
    <cellStyle name="20% - Accent5 3 2 2 3 3 2" xfId="15703" xr:uid="{D7193908-FC6E-425B-A7F5-A8F52F1682F3}"/>
    <cellStyle name="20% - Accent5 3 2 2 3 3 2 2" xfId="32360" xr:uid="{C99E5EFC-88FC-4D78-8F05-D1BF00850BF2}"/>
    <cellStyle name="20% - Accent5 3 2 2 3 3 3" xfId="24032" xr:uid="{B610BD61-1D87-49D4-8C33-4DB9F3235EDB}"/>
    <cellStyle name="20% - Accent5 3 2 2 3 4" xfId="10151" xr:uid="{8DBDF687-3416-493E-9006-9BBA375C2B53}"/>
    <cellStyle name="20% - Accent5 3 2 2 3 4 2" xfId="26808" xr:uid="{1FCD466F-164C-4759-AFA6-5E74841A9EE9}"/>
    <cellStyle name="20% - Accent5 3 2 2 3 5" xfId="18480" xr:uid="{E2DC2BB4-67C6-4E80-B4B3-FBB6A6580496}"/>
    <cellStyle name="20% - Accent5 3 2 2 4" xfId="3270" xr:uid="{655486B2-0114-4097-AFD7-E9D8216DC602}"/>
    <cellStyle name="20% - Accent5 3 2 2 4 2" xfId="11600" xr:uid="{0690E339-5926-4552-AF44-357C3FC24562}"/>
    <cellStyle name="20% - Accent5 3 2 2 4 2 2" xfId="28257" xr:uid="{3DC135FE-7347-4343-9DCD-53F705B6EBD4}"/>
    <cellStyle name="20% - Accent5 3 2 2 4 3" xfId="19929" xr:uid="{F46F4B43-7D80-405C-9913-4570A5BE4C77}"/>
    <cellStyle name="20% - Accent5 3 2 2 5" xfId="6046" xr:uid="{C04617FD-FD91-4EDD-8826-120F32493B38}"/>
    <cellStyle name="20% - Accent5 3 2 2 5 2" xfId="14376" xr:uid="{0D2A98E5-A45A-4CDB-B4A3-5CEA875337D6}"/>
    <cellStyle name="20% - Accent5 3 2 2 5 2 2" xfId="31033" xr:uid="{6F0B04FA-D3BB-421C-8FDD-288DBFBD0936}"/>
    <cellStyle name="20% - Accent5 3 2 2 5 3" xfId="22705" xr:uid="{8FEAF36F-6945-4A5E-A088-4C7428EBA98D}"/>
    <cellStyle name="20% - Accent5 3 2 2 6" xfId="8824" xr:uid="{C1466FB6-8EFE-46CF-99C5-29BCB48963DF}"/>
    <cellStyle name="20% - Accent5 3 2 2 6 2" xfId="25481" xr:uid="{E0B240C5-5AD0-405C-9BCA-442EAADBCC8E}"/>
    <cellStyle name="20% - Accent5 3 2 2 7" xfId="17153" xr:uid="{5145065D-94F0-4899-AE01-08E3AFEC0D33}"/>
    <cellStyle name="20% - Accent5 3 2 3" xfId="713" xr:uid="{78FF851F-F6AB-47EF-8ED8-15FF1512C155}"/>
    <cellStyle name="20% - Accent5 3 2 3 2" xfId="2043" xr:uid="{6E67D190-6E43-4C9F-B15C-17FA1BDA5BFC}"/>
    <cellStyle name="20% - Accent5 3 2 3 2 2" xfId="4833" xr:uid="{A658A089-6612-4698-82C7-BC431FD0EBF4}"/>
    <cellStyle name="20% - Accent5 3 2 3 2 2 2" xfId="13163" xr:uid="{365F614F-78CE-4AFE-A750-8337CA63E71B}"/>
    <cellStyle name="20% - Accent5 3 2 3 2 2 2 2" xfId="29820" xr:uid="{3136F040-88C4-4604-A8EF-E187950F0B2E}"/>
    <cellStyle name="20% - Accent5 3 2 3 2 2 3" xfId="21492" xr:uid="{B6EBDB72-9B5F-4078-A54A-4747BCCD5A42}"/>
    <cellStyle name="20% - Accent5 3 2 3 2 3" xfId="7609" xr:uid="{3EF73F76-02E7-4669-8EE1-92906EADFF60}"/>
    <cellStyle name="20% - Accent5 3 2 3 2 3 2" xfId="15939" xr:uid="{B861FCF3-0AAF-4C7E-9CD9-F986870CEE14}"/>
    <cellStyle name="20% - Accent5 3 2 3 2 3 2 2" xfId="32596" xr:uid="{EFAD8CA4-C33A-4B52-AF40-686CA5025B0C}"/>
    <cellStyle name="20% - Accent5 3 2 3 2 3 3" xfId="24268" xr:uid="{4501340F-A1E8-453A-A2FD-EB5D3E7D6D10}"/>
    <cellStyle name="20% - Accent5 3 2 3 2 4" xfId="10387" xr:uid="{3E7BE709-59D8-4B4C-8E55-CB64BC8D3806}"/>
    <cellStyle name="20% - Accent5 3 2 3 2 4 2" xfId="27044" xr:uid="{0D98EF43-F012-4488-B6BE-01C66A214F69}"/>
    <cellStyle name="20% - Accent5 3 2 3 2 5" xfId="18716" xr:uid="{18D94D85-51A9-40A1-9FDF-05404BE10BC2}"/>
    <cellStyle name="20% - Accent5 3 2 3 3" xfId="3506" xr:uid="{0A68121A-DBB2-44DB-BDF3-8C9907A979C7}"/>
    <cellStyle name="20% - Accent5 3 2 3 3 2" xfId="11836" xr:uid="{51D4C9A6-FD04-4B53-928A-818E6CB4825B}"/>
    <cellStyle name="20% - Accent5 3 2 3 3 2 2" xfId="28493" xr:uid="{BACFCFD0-8A20-4411-B643-D8EF141CD93C}"/>
    <cellStyle name="20% - Accent5 3 2 3 3 3" xfId="20165" xr:uid="{AD69C840-A2F1-4DB8-B983-51B239F60E5D}"/>
    <cellStyle name="20% - Accent5 3 2 3 4" xfId="6282" xr:uid="{CD3E225D-2135-4A10-8A2B-B290E5DEC7C8}"/>
    <cellStyle name="20% - Accent5 3 2 3 4 2" xfId="14612" xr:uid="{5DFFF9C7-1618-427F-8AE0-1CF6C8B2CCC1}"/>
    <cellStyle name="20% - Accent5 3 2 3 4 2 2" xfId="31269" xr:uid="{CA0FD084-6EC3-40C3-B50A-EA90EDB81AEE}"/>
    <cellStyle name="20% - Accent5 3 2 3 4 3" xfId="22941" xr:uid="{A616113D-85DE-4364-BDB3-1BCE54DFB70F}"/>
    <cellStyle name="20% - Accent5 3 2 3 5" xfId="9060" xr:uid="{18AF2AE3-F9F6-4E98-80BC-898CF939994D}"/>
    <cellStyle name="20% - Accent5 3 2 3 5 2" xfId="25717" xr:uid="{8CA1356A-35C9-4C20-A7C1-6367600CEB48}"/>
    <cellStyle name="20% - Accent5 3 2 3 6" xfId="17389" xr:uid="{5A4DE12C-FB62-4AB1-BFF8-AC202326EEC4}"/>
    <cellStyle name="20% - Accent5 3 2 4" xfId="1190" xr:uid="{FA39E60A-3FE0-47CB-8612-19D3BA8BBB58}"/>
    <cellStyle name="20% - Accent5 3 2 4 2" xfId="2518" xr:uid="{44EF2EB1-5D04-4855-9BAB-1585D6A22F8E}"/>
    <cellStyle name="20% - Accent5 3 2 4 2 2" xfId="5308" xr:uid="{6E7B2A75-DD1C-466B-BD0A-F2E5E3FC8E46}"/>
    <cellStyle name="20% - Accent5 3 2 4 2 2 2" xfId="13638" xr:uid="{E7FE9ECF-552C-4FF4-A563-41ACC6D81743}"/>
    <cellStyle name="20% - Accent5 3 2 4 2 2 2 2" xfId="30295" xr:uid="{B477EED2-6B9F-433E-8C08-A372476B1ED3}"/>
    <cellStyle name="20% - Accent5 3 2 4 2 2 3" xfId="21967" xr:uid="{AC055D5A-5D9F-4809-8676-77389865E55A}"/>
    <cellStyle name="20% - Accent5 3 2 4 2 3" xfId="8084" xr:uid="{433FF0F8-CF6B-4382-844B-924A30AE05B2}"/>
    <cellStyle name="20% - Accent5 3 2 4 2 3 2" xfId="16414" xr:uid="{F3601975-8344-4DA4-B331-932F24971F3E}"/>
    <cellStyle name="20% - Accent5 3 2 4 2 3 2 2" xfId="33071" xr:uid="{80B27F6C-4D9B-4632-A13E-DDF0D708B0B1}"/>
    <cellStyle name="20% - Accent5 3 2 4 2 3 3" xfId="24743" xr:uid="{13CDEDDE-C2B7-4D2D-A8FE-F184F587BE3C}"/>
    <cellStyle name="20% - Accent5 3 2 4 2 4" xfId="10862" xr:uid="{5F89FF85-2709-4DED-A3A0-83BBE4D0497D}"/>
    <cellStyle name="20% - Accent5 3 2 4 2 4 2" xfId="27519" xr:uid="{5D4C9AAC-2BCE-465D-968D-F91A16AF73F4}"/>
    <cellStyle name="20% - Accent5 3 2 4 2 5" xfId="19191" xr:uid="{D217D0C3-7B9A-46E8-B135-7BBF1E80DA5B}"/>
    <cellStyle name="20% - Accent5 3 2 4 3" xfId="3981" xr:uid="{5F679B43-CB89-4F88-A3FA-23A7910B8FE7}"/>
    <cellStyle name="20% - Accent5 3 2 4 3 2" xfId="12311" xr:uid="{70200BE0-C968-4558-81E6-DB70F3838982}"/>
    <cellStyle name="20% - Accent5 3 2 4 3 2 2" xfId="28968" xr:uid="{E87B8308-AF1A-46F2-B61D-8DFE451C7D66}"/>
    <cellStyle name="20% - Accent5 3 2 4 3 3" xfId="20640" xr:uid="{D17F2BE5-DD5C-4E23-9427-61599E98E5B4}"/>
    <cellStyle name="20% - Accent5 3 2 4 4" xfId="6757" xr:uid="{BFF4F4A8-666D-4F38-BE50-E3F74706A56E}"/>
    <cellStyle name="20% - Accent5 3 2 4 4 2" xfId="15087" xr:uid="{E375163F-0364-4FE4-94D5-B4287AF0983E}"/>
    <cellStyle name="20% - Accent5 3 2 4 4 2 2" xfId="31744" xr:uid="{2F671155-92CA-4B8B-BB5B-404C592C41AB}"/>
    <cellStyle name="20% - Accent5 3 2 4 4 3" xfId="23416" xr:uid="{48D145BC-4A79-48FA-92A6-586DCE0F14AA}"/>
    <cellStyle name="20% - Accent5 3 2 4 5" xfId="9535" xr:uid="{8F60FCA3-2478-4AF5-9DBC-3ED4FFD71CC9}"/>
    <cellStyle name="20% - Accent5 3 2 4 5 2" xfId="26192" xr:uid="{7E677AE6-C3BF-4536-9037-E477C0537D30}"/>
    <cellStyle name="20% - Accent5 3 2 4 6" xfId="17864" xr:uid="{6BEDE54A-B7C4-4130-9D08-0A8482EB4426}"/>
    <cellStyle name="20% - Accent5 3 2 5" xfId="1570" xr:uid="{F0760282-9E87-4628-B113-DBE22B792764}"/>
    <cellStyle name="20% - Accent5 3 2 5 2" xfId="4360" xr:uid="{01753C83-7622-40BA-8DEE-A5BF1A99315B}"/>
    <cellStyle name="20% - Accent5 3 2 5 2 2" xfId="12690" xr:uid="{B0365229-EDC6-4339-94C5-9DC492C81E0A}"/>
    <cellStyle name="20% - Accent5 3 2 5 2 2 2" xfId="29347" xr:uid="{913B23F8-F5AF-41FA-A3E2-93D8C2FEFD6E}"/>
    <cellStyle name="20% - Accent5 3 2 5 2 3" xfId="21019" xr:uid="{9CC6A571-132B-43EA-B7A8-DC007D1171E9}"/>
    <cellStyle name="20% - Accent5 3 2 5 3" xfId="7136" xr:uid="{138647C4-B356-4FC4-81E6-B3745155D56A}"/>
    <cellStyle name="20% - Accent5 3 2 5 3 2" xfId="15466" xr:uid="{0B1CA564-FE47-464F-8539-E780179C2014}"/>
    <cellStyle name="20% - Accent5 3 2 5 3 2 2" xfId="32123" xr:uid="{1A5AEF7B-245D-4CD9-9F7E-D4E105A0D7BD}"/>
    <cellStyle name="20% - Accent5 3 2 5 3 3" xfId="23795" xr:uid="{26F71F98-6451-4EF2-B17C-B24177DD0088}"/>
    <cellStyle name="20% - Accent5 3 2 5 4" xfId="9914" xr:uid="{819222DE-E01E-4220-B216-67CD70285B0A}"/>
    <cellStyle name="20% - Accent5 3 2 5 4 2" xfId="26571" xr:uid="{0816B418-730A-4622-9BED-4FE07B1F7092}"/>
    <cellStyle name="20% - Accent5 3 2 5 5" xfId="18243" xr:uid="{B8ACD5CB-090A-46A0-91A6-C6A3196B784F}"/>
    <cellStyle name="20% - Accent5 3 2 6" xfId="3033" xr:uid="{2E1473B3-FA85-4E3B-90F5-52316F4BB4D6}"/>
    <cellStyle name="20% - Accent5 3 2 6 2" xfId="11363" xr:uid="{0922C08A-418E-4ACE-A0BE-63949876E213}"/>
    <cellStyle name="20% - Accent5 3 2 6 2 2" xfId="28020" xr:uid="{6D195CE6-0093-45B7-A84D-247BBB58D838}"/>
    <cellStyle name="20% - Accent5 3 2 6 3" xfId="19692" xr:uid="{1339BFCF-3BD5-413D-B998-119D87D36C42}"/>
    <cellStyle name="20% - Accent5 3 2 7" xfId="5809" xr:uid="{2EA6246C-6DB1-4328-ADD3-C1361CE5700D}"/>
    <cellStyle name="20% - Accent5 3 2 7 2" xfId="14139" xr:uid="{3B9A435B-EDB4-4538-8F92-118235C496F7}"/>
    <cellStyle name="20% - Accent5 3 2 7 2 2" xfId="30796" xr:uid="{402CA008-4FAE-4140-817F-3846CB3173AD}"/>
    <cellStyle name="20% - Accent5 3 2 7 3" xfId="22468" xr:uid="{FF597513-D3DB-4081-A266-493E39620145}"/>
    <cellStyle name="20% - Accent5 3 2 8" xfId="8587" xr:uid="{F76ABA3D-F40F-469B-AF7E-AEAC2A0ED469}"/>
    <cellStyle name="20% - Accent5 3 2 8 2" xfId="25244" xr:uid="{D391739F-9EFF-446D-91D7-6503DE703D38}"/>
    <cellStyle name="20% - Accent5 3 2 9" xfId="16916" xr:uid="{2D8793F3-4D75-48F0-9C63-91212901C585}"/>
    <cellStyle name="20% - Accent5 3 3" xfId="357" xr:uid="{963D463E-4040-4048-91CA-42751F5C1E07}"/>
    <cellStyle name="20% - Accent5 3 3 2" xfId="836" xr:uid="{32F434AD-E39B-45EB-99AB-3892B142314B}"/>
    <cellStyle name="20% - Accent5 3 3 2 2" xfId="2164" xr:uid="{0199EAB2-9E6E-46BD-AA56-308255AA0F4F}"/>
    <cellStyle name="20% - Accent5 3 3 2 2 2" xfId="4954" xr:uid="{6A836249-024C-4193-84A2-23C2C1E05A35}"/>
    <cellStyle name="20% - Accent5 3 3 2 2 2 2" xfId="13284" xr:uid="{9D07DA19-1DCF-4BCC-9F56-26339D524ABF}"/>
    <cellStyle name="20% - Accent5 3 3 2 2 2 2 2" xfId="29941" xr:uid="{3FDE0425-714E-4DDF-BA94-CBD854EB2D1A}"/>
    <cellStyle name="20% - Accent5 3 3 2 2 2 3" xfId="21613" xr:uid="{B3903145-7B43-4AFA-B464-5ED9BACD6633}"/>
    <cellStyle name="20% - Accent5 3 3 2 2 3" xfId="7730" xr:uid="{EABC696A-83E7-4FBD-9EBE-8AB87AAE2562}"/>
    <cellStyle name="20% - Accent5 3 3 2 2 3 2" xfId="16060" xr:uid="{1A825CDB-BE57-4EDF-8183-86EE84F6A474}"/>
    <cellStyle name="20% - Accent5 3 3 2 2 3 2 2" xfId="32717" xr:uid="{700C6146-9BB1-4A8F-ADA4-1B8290425FB0}"/>
    <cellStyle name="20% - Accent5 3 3 2 2 3 3" xfId="24389" xr:uid="{6DE2F3E2-83CA-4A7E-8CF3-FAC27686092B}"/>
    <cellStyle name="20% - Accent5 3 3 2 2 4" xfId="10508" xr:uid="{3C91A743-3248-41A9-B59A-FBACFC55A71F}"/>
    <cellStyle name="20% - Accent5 3 3 2 2 4 2" xfId="27165" xr:uid="{088C34B1-202A-4839-A282-BD9170CAE91F}"/>
    <cellStyle name="20% - Accent5 3 3 2 2 5" xfId="18837" xr:uid="{86890A9C-854D-428F-B2D9-7CF0879B9FEA}"/>
    <cellStyle name="20% - Accent5 3 3 2 3" xfId="3627" xr:uid="{6385B851-3B20-41BC-AC82-C2C316EA9A95}"/>
    <cellStyle name="20% - Accent5 3 3 2 3 2" xfId="11957" xr:uid="{4A435CC2-5521-40FB-8FE8-53D307BBB9AB}"/>
    <cellStyle name="20% - Accent5 3 3 2 3 2 2" xfId="28614" xr:uid="{F1EC1F67-6069-4DBC-8211-CB71888C98B2}"/>
    <cellStyle name="20% - Accent5 3 3 2 3 3" xfId="20286" xr:uid="{EB78E6C4-55AE-433F-A28C-13E60A0BA1B6}"/>
    <cellStyle name="20% - Accent5 3 3 2 4" xfId="6403" xr:uid="{44E8EB1B-9638-46D1-9B82-897EC8F6E864}"/>
    <cellStyle name="20% - Accent5 3 3 2 4 2" xfId="14733" xr:uid="{662546DF-3932-4D7E-8B22-E4D034E20B70}"/>
    <cellStyle name="20% - Accent5 3 3 2 4 2 2" xfId="31390" xr:uid="{1C8827A7-2B41-44F8-ABE6-EBFD5049884D}"/>
    <cellStyle name="20% - Accent5 3 3 2 4 3" xfId="23062" xr:uid="{BCA64B74-D74C-4A3C-AA34-CE0904008DFA}"/>
    <cellStyle name="20% - Accent5 3 3 2 5" xfId="9181" xr:uid="{8C869778-E47F-41C7-99CE-1052B5F3F002}"/>
    <cellStyle name="20% - Accent5 3 3 2 5 2" xfId="25838" xr:uid="{9A805EC3-0DD7-4B8A-8E60-54BBE08CCB88}"/>
    <cellStyle name="20% - Accent5 3 3 2 6" xfId="17510" xr:uid="{30D9E404-6554-46AD-9347-74F7AC5F7A59}"/>
    <cellStyle name="20% - Accent5 3 3 3" xfId="1687" xr:uid="{4C6791F3-0C49-42F5-B748-8AC962FE4521}"/>
    <cellStyle name="20% - Accent5 3 3 3 2" xfId="4477" xr:uid="{D5788610-00DA-47B1-B8BE-C1B26A473EA2}"/>
    <cellStyle name="20% - Accent5 3 3 3 2 2" xfId="12807" xr:uid="{601DCD39-2BFE-41C2-BB32-5C03B916E1EA}"/>
    <cellStyle name="20% - Accent5 3 3 3 2 2 2" xfId="29464" xr:uid="{85433D4A-95C9-4852-8B24-0A4113A075E5}"/>
    <cellStyle name="20% - Accent5 3 3 3 2 3" xfId="21136" xr:uid="{2E743ED3-CFAC-4343-9AF2-050D5F7AE7CF}"/>
    <cellStyle name="20% - Accent5 3 3 3 3" xfId="7253" xr:uid="{F5096398-0A8D-4773-8CDB-A2E5EDA71170}"/>
    <cellStyle name="20% - Accent5 3 3 3 3 2" xfId="15583" xr:uid="{63BCA2FC-8918-4C2F-B902-0E71EE80FA76}"/>
    <cellStyle name="20% - Accent5 3 3 3 3 2 2" xfId="32240" xr:uid="{A235A9D4-1624-4F37-9BCC-EBCC195A4E8E}"/>
    <cellStyle name="20% - Accent5 3 3 3 3 3" xfId="23912" xr:uid="{2631237B-9BFE-4C33-ACFD-5D733378D30C}"/>
    <cellStyle name="20% - Accent5 3 3 3 4" xfId="10031" xr:uid="{1E9925A3-86BF-4150-8033-DB8340B46D8B}"/>
    <cellStyle name="20% - Accent5 3 3 3 4 2" xfId="26688" xr:uid="{087E0B23-76DA-4AC3-867D-DF29EA0170B5}"/>
    <cellStyle name="20% - Accent5 3 3 3 5" xfId="18360" xr:uid="{9F03563E-55E7-4F54-BC47-8B32182B72E9}"/>
    <cellStyle name="20% - Accent5 3 3 4" xfId="3150" xr:uid="{FD7454D8-2655-4C91-867F-220A3CD0B2DE}"/>
    <cellStyle name="20% - Accent5 3 3 4 2" xfId="11480" xr:uid="{56F0C8C1-5AE1-49EE-858E-97E32AC8EBA8}"/>
    <cellStyle name="20% - Accent5 3 3 4 2 2" xfId="28137" xr:uid="{C94CF8D6-4D59-4861-BF74-88DB84EFC73A}"/>
    <cellStyle name="20% - Accent5 3 3 4 3" xfId="19809" xr:uid="{D532C6DC-743A-4BFE-8CA0-147DC62E0F88}"/>
    <cellStyle name="20% - Accent5 3 3 5" xfId="5926" xr:uid="{7C6C5E86-5368-4157-92FC-77882363858A}"/>
    <cellStyle name="20% - Accent5 3 3 5 2" xfId="14256" xr:uid="{630D4D61-1A95-40D8-A950-7309D080E96B}"/>
    <cellStyle name="20% - Accent5 3 3 5 2 2" xfId="30913" xr:uid="{7AE313AD-A5EE-484E-A7CC-E3C7C139E2DE}"/>
    <cellStyle name="20% - Accent5 3 3 5 3" xfId="22585" xr:uid="{F34D36E8-D604-4FCD-A893-38907F3D314D}"/>
    <cellStyle name="20% - Accent5 3 3 6" xfId="8704" xr:uid="{4BF2FA53-604D-42CB-B10E-6FCB8163ABC8}"/>
    <cellStyle name="20% - Accent5 3 3 6 2" xfId="25361" xr:uid="{B1F30239-ADA0-4CF9-B8B2-9ACA76ABAF15}"/>
    <cellStyle name="20% - Accent5 3 3 7" xfId="17033" xr:uid="{39C5840A-14FF-4BA3-AA6E-3964B6E4BCB4}"/>
    <cellStyle name="20% - Accent5 3 4" xfId="593" xr:uid="{CD48ABEE-5D1D-4E2E-B6EC-CE1889CE2ACD}"/>
    <cellStyle name="20% - Accent5 3 4 2" xfId="1923" xr:uid="{CC0A20DB-F4A8-43C2-9555-DE3688F21050}"/>
    <cellStyle name="20% - Accent5 3 4 2 2" xfId="4713" xr:uid="{72B731B6-0255-4491-8854-8936BBDE3BAE}"/>
    <cellStyle name="20% - Accent5 3 4 2 2 2" xfId="13043" xr:uid="{1A53C5CA-AF2C-41E2-9D6B-95368FC754E7}"/>
    <cellStyle name="20% - Accent5 3 4 2 2 2 2" xfId="29700" xr:uid="{D945CDFA-F9B2-4C88-AD7B-8DC899C44A4E}"/>
    <cellStyle name="20% - Accent5 3 4 2 2 3" xfId="21372" xr:uid="{EDF1EEEA-766F-4686-B93B-52AF6D9120A4}"/>
    <cellStyle name="20% - Accent5 3 4 2 3" xfId="7489" xr:uid="{D292BD5B-3646-44A7-9A78-3E8009EF71B6}"/>
    <cellStyle name="20% - Accent5 3 4 2 3 2" xfId="15819" xr:uid="{29DC2C07-7000-4AD6-8562-068EA10E7CBC}"/>
    <cellStyle name="20% - Accent5 3 4 2 3 2 2" xfId="32476" xr:uid="{90D26B67-C8A6-4E3B-91AC-2BFFA739AB50}"/>
    <cellStyle name="20% - Accent5 3 4 2 3 3" xfId="24148" xr:uid="{EF3B4A1E-C1BA-4839-8E3B-20788BCDD83D}"/>
    <cellStyle name="20% - Accent5 3 4 2 4" xfId="10267" xr:uid="{8B1C2558-CAE4-48C6-B5BB-2E3582F675E4}"/>
    <cellStyle name="20% - Accent5 3 4 2 4 2" xfId="26924" xr:uid="{91B61B74-E797-4509-B071-D890BBE02539}"/>
    <cellStyle name="20% - Accent5 3 4 2 5" xfId="18596" xr:uid="{9A688E11-8372-4D85-8173-541E426157A0}"/>
    <cellStyle name="20% - Accent5 3 4 3" xfId="3386" xr:uid="{6E127C33-DD9F-4C04-B739-25A5E9FAAF9C}"/>
    <cellStyle name="20% - Accent5 3 4 3 2" xfId="11716" xr:uid="{AEF50A96-F95B-4BBE-B524-266E0A55D6A9}"/>
    <cellStyle name="20% - Accent5 3 4 3 2 2" xfId="28373" xr:uid="{33015435-418F-4327-9A8A-A63AB17FF45F}"/>
    <cellStyle name="20% - Accent5 3 4 3 3" xfId="20045" xr:uid="{1ED447F8-0360-4F10-92C8-24C514AB3BA2}"/>
    <cellStyle name="20% - Accent5 3 4 4" xfId="6162" xr:uid="{C43BBA73-07A7-409B-A47F-6FCC434CA16E}"/>
    <cellStyle name="20% - Accent5 3 4 4 2" xfId="14492" xr:uid="{E90BEBE6-C540-4B06-8DC3-9365AF66083E}"/>
    <cellStyle name="20% - Accent5 3 4 4 2 2" xfId="31149" xr:uid="{2A9B8E96-5948-411E-977D-0DDB23D53286}"/>
    <cellStyle name="20% - Accent5 3 4 4 3" xfId="22821" xr:uid="{EAF270C7-5854-4425-9178-81714EDF6F77}"/>
    <cellStyle name="20% - Accent5 3 4 5" xfId="8940" xr:uid="{24796E91-E7D8-4407-BE5C-FD5E6EBFBEC9}"/>
    <cellStyle name="20% - Accent5 3 4 5 2" xfId="25597" xr:uid="{8BA1D1C5-45FA-4224-834C-8F8F31ED0A7C}"/>
    <cellStyle name="20% - Accent5 3 4 6" xfId="17269" xr:uid="{3F99CD74-FF09-4E9D-BDC5-96A1DA814E61}"/>
    <cellStyle name="20% - Accent5 3 5" xfId="1070" xr:uid="{ACDEFBEB-90B5-4940-B273-2877EFEC77FB}"/>
    <cellStyle name="20% - Accent5 3 5 2" xfId="2398" xr:uid="{4EDAF75B-10AE-4519-AEDF-740D3F522F40}"/>
    <cellStyle name="20% - Accent5 3 5 2 2" xfId="5188" xr:uid="{0F434433-D35C-4F89-90F4-2B152158E766}"/>
    <cellStyle name="20% - Accent5 3 5 2 2 2" xfId="13518" xr:uid="{18C70357-68BB-41D5-A898-A3836F994F27}"/>
    <cellStyle name="20% - Accent5 3 5 2 2 2 2" xfId="30175" xr:uid="{83896CC1-6726-4BCF-AAD2-66928B908141}"/>
    <cellStyle name="20% - Accent5 3 5 2 2 3" xfId="21847" xr:uid="{F817008F-6D27-49F2-B621-EBD5035BC392}"/>
    <cellStyle name="20% - Accent5 3 5 2 3" xfId="7964" xr:uid="{055FD9E1-5698-4B93-BC0C-D188A320B9CA}"/>
    <cellStyle name="20% - Accent5 3 5 2 3 2" xfId="16294" xr:uid="{9558C109-C3B3-49C8-AC8A-FBCD82927A37}"/>
    <cellStyle name="20% - Accent5 3 5 2 3 2 2" xfId="32951" xr:uid="{5CD2A59B-69D5-46B3-BDAB-F33F297CF134}"/>
    <cellStyle name="20% - Accent5 3 5 2 3 3" xfId="24623" xr:uid="{1071937A-85A4-4BA8-AEFD-EDFC882BD5C4}"/>
    <cellStyle name="20% - Accent5 3 5 2 4" xfId="10742" xr:uid="{700063B9-9772-4E2F-A05D-8B1C13B7572E}"/>
    <cellStyle name="20% - Accent5 3 5 2 4 2" xfId="27399" xr:uid="{836E082B-4F39-422E-A2E3-2EC4BFE17137}"/>
    <cellStyle name="20% - Accent5 3 5 2 5" xfId="19071" xr:uid="{A73D8312-92D2-4A69-A813-8B69294FE0F4}"/>
    <cellStyle name="20% - Accent5 3 5 3" xfId="3861" xr:uid="{BA42D044-8BD7-43D5-8AA1-FCF6C48D10B6}"/>
    <cellStyle name="20% - Accent5 3 5 3 2" xfId="12191" xr:uid="{D9703FF7-68A2-450E-B298-0BC5396281E1}"/>
    <cellStyle name="20% - Accent5 3 5 3 2 2" xfId="28848" xr:uid="{4AB36DC9-1E7B-42A2-B531-0227A08A2ADA}"/>
    <cellStyle name="20% - Accent5 3 5 3 3" xfId="20520" xr:uid="{3C1AF76D-63B4-4AF2-B3FD-DB63BF7C70F2}"/>
    <cellStyle name="20% - Accent5 3 5 4" xfId="6637" xr:uid="{CACFD90E-15D3-4AAF-A712-6B5CD80EE1F0}"/>
    <cellStyle name="20% - Accent5 3 5 4 2" xfId="14967" xr:uid="{3C1EC28D-701C-4EAE-B953-CEAAFB6E844C}"/>
    <cellStyle name="20% - Accent5 3 5 4 2 2" xfId="31624" xr:uid="{600BCE62-2B39-49FA-884A-1B3C1D5D49DC}"/>
    <cellStyle name="20% - Accent5 3 5 4 3" xfId="23296" xr:uid="{0E7F8816-2566-400D-A3AF-38AF4A187BFC}"/>
    <cellStyle name="20% - Accent5 3 5 5" xfId="9415" xr:uid="{BC343556-C32B-43DF-9920-8B09281F63E9}"/>
    <cellStyle name="20% - Accent5 3 5 5 2" xfId="26072" xr:uid="{6BFB3212-5203-4E0E-A0C0-F32A21D53705}"/>
    <cellStyle name="20% - Accent5 3 5 6" xfId="17744" xr:uid="{CEF5C6B3-618A-49C9-AE4C-C84A4223A732}"/>
    <cellStyle name="20% - Accent5 3 6" xfId="1335" xr:uid="{07635786-58BE-4D06-B555-47E4ABA2E943}"/>
    <cellStyle name="20% - Accent5 3 6 2" xfId="2663" xr:uid="{229303BB-61F1-4B07-83D7-8945CC5D7C4A}"/>
    <cellStyle name="20% - Accent5 3 6 2 2" xfId="5453" xr:uid="{39C3FB66-CF89-4D88-8FD9-4B25229ABDEF}"/>
    <cellStyle name="20% - Accent5 3 6 2 2 2" xfId="13783" xr:uid="{E61D625D-BC86-44D0-AC09-3E7118D50C90}"/>
    <cellStyle name="20% - Accent5 3 6 2 2 2 2" xfId="30440" xr:uid="{4E22AFB8-F1A3-45BF-AC11-E2FA83E4E38E}"/>
    <cellStyle name="20% - Accent5 3 6 2 2 3" xfId="22112" xr:uid="{AF25068D-BCB8-40AF-834A-67F050E78212}"/>
    <cellStyle name="20% - Accent5 3 6 2 3" xfId="8229" xr:uid="{7D7CBC71-923C-42FE-843B-A95903179E99}"/>
    <cellStyle name="20% - Accent5 3 6 2 3 2" xfId="16559" xr:uid="{AE731620-69B4-4404-BB9E-F116AEC4631F}"/>
    <cellStyle name="20% - Accent5 3 6 2 3 2 2" xfId="33216" xr:uid="{752EB34C-33E0-49F8-B902-012CB5F732A1}"/>
    <cellStyle name="20% - Accent5 3 6 2 3 3" xfId="24888" xr:uid="{165BFDB9-A20B-467C-812C-4EC56C4B0577}"/>
    <cellStyle name="20% - Accent5 3 6 2 4" xfId="11007" xr:uid="{E8FF2E5A-6CD4-4D07-9C68-831F0A2EB243}"/>
    <cellStyle name="20% - Accent5 3 6 2 4 2" xfId="27664" xr:uid="{9E85A5F0-3326-4C90-96A9-56302E1C4E34}"/>
    <cellStyle name="20% - Accent5 3 6 2 5" xfId="19336" xr:uid="{8495EBCF-7D84-46E5-840F-C2BDE542682A}"/>
    <cellStyle name="20% - Accent5 3 6 3" xfId="4126" xr:uid="{CC41BF5F-5CF2-46C7-8E74-28A4C974212F}"/>
    <cellStyle name="20% - Accent5 3 6 3 2" xfId="12456" xr:uid="{AF6D9A99-949C-4ACC-B6FE-7D1C5F3AD4AB}"/>
    <cellStyle name="20% - Accent5 3 6 3 2 2" xfId="29113" xr:uid="{01F8DCAB-2585-4419-8E65-60F0C3F41274}"/>
    <cellStyle name="20% - Accent5 3 6 3 3" xfId="20785" xr:uid="{C1F6A289-6A3D-42C5-BBF6-8E0E6134CE4C}"/>
    <cellStyle name="20% - Accent5 3 6 4" xfId="6902" xr:uid="{DFA6EF1F-2DDF-4E91-9A49-50040531A396}"/>
    <cellStyle name="20% - Accent5 3 6 4 2" xfId="15232" xr:uid="{BA6F8352-094C-40C5-A198-100810E54CD7}"/>
    <cellStyle name="20% - Accent5 3 6 4 2 2" xfId="31889" xr:uid="{4651C5B9-0017-4BCD-B464-9837076C9824}"/>
    <cellStyle name="20% - Accent5 3 6 4 3" xfId="23561" xr:uid="{2E38B9F9-D3AE-46C8-84EC-0B47735F3B22}"/>
    <cellStyle name="20% - Accent5 3 6 5" xfId="9680" xr:uid="{D3D05CAC-A8D0-4627-BF7A-E8D18EA2B6DA}"/>
    <cellStyle name="20% - Accent5 3 6 5 2" xfId="26337" xr:uid="{11DCBCDC-9DC5-4356-9D05-8531829B95C6}"/>
    <cellStyle name="20% - Accent5 3 6 6" xfId="18009" xr:uid="{C13CAB16-C30E-4C97-878D-DF8601722313}"/>
    <cellStyle name="20% - Accent5 3 7" xfId="1450" xr:uid="{1AA9AE20-DDDE-44C2-BD52-979775FA96F1}"/>
    <cellStyle name="20% - Accent5 3 7 2" xfId="4240" xr:uid="{F06F7053-297A-4B01-96BB-957736E145BF}"/>
    <cellStyle name="20% - Accent5 3 7 2 2" xfId="12570" xr:uid="{C6924E3C-FC98-41E5-A66F-4942F33654A3}"/>
    <cellStyle name="20% - Accent5 3 7 2 2 2" xfId="29227" xr:uid="{B525466C-0CD7-45AB-8594-E6FCCEB46A48}"/>
    <cellStyle name="20% - Accent5 3 7 2 3" xfId="20899" xr:uid="{85E2EEAD-299A-4E19-BA50-2F179CA10E13}"/>
    <cellStyle name="20% - Accent5 3 7 3" xfId="7016" xr:uid="{5F231352-7B9F-4754-A369-0ADA3E1C43F9}"/>
    <cellStyle name="20% - Accent5 3 7 3 2" xfId="15346" xr:uid="{CAE7EA68-BFB0-467B-B08A-3923C4CC3EEC}"/>
    <cellStyle name="20% - Accent5 3 7 3 2 2" xfId="32003" xr:uid="{A1C6CD56-F29D-4D15-9B32-93663640B4BB}"/>
    <cellStyle name="20% - Accent5 3 7 3 3" xfId="23675" xr:uid="{4606CC1C-A639-4F24-BA74-D7CE7E523B98}"/>
    <cellStyle name="20% - Accent5 3 7 4" xfId="9794" xr:uid="{7B24E76F-B803-4ABF-A007-3EE83EEDBDD9}"/>
    <cellStyle name="20% - Accent5 3 7 4 2" xfId="26451" xr:uid="{16A4A2BF-96F0-438A-AF54-A7B7B6FFB732}"/>
    <cellStyle name="20% - Accent5 3 7 5" xfId="18123" xr:uid="{EB00FC13-2E0B-4392-BA2F-EDB7E880BB61}"/>
    <cellStyle name="20% - Accent5 3 8" xfId="2913" xr:uid="{3FB1C93F-2C08-4B84-8B9E-0C038B6E9F50}"/>
    <cellStyle name="20% - Accent5 3 8 2" xfId="11243" xr:uid="{90A61D67-B17B-487B-93F8-D4D9761CB95C}"/>
    <cellStyle name="20% - Accent5 3 8 2 2" xfId="27900" xr:uid="{3810A49E-1ACA-4881-9BCC-8318D3987EB3}"/>
    <cellStyle name="20% - Accent5 3 8 3" xfId="19572" xr:uid="{441874B4-5107-4EA7-B538-4948274608D2}"/>
    <cellStyle name="20% - Accent5 3 9" xfId="5689" xr:uid="{5A2EC160-5276-49BB-BD0A-9548B0AFBD75}"/>
    <cellStyle name="20% - Accent5 3 9 2" xfId="14019" xr:uid="{97C6A208-8FD2-4C70-96F2-DC07D8849505}"/>
    <cellStyle name="20% - Accent5 3 9 2 2" xfId="30676" xr:uid="{6F7866FD-F2DE-4449-AA1D-DE6850F12929}"/>
    <cellStyle name="20% - Accent5 3 9 3" xfId="22348" xr:uid="{FA3EB1F1-95E8-40A7-AFB1-E126BE46824B}"/>
    <cellStyle name="20% - Accent5 4" xfId="174" xr:uid="{C0CE894A-064B-40F0-9616-AF5B57D52A35}"/>
    <cellStyle name="20% - Accent5 4 10" xfId="34767" xr:uid="{A00B544C-F7AE-4357-A62B-BDDD8750A048}"/>
    <cellStyle name="20% - Accent5 4 2" xfId="415" xr:uid="{EE9EEB12-3511-4819-8CC5-6967C59B6AA8}"/>
    <cellStyle name="20% - Accent5 4 2 2" xfId="892" xr:uid="{172D8415-36FA-4155-BAC8-7669E9A3DFA9}"/>
    <cellStyle name="20% - Accent5 4 2 2 2" xfId="2220" xr:uid="{8CF15B7A-503B-49C9-B809-1E49AE896A7C}"/>
    <cellStyle name="20% - Accent5 4 2 2 2 2" xfId="5010" xr:uid="{9F935DAE-30CC-400B-BC2F-5DADC2A7388F}"/>
    <cellStyle name="20% - Accent5 4 2 2 2 2 2" xfId="13340" xr:uid="{18E20E96-FBF8-4E9E-82B7-584216CBDFD8}"/>
    <cellStyle name="20% - Accent5 4 2 2 2 2 2 2" xfId="29997" xr:uid="{29C0192A-476B-436E-98E9-8429649C443F}"/>
    <cellStyle name="20% - Accent5 4 2 2 2 2 3" xfId="21669" xr:uid="{E5D8D6A1-EF39-4B74-9F5C-7328748A9743}"/>
    <cellStyle name="20% - Accent5 4 2 2 2 3" xfId="7786" xr:uid="{8662A6B5-BD5A-4B69-82C1-755CB183BD16}"/>
    <cellStyle name="20% - Accent5 4 2 2 2 3 2" xfId="16116" xr:uid="{878920A0-8DD4-4FA8-B258-73624CBB15A6}"/>
    <cellStyle name="20% - Accent5 4 2 2 2 3 2 2" xfId="32773" xr:uid="{72CC2C05-9275-41A5-9F13-F32F096BB89C}"/>
    <cellStyle name="20% - Accent5 4 2 2 2 3 3" xfId="24445" xr:uid="{3952E94B-95EA-4B5F-8DE1-AB32642BED6B}"/>
    <cellStyle name="20% - Accent5 4 2 2 2 4" xfId="10564" xr:uid="{9E8F7787-AA7C-4D6D-9F98-28E3598C5155}"/>
    <cellStyle name="20% - Accent5 4 2 2 2 4 2" xfId="27221" xr:uid="{B7A3987D-CBAF-4C24-A829-B1AF04467BC4}"/>
    <cellStyle name="20% - Accent5 4 2 2 2 5" xfId="18893" xr:uid="{49D31A9F-9CCD-406A-81D1-3A306C7DBDFB}"/>
    <cellStyle name="20% - Accent5 4 2 2 3" xfId="3683" xr:uid="{CF67CA79-70AE-43F6-A4B7-DD51583BD724}"/>
    <cellStyle name="20% - Accent5 4 2 2 3 2" xfId="12013" xr:uid="{A83A37F6-A89A-4251-928A-6BDDDA579358}"/>
    <cellStyle name="20% - Accent5 4 2 2 3 2 2" xfId="28670" xr:uid="{BDC73CE7-0E81-48D9-8826-4358FC0FEE17}"/>
    <cellStyle name="20% - Accent5 4 2 2 3 3" xfId="20342" xr:uid="{8955ACD1-CBB2-42AE-B09A-0FBA1B1A6A07}"/>
    <cellStyle name="20% - Accent5 4 2 2 4" xfId="6459" xr:uid="{23CF11F6-0843-4B86-B2F2-81906FD7E335}"/>
    <cellStyle name="20% - Accent5 4 2 2 4 2" xfId="14789" xr:uid="{F0BE557D-73FF-4DEA-936F-3752263C6143}"/>
    <cellStyle name="20% - Accent5 4 2 2 4 2 2" xfId="31446" xr:uid="{5B6721B7-D879-4FA0-88E5-EC133540EFB8}"/>
    <cellStyle name="20% - Accent5 4 2 2 4 3" xfId="23118" xr:uid="{BB1531E7-A4E9-49D8-9F37-21EA42067D1B}"/>
    <cellStyle name="20% - Accent5 4 2 2 5" xfId="9237" xr:uid="{E6FFE6E5-8D99-40C4-8098-F935EE4B06B2}"/>
    <cellStyle name="20% - Accent5 4 2 2 5 2" xfId="25894" xr:uid="{747601C4-2848-4CD3-9C21-6EADDF9C798A}"/>
    <cellStyle name="20% - Accent5 4 2 2 6" xfId="17566" xr:uid="{5A1135C5-E2DC-4291-AC69-26A7A731F3DE}"/>
    <cellStyle name="20% - Accent5 4 2 3" xfId="1745" xr:uid="{D113AB39-1E4C-44C2-B99E-9D7DB7AE17E9}"/>
    <cellStyle name="20% - Accent5 4 2 3 2" xfId="4535" xr:uid="{92722AD0-1415-4BEC-94F9-7944584C83B1}"/>
    <cellStyle name="20% - Accent5 4 2 3 2 2" xfId="12865" xr:uid="{00C502B7-31CA-4135-A983-B4F8F876FC7F}"/>
    <cellStyle name="20% - Accent5 4 2 3 2 2 2" xfId="29522" xr:uid="{8E195122-1B5F-4C5C-B8D7-2B347E104E29}"/>
    <cellStyle name="20% - Accent5 4 2 3 2 3" xfId="21194" xr:uid="{4C04E4C1-DDEE-454A-A6F6-EB6A25C569C3}"/>
    <cellStyle name="20% - Accent5 4 2 3 3" xfId="7311" xr:uid="{D441FC75-AEC9-4A83-8524-58038DF783A1}"/>
    <cellStyle name="20% - Accent5 4 2 3 3 2" xfId="15641" xr:uid="{F6B82C92-9E02-47E2-AA31-EDFA29B8E166}"/>
    <cellStyle name="20% - Accent5 4 2 3 3 2 2" xfId="32298" xr:uid="{C621F0AB-3CD1-4827-A23A-47C57430B512}"/>
    <cellStyle name="20% - Accent5 4 2 3 3 3" xfId="23970" xr:uid="{0EDD948E-0035-447E-A191-1086728285A9}"/>
    <cellStyle name="20% - Accent5 4 2 3 4" xfId="10089" xr:uid="{3C1E5DCD-266F-46C9-A37A-B585E33165C3}"/>
    <cellStyle name="20% - Accent5 4 2 3 4 2" xfId="26746" xr:uid="{0BAA66A0-E033-474C-A796-14E54580471C}"/>
    <cellStyle name="20% - Accent5 4 2 3 5" xfId="18418" xr:uid="{D729596C-8A6B-4FEA-AD69-FB3F53A0AB38}"/>
    <cellStyle name="20% - Accent5 4 2 4" xfId="3208" xr:uid="{956A6F4C-6CE4-4FF5-B005-2F3428095870}"/>
    <cellStyle name="20% - Accent5 4 2 4 2" xfId="11538" xr:uid="{4314E350-5221-461D-A7A4-540D7DAFE4AA}"/>
    <cellStyle name="20% - Accent5 4 2 4 2 2" xfId="28195" xr:uid="{AED6A5CE-8BC3-4AB0-ADBC-0A9F2EC1C660}"/>
    <cellStyle name="20% - Accent5 4 2 4 3" xfId="19867" xr:uid="{AA8B9780-5835-41E1-ADBF-024EFC08294D}"/>
    <cellStyle name="20% - Accent5 4 2 5" xfId="5984" xr:uid="{D5D831E9-2880-4002-BB7A-CE0787FC8EC9}"/>
    <cellStyle name="20% - Accent5 4 2 5 2" xfId="14314" xr:uid="{464A1CDD-D5B3-4CC2-ACFA-2478E1F1CFC1}"/>
    <cellStyle name="20% - Accent5 4 2 5 2 2" xfId="30971" xr:uid="{20CD062E-491F-4A0A-A2E5-4161510ABA6F}"/>
    <cellStyle name="20% - Accent5 4 2 5 3" xfId="22643" xr:uid="{4F560004-B872-4760-B852-DAAFDB379C61}"/>
    <cellStyle name="20% - Accent5 4 2 6" xfId="8762" xr:uid="{0FE362F8-52D1-430B-AA66-301BD987682A}"/>
    <cellStyle name="20% - Accent5 4 2 6 2" xfId="25419" xr:uid="{DDE8C496-C715-429F-9906-1421FEE63DD3}"/>
    <cellStyle name="20% - Accent5 4 2 7" xfId="17091" xr:uid="{B86EF938-8F03-4CA3-B052-2B656FB4B633}"/>
    <cellStyle name="20% - Accent5 4 3" xfId="651" xr:uid="{94A35453-D672-4C29-B76B-DEB172EF2960}"/>
    <cellStyle name="20% - Accent5 4 3 2" xfId="1981" xr:uid="{2A0BCE6B-E898-431C-9D22-2980DDBC2464}"/>
    <cellStyle name="20% - Accent5 4 3 2 2" xfId="4771" xr:uid="{4A8EB645-1B38-4059-AE66-650EE33F7504}"/>
    <cellStyle name="20% - Accent5 4 3 2 2 2" xfId="13101" xr:uid="{5751A1E1-073F-47AE-BDF9-CDB4A0A7EDF1}"/>
    <cellStyle name="20% - Accent5 4 3 2 2 2 2" xfId="29758" xr:uid="{0CF406EF-382C-4A36-AB35-EFE072846BEA}"/>
    <cellStyle name="20% - Accent5 4 3 2 2 3" xfId="21430" xr:uid="{B4F5749E-5F4E-430B-8C25-5CFB6C4E8E79}"/>
    <cellStyle name="20% - Accent5 4 3 2 3" xfId="7547" xr:uid="{2EC4E4B2-DFFD-45D0-BB6D-2EDB2773B34B}"/>
    <cellStyle name="20% - Accent5 4 3 2 3 2" xfId="15877" xr:uid="{DA0CF499-1DF1-428B-8888-B8AAC6D46015}"/>
    <cellStyle name="20% - Accent5 4 3 2 3 2 2" xfId="32534" xr:uid="{1DC194D5-E65F-476E-A214-DE00273189CF}"/>
    <cellStyle name="20% - Accent5 4 3 2 3 3" xfId="24206" xr:uid="{6A3D6EB0-E6E8-4855-990C-6283346A68FD}"/>
    <cellStyle name="20% - Accent5 4 3 2 4" xfId="10325" xr:uid="{E865B742-100C-45B6-99A6-706B27B2A382}"/>
    <cellStyle name="20% - Accent5 4 3 2 4 2" xfId="26982" xr:uid="{CA25E187-0FAC-4895-8AD3-5ED2E71D849E}"/>
    <cellStyle name="20% - Accent5 4 3 2 5" xfId="18654" xr:uid="{0A54C198-CF85-4D98-B30C-E9E50E6A0C48}"/>
    <cellStyle name="20% - Accent5 4 3 3" xfId="3444" xr:uid="{0BAF4CFC-C59E-4EA4-98E8-C22B7432F6EA}"/>
    <cellStyle name="20% - Accent5 4 3 3 2" xfId="11774" xr:uid="{423F4603-193E-4BB4-8BA1-ABEE72EBCD19}"/>
    <cellStyle name="20% - Accent5 4 3 3 2 2" xfId="28431" xr:uid="{AC06CF64-3365-4DE7-811E-78C1A6874BCC}"/>
    <cellStyle name="20% - Accent5 4 3 3 3" xfId="20103" xr:uid="{28BCAEFE-0045-4C53-8A0B-C07837C3C2EB}"/>
    <cellStyle name="20% - Accent5 4 3 4" xfId="6220" xr:uid="{099A4499-DB2A-4FEA-9841-F5F4EFEA1E4F}"/>
    <cellStyle name="20% - Accent5 4 3 4 2" xfId="14550" xr:uid="{FD130763-C193-4386-B282-0F3F6E362460}"/>
    <cellStyle name="20% - Accent5 4 3 4 2 2" xfId="31207" xr:uid="{ED44F04B-C356-4046-BFF6-9CDCAC8D1AEF}"/>
    <cellStyle name="20% - Accent5 4 3 4 3" xfId="22879" xr:uid="{C0863DBD-E30E-4E41-AF5D-BFC3136B02B8}"/>
    <cellStyle name="20% - Accent5 4 3 5" xfId="8998" xr:uid="{EE0AFA7B-7740-4839-BC4C-CA90849AEE85}"/>
    <cellStyle name="20% - Accent5 4 3 5 2" xfId="25655" xr:uid="{F5C2EC26-9A1A-4BAA-9D67-FA8697BF30EA}"/>
    <cellStyle name="20% - Accent5 4 3 6" xfId="17327" xr:uid="{98357E10-44DB-4E01-9180-2BB71B9F8F83}"/>
    <cellStyle name="20% - Accent5 4 4" xfId="1128" xr:uid="{C736AEE6-8F58-454D-9FE2-8A730F1FF9B6}"/>
    <cellStyle name="20% - Accent5 4 4 2" xfId="2456" xr:uid="{E43BCF3F-0B2C-4F93-BC77-32E84C6AC836}"/>
    <cellStyle name="20% - Accent5 4 4 2 2" xfId="5246" xr:uid="{58729669-7DCE-4C08-8477-FDEBBAF27363}"/>
    <cellStyle name="20% - Accent5 4 4 2 2 2" xfId="13576" xr:uid="{DA363E2D-DA9C-48FB-A494-672D3048E32F}"/>
    <cellStyle name="20% - Accent5 4 4 2 2 2 2" xfId="30233" xr:uid="{E66AD02E-D63C-4691-B506-0CAF6B2D0C40}"/>
    <cellStyle name="20% - Accent5 4 4 2 2 3" xfId="21905" xr:uid="{19EA0A47-3C1E-4CDF-A0B8-80D360D59A50}"/>
    <cellStyle name="20% - Accent5 4 4 2 3" xfId="8022" xr:uid="{7F1AAE9E-B5B8-4317-B370-A38C691D7658}"/>
    <cellStyle name="20% - Accent5 4 4 2 3 2" xfId="16352" xr:uid="{679A0E7E-C293-42D9-A082-C2529DFB9452}"/>
    <cellStyle name="20% - Accent5 4 4 2 3 2 2" xfId="33009" xr:uid="{E4D43A6F-0DA8-481F-8309-7F4111D45168}"/>
    <cellStyle name="20% - Accent5 4 4 2 3 3" xfId="24681" xr:uid="{FC0750BF-BBBB-4597-B807-1E3F6023D332}"/>
    <cellStyle name="20% - Accent5 4 4 2 4" xfId="10800" xr:uid="{B71583FB-7AB9-47DB-AE49-3638FA732D9B}"/>
    <cellStyle name="20% - Accent5 4 4 2 4 2" xfId="27457" xr:uid="{CE565384-6935-471F-A706-DE315F54B4D2}"/>
    <cellStyle name="20% - Accent5 4 4 2 5" xfId="19129" xr:uid="{BED1FE8B-2A8B-46FA-B1B6-EA73AD6B3F89}"/>
    <cellStyle name="20% - Accent5 4 4 3" xfId="3919" xr:uid="{9EA43105-6901-48CF-A4A8-A5125070C523}"/>
    <cellStyle name="20% - Accent5 4 4 3 2" xfId="12249" xr:uid="{E85D2F0A-22FC-45D4-B502-EF6920E0A319}"/>
    <cellStyle name="20% - Accent5 4 4 3 2 2" xfId="28906" xr:uid="{EA05CF39-C638-43B3-A67B-AC83BE80C321}"/>
    <cellStyle name="20% - Accent5 4 4 3 3" xfId="20578" xr:uid="{8C15FD37-B882-4B0B-BA03-242B845AD9C5}"/>
    <cellStyle name="20% - Accent5 4 4 4" xfId="6695" xr:uid="{B920F515-1562-4BA7-B2A2-4DDCBAC4DCB7}"/>
    <cellStyle name="20% - Accent5 4 4 4 2" xfId="15025" xr:uid="{C57F769D-5109-4337-ADB5-4CB4A8F80E81}"/>
    <cellStyle name="20% - Accent5 4 4 4 2 2" xfId="31682" xr:uid="{DE1B786D-4315-400F-90DB-F1CC0B5A7B12}"/>
    <cellStyle name="20% - Accent5 4 4 4 3" xfId="23354" xr:uid="{D93F8937-B175-4050-8218-FFCCECFAE688}"/>
    <cellStyle name="20% - Accent5 4 4 5" xfId="9473" xr:uid="{47457138-07C1-4B9E-98A7-784FEC204D53}"/>
    <cellStyle name="20% - Accent5 4 4 5 2" xfId="26130" xr:uid="{1D1EBF07-7B19-4272-B8D4-60E97B321A31}"/>
    <cellStyle name="20% - Accent5 4 4 6" xfId="17802" xr:uid="{4229DDC4-7336-4EB9-9E4B-71001D4B770F}"/>
    <cellStyle name="20% - Accent5 4 5" xfId="1508" xr:uid="{C0EE1C53-4E95-402F-934B-054E0AD839C1}"/>
    <cellStyle name="20% - Accent5 4 5 2" xfId="4298" xr:uid="{9A2A5742-80A3-470A-9CF8-8178596793C7}"/>
    <cellStyle name="20% - Accent5 4 5 2 2" xfId="12628" xr:uid="{1F828B4E-48FE-4A6D-A7CC-60F010335329}"/>
    <cellStyle name="20% - Accent5 4 5 2 2 2" xfId="29285" xr:uid="{C701D0C6-289E-4622-B833-313141AE62B3}"/>
    <cellStyle name="20% - Accent5 4 5 2 3" xfId="20957" xr:uid="{F14D042B-D1F4-40DA-A732-F44E18A4038A}"/>
    <cellStyle name="20% - Accent5 4 5 3" xfId="7074" xr:uid="{8079B3DB-0375-4593-8E33-7AED1D10072D}"/>
    <cellStyle name="20% - Accent5 4 5 3 2" xfId="15404" xr:uid="{CD061C9D-607E-4123-9319-F3999E5D3BA7}"/>
    <cellStyle name="20% - Accent5 4 5 3 2 2" xfId="32061" xr:uid="{92524B17-C654-4BE9-9988-7AAC6DA9A97F}"/>
    <cellStyle name="20% - Accent5 4 5 3 3" xfId="23733" xr:uid="{B95E586B-AE1A-4097-B22C-8EA51153DFBC}"/>
    <cellStyle name="20% - Accent5 4 5 4" xfId="9852" xr:uid="{27947DD8-A3AF-4021-A552-FC706B6CC979}"/>
    <cellStyle name="20% - Accent5 4 5 4 2" xfId="26509" xr:uid="{DC63C88D-A4F7-45C8-B8E1-13C07C18C494}"/>
    <cellStyle name="20% - Accent5 4 5 5" xfId="18181" xr:uid="{0807B26E-B299-4DA9-970E-1D1005BC6463}"/>
    <cellStyle name="20% - Accent5 4 6" xfId="2971" xr:uid="{F9A29759-1EF1-4F4E-9BD9-67A4C7F2C682}"/>
    <cellStyle name="20% - Accent5 4 6 2" xfId="11301" xr:uid="{C1DFFD54-7C58-4E30-B7A0-34947AA70751}"/>
    <cellStyle name="20% - Accent5 4 6 2 2" xfId="27958" xr:uid="{38C69459-1946-4D3A-9C5D-82A7501C7A7B}"/>
    <cellStyle name="20% - Accent5 4 6 3" xfId="19630" xr:uid="{FC8D6FB9-5883-4934-8178-7F0D4CC2E5B7}"/>
    <cellStyle name="20% - Accent5 4 7" xfId="5747" xr:uid="{D09B935A-9792-44B6-B73C-B5FABF36C15D}"/>
    <cellStyle name="20% - Accent5 4 7 2" xfId="14077" xr:uid="{AB68D76B-2842-4EA3-A2DA-95225B0986FB}"/>
    <cellStyle name="20% - Accent5 4 7 2 2" xfId="30734" xr:uid="{21B5E70B-8898-40C8-8A07-0EEC4B97DD9A}"/>
    <cellStyle name="20% - Accent5 4 7 3" xfId="22406" xr:uid="{687E96A8-D378-4A40-BD38-BDAD06DFDE91}"/>
    <cellStyle name="20% - Accent5 4 8" xfId="8525" xr:uid="{9F9A2A2F-6BDD-4E49-9764-7E792B9CD491}"/>
    <cellStyle name="20% - Accent5 4 8 2" xfId="25182" xr:uid="{F11C8497-D371-42E0-9B28-242987CD0ADB}"/>
    <cellStyle name="20% - Accent5 4 9" xfId="16854" xr:uid="{9E1FF898-9EB2-48C1-A324-0215402EB29F}"/>
    <cellStyle name="20% - Accent5 5" xfId="303" xr:uid="{07DF2BEF-3F7D-422C-ADD1-98FB2FB93775}"/>
    <cellStyle name="20% - Accent5 5 2" xfId="785" xr:uid="{2F0D0D02-C079-477E-B50F-A68D848ACF02}"/>
    <cellStyle name="20% - Accent5 5 2 2" xfId="2113" xr:uid="{9103C57D-1267-45A2-B976-0413965B5FC2}"/>
    <cellStyle name="20% - Accent5 5 2 2 2" xfId="4903" xr:uid="{C84E1ED3-F728-4B7C-9865-601C1C2975FB}"/>
    <cellStyle name="20% - Accent5 5 2 2 2 2" xfId="13233" xr:uid="{1918F67B-5BB8-4E48-A023-CD819A6187E2}"/>
    <cellStyle name="20% - Accent5 5 2 2 2 2 2" xfId="29890" xr:uid="{E57263BF-EF7C-4BB1-8289-22519CBF612E}"/>
    <cellStyle name="20% - Accent5 5 2 2 2 3" xfId="21562" xr:uid="{6B603C2A-7A8E-497F-A674-0065870FB391}"/>
    <cellStyle name="20% - Accent5 5 2 2 3" xfId="7679" xr:uid="{402A5499-2EC5-45B7-8588-76EB6147E202}"/>
    <cellStyle name="20% - Accent5 5 2 2 3 2" xfId="16009" xr:uid="{689E84D1-C2F6-4EE1-84FC-5B882367FF9C}"/>
    <cellStyle name="20% - Accent5 5 2 2 3 2 2" xfId="32666" xr:uid="{78B8662D-E1FA-4FE4-8042-186134DA4D83}"/>
    <cellStyle name="20% - Accent5 5 2 2 3 3" xfId="24338" xr:uid="{84425B4D-E02A-4765-B991-800DB977750E}"/>
    <cellStyle name="20% - Accent5 5 2 2 4" xfId="10457" xr:uid="{A592B43D-D0F9-41A6-9C3D-256002C20D23}"/>
    <cellStyle name="20% - Accent5 5 2 2 4 2" xfId="27114" xr:uid="{EAF04D38-9451-4383-8D0A-1DB53EC9762D}"/>
    <cellStyle name="20% - Accent5 5 2 2 5" xfId="18786" xr:uid="{5353D886-FB7E-462B-92A1-BBD917032FAB}"/>
    <cellStyle name="20% - Accent5 5 2 3" xfId="3576" xr:uid="{4651827A-D37D-435D-BD99-17D8037D1B0F}"/>
    <cellStyle name="20% - Accent5 5 2 3 2" xfId="11906" xr:uid="{2BF5BA78-1400-4FE1-AB0F-E17AB5494B71}"/>
    <cellStyle name="20% - Accent5 5 2 3 2 2" xfId="28563" xr:uid="{B707FDC6-3666-4D74-BC1B-C50EBB524690}"/>
    <cellStyle name="20% - Accent5 5 2 3 3" xfId="20235" xr:uid="{E294F459-C340-4B6F-B5D7-464DE63FB307}"/>
    <cellStyle name="20% - Accent5 5 2 4" xfId="6352" xr:uid="{32572496-EC17-49EF-8272-D3A279D008F1}"/>
    <cellStyle name="20% - Accent5 5 2 4 2" xfId="14682" xr:uid="{1D108FE1-65CA-4F76-82BC-574D53DD795C}"/>
    <cellStyle name="20% - Accent5 5 2 4 2 2" xfId="31339" xr:uid="{A7D8A229-DF14-4741-87BB-74F11ECB2DC5}"/>
    <cellStyle name="20% - Accent5 5 2 4 3" xfId="23011" xr:uid="{D644C055-EDA8-4107-A2E7-EB62269703BF}"/>
    <cellStyle name="20% - Accent5 5 2 5" xfId="9130" xr:uid="{F4401A2C-96B9-4C85-9059-1CE45FEFFC51}"/>
    <cellStyle name="20% - Accent5 5 2 5 2" xfId="25787" xr:uid="{A754C999-4F1B-40E2-9EB2-EE48E1B301AC}"/>
    <cellStyle name="20% - Accent5 5 2 6" xfId="17459" xr:uid="{F62A208C-3D51-4AA5-8038-D9954B155235}"/>
    <cellStyle name="20% - Accent5 5 3" xfId="1633" xr:uid="{BB4AAB02-A15D-4979-8714-92035A8A47CC}"/>
    <cellStyle name="20% - Accent5 5 3 2" xfId="4423" xr:uid="{59A23B68-5A8F-49E9-8F3E-8A14A25D53C1}"/>
    <cellStyle name="20% - Accent5 5 3 2 2" xfId="12753" xr:uid="{9AFC006E-BA9B-40FE-AA54-6F93EE66AB18}"/>
    <cellStyle name="20% - Accent5 5 3 2 2 2" xfId="29410" xr:uid="{75987D0C-C931-4B34-8112-CB3A9BE5BFE6}"/>
    <cellStyle name="20% - Accent5 5 3 2 3" xfId="21082" xr:uid="{AB4C1082-73DA-435B-906E-4C1537EFA159}"/>
    <cellStyle name="20% - Accent5 5 3 3" xfId="7199" xr:uid="{B6C2DC7C-AD7D-44B8-8509-31A706472D45}"/>
    <cellStyle name="20% - Accent5 5 3 3 2" xfId="15529" xr:uid="{C5733A73-80CF-4E86-8DE4-5B9E502EE58D}"/>
    <cellStyle name="20% - Accent5 5 3 3 2 2" xfId="32186" xr:uid="{3E7567A0-41F3-4A0C-A56D-37AA1A195836}"/>
    <cellStyle name="20% - Accent5 5 3 3 3" xfId="23858" xr:uid="{3DCBAD92-A8D2-4693-91B9-64C5FDC3EC9E}"/>
    <cellStyle name="20% - Accent5 5 3 4" xfId="9977" xr:uid="{2E5E6D9B-DCB7-468B-94E9-6503A1774D6C}"/>
    <cellStyle name="20% - Accent5 5 3 4 2" xfId="26634" xr:uid="{276F0F8A-0E01-4171-961A-8CC99A1E7605}"/>
    <cellStyle name="20% - Accent5 5 3 5" xfId="18306" xr:uid="{C7CCE755-8B9F-411B-862F-9FA8548AF583}"/>
    <cellStyle name="20% - Accent5 5 4" xfId="3096" xr:uid="{3806B019-AF41-4067-BC69-105515D05C02}"/>
    <cellStyle name="20% - Accent5 5 4 2" xfId="11426" xr:uid="{88F012BC-4876-409F-9AE8-2755443654E0}"/>
    <cellStyle name="20% - Accent5 5 4 2 2" xfId="28083" xr:uid="{D7460700-3CCA-4C2D-A1A7-594BFD23B443}"/>
    <cellStyle name="20% - Accent5 5 4 3" xfId="19755" xr:uid="{3AEA1A23-031F-47EE-8285-B19B51B24928}"/>
    <cellStyle name="20% - Accent5 5 5" xfId="5872" xr:uid="{3D142BE5-8865-4FB6-A5FA-AD18991226F4}"/>
    <cellStyle name="20% - Accent5 5 5 2" xfId="14202" xr:uid="{F5854F61-FB9D-4E7C-B244-F4C3ACD1A1A8}"/>
    <cellStyle name="20% - Accent5 5 5 2 2" xfId="30859" xr:uid="{772675FC-F50F-4526-BA55-AD8CEB2D6BC7}"/>
    <cellStyle name="20% - Accent5 5 5 3" xfId="22531" xr:uid="{E3916835-F141-44A9-B232-A515494CD0B7}"/>
    <cellStyle name="20% - Accent5 5 6" xfId="8650" xr:uid="{95B2E2FD-FBAE-48D6-97C0-314AC07BFD9A}"/>
    <cellStyle name="20% - Accent5 5 6 2" xfId="25307" xr:uid="{308074F3-D254-4212-8651-42650CBD2DEB}"/>
    <cellStyle name="20% - Accent5 5 7" xfId="16979" xr:uid="{023E0EEE-BC4A-41A1-B231-ED9545F17553}"/>
    <cellStyle name="20% - Accent5 6" xfId="539" xr:uid="{A120EF95-06BC-444D-85A4-8A23DF288E07}"/>
    <cellStyle name="20% - Accent5 6 2" xfId="1869" xr:uid="{C0BF3BDC-1D3D-4C78-BC04-A859FCE09565}"/>
    <cellStyle name="20% - Accent5 6 2 2" xfId="4659" xr:uid="{1EFE55A3-976F-44EE-91C9-8FCC42C1860B}"/>
    <cellStyle name="20% - Accent5 6 2 2 2" xfId="12989" xr:uid="{77E757E0-A0AC-4F24-90E8-A7AB1354F370}"/>
    <cellStyle name="20% - Accent5 6 2 2 2 2" xfId="29646" xr:uid="{216A5D2D-7552-4657-8E16-4C8AD86E31CA}"/>
    <cellStyle name="20% - Accent5 6 2 2 3" xfId="21318" xr:uid="{69A19F2B-E4E4-4C37-B610-C0BB63BAB492}"/>
    <cellStyle name="20% - Accent5 6 2 3" xfId="7435" xr:uid="{1A92A9BC-30CB-4465-96CB-CAA142AAAF53}"/>
    <cellStyle name="20% - Accent5 6 2 3 2" xfId="15765" xr:uid="{E91605CC-6242-48E1-BF2D-E50534C4E8CE}"/>
    <cellStyle name="20% - Accent5 6 2 3 2 2" xfId="32422" xr:uid="{93A89471-49F0-4786-AD78-2AE5ED862633}"/>
    <cellStyle name="20% - Accent5 6 2 3 3" xfId="24094" xr:uid="{7E6588E4-A591-4E5D-B04F-8AB79562D3CF}"/>
    <cellStyle name="20% - Accent5 6 2 4" xfId="10213" xr:uid="{F26393A8-3C8B-4A53-92B3-92A5BB565864}"/>
    <cellStyle name="20% - Accent5 6 2 4 2" xfId="26870" xr:uid="{3FCA8099-DDAC-46A6-8875-783274F7F052}"/>
    <cellStyle name="20% - Accent5 6 2 5" xfId="18542" xr:uid="{37A892F2-B69B-4B43-B846-DD319CDF97CF}"/>
    <cellStyle name="20% - Accent5 6 3" xfId="3332" xr:uid="{459DAD9D-24CC-4EFE-B53F-8824BA84DEDA}"/>
    <cellStyle name="20% - Accent5 6 3 2" xfId="11662" xr:uid="{D8CD427D-C7EA-441E-AA4A-4A7E5A3E8FC3}"/>
    <cellStyle name="20% - Accent5 6 3 2 2" xfId="28319" xr:uid="{218A7B0E-1D7F-4ABB-AF8D-6C759E4B1B4C}"/>
    <cellStyle name="20% - Accent5 6 3 3" xfId="19991" xr:uid="{3C285140-1AC4-4F4B-A186-8324319D5AAF}"/>
    <cellStyle name="20% - Accent5 6 4" xfId="6108" xr:uid="{3CF3AA18-649F-4B41-900B-E1CA3D26D447}"/>
    <cellStyle name="20% - Accent5 6 4 2" xfId="14438" xr:uid="{6B8A77D0-7663-4A5B-A933-4E0ACE8E9A92}"/>
    <cellStyle name="20% - Accent5 6 4 2 2" xfId="31095" xr:uid="{352C1514-6119-4F5E-A25D-46890EDE140F}"/>
    <cellStyle name="20% - Accent5 6 4 3" xfId="22767" xr:uid="{FD6AB846-08D5-42FB-8806-7E4E660DC676}"/>
    <cellStyle name="20% - Accent5 6 5" xfId="8886" xr:uid="{1D492311-AA62-43A1-AD12-5F29BA9ADFD9}"/>
    <cellStyle name="20% - Accent5 6 5 2" xfId="25543" xr:uid="{FD864C75-0E3C-4144-8530-3EB03A8A3B46}"/>
    <cellStyle name="20% - Accent5 6 6" xfId="17215" xr:uid="{D660630F-66DA-4D67-A97C-4F039F001F77}"/>
    <cellStyle name="20% - Accent5 7" xfId="1016" xr:uid="{2B77A324-F427-4B47-A113-BCBBA5B42C24}"/>
    <cellStyle name="20% - Accent5 7 2" xfId="2344" xr:uid="{A7E8105D-370E-478C-8FDC-C3C2FB204FFF}"/>
    <cellStyle name="20% - Accent5 7 2 2" xfId="5134" xr:uid="{C59477D4-4798-45AE-BC22-A788CE98A8CA}"/>
    <cellStyle name="20% - Accent5 7 2 2 2" xfId="13464" xr:uid="{14390086-2215-4B95-AA45-F7FF58D1444A}"/>
    <cellStyle name="20% - Accent5 7 2 2 2 2" xfId="30121" xr:uid="{EF75DDAD-757D-4EC0-B7C2-E6FD75648087}"/>
    <cellStyle name="20% - Accent5 7 2 2 3" xfId="21793" xr:uid="{BF817E21-873A-4A72-AE92-0C1590F42E93}"/>
    <cellStyle name="20% - Accent5 7 2 3" xfId="7910" xr:uid="{8460805D-BAA4-4A82-AF19-496812D51710}"/>
    <cellStyle name="20% - Accent5 7 2 3 2" xfId="16240" xr:uid="{74984190-007F-4A58-890C-ED6FDBD5C252}"/>
    <cellStyle name="20% - Accent5 7 2 3 2 2" xfId="32897" xr:uid="{311465F3-1FF2-43CA-9B63-6B716A218F06}"/>
    <cellStyle name="20% - Accent5 7 2 3 3" xfId="24569" xr:uid="{FB1CEF40-E00C-4823-803D-7E53B1B1D16E}"/>
    <cellStyle name="20% - Accent5 7 2 4" xfId="10688" xr:uid="{8AFD60E5-0520-4F17-8235-D64755075687}"/>
    <cellStyle name="20% - Accent5 7 2 4 2" xfId="27345" xr:uid="{239F3FC9-A6DD-49B9-9C33-D3A59B48A787}"/>
    <cellStyle name="20% - Accent5 7 2 5" xfId="19017" xr:uid="{1BE37E0D-CB8C-4FDF-85D0-3F0586BBD98D}"/>
    <cellStyle name="20% - Accent5 7 3" xfId="3807" xr:uid="{682B65F0-0600-4E3D-B4B9-D11154CFB047}"/>
    <cellStyle name="20% - Accent5 7 3 2" xfId="12137" xr:uid="{9710C898-0D1B-4DF1-87BC-4D5E87C9635E}"/>
    <cellStyle name="20% - Accent5 7 3 2 2" xfId="28794" xr:uid="{DC36D751-0558-45B0-8D2A-1038AC2E8EDE}"/>
    <cellStyle name="20% - Accent5 7 3 3" xfId="20466" xr:uid="{75C19BA6-88B7-4802-A543-F24F78584651}"/>
    <cellStyle name="20% - Accent5 7 4" xfId="6583" xr:uid="{80C91118-6F21-4075-A8AF-BCF20A1FF593}"/>
    <cellStyle name="20% - Accent5 7 4 2" xfId="14913" xr:uid="{9ECA5F97-C8FA-4AC2-A7E6-F6652B23B2D5}"/>
    <cellStyle name="20% - Accent5 7 4 2 2" xfId="31570" xr:uid="{60C04A39-78F0-41FA-88D0-48239566C1B2}"/>
    <cellStyle name="20% - Accent5 7 4 3" xfId="23242" xr:uid="{D23EF2D1-F3DF-4279-8EFC-8B983CB206D5}"/>
    <cellStyle name="20% - Accent5 7 5" xfId="9361" xr:uid="{65797092-9956-4704-B171-D2586995E65C}"/>
    <cellStyle name="20% - Accent5 7 5 2" xfId="26018" xr:uid="{E84FDE9F-EB7C-431E-BFE6-6DDBAC30E5D5}"/>
    <cellStyle name="20% - Accent5 7 6" xfId="17690" xr:uid="{F9445141-0D00-453F-B9DF-CB6D0F890353}"/>
    <cellStyle name="20% - Accent5 8" xfId="1251" xr:uid="{CE08D56D-4BB9-444A-8CFF-6B187652761F}"/>
    <cellStyle name="20% - Accent5 8 2" xfId="2579" xr:uid="{4BA46E77-322E-4843-BBA4-C2C33E15CB80}"/>
    <cellStyle name="20% - Accent5 8 2 2" xfId="5369" xr:uid="{3B0A3991-D391-42E0-9687-88E29E222F13}"/>
    <cellStyle name="20% - Accent5 8 2 2 2" xfId="13699" xr:uid="{48B1117B-DB0D-41A8-90FA-A9350F309C4A}"/>
    <cellStyle name="20% - Accent5 8 2 2 2 2" xfId="30356" xr:uid="{7BA3ACB4-39E2-4953-BD75-390CFA1C722B}"/>
    <cellStyle name="20% - Accent5 8 2 2 3" xfId="22028" xr:uid="{75D2EA88-0518-4EC2-A2E8-DAF9699BAAB7}"/>
    <cellStyle name="20% - Accent5 8 2 3" xfId="8145" xr:uid="{51798E0B-62E0-48E6-919B-CC5FEB1BD326}"/>
    <cellStyle name="20% - Accent5 8 2 3 2" xfId="16475" xr:uid="{FD820F20-8D42-43BE-B953-F19B5ED4785C}"/>
    <cellStyle name="20% - Accent5 8 2 3 2 2" xfId="33132" xr:uid="{AD746521-7E7C-4EDF-8389-234B4A7737E6}"/>
    <cellStyle name="20% - Accent5 8 2 3 3" xfId="24804" xr:uid="{6DA1F991-939F-4F6F-81E3-33339C2794DD}"/>
    <cellStyle name="20% - Accent5 8 2 4" xfId="10923" xr:uid="{A6A65605-B2BC-42A5-8684-C030CD43322D}"/>
    <cellStyle name="20% - Accent5 8 2 4 2" xfId="27580" xr:uid="{A3C10FC4-1B85-4719-B398-18E1E4BB252E}"/>
    <cellStyle name="20% - Accent5 8 2 5" xfId="19252" xr:uid="{10849120-5156-4A47-B623-AB994B53BD51}"/>
    <cellStyle name="20% - Accent5 8 3" xfId="4042" xr:uid="{D0914FF5-866C-4CB6-9853-C273DF3D4B2D}"/>
    <cellStyle name="20% - Accent5 8 3 2" xfId="12372" xr:uid="{8C253F1D-D294-4386-9927-2D21EE90CC85}"/>
    <cellStyle name="20% - Accent5 8 3 2 2" xfId="29029" xr:uid="{BF93FEED-49DA-41D7-9357-B4A683492D99}"/>
    <cellStyle name="20% - Accent5 8 3 3" xfId="20701" xr:uid="{F6BE7325-3713-4AB1-81ED-C8C4C63121A5}"/>
    <cellStyle name="20% - Accent5 8 4" xfId="6818" xr:uid="{FEA667E2-A815-4750-913C-B8B18A8BF0BF}"/>
    <cellStyle name="20% - Accent5 8 4 2" xfId="15148" xr:uid="{AE0AD141-E532-47E3-9FC4-6354E2BC3DD2}"/>
    <cellStyle name="20% - Accent5 8 4 2 2" xfId="31805" xr:uid="{88B2F6CF-3E3C-4258-99D4-1A4EDE392B27}"/>
    <cellStyle name="20% - Accent5 8 4 3" xfId="23477" xr:uid="{38C7E919-F969-4B01-A51F-A56D2714904E}"/>
    <cellStyle name="20% - Accent5 8 5" xfId="9596" xr:uid="{C1E7A527-4043-40B0-A061-881D91B5BB62}"/>
    <cellStyle name="20% - Accent5 8 5 2" xfId="26253" xr:uid="{1A361B97-D8C9-476A-8702-0099EC4BF16F}"/>
    <cellStyle name="20% - Accent5 8 6" xfId="17925" xr:uid="{B233301B-F4DF-47CF-817E-B0A72205675F}"/>
    <cellStyle name="20% - Accent5 9" xfId="1273" xr:uid="{07E4399D-0784-4F7E-A7F3-EEDB34741596}"/>
    <cellStyle name="20% - Accent5 9 2" xfId="2601" xr:uid="{64575AE2-6AF9-464F-94D9-1718D2895BBA}"/>
    <cellStyle name="20% - Accent5 9 2 2" xfId="5391" xr:uid="{71FB5F4E-6262-41AD-87C0-263A4145326D}"/>
    <cellStyle name="20% - Accent5 9 2 2 2" xfId="13721" xr:uid="{DB12471B-56EC-4F69-868C-21AF93E5ACFA}"/>
    <cellStyle name="20% - Accent5 9 2 2 2 2" xfId="30378" xr:uid="{7B221481-40E2-4C41-9FD8-2511C365218E}"/>
    <cellStyle name="20% - Accent5 9 2 2 3" xfId="22050" xr:uid="{243CE173-8AC4-4325-8AFD-E582DD085722}"/>
    <cellStyle name="20% - Accent5 9 2 3" xfId="8167" xr:uid="{8D1E23BE-8D7D-441E-A5A4-F16FD74CF323}"/>
    <cellStyle name="20% - Accent5 9 2 3 2" xfId="16497" xr:uid="{55CB5706-78DF-4565-B7D8-392DC59CF31F}"/>
    <cellStyle name="20% - Accent5 9 2 3 2 2" xfId="33154" xr:uid="{41F9E77F-8474-45FE-8674-7BFD67ADD549}"/>
    <cellStyle name="20% - Accent5 9 2 3 3" xfId="24826" xr:uid="{3CEC6BBC-3ED5-4CA2-8484-82B5C0CB153D}"/>
    <cellStyle name="20% - Accent5 9 2 4" xfId="10945" xr:uid="{B91D2269-8829-4CB8-8062-1A2AC35E0A02}"/>
    <cellStyle name="20% - Accent5 9 2 4 2" xfId="27602" xr:uid="{BA04B7A2-6127-45FA-B866-922ED8EB2B60}"/>
    <cellStyle name="20% - Accent5 9 2 5" xfId="19274" xr:uid="{434D7EC1-2508-467E-AD24-24B34EC9EF7B}"/>
    <cellStyle name="20% - Accent5 9 3" xfId="4064" xr:uid="{8EFADDF8-1955-42BE-8DFA-58B3783C7377}"/>
    <cellStyle name="20% - Accent5 9 3 2" xfId="12394" xr:uid="{37394CFB-8673-4C27-8270-5E1657D6B42F}"/>
    <cellStyle name="20% - Accent5 9 3 2 2" xfId="29051" xr:uid="{2ABEF6FE-F989-4661-80A9-6494E62E3377}"/>
    <cellStyle name="20% - Accent5 9 3 3" xfId="20723" xr:uid="{20B00F08-A6A6-4603-9D4A-BC74D35B7C0E}"/>
    <cellStyle name="20% - Accent5 9 4" xfId="6840" xr:uid="{7B0EF305-7F67-4BE0-B1AF-A14DF2CD68C9}"/>
    <cellStyle name="20% - Accent5 9 4 2" xfId="15170" xr:uid="{FB2CC893-F7B3-4B39-BAD9-CC8A711BC698}"/>
    <cellStyle name="20% - Accent5 9 4 2 2" xfId="31827" xr:uid="{AB668928-3AA7-4024-B064-F34C11B4A4B3}"/>
    <cellStyle name="20% - Accent5 9 4 3" xfId="23499" xr:uid="{A26B3F30-F965-40F1-AC3B-940994EB7C4D}"/>
    <cellStyle name="20% - Accent5 9 5" xfId="9618" xr:uid="{B637CAEC-508A-4DBA-A3AD-D65767399B1C}"/>
    <cellStyle name="20% - Accent5 9 5 2" xfId="26275" xr:uid="{99EBCE1D-E6D7-4054-ABBE-A85F8A99D48D}"/>
    <cellStyle name="20% - Accent5 9 6" xfId="17947" xr:uid="{E060D012-05D1-4FB6-8CD4-A134A0F0699E}"/>
    <cellStyle name="20% - Accent6" xfId="53" builtinId="50" customBuiltin="1"/>
    <cellStyle name="20% - Accent6 10" xfId="1394" xr:uid="{862B8B9D-5F72-485E-8EF4-25F5835358CF}"/>
    <cellStyle name="20% - Accent6 10 2" xfId="4185" xr:uid="{9F3A6E3B-2241-4821-A739-EDB1DCD6370D}"/>
    <cellStyle name="20% - Accent6 10 2 2" xfId="12515" xr:uid="{6BDBE1F6-A8A1-4569-A2BC-CDAB416A9BB7}"/>
    <cellStyle name="20% - Accent6 10 2 2 2" xfId="29172" xr:uid="{D9BEF48F-B3A6-4182-A420-5FF1B22D7D32}"/>
    <cellStyle name="20% - Accent6 10 2 3" xfId="20844" xr:uid="{767E2B0D-0CBB-4ADF-A4A4-8CC9B136B6A1}"/>
    <cellStyle name="20% - Accent6 10 3" xfId="6961" xr:uid="{4B60FC95-74EC-4BAD-B135-759C22F3E705}"/>
    <cellStyle name="20% - Accent6 10 3 2" xfId="15291" xr:uid="{F1E861CA-BF91-4C47-B433-CCB97E9B3B3C}"/>
    <cellStyle name="20% - Accent6 10 3 2 2" xfId="31948" xr:uid="{E77E7A1B-3573-47EF-97F1-2B9B47BFC673}"/>
    <cellStyle name="20% - Accent6 10 3 3" xfId="23620" xr:uid="{E71E58B3-F3FE-4923-BA26-49BD38A68013}"/>
    <cellStyle name="20% - Accent6 10 4" xfId="9739" xr:uid="{6F188DFD-D5AB-4971-AAD8-50F6D0BE1598}"/>
    <cellStyle name="20% - Accent6 10 4 2" xfId="26396" xr:uid="{9294D9E4-915E-483D-935C-B390FFE812E2}"/>
    <cellStyle name="20% - Accent6 10 5" xfId="18068" xr:uid="{D47C2C11-80FA-4E51-86E9-2143B6EB5871}"/>
    <cellStyle name="20% - Accent6 11" xfId="2856" xr:uid="{5697B45F-CA27-45C7-879C-E818EA73D88D}"/>
    <cellStyle name="20% - Accent6 11 2" xfId="11188" xr:uid="{EB61F246-7D73-4B74-B95F-8936D26DB8B6}"/>
    <cellStyle name="20% - Accent6 11 2 2" xfId="27845" xr:uid="{2A0C71D8-C821-40C4-9BBB-44EEFA266614}"/>
    <cellStyle name="20% - Accent6 11 3" xfId="19517" xr:uid="{DFE1B771-8C5A-4A3B-90EF-CE8D2485F20E}"/>
    <cellStyle name="20% - Accent6 12" xfId="5634" xr:uid="{1A984E01-D57E-4795-8537-CB3F080466A3}"/>
    <cellStyle name="20% - Accent6 12 2" xfId="13964" xr:uid="{E633EC11-D483-46E1-8014-8D00CACEB436}"/>
    <cellStyle name="20% - Accent6 12 2 2" xfId="30621" xr:uid="{10B2A67B-B2AC-455D-AF41-D927C38D8B8E}"/>
    <cellStyle name="20% - Accent6 12 3" xfId="22293" xr:uid="{C084507F-69B8-486B-92F6-95EFD25D6902}"/>
    <cellStyle name="20% - Accent6 13" xfId="8410" xr:uid="{1BCC146C-1ACE-4114-8991-BB01E66FB679}"/>
    <cellStyle name="20% - Accent6 13 2" xfId="25069" xr:uid="{E73C82D9-65E6-4E30-AE26-D4BCDFBE6137}"/>
    <cellStyle name="20% - Accent6 14" xfId="16739" xr:uid="{72448870-74D6-4952-BDF9-055B18D0AF56}"/>
    <cellStyle name="20% - Accent6 15" xfId="34706" xr:uid="{8695C0C6-6751-4BA1-AACA-74DBFE5F447F}"/>
    <cellStyle name="20% - Accent6 2" xfId="92" xr:uid="{98535587-4D75-4AB3-A6DA-C84353A0E93A}"/>
    <cellStyle name="20% - Accent6 2 10" xfId="5669" xr:uid="{3002154F-29E4-47F7-8E23-9D676BB109D5}"/>
    <cellStyle name="20% - Accent6 2 10 2" xfId="13999" xr:uid="{03A146F0-98A8-476F-B190-668F424D71DB}"/>
    <cellStyle name="20% - Accent6 2 10 2 2" xfId="30656" xr:uid="{186E10F9-1C80-4279-A333-CF5A9C916CC7}"/>
    <cellStyle name="20% - Accent6 2 10 3" xfId="22328" xr:uid="{C0EB7319-8438-466E-B11B-65D9C8EAFF4C}"/>
    <cellStyle name="20% - Accent6 2 11" xfId="8446" xr:uid="{16F43E89-6AC3-4048-AD8D-B7687B8CE03C}"/>
    <cellStyle name="20% - Accent6 2 11 2" xfId="25104" xr:uid="{BF1173ED-31D4-444F-A4A3-06964CB366C7}"/>
    <cellStyle name="20% - Accent6 2 12" xfId="16776" xr:uid="{8675B73E-3627-4418-971F-F91EE2202807}"/>
    <cellStyle name="20% - Accent6 2 13" xfId="33865" xr:uid="{703510F3-D2AC-4F5D-B4B2-FF4F65860F4C}"/>
    <cellStyle name="20% - Accent6 2 14" xfId="34730" xr:uid="{AF0F5C10-9A91-4134-A1A3-DA8ED65A13C3}"/>
    <cellStyle name="20% - Accent6 2 2" xfId="153" xr:uid="{C3A4C8FC-9127-4094-B991-1F1E41B05A9E}"/>
    <cellStyle name="20% - Accent6 2 2 10" xfId="8505" xr:uid="{A15B1ED3-D9B6-4CA4-850B-316A8E4B7753}"/>
    <cellStyle name="20% - Accent6 2 2 10 2" xfId="25162" xr:uid="{E34ECCEC-14CD-4A95-A2E4-CD4E0BB4C884}"/>
    <cellStyle name="20% - Accent6 2 2 11" xfId="16834" xr:uid="{FCDD54FC-E1C3-4FB6-8F00-B967AE2D64D7}"/>
    <cellStyle name="20% - Accent6 2 2 12" xfId="34790" xr:uid="{106D314B-6F66-4E59-A3C2-10581449220F}"/>
    <cellStyle name="20% - Accent6 2 2 2" xfId="273" xr:uid="{BE5E73F0-A51E-415A-8F26-CDD57A1BF10A}"/>
    <cellStyle name="20% - Accent6 2 2 2 2" xfId="515" xr:uid="{0DBE00A1-CCF4-4589-A83E-8BB5080B8909}"/>
    <cellStyle name="20% - Accent6 2 2 2 2 2" xfId="991" xr:uid="{9257F439-E7F5-4E91-82A8-92D96C03B719}"/>
    <cellStyle name="20% - Accent6 2 2 2 2 2 2" xfId="2319" xr:uid="{736AB6A7-0B86-4FB0-AFCE-83334BEBE58E}"/>
    <cellStyle name="20% - Accent6 2 2 2 2 2 2 2" xfId="5109" xr:uid="{3D87DAD1-972E-457C-864F-DF99A0C8F2F7}"/>
    <cellStyle name="20% - Accent6 2 2 2 2 2 2 2 2" xfId="13439" xr:uid="{ABAA26AC-A43F-4139-9A50-A1F2D389F0F0}"/>
    <cellStyle name="20% - Accent6 2 2 2 2 2 2 2 2 2" xfId="30096" xr:uid="{A377017D-DEA9-4735-A3B9-0853F90FE044}"/>
    <cellStyle name="20% - Accent6 2 2 2 2 2 2 2 3" xfId="21768" xr:uid="{D13533CA-0AE3-4CB9-AD25-F8659AEE86B1}"/>
    <cellStyle name="20% - Accent6 2 2 2 2 2 2 3" xfId="7885" xr:uid="{81F1DB4E-B82C-44FF-8F50-54253A658A6E}"/>
    <cellStyle name="20% - Accent6 2 2 2 2 2 2 3 2" xfId="16215" xr:uid="{0BB92522-B465-434E-8A10-550B5619E9C2}"/>
    <cellStyle name="20% - Accent6 2 2 2 2 2 2 3 2 2" xfId="32872" xr:uid="{F5C0C302-15BB-4B25-ADDF-7D0941C6DCEE}"/>
    <cellStyle name="20% - Accent6 2 2 2 2 2 2 3 3" xfId="24544" xr:uid="{589F7327-BE84-450F-8B6E-381F9052CFEA}"/>
    <cellStyle name="20% - Accent6 2 2 2 2 2 2 4" xfId="10663" xr:uid="{16FB56DB-36B7-42FE-BB07-CDA9A6299FFE}"/>
    <cellStyle name="20% - Accent6 2 2 2 2 2 2 4 2" xfId="27320" xr:uid="{5A40FE12-9BE3-4045-BBA6-7CFAC21D67A0}"/>
    <cellStyle name="20% - Accent6 2 2 2 2 2 2 5" xfId="18992" xr:uid="{0F778C91-A7F3-4734-AC91-341EE1BBF473}"/>
    <cellStyle name="20% - Accent6 2 2 2 2 2 3" xfId="3782" xr:uid="{52919E73-522F-4784-9AED-39DD87F03455}"/>
    <cellStyle name="20% - Accent6 2 2 2 2 2 3 2" xfId="12112" xr:uid="{2E46AF98-0974-482B-9AC1-53AB3C2134C8}"/>
    <cellStyle name="20% - Accent6 2 2 2 2 2 3 2 2" xfId="28769" xr:uid="{B6EDC18C-2470-4F07-B8F4-180E5DA37090}"/>
    <cellStyle name="20% - Accent6 2 2 2 2 2 3 3" xfId="20441" xr:uid="{F71A686E-AFF7-4223-B877-E2875F4CF1BB}"/>
    <cellStyle name="20% - Accent6 2 2 2 2 2 4" xfId="6558" xr:uid="{1F097974-3C1F-4827-87EC-EC485EC0B651}"/>
    <cellStyle name="20% - Accent6 2 2 2 2 2 4 2" xfId="14888" xr:uid="{3ADBC630-FF36-466E-AB33-039105EFB985}"/>
    <cellStyle name="20% - Accent6 2 2 2 2 2 4 2 2" xfId="31545" xr:uid="{AC6601C9-7E5D-4F81-842F-64A83535F5A3}"/>
    <cellStyle name="20% - Accent6 2 2 2 2 2 4 3" xfId="23217" xr:uid="{5DEEA17A-3C45-435C-B3E5-C408DF3C08E1}"/>
    <cellStyle name="20% - Accent6 2 2 2 2 2 5" xfId="9336" xr:uid="{B3E47C48-82B9-4770-B487-334CE4794F04}"/>
    <cellStyle name="20% - Accent6 2 2 2 2 2 5 2" xfId="25993" xr:uid="{DE68626D-0D81-44F0-9F89-91D5651CC3F1}"/>
    <cellStyle name="20% - Accent6 2 2 2 2 2 6" xfId="17665" xr:uid="{63364F07-3BC2-48F9-B13B-F1BDB7A1C7A2}"/>
    <cellStyle name="20% - Accent6 2 2 2 2 3" xfId="1845" xr:uid="{D8C33466-1503-4024-9781-3755BD9D2FBD}"/>
    <cellStyle name="20% - Accent6 2 2 2 2 3 2" xfId="4635" xr:uid="{BC2F37CF-27DC-47DD-87C3-120605771EF8}"/>
    <cellStyle name="20% - Accent6 2 2 2 2 3 2 2" xfId="12965" xr:uid="{EBB693C6-23D7-4E0F-8F8C-8EF21FFF8295}"/>
    <cellStyle name="20% - Accent6 2 2 2 2 3 2 2 2" xfId="29622" xr:uid="{A1C90EF0-82CA-410F-9229-2571FE61A90E}"/>
    <cellStyle name="20% - Accent6 2 2 2 2 3 2 3" xfId="21294" xr:uid="{5E30D5FA-7898-455E-9EE3-29F95986BB14}"/>
    <cellStyle name="20% - Accent6 2 2 2 2 3 3" xfId="7411" xr:uid="{3F8B887D-8C07-496A-8D47-E2EC46B63505}"/>
    <cellStyle name="20% - Accent6 2 2 2 2 3 3 2" xfId="15741" xr:uid="{0400676D-AC96-4E30-B8CD-447F1633D807}"/>
    <cellStyle name="20% - Accent6 2 2 2 2 3 3 2 2" xfId="32398" xr:uid="{DBA32360-5FB0-40DF-98D0-E0A2AE5E684C}"/>
    <cellStyle name="20% - Accent6 2 2 2 2 3 3 3" xfId="24070" xr:uid="{187E992F-29A4-4EB0-9D8D-C85C0F1E89E1}"/>
    <cellStyle name="20% - Accent6 2 2 2 2 3 4" xfId="10189" xr:uid="{92EA2017-AF83-4DA0-94CA-C1311BA6A5C4}"/>
    <cellStyle name="20% - Accent6 2 2 2 2 3 4 2" xfId="26846" xr:uid="{CE5CD028-6809-4AE6-9F9C-4713539ABAC2}"/>
    <cellStyle name="20% - Accent6 2 2 2 2 3 5" xfId="18518" xr:uid="{B15146D6-C950-470A-99A5-023421C311D8}"/>
    <cellStyle name="20% - Accent6 2 2 2 2 4" xfId="3308" xr:uid="{83D382B4-AA5D-4D8A-A8DE-06E87A649048}"/>
    <cellStyle name="20% - Accent6 2 2 2 2 4 2" xfId="11638" xr:uid="{F2967F6A-633E-47F3-B219-6658A29AE645}"/>
    <cellStyle name="20% - Accent6 2 2 2 2 4 2 2" xfId="28295" xr:uid="{C41141BC-9CF4-4D70-861C-23AB319AC2DD}"/>
    <cellStyle name="20% - Accent6 2 2 2 2 4 3" xfId="19967" xr:uid="{90B4709C-ACA2-46E8-92ED-3A9F795DBBFD}"/>
    <cellStyle name="20% - Accent6 2 2 2 2 5" xfId="6084" xr:uid="{EA90048B-64A4-4334-BF79-3190D57D1C74}"/>
    <cellStyle name="20% - Accent6 2 2 2 2 5 2" xfId="14414" xr:uid="{91CCC9A0-0C2E-4EE8-971C-797B34220E91}"/>
    <cellStyle name="20% - Accent6 2 2 2 2 5 2 2" xfId="31071" xr:uid="{38D5F705-442E-4D68-80AD-9409E027E95C}"/>
    <cellStyle name="20% - Accent6 2 2 2 2 5 3" xfId="22743" xr:uid="{5F09A253-1748-4CA8-B54B-6FA10B1DDF57}"/>
    <cellStyle name="20% - Accent6 2 2 2 2 6" xfId="8862" xr:uid="{D4A1511C-B67D-4736-82B9-0CAB7620D98D}"/>
    <cellStyle name="20% - Accent6 2 2 2 2 6 2" xfId="25519" xr:uid="{71F01249-FFAA-4374-B0A6-C75DE3A54EF8}"/>
    <cellStyle name="20% - Accent6 2 2 2 2 7" xfId="17191" xr:uid="{7654F35A-4681-4CE6-81BA-584A2380C97B}"/>
    <cellStyle name="20% - Accent6 2 2 2 3" xfId="751" xr:uid="{88A1DCF2-CFDA-44A0-AC12-FB411387D1FE}"/>
    <cellStyle name="20% - Accent6 2 2 2 3 2" xfId="2081" xr:uid="{AFC3F7AE-65AF-44DC-8FB1-DB8CD95E36EC}"/>
    <cellStyle name="20% - Accent6 2 2 2 3 2 2" xfId="4871" xr:uid="{7D7D7275-A63A-4393-A049-62A8228D45F8}"/>
    <cellStyle name="20% - Accent6 2 2 2 3 2 2 2" xfId="13201" xr:uid="{B109812B-1F31-4F35-89FC-8E4B51CD4874}"/>
    <cellStyle name="20% - Accent6 2 2 2 3 2 2 2 2" xfId="29858" xr:uid="{7002FCC7-D964-4E0B-B393-0A2C5135B817}"/>
    <cellStyle name="20% - Accent6 2 2 2 3 2 2 3" xfId="21530" xr:uid="{7C8B2218-D79D-47F0-838E-0583763798BD}"/>
    <cellStyle name="20% - Accent6 2 2 2 3 2 3" xfId="7647" xr:uid="{7F9210F1-E271-422C-9666-F699839C6490}"/>
    <cellStyle name="20% - Accent6 2 2 2 3 2 3 2" xfId="15977" xr:uid="{2BA17A81-514B-4861-A0E6-2033EFA0F1FC}"/>
    <cellStyle name="20% - Accent6 2 2 2 3 2 3 2 2" xfId="32634" xr:uid="{FBFAB673-5831-49CD-B254-73B153F20890}"/>
    <cellStyle name="20% - Accent6 2 2 2 3 2 3 3" xfId="24306" xr:uid="{2B3B871F-8009-463A-A314-45C02B9F3A54}"/>
    <cellStyle name="20% - Accent6 2 2 2 3 2 4" xfId="10425" xr:uid="{837676B6-5A5F-4053-8BE1-9BFCEF2D4815}"/>
    <cellStyle name="20% - Accent6 2 2 2 3 2 4 2" xfId="27082" xr:uid="{903FE12A-572E-49AF-A4A4-3DA96353769F}"/>
    <cellStyle name="20% - Accent6 2 2 2 3 2 5" xfId="18754" xr:uid="{ACA6172D-4D1F-48EB-A9F0-56EC82AB5876}"/>
    <cellStyle name="20% - Accent6 2 2 2 3 3" xfId="3544" xr:uid="{628D7D3C-0C5B-4882-8BAD-DE3EB9E731F0}"/>
    <cellStyle name="20% - Accent6 2 2 2 3 3 2" xfId="11874" xr:uid="{06C83C7C-E2CE-4651-9A82-828E8279E0F7}"/>
    <cellStyle name="20% - Accent6 2 2 2 3 3 2 2" xfId="28531" xr:uid="{70F611C1-6438-4849-AAF6-CE0ACF557595}"/>
    <cellStyle name="20% - Accent6 2 2 2 3 3 3" xfId="20203" xr:uid="{7493561F-BF96-482B-8434-C144412DF8C0}"/>
    <cellStyle name="20% - Accent6 2 2 2 3 4" xfId="6320" xr:uid="{8DCFB64E-3F56-4EAD-938A-27C8AA89B79E}"/>
    <cellStyle name="20% - Accent6 2 2 2 3 4 2" xfId="14650" xr:uid="{3F7DB560-C5C4-4654-BF08-F38B6AFFF53F}"/>
    <cellStyle name="20% - Accent6 2 2 2 3 4 2 2" xfId="31307" xr:uid="{8C501921-1C20-4F10-8309-FE94E07CE676}"/>
    <cellStyle name="20% - Accent6 2 2 2 3 4 3" xfId="22979" xr:uid="{B335B5B0-7E34-4B78-9940-C51B9187D1C3}"/>
    <cellStyle name="20% - Accent6 2 2 2 3 5" xfId="9098" xr:uid="{6866FEB7-DFF5-4766-BBDF-DDAD2B3A4669}"/>
    <cellStyle name="20% - Accent6 2 2 2 3 5 2" xfId="25755" xr:uid="{6D3E6C4C-0E2B-4B55-97CD-0F470975A6B7}"/>
    <cellStyle name="20% - Accent6 2 2 2 3 6" xfId="17427" xr:uid="{3EE152D8-F194-4C3A-B8AB-5B1ACB268D51}"/>
    <cellStyle name="20% - Accent6 2 2 2 4" xfId="1228" xr:uid="{992680D6-9F97-41B3-AD6A-19D003F11B43}"/>
    <cellStyle name="20% - Accent6 2 2 2 4 2" xfId="2556" xr:uid="{BADFAE4B-A0BF-4450-98B1-622C5205664D}"/>
    <cellStyle name="20% - Accent6 2 2 2 4 2 2" xfId="5346" xr:uid="{63B75F5D-3372-4933-AB26-8B627B41A01B}"/>
    <cellStyle name="20% - Accent6 2 2 2 4 2 2 2" xfId="13676" xr:uid="{1295F635-40BA-4E9B-BF0F-4DDBE195C221}"/>
    <cellStyle name="20% - Accent6 2 2 2 4 2 2 2 2" xfId="30333" xr:uid="{FD22B521-43E6-4971-BE67-8411C95D2BC0}"/>
    <cellStyle name="20% - Accent6 2 2 2 4 2 2 3" xfId="22005" xr:uid="{D457FE89-963A-4977-B7D1-CEE6ED370B5F}"/>
    <cellStyle name="20% - Accent6 2 2 2 4 2 3" xfId="8122" xr:uid="{BEB9F6CB-C669-4BB2-92AA-36DFCAEAA71F}"/>
    <cellStyle name="20% - Accent6 2 2 2 4 2 3 2" xfId="16452" xr:uid="{FDE27C03-577C-4F12-98D2-21E124CCE435}"/>
    <cellStyle name="20% - Accent6 2 2 2 4 2 3 2 2" xfId="33109" xr:uid="{38A9117B-0FB6-4306-AEF6-0BCE31B80144}"/>
    <cellStyle name="20% - Accent6 2 2 2 4 2 3 3" xfId="24781" xr:uid="{98135506-A050-4D0A-B2A7-6B294DF47A27}"/>
    <cellStyle name="20% - Accent6 2 2 2 4 2 4" xfId="10900" xr:uid="{7C52DCDC-8696-4BE4-9B05-9E682462C4B0}"/>
    <cellStyle name="20% - Accent6 2 2 2 4 2 4 2" xfId="27557" xr:uid="{DB0038A7-7B10-41FD-A41D-87E8F50A166C}"/>
    <cellStyle name="20% - Accent6 2 2 2 4 2 5" xfId="19229" xr:uid="{357D41EA-3786-4ABC-92FC-83E7C2A9B9FF}"/>
    <cellStyle name="20% - Accent6 2 2 2 4 3" xfId="4019" xr:uid="{CE81871E-AE13-4F75-8DA7-EFCA1C38168E}"/>
    <cellStyle name="20% - Accent6 2 2 2 4 3 2" xfId="12349" xr:uid="{E956A2AB-41D7-4EEF-A854-3F3DF81030B7}"/>
    <cellStyle name="20% - Accent6 2 2 2 4 3 2 2" xfId="29006" xr:uid="{CCCA64ED-2C98-4BC3-9FAB-C8A1009539A0}"/>
    <cellStyle name="20% - Accent6 2 2 2 4 3 3" xfId="20678" xr:uid="{FD462C44-79BA-4046-8A61-3E3150DF81B0}"/>
    <cellStyle name="20% - Accent6 2 2 2 4 4" xfId="6795" xr:uid="{8A38B7D8-70FA-49B1-A487-CF4F681DD10F}"/>
    <cellStyle name="20% - Accent6 2 2 2 4 4 2" xfId="15125" xr:uid="{879934D2-5461-462D-A9DD-4BB12D5402ED}"/>
    <cellStyle name="20% - Accent6 2 2 2 4 4 2 2" xfId="31782" xr:uid="{67451B5B-E517-4387-8C53-E33DA8F9E3DB}"/>
    <cellStyle name="20% - Accent6 2 2 2 4 4 3" xfId="23454" xr:uid="{58A8D3A7-772B-4766-A13B-52C4AF9DEA91}"/>
    <cellStyle name="20% - Accent6 2 2 2 4 5" xfId="9573" xr:uid="{9B60B939-CBF7-4BDD-B1B3-507C53182D1E}"/>
    <cellStyle name="20% - Accent6 2 2 2 4 5 2" xfId="26230" xr:uid="{0A783424-39ED-482D-834B-9375E95AECCE}"/>
    <cellStyle name="20% - Accent6 2 2 2 4 6" xfId="17902" xr:uid="{72B13052-F8E6-4D42-9EBA-304A816EACC1}"/>
    <cellStyle name="20% - Accent6 2 2 2 5" xfId="1608" xr:uid="{9D941778-19E1-4F37-9A0C-88F20F8E1F18}"/>
    <cellStyle name="20% - Accent6 2 2 2 5 2" xfId="4398" xr:uid="{897F3302-0600-4480-BB37-6CE7D0B363A2}"/>
    <cellStyle name="20% - Accent6 2 2 2 5 2 2" xfId="12728" xr:uid="{68D561BA-5DEA-4C5F-980A-1502921BEE95}"/>
    <cellStyle name="20% - Accent6 2 2 2 5 2 2 2" xfId="29385" xr:uid="{3B933D91-80EC-4ABF-B6C3-6D195729B6A2}"/>
    <cellStyle name="20% - Accent6 2 2 2 5 2 3" xfId="21057" xr:uid="{26774B82-49BD-4DBA-8258-DEDA538753CC}"/>
    <cellStyle name="20% - Accent6 2 2 2 5 3" xfId="7174" xr:uid="{CB970B2D-735D-4ED6-BEB2-B76D7D54DCAA}"/>
    <cellStyle name="20% - Accent6 2 2 2 5 3 2" xfId="15504" xr:uid="{EEB5270D-3A8F-46B2-97F5-CC524AA9C3D0}"/>
    <cellStyle name="20% - Accent6 2 2 2 5 3 2 2" xfId="32161" xr:uid="{E3C47A24-52E0-4513-8B41-65C3F4052D04}"/>
    <cellStyle name="20% - Accent6 2 2 2 5 3 3" xfId="23833" xr:uid="{C2A2CC74-33A4-4C08-8246-0AA139923D45}"/>
    <cellStyle name="20% - Accent6 2 2 2 5 4" xfId="9952" xr:uid="{B8C0B816-5045-4359-B16A-B15F2D51F7EE}"/>
    <cellStyle name="20% - Accent6 2 2 2 5 4 2" xfId="26609" xr:uid="{EDD88FBF-03F5-4C5B-9456-56632B76DE7A}"/>
    <cellStyle name="20% - Accent6 2 2 2 5 5" xfId="18281" xr:uid="{02430C65-2C32-45C6-BFEF-F98F6D04B8EB}"/>
    <cellStyle name="20% - Accent6 2 2 2 6" xfId="3071" xr:uid="{FEB3B6FA-ED01-4F2F-AFF6-9DF896B12A78}"/>
    <cellStyle name="20% - Accent6 2 2 2 6 2" xfId="11401" xr:uid="{85D9136C-C709-4EFD-AFB0-9F3225FBEBAA}"/>
    <cellStyle name="20% - Accent6 2 2 2 6 2 2" xfId="28058" xr:uid="{E92F52EE-F1AA-4DA9-8833-A00FB02E9286}"/>
    <cellStyle name="20% - Accent6 2 2 2 6 3" xfId="19730" xr:uid="{45EC5076-D928-4226-AC4A-6FEE880C621E}"/>
    <cellStyle name="20% - Accent6 2 2 2 7" xfId="5847" xr:uid="{52AA9877-E0A3-4AEA-95B9-C8E1EEE928C0}"/>
    <cellStyle name="20% - Accent6 2 2 2 7 2" xfId="14177" xr:uid="{56E9C998-BA1F-4A24-98CA-35ACF65CED90}"/>
    <cellStyle name="20% - Accent6 2 2 2 7 2 2" xfId="30834" xr:uid="{6271BF3D-CAA0-4470-AD89-3C9ACC79B813}"/>
    <cellStyle name="20% - Accent6 2 2 2 7 3" xfId="22506" xr:uid="{59B17F05-503B-4885-9EF8-53A678749AE2}"/>
    <cellStyle name="20% - Accent6 2 2 2 8" xfId="8625" xr:uid="{6684DF8A-32F8-44B7-AFFE-5A461B7C51C0}"/>
    <cellStyle name="20% - Accent6 2 2 2 8 2" xfId="25282" xr:uid="{5A5FADBC-ADEE-4A38-9F67-B705B02C5421}"/>
    <cellStyle name="20% - Accent6 2 2 2 9" xfId="16954" xr:uid="{6AF6BA5B-7308-455C-BA2A-984E34E3F18B}"/>
    <cellStyle name="20% - Accent6 2 2 3" xfId="395" xr:uid="{C267117A-7549-4695-969E-79449DA3ABC5}"/>
    <cellStyle name="20% - Accent6 2 2 3 2" xfId="873" xr:uid="{69CC2371-1FA6-453B-AB96-067025CCB263}"/>
    <cellStyle name="20% - Accent6 2 2 3 2 2" xfId="2201" xr:uid="{4A202353-5F12-4487-876A-A5EF9DD37309}"/>
    <cellStyle name="20% - Accent6 2 2 3 2 2 2" xfId="4991" xr:uid="{F50F1259-8294-4649-98B2-43231D91BBD6}"/>
    <cellStyle name="20% - Accent6 2 2 3 2 2 2 2" xfId="13321" xr:uid="{960A2A47-1D51-477E-AB72-20A7395C94A4}"/>
    <cellStyle name="20% - Accent6 2 2 3 2 2 2 2 2" xfId="29978" xr:uid="{3E972052-7081-4135-9B2B-D31211665A90}"/>
    <cellStyle name="20% - Accent6 2 2 3 2 2 2 3" xfId="21650" xr:uid="{FC31FA85-BD98-4D0B-8ECA-A012F26D89D8}"/>
    <cellStyle name="20% - Accent6 2 2 3 2 2 3" xfId="7767" xr:uid="{85B9ACC4-4A17-4B37-8778-ECD0F5A39E81}"/>
    <cellStyle name="20% - Accent6 2 2 3 2 2 3 2" xfId="16097" xr:uid="{E16CE323-63A8-4F40-B8DF-3DFAC9AF47E1}"/>
    <cellStyle name="20% - Accent6 2 2 3 2 2 3 2 2" xfId="32754" xr:uid="{DFB9D052-F800-46F5-8C8B-2008138D9863}"/>
    <cellStyle name="20% - Accent6 2 2 3 2 2 3 3" xfId="24426" xr:uid="{06342A71-E714-4E52-A02E-0CC656BBD8AA}"/>
    <cellStyle name="20% - Accent6 2 2 3 2 2 4" xfId="10545" xr:uid="{15C234B5-4B4E-4C81-BC1A-6A641AEA60E6}"/>
    <cellStyle name="20% - Accent6 2 2 3 2 2 4 2" xfId="27202" xr:uid="{3BF8F3BA-9751-482A-B13C-6D3D52D53302}"/>
    <cellStyle name="20% - Accent6 2 2 3 2 2 5" xfId="18874" xr:uid="{EAF27B57-C22D-4821-9EE8-B888EFE0BADB}"/>
    <cellStyle name="20% - Accent6 2 2 3 2 3" xfId="3664" xr:uid="{00AA1CB3-B308-4431-A214-DB3154BED87F}"/>
    <cellStyle name="20% - Accent6 2 2 3 2 3 2" xfId="11994" xr:uid="{E12AC514-7520-4B29-9ED2-E19ACF5FCA1F}"/>
    <cellStyle name="20% - Accent6 2 2 3 2 3 2 2" xfId="28651" xr:uid="{FDE7CA7B-6F8B-485D-A15C-413884D7AB8D}"/>
    <cellStyle name="20% - Accent6 2 2 3 2 3 3" xfId="20323" xr:uid="{AD5C872B-5429-4D07-9772-63DF071B693D}"/>
    <cellStyle name="20% - Accent6 2 2 3 2 4" xfId="6440" xr:uid="{549034C8-9FDD-4C8D-9748-E0A133F4A3DB}"/>
    <cellStyle name="20% - Accent6 2 2 3 2 4 2" xfId="14770" xr:uid="{4B2A0110-410C-49EA-9329-478C17DF5720}"/>
    <cellStyle name="20% - Accent6 2 2 3 2 4 2 2" xfId="31427" xr:uid="{EA31F155-7A27-4C7F-96A5-4AE94E95083C}"/>
    <cellStyle name="20% - Accent6 2 2 3 2 4 3" xfId="23099" xr:uid="{10CA9C02-E3DC-4C8E-A387-3B4F12589F4E}"/>
    <cellStyle name="20% - Accent6 2 2 3 2 5" xfId="9218" xr:uid="{BEAD303C-E3E1-46F9-BF6C-1B7657784E35}"/>
    <cellStyle name="20% - Accent6 2 2 3 2 5 2" xfId="25875" xr:uid="{912AE694-EFB4-45F5-A693-432091EBB9F7}"/>
    <cellStyle name="20% - Accent6 2 2 3 2 6" xfId="17547" xr:uid="{44569767-4F0C-467F-B6B4-5218B099609D}"/>
    <cellStyle name="20% - Accent6 2 2 3 3" xfId="1725" xr:uid="{AEB7F6B4-76C7-429C-A73B-64471A02734C}"/>
    <cellStyle name="20% - Accent6 2 2 3 3 2" xfId="4515" xr:uid="{B29121B5-25FD-4AA3-A202-3A67D1DB378C}"/>
    <cellStyle name="20% - Accent6 2 2 3 3 2 2" xfId="12845" xr:uid="{BC4E664C-7388-49F4-A893-1B18415FBE18}"/>
    <cellStyle name="20% - Accent6 2 2 3 3 2 2 2" xfId="29502" xr:uid="{C32AAC65-4DCA-4713-9521-B5F9F8D58B65}"/>
    <cellStyle name="20% - Accent6 2 2 3 3 2 3" xfId="21174" xr:uid="{670D2445-2C39-4848-9442-E9F92313F94A}"/>
    <cellStyle name="20% - Accent6 2 2 3 3 3" xfId="7291" xr:uid="{15FD69B8-F8C5-47BE-8D55-DDAB0406CC2D}"/>
    <cellStyle name="20% - Accent6 2 2 3 3 3 2" xfId="15621" xr:uid="{2AFECA62-D83B-4BF0-88FB-EEAB1DB09B2E}"/>
    <cellStyle name="20% - Accent6 2 2 3 3 3 2 2" xfId="32278" xr:uid="{5741B06C-50A8-4116-AEF7-DDF44C218BBA}"/>
    <cellStyle name="20% - Accent6 2 2 3 3 3 3" xfId="23950" xr:uid="{44ADE56B-47AA-412A-93BE-56E0B2E7A0D8}"/>
    <cellStyle name="20% - Accent6 2 2 3 3 4" xfId="10069" xr:uid="{E56F087B-1DA7-48AA-A2BD-88C393428DCB}"/>
    <cellStyle name="20% - Accent6 2 2 3 3 4 2" xfId="26726" xr:uid="{73B857AA-778C-4D6F-8ABB-58E66EF2C120}"/>
    <cellStyle name="20% - Accent6 2 2 3 3 5" xfId="18398" xr:uid="{90F4C8D7-B784-4FB9-93A3-BF532CCD6B08}"/>
    <cellStyle name="20% - Accent6 2 2 3 4" xfId="3188" xr:uid="{CC77C12A-44FD-4A9F-8289-024F96AAE174}"/>
    <cellStyle name="20% - Accent6 2 2 3 4 2" xfId="11518" xr:uid="{D09228FB-77F6-4FE4-95D4-6DEC807C4374}"/>
    <cellStyle name="20% - Accent6 2 2 3 4 2 2" xfId="28175" xr:uid="{28582CE5-7D71-41E7-95C9-8492E46FE859}"/>
    <cellStyle name="20% - Accent6 2 2 3 4 3" xfId="19847" xr:uid="{819DB3E4-0793-453B-964F-5D5200E0B14E}"/>
    <cellStyle name="20% - Accent6 2 2 3 5" xfId="5964" xr:uid="{E70E2CA1-4234-4EF7-811C-7A741BAAE18D}"/>
    <cellStyle name="20% - Accent6 2 2 3 5 2" xfId="14294" xr:uid="{9B712F48-69D4-49A4-A57B-9E5152C81392}"/>
    <cellStyle name="20% - Accent6 2 2 3 5 2 2" xfId="30951" xr:uid="{257EE496-5F91-4E2C-BA01-2D56316C4130}"/>
    <cellStyle name="20% - Accent6 2 2 3 5 3" xfId="22623" xr:uid="{7F589493-2EF7-4A04-947F-DC1D6DFF2862}"/>
    <cellStyle name="20% - Accent6 2 2 3 6" xfId="8742" xr:uid="{9BA47A81-3C4C-438D-AA44-9C4A5F37750D}"/>
    <cellStyle name="20% - Accent6 2 2 3 6 2" xfId="25399" xr:uid="{9E7835A9-0AC4-4C99-B6A1-6FAFD7FE68D2}"/>
    <cellStyle name="20% - Accent6 2 2 3 7" xfId="17071" xr:uid="{239CA53B-6E4D-411A-B9EC-036E332A49F2}"/>
    <cellStyle name="20% - Accent6 2 2 4" xfId="631" xr:uid="{A6C10E74-25E8-4EEA-8F65-8B0BE9C35F28}"/>
    <cellStyle name="20% - Accent6 2 2 4 2" xfId="1961" xr:uid="{F1E5A3DA-B853-403B-B64E-FFEE6579ADB7}"/>
    <cellStyle name="20% - Accent6 2 2 4 2 2" xfId="4751" xr:uid="{97BA8843-D85A-4436-83A9-0DA0AFBF10A5}"/>
    <cellStyle name="20% - Accent6 2 2 4 2 2 2" xfId="13081" xr:uid="{E6924EA0-B7F6-42AB-9A3E-764983669F3D}"/>
    <cellStyle name="20% - Accent6 2 2 4 2 2 2 2" xfId="29738" xr:uid="{82486793-0F62-4428-B0DE-B9DFF73DF3FC}"/>
    <cellStyle name="20% - Accent6 2 2 4 2 2 3" xfId="21410" xr:uid="{9CABEBED-C7D4-4F8C-BA89-E8775F48A3E1}"/>
    <cellStyle name="20% - Accent6 2 2 4 2 3" xfId="7527" xr:uid="{C2156C66-5483-437B-83E9-DA02FC4324F6}"/>
    <cellStyle name="20% - Accent6 2 2 4 2 3 2" xfId="15857" xr:uid="{BD852B39-681D-416B-B31B-B825FB317533}"/>
    <cellStyle name="20% - Accent6 2 2 4 2 3 2 2" xfId="32514" xr:uid="{20403DA3-51DC-42A5-A329-56E90E4B2956}"/>
    <cellStyle name="20% - Accent6 2 2 4 2 3 3" xfId="24186" xr:uid="{862DF19D-BCEE-436A-BE56-F534DAF068AF}"/>
    <cellStyle name="20% - Accent6 2 2 4 2 4" xfId="10305" xr:uid="{672F019B-21E1-4197-BC50-CFBDEBCE5F20}"/>
    <cellStyle name="20% - Accent6 2 2 4 2 4 2" xfId="26962" xr:uid="{F156DA83-3014-4F4C-BD54-14F870536669}"/>
    <cellStyle name="20% - Accent6 2 2 4 2 5" xfId="18634" xr:uid="{22B77BCE-F954-4736-9243-EB9742B06B96}"/>
    <cellStyle name="20% - Accent6 2 2 4 3" xfId="3424" xr:uid="{DB83A3BD-C92E-4E23-AE07-258646A84DA5}"/>
    <cellStyle name="20% - Accent6 2 2 4 3 2" xfId="11754" xr:uid="{2001B12F-3119-4279-B0A9-786E4E43F735}"/>
    <cellStyle name="20% - Accent6 2 2 4 3 2 2" xfId="28411" xr:uid="{6F5E4346-E854-4562-BD53-26E43EFE5E57}"/>
    <cellStyle name="20% - Accent6 2 2 4 3 3" xfId="20083" xr:uid="{1C9E1424-9212-45E6-99D7-FD34B1CCF426}"/>
    <cellStyle name="20% - Accent6 2 2 4 4" xfId="6200" xr:uid="{00633C3F-F2D7-49E7-8557-223E3BF89D3B}"/>
    <cellStyle name="20% - Accent6 2 2 4 4 2" xfId="14530" xr:uid="{BAA853C9-D5D4-48D3-856E-79B5EC695D2E}"/>
    <cellStyle name="20% - Accent6 2 2 4 4 2 2" xfId="31187" xr:uid="{6A660126-00C2-4C64-A2BE-B53175235588}"/>
    <cellStyle name="20% - Accent6 2 2 4 4 3" xfId="22859" xr:uid="{7AAFFDF4-33F6-403B-857B-97700568600B}"/>
    <cellStyle name="20% - Accent6 2 2 4 5" xfId="8978" xr:uid="{0DEBEEA4-C162-47F1-AF68-46F261400D8E}"/>
    <cellStyle name="20% - Accent6 2 2 4 5 2" xfId="25635" xr:uid="{9CD50159-C10C-485D-B462-29BF85BEE4B3}"/>
    <cellStyle name="20% - Accent6 2 2 4 6" xfId="17307" xr:uid="{AAE9048D-B80D-4925-A003-6318BD0C1F7C}"/>
    <cellStyle name="20% - Accent6 2 2 5" xfId="1108" xr:uid="{8FF199FC-7C94-405F-9694-7C5E22D4F04D}"/>
    <cellStyle name="20% - Accent6 2 2 5 2" xfId="2436" xr:uid="{87FB7E20-EB6F-4076-A517-5DC88F03FAFB}"/>
    <cellStyle name="20% - Accent6 2 2 5 2 2" xfId="5226" xr:uid="{4356334D-A0BC-46E4-AB77-2D7E98187375}"/>
    <cellStyle name="20% - Accent6 2 2 5 2 2 2" xfId="13556" xr:uid="{2E624A15-C0C5-4A13-87FD-76149FE938FA}"/>
    <cellStyle name="20% - Accent6 2 2 5 2 2 2 2" xfId="30213" xr:uid="{A6C2D5DB-8248-4DFB-B041-54FBA1F0EB19}"/>
    <cellStyle name="20% - Accent6 2 2 5 2 2 3" xfId="21885" xr:uid="{D41A4F69-FCFC-4A67-998A-51CC53192ECF}"/>
    <cellStyle name="20% - Accent6 2 2 5 2 3" xfId="8002" xr:uid="{C8851BA9-7383-4FB7-A965-AB39444CC41E}"/>
    <cellStyle name="20% - Accent6 2 2 5 2 3 2" xfId="16332" xr:uid="{D055CB05-0D0A-4974-AA77-6F06E0187B81}"/>
    <cellStyle name="20% - Accent6 2 2 5 2 3 2 2" xfId="32989" xr:uid="{0846A3A7-87C2-4721-A4C2-3A7B1FFB6553}"/>
    <cellStyle name="20% - Accent6 2 2 5 2 3 3" xfId="24661" xr:uid="{00820EFD-42B1-48E7-830D-FF999A1A668E}"/>
    <cellStyle name="20% - Accent6 2 2 5 2 4" xfId="10780" xr:uid="{77C02734-4859-451D-80D6-5E7C7D2AF5B6}"/>
    <cellStyle name="20% - Accent6 2 2 5 2 4 2" xfId="27437" xr:uid="{E0004058-4E8E-431A-B4F5-77CC655781A8}"/>
    <cellStyle name="20% - Accent6 2 2 5 2 5" xfId="19109" xr:uid="{F53E42E1-F4B1-4BC5-87D8-5005DD93634A}"/>
    <cellStyle name="20% - Accent6 2 2 5 3" xfId="3899" xr:uid="{0C5ED384-E89D-491C-9781-3229D3E3AD28}"/>
    <cellStyle name="20% - Accent6 2 2 5 3 2" xfId="12229" xr:uid="{F2DC316D-0919-4374-86FF-4E074485AC02}"/>
    <cellStyle name="20% - Accent6 2 2 5 3 2 2" xfId="28886" xr:uid="{3FCAACFF-C6FB-4627-B17E-BF0DFE215355}"/>
    <cellStyle name="20% - Accent6 2 2 5 3 3" xfId="20558" xr:uid="{C42170FA-D4B0-4E1D-9632-BBE8D3F0D58F}"/>
    <cellStyle name="20% - Accent6 2 2 5 4" xfId="6675" xr:uid="{33433930-3684-4B36-AA8C-358701E79FB9}"/>
    <cellStyle name="20% - Accent6 2 2 5 4 2" xfId="15005" xr:uid="{0E7B4855-8203-4536-B792-741A8FDA1FEB}"/>
    <cellStyle name="20% - Accent6 2 2 5 4 2 2" xfId="31662" xr:uid="{CB402D4A-02DD-4FE3-90DE-0F13B268F77F}"/>
    <cellStyle name="20% - Accent6 2 2 5 4 3" xfId="23334" xr:uid="{57432355-FB0D-4D40-872B-8318A6575925}"/>
    <cellStyle name="20% - Accent6 2 2 5 5" xfId="9453" xr:uid="{59432FB0-7581-4CC4-A5AD-275DF1FBB914}"/>
    <cellStyle name="20% - Accent6 2 2 5 5 2" xfId="26110" xr:uid="{5D3DC3EE-AFFF-4B0B-8B32-E068BC35DE72}"/>
    <cellStyle name="20% - Accent6 2 2 5 6" xfId="17782" xr:uid="{E265A0C6-F90C-4425-ADBD-53AB3F25B5A6}"/>
    <cellStyle name="20% - Accent6 2 2 6" xfId="1373" xr:uid="{C5680E3D-3612-44FA-819E-9C60882E0B99}"/>
    <cellStyle name="20% - Accent6 2 2 6 2" xfId="2701" xr:uid="{0C6E5A31-8C5A-4B8C-AA7C-617D25A4F91B}"/>
    <cellStyle name="20% - Accent6 2 2 6 2 2" xfId="5491" xr:uid="{F1D321B2-5C80-476C-A12E-4DA5999E1E74}"/>
    <cellStyle name="20% - Accent6 2 2 6 2 2 2" xfId="13821" xr:uid="{EC54CD60-F86B-4103-B71D-B9CF8289784F}"/>
    <cellStyle name="20% - Accent6 2 2 6 2 2 2 2" xfId="30478" xr:uid="{0EEE12D1-1526-4727-A197-E38CF13065E1}"/>
    <cellStyle name="20% - Accent6 2 2 6 2 2 3" xfId="22150" xr:uid="{720E68D2-C03E-40C7-959B-3591C7053CB4}"/>
    <cellStyle name="20% - Accent6 2 2 6 2 3" xfId="8267" xr:uid="{6711EE7D-1465-4A51-BDC6-B79637CCE93E}"/>
    <cellStyle name="20% - Accent6 2 2 6 2 3 2" xfId="16597" xr:uid="{12467834-C594-4A3C-BC20-4387301DAE2C}"/>
    <cellStyle name="20% - Accent6 2 2 6 2 3 2 2" xfId="33254" xr:uid="{E6A1D2BB-C9AC-40AB-B39F-723016AAB307}"/>
    <cellStyle name="20% - Accent6 2 2 6 2 3 3" xfId="24926" xr:uid="{A662CC7F-329F-4B67-A879-0612B3BFA7BD}"/>
    <cellStyle name="20% - Accent6 2 2 6 2 4" xfId="11045" xr:uid="{2CB9886A-5E6B-4671-AC81-DA9A49CB8972}"/>
    <cellStyle name="20% - Accent6 2 2 6 2 4 2" xfId="27702" xr:uid="{897CDCF8-DBAE-49B2-B95D-A5A8EFCAB5F2}"/>
    <cellStyle name="20% - Accent6 2 2 6 2 5" xfId="19374" xr:uid="{03D64A97-FA33-4E23-8777-0984914E4D7B}"/>
    <cellStyle name="20% - Accent6 2 2 6 3" xfId="4164" xr:uid="{289F2D09-FFA8-4D55-996B-B83334F74EBE}"/>
    <cellStyle name="20% - Accent6 2 2 6 3 2" xfId="12494" xr:uid="{BD11B628-F738-45C9-8F30-0F57A3166A6D}"/>
    <cellStyle name="20% - Accent6 2 2 6 3 2 2" xfId="29151" xr:uid="{18496FBE-4364-47D3-98FE-1064852C65BF}"/>
    <cellStyle name="20% - Accent6 2 2 6 3 3" xfId="20823" xr:uid="{5CF2DA7B-9037-4989-A896-DA57197B15F6}"/>
    <cellStyle name="20% - Accent6 2 2 6 4" xfId="6940" xr:uid="{E720E053-E409-4F13-9665-2396255094F4}"/>
    <cellStyle name="20% - Accent6 2 2 6 4 2" xfId="15270" xr:uid="{F9EC1C50-744E-495D-9A68-A901CA0DE7BE}"/>
    <cellStyle name="20% - Accent6 2 2 6 4 2 2" xfId="31927" xr:uid="{596EC8F3-E5D9-45AD-8527-2B16166B1C0A}"/>
    <cellStyle name="20% - Accent6 2 2 6 4 3" xfId="23599" xr:uid="{8FD27527-50FC-4FE0-BD23-1B29443A483F}"/>
    <cellStyle name="20% - Accent6 2 2 6 5" xfId="9718" xr:uid="{A8E721D9-8503-4037-BF33-90659D631F45}"/>
    <cellStyle name="20% - Accent6 2 2 6 5 2" xfId="26375" xr:uid="{20E2E73C-C4A6-4133-AA9E-713EA8B00731}"/>
    <cellStyle name="20% - Accent6 2 2 6 6" xfId="18047" xr:uid="{7C620D3E-CE5F-4454-AFE1-575A7ADD2465}"/>
    <cellStyle name="20% - Accent6 2 2 7" xfId="1488" xr:uid="{626B7E43-9395-4445-B5D9-D472631099AE}"/>
    <cellStyle name="20% - Accent6 2 2 7 2" xfId="4278" xr:uid="{EC9FD5BE-DB35-4289-ABBC-4F001CDE42C7}"/>
    <cellStyle name="20% - Accent6 2 2 7 2 2" xfId="12608" xr:uid="{0EE06193-B672-4CDC-8364-DF635F0CC3DF}"/>
    <cellStyle name="20% - Accent6 2 2 7 2 2 2" xfId="29265" xr:uid="{412905C7-F500-4744-A220-AA6E0D36F320}"/>
    <cellStyle name="20% - Accent6 2 2 7 2 3" xfId="20937" xr:uid="{C5C439C6-F8C4-4226-B2C2-246C0AB7E5FE}"/>
    <cellStyle name="20% - Accent6 2 2 7 3" xfId="7054" xr:uid="{5AB74D56-DEDE-422D-B751-7E4AF1D7B846}"/>
    <cellStyle name="20% - Accent6 2 2 7 3 2" xfId="15384" xr:uid="{18C3BEAD-403A-491D-A061-61C8A35F4AAF}"/>
    <cellStyle name="20% - Accent6 2 2 7 3 2 2" xfId="32041" xr:uid="{2A2B1EF7-DC91-4F50-AE56-3EA9D9453669}"/>
    <cellStyle name="20% - Accent6 2 2 7 3 3" xfId="23713" xr:uid="{1481F2BF-7816-41F0-A50B-40F2E4178C9E}"/>
    <cellStyle name="20% - Accent6 2 2 7 4" xfId="9832" xr:uid="{D377E154-DDFF-4B5D-BA4D-99D6F0C594A9}"/>
    <cellStyle name="20% - Accent6 2 2 7 4 2" xfId="26489" xr:uid="{27EEA4F6-76CF-44C1-B59E-2214964ACB1E}"/>
    <cellStyle name="20% - Accent6 2 2 7 5" xfId="18161" xr:uid="{52E53E04-2ED8-43B8-AE1D-AC803D5E887C}"/>
    <cellStyle name="20% - Accent6 2 2 8" xfId="2951" xr:uid="{F9FBA9D3-5D46-4FDD-BEA5-3A28E7DA5F35}"/>
    <cellStyle name="20% - Accent6 2 2 8 2" xfId="11281" xr:uid="{CE16B89B-3C93-4A2E-A610-82D8E49ABEB2}"/>
    <cellStyle name="20% - Accent6 2 2 8 2 2" xfId="27938" xr:uid="{49DF0A96-F10B-4BC6-B9D5-32951EABFBCD}"/>
    <cellStyle name="20% - Accent6 2 2 8 3" xfId="19610" xr:uid="{1FD3CE6E-FEE8-48B7-9094-08628C40E71D}"/>
    <cellStyle name="20% - Accent6 2 2 9" xfId="5727" xr:uid="{2884287F-1C1B-4C3D-9766-5A602EA14B6B}"/>
    <cellStyle name="20% - Accent6 2 2 9 2" xfId="14057" xr:uid="{29176490-957B-4282-91F7-7FA6355583F3}"/>
    <cellStyle name="20% - Accent6 2 2 9 2 2" xfId="30714" xr:uid="{8AB2A319-2EAD-41EB-A74F-2750D3E7E204}"/>
    <cellStyle name="20% - Accent6 2 2 9 3" xfId="22386" xr:uid="{8DED8A15-BB18-4CE2-9439-510427373D84}"/>
    <cellStyle name="20% - Accent6 2 3" xfId="212" xr:uid="{AA062368-DCA6-4439-92EE-11DC588F1436}"/>
    <cellStyle name="20% - Accent6 2 3 2" xfId="453" xr:uid="{AE66BD30-33C1-4740-8428-57DD9B45252C}"/>
    <cellStyle name="20% - Accent6 2 3 2 2" xfId="930" xr:uid="{D4C97AE2-464C-4371-881F-32CABF2ABE19}"/>
    <cellStyle name="20% - Accent6 2 3 2 2 2" xfId="2258" xr:uid="{5396620E-2A76-4F19-8D7B-009524EB3F5B}"/>
    <cellStyle name="20% - Accent6 2 3 2 2 2 2" xfId="5048" xr:uid="{FD6C2A08-5B89-404D-B6A0-FF2C004D0B40}"/>
    <cellStyle name="20% - Accent6 2 3 2 2 2 2 2" xfId="13378" xr:uid="{46F71065-4495-4925-BFD5-C2B401325893}"/>
    <cellStyle name="20% - Accent6 2 3 2 2 2 2 2 2" xfId="30035" xr:uid="{965C8BD6-1F7F-43A2-BC92-9173363A83F9}"/>
    <cellStyle name="20% - Accent6 2 3 2 2 2 2 3" xfId="21707" xr:uid="{F6FA5501-5BE5-460C-8CD9-4B1D98C9F13E}"/>
    <cellStyle name="20% - Accent6 2 3 2 2 2 3" xfId="7824" xr:uid="{7DC8100A-1943-47A1-9A2D-7A3A3135532A}"/>
    <cellStyle name="20% - Accent6 2 3 2 2 2 3 2" xfId="16154" xr:uid="{A6F0FC2F-DD98-489B-8763-A1780D564D68}"/>
    <cellStyle name="20% - Accent6 2 3 2 2 2 3 2 2" xfId="32811" xr:uid="{9CA23847-D3D8-4D10-BE39-13CF6DC9393D}"/>
    <cellStyle name="20% - Accent6 2 3 2 2 2 3 3" xfId="24483" xr:uid="{E23F2A01-60B3-4D41-BF1E-F1950375D660}"/>
    <cellStyle name="20% - Accent6 2 3 2 2 2 4" xfId="10602" xr:uid="{8D1CBC7F-BBAA-4C80-BA47-6D10E4785D51}"/>
    <cellStyle name="20% - Accent6 2 3 2 2 2 4 2" xfId="27259" xr:uid="{2B81910A-328A-4995-847F-8BB876D1DD52}"/>
    <cellStyle name="20% - Accent6 2 3 2 2 2 5" xfId="18931" xr:uid="{85ACB8E8-E4C0-471D-85D3-1555F3093385}"/>
    <cellStyle name="20% - Accent6 2 3 2 2 3" xfId="3721" xr:uid="{E1F8EA4C-B6C1-4FA8-93B0-E5FC9C4CA86E}"/>
    <cellStyle name="20% - Accent6 2 3 2 2 3 2" xfId="12051" xr:uid="{7B5CB92E-144E-4737-ABC3-0319F9882EAE}"/>
    <cellStyle name="20% - Accent6 2 3 2 2 3 2 2" xfId="28708" xr:uid="{33133B8C-6032-4B07-819A-00B1A46E2FC6}"/>
    <cellStyle name="20% - Accent6 2 3 2 2 3 3" xfId="20380" xr:uid="{B95AA983-C34A-4630-B208-3F798986965E}"/>
    <cellStyle name="20% - Accent6 2 3 2 2 4" xfId="6497" xr:uid="{FDCC4187-9F2F-4159-B5F8-090CB5976505}"/>
    <cellStyle name="20% - Accent6 2 3 2 2 4 2" xfId="14827" xr:uid="{429D17DC-DC26-46E5-8B54-0D93AB230381}"/>
    <cellStyle name="20% - Accent6 2 3 2 2 4 2 2" xfId="31484" xr:uid="{AB0D8A08-FD98-4D48-97FC-B6FDEEA7818A}"/>
    <cellStyle name="20% - Accent6 2 3 2 2 4 3" xfId="23156" xr:uid="{E5A7E2F8-BF46-4302-ACDD-444B359DFC8F}"/>
    <cellStyle name="20% - Accent6 2 3 2 2 5" xfId="9275" xr:uid="{3F5F2F7C-3743-4C55-8849-AE7DA085DEB1}"/>
    <cellStyle name="20% - Accent6 2 3 2 2 5 2" xfId="25932" xr:uid="{D583E833-D3B4-48A8-AA94-0E7FC4404A16}"/>
    <cellStyle name="20% - Accent6 2 3 2 2 6" xfId="17604" xr:uid="{7D935532-9B6B-490F-AA3E-14A78B91C00D}"/>
    <cellStyle name="20% - Accent6 2 3 2 3" xfId="1783" xr:uid="{49460DAD-4D35-4E97-B832-209C24F1A3EA}"/>
    <cellStyle name="20% - Accent6 2 3 2 3 2" xfId="4573" xr:uid="{B99BEBA3-950A-422C-9788-5E782A59C30B}"/>
    <cellStyle name="20% - Accent6 2 3 2 3 2 2" xfId="12903" xr:uid="{615A3341-3D22-4C67-9CF4-791647F36501}"/>
    <cellStyle name="20% - Accent6 2 3 2 3 2 2 2" xfId="29560" xr:uid="{033D8D2C-486C-4583-9A32-68804C3980D5}"/>
    <cellStyle name="20% - Accent6 2 3 2 3 2 3" xfId="21232" xr:uid="{65587896-4DA4-4BEF-BB11-50096C8E5543}"/>
    <cellStyle name="20% - Accent6 2 3 2 3 3" xfId="7349" xr:uid="{68DB6554-FE60-4626-8842-430F1CF4CE29}"/>
    <cellStyle name="20% - Accent6 2 3 2 3 3 2" xfId="15679" xr:uid="{EC9E884B-18DF-4906-BD6C-E6847A64FA62}"/>
    <cellStyle name="20% - Accent6 2 3 2 3 3 2 2" xfId="32336" xr:uid="{AEE84204-5DE3-4345-87AC-4D9085EE5B3D}"/>
    <cellStyle name="20% - Accent6 2 3 2 3 3 3" xfId="24008" xr:uid="{A7E55C06-160A-4FDB-8AC3-750C3BA9225D}"/>
    <cellStyle name="20% - Accent6 2 3 2 3 4" xfId="10127" xr:uid="{C540C951-1F27-4AE3-9C48-03C679257366}"/>
    <cellStyle name="20% - Accent6 2 3 2 3 4 2" xfId="26784" xr:uid="{7757613A-8975-4D10-A3EC-17695FA6D07D}"/>
    <cellStyle name="20% - Accent6 2 3 2 3 5" xfId="18456" xr:uid="{25356958-7E99-49BD-B631-745C812FA920}"/>
    <cellStyle name="20% - Accent6 2 3 2 4" xfId="3246" xr:uid="{9321C8CD-6934-4FE6-92C1-9C767E130B7F}"/>
    <cellStyle name="20% - Accent6 2 3 2 4 2" xfId="11576" xr:uid="{4E241DD3-8FBC-4997-B5C5-974C3BFB34C1}"/>
    <cellStyle name="20% - Accent6 2 3 2 4 2 2" xfId="28233" xr:uid="{8A970083-C623-4EA5-A855-CCEF50C5F328}"/>
    <cellStyle name="20% - Accent6 2 3 2 4 3" xfId="19905" xr:uid="{643A1AD6-9C7B-474C-9FE3-A8417535272F}"/>
    <cellStyle name="20% - Accent6 2 3 2 5" xfId="6022" xr:uid="{A07E1FB8-8B87-4F24-B796-30AB6E2975A6}"/>
    <cellStyle name="20% - Accent6 2 3 2 5 2" xfId="14352" xr:uid="{EB4D0F42-98EB-4BCE-9086-59BF10C41855}"/>
    <cellStyle name="20% - Accent6 2 3 2 5 2 2" xfId="31009" xr:uid="{FB55EB02-0FC6-4D3F-869A-2DA9F61FDEC4}"/>
    <cellStyle name="20% - Accent6 2 3 2 5 3" xfId="22681" xr:uid="{62444615-427C-443E-A495-BD39C33E5BB7}"/>
    <cellStyle name="20% - Accent6 2 3 2 6" xfId="8800" xr:uid="{A7541D5D-8CA2-43D8-BB90-E06E90CCDE98}"/>
    <cellStyle name="20% - Accent6 2 3 2 6 2" xfId="25457" xr:uid="{6D76A967-93DE-4811-B1C1-55BAD5509937}"/>
    <cellStyle name="20% - Accent6 2 3 2 7" xfId="17129" xr:uid="{187D0991-B018-4854-96C8-2753BC09756A}"/>
    <cellStyle name="20% - Accent6 2 3 3" xfId="689" xr:uid="{9C1A8458-9C76-43FE-884B-A55543951E79}"/>
    <cellStyle name="20% - Accent6 2 3 3 2" xfId="2019" xr:uid="{D43458DB-8076-47AE-9A76-000E47E00718}"/>
    <cellStyle name="20% - Accent6 2 3 3 2 2" xfId="4809" xr:uid="{AFE3C6F6-B6F2-4A5E-A124-A1E0C12ACC31}"/>
    <cellStyle name="20% - Accent6 2 3 3 2 2 2" xfId="13139" xr:uid="{98F3867E-C1F7-41AD-8333-4B5F13080167}"/>
    <cellStyle name="20% - Accent6 2 3 3 2 2 2 2" xfId="29796" xr:uid="{096770A0-7F1C-44B9-BA04-F87E4A14E850}"/>
    <cellStyle name="20% - Accent6 2 3 3 2 2 3" xfId="21468" xr:uid="{DB0AE9CC-1B3A-4CB8-A4DC-828DC8FDF472}"/>
    <cellStyle name="20% - Accent6 2 3 3 2 3" xfId="7585" xr:uid="{41C9AEF7-A2B3-4D20-B11D-EAEE15F25A24}"/>
    <cellStyle name="20% - Accent6 2 3 3 2 3 2" xfId="15915" xr:uid="{61F3679D-F538-4282-AC15-BD9EF632DA90}"/>
    <cellStyle name="20% - Accent6 2 3 3 2 3 2 2" xfId="32572" xr:uid="{43338198-195C-4288-A26F-6ECA4331AFDE}"/>
    <cellStyle name="20% - Accent6 2 3 3 2 3 3" xfId="24244" xr:uid="{1BDBDC36-5A6B-4EE2-816B-6E8B660F1785}"/>
    <cellStyle name="20% - Accent6 2 3 3 2 4" xfId="10363" xr:uid="{B8A66D32-D28A-46ED-928D-6712B8249903}"/>
    <cellStyle name="20% - Accent6 2 3 3 2 4 2" xfId="27020" xr:uid="{02BD0F10-763B-4E24-8C1A-E76ECDBDFD2D}"/>
    <cellStyle name="20% - Accent6 2 3 3 2 5" xfId="18692" xr:uid="{F0BA0F0D-3E86-4E44-BC1B-B07C7E9D95F7}"/>
    <cellStyle name="20% - Accent6 2 3 3 3" xfId="3482" xr:uid="{CBC16F65-37D9-4290-BFBE-4BD73551C3E1}"/>
    <cellStyle name="20% - Accent6 2 3 3 3 2" xfId="11812" xr:uid="{2798BA6D-A3AF-4471-910E-9EA8F69E7A98}"/>
    <cellStyle name="20% - Accent6 2 3 3 3 2 2" xfId="28469" xr:uid="{A5C785DC-9D02-4B19-A6D5-039CDC679951}"/>
    <cellStyle name="20% - Accent6 2 3 3 3 3" xfId="20141" xr:uid="{BAA63DCB-983B-49EC-AB8F-383BB301EE82}"/>
    <cellStyle name="20% - Accent6 2 3 3 4" xfId="6258" xr:uid="{0845619E-E4B9-4839-B64E-BC1967C613C0}"/>
    <cellStyle name="20% - Accent6 2 3 3 4 2" xfId="14588" xr:uid="{4D7F52A0-F267-4DA7-B9B4-712DA34EBA7E}"/>
    <cellStyle name="20% - Accent6 2 3 3 4 2 2" xfId="31245" xr:uid="{3EC6BE88-B7F0-4008-8C00-9227657BC255}"/>
    <cellStyle name="20% - Accent6 2 3 3 4 3" xfId="22917" xr:uid="{BBFE3458-51A7-43CD-871D-2B30528E9868}"/>
    <cellStyle name="20% - Accent6 2 3 3 5" xfId="9036" xr:uid="{E6454AD2-34D7-42D8-864A-68129C1634EA}"/>
    <cellStyle name="20% - Accent6 2 3 3 5 2" xfId="25693" xr:uid="{17487678-E643-4C95-960D-7E01E8A18109}"/>
    <cellStyle name="20% - Accent6 2 3 3 6" xfId="17365" xr:uid="{A745B49F-1003-44D3-9288-AA4B12453E6B}"/>
    <cellStyle name="20% - Accent6 2 3 4" xfId="1166" xr:uid="{3A8324B0-13D1-4EB3-A86D-80ED031D586B}"/>
    <cellStyle name="20% - Accent6 2 3 4 2" xfId="2494" xr:uid="{8F1E23C6-44ED-401F-9065-42AE82A1F66A}"/>
    <cellStyle name="20% - Accent6 2 3 4 2 2" xfId="5284" xr:uid="{5AE81A7C-3CFC-475C-8FCA-AA08BEE24E00}"/>
    <cellStyle name="20% - Accent6 2 3 4 2 2 2" xfId="13614" xr:uid="{DB8B5FCB-8711-44C2-8BF1-BAB24442DFF3}"/>
    <cellStyle name="20% - Accent6 2 3 4 2 2 2 2" xfId="30271" xr:uid="{8A2E6AB4-AF0F-4806-90EE-F6BBE0C32FFC}"/>
    <cellStyle name="20% - Accent6 2 3 4 2 2 3" xfId="21943" xr:uid="{1B044700-EACB-456D-9C3B-7A11E9E4C656}"/>
    <cellStyle name="20% - Accent6 2 3 4 2 3" xfId="8060" xr:uid="{D9803F90-8220-4E39-94B1-53D829F48210}"/>
    <cellStyle name="20% - Accent6 2 3 4 2 3 2" xfId="16390" xr:uid="{03E3A05D-74E5-4E79-BE33-0F6FB82E7201}"/>
    <cellStyle name="20% - Accent6 2 3 4 2 3 2 2" xfId="33047" xr:uid="{A012BF58-64EB-43DB-8E5F-16DD2C7B87A5}"/>
    <cellStyle name="20% - Accent6 2 3 4 2 3 3" xfId="24719" xr:uid="{0D1746C0-E252-40CC-AF80-8C5C2C8F432F}"/>
    <cellStyle name="20% - Accent6 2 3 4 2 4" xfId="10838" xr:uid="{D1425B2C-BB1C-479A-944A-7323F7A08397}"/>
    <cellStyle name="20% - Accent6 2 3 4 2 4 2" xfId="27495" xr:uid="{91D7905A-D1B4-4D9F-997F-53B60258EA74}"/>
    <cellStyle name="20% - Accent6 2 3 4 2 5" xfId="19167" xr:uid="{1D1A0525-0BE0-4DA1-A12B-CC7715EC0C63}"/>
    <cellStyle name="20% - Accent6 2 3 4 3" xfId="3957" xr:uid="{CEFCB641-9986-41F8-9B59-C9DFE4BCFB80}"/>
    <cellStyle name="20% - Accent6 2 3 4 3 2" xfId="12287" xr:uid="{DCBAD753-9E1C-411D-B1A9-5DED6518ED9C}"/>
    <cellStyle name="20% - Accent6 2 3 4 3 2 2" xfId="28944" xr:uid="{8B5CA641-A11B-47FF-B1B9-9E7F0A9A4649}"/>
    <cellStyle name="20% - Accent6 2 3 4 3 3" xfId="20616" xr:uid="{67E98189-BE82-485E-B8EE-75BCD932E3C0}"/>
    <cellStyle name="20% - Accent6 2 3 4 4" xfId="6733" xr:uid="{0AD089C1-EE08-4953-97B6-8EC648999227}"/>
    <cellStyle name="20% - Accent6 2 3 4 4 2" xfId="15063" xr:uid="{E38650B2-A734-45EB-BF29-59A219B4446E}"/>
    <cellStyle name="20% - Accent6 2 3 4 4 2 2" xfId="31720" xr:uid="{9407F5D9-EB83-4A8D-90F9-61941F45985E}"/>
    <cellStyle name="20% - Accent6 2 3 4 4 3" xfId="23392" xr:uid="{890389A9-4F2E-41FB-BA76-BB5E5EA70F55}"/>
    <cellStyle name="20% - Accent6 2 3 4 5" xfId="9511" xr:uid="{C5303FC7-8F8E-4226-9F58-B7BA48E54AD1}"/>
    <cellStyle name="20% - Accent6 2 3 4 5 2" xfId="26168" xr:uid="{64CB7A04-F333-40F4-8CCF-280AF9601359}"/>
    <cellStyle name="20% - Accent6 2 3 4 6" xfId="17840" xr:uid="{B241AAEB-4415-4EF5-BD2C-4E2B613B56F3}"/>
    <cellStyle name="20% - Accent6 2 3 5" xfId="1546" xr:uid="{38FA0B57-4BDB-4566-835F-F0DF91111BE3}"/>
    <cellStyle name="20% - Accent6 2 3 5 2" xfId="4336" xr:uid="{DB9EA437-CE14-4067-AD12-A8041462296D}"/>
    <cellStyle name="20% - Accent6 2 3 5 2 2" xfId="12666" xr:uid="{B6F6EAFF-A96C-4B0F-B6FF-7E803A423377}"/>
    <cellStyle name="20% - Accent6 2 3 5 2 2 2" xfId="29323" xr:uid="{B01101A4-6856-481C-8027-7AA855396140}"/>
    <cellStyle name="20% - Accent6 2 3 5 2 3" xfId="20995" xr:uid="{AE0A61FB-01C5-4317-9064-B8DC65749EBC}"/>
    <cellStyle name="20% - Accent6 2 3 5 3" xfId="7112" xr:uid="{764AFB4A-C656-418B-A960-12C5183C69EA}"/>
    <cellStyle name="20% - Accent6 2 3 5 3 2" xfId="15442" xr:uid="{51444DD2-190D-4A48-8868-D3AD9E225C99}"/>
    <cellStyle name="20% - Accent6 2 3 5 3 2 2" xfId="32099" xr:uid="{F7F5FB15-DE7B-4A1D-9FF2-99A4C813F71D}"/>
    <cellStyle name="20% - Accent6 2 3 5 3 3" xfId="23771" xr:uid="{77952478-01C8-4F16-9966-BB1BA62A7519}"/>
    <cellStyle name="20% - Accent6 2 3 5 4" xfId="9890" xr:uid="{C08AE5D7-B42A-42AB-A128-F2190E4EF2E7}"/>
    <cellStyle name="20% - Accent6 2 3 5 4 2" xfId="26547" xr:uid="{CA28FAD0-637C-4A6B-9E75-22B6992E9E7F}"/>
    <cellStyle name="20% - Accent6 2 3 5 5" xfId="18219" xr:uid="{2EEAC994-A2DB-42E0-BE6E-F24642FD8899}"/>
    <cellStyle name="20% - Accent6 2 3 6" xfId="3009" xr:uid="{2F9385BC-DE91-492A-A905-A6DDCCF51F72}"/>
    <cellStyle name="20% - Accent6 2 3 6 2" xfId="11339" xr:uid="{EECCABE7-362B-41BB-9F39-BDF97976F80C}"/>
    <cellStyle name="20% - Accent6 2 3 6 2 2" xfId="27996" xr:uid="{F3F1F8C1-434B-4845-98BB-17F18EAAB323}"/>
    <cellStyle name="20% - Accent6 2 3 6 3" xfId="19668" xr:uid="{5B93106D-6BF6-4E96-AE68-99254FC8E201}"/>
    <cellStyle name="20% - Accent6 2 3 7" xfId="5785" xr:uid="{235E920F-63F6-4844-8CB9-88901AD633AE}"/>
    <cellStyle name="20% - Accent6 2 3 7 2" xfId="14115" xr:uid="{48A36ADA-27F3-4ED3-B6D8-B884CD462DDE}"/>
    <cellStyle name="20% - Accent6 2 3 7 2 2" xfId="30772" xr:uid="{E521282D-D520-45A7-AD5C-EE83E69B0953}"/>
    <cellStyle name="20% - Accent6 2 3 7 3" xfId="22444" xr:uid="{2C0420BC-7098-4305-8FD7-50BE6E8310CE}"/>
    <cellStyle name="20% - Accent6 2 3 8" xfId="8563" xr:uid="{DD468499-ED8C-425F-88D3-2DF2565CBE9B}"/>
    <cellStyle name="20% - Accent6 2 3 8 2" xfId="25220" xr:uid="{26140F23-50F0-4772-AE39-49FA3106D25B}"/>
    <cellStyle name="20% - Accent6 2 3 9" xfId="16892" xr:uid="{0D5E46C2-810D-4D71-9A36-E7091F7BCD39}"/>
    <cellStyle name="20% - Accent6 2 4" xfId="337" xr:uid="{CB167F83-711F-4637-BDB5-400A997215EA}"/>
    <cellStyle name="20% - Accent6 2 4 2" xfId="817" xr:uid="{F3287AC1-B5DE-4FF1-A2E0-EE139C2D0116}"/>
    <cellStyle name="20% - Accent6 2 4 2 2" xfId="2145" xr:uid="{10325CBC-C6E3-408B-9DC3-E3603E764794}"/>
    <cellStyle name="20% - Accent6 2 4 2 2 2" xfId="4935" xr:uid="{03F2CF57-9892-4A68-91BA-B79E3A80D00A}"/>
    <cellStyle name="20% - Accent6 2 4 2 2 2 2" xfId="13265" xr:uid="{F8DB0A76-8863-4E4D-98F0-F67D067BA5B1}"/>
    <cellStyle name="20% - Accent6 2 4 2 2 2 2 2" xfId="29922" xr:uid="{3E4EC593-FF31-4826-AC70-42B8EA5FC780}"/>
    <cellStyle name="20% - Accent6 2 4 2 2 2 3" xfId="21594" xr:uid="{E67F43B9-C60E-4FF4-9781-AAA29AB4255E}"/>
    <cellStyle name="20% - Accent6 2 4 2 2 3" xfId="7711" xr:uid="{8B0DFED1-80CC-44ED-B373-047E0E1E5B67}"/>
    <cellStyle name="20% - Accent6 2 4 2 2 3 2" xfId="16041" xr:uid="{7189A1AE-F486-4CE1-A4B3-414D49EEE554}"/>
    <cellStyle name="20% - Accent6 2 4 2 2 3 2 2" xfId="32698" xr:uid="{BE80ACB9-6832-4B8C-B6C8-47A4959945B9}"/>
    <cellStyle name="20% - Accent6 2 4 2 2 3 3" xfId="24370" xr:uid="{ECA0483E-EB40-41FE-BB25-204A35F547A8}"/>
    <cellStyle name="20% - Accent6 2 4 2 2 4" xfId="10489" xr:uid="{527325F2-103C-41CB-850D-D518C78EC442}"/>
    <cellStyle name="20% - Accent6 2 4 2 2 4 2" xfId="27146" xr:uid="{AE832A68-C206-47C8-8018-F88F904A3656}"/>
    <cellStyle name="20% - Accent6 2 4 2 2 5" xfId="18818" xr:uid="{26E6296F-201C-4D72-95D2-B8AE606556B8}"/>
    <cellStyle name="20% - Accent6 2 4 2 3" xfId="3608" xr:uid="{0EBC3F6A-34D8-4C3D-AE14-63DE9686B3CD}"/>
    <cellStyle name="20% - Accent6 2 4 2 3 2" xfId="11938" xr:uid="{CCBA450D-E7D3-4844-ABC4-7F5D570C24A9}"/>
    <cellStyle name="20% - Accent6 2 4 2 3 2 2" xfId="28595" xr:uid="{A23EB49A-5B68-4FF9-82A6-DF058C13056D}"/>
    <cellStyle name="20% - Accent6 2 4 2 3 3" xfId="20267" xr:uid="{AA19F2C1-0E1E-4EBC-9244-7E1D1E6C2319}"/>
    <cellStyle name="20% - Accent6 2 4 2 4" xfId="6384" xr:uid="{AB178CA3-7F9D-423A-A159-5BDFB7421599}"/>
    <cellStyle name="20% - Accent6 2 4 2 4 2" xfId="14714" xr:uid="{2FF1E123-205F-4513-9F2A-5FD226DD61BB}"/>
    <cellStyle name="20% - Accent6 2 4 2 4 2 2" xfId="31371" xr:uid="{B421D92E-D9CF-4EBF-9D96-0AEA988C373A}"/>
    <cellStyle name="20% - Accent6 2 4 2 4 3" xfId="23043" xr:uid="{9C670EDC-62F1-4A64-AB6C-F412245602D9}"/>
    <cellStyle name="20% - Accent6 2 4 2 5" xfId="9162" xr:uid="{D86EF829-FAD0-49D2-B244-6BCFFEBA55DF}"/>
    <cellStyle name="20% - Accent6 2 4 2 5 2" xfId="25819" xr:uid="{607308A8-ABE7-43F7-B32E-E89E61CD748D}"/>
    <cellStyle name="20% - Accent6 2 4 2 6" xfId="17491" xr:uid="{EFCD9C51-D0DF-4D56-897E-E3D563F055AB}"/>
    <cellStyle name="20% - Accent6 2 4 3" xfId="1667" xr:uid="{653F0C75-BC58-40EF-AC40-DC6F92C7010C}"/>
    <cellStyle name="20% - Accent6 2 4 3 2" xfId="4457" xr:uid="{081F0610-05AF-4F85-BFAF-3DDC0AB255EA}"/>
    <cellStyle name="20% - Accent6 2 4 3 2 2" xfId="12787" xr:uid="{A3D03510-F551-428C-8B50-FFEAD31B937D}"/>
    <cellStyle name="20% - Accent6 2 4 3 2 2 2" xfId="29444" xr:uid="{B33407E0-6183-47FF-870A-9FF93ECACBA5}"/>
    <cellStyle name="20% - Accent6 2 4 3 2 3" xfId="21116" xr:uid="{284CF68D-944A-428B-AA6E-F05FA6A06AB1}"/>
    <cellStyle name="20% - Accent6 2 4 3 3" xfId="7233" xr:uid="{3F2DBAE3-E728-45FA-8D17-8061C141D1AA}"/>
    <cellStyle name="20% - Accent6 2 4 3 3 2" xfId="15563" xr:uid="{2FA21F7D-3C1B-4B64-81B2-48641FA7B12A}"/>
    <cellStyle name="20% - Accent6 2 4 3 3 2 2" xfId="32220" xr:uid="{392DAF2C-6E2E-4712-8847-D25693526F1E}"/>
    <cellStyle name="20% - Accent6 2 4 3 3 3" xfId="23892" xr:uid="{E6B55702-87E0-4393-B9ED-330E684495B3}"/>
    <cellStyle name="20% - Accent6 2 4 3 4" xfId="10011" xr:uid="{93186EDA-41F3-4CD4-9FA6-E6C4FED91864}"/>
    <cellStyle name="20% - Accent6 2 4 3 4 2" xfId="26668" xr:uid="{D8C662BE-4B94-4BD2-A692-29B7B6705B91}"/>
    <cellStyle name="20% - Accent6 2 4 3 5" xfId="18340" xr:uid="{6A04235E-D848-4101-9448-C7B524FB0575}"/>
    <cellStyle name="20% - Accent6 2 4 4" xfId="3130" xr:uid="{BE8AB74D-3343-44CA-9591-9179584435FA}"/>
    <cellStyle name="20% - Accent6 2 4 4 2" xfId="11460" xr:uid="{66A01E2F-9621-46D7-A1B0-FCCECFF80ED9}"/>
    <cellStyle name="20% - Accent6 2 4 4 2 2" xfId="28117" xr:uid="{EF7A3431-0DB1-41BD-9908-21E1D3289274}"/>
    <cellStyle name="20% - Accent6 2 4 4 3" xfId="19789" xr:uid="{2CCB2E9B-3068-469C-825B-9263FBCF8827}"/>
    <cellStyle name="20% - Accent6 2 4 5" xfId="5906" xr:uid="{0A45FE9B-873B-4711-B0EF-0683BC4A75D3}"/>
    <cellStyle name="20% - Accent6 2 4 5 2" xfId="14236" xr:uid="{C7EFC83D-710C-4292-9FC6-893A9D55FEC6}"/>
    <cellStyle name="20% - Accent6 2 4 5 2 2" xfId="30893" xr:uid="{0817E93F-1C82-49AB-8FB2-E8DA06469F83}"/>
    <cellStyle name="20% - Accent6 2 4 5 3" xfId="22565" xr:uid="{EA1361D4-112E-492E-AEE7-33B8FC4250F7}"/>
    <cellStyle name="20% - Accent6 2 4 6" xfId="8684" xr:uid="{840FFDC1-3447-4DA6-B9FB-26699F295504}"/>
    <cellStyle name="20% - Accent6 2 4 6 2" xfId="25341" xr:uid="{D9B063B7-FD45-4EE5-B83A-83CEC9865DB4}"/>
    <cellStyle name="20% - Accent6 2 4 7" xfId="17013" xr:uid="{A715768F-AB6C-4865-9510-A973F8E7788B}"/>
    <cellStyle name="20% - Accent6 2 5" xfId="573" xr:uid="{86CC4F7D-F84A-4CF6-8B2E-260CDCD61DE1}"/>
    <cellStyle name="20% - Accent6 2 5 2" xfId="1903" xr:uid="{DAEF89A1-646A-4FA2-853B-63B5775974C9}"/>
    <cellStyle name="20% - Accent6 2 5 2 2" xfId="4693" xr:uid="{D776B784-3593-41CA-AA3C-41092FD1E189}"/>
    <cellStyle name="20% - Accent6 2 5 2 2 2" xfId="13023" xr:uid="{93BABCAA-05BB-462D-AB26-F0CB8B139E12}"/>
    <cellStyle name="20% - Accent6 2 5 2 2 2 2" xfId="29680" xr:uid="{67E75447-FB67-4A6A-8FAD-EDCD78251FCF}"/>
    <cellStyle name="20% - Accent6 2 5 2 2 3" xfId="21352" xr:uid="{4C097E3B-68DC-47A7-9AC0-A3F01B224DCB}"/>
    <cellStyle name="20% - Accent6 2 5 2 3" xfId="7469" xr:uid="{461E394E-DBE1-437A-AFCE-B4D6CDB645B5}"/>
    <cellStyle name="20% - Accent6 2 5 2 3 2" xfId="15799" xr:uid="{D7553F15-892C-4CB0-9DAB-290EB0F955F9}"/>
    <cellStyle name="20% - Accent6 2 5 2 3 2 2" xfId="32456" xr:uid="{B3115F57-AB32-4549-BAB5-349C8A8414AC}"/>
    <cellStyle name="20% - Accent6 2 5 2 3 3" xfId="24128" xr:uid="{55627EB6-2FA2-474B-A279-88EF331FB066}"/>
    <cellStyle name="20% - Accent6 2 5 2 4" xfId="10247" xr:uid="{B8E60712-92C0-4E1D-B642-70C61EE1B643}"/>
    <cellStyle name="20% - Accent6 2 5 2 4 2" xfId="26904" xr:uid="{AFFB3F37-856C-4A85-AA55-0B295AFAE084}"/>
    <cellStyle name="20% - Accent6 2 5 2 5" xfId="18576" xr:uid="{07FCF6D9-440C-44E4-B43C-779E3F9F564C}"/>
    <cellStyle name="20% - Accent6 2 5 3" xfId="3366" xr:uid="{9AAB78AD-3F6A-4647-A60D-F02A6D1A36DD}"/>
    <cellStyle name="20% - Accent6 2 5 3 2" xfId="11696" xr:uid="{221E9F91-581C-48BC-9D78-8E2D4D42A2A1}"/>
    <cellStyle name="20% - Accent6 2 5 3 2 2" xfId="28353" xr:uid="{184D1579-FA84-4C9E-9E2F-3A0E1F225927}"/>
    <cellStyle name="20% - Accent6 2 5 3 3" xfId="20025" xr:uid="{BAD78BE1-B1CB-4D85-AACC-F8EF343AE7F1}"/>
    <cellStyle name="20% - Accent6 2 5 4" xfId="6142" xr:uid="{EBC91A6F-1627-475D-911A-5CA2756BE6D2}"/>
    <cellStyle name="20% - Accent6 2 5 4 2" xfId="14472" xr:uid="{7EAE8967-06A9-472C-817C-09581D90599A}"/>
    <cellStyle name="20% - Accent6 2 5 4 2 2" xfId="31129" xr:uid="{145455D6-2FA4-44F5-A7F9-AD2D2BC1BCD6}"/>
    <cellStyle name="20% - Accent6 2 5 4 3" xfId="22801" xr:uid="{E8221CDF-EDFD-45EA-9973-B88733463FC9}"/>
    <cellStyle name="20% - Accent6 2 5 5" xfId="8920" xr:uid="{09E2288A-5500-49C9-92A1-C7DED6EDDE9C}"/>
    <cellStyle name="20% - Accent6 2 5 5 2" xfId="25577" xr:uid="{A58D9C09-D9BD-4448-A161-00042ABFFC74}"/>
    <cellStyle name="20% - Accent6 2 5 6" xfId="17249" xr:uid="{E2AB1C91-24BB-44C6-B369-53919DD46B3F}"/>
    <cellStyle name="20% - Accent6 2 6" xfId="1050" xr:uid="{BC71C61A-98E4-4B16-8B7F-6FCA33B8D2A8}"/>
    <cellStyle name="20% - Accent6 2 6 2" xfId="2378" xr:uid="{0CC6044E-7E28-4156-BEF5-CF0ACD6CB6B9}"/>
    <cellStyle name="20% - Accent6 2 6 2 2" xfId="5168" xr:uid="{91B87BBC-19A8-4DEF-9098-2C4980B6AA62}"/>
    <cellStyle name="20% - Accent6 2 6 2 2 2" xfId="13498" xr:uid="{E93B3E84-B720-449C-8C5C-862C576EA15B}"/>
    <cellStyle name="20% - Accent6 2 6 2 2 2 2" xfId="30155" xr:uid="{ADA8EA62-E446-40C8-BD28-C9F625762336}"/>
    <cellStyle name="20% - Accent6 2 6 2 2 3" xfId="21827" xr:uid="{E12FB4AE-9FDF-4D74-AD3C-9BC3503DAD77}"/>
    <cellStyle name="20% - Accent6 2 6 2 3" xfId="7944" xr:uid="{6851ED6B-CFD2-4677-BEC4-66E20C4B3E71}"/>
    <cellStyle name="20% - Accent6 2 6 2 3 2" xfId="16274" xr:uid="{716ECF37-CE28-48EB-9FBF-619826DF8884}"/>
    <cellStyle name="20% - Accent6 2 6 2 3 2 2" xfId="32931" xr:uid="{4EC55479-8311-4AC2-BF47-FB256E9C31BD}"/>
    <cellStyle name="20% - Accent6 2 6 2 3 3" xfId="24603" xr:uid="{D1972395-3FDD-46F6-BA91-1DB51409EE25}"/>
    <cellStyle name="20% - Accent6 2 6 2 4" xfId="10722" xr:uid="{1580ABE7-9593-4C1D-A191-D03F4D8B0320}"/>
    <cellStyle name="20% - Accent6 2 6 2 4 2" xfId="27379" xr:uid="{6585D5D5-B842-4E08-9BF1-0E33ED133B33}"/>
    <cellStyle name="20% - Accent6 2 6 2 5" xfId="19051" xr:uid="{F3447740-AE8C-4DAF-9785-34A529D8C30D}"/>
    <cellStyle name="20% - Accent6 2 6 3" xfId="3841" xr:uid="{8CBA4CF7-4C69-4A05-80B1-90DC4664438C}"/>
    <cellStyle name="20% - Accent6 2 6 3 2" xfId="12171" xr:uid="{0DB064C2-1D31-4EFD-87FB-C7A6328BC0E6}"/>
    <cellStyle name="20% - Accent6 2 6 3 2 2" xfId="28828" xr:uid="{A116CBEF-E9E2-49A7-ACBC-E5A4B1425993}"/>
    <cellStyle name="20% - Accent6 2 6 3 3" xfId="20500" xr:uid="{FB729EAD-51E9-4EE4-8B45-AE0A952C0348}"/>
    <cellStyle name="20% - Accent6 2 6 4" xfId="6617" xr:uid="{2D751287-5083-4DEC-BF2B-39619085AFFC}"/>
    <cellStyle name="20% - Accent6 2 6 4 2" xfId="14947" xr:uid="{0379F50B-377E-4D57-AAE2-F15422D96B57}"/>
    <cellStyle name="20% - Accent6 2 6 4 2 2" xfId="31604" xr:uid="{4CBA7F09-03C9-48A5-8B3D-ED531EA8588C}"/>
    <cellStyle name="20% - Accent6 2 6 4 3" xfId="23276" xr:uid="{40DE295F-E98B-406A-A5FF-7C28D7945FAD}"/>
    <cellStyle name="20% - Accent6 2 6 5" xfId="9395" xr:uid="{B3CE020B-4C4A-4B59-95F8-9BA809EF42E0}"/>
    <cellStyle name="20% - Accent6 2 6 5 2" xfId="26052" xr:uid="{7B13589C-A2A2-4D5D-8425-77A2AF8A6FF5}"/>
    <cellStyle name="20% - Accent6 2 6 6" xfId="17724" xr:uid="{F2129D94-8545-4FD9-BBE5-7CEA1932BE04}"/>
    <cellStyle name="20% - Accent6 2 7" xfId="1311" xr:uid="{C30622B4-B243-465B-AD66-C5F77B90E4B7}"/>
    <cellStyle name="20% - Accent6 2 7 2" xfId="2639" xr:uid="{66AAD827-25E6-418C-8D0C-FC4F0F494F94}"/>
    <cellStyle name="20% - Accent6 2 7 2 2" xfId="5429" xr:uid="{E2E46F28-1B43-41A5-A401-6AFBDA8C4E69}"/>
    <cellStyle name="20% - Accent6 2 7 2 2 2" xfId="13759" xr:uid="{6F42DCAF-7454-49EE-A104-89BEE40483F1}"/>
    <cellStyle name="20% - Accent6 2 7 2 2 2 2" xfId="30416" xr:uid="{41581ABA-FAAD-46C1-931A-5832EE8534F6}"/>
    <cellStyle name="20% - Accent6 2 7 2 2 3" xfId="22088" xr:uid="{C18E6116-89C3-4445-81D9-D6B6EB0DE4E1}"/>
    <cellStyle name="20% - Accent6 2 7 2 3" xfId="8205" xr:uid="{2695E000-E6CE-484A-BD24-E4CB64FF5C97}"/>
    <cellStyle name="20% - Accent6 2 7 2 3 2" xfId="16535" xr:uid="{3BB5AFBC-BD9E-482B-A3CB-A916E2119A7D}"/>
    <cellStyle name="20% - Accent6 2 7 2 3 2 2" xfId="33192" xr:uid="{7F330461-5E6F-4976-A80D-94E96B4A1317}"/>
    <cellStyle name="20% - Accent6 2 7 2 3 3" xfId="24864" xr:uid="{D70E486E-9209-48F7-A2CF-A36C5077931F}"/>
    <cellStyle name="20% - Accent6 2 7 2 4" xfId="10983" xr:uid="{1216049E-85EA-42C4-9C7A-1CC19083F212}"/>
    <cellStyle name="20% - Accent6 2 7 2 4 2" xfId="27640" xr:uid="{B9508A50-AF9B-445E-B813-4DEDDF6800D4}"/>
    <cellStyle name="20% - Accent6 2 7 2 5" xfId="19312" xr:uid="{1FC7B79A-83BB-43EE-8550-0D22087AC743}"/>
    <cellStyle name="20% - Accent6 2 7 3" xfId="4102" xr:uid="{414F8B42-80D4-4405-A35F-86D6E9E6AA85}"/>
    <cellStyle name="20% - Accent6 2 7 3 2" xfId="12432" xr:uid="{2C21BCAA-458E-4E95-8567-6C9F4F7974BF}"/>
    <cellStyle name="20% - Accent6 2 7 3 2 2" xfId="29089" xr:uid="{1480BBE6-C373-4568-B176-38439DAB4F18}"/>
    <cellStyle name="20% - Accent6 2 7 3 3" xfId="20761" xr:uid="{DF033F94-4B4E-4E52-937A-B62CB6CFCBDE}"/>
    <cellStyle name="20% - Accent6 2 7 4" xfId="6878" xr:uid="{F3CC5D34-A83D-44F5-9389-8B735663DD5D}"/>
    <cellStyle name="20% - Accent6 2 7 4 2" xfId="15208" xr:uid="{2B4CFA40-88C7-4E67-9DAE-6569EF25DC6C}"/>
    <cellStyle name="20% - Accent6 2 7 4 2 2" xfId="31865" xr:uid="{A872AECF-1361-4703-B9ED-BC6295C5E529}"/>
    <cellStyle name="20% - Accent6 2 7 4 3" xfId="23537" xr:uid="{499062DF-EE36-414F-93B6-4F8342498E53}"/>
    <cellStyle name="20% - Accent6 2 7 5" xfId="9656" xr:uid="{4B95AC35-1684-467C-A4F1-072EFEBC609D}"/>
    <cellStyle name="20% - Accent6 2 7 5 2" xfId="26313" xr:uid="{4C520B20-01C6-4CF1-8F9C-424781A9EE64}"/>
    <cellStyle name="20% - Accent6 2 7 6" xfId="17985" xr:uid="{55644C89-AB32-4664-87BB-F1C367EA1641}"/>
    <cellStyle name="20% - Accent6 2 8" xfId="1429" xr:uid="{E51A14F5-1DC0-4C13-B68A-2F6F730727DF}"/>
    <cellStyle name="20% - Accent6 2 8 2" xfId="4220" xr:uid="{65A10EA2-DB73-46A5-B0C3-F97E378E1BF3}"/>
    <cellStyle name="20% - Accent6 2 8 2 2" xfId="12550" xr:uid="{8B3D941F-662F-4808-B7A4-3D67CAAD5603}"/>
    <cellStyle name="20% - Accent6 2 8 2 2 2" xfId="29207" xr:uid="{31DC9E0B-2951-419C-BAB2-EC967EEAAEE7}"/>
    <cellStyle name="20% - Accent6 2 8 2 3" xfId="20879" xr:uid="{6E0809B1-CA63-4276-9685-281E3A122C03}"/>
    <cellStyle name="20% - Accent6 2 8 3" xfId="6996" xr:uid="{55AECEA3-6559-4A26-AABF-89E9593D5E9E}"/>
    <cellStyle name="20% - Accent6 2 8 3 2" xfId="15326" xr:uid="{A580036E-1D60-42FF-8E30-5EDE683234C7}"/>
    <cellStyle name="20% - Accent6 2 8 3 2 2" xfId="31983" xr:uid="{DEA8B38D-A820-4AA4-8433-1007F21E069B}"/>
    <cellStyle name="20% - Accent6 2 8 3 3" xfId="23655" xr:uid="{5C1FB98E-B1E9-4C66-B497-55B752D9F053}"/>
    <cellStyle name="20% - Accent6 2 8 4" xfId="9774" xr:uid="{1708DFB5-C4C5-47C2-801D-3C067E40FFB4}"/>
    <cellStyle name="20% - Accent6 2 8 4 2" xfId="26431" xr:uid="{BCDED256-8F4E-44CA-BEB2-D05DCBDD9F5E}"/>
    <cellStyle name="20% - Accent6 2 8 5" xfId="18103" xr:uid="{D15E1813-DE96-4827-89BF-1915C06CFD80}"/>
    <cellStyle name="20% - Accent6 2 9" xfId="2892" xr:uid="{CF7AB76F-73BE-428E-A637-B3927FCE36C1}"/>
    <cellStyle name="20% - Accent6 2 9 2" xfId="11223" xr:uid="{F153164A-405D-4ADA-A0EB-3DDBA6C52076}"/>
    <cellStyle name="20% - Accent6 2 9 2 2" xfId="27880" xr:uid="{F1EBF9F9-323D-40E2-A9C7-6D5BBE566FE3}"/>
    <cellStyle name="20% - Accent6 2 9 3" xfId="19552" xr:uid="{839DDD43-0F33-4775-83AE-F847BF574C70}"/>
    <cellStyle name="20% - Accent6 3" xfId="116" xr:uid="{92CC7CF5-1044-4F23-9203-2D49E415DB89}"/>
    <cellStyle name="20% - Accent6 3 10" xfId="8470" xr:uid="{9ADE49BB-B796-4F04-A6C5-459BEE8D9A46}"/>
    <cellStyle name="20% - Accent6 3 10 2" xfId="25127" xr:uid="{EA4D5EDB-8E78-4F6D-B863-E534DCC34AC4}"/>
    <cellStyle name="20% - Accent6 3 11" xfId="16799" xr:uid="{F53B4B18-FE9E-4CAC-B543-513194C3FCF1}"/>
    <cellStyle name="20% - Accent6 3 12" xfId="33980" xr:uid="{F528D5A3-C999-4C12-8566-EA70D974B578}"/>
    <cellStyle name="20% - Accent6 3 13" xfId="34750" xr:uid="{86A51EE7-C06B-41CF-8465-AD3A6DADB3CF}"/>
    <cellStyle name="20% - Accent6 3 2" xfId="239" xr:uid="{3B2DD348-8F60-4D0F-9E7D-59D67C5B7CF4}"/>
    <cellStyle name="20% - Accent6 3 2 10" xfId="34810" xr:uid="{158F10C8-7B1A-4D59-BFD4-9EDEBD0F30A8}"/>
    <cellStyle name="20% - Accent6 3 2 2" xfId="480" xr:uid="{37F5A0B6-8174-4D50-AFAD-6369762286BB}"/>
    <cellStyle name="20% - Accent6 3 2 2 2" xfId="957" xr:uid="{C4B22EC2-540C-4833-B80D-048BC39A3A20}"/>
    <cellStyle name="20% - Accent6 3 2 2 2 2" xfId="2285" xr:uid="{ADD3CB01-3817-4C25-972D-984D47684774}"/>
    <cellStyle name="20% - Accent6 3 2 2 2 2 2" xfId="5075" xr:uid="{00DD7E18-5834-4F3A-9545-59B1728C699C}"/>
    <cellStyle name="20% - Accent6 3 2 2 2 2 2 2" xfId="13405" xr:uid="{0FF9B3DF-A7B4-4318-A2F9-1B977657F4D0}"/>
    <cellStyle name="20% - Accent6 3 2 2 2 2 2 2 2" xfId="30062" xr:uid="{B6770435-5D5F-4AAB-8F18-1AD111D20773}"/>
    <cellStyle name="20% - Accent6 3 2 2 2 2 2 3" xfId="21734" xr:uid="{665AA28E-50FC-4B03-9B45-4A93A54F727A}"/>
    <cellStyle name="20% - Accent6 3 2 2 2 2 3" xfId="7851" xr:uid="{E689C309-3C08-498D-A942-8075E7257A62}"/>
    <cellStyle name="20% - Accent6 3 2 2 2 2 3 2" xfId="16181" xr:uid="{E4ABBF38-B000-4E6B-8BAB-686B5A006EC3}"/>
    <cellStyle name="20% - Accent6 3 2 2 2 2 3 2 2" xfId="32838" xr:uid="{6053096C-A7CE-408B-8CF8-CA566D880FA7}"/>
    <cellStyle name="20% - Accent6 3 2 2 2 2 3 3" xfId="24510" xr:uid="{654E0859-461E-4A8A-858B-0169186E5599}"/>
    <cellStyle name="20% - Accent6 3 2 2 2 2 4" xfId="10629" xr:uid="{36694571-F051-42C4-9744-32C8C2F787F5}"/>
    <cellStyle name="20% - Accent6 3 2 2 2 2 4 2" xfId="27286" xr:uid="{5EF35FBF-3BA6-45E1-A176-C89922E794B0}"/>
    <cellStyle name="20% - Accent6 3 2 2 2 2 5" xfId="18958" xr:uid="{3E5B1E0E-C62C-4C3E-AF64-58B7D4F20B43}"/>
    <cellStyle name="20% - Accent6 3 2 2 2 3" xfId="3748" xr:uid="{0A187F10-722E-4B49-B7FF-F8433E98B6EA}"/>
    <cellStyle name="20% - Accent6 3 2 2 2 3 2" xfId="12078" xr:uid="{9F79C717-229A-496F-BC2C-2F5AB4D04565}"/>
    <cellStyle name="20% - Accent6 3 2 2 2 3 2 2" xfId="28735" xr:uid="{15F70D3F-B0CE-43A5-8AE0-D71188CBBA4E}"/>
    <cellStyle name="20% - Accent6 3 2 2 2 3 3" xfId="20407" xr:uid="{DF0FC44B-4701-466D-94DD-D170C69CDD9E}"/>
    <cellStyle name="20% - Accent6 3 2 2 2 4" xfId="6524" xr:uid="{AA4771F0-CECA-4371-B063-66B3DC1F01F0}"/>
    <cellStyle name="20% - Accent6 3 2 2 2 4 2" xfId="14854" xr:uid="{683BA1AC-22FC-4294-9039-F26EAB5E7D02}"/>
    <cellStyle name="20% - Accent6 3 2 2 2 4 2 2" xfId="31511" xr:uid="{C9358DC0-33A0-4BC9-BDF4-0B4F9FBDF420}"/>
    <cellStyle name="20% - Accent6 3 2 2 2 4 3" xfId="23183" xr:uid="{02D7E3C2-B0F1-462C-B5F1-FB571E9B68EB}"/>
    <cellStyle name="20% - Accent6 3 2 2 2 5" xfId="9302" xr:uid="{4A8A958E-79EE-4DDA-A83C-9EC0CF8549CE}"/>
    <cellStyle name="20% - Accent6 3 2 2 2 5 2" xfId="25959" xr:uid="{E2088A5E-9602-474B-A6FC-AAA5F2E9FDA0}"/>
    <cellStyle name="20% - Accent6 3 2 2 2 6" xfId="17631" xr:uid="{5B6F0B2B-800B-45F3-BECE-18C407051F5A}"/>
    <cellStyle name="20% - Accent6 3 2 2 3" xfId="1810" xr:uid="{36BD7982-73E3-4F3A-92DE-0FF196FABD16}"/>
    <cellStyle name="20% - Accent6 3 2 2 3 2" xfId="4600" xr:uid="{23403D45-22B0-4A69-87E3-4A073D994856}"/>
    <cellStyle name="20% - Accent6 3 2 2 3 2 2" xfId="12930" xr:uid="{41688823-51C7-4A08-8D1E-85D4A0A368A9}"/>
    <cellStyle name="20% - Accent6 3 2 2 3 2 2 2" xfId="29587" xr:uid="{1ABC121C-EF3F-4BDA-B952-E00BD1E6CF4C}"/>
    <cellStyle name="20% - Accent6 3 2 2 3 2 3" xfId="21259" xr:uid="{F252EE98-C274-4ECD-B3FD-9D803ABBD87B}"/>
    <cellStyle name="20% - Accent6 3 2 2 3 3" xfId="7376" xr:uid="{7CFACD4D-F87F-4853-8578-954C063B4B4E}"/>
    <cellStyle name="20% - Accent6 3 2 2 3 3 2" xfId="15706" xr:uid="{3058AE6B-FA63-44D6-9B0D-8E2F575BDD19}"/>
    <cellStyle name="20% - Accent6 3 2 2 3 3 2 2" xfId="32363" xr:uid="{F08393E5-7E96-4E7C-A16E-B5EFC0DFA5A6}"/>
    <cellStyle name="20% - Accent6 3 2 2 3 3 3" xfId="24035" xr:uid="{CDE86A38-546F-4495-9DF4-119AB30EF3D6}"/>
    <cellStyle name="20% - Accent6 3 2 2 3 4" xfId="10154" xr:uid="{FAF784C6-D6DB-4906-BF1F-4EE719AF0FDA}"/>
    <cellStyle name="20% - Accent6 3 2 2 3 4 2" xfId="26811" xr:uid="{8749FEA1-89FB-4EE5-8F97-E997101987E0}"/>
    <cellStyle name="20% - Accent6 3 2 2 3 5" xfId="18483" xr:uid="{A951BAC3-983B-48B9-A47C-A6BB52E302B2}"/>
    <cellStyle name="20% - Accent6 3 2 2 4" xfId="3273" xr:uid="{35D389B7-A276-4D84-A347-E9CEDDC7EAC5}"/>
    <cellStyle name="20% - Accent6 3 2 2 4 2" xfId="11603" xr:uid="{10B3B0E8-92E8-4FED-8AB3-5C681FA5CE65}"/>
    <cellStyle name="20% - Accent6 3 2 2 4 2 2" xfId="28260" xr:uid="{586E0925-9A92-41C1-90A6-1C0305B30BCD}"/>
    <cellStyle name="20% - Accent6 3 2 2 4 3" xfId="19932" xr:uid="{07550302-2E8E-41EE-8770-95F4CDCD4779}"/>
    <cellStyle name="20% - Accent6 3 2 2 5" xfId="6049" xr:uid="{32684F32-12B0-4990-A056-7218486059A8}"/>
    <cellStyle name="20% - Accent6 3 2 2 5 2" xfId="14379" xr:uid="{B1101BF3-4079-4FD9-BA73-F1A94B4CC199}"/>
    <cellStyle name="20% - Accent6 3 2 2 5 2 2" xfId="31036" xr:uid="{2A168185-6922-4EE2-AE48-8CD74989FE76}"/>
    <cellStyle name="20% - Accent6 3 2 2 5 3" xfId="22708" xr:uid="{134240DC-B6DF-4010-A45B-BCD80497A163}"/>
    <cellStyle name="20% - Accent6 3 2 2 6" xfId="8827" xr:uid="{5C10C8EA-92FB-41BE-BD2C-7D013C354FCB}"/>
    <cellStyle name="20% - Accent6 3 2 2 6 2" xfId="25484" xr:uid="{8E4A9C76-7992-4F61-B045-83EF09385D77}"/>
    <cellStyle name="20% - Accent6 3 2 2 7" xfId="17156" xr:uid="{EB41E3AF-6D96-444E-904D-08E102464253}"/>
    <cellStyle name="20% - Accent6 3 2 3" xfId="716" xr:uid="{FBB091D8-89B1-4BB5-AAE3-7E6BDDE0C6D5}"/>
    <cellStyle name="20% - Accent6 3 2 3 2" xfId="2046" xr:uid="{C85735AF-6BBE-479A-A796-EA7C2026640F}"/>
    <cellStyle name="20% - Accent6 3 2 3 2 2" xfId="4836" xr:uid="{18C1E8F9-3132-471C-81CD-FFEAC19667C2}"/>
    <cellStyle name="20% - Accent6 3 2 3 2 2 2" xfId="13166" xr:uid="{85D05F64-3363-47FF-99AD-94849F75EBE4}"/>
    <cellStyle name="20% - Accent6 3 2 3 2 2 2 2" xfId="29823" xr:uid="{70873795-E1E4-46CC-9D0A-5351562F7836}"/>
    <cellStyle name="20% - Accent6 3 2 3 2 2 3" xfId="21495" xr:uid="{04F15DA4-7B32-411C-8A19-55D46FE67EEE}"/>
    <cellStyle name="20% - Accent6 3 2 3 2 3" xfId="7612" xr:uid="{AF2CAB30-4314-4B39-87D1-06C8553D8784}"/>
    <cellStyle name="20% - Accent6 3 2 3 2 3 2" xfId="15942" xr:uid="{3E76B68E-F203-4E82-8C10-9B495B785750}"/>
    <cellStyle name="20% - Accent6 3 2 3 2 3 2 2" xfId="32599" xr:uid="{CA1CD42B-3194-4829-8B48-FCF2CAD82B58}"/>
    <cellStyle name="20% - Accent6 3 2 3 2 3 3" xfId="24271" xr:uid="{2F757C9F-A462-426E-A6DB-3CEFF28DED7F}"/>
    <cellStyle name="20% - Accent6 3 2 3 2 4" xfId="10390" xr:uid="{8A4A2137-E86C-499E-B241-4A1C7CFE8916}"/>
    <cellStyle name="20% - Accent6 3 2 3 2 4 2" xfId="27047" xr:uid="{89313036-4A77-4BB6-A2CF-00CE3B93B044}"/>
    <cellStyle name="20% - Accent6 3 2 3 2 5" xfId="18719" xr:uid="{8028449D-861D-4351-84C5-1F6E7CFE0741}"/>
    <cellStyle name="20% - Accent6 3 2 3 3" xfId="3509" xr:uid="{FA3297A7-3BCB-41CB-A0FA-8532D0BE2A75}"/>
    <cellStyle name="20% - Accent6 3 2 3 3 2" xfId="11839" xr:uid="{C9AC766D-D2ED-4F38-A988-BFB39483570B}"/>
    <cellStyle name="20% - Accent6 3 2 3 3 2 2" xfId="28496" xr:uid="{0DE38EB2-BF20-4D1F-91F9-94888FA4E20E}"/>
    <cellStyle name="20% - Accent6 3 2 3 3 3" xfId="20168" xr:uid="{B08EE1FC-56EE-4C98-B3A3-A737D8AB62DB}"/>
    <cellStyle name="20% - Accent6 3 2 3 4" xfId="6285" xr:uid="{EF2F0F56-0406-4027-8183-A42E151E2F79}"/>
    <cellStyle name="20% - Accent6 3 2 3 4 2" xfId="14615" xr:uid="{C51CF224-4CD4-49A7-870A-8AC3929BEE45}"/>
    <cellStyle name="20% - Accent6 3 2 3 4 2 2" xfId="31272" xr:uid="{880A3B16-F74A-48FD-A3CA-CFBEE8C850E6}"/>
    <cellStyle name="20% - Accent6 3 2 3 4 3" xfId="22944" xr:uid="{EE617B64-7DC7-40B8-921A-5B1064CF7256}"/>
    <cellStyle name="20% - Accent6 3 2 3 5" xfId="9063" xr:uid="{9272BB1B-341E-471A-8F4E-541C6656AA03}"/>
    <cellStyle name="20% - Accent6 3 2 3 5 2" xfId="25720" xr:uid="{503B9227-5D9D-4944-9571-0224FA47577C}"/>
    <cellStyle name="20% - Accent6 3 2 3 6" xfId="17392" xr:uid="{903FD989-7816-4018-9AB0-23B7DF83EDD0}"/>
    <cellStyle name="20% - Accent6 3 2 4" xfId="1193" xr:uid="{DD28CFF6-95CA-4F0B-AF8D-C0C665BE6727}"/>
    <cellStyle name="20% - Accent6 3 2 4 2" xfId="2521" xr:uid="{8EF0C579-D0A8-4A32-94F2-28F5E6EB3CBC}"/>
    <cellStyle name="20% - Accent6 3 2 4 2 2" xfId="5311" xr:uid="{234BBA9E-089C-444A-A3D1-21A63D1ACA39}"/>
    <cellStyle name="20% - Accent6 3 2 4 2 2 2" xfId="13641" xr:uid="{73680563-9E34-4730-86D6-BC1DA39129A2}"/>
    <cellStyle name="20% - Accent6 3 2 4 2 2 2 2" xfId="30298" xr:uid="{26A055AD-E2D0-412D-B50B-F0666F05977B}"/>
    <cellStyle name="20% - Accent6 3 2 4 2 2 3" xfId="21970" xr:uid="{6C3BCCDF-2F82-44EA-9898-3C8842C4765C}"/>
    <cellStyle name="20% - Accent6 3 2 4 2 3" xfId="8087" xr:uid="{611A3C61-49C7-455B-AC19-B489F95095F4}"/>
    <cellStyle name="20% - Accent6 3 2 4 2 3 2" xfId="16417" xr:uid="{2C5AF898-8796-4F07-8B56-43C46625E749}"/>
    <cellStyle name="20% - Accent6 3 2 4 2 3 2 2" xfId="33074" xr:uid="{0D0DEF4B-CEE5-4527-843C-FF9D0EC23951}"/>
    <cellStyle name="20% - Accent6 3 2 4 2 3 3" xfId="24746" xr:uid="{5E20B848-2949-4B88-A704-C681BF237D9F}"/>
    <cellStyle name="20% - Accent6 3 2 4 2 4" xfId="10865" xr:uid="{E8050FEE-948B-415D-9127-56C7EF6CA4A4}"/>
    <cellStyle name="20% - Accent6 3 2 4 2 4 2" xfId="27522" xr:uid="{12F66F47-CA27-42C8-AFE4-E3D6D5749030}"/>
    <cellStyle name="20% - Accent6 3 2 4 2 5" xfId="19194" xr:uid="{C13E16CD-5B29-445E-B8E6-4685A3CC55C4}"/>
    <cellStyle name="20% - Accent6 3 2 4 3" xfId="3984" xr:uid="{AA49E996-500A-43BC-8082-340E4307B4C0}"/>
    <cellStyle name="20% - Accent6 3 2 4 3 2" xfId="12314" xr:uid="{ABC9C3CA-BCA3-490B-8932-89C4FD383DE2}"/>
    <cellStyle name="20% - Accent6 3 2 4 3 2 2" xfId="28971" xr:uid="{68CF1B00-39E1-4A11-9E55-F0BE7F316D01}"/>
    <cellStyle name="20% - Accent6 3 2 4 3 3" xfId="20643" xr:uid="{B239EC71-7197-4B4F-BBAF-21923D2839FD}"/>
    <cellStyle name="20% - Accent6 3 2 4 4" xfId="6760" xr:uid="{1D919CEA-BE82-469D-879B-937C721DFF27}"/>
    <cellStyle name="20% - Accent6 3 2 4 4 2" xfId="15090" xr:uid="{5529276B-A68B-49DF-9680-E984451362E5}"/>
    <cellStyle name="20% - Accent6 3 2 4 4 2 2" xfId="31747" xr:uid="{C98BB0FD-9F32-49BE-9053-BAC9B5C14E85}"/>
    <cellStyle name="20% - Accent6 3 2 4 4 3" xfId="23419" xr:uid="{1331DBA2-F998-4DAE-9F21-2F07C75CBAEB}"/>
    <cellStyle name="20% - Accent6 3 2 4 5" xfId="9538" xr:uid="{66B48E29-968D-481D-97FD-4E7A613CE206}"/>
    <cellStyle name="20% - Accent6 3 2 4 5 2" xfId="26195" xr:uid="{12F868E7-9883-442A-ACA6-6049918D8076}"/>
    <cellStyle name="20% - Accent6 3 2 4 6" xfId="17867" xr:uid="{7694FBD9-F5E1-43DC-814D-EBA682C61A20}"/>
    <cellStyle name="20% - Accent6 3 2 5" xfId="1573" xr:uid="{D65F8645-DB3B-48F5-B7F4-AD2CDDA0D834}"/>
    <cellStyle name="20% - Accent6 3 2 5 2" xfId="4363" xr:uid="{5650CC8E-EB66-4C41-A9BE-F598256E8E2E}"/>
    <cellStyle name="20% - Accent6 3 2 5 2 2" xfId="12693" xr:uid="{828C4BDE-0933-4E26-8E9E-99231A3F56D4}"/>
    <cellStyle name="20% - Accent6 3 2 5 2 2 2" xfId="29350" xr:uid="{A91D52BF-5C06-4E15-BD8C-49FC3BB1B074}"/>
    <cellStyle name="20% - Accent6 3 2 5 2 3" xfId="21022" xr:uid="{79A0BB0C-35C6-4522-82F8-4D8DBCFE3623}"/>
    <cellStyle name="20% - Accent6 3 2 5 3" xfId="7139" xr:uid="{76E4E424-E2B7-4EC1-A51B-328E65769C49}"/>
    <cellStyle name="20% - Accent6 3 2 5 3 2" xfId="15469" xr:uid="{B32DE29A-D263-4671-801C-000369EAF601}"/>
    <cellStyle name="20% - Accent6 3 2 5 3 2 2" xfId="32126" xr:uid="{5F30C91C-AA7D-4A89-BFEE-BF0F9E48CF6E}"/>
    <cellStyle name="20% - Accent6 3 2 5 3 3" xfId="23798" xr:uid="{1A94E975-C373-426D-9FB3-826B178AE4F3}"/>
    <cellStyle name="20% - Accent6 3 2 5 4" xfId="9917" xr:uid="{C35E6665-A9D7-40D7-934B-3695980FEDDA}"/>
    <cellStyle name="20% - Accent6 3 2 5 4 2" xfId="26574" xr:uid="{3FE41BAE-D768-4CC2-B83B-7723D7D8178E}"/>
    <cellStyle name="20% - Accent6 3 2 5 5" xfId="18246" xr:uid="{36AA55B6-877B-4517-A053-77D5F35A2D74}"/>
    <cellStyle name="20% - Accent6 3 2 6" xfId="3036" xr:uid="{0C2F7784-A206-433E-9EEC-C73A67380301}"/>
    <cellStyle name="20% - Accent6 3 2 6 2" xfId="11366" xr:uid="{FD5345B2-438C-4C35-8F96-498A2B78C09B}"/>
    <cellStyle name="20% - Accent6 3 2 6 2 2" xfId="28023" xr:uid="{24EE8CC2-A818-483B-84D3-AC265CED92F8}"/>
    <cellStyle name="20% - Accent6 3 2 6 3" xfId="19695" xr:uid="{80CBE993-023F-46DF-870B-FEDC7DB40EC3}"/>
    <cellStyle name="20% - Accent6 3 2 7" xfId="5812" xr:uid="{BEBEF102-A51F-4BC0-B94D-95A9A08AB483}"/>
    <cellStyle name="20% - Accent6 3 2 7 2" xfId="14142" xr:uid="{AD571342-D813-4DEE-A7CD-5E8CD595B38D}"/>
    <cellStyle name="20% - Accent6 3 2 7 2 2" xfId="30799" xr:uid="{FC4B0140-13C6-4DFC-80D9-AEE6059F161A}"/>
    <cellStyle name="20% - Accent6 3 2 7 3" xfId="22471" xr:uid="{BFDB2E7B-5E78-4062-91B6-C7D9B63BF2F1}"/>
    <cellStyle name="20% - Accent6 3 2 8" xfId="8590" xr:uid="{09F2F47B-5A99-4E9F-B949-FB07B4842262}"/>
    <cellStyle name="20% - Accent6 3 2 8 2" xfId="25247" xr:uid="{994A64B9-4273-487B-AECD-61312C484D83}"/>
    <cellStyle name="20% - Accent6 3 2 9" xfId="16919" xr:uid="{8E2CE0B5-A08C-4F96-890D-2CAD95C4B22D}"/>
    <cellStyle name="20% - Accent6 3 3" xfId="360" xr:uid="{EC3DA7C0-1497-4845-93B3-D87EFD2165BA}"/>
    <cellStyle name="20% - Accent6 3 3 2" xfId="839" xr:uid="{E1849093-6F11-45F2-B722-1D765E9DB41F}"/>
    <cellStyle name="20% - Accent6 3 3 2 2" xfId="2167" xr:uid="{240EA8AB-EF63-40E6-BCBC-F7D025CA75E8}"/>
    <cellStyle name="20% - Accent6 3 3 2 2 2" xfId="4957" xr:uid="{F702CB3A-E938-4405-98AF-D8DFA60F5877}"/>
    <cellStyle name="20% - Accent6 3 3 2 2 2 2" xfId="13287" xr:uid="{F7A791E6-AC52-4947-90F8-BE850437BB16}"/>
    <cellStyle name="20% - Accent6 3 3 2 2 2 2 2" xfId="29944" xr:uid="{FEB13F4C-093F-42A6-AF9F-7BF2A8582E18}"/>
    <cellStyle name="20% - Accent6 3 3 2 2 2 3" xfId="21616" xr:uid="{77CC405D-8796-48F2-929A-16726F8E9859}"/>
    <cellStyle name="20% - Accent6 3 3 2 2 3" xfId="7733" xr:uid="{D09FBE1B-1902-4234-9DD6-270EFC0F2C86}"/>
    <cellStyle name="20% - Accent6 3 3 2 2 3 2" xfId="16063" xr:uid="{009F6AE5-253B-4913-8A92-4AA27A344B7F}"/>
    <cellStyle name="20% - Accent6 3 3 2 2 3 2 2" xfId="32720" xr:uid="{E7B8D4B7-28C5-4408-B154-DE5533FAB853}"/>
    <cellStyle name="20% - Accent6 3 3 2 2 3 3" xfId="24392" xr:uid="{A4AC6EF1-5098-42D3-852D-D5A3F5E807D0}"/>
    <cellStyle name="20% - Accent6 3 3 2 2 4" xfId="10511" xr:uid="{671906AB-A376-479D-8D35-749E1A884E8A}"/>
    <cellStyle name="20% - Accent6 3 3 2 2 4 2" xfId="27168" xr:uid="{D699FD59-6C31-4B7F-9528-C6F1C2EEE79D}"/>
    <cellStyle name="20% - Accent6 3 3 2 2 5" xfId="18840" xr:uid="{F91CD566-1AC5-4F54-957C-86630E3265CD}"/>
    <cellStyle name="20% - Accent6 3 3 2 3" xfId="3630" xr:uid="{9567DD20-1C82-4E69-895E-F4E801E0A2F2}"/>
    <cellStyle name="20% - Accent6 3 3 2 3 2" xfId="11960" xr:uid="{966BBC91-7F1D-4A30-86C3-6347D59937F8}"/>
    <cellStyle name="20% - Accent6 3 3 2 3 2 2" xfId="28617" xr:uid="{13D88743-58CA-4AB5-B863-A740E40BA26B}"/>
    <cellStyle name="20% - Accent6 3 3 2 3 3" xfId="20289" xr:uid="{BA28D735-D662-4955-B48D-0DCFD4800C06}"/>
    <cellStyle name="20% - Accent6 3 3 2 4" xfId="6406" xr:uid="{DD71CFE4-9684-4DDD-8270-35A0F7ED0C6E}"/>
    <cellStyle name="20% - Accent6 3 3 2 4 2" xfId="14736" xr:uid="{B800042D-B136-4848-8658-9ABA1B06C32C}"/>
    <cellStyle name="20% - Accent6 3 3 2 4 2 2" xfId="31393" xr:uid="{7EBD094F-6867-4759-9EDF-B639B1D6FB27}"/>
    <cellStyle name="20% - Accent6 3 3 2 4 3" xfId="23065" xr:uid="{67885E6B-78E8-4AF7-AEDD-99427CB26B33}"/>
    <cellStyle name="20% - Accent6 3 3 2 5" xfId="9184" xr:uid="{7F5D4D75-F2B9-4D7F-B4EB-804A91B38452}"/>
    <cellStyle name="20% - Accent6 3 3 2 5 2" xfId="25841" xr:uid="{5C805083-8DBC-453B-96B6-00EAD995AED6}"/>
    <cellStyle name="20% - Accent6 3 3 2 6" xfId="17513" xr:uid="{1F5F79A0-192F-4FBE-A585-4E3D94FA7FE1}"/>
    <cellStyle name="20% - Accent6 3 3 3" xfId="1690" xr:uid="{6290B8B7-9C73-4C8A-8810-EB41A65995BD}"/>
    <cellStyle name="20% - Accent6 3 3 3 2" xfId="4480" xr:uid="{910A92C3-DF37-4136-8841-58EBCD6A660C}"/>
    <cellStyle name="20% - Accent6 3 3 3 2 2" xfId="12810" xr:uid="{100C5DE4-360B-456C-8CA2-1EC9AAC1C1D9}"/>
    <cellStyle name="20% - Accent6 3 3 3 2 2 2" xfId="29467" xr:uid="{4B66ED5D-8618-42E8-8D7B-F04125F382C8}"/>
    <cellStyle name="20% - Accent6 3 3 3 2 3" xfId="21139" xr:uid="{2B572388-A79E-4726-8A2D-9ECBDB9FBA33}"/>
    <cellStyle name="20% - Accent6 3 3 3 3" xfId="7256" xr:uid="{6421B18A-39DC-4954-A7F7-E18DBB03F6EB}"/>
    <cellStyle name="20% - Accent6 3 3 3 3 2" xfId="15586" xr:uid="{35E83C49-3F42-4C42-89F5-2FF7FC0CB67D}"/>
    <cellStyle name="20% - Accent6 3 3 3 3 2 2" xfId="32243" xr:uid="{277FA73D-A4FA-4148-BA7C-2B9A83075E5F}"/>
    <cellStyle name="20% - Accent6 3 3 3 3 3" xfId="23915" xr:uid="{F90A05E5-D37A-48B0-96E3-24313EF550F9}"/>
    <cellStyle name="20% - Accent6 3 3 3 4" xfId="10034" xr:uid="{3F4EB76D-A8DB-4553-ABBC-408882CA3A6E}"/>
    <cellStyle name="20% - Accent6 3 3 3 4 2" xfId="26691" xr:uid="{47569534-FB41-4D61-9A5E-CAA2332ECE44}"/>
    <cellStyle name="20% - Accent6 3 3 3 5" xfId="18363" xr:uid="{21F6A0B3-AC43-4AE7-857F-2663C59F659F}"/>
    <cellStyle name="20% - Accent6 3 3 4" xfId="3153" xr:uid="{1887B7B6-EC59-4436-9CC7-1B580BF3BBC4}"/>
    <cellStyle name="20% - Accent6 3 3 4 2" xfId="11483" xr:uid="{0C89A92B-BA06-4D51-9A6B-7B8710C5E108}"/>
    <cellStyle name="20% - Accent6 3 3 4 2 2" xfId="28140" xr:uid="{1746690E-2533-4758-92E3-148124CBF34B}"/>
    <cellStyle name="20% - Accent6 3 3 4 3" xfId="19812" xr:uid="{FF196A1B-8EB8-4AF3-87D5-CD38A2645CA8}"/>
    <cellStyle name="20% - Accent6 3 3 5" xfId="5929" xr:uid="{1412F69A-D62F-4F3C-85C9-95DD97F03995}"/>
    <cellStyle name="20% - Accent6 3 3 5 2" xfId="14259" xr:uid="{57B8F333-CEB7-46E8-9090-8923581C77E3}"/>
    <cellStyle name="20% - Accent6 3 3 5 2 2" xfId="30916" xr:uid="{08E0D7C8-490E-4EEE-AE6F-DA4532F364B9}"/>
    <cellStyle name="20% - Accent6 3 3 5 3" xfId="22588" xr:uid="{E5E45023-67CE-4F69-872F-F561986FE92F}"/>
    <cellStyle name="20% - Accent6 3 3 6" xfId="8707" xr:uid="{167664E1-B2B2-47A1-BE10-27EE7794BB0D}"/>
    <cellStyle name="20% - Accent6 3 3 6 2" xfId="25364" xr:uid="{954CA598-2967-4D1C-B562-3CC786E759C8}"/>
    <cellStyle name="20% - Accent6 3 3 7" xfId="17036" xr:uid="{CE260AA0-1ADF-4D31-909A-3F886B3E463F}"/>
    <cellStyle name="20% - Accent6 3 4" xfId="596" xr:uid="{B3D99B34-B4ED-4AE4-9301-113BFD1FF078}"/>
    <cellStyle name="20% - Accent6 3 4 2" xfId="1926" xr:uid="{CFFCC6AE-1B9F-4F5A-9078-5240CE69C8F7}"/>
    <cellStyle name="20% - Accent6 3 4 2 2" xfId="4716" xr:uid="{144B6103-9A78-4AB6-A048-4ECA27AC6DF6}"/>
    <cellStyle name="20% - Accent6 3 4 2 2 2" xfId="13046" xr:uid="{B971CB65-2AA0-4FF0-A3A4-FF9A86AFD87A}"/>
    <cellStyle name="20% - Accent6 3 4 2 2 2 2" xfId="29703" xr:uid="{6D6F3DC5-71F8-41D7-873B-ED2368A18350}"/>
    <cellStyle name="20% - Accent6 3 4 2 2 3" xfId="21375" xr:uid="{899E432D-A63A-487B-ABD8-B6E0A55FB660}"/>
    <cellStyle name="20% - Accent6 3 4 2 3" xfId="7492" xr:uid="{6F1E923F-E198-449B-AF90-DF1836FA72CE}"/>
    <cellStyle name="20% - Accent6 3 4 2 3 2" xfId="15822" xr:uid="{2878E682-299F-4DA1-8022-FD0983AD0F9E}"/>
    <cellStyle name="20% - Accent6 3 4 2 3 2 2" xfId="32479" xr:uid="{4D8E720F-00BA-4639-93F5-206268D6CCEC}"/>
    <cellStyle name="20% - Accent6 3 4 2 3 3" xfId="24151" xr:uid="{AE0DFBC5-2333-4648-8616-8E0086893765}"/>
    <cellStyle name="20% - Accent6 3 4 2 4" xfId="10270" xr:uid="{EFC313A2-1D33-4934-AB23-8D694E083FC2}"/>
    <cellStyle name="20% - Accent6 3 4 2 4 2" xfId="26927" xr:uid="{6AC0902A-84F7-44EA-8D3B-F30647E67FA3}"/>
    <cellStyle name="20% - Accent6 3 4 2 5" xfId="18599" xr:uid="{0E576BDF-6A4F-4C50-8C69-C673BC508165}"/>
    <cellStyle name="20% - Accent6 3 4 3" xfId="3389" xr:uid="{E239F5E5-3769-4713-B805-9AE1395B03B4}"/>
    <cellStyle name="20% - Accent6 3 4 3 2" xfId="11719" xr:uid="{94265119-09E1-4E24-99B2-9E5DB2A25BE7}"/>
    <cellStyle name="20% - Accent6 3 4 3 2 2" xfId="28376" xr:uid="{9C9FCD0E-2881-4FC1-A15C-5E4D377F1AE4}"/>
    <cellStyle name="20% - Accent6 3 4 3 3" xfId="20048" xr:uid="{2611D12F-C8CF-4132-BE24-FFB92364F695}"/>
    <cellStyle name="20% - Accent6 3 4 4" xfId="6165" xr:uid="{F4397F8D-2F39-45AF-AE3F-4CE3A993F062}"/>
    <cellStyle name="20% - Accent6 3 4 4 2" xfId="14495" xr:uid="{5840BBBD-6EDE-4439-B414-5C22A21CC8AF}"/>
    <cellStyle name="20% - Accent6 3 4 4 2 2" xfId="31152" xr:uid="{1DBB2F86-48E3-4623-B2E3-AB797314305F}"/>
    <cellStyle name="20% - Accent6 3 4 4 3" xfId="22824" xr:uid="{2B3FD272-FBE9-48B3-9071-80B2AFBA7552}"/>
    <cellStyle name="20% - Accent6 3 4 5" xfId="8943" xr:uid="{46557E4C-54F9-4BAD-8240-B4F4E0A4F04B}"/>
    <cellStyle name="20% - Accent6 3 4 5 2" xfId="25600" xr:uid="{3E5A7902-E230-45BF-8D7D-B2A5E64F4D59}"/>
    <cellStyle name="20% - Accent6 3 4 6" xfId="17272" xr:uid="{6750C354-7D3A-4A0D-9D76-EA8CDD338C21}"/>
    <cellStyle name="20% - Accent6 3 5" xfId="1073" xr:uid="{E50099FE-59A3-4FCA-ADB5-20EAE2EFFE71}"/>
    <cellStyle name="20% - Accent6 3 5 2" xfId="2401" xr:uid="{0D39D843-F25E-4BBF-8EDB-CB48DC8CC973}"/>
    <cellStyle name="20% - Accent6 3 5 2 2" xfId="5191" xr:uid="{F6F9E348-7FDD-4432-8FF7-178EB108189F}"/>
    <cellStyle name="20% - Accent6 3 5 2 2 2" xfId="13521" xr:uid="{8FC4AF12-F604-4304-977F-933E65B7E4C1}"/>
    <cellStyle name="20% - Accent6 3 5 2 2 2 2" xfId="30178" xr:uid="{897DC55C-5E86-4663-A8A0-640463338455}"/>
    <cellStyle name="20% - Accent6 3 5 2 2 3" xfId="21850" xr:uid="{0EEFF817-C6EB-4F13-BF13-D8CD2FD5A21F}"/>
    <cellStyle name="20% - Accent6 3 5 2 3" xfId="7967" xr:uid="{5310844D-AB14-4506-9FD0-6AD533FC73FB}"/>
    <cellStyle name="20% - Accent6 3 5 2 3 2" xfId="16297" xr:uid="{A452BB19-4C98-46A4-A349-19ED97AE3D59}"/>
    <cellStyle name="20% - Accent6 3 5 2 3 2 2" xfId="32954" xr:uid="{057A76FE-E904-4943-A838-A34259F41B42}"/>
    <cellStyle name="20% - Accent6 3 5 2 3 3" xfId="24626" xr:uid="{3FC5C532-14FB-4AD7-9764-69BFFC352ED9}"/>
    <cellStyle name="20% - Accent6 3 5 2 4" xfId="10745" xr:uid="{EC6FFC53-ECCC-4D7F-A346-133F33290643}"/>
    <cellStyle name="20% - Accent6 3 5 2 4 2" xfId="27402" xr:uid="{3FEE2B39-E25B-4F77-A940-44C1B2A53500}"/>
    <cellStyle name="20% - Accent6 3 5 2 5" xfId="19074" xr:uid="{DB3D6BB6-3F2D-40D4-9003-5993F0C5471E}"/>
    <cellStyle name="20% - Accent6 3 5 3" xfId="3864" xr:uid="{CE8D1246-A9C8-4890-8CF3-87107550CDD5}"/>
    <cellStyle name="20% - Accent6 3 5 3 2" xfId="12194" xr:uid="{A4E5A70D-5F8A-4FEE-9DC2-D3CE17C8BCC9}"/>
    <cellStyle name="20% - Accent6 3 5 3 2 2" xfId="28851" xr:uid="{748C7FF4-A1AD-4E3A-86FC-26FE42917FDC}"/>
    <cellStyle name="20% - Accent6 3 5 3 3" xfId="20523" xr:uid="{4F8A420F-8080-42FC-B40F-5C0C6C994624}"/>
    <cellStyle name="20% - Accent6 3 5 4" xfId="6640" xr:uid="{151DC218-A0C9-438A-BBF2-3FDA16925968}"/>
    <cellStyle name="20% - Accent6 3 5 4 2" xfId="14970" xr:uid="{3578F326-A7D1-4964-8E77-B4289E30308F}"/>
    <cellStyle name="20% - Accent6 3 5 4 2 2" xfId="31627" xr:uid="{82BEA72A-96D3-401A-A322-370AC98105AB}"/>
    <cellStyle name="20% - Accent6 3 5 4 3" xfId="23299" xr:uid="{77C68B18-0ADC-4E25-A3A9-ACF247CB7626}"/>
    <cellStyle name="20% - Accent6 3 5 5" xfId="9418" xr:uid="{5D3A0490-34E0-441F-B012-9C70BE971D2E}"/>
    <cellStyle name="20% - Accent6 3 5 5 2" xfId="26075" xr:uid="{52A6E0C4-33B2-46F6-AE3A-3A3A7F0A98E8}"/>
    <cellStyle name="20% - Accent6 3 5 6" xfId="17747" xr:uid="{DB5ABEBC-D429-4244-80F0-DA774DDC01FD}"/>
    <cellStyle name="20% - Accent6 3 6" xfId="1338" xr:uid="{3E1DCE5E-F2F5-4550-B5B3-2CE8AD5D3206}"/>
    <cellStyle name="20% - Accent6 3 6 2" xfId="2666" xr:uid="{A2D36CCE-6820-4851-8F89-B60313102356}"/>
    <cellStyle name="20% - Accent6 3 6 2 2" xfId="5456" xr:uid="{5474214B-54B9-40D2-B214-048A5330CDBF}"/>
    <cellStyle name="20% - Accent6 3 6 2 2 2" xfId="13786" xr:uid="{7688B60A-DE02-4215-B438-F22158A52EAD}"/>
    <cellStyle name="20% - Accent6 3 6 2 2 2 2" xfId="30443" xr:uid="{38170359-70F1-439C-A778-632C315970A6}"/>
    <cellStyle name="20% - Accent6 3 6 2 2 3" xfId="22115" xr:uid="{AFD3ED4C-E597-4280-AB93-92BD95C90FD4}"/>
    <cellStyle name="20% - Accent6 3 6 2 3" xfId="8232" xr:uid="{8325BA1B-235B-44B7-BE0E-D2EFF0711CE5}"/>
    <cellStyle name="20% - Accent6 3 6 2 3 2" xfId="16562" xr:uid="{B103EE22-740B-4FF1-B1E8-F7FB8963A04F}"/>
    <cellStyle name="20% - Accent6 3 6 2 3 2 2" xfId="33219" xr:uid="{FFB4B7A5-AC18-43C2-BD88-4CD4087D8402}"/>
    <cellStyle name="20% - Accent6 3 6 2 3 3" xfId="24891" xr:uid="{397D2DD4-F752-4088-B049-0D021E1EA43A}"/>
    <cellStyle name="20% - Accent6 3 6 2 4" xfId="11010" xr:uid="{98B9A67A-DFC4-48C0-9D25-66EA787D38FF}"/>
    <cellStyle name="20% - Accent6 3 6 2 4 2" xfId="27667" xr:uid="{FBA4A210-DC68-44DA-A6BD-3E052F74FA18}"/>
    <cellStyle name="20% - Accent6 3 6 2 5" xfId="19339" xr:uid="{D24F6301-C541-4752-AD86-622CFDD12922}"/>
    <cellStyle name="20% - Accent6 3 6 3" xfId="4129" xr:uid="{93E43E02-64FF-405D-8A62-C340BD7298A1}"/>
    <cellStyle name="20% - Accent6 3 6 3 2" xfId="12459" xr:uid="{F28D1C7F-7179-49F5-8A0B-BB39ABA98C4F}"/>
    <cellStyle name="20% - Accent6 3 6 3 2 2" xfId="29116" xr:uid="{743344F6-E96F-472F-B996-D8B1C222A87B}"/>
    <cellStyle name="20% - Accent6 3 6 3 3" xfId="20788" xr:uid="{22B09C45-7325-46BA-9303-F4916C5030D1}"/>
    <cellStyle name="20% - Accent6 3 6 4" xfId="6905" xr:uid="{9A5C323A-2FE4-42A4-BA7F-B67B11349AF4}"/>
    <cellStyle name="20% - Accent6 3 6 4 2" xfId="15235" xr:uid="{A2FA2E74-8F58-4CB0-AB4C-D69CAC2B8106}"/>
    <cellStyle name="20% - Accent6 3 6 4 2 2" xfId="31892" xr:uid="{0B745A08-06A8-4137-995B-4CEAAADA5C47}"/>
    <cellStyle name="20% - Accent6 3 6 4 3" xfId="23564" xr:uid="{37B5D956-F56D-416E-BB9A-ED75F209E196}"/>
    <cellStyle name="20% - Accent6 3 6 5" xfId="9683" xr:uid="{7E56AC2C-F31B-43EC-B430-2B884E6B4D9F}"/>
    <cellStyle name="20% - Accent6 3 6 5 2" xfId="26340" xr:uid="{0D481469-D409-4553-8517-C2933CF6A0C9}"/>
    <cellStyle name="20% - Accent6 3 6 6" xfId="18012" xr:uid="{A6076BDF-2F94-4DC8-84AE-1D4067A981AA}"/>
    <cellStyle name="20% - Accent6 3 7" xfId="1453" xr:uid="{35C1DE0E-F09C-432F-8D56-C4BEEACC18D8}"/>
    <cellStyle name="20% - Accent6 3 7 2" xfId="4243" xr:uid="{2BD89746-6586-4402-BAC8-82EB7420834F}"/>
    <cellStyle name="20% - Accent6 3 7 2 2" xfId="12573" xr:uid="{939FF3F8-423F-4588-9A78-2A186FBC933C}"/>
    <cellStyle name="20% - Accent6 3 7 2 2 2" xfId="29230" xr:uid="{278C2B77-FC88-4785-8CBE-EF217D91138E}"/>
    <cellStyle name="20% - Accent6 3 7 2 3" xfId="20902" xr:uid="{9CD7C29D-3EFA-4AA7-8EBD-60EBD13445DC}"/>
    <cellStyle name="20% - Accent6 3 7 3" xfId="7019" xr:uid="{4DC83B46-9B1F-4A30-9DE0-08E89C9405A4}"/>
    <cellStyle name="20% - Accent6 3 7 3 2" xfId="15349" xr:uid="{41F69A1D-3C6D-4723-8EDF-481CC40FBCCA}"/>
    <cellStyle name="20% - Accent6 3 7 3 2 2" xfId="32006" xr:uid="{A20973DD-1AC5-4466-BF3C-37492F25DFAD}"/>
    <cellStyle name="20% - Accent6 3 7 3 3" xfId="23678" xr:uid="{029E5276-9BC7-45AB-BA65-EF6FACFB7D5C}"/>
    <cellStyle name="20% - Accent6 3 7 4" xfId="9797" xr:uid="{91D92A9D-15A2-4EF7-BDE0-CE1681F1CBB2}"/>
    <cellStyle name="20% - Accent6 3 7 4 2" xfId="26454" xr:uid="{CF202E06-C41A-496D-BC97-76086987D048}"/>
    <cellStyle name="20% - Accent6 3 7 5" xfId="18126" xr:uid="{722D5185-8457-44E0-A5F1-0FD7B15307F9}"/>
    <cellStyle name="20% - Accent6 3 8" xfId="2916" xr:uid="{E53ABCC2-D54C-4EDB-AFFD-5087F4E1255C}"/>
    <cellStyle name="20% - Accent6 3 8 2" xfId="11246" xr:uid="{E97B4DF2-6E7D-4317-92F7-10A21ACF97A6}"/>
    <cellStyle name="20% - Accent6 3 8 2 2" xfId="27903" xr:uid="{9730CE69-6675-43DC-B353-77B1FEC40623}"/>
    <cellStyle name="20% - Accent6 3 8 3" xfId="19575" xr:uid="{663272FD-696A-497A-858A-5FEF9106A443}"/>
    <cellStyle name="20% - Accent6 3 9" xfId="5692" xr:uid="{8C9F21C8-2B12-4900-B31B-157DCB64C843}"/>
    <cellStyle name="20% - Accent6 3 9 2" xfId="14022" xr:uid="{F8D15A52-6C67-4DCD-8838-AC76FA61DA5E}"/>
    <cellStyle name="20% - Accent6 3 9 2 2" xfId="30679" xr:uid="{460ADFE9-8952-4DFE-A162-7D9AE2533DD7}"/>
    <cellStyle name="20% - Accent6 3 9 3" xfId="22351" xr:uid="{47C3B4DC-600E-4B2E-A0E1-8BBBBF27C2C6}"/>
    <cellStyle name="20% - Accent6 4" xfId="177" xr:uid="{69115312-C9F0-491D-9B8B-1C04AD77A45D}"/>
    <cellStyle name="20% - Accent6 4 10" xfId="34770" xr:uid="{B16AF50D-D0EE-4ADF-B7DD-44FDC0BCE1B0}"/>
    <cellStyle name="20% - Accent6 4 2" xfId="418" xr:uid="{4B38D9E0-F27A-4064-A9C9-FC39E9F4C7F5}"/>
    <cellStyle name="20% - Accent6 4 2 2" xfId="895" xr:uid="{D63A69DF-B318-45DE-97C0-F0A8F7ACAB30}"/>
    <cellStyle name="20% - Accent6 4 2 2 2" xfId="2223" xr:uid="{AD25FD6B-456A-4EA9-9468-143E8765CD5C}"/>
    <cellStyle name="20% - Accent6 4 2 2 2 2" xfId="5013" xr:uid="{CDB87160-C9AE-445A-B928-4017EEF0B797}"/>
    <cellStyle name="20% - Accent6 4 2 2 2 2 2" xfId="13343" xr:uid="{1730A9C3-D217-4930-9700-C49EEA367466}"/>
    <cellStyle name="20% - Accent6 4 2 2 2 2 2 2" xfId="30000" xr:uid="{F71D21FB-67BA-45BB-B46A-98EED08D3D2D}"/>
    <cellStyle name="20% - Accent6 4 2 2 2 2 3" xfId="21672" xr:uid="{A25004FA-51C3-4C7E-A613-DFF56A4108B2}"/>
    <cellStyle name="20% - Accent6 4 2 2 2 3" xfId="7789" xr:uid="{0113080D-48DE-429B-80E4-FA1971FB8D16}"/>
    <cellStyle name="20% - Accent6 4 2 2 2 3 2" xfId="16119" xr:uid="{D61C824E-938A-47C8-B291-CFDBEA1C2B65}"/>
    <cellStyle name="20% - Accent6 4 2 2 2 3 2 2" xfId="32776" xr:uid="{11B81935-AA54-4E91-814F-674AB5B8488F}"/>
    <cellStyle name="20% - Accent6 4 2 2 2 3 3" xfId="24448" xr:uid="{6010D4CF-1CAE-4753-8432-18917F55ED05}"/>
    <cellStyle name="20% - Accent6 4 2 2 2 4" xfId="10567" xr:uid="{8E6A228E-15D6-4844-AAC1-470CBEF6204E}"/>
    <cellStyle name="20% - Accent6 4 2 2 2 4 2" xfId="27224" xr:uid="{ACD7DDB5-38B2-4554-9528-70837D5E95C6}"/>
    <cellStyle name="20% - Accent6 4 2 2 2 5" xfId="18896" xr:uid="{5D8C0706-872E-4E92-AC41-13D065783DDB}"/>
    <cellStyle name="20% - Accent6 4 2 2 3" xfId="3686" xr:uid="{B85D99C5-B32D-481C-ACEF-AF1B3A7E9075}"/>
    <cellStyle name="20% - Accent6 4 2 2 3 2" xfId="12016" xr:uid="{EB88B13D-90AD-47CA-A8EF-E81E5D387AFA}"/>
    <cellStyle name="20% - Accent6 4 2 2 3 2 2" xfId="28673" xr:uid="{91521D64-F4CD-4224-8579-EADFABC39D51}"/>
    <cellStyle name="20% - Accent6 4 2 2 3 3" xfId="20345" xr:uid="{C424BCF8-B9B1-46C1-8FBE-0590815602FD}"/>
    <cellStyle name="20% - Accent6 4 2 2 4" xfId="6462" xr:uid="{950172E2-BE2E-412E-9175-65E597856F61}"/>
    <cellStyle name="20% - Accent6 4 2 2 4 2" xfId="14792" xr:uid="{6D1B4169-AAC4-4732-B800-1CCD00C822AE}"/>
    <cellStyle name="20% - Accent6 4 2 2 4 2 2" xfId="31449" xr:uid="{F53AED6E-1A6C-4194-8547-10395843BBD6}"/>
    <cellStyle name="20% - Accent6 4 2 2 4 3" xfId="23121" xr:uid="{2B79C17E-CAC6-4B05-85FA-F63F803FE87E}"/>
    <cellStyle name="20% - Accent6 4 2 2 5" xfId="9240" xr:uid="{D671BFE9-360C-4D0F-9A9A-A289998B1AD9}"/>
    <cellStyle name="20% - Accent6 4 2 2 5 2" xfId="25897" xr:uid="{831C5BE8-4F35-4319-8C9C-038FD0395E94}"/>
    <cellStyle name="20% - Accent6 4 2 2 6" xfId="17569" xr:uid="{94FA88D7-39EA-4A72-8546-83C10A05AEA6}"/>
    <cellStyle name="20% - Accent6 4 2 3" xfId="1748" xr:uid="{FB18AD05-66B3-45B3-A12F-5BE97813FAB5}"/>
    <cellStyle name="20% - Accent6 4 2 3 2" xfId="4538" xr:uid="{5DF3B72A-D454-483C-B6B9-05BAF4701A81}"/>
    <cellStyle name="20% - Accent6 4 2 3 2 2" xfId="12868" xr:uid="{CB85D872-F67D-4264-ACCA-89211288B8BB}"/>
    <cellStyle name="20% - Accent6 4 2 3 2 2 2" xfId="29525" xr:uid="{C7C7D8E7-C6C0-4E4C-B9A4-99A5BC7F0B7C}"/>
    <cellStyle name="20% - Accent6 4 2 3 2 3" xfId="21197" xr:uid="{223723A2-5F62-44E2-B458-312C26B37D2C}"/>
    <cellStyle name="20% - Accent6 4 2 3 3" xfId="7314" xr:uid="{E4947390-1D55-4EA0-8779-3C7EF570C6A4}"/>
    <cellStyle name="20% - Accent6 4 2 3 3 2" xfId="15644" xr:uid="{88B982D9-3FC8-4590-9B81-C8F9C56469FA}"/>
    <cellStyle name="20% - Accent6 4 2 3 3 2 2" xfId="32301" xr:uid="{92366785-D92C-4533-8931-3D6BFB6257CE}"/>
    <cellStyle name="20% - Accent6 4 2 3 3 3" xfId="23973" xr:uid="{5EE7BA2A-4D4F-4D63-836C-9D742F398B50}"/>
    <cellStyle name="20% - Accent6 4 2 3 4" xfId="10092" xr:uid="{FCD4BD8C-36AA-4758-9FB3-260281875869}"/>
    <cellStyle name="20% - Accent6 4 2 3 4 2" xfId="26749" xr:uid="{A23C6979-3B0F-43D8-A13E-F3F737858DA2}"/>
    <cellStyle name="20% - Accent6 4 2 3 5" xfId="18421" xr:uid="{C2D92FE5-5061-493E-A5F2-45FF5C788D94}"/>
    <cellStyle name="20% - Accent6 4 2 4" xfId="3211" xr:uid="{E1F5ACD8-8521-41C4-B41B-51254F36144D}"/>
    <cellStyle name="20% - Accent6 4 2 4 2" xfId="11541" xr:uid="{7C5423EA-9045-45DE-98EA-23455540AF21}"/>
    <cellStyle name="20% - Accent6 4 2 4 2 2" xfId="28198" xr:uid="{E64194B7-922A-46F8-AFAE-4EC553A072C4}"/>
    <cellStyle name="20% - Accent6 4 2 4 3" xfId="19870" xr:uid="{D1F6DB1F-6BD5-40AB-B0C9-BD05BED95FFF}"/>
    <cellStyle name="20% - Accent6 4 2 5" xfId="5987" xr:uid="{B253E08A-2B18-4B39-B68F-F58CE6AECC10}"/>
    <cellStyle name="20% - Accent6 4 2 5 2" xfId="14317" xr:uid="{9B2EE321-8716-4941-9CA9-3C1DBD8E313A}"/>
    <cellStyle name="20% - Accent6 4 2 5 2 2" xfId="30974" xr:uid="{5F1BC33B-DB4D-424C-919E-D53F28F374A9}"/>
    <cellStyle name="20% - Accent6 4 2 5 3" xfId="22646" xr:uid="{0AEF6325-57FF-44F6-9902-ED5F707C67C9}"/>
    <cellStyle name="20% - Accent6 4 2 6" xfId="8765" xr:uid="{06660AB9-C8E8-4FFA-9308-9A95CF3FC1A0}"/>
    <cellStyle name="20% - Accent6 4 2 6 2" xfId="25422" xr:uid="{3C34D4C6-FE50-46A1-A6D0-034AFAAC8472}"/>
    <cellStyle name="20% - Accent6 4 2 7" xfId="17094" xr:uid="{36365CBF-5C25-4E8A-ACCD-BB761344A635}"/>
    <cellStyle name="20% - Accent6 4 3" xfId="654" xr:uid="{931FE4E1-C86C-49BF-A331-B62DF63905DA}"/>
    <cellStyle name="20% - Accent6 4 3 2" xfId="1984" xr:uid="{574C8B60-8405-4DF9-8B10-DA3A87FF37D8}"/>
    <cellStyle name="20% - Accent6 4 3 2 2" xfId="4774" xr:uid="{DC2FD4C7-9249-49D5-82D8-E2FB0E1241DD}"/>
    <cellStyle name="20% - Accent6 4 3 2 2 2" xfId="13104" xr:uid="{CE6820EB-3335-4837-9B76-12EFC5438CDD}"/>
    <cellStyle name="20% - Accent6 4 3 2 2 2 2" xfId="29761" xr:uid="{EB17EDCB-78D0-41E0-ADA8-47164C54AB58}"/>
    <cellStyle name="20% - Accent6 4 3 2 2 3" xfId="21433" xr:uid="{4B846270-AC22-4A71-B248-82FD11BAD2A4}"/>
    <cellStyle name="20% - Accent6 4 3 2 3" xfId="7550" xr:uid="{F1AECA6E-19AB-4EC1-B1E5-7119086F9F5E}"/>
    <cellStyle name="20% - Accent6 4 3 2 3 2" xfId="15880" xr:uid="{4A26E764-3766-4DF8-A690-222BEA61B6FD}"/>
    <cellStyle name="20% - Accent6 4 3 2 3 2 2" xfId="32537" xr:uid="{B8FEE58D-46B2-43B6-9B3F-E66FC52CC323}"/>
    <cellStyle name="20% - Accent6 4 3 2 3 3" xfId="24209" xr:uid="{8C70B61D-037C-426A-BB35-A9B57760EAAE}"/>
    <cellStyle name="20% - Accent6 4 3 2 4" xfId="10328" xr:uid="{5F8EE3F1-B0FC-4B80-B09B-762AB2525E0F}"/>
    <cellStyle name="20% - Accent6 4 3 2 4 2" xfId="26985" xr:uid="{A2118122-53EA-4CD2-B486-37D28BB874CB}"/>
    <cellStyle name="20% - Accent6 4 3 2 5" xfId="18657" xr:uid="{8B2BB2C8-AEC3-4A3F-B7E7-20FCC42FECFF}"/>
    <cellStyle name="20% - Accent6 4 3 3" xfId="3447" xr:uid="{E1BC7D7E-A35C-40BC-9705-C136D7417EE7}"/>
    <cellStyle name="20% - Accent6 4 3 3 2" xfId="11777" xr:uid="{E17EAC32-C2CA-4017-8376-D4F95A130CBB}"/>
    <cellStyle name="20% - Accent6 4 3 3 2 2" xfId="28434" xr:uid="{F5ECBFEB-E5EB-41CD-9323-1227EE94F497}"/>
    <cellStyle name="20% - Accent6 4 3 3 3" xfId="20106" xr:uid="{F1164A99-B8B9-4045-BA06-614A6A9572A1}"/>
    <cellStyle name="20% - Accent6 4 3 4" xfId="6223" xr:uid="{41D6446D-9B87-4220-89CC-5406D801E3E0}"/>
    <cellStyle name="20% - Accent6 4 3 4 2" xfId="14553" xr:uid="{10FD4D95-B046-4EE0-BD07-DDFD76E26814}"/>
    <cellStyle name="20% - Accent6 4 3 4 2 2" xfId="31210" xr:uid="{74D33B12-C189-4529-B63B-05A9D752D25F}"/>
    <cellStyle name="20% - Accent6 4 3 4 3" xfId="22882" xr:uid="{37896E99-A24F-4CA9-8FD7-E50E7F28F293}"/>
    <cellStyle name="20% - Accent6 4 3 5" xfId="9001" xr:uid="{04FA1C70-2FB2-475C-B122-8E06D4E26927}"/>
    <cellStyle name="20% - Accent6 4 3 5 2" xfId="25658" xr:uid="{05D7AC11-91A1-4189-8904-F615FB0D434D}"/>
    <cellStyle name="20% - Accent6 4 3 6" xfId="17330" xr:uid="{D0578305-EFB9-4D3F-8B58-68932B69FA08}"/>
    <cellStyle name="20% - Accent6 4 4" xfId="1131" xr:uid="{D1AB1DF3-8BFD-4C20-BBC0-5BE434BEEB21}"/>
    <cellStyle name="20% - Accent6 4 4 2" xfId="2459" xr:uid="{EA7E8F51-CC0C-4752-A253-BF7CCE509C29}"/>
    <cellStyle name="20% - Accent6 4 4 2 2" xfId="5249" xr:uid="{4AA8A3DE-520C-43BA-8075-F451F8EBA6A3}"/>
    <cellStyle name="20% - Accent6 4 4 2 2 2" xfId="13579" xr:uid="{3A5671F4-583B-4D6E-BB37-0D330DBF88DF}"/>
    <cellStyle name="20% - Accent6 4 4 2 2 2 2" xfId="30236" xr:uid="{F189C4D3-765E-4181-A8F9-D551D0CB2872}"/>
    <cellStyle name="20% - Accent6 4 4 2 2 3" xfId="21908" xr:uid="{7F4BF2B7-A34E-4939-B43F-AFDFB04D237D}"/>
    <cellStyle name="20% - Accent6 4 4 2 3" xfId="8025" xr:uid="{BE3898FC-7C65-4881-8C59-3111E759C05D}"/>
    <cellStyle name="20% - Accent6 4 4 2 3 2" xfId="16355" xr:uid="{1161FCAF-5224-47BE-8366-F8BC78975001}"/>
    <cellStyle name="20% - Accent6 4 4 2 3 2 2" xfId="33012" xr:uid="{386C5B21-2A0E-4AB2-97C3-E99F1D8B0444}"/>
    <cellStyle name="20% - Accent6 4 4 2 3 3" xfId="24684" xr:uid="{BF999D70-471E-4EF6-9D7E-95EE3630BA2D}"/>
    <cellStyle name="20% - Accent6 4 4 2 4" xfId="10803" xr:uid="{45671D49-8929-4571-AB59-C89C26FBEAA6}"/>
    <cellStyle name="20% - Accent6 4 4 2 4 2" xfId="27460" xr:uid="{2D2C151E-BE6E-4483-B73A-17E7CCBF2CF4}"/>
    <cellStyle name="20% - Accent6 4 4 2 5" xfId="19132" xr:uid="{23EB9BD9-B251-4A43-ACE8-6A1116F55F9B}"/>
    <cellStyle name="20% - Accent6 4 4 3" xfId="3922" xr:uid="{04AFEC5C-6F68-4E79-AC02-E9C37BECC41E}"/>
    <cellStyle name="20% - Accent6 4 4 3 2" xfId="12252" xr:uid="{DC2DDDD6-D566-44FA-92D3-2837EF3143E8}"/>
    <cellStyle name="20% - Accent6 4 4 3 2 2" xfId="28909" xr:uid="{2E1AD547-366F-413F-BA8D-6126D24A5DAA}"/>
    <cellStyle name="20% - Accent6 4 4 3 3" xfId="20581" xr:uid="{F80BB61E-5178-4D7C-A296-2A7C21E5262B}"/>
    <cellStyle name="20% - Accent6 4 4 4" xfId="6698" xr:uid="{4CE81CD3-6857-4D67-B91F-D3E7625C5C03}"/>
    <cellStyle name="20% - Accent6 4 4 4 2" xfId="15028" xr:uid="{4643478F-FF72-4497-B052-FA3D7C99C10B}"/>
    <cellStyle name="20% - Accent6 4 4 4 2 2" xfId="31685" xr:uid="{B4AE0B1A-76B0-4002-A7D5-C2ABBFDAA251}"/>
    <cellStyle name="20% - Accent6 4 4 4 3" xfId="23357" xr:uid="{B5977C05-AA49-422B-B708-CEF4FAB5F6B6}"/>
    <cellStyle name="20% - Accent6 4 4 5" xfId="9476" xr:uid="{167BAA73-9469-499E-B0B5-E4F755238DCF}"/>
    <cellStyle name="20% - Accent6 4 4 5 2" xfId="26133" xr:uid="{C53CD642-62B6-4EB3-B4E8-0F8741499F38}"/>
    <cellStyle name="20% - Accent6 4 4 6" xfId="17805" xr:uid="{EB2628E7-529C-470F-9AA3-7F0D6723061F}"/>
    <cellStyle name="20% - Accent6 4 5" xfId="1511" xr:uid="{D3EB77F3-C78E-4E74-94FD-F5D7CBEAB531}"/>
    <cellStyle name="20% - Accent6 4 5 2" xfId="4301" xr:uid="{688E5F95-B6CD-4291-930A-3A3FF3D6F12A}"/>
    <cellStyle name="20% - Accent6 4 5 2 2" xfId="12631" xr:uid="{9DAD759B-78B9-44F7-9614-36A292E8D8A2}"/>
    <cellStyle name="20% - Accent6 4 5 2 2 2" xfId="29288" xr:uid="{896C722C-585D-4509-A0BB-EC743339C7F8}"/>
    <cellStyle name="20% - Accent6 4 5 2 3" xfId="20960" xr:uid="{2E0A1EB9-6216-4C08-AA58-EC5DAF3911A1}"/>
    <cellStyle name="20% - Accent6 4 5 3" xfId="7077" xr:uid="{A41B7F4D-6A5F-4A5C-B834-4F6CF13188A0}"/>
    <cellStyle name="20% - Accent6 4 5 3 2" xfId="15407" xr:uid="{47EE7409-BFF1-4022-808D-FB3466B927AE}"/>
    <cellStyle name="20% - Accent6 4 5 3 2 2" xfId="32064" xr:uid="{F475E9EB-877F-45CD-AD85-FCD799AABF5F}"/>
    <cellStyle name="20% - Accent6 4 5 3 3" xfId="23736" xr:uid="{084D6544-3CD1-4853-B34B-76AA29363210}"/>
    <cellStyle name="20% - Accent6 4 5 4" xfId="9855" xr:uid="{515DBDF6-1076-43CE-91DF-3DDBFB762709}"/>
    <cellStyle name="20% - Accent6 4 5 4 2" xfId="26512" xr:uid="{5DCC312E-1AC5-47F9-A303-139FFE00A55A}"/>
    <cellStyle name="20% - Accent6 4 5 5" xfId="18184" xr:uid="{C63A325B-4CF4-4DCE-ACA3-B91FF8C605D1}"/>
    <cellStyle name="20% - Accent6 4 6" xfId="2974" xr:uid="{4770A142-4281-47E9-ADDD-A9AE842D3B7E}"/>
    <cellStyle name="20% - Accent6 4 6 2" xfId="11304" xr:uid="{133E37A9-B1FA-4C98-8998-B7621400A848}"/>
    <cellStyle name="20% - Accent6 4 6 2 2" xfId="27961" xr:uid="{E76890D0-3378-4EA7-80D1-3AA51CA2EEA1}"/>
    <cellStyle name="20% - Accent6 4 6 3" xfId="19633" xr:uid="{C3580D2E-7E1E-4AF6-963F-9DBB8403BC8D}"/>
    <cellStyle name="20% - Accent6 4 7" xfId="5750" xr:uid="{A0F2A912-E450-43CD-8E4C-2C8A1643A06A}"/>
    <cellStyle name="20% - Accent6 4 7 2" xfId="14080" xr:uid="{67A028DC-4ECC-4A98-B20A-719D5DBAE740}"/>
    <cellStyle name="20% - Accent6 4 7 2 2" xfId="30737" xr:uid="{3DA4E9EB-DAB0-49F8-82FF-B469B46C274C}"/>
    <cellStyle name="20% - Accent6 4 7 3" xfId="22409" xr:uid="{FA0D39BD-4987-4B90-89BF-BAE8CC20D2AE}"/>
    <cellStyle name="20% - Accent6 4 8" xfId="8528" xr:uid="{2C2AA280-382F-464E-8EDE-8F373697A581}"/>
    <cellStyle name="20% - Accent6 4 8 2" xfId="25185" xr:uid="{D44580C5-3545-4064-A7C4-41C60975F432}"/>
    <cellStyle name="20% - Accent6 4 9" xfId="16857" xr:uid="{AC0CCB61-B6B9-4EB2-931C-FFE159E8DF33}"/>
    <cellStyle name="20% - Accent6 5" xfId="306" xr:uid="{4662FB99-6505-4EEA-99D3-7BC6AE737748}"/>
    <cellStyle name="20% - Accent6 5 2" xfId="788" xr:uid="{FBD37A3C-AA5A-4FCB-8CE6-54EDAFE0635D}"/>
    <cellStyle name="20% - Accent6 5 2 2" xfId="2116" xr:uid="{88BB805F-6369-46A9-ABF7-ACC55C8A65AC}"/>
    <cellStyle name="20% - Accent6 5 2 2 2" xfId="4906" xr:uid="{FD9D85D4-05AC-4FEC-A7EF-6D77DBF56D18}"/>
    <cellStyle name="20% - Accent6 5 2 2 2 2" xfId="13236" xr:uid="{2A1D1B8F-ECF2-4426-8A3F-523CF3A55477}"/>
    <cellStyle name="20% - Accent6 5 2 2 2 2 2" xfId="29893" xr:uid="{6B7F3EBB-A93F-41EB-B950-7F143B6A9459}"/>
    <cellStyle name="20% - Accent6 5 2 2 2 3" xfId="21565" xr:uid="{109A11DA-D21C-4096-8795-662879438746}"/>
    <cellStyle name="20% - Accent6 5 2 2 3" xfId="7682" xr:uid="{9E8D6C83-89FD-4583-A636-E252610C3F4B}"/>
    <cellStyle name="20% - Accent6 5 2 2 3 2" xfId="16012" xr:uid="{AE96A6B6-17E1-49C9-9D97-AAB39247A6EB}"/>
    <cellStyle name="20% - Accent6 5 2 2 3 2 2" xfId="32669" xr:uid="{E8E47134-7E41-4E16-AE6E-042409FB2C16}"/>
    <cellStyle name="20% - Accent6 5 2 2 3 3" xfId="24341" xr:uid="{1EC18092-4C3F-486F-8306-6A75B7518A9F}"/>
    <cellStyle name="20% - Accent6 5 2 2 4" xfId="10460" xr:uid="{D208C79B-9C77-4082-826E-E3B24A4BEAB0}"/>
    <cellStyle name="20% - Accent6 5 2 2 4 2" xfId="27117" xr:uid="{8087C9E8-649B-4DD3-B000-B5369B5F860C}"/>
    <cellStyle name="20% - Accent6 5 2 2 5" xfId="18789" xr:uid="{24647B0F-4E70-4F84-A3B3-33CE55226EC0}"/>
    <cellStyle name="20% - Accent6 5 2 3" xfId="3579" xr:uid="{F5BE189C-892D-4013-9DBE-BB465219CCD6}"/>
    <cellStyle name="20% - Accent6 5 2 3 2" xfId="11909" xr:uid="{6993C071-6B8B-4A50-9B12-613B6F8A0A5F}"/>
    <cellStyle name="20% - Accent6 5 2 3 2 2" xfId="28566" xr:uid="{1017B731-6C08-4D12-A9B7-EF71A3D61F99}"/>
    <cellStyle name="20% - Accent6 5 2 3 3" xfId="20238" xr:uid="{84028B24-8F09-4165-B5A0-718021CAB2AE}"/>
    <cellStyle name="20% - Accent6 5 2 4" xfId="6355" xr:uid="{44CD9D9D-6D09-4378-B197-C803A590A18A}"/>
    <cellStyle name="20% - Accent6 5 2 4 2" xfId="14685" xr:uid="{0E98EC80-2B6E-4E87-B513-7FDF0D998FC0}"/>
    <cellStyle name="20% - Accent6 5 2 4 2 2" xfId="31342" xr:uid="{2EBC9346-69F2-4ECC-B9AF-9044972B9DBA}"/>
    <cellStyle name="20% - Accent6 5 2 4 3" xfId="23014" xr:uid="{DEE58BC0-AC24-4D3F-BDAD-5BB2A32F21AA}"/>
    <cellStyle name="20% - Accent6 5 2 5" xfId="9133" xr:uid="{6001AFE9-7FE5-41C0-9980-EF24454C4F19}"/>
    <cellStyle name="20% - Accent6 5 2 5 2" xfId="25790" xr:uid="{A9D39E0D-34EA-4043-83EF-EFB4023BC153}"/>
    <cellStyle name="20% - Accent6 5 2 6" xfId="17462" xr:uid="{FF0B24D1-FAC1-4362-883B-159246939320}"/>
    <cellStyle name="20% - Accent6 5 3" xfId="1636" xr:uid="{BCEA5880-7B80-44DE-9D2D-331CBFA76177}"/>
    <cellStyle name="20% - Accent6 5 3 2" xfId="4426" xr:uid="{3B12D735-D0FC-477F-B43F-8ADF19F891D7}"/>
    <cellStyle name="20% - Accent6 5 3 2 2" xfId="12756" xr:uid="{6F75C863-6154-4BD7-9295-CA3826F8B275}"/>
    <cellStyle name="20% - Accent6 5 3 2 2 2" xfId="29413" xr:uid="{FDCF10A8-8DCF-4BF0-A9C9-9D8A69D96A06}"/>
    <cellStyle name="20% - Accent6 5 3 2 3" xfId="21085" xr:uid="{93E2BD9B-34B8-4D85-86DC-0A776C810078}"/>
    <cellStyle name="20% - Accent6 5 3 3" xfId="7202" xr:uid="{93BEF71A-5681-4B9D-904B-59ACB5527F1F}"/>
    <cellStyle name="20% - Accent6 5 3 3 2" xfId="15532" xr:uid="{60AF90EC-0032-48DA-873C-8E2712752B27}"/>
    <cellStyle name="20% - Accent6 5 3 3 2 2" xfId="32189" xr:uid="{BAB50C4C-F6E0-414A-A897-36C3294DDB36}"/>
    <cellStyle name="20% - Accent6 5 3 3 3" xfId="23861" xr:uid="{1B08CF89-3432-41FE-BC62-B3BE3F2C1468}"/>
    <cellStyle name="20% - Accent6 5 3 4" xfId="9980" xr:uid="{BB6D136E-490C-4DEE-883D-4ED363B4A00D}"/>
    <cellStyle name="20% - Accent6 5 3 4 2" xfId="26637" xr:uid="{EB9BCBC1-F907-4CAB-8235-D52EB6332281}"/>
    <cellStyle name="20% - Accent6 5 3 5" xfId="18309" xr:uid="{A3A36475-85F4-4941-9374-BA2F65D5FC20}"/>
    <cellStyle name="20% - Accent6 5 4" xfId="3099" xr:uid="{DD28E12E-A4D9-401F-9C76-F1E62D71A81F}"/>
    <cellStyle name="20% - Accent6 5 4 2" xfId="11429" xr:uid="{70EB8E1E-9713-483D-8CAB-604B967BF9FD}"/>
    <cellStyle name="20% - Accent6 5 4 2 2" xfId="28086" xr:uid="{4D477440-CBF7-467A-B4D7-89C8AF1B9A31}"/>
    <cellStyle name="20% - Accent6 5 4 3" xfId="19758" xr:uid="{CF16684E-08C9-4233-82ED-37B02B9B7096}"/>
    <cellStyle name="20% - Accent6 5 5" xfId="5875" xr:uid="{B1654ECF-B892-41F2-8576-7D2A3E69D7C1}"/>
    <cellStyle name="20% - Accent6 5 5 2" xfId="14205" xr:uid="{D8643FB6-AC96-4D1A-85EE-D4A7EA9AE26F}"/>
    <cellStyle name="20% - Accent6 5 5 2 2" xfId="30862" xr:uid="{0824CA08-D576-44AC-87A1-8BC19247C093}"/>
    <cellStyle name="20% - Accent6 5 5 3" xfId="22534" xr:uid="{6A8097FF-FF37-48D8-9E1B-C1BB3CCF06F5}"/>
    <cellStyle name="20% - Accent6 5 6" xfId="8653" xr:uid="{F761489A-2B82-442A-BD53-8CB880C17699}"/>
    <cellStyle name="20% - Accent6 5 6 2" xfId="25310" xr:uid="{D41E6060-E505-42DA-BC2F-A51C0B94650D}"/>
    <cellStyle name="20% - Accent6 5 7" xfId="16982" xr:uid="{E7A27F8B-C187-47B1-9C0B-66F71D5DACFF}"/>
    <cellStyle name="20% - Accent6 6" xfId="542" xr:uid="{9E43FDE3-4214-47CF-AD47-978D51D53ADC}"/>
    <cellStyle name="20% - Accent6 6 2" xfId="1872" xr:uid="{D91212AB-926E-4780-B2CB-DA4CC7C0805F}"/>
    <cellStyle name="20% - Accent6 6 2 2" xfId="4662" xr:uid="{D539A31B-B5C2-4F11-A6A7-FF5EA47D677B}"/>
    <cellStyle name="20% - Accent6 6 2 2 2" xfId="12992" xr:uid="{05142C90-F760-46E9-9AD9-11FAB9ECC6FE}"/>
    <cellStyle name="20% - Accent6 6 2 2 2 2" xfId="29649" xr:uid="{556BF835-3AD3-4E46-B244-D5CD96773353}"/>
    <cellStyle name="20% - Accent6 6 2 2 3" xfId="21321" xr:uid="{818F4F8A-AAA9-44C9-BD21-DDBCCD2DBB6F}"/>
    <cellStyle name="20% - Accent6 6 2 3" xfId="7438" xr:uid="{35E3A505-3656-4EC7-8029-94BF3C05C650}"/>
    <cellStyle name="20% - Accent6 6 2 3 2" xfId="15768" xr:uid="{F3D0DF09-9EDC-4D67-81C5-8CB7A3545296}"/>
    <cellStyle name="20% - Accent6 6 2 3 2 2" xfId="32425" xr:uid="{20EE6950-91C7-4283-AEBC-4A680013B206}"/>
    <cellStyle name="20% - Accent6 6 2 3 3" xfId="24097" xr:uid="{36C93C8D-B52B-4500-B251-D68077209F3E}"/>
    <cellStyle name="20% - Accent6 6 2 4" xfId="10216" xr:uid="{6ECBEA4F-E021-4A9B-825E-09313A28A3FB}"/>
    <cellStyle name="20% - Accent6 6 2 4 2" xfId="26873" xr:uid="{430F522A-3121-44D5-AB3E-4E64CEC45F83}"/>
    <cellStyle name="20% - Accent6 6 2 5" xfId="18545" xr:uid="{688AD1B0-AF71-4185-A593-3275631E20B1}"/>
    <cellStyle name="20% - Accent6 6 3" xfId="3335" xr:uid="{58A39D50-F112-4CE4-B8CA-533828BB1837}"/>
    <cellStyle name="20% - Accent6 6 3 2" xfId="11665" xr:uid="{69AD144E-AF19-4DEB-9920-74409D4BCC18}"/>
    <cellStyle name="20% - Accent6 6 3 2 2" xfId="28322" xr:uid="{11B149CA-E378-4B45-BB7B-0841355873F6}"/>
    <cellStyle name="20% - Accent6 6 3 3" xfId="19994" xr:uid="{645A1070-BC5A-4C6D-9CEC-1FC4A62D2F91}"/>
    <cellStyle name="20% - Accent6 6 4" xfId="6111" xr:uid="{D9899835-AD80-4448-9474-B4650B94BF52}"/>
    <cellStyle name="20% - Accent6 6 4 2" xfId="14441" xr:uid="{EC3E6E1E-381C-46E4-82C2-CDD8E8897B84}"/>
    <cellStyle name="20% - Accent6 6 4 2 2" xfId="31098" xr:uid="{13F61A22-9045-4004-8405-388F07F2AFD2}"/>
    <cellStyle name="20% - Accent6 6 4 3" xfId="22770" xr:uid="{09F17BD9-A2A7-4D25-8448-308C698A900E}"/>
    <cellStyle name="20% - Accent6 6 5" xfId="8889" xr:uid="{43D1B29F-4FA9-46B2-B93B-978FF4DC9DDA}"/>
    <cellStyle name="20% - Accent6 6 5 2" xfId="25546" xr:uid="{57B32265-19EA-465C-AE07-DC441BC74344}"/>
    <cellStyle name="20% - Accent6 6 6" xfId="17218" xr:uid="{570953BD-5A29-4142-A269-89720A092680}"/>
    <cellStyle name="20% - Accent6 7" xfId="1019" xr:uid="{D8BDA0A3-7CF8-4E00-836B-3CAB2BF6328B}"/>
    <cellStyle name="20% - Accent6 7 2" xfId="2347" xr:uid="{B29896C1-3641-494C-B28B-0FA16B2FBEB5}"/>
    <cellStyle name="20% - Accent6 7 2 2" xfId="5137" xr:uid="{8F8D691A-9CCF-4217-8FC2-7CDE87341D97}"/>
    <cellStyle name="20% - Accent6 7 2 2 2" xfId="13467" xr:uid="{E1078906-028F-41A4-846F-1EF2A27D60AD}"/>
    <cellStyle name="20% - Accent6 7 2 2 2 2" xfId="30124" xr:uid="{05AA4E85-2175-4438-BA66-F97E71F76EEB}"/>
    <cellStyle name="20% - Accent6 7 2 2 3" xfId="21796" xr:uid="{6A7E8AFB-F7B2-47D7-929E-F7909BA7695A}"/>
    <cellStyle name="20% - Accent6 7 2 3" xfId="7913" xr:uid="{DCB480B9-6341-4406-8CBF-24D94414047E}"/>
    <cellStyle name="20% - Accent6 7 2 3 2" xfId="16243" xr:uid="{52F46494-1B31-4566-9B52-E6DE36190D0B}"/>
    <cellStyle name="20% - Accent6 7 2 3 2 2" xfId="32900" xr:uid="{CA5F91E9-BAE3-4B15-A4FE-782706E7D3FC}"/>
    <cellStyle name="20% - Accent6 7 2 3 3" xfId="24572" xr:uid="{4851FA10-CE53-4514-8BD2-ED4E81B3EAF0}"/>
    <cellStyle name="20% - Accent6 7 2 4" xfId="10691" xr:uid="{578865F2-788D-4A6A-8FB7-EA210EC516B8}"/>
    <cellStyle name="20% - Accent6 7 2 4 2" xfId="27348" xr:uid="{F07210F5-47CD-4AB1-8377-1470BF585D07}"/>
    <cellStyle name="20% - Accent6 7 2 5" xfId="19020" xr:uid="{609B90AB-4542-4F73-9F6F-79C9CEAB8655}"/>
    <cellStyle name="20% - Accent6 7 3" xfId="3810" xr:uid="{9F362122-FA23-4E4E-A4B7-242685019C60}"/>
    <cellStyle name="20% - Accent6 7 3 2" xfId="12140" xr:uid="{C69C46B2-A63D-4A16-80D2-E158CC7BEB3B}"/>
    <cellStyle name="20% - Accent6 7 3 2 2" xfId="28797" xr:uid="{9F7AAF00-43CE-4492-AF48-01E0F8819DA7}"/>
    <cellStyle name="20% - Accent6 7 3 3" xfId="20469" xr:uid="{3B6E8A6A-9B4C-4834-832A-492F3E02DCEA}"/>
    <cellStyle name="20% - Accent6 7 4" xfId="6586" xr:uid="{2FC64E8E-DAC7-4678-8425-0AE5120C6B11}"/>
    <cellStyle name="20% - Accent6 7 4 2" xfId="14916" xr:uid="{1714E6B4-5E5D-447F-A625-5EE71B9EA7B0}"/>
    <cellStyle name="20% - Accent6 7 4 2 2" xfId="31573" xr:uid="{F0C52148-06A6-4466-8FFB-1A6A854B6725}"/>
    <cellStyle name="20% - Accent6 7 4 3" xfId="23245" xr:uid="{F16FF6D2-C1E3-4636-9E1A-B3D5093E3E30}"/>
    <cellStyle name="20% - Accent6 7 5" xfId="9364" xr:uid="{CAF3AB9A-C496-458C-9577-2EB2EF0B749C}"/>
    <cellStyle name="20% - Accent6 7 5 2" xfId="26021" xr:uid="{45EEFA76-46DC-4412-ADF0-51BE52787624}"/>
    <cellStyle name="20% - Accent6 7 6" xfId="17693" xr:uid="{8B287087-9AC0-4AC6-85FF-C1AD1CA71F35}"/>
    <cellStyle name="20% - Accent6 8" xfId="1254" xr:uid="{CD9A0449-FDAE-43C1-8A4A-EAD07A17D60E}"/>
    <cellStyle name="20% - Accent6 8 2" xfId="2582" xr:uid="{4AF134F8-664B-443C-B2B9-42100EB55845}"/>
    <cellStyle name="20% - Accent6 8 2 2" xfId="5372" xr:uid="{028215A2-2F59-4EAE-9577-5BA0F5559723}"/>
    <cellStyle name="20% - Accent6 8 2 2 2" xfId="13702" xr:uid="{31788B1C-D4B9-40D7-A820-60F99BE1B81B}"/>
    <cellStyle name="20% - Accent6 8 2 2 2 2" xfId="30359" xr:uid="{50C145ED-BC27-43DB-8E25-FCAD6BB8B96C}"/>
    <cellStyle name="20% - Accent6 8 2 2 3" xfId="22031" xr:uid="{0C089F0F-6471-4EC5-8DC3-FC3DBBA7E64D}"/>
    <cellStyle name="20% - Accent6 8 2 3" xfId="8148" xr:uid="{F1478410-7FB9-41C1-8D2D-3537D853CFF2}"/>
    <cellStyle name="20% - Accent6 8 2 3 2" xfId="16478" xr:uid="{EC451BB0-0813-4D7B-9988-70496338DF42}"/>
    <cellStyle name="20% - Accent6 8 2 3 2 2" xfId="33135" xr:uid="{3E31C458-3427-40E0-B398-CC11E645D5BA}"/>
    <cellStyle name="20% - Accent6 8 2 3 3" xfId="24807" xr:uid="{CC1BEF40-7A86-4DD5-969C-117E89151799}"/>
    <cellStyle name="20% - Accent6 8 2 4" xfId="10926" xr:uid="{3A701716-F9B8-400A-B117-42BCFDFE30C9}"/>
    <cellStyle name="20% - Accent6 8 2 4 2" xfId="27583" xr:uid="{3FD507C7-FC49-45B4-AA1B-1E3EA3A113FB}"/>
    <cellStyle name="20% - Accent6 8 2 5" xfId="19255" xr:uid="{4AD4081F-822A-4F84-B01D-E415FE7C84CF}"/>
    <cellStyle name="20% - Accent6 8 3" xfId="4045" xr:uid="{0302E3FA-23E0-4A24-A277-E3DA2C0A3373}"/>
    <cellStyle name="20% - Accent6 8 3 2" xfId="12375" xr:uid="{3DAC5D0C-3D1B-4618-AF56-6CBCBF79E7B2}"/>
    <cellStyle name="20% - Accent6 8 3 2 2" xfId="29032" xr:uid="{88894FE6-CE28-4F6C-ADCE-56AB7171DC38}"/>
    <cellStyle name="20% - Accent6 8 3 3" xfId="20704" xr:uid="{5AFDC413-1E2A-4E9A-8545-1233500297C3}"/>
    <cellStyle name="20% - Accent6 8 4" xfId="6821" xr:uid="{D3E97857-39C1-46E6-B37C-746B28FA6A3F}"/>
    <cellStyle name="20% - Accent6 8 4 2" xfId="15151" xr:uid="{42F2A914-789C-484C-B53D-1C71C0303691}"/>
    <cellStyle name="20% - Accent6 8 4 2 2" xfId="31808" xr:uid="{82E5FF52-4139-443F-B5BD-F7511A1D1F5A}"/>
    <cellStyle name="20% - Accent6 8 4 3" xfId="23480" xr:uid="{34A980E9-DA09-46BA-9C0A-4254566F6221}"/>
    <cellStyle name="20% - Accent6 8 5" xfId="9599" xr:uid="{ED396AAE-25D6-47A8-85B9-6EB469B092D2}"/>
    <cellStyle name="20% - Accent6 8 5 2" xfId="26256" xr:uid="{E020C563-23A8-41EF-A217-3B022E45F92C}"/>
    <cellStyle name="20% - Accent6 8 6" xfId="17928" xr:uid="{1BDF15E8-0995-4820-A7FA-60593D06A881}"/>
    <cellStyle name="20% - Accent6 9" xfId="1276" xr:uid="{D270FC68-6604-4BE9-80E7-4949A6F5ACEE}"/>
    <cellStyle name="20% - Accent6 9 2" xfId="2604" xr:uid="{30DB4C41-0696-4FCE-B5CF-A66A38672652}"/>
    <cellStyle name="20% - Accent6 9 2 2" xfId="5394" xr:uid="{169F238A-901A-4D68-B8F2-2FFDEF30791C}"/>
    <cellStyle name="20% - Accent6 9 2 2 2" xfId="13724" xr:uid="{1056099A-5C86-4FDC-8389-97DE52A859BB}"/>
    <cellStyle name="20% - Accent6 9 2 2 2 2" xfId="30381" xr:uid="{4D203853-EB56-4E25-ACC2-068382B56AA7}"/>
    <cellStyle name="20% - Accent6 9 2 2 3" xfId="22053" xr:uid="{7C3F00D7-145E-4B73-9249-794D5E11FCBD}"/>
    <cellStyle name="20% - Accent6 9 2 3" xfId="8170" xr:uid="{25E78964-C5BF-4D7A-9FE1-AF1432646A94}"/>
    <cellStyle name="20% - Accent6 9 2 3 2" xfId="16500" xr:uid="{62C40F5C-9887-4A78-AAB9-AE3C448DB4FC}"/>
    <cellStyle name="20% - Accent6 9 2 3 2 2" xfId="33157" xr:uid="{11606E98-E3F8-44A5-8859-9B8230D30B0F}"/>
    <cellStyle name="20% - Accent6 9 2 3 3" xfId="24829" xr:uid="{91544A4B-0466-4C36-8B0F-D5CB760D3304}"/>
    <cellStyle name="20% - Accent6 9 2 4" xfId="10948" xr:uid="{28B1E007-3B23-45E9-9476-4E13E1BCECFC}"/>
    <cellStyle name="20% - Accent6 9 2 4 2" xfId="27605" xr:uid="{10AC039E-2B50-426C-905C-C9EF416C074A}"/>
    <cellStyle name="20% - Accent6 9 2 5" xfId="19277" xr:uid="{77815EC3-7322-4606-93AB-B1C40A2CFE9F}"/>
    <cellStyle name="20% - Accent6 9 3" xfId="4067" xr:uid="{AA310FFF-1A59-4802-91C5-79843DB8D925}"/>
    <cellStyle name="20% - Accent6 9 3 2" xfId="12397" xr:uid="{F7316079-CF6D-4AD7-A5A3-E8576A5C7941}"/>
    <cellStyle name="20% - Accent6 9 3 2 2" xfId="29054" xr:uid="{327D493E-3B30-43EE-9376-E53D286F5150}"/>
    <cellStyle name="20% - Accent6 9 3 3" xfId="20726" xr:uid="{0692A3F5-C55E-48D6-84D3-5B7432F62867}"/>
    <cellStyle name="20% - Accent6 9 4" xfId="6843" xr:uid="{4B19B2C4-7C22-41C4-A39C-149EBD672AB0}"/>
    <cellStyle name="20% - Accent6 9 4 2" xfId="15173" xr:uid="{9D8C126F-1609-4CAF-BB92-6786EAB6A42C}"/>
    <cellStyle name="20% - Accent6 9 4 2 2" xfId="31830" xr:uid="{97CB0DC1-AC6B-4D23-834F-B2DBD0354E20}"/>
    <cellStyle name="20% - Accent6 9 4 3" xfId="23502" xr:uid="{D39AF19E-37D2-447F-8D8B-FD44638C403D}"/>
    <cellStyle name="20% - Accent6 9 5" xfId="9621" xr:uid="{33D8062B-B5BD-4EE1-8F76-D4BA2809EC5B}"/>
    <cellStyle name="20% - Accent6 9 5 2" xfId="26278" xr:uid="{C8A95C6E-2A22-4673-A866-46DAECC4242B}"/>
    <cellStyle name="20% - Accent6 9 6" xfId="17950" xr:uid="{244287B8-CE10-43EB-B7BD-FA0A50EF6ADF}"/>
    <cellStyle name="2x indented GHG Textfiels" xfId="33790" xr:uid="{978C96DE-B1DD-4167-91DF-431392DDAB18}"/>
    <cellStyle name="2x indented GHG Textfiels 2" xfId="33866" xr:uid="{5CD2051C-0D0E-44FF-AEF4-20F458097FE4}"/>
    <cellStyle name="2x indented GHG Textfiels 2 2" xfId="33867" xr:uid="{51BBCC46-DBBB-4E27-8A6C-16ED031ACC38}"/>
    <cellStyle name="2x indented GHG Textfiels 3" xfId="33868" xr:uid="{BD886F09-6129-4F50-BCBF-746A7D94F5F6}"/>
    <cellStyle name="2x indented GHG Textfiels 3 2" xfId="34176" xr:uid="{029D97F8-915A-4313-B060-32601D11E2C3}"/>
    <cellStyle name="2x indented GHG Textfiels 3 2 2" xfId="34306" xr:uid="{EF6A794D-4F35-4BE5-86CD-BA74E5137CD9}"/>
    <cellStyle name="2x indented GHG Textfiels 3 2 2 2" xfId="34521" xr:uid="{A2086417-A923-4411-AEB2-233D8CFF3FBF}"/>
    <cellStyle name="2x indented GHG Textfiels 3 2 3" xfId="34484" xr:uid="{015057CF-BBAC-4CAB-A040-0C2901442619}"/>
    <cellStyle name="2x indented GHG Textfiels 3 3" xfId="34124" xr:uid="{875AD674-ADD0-4955-BE70-D585258D7A9D}"/>
    <cellStyle name="2x indented GHG Textfiels 3 3 2" xfId="34411" xr:uid="{6B3DB8CF-3E18-454A-AE70-9F8933D8BA56}"/>
    <cellStyle name="2x indented GHG Textfiels 3 3 2 2" xfId="34626" xr:uid="{0A4FA7CE-4CEA-40A5-ABC3-85902E3B80FB}"/>
    <cellStyle name="2x indented GHG Textfiels 3 3 3" xfId="34413" xr:uid="{E32B66F4-BC75-4456-B91C-653AF4DF0EC4}"/>
    <cellStyle name="2x indented GHG Textfiels 3 3 3 2" xfId="34628" xr:uid="{029BC941-6A97-4EB2-867D-10CA54C90E9A}"/>
    <cellStyle name="2x indented GHG Textfiels 3 3 4" xfId="34309" xr:uid="{0F660826-9DB4-4A3F-8C45-01BDF1AD295A}"/>
    <cellStyle name="2x indented GHG Textfiels 3 3 4 2" xfId="34524" xr:uid="{9FF0DC95-2362-44F9-BF85-E2BE460E2AE1}"/>
    <cellStyle name="40 % - Akzent1" xfId="33832" hidden="1" xr:uid="{3ACB44CC-03AE-4BAE-8D42-639B5BDC079A}"/>
    <cellStyle name="40 % - Akzent1 2" xfId="34155" xr:uid="{124D1885-BFC3-47F6-9713-8A202F900D2F}"/>
    <cellStyle name="40 % - Akzent1 3" xfId="34024" xr:uid="{0F01A328-6E0A-44EC-B485-24A94196EB9B}"/>
    <cellStyle name="40 % - Akzent2" xfId="33835" hidden="1" xr:uid="{DBA3CC66-1AFA-4F13-B4B6-84593E5DE139}"/>
    <cellStyle name="40 % - Akzent2 2" xfId="34156" xr:uid="{408095DB-8108-4105-A4D9-7945D6464217}"/>
    <cellStyle name="40 % - Akzent2 3" xfId="34025" xr:uid="{2D3415DB-2F58-4508-AA9D-2728FEB5575E}"/>
    <cellStyle name="40 % - Akzent3" xfId="33838" hidden="1" xr:uid="{D6B357A4-C2D8-4A5A-9A32-976513B97378}"/>
    <cellStyle name="40 % - Akzent3 2" xfId="34157" xr:uid="{4F3554D6-B3DC-4505-B1A1-686C9C569516}"/>
    <cellStyle name="40 % - Akzent3 3" xfId="34026" xr:uid="{BA974FC6-5AE6-4CD1-95CF-0B05D75E0754}"/>
    <cellStyle name="40 % - Akzent4" xfId="33841" hidden="1" xr:uid="{6096DB84-D41F-4DAC-BABE-A9EC4ED2CB47}"/>
    <cellStyle name="40 % - Akzent4 2" xfId="34158" xr:uid="{3F695EB2-1F19-4678-A0BC-73B7FD9ECC61}"/>
    <cellStyle name="40 % - Akzent4 3" xfId="34027" xr:uid="{FCB083B5-DB05-4521-AD04-E6C6747D88B8}"/>
    <cellStyle name="40 % - Akzent5" xfId="33844" hidden="1" xr:uid="{C5AB0E35-5F42-4E2C-98D8-97E7B2B06E63}"/>
    <cellStyle name="40 % - Akzent5 2" xfId="34159" xr:uid="{ED8AC25B-C66F-4EA7-BD11-ADEC2C4DD380}"/>
    <cellStyle name="40 % - Akzent5 3" xfId="34028" xr:uid="{ED9DEA67-F323-40FE-BD0B-5B6603D21F64}"/>
    <cellStyle name="40 % - Akzent6" xfId="33847" hidden="1" xr:uid="{703F0156-97FB-4816-8419-22D823AE6DAC}"/>
    <cellStyle name="40 % - Akzent6 2" xfId="34160" xr:uid="{9923FADD-27CD-4E00-B104-A6957D506C35}"/>
    <cellStyle name="40 % - Akzent6 3" xfId="34029" xr:uid="{F3FCDF84-DEB4-4DE8-A6B6-32E53DD225F8}"/>
    <cellStyle name="40% - Accent1" xfId="34" builtinId="31" customBuiltin="1"/>
    <cellStyle name="40% - Accent1 10" xfId="1380" xr:uid="{8781D3EB-95E2-4B17-8E96-4590715D5967}"/>
    <cellStyle name="40% - Accent1 10 2" xfId="4171" xr:uid="{C23C8554-1CC7-4D81-81CA-7313A9F6A19C}"/>
    <cellStyle name="40% - Accent1 10 2 2" xfId="12501" xr:uid="{662E4FCA-76C6-43B7-B696-25D7B7C27816}"/>
    <cellStyle name="40% - Accent1 10 2 2 2" xfId="29158" xr:uid="{F164DC52-288F-4955-8707-95288A3A30C2}"/>
    <cellStyle name="40% - Accent1 10 2 3" xfId="20830" xr:uid="{0506E67B-7DED-4741-8758-2D689347687F}"/>
    <cellStyle name="40% - Accent1 10 3" xfId="6947" xr:uid="{849535E1-8E12-4280-849B-77A96647E716}"/>
    <cellStyle name="40% - Accent1 10 3 2" xfId="15277" xr:uid="{4EC4F274-1629-40A9-8BAB-9C7588C3107C}"/>
    <cellStyle name="40% - Accent1 10 3 2 2" xfId="31934" xr:uid="{7B254DFF-AE3C-47A4-9E2E-1E7525EB4401}"/>
    <cellStyle name="40% - Accent1 10 3 3" xfId="23606" xr:uid="{F6B3B72C-D7FE-43CA-97AF-50DC3E9B51E0}"/>
    <cellStyle name="40% - Accent1 10 4" xfId="9725" xr:uid="{8607579A-4A10-4BC6-B0E8-2D03AC13FB21}"/>
    <cellStyle name="40% - Accent1 10 4 2" xfId="26382" xr:uid="{B39DC35A-3676-4EB9-8901-31957BA36C7A}"/>
    <cellStyle name="40% - Accent1 10 5" xfId="18054" xr:uid="{ED49EEA1-00C9-42C1-9A82-9337B2CEEFE2}"/>
    <cellStyle name="40% - Accent1 11" xfId="2842" xr:uid="{1BAFA2F1-DDD1-4713-AA88-556E7B77CA02}"/>
    <cellStyle name="40% - Accent1 11 2" xfId="11174" xr:uid="{E2A3F8E7-460E-4964-97CF-3E14B2161D3C}"/>
    <cellStyle name="40% - Accent1 11 2 2" xfId="27831" xr:uid="{B8CFDAFC-2065-43DE-97E1-5CE843C6215D}"/>
    <cellStyle name="40% - Accent1 11 3" xfId="19503" xr:uid="{983DE05E-227F-4AA3-856D-8B2DAC8A5169}"/>
    <cellStyle name="40% - Accent1 12" xfId="5620" xr:uid="{7B01C339-9A3E-417A-AD0D-1E77E5C0D870}"/>
    <cellStyle name="40% - Accent1 12 2" xfId="13950" xr:uid="{119E767A-0A0B-4D5A-99A4-ADD4E8EC87F0}"/>
    <cellStyle name="40% - Accent1 12 2 2" xfId="30607" xr:uid="{A9089A7C-0D49-418F-99DC-F218BF2DFC78}"/>
    <cellStyle name="40% - Accent1 12 3" xfId="22279" xr:uid="{70E32D01-9C64-43F6-990D-AFBD92D1626D}"/>
    <cellStyle name="40% - Accent1 13" xfId="8396" xr:uid="{2717E4BF-67A9-45D6-9E12-E1D5638AA510}"/>
    <cellStyle name="40% - Accent1 13 2" xfId="25055" xr:uid="{4247A842-FBBD-45F8-9EFB-91888F3E1CB1}"/>
    <cellStyle name="40% - Accent1 14" xfId="16725" xr:uid="{F85B9D74-CD26-4102-9987-B0A40A138DD2}"/>
    <cellStyle name="40% - Accent1 15" xfId="34692" xr:uid="{F8D90B4C-53FA-4571-B6CD-EF7C9B4CD739}"/>
    <cellStyle name="40% - Accent1 2" xfId="78" xr:uid="{E085917F-F752-4242-AED0-D7637FCCC1C4}"/>
    <cellStyle name="40% - Accent1 2 10" xfId="5655" xr:uid="{1BFB0FF0-0FB5-46BF-8B0C-CBEE0AE9DEF9}"/>
    <cellStyle name="40% - Accent1 2 10 2" xfId="13985" xr:uid="{3EC09C8E-C77F-46B5-B7AD-EBC0A424285D}"/>
    <cellStyle name="40% - Accent1 2 10 2 2" xfId="30642" xr:uid="{6F7282E5-74DC-4542-A9A0-B96010DDD0D4}"/>
    <cellStyle name="40% - Accent1 2 10 3" xfId="22314" xr:uid="{B5822BDC-E9C8-4F5F-9E32-9A55BBF139AA}"/>
    <cellStyle name="40% - Accent1 2 11" xfId="8432" xr:uid="{A08BC3FA-4D05-49C3-9A27-C5A515B47027}"/>
    <cellStyle name="40% - Accent1 2 11 2" xfId="25090" xr:uid="{538370FF-353C-4D5F-AC8A-DB2B67D118F3}"/>
    <cellStyle name="40% - Accent1 2 12" xfId="16762" xr:uid="{62D3710E-6DBC-4651-A100-6F229351D828}"/>
    <cellStyle name="40% - Accent1 2 13" xfId="33869" xr:uid="{84E1BF26-7049-4751-A982-EE6744025C55}"/>
    <cellStyle name="40% - Accent1 2 14" xfId="34716" xr:uid="{BF41896E-EEF8-4BC6-AA24-8194F9D76368}"/>
    <cellStyle name="40% - Accent1 2 2" xfId="139" xr:uid="{0B93CB31-C4C5-4673-A1D9-803CE900CE31}"/>
    <cellStyle name="40% - Accent1 2 2 10" xfId="8491" xr:uid="{E71F30F5-F434-47D2-8C13-230A8431E553}"/>
    <cellStyle name="40% - Accent1 2 2 10 2" xfId="25148" xr:uid="{87438327-9E5D-473D-A2C6-CFF8ED7B0833}"/>
    <cellStyle name="40% - Accent1 2 2 11" xfId="16820" xr:uid="{0C3000D5-7C20-40D0-B2BC-2D7C92C5DD01}"/>
    <cellStyle name="40% - Accent1 2 2 12" xfId="34776" xr:uid="{D4853263-002B-49C4-B893-A384B646512D}"/>
    <cellStyle name="40% - Accent1 2 2 2" xfId="259" xr:uid="{5B2DEE43-EB84-434E-88A1-5CC30BA890D1}"/>
    <cellStyle name="40% - Accent1 2 2 2 2" xfId="501" xr:uid="{AD12D059-C3E4-467B-8B1D-1DEC50A123C0}"/>
    <cellStyle name="40% - Accent1 2 2 2 2 2" xfId="977" xr:uid="{1AEA7935-3236-4536-A855-B854ECAA9720}"/>
    <cellStyle name="40% - Accent1 2 2 2 2 2 2" xfId="2305" xr:uid="{80943FF4-1A91-44DA-93A2-D77F89C8701A}"/>
    <cellStyle name="40% - Accent1 2 2 2 2 2 2 2" xfId="5095" xr:uid="{D6EBCDA5-0CFD-4403-868B-E58559E94970}"/>
    <cellStyle name="40% - Accent1 2 2 2 2 2 2 2 2" xfId="13425" xr:uid="{FB99D8FE-8A98-4663-BC06-3D5660916FF2}"/>
    <cellStyle name="40% - Accent1 2 2 2 2 2 2 2 2 2" xfId="30082" xr:uid="{231F1EE9-5DA4-4E50-A8B5-90B0F239228B}"/>
    <cellStyle name="40% - Accent1 2 2 2 2 2 2 2 3" xfId="21754" xr:uid="{6BE5E182-5AA0-48EF-ABCB-305EC327D4AC}"/>
    <cellStyle name="40% - Accent1 2 2 2 2 2 2 3" xfId="7871" xr:uid="{6F493245-02A0-4DFB-89C7-01E4AD46B8AE}"/>
    <cellStyle name="40% - Accent1 2 2 2 2 2 2 3 2" xfId="16201" xr:uid="{0891A94B-9C01-46E8-B1D1-B0A6C92A7E0A}"/>
    <cellStyle name="40% - Accent1 2 2 2 2 2 2 3 2 2" xfId="32858" xr:uid="{6D3E5A81-115A-4E28-A447-7BC89BAB87C3}"/>
    <cellStyle name="40% - Accent1 2 2 2 2 2 2 3 3" xfId="24530" xr:uid="{E025A660-B971-42B3-861F-8C0741589BE1}"/>
    <cellStyle name="40% - Accent1 2 2 2 2 2 2 4" xfId="10649" xr:uid="{15E61BA2-F969-478F-AF26-54D297D53405}"/>
    <cellStyle name="40% - Accent1 2 2 2 2 2 2 4 2" xfId="27306" xr:uid="{DA1082D3-C114-4FFE-9759-165B30C180A2}"/>
    <cellStyle name="40% - Accent1 2 2 2 2 2 2 5" xfId="18978" xr:uid="{25C3458C-8E8D-4115-AB8F-606616665862}"/>
    <cellStyle name="40% - Accent1 2 2 2 2 2 3" xfId="3768" xr:uid="{C2C7B42C-8A37-4ACA-8BB0-43B167F6C826}"/>
    <cellStyle name="40% - Accent1 2 2 2 2 2 3 2" xfId="12098" xr:uid="{457CD679-09EF-40A3-8CF2-84FAB50E6175}"/>
    <cellStyle name="40% - Accent1 2 2 2 2 2 3 2 2" xfId="28755" xr:uid="{656C933F-E4B6-4CCD-AB4D-E67F83812A34}"/>
    <cellStyle name="40% - Accent1 2 2 2 2 2 3 3" xfId="20427" xr:uid="{1D80F257-D557-4844-AB45-D00AE4F82898}"/>
    <cellStyle name="40% - Accent1 2 2 2 2 2 4" xfId="6544" xr:uid="{B8394C7D-FAF0-4D27-92B7-2B67CA0FE19E}"/>
    <cellStyle name="40% - Accent1 2 2 2 2 2 4 2" xfId="14874" xr:uid="{D9D8094E-E092-478F-9A5C-C64B3268781B}"/>
    <cellStyle name="40% - Accent1 2 2 2 2 2 4 2 2" xfId="31531" xr:uid="{76E7CC6E-7431-4B2C-8CDE-080B1C514B0A}"/>
    <cellStyle name="40% - Accent1 2 2 2 2 2 4 3" xfId="23203" xr:uid="{4B8C8FD5-7059-4B87-9521-E8F423DB979C}"/>
    <cellStyle name="40% - Accent1 2 2 2 2 2 5" xfId="9322" xr:uid="{298FF263-E86F-4098-9B33-26AE98EFD990}"/>
    <cellStyle name="40% - Accent1 2 2 2 2 2 5 2" xfId="25979" xr:uid="{8DF16EF6-73EE-4552-A709-1B46B3501B68}"/>
    <cellStyle name="40% - Accent1 2 2 2 2 2 6" xfId="17651" xr:uid="{BB2510C4-AE3F-49C8-9F50-F7712D7FE816}"/>
    <cellStyle name="40% - Accent1 2 2 2 2 3" xfId="1831" xr:uid="{2DBC9439-40F1-431A-BDFB-33CAE2A3A742}"/>
    <cellStyle name="40% - Accent1 2 2 2 2 3 2" xfId="4621" xr:uid="{2ACC0A16-10EE-405B-B4F0-651399BB100F}"/>
    <cellStyle name="40% - Accent1 2 2 2 2 3 2 2" xfId="12951" xr:uid="{70810635-BC4B-4A3F-97EB-774C26ED15EB}"/>
    <cellStyle name="40% - Accent1 2 2 2 2 3 2 2 2" xfId="29608" xr:uid="{39C7BEDE-2AD1-4A6E-90C0-78A96103ED39}"/>
    <cellStyle name="40% - Accent1 2 2 2 2 3 2 3" xfId="21280" xr:uid="{1D4207AA-A3BF-4978-838A-A272B0F6A0BC}"/>
    <cellStyle name="40% - Accent1 2 2 2 2 3 3" xfId="7397" xr:uid="{B757835E-C633-476B-A27B-DC0465562A22}"/>
    <cellStyle name="40% - Accent1 2 2 2 2 3 3 2" xfId="15727" xr:uid="{612FBE62-F545-4C16-9B40-6137AEDE7095}"/>
    <cellStyle name="40% - Accent1 2 2 2 2 3 3 2 2" xfId="32384" xr:uid="{14A96112-1568-4A1F-98C6-4CF91205B643}"/>
    <cellStyle name="40% - Accent1 2 2 2 2 3 3 3" xfId="24056" xr:uid="{E8EC88D8-18B8-4AA2-9F1E-A1A827556E4B}"/>
    <cellStyle name="40% - Accent1 2 2 2 2 3 4" xfId="10175" xr:uid="{696737F1-84CB-4D8F-803C-875895426BF6}"/>
    <cellStyle name="40% - Accent1 2 2 2 2 3 4 2" xfId="26832" xr:uid="{2D9BEFD8-0B52-46BC-9AE0-2AB5CEEE1744}"/>
    <cellStyle name="40% - Accent1 2 2 2 2 3 5" xfId="18504" xr:uid="{EABE3463-7DAE-4E71-8255-82A86689AC3C}"/>
    <cellStyle name="40% - Accent1 2 2 2 2 4" xfId="3294" xr:uid="{E384FBE6-6BBB-4824-B18C-4632DFA1D9FE}"/>
    <cellStyle name="40% - Accent1 2 2 2 2 4 2" xfId="11624" xr:uid="{0C0C9C97-0D01-44E1-A95F-440342ECD238}"/>
    <cellStyle name="40% - Accent1 2 2 2 2 4 2 2" xfId="28281" xr:uid="{33EAACE1-69FE-4ED6-8C49-291C50E46BA7}"/>
    <cellStyle name="40% - Accent1 2 2 2 2 4 3" xfId="19953" xr:uid="{DC5309D4-1A75-47A7-8964-E458EF24AD9C}"/>
    <cellStyle name="40% - Accent1 2 2 2 2 5" xfId="6070" xr:uid="{80AEC45B-2E30-47EF-BDE6-E51A02C18EF0}"/>
    <cellStyle name="40% - Accent1 2 2 2 2 5 2" xfId="14400" xr:uid="{EC888827-AF25-463F-B336-07F10A43EDB3}"/>
    <cellStyle name="40% - Accent1 2 2 2 2 5 2 2" xfId="31057" xr:uid="{CA1F7FFD-A7D0-45BA-926C-AE5E7E81DA50}"/>
    <cellStyle name="40% - Accent1 2 2 2 2 5 3" xfId="22729" xr:uid="{B4650520-2B22-4307-BEA2-808A362395F7}"/>
    <cellStyle name="40% - Accent1 2 2 2 2 6" xfId="8848" xr:uid="{E7EDF162-8684-4AB6-A82E-5EB63660990E}"/>
    <cellStyle name="40% - Accent1 2 2 2 2 6 2" xfId="25505" xr:uid="{04A35B0B-1409-450F-846E-7857571075CA}"/>
    <cellStyle name="40% - Accent1 2 2 2 2 7" xfId="17177" xr:uid="{312C2AB6-8233-4F42-AA0D-E01CFDE9E34F}"/>
    <cellStyle name="40% - Accent1 2 2 2 3" xfId="737" xr:uid="{1103B424-CC50-4D16-894E-326F617E0A5E}"/>
    <cellStyle name="40% - Accent1 2 2 2 3 2" xfId="2067" xr:uid="{9A009727-3C19-4B10-AC2F-07C739A88E16}"/>
    <cellStyle name="40% - Accent1 2 2 2 3 2 2" xfId="4857" xr:uid="{9B10DE1B-6885-46D9-A3C2-0FA07918062E}"/>
    <cellStyle name="40% - Accent1 2 2 2 3 2 2 2" xfId="13187" xr:uid="{65D34968-03A4-4BEC-9384-8083E6728A75}"/>
    <cellStyle name="40% - Accent1 2 2 2 3 2 2 2 2" xfId="29844" xr:uid="{CCF13C91-4F02-4093-B32A-C6472520A68E}"/>
    <cellStyle name="40% - Accent1 2 2 2 3 2 2 3" xfId="21516" xr:uid="{CF6A90A6-87D7-4575-A60D-05E068F251A8}"/>
    <cellStyle name="40% - Accent1 2 2 2 3 2 3" xfId="7633" xr:uid="{0EF2779A-8504-471E-8CF6-3C148D4662F1}"/>
    <cellStyle name="40% - Accent1 2 2 2 3 2 3 2" xfId="15963" xr:uid="{9C515BC4-757E-4EF5-BF46-E02043C7A1CE}"/>
    <cellStyle name="40% - Accent1 2 2 2 3 2 3 2 2" xfId="32620" xr:uid="{D9CBA7BA-912E-4A94-838C-A5058AE251B3}"/>
    <cellStyle name="40% - Accent1 2 2 2 3 2 3 3" xfId="24292" xr:uid="{82CE9F59-29A9-4D18-82F2-5D2CA823B6E8}"/>
    <cellStyle name="40% - Accent1 2 2 2 3 2 4" xfId="10411" xr:uid="{2D288A59-95F5-48B7-ABEE-A4D3CB7B0270}"/>
    <cellStyle name="40% - Accent1 2 2 2 3 2 4 2" xfId="27068" xr:uid="{04306E7B-EB46-4D77-8ADD-AD1DA09EA137}"/>
    <cellStyle name="40% - Accent1 2 2 2 3 2 5" xfId="18740" xr:uid="{3D64E5BE-2F44-4112-B496-554E87678008}"/>
    <cellStyle name="40% - Accent1 2 2 2 3 3" xfId="3530" xr:uid="{A4EE9E39-0A88-4AC3-B50B-05710423C18D}"/>
    <cellStyle name="40% - Accent1 2 2 2 3 3 2" xfId="11860" xr:uid="{8D416A19-B102-4B93-923F-44F92E07C792}"/>
    <cellStyle name="40% - Accent1 2 2 2 3 3 2 2" xfId="28517" xr:uid="{25C15943-407E-43C8-B70B-72D289E5A49D}"/>
    <cellStyle name="40% - Accent1 2 2 2 3 3 3" xfId="20189" xr:uid="{67397467-AB5B-4FDB-92D7-457D10DB0299}"/>
    <cellStyle name="40% - Accent1 2 2 2 3 4" xfId="6306" xr:uid="{B30DB3C1-4B9C-4380-8E57-5D07254331DE}"/>
    <cellStyle name="40% - Accent1 2 2 2 3 4 2" xfId="14636" xr:uid="{2D0EE3D9-AF80-4B1D-A45D-01B41CF17FDF}"/>
    <cellStyle name="40% - Accent1 2 2 2 3 4 2 2" xfId="31293" xr:uid="{52372506-364D-4CB2-BAFA-30D9B146032B}"/>
    <cellStyle name="40% - Accent1 2 2 2 3 4 3" xfId="22965" xr:uid="{4A853E4E-21E1-4B67-ABB3-B5A8D9D0671F}"/>
    <cellStyle name="40% - Accent1 2 2 2 3 5" xfId="9084" xr:uid="{BD2D8D34-40AD-4520-9250-63477181F44F}"/>
    <cellStyle name="40% - Accent1 2 2 2 3 5 2" xfId="25741" xr:uid="{CE8842D9-3447-4E4F-A744-676049B74B38}"/>
    <cellStyle name="40% - Accent1 2 2 2 3 6" xfId="17413" xr:uid="{E4FF1146-A577-4F4D-992D-EC20BD737A23}"/>
    <cellStyle name="40% - Accent1 2 2 2 4" xfId="1214" xr:uid="{361A7E3F-6843-4E5F-A962-DA0FAE160DE1}"/>
    <cellStyle name="40% - Accent1 2 2 2 4 2" xfId="2542" xr:uid="{4C662B1F-06C6-4CA5-B94B-CDBA996F8F10}"/>
    <cellStyle name="40% - Accent1 2 2 2 4 2 2" xfId="5332" xr:uid="{C15C1EF8-0CC2-4970-8E57-91947A3B7C73}"/>
    <cellStyle name="40% - Accent1 2 2 2 4 2 2 2" xfId="13662" xr:uid="{6E907114-4C0F-40AE-B3D5-F03C6D76DBE2}"/>
    <cellStyle name="40% - Accent1 2 2 2 4 2 2 2 2" xfId="30319" xr:uid="{D61F9A50-884D-40D0-B7FE-516ACE26790A}"/>
    <cellStyle name="40% - Accent1 2 2 2 4 2 2 3" xfId="21991" xr:uid="{44EB7477-1B04-4373-A333-8055616E6758}"/>
    <cellStyle name="40% - Accent1 2 2 2 4 2 3" xfId="8108" xr:uid="{2654718B-AD15-4A5C-8D85-FA11D9E42776}"/>
    <cellStyle name="40% - Accent1 2 2 2 4 2 3 2" xfId="16438" xr:uid="{9DB1EB02-EFEC-4D45-A127-492DBE01EFBD}"/>
    <cellStyle name="40% - Accent1 2 2 2 4 2 3 2 2" xfId="33095" xr:uid="{CB3E4BCB-790B-4997-8669-B2961260E88A}"/>
    <cellStyle name="40% - Accent1 2 2 2 4 2 3 3" xfId="24767" xr:uid="{BAD4CBD8-5538-4BC7-B02D-0116505B88BB}"/>
    <cellStyle name="40% - Accent1 2 2 2 4 2 4" xfId="10886" xr:uid="{F982E091-7340-482F-B2FE-5FAE74AFFDF2}"/>
    <cellStyle name="40% - Accent1 2 2 2 4 2 4 2" xfId="27543" xr:uid="{9C82D2A8-B7B2-4DBC-9C57-3D5F9524F359}"/>
    <cellStyle name="40% - Accent1 2 2 2 4 2 5" xfId="19215" xr:uid="{1878F304-ACD4-4E8B-BD86-745B85434BAC}"/>
    <cellStyle name="40% - Accent1 2 2 2 4 3" xfId="4005" xr:uid="{4BE31F5F-AD50-4A6D-9171-D2F5A596E4D6}"/>
    <cellStyle name="40% - Accent1 2 2 2 4 3 2" xfId="12335" xr:uid="{0002733F-C738-4BE8-B008-867C067F1F0C}"/>
    <cellStyle name="40% - Accent1 2 2 2 4 3 2 2" xfId="28992" xr:uid="{0DC3001A-4D40-44DE-B1B6-392A01CD727D}"/>
    <cellStyle name="40% - Accent1 2 2 2 4 3 3" xfId="20664" xr:uid="{7517AE46-A662-4D63-9A0D-196715C5DDA4}"/>
    <cellStyle name="40% - Accent1 2 2 2 4 4" xfId="6781" xr:uid="{EC21C31D-2CEF-48B0-BFC8-5BCBC023785C}"/>
    <cellStyle name="40% - Accent1 2 2 2 4 4 2" xfId="15111" xr:uid="{AD59D581-4D54-41C3-B6A0-88B8E8C69EBB}"/>
    <cellStyle name="40% - Accent1 2 2 2 4 4 2 2" xfId="31768" xr:uid="{34776F5D-D462-4299-9C63-D54215D7339D}"/>
    <cellStyle name="40% - Accent1 2 2 2 4 4 3" xfId="23440" xr:uid="{8D89D4E0-44E2-40C3-87A6-A8EAFA6FAB22}"/>
    <cellStyle name="40% - Accent1 2 2 2 4 5" xfId="9559" xr:uid="{2D722F25-E3FC-4244-9513-0FEC95664EBE}"/>
    <cellStyle name="40% - Accent1 2 2 2 4 5 2" xfId="26216" xr:uid="{199E8F7F-E818-4660-B4DA-2A72FA0E25AB}"/>
    <cellStyle name="40% - Accent1 2 2 2 4 6" xfId="17888" xr:uid="{D47CA102-572C-468A-B415-C9BE11E7F594}"/>
    <cellStyle name="40% - Accent1 2 2 2 5" xfId="1594" xr:uid="{29998611-DF83-48C3-A7A6-44A5D8EEDB57}"/>
    <cellStyle name="40% - Accent1 2 2 2 5 2" xfId="4384" xr:uid="{1944624F-D0CC-4543-965B-324889B57D45}"/>
    <cellStyle name="40% - Accent1 2 2 2 5 2 2" xfId="12714" xr:uid="{7D3D8E23-5812-47C3-9FA6-8EB4611F057F}"/>
    <cellStyle name="40% - Accent1 2 2 2 5 2 2 2" xfId="29371" xr:uid="{A0799EB8-12AC-46AA-BA2D-628CFBBEAEB1}"/>
    <cellStyle name="40% - Accent1 2 2 2 5 2 3" xfId="21043" xr:uid="{7AD4C5C3-F260-479B-A71E-D8CD98304914}"/>
    <cellStyle name="40% - Accent1 2 2 2 5 3" xfId="7160" xr:uid="{655E7FB9-02E2-4024-8662-F5EE627435B7}"/>
    <cellStyle name="40% - Accent1 2 2 2 5 3 2" xfId="15490" xr:uid="{9B09D636-AA96-457B-B5AC-177C5E775B90}"/>
    <cellStyle name="40% - Accent1 2 2 2 5 3 2 2" xfId="32147" xr:uid="{C702FB7C-0D63-42E9-9BC4-0F95ADBF555B}"/>
    <cellStyle name="40% - Accent1 2 2 2 5 3 3" xfId="23819" xr:uid="{5A3F6F1A-2DBA-4476-9105-48F7819EEE0E}"/>
    <cellStyle name="40% - Accent1 2 2 2 5 4" xfId="9938" xr:uid="{136CC836-F0CC-43C3-9F06-27E3E2F3F940}"/>
    <cellStyle name="40% - Accent1 2 2 2 5 4 2" xfId="26595" xr:uid="{2D343F32-1F86-4FA1-B2AE-FE05C70BBC5F}"/>
    <cellStyle name="40% - Accent1 2 2 2 5 5" xfId="18267" xr:uid="{76685779-AE04-4196-8D82-1D7A26D22DAB}"/>
    <cellStyle name="40% - Accent1 2 2 2 6" xfId="3057" xr:uid="{F506498C-A7A6-47DA-A9C0-51F57D247976}"/>
    <cellStyle name="40% - Accent1 2 2 2 6 2" xfId="11387" xr:uid="{6DA76038-EF3A-44AA-9D3A-050A3581F7FC}"/>
    <cellStyle name="40% - Accent1 2 2 2 6 2 2" xfId="28044" xr:uid="{96621BF6-2427-49A7-AC5B-96AB2E1A7073}"/>
    <cellStyle name="40% - Accent1 2 2 2 6 3" xfId="19716" xr:uid="{8310B38A-9780-4F43-BF67-994518E6C46D}"/>
    <cellStyle name="40% - Accent1 2 2 2 7" xfId="5833" xr:uid="{7DC39969-A964-4DE9-A64E-F1FF79E3F9E4}"/>
    <cellStyle name="40% - Accent1 2 2 2 7 2" xfId="14163" xr:uid="{515EDC7B-76E9-49ED-B647-0B0C7D814CCA}"/>
    <cellStyle name="40% - Accent1 2 2 2 7 2 2" xfId="30820" xr:uid="{1FB1DEDF-E010-471E-B7A1-224FC7C5949D}"/>
    <cellStyle name="40% - Accent1 2 2 2 7 3" xfId="22492" xr:uid="{D4B9B2A3-D4CF-45C9-BCAB-95CF7CC8D88E}"/>
    <cellStyle name="40% - Accent1 2 2 2 8" xfId="8611" xr:uid="{5C032133-FF87-4E5F-AA8D-1E5A14679347}"/>
    <cellStyle name="40% - Accent1 2 2 2 8 2" xfId="25268" xr:uid="{75941D01-D171-44BB-B481-F87FC92469B5}"/>
    <cellStyle name="40% - Accent1 2 2 2 9" xfId="16940" xr:uid="{A7EA8CE6-8C03-432A-B726-3546C7FC378D}"/>
    <cellStyle name="40% - Accent1 2 2 3" xfId="381" xr:uid="{2F8CBA01-1469-401F-9E16-D83573B1A67D}"/>
    <cellStyle name="40% - Accent1 2 2 3 2" xfId="859" xr:uid="{1372B5EA-B327-42CB-984B-498DFD8B95C3}"/>
    <cellStyle name="40% - Accent1 2 2 3 2 2" xfId="2187" xr:uid="{162BDD4B-6DE4-40D7-98B3-23572EDF04AE}"/>
    <cellStyle name="40% - Accent1 2 2 3 2 2 2" xfId="4977" xr:uid="{96B6B310-F0C1-4E51-B816-AEA073BA7291}"/>
    <cellStyle name="40% - Accent1 2 2 3 2 2 2 2" xfId="13307" xr:uid="{379DED5D-03A9-439C-94F9-EA460CB4F7C0}"/>
    <cellStyle name="40% - Accent1 2 2 3 2 2 2 2 2" xfId="29964" xr:uid="{82588533-090E-42BC-A784-ABF2A6E8D20E}"/>
    <cellStyle name="40% - Accent1 2 2 3 2 2 2 3" xfId="21636" xr:uid="{F26157C8-2441-4660-83D9-201F30A33222}"/>
    <cellStyle name="40% - Accent1 2 2 3 2 2 3" xfId="7753" xr:uid="{2EED5DE3-B9D1-491F-8C24-3B1859E0F76B}"/>
    <cellStyle name="40% - Accent1 2 2 3 2 2 3 2" xfId="16083" xr:uid="{8FE9A52D-A045-4EAF-B7C3-5C631510D86A}"/>
    <cellStyle name="40% - Accent1 2 2 3 2 2 3 2 2" xfId="32740" xr:uid="{8567FDD0-E233-4BFD-B619-E1B53C86F518}"/>
    <cellStyle name="40% - Accent1 2 2 3 2 2 3 3" xfId="24412" xr:uid="{A08E29A4-D083-431C-BB7F-2C213FE10EA2}"/>
    <cellStyle name="40% - Accent1 2 2 3 2 2 4" xfId="10531" xr:uid="{6538DA97-83C0-47D5-9BEE-C5C9407FAB58}"/>
    <cellStyle name="40% - Accent1 2 2 3 2 2 4 2" xfId="27188" xr:uid="{20D0C47A-E7A0-470C-9CAC-AED16C92E2BF}"/>
    <cellStyle name="40% - Accent1 2 2 3 2 2 5" xfId="18860" xr:uid="{FB834911-B884-4BE6-9BD3-546F961BF035}"/>
    <cellStyle name="40% - Accent1 2 2 3 2 3" xfId="3650" xr:uid="{A517C081-8B36-4A84-836A-C915F96E7729}"/>
    <cellStyle name="40% - Accent1 2 2 3 2 3 2" xfId="11980" xr:uid="{835DC2DA-C262-49A8-A842-D4ADB1D42C80}"/>
    <cellStyle name="40% - Accent1 2 2 3 2 3 2 2" xfId="28637" xr:uid="{F0914010-5A5F-4DF4-A4A9-320B9664A724}"/>
    <cellStyle name="40% - Accent1 2 2 3 2 3 3" xfId="20309" xr:uid="{55BBF8B6-9C72-4ACF-AC45-1EAEAAB1110D}"/>
    <cellStyle name="40% - Accent1 2 2 3 2 4" xfId="6426" xr:uid="{0F77F20A-2B99-4D0B-9A3B-5DA74D9CE071}"/>
    <cellStyle name="40% - Accent1 2 2 3 2 4 2" xfId="14756" xr:uid="{435C4F1C-DC88-4989-B023-DBBE3A242AAD}"/>
    <cellStyle name="40% - Accent1 2 2 3 2 4 2 2" xfId="31413" xr:uid="{29E35F15-F005-483D-A79C-36F6FA6480C3}"/>
    <cellStyle name="40% - Accent1 2 2 3 2 4 3" xfId="23085" xr:uid="{636C9EB6-E31B-4932-A145-8A2CD1B844C4}"/>
    <cellStyle name="40% - Accent1 2 2 3 2 5" xfId="9204" xr:uid="{5CEBEE66-FDED-406C-8073-41561175ADE7}"/>
    <cellStyle name="40% - Accent1 2 2 3 2 5 2" xfId="25861" xr:uid="{40A6CBB7-6613-4B42-8158-AC824A809305}"/>
    <cellStyle name="40% - Accent1 2 2 3 2 6" xfId="17533" xr:uid="{0B3638D7-7BFE-45C8-AFE0-262EFCC50AB2}"/>
    <cellStyle name="40% - Accent1 2 2 3 3" xfId="1711" xr:uid="{CBEFBAFF-F039-43F7-82AC-9D8DD79CAD20}"/>
    <cellStyle name="40% - Accent1 2 2 3 3 2" xfId="4501" xr:uid="{BE3EA1BA-C9CE-4EB5-8041-6790F7DEC6ED}"/>
    <cellStyle name="40% - Accent1 2 2 3 3 2 2" xfId="12831" xr:uid="{5B96FF6E-91D4-4FF5-B4C6-0550BF6C623F}"/>
    <cellStyle name="40% - Accent1 2 2 3 3 2 2 2" xfId="29488" xr:uid="{A349705E-8155-4596-82BE-1D9C73CA5E00}"/>
    <cellStyle name="40% - Accent1 2 2 3 3 2 3" xfId="21160" xr:uid="{67BBE1AB-4FF2-4535-9057-506FAC30B142}"/>
    <cellStyle name="40% - Accent1 2 2 3 3 3" xfId="7277" xr:uid="{D9408413-4B06-4160-BE79-3380299DF210}"/>
    <cellStyle name="40% - Accent1 2 2 3 3 3 2" xfId="15607" xr:uid="{5697D2CE-DDF6-41F6-AC6D-35FAC08B625A}"/>
    <cellStyle name="40% - Accent1 2 2 3 3 3 2 2" xfId="32264" xr:uid="{EA49E6FA-5FB7-4565-9617-1BA861CF05E9}"/>
    <cellStyle name="40% - Accent1 2 2 3 3 3 3" xfId="23936" xr:uid="{D98BA432-3955-436B-93D8-201420B7F78E}"/>
    <cellStyle name="40% - Accent1 2 2 3 3 4" xfId="10055" xr:uid="{40FE0D20-5EC3-465C-B74D-256D272E26B8}"/>
    <cellStyle name="40% - Accent1 2 2 3 3 4 2" xfId="26712" xr:uid="{A726DBA1-0E66-473B-8C07-825DF959FAB1}"/>
    <cellStyle name="40% - Accent1 2 2 3 3 5" xfId="18384" xr:uid="{F7F62199-C1BE-45FF-83D0-274C1AEC0E8B}"/>
    <cellStyle name="40% - Accent1 2 2 3 4" xfId="3174" xr:uid="{757CCD0B-8EA5-406A-8CFB-D8B8CF1D9BC8}"/>
    <cellStyle name="40% - Accent1 2 2 3 4 2" xfId="11504" xr:uid="{E0874E9A-139D-4614-B79E-9C36782081D6}"/>
    <cellStyle name="40% - Accent1 2 2 3 4 2 2" xfId="28161" xr:uid="{42691717-A673-4A5B-BDD2-F42E9E70AAA8}"/>
    <cellStyle name="40% - Accent1 2 2 3 4 3" xfId="19833" xr:uid="{59719C95-7F88-40C9-9EBA-5AF97A8F344C}"/>
    <cellStyle name="40% - Accent1 2 2 3 5" xfId="5950" xr:uid="{F0E57C0B-2982-4B11-AA9A-2947927CAA80}"/>
    <cellStyle name="40% - Accent1 2 2 3 5 2" xfId="14280" xr:uid="{F4F21F48-D4BC-434D-8D76-7D66BD29D11D}"/>
    <cellStyle name="40% - Accent1 2 2 3 5 2 2" xfId="30937" xr:uid="{90244522-6DB6-4E91-9A33-B83528BA6CC2}"/>
    <cellStyle name="40% - Accent1 2 2 3 5 3" xfId="22609" xr:uid="{D9B72D19-DBC8-4B95-AF7A-3EC53D82A8F9}"/>
    <cellStyle name="40% - Accent1 2 2 3 6" xfId="8728" xr:uid="{5B15EA76-EC53-44F7-8F50-4B2F63A4BDF1}"/>
    <cellStyle name="40% - Accent1 2 2 3 6 2" xfId="25385" xr:uid="{C154E22D-4C15-4918-AE59-F37EFDBDE200}"/>
    <cellStyle name="40% - Accent1 2 2 3 7" xfId="17057" xr:uid="{761E820D-5C45-4CBC-9BF6-BA51B8F9ACA5}"/>
    <cellStyle name="40% - Accent1 2 2 4" xfId="617" xr:uid="{39987722-C368-434B-8E89-1E9CFAC35286}"/>
    <cellStyle name="40% - Accent1 2 2 4 2" xfId="1947" xr:uid="{8851CA71-AD0B-4C5D-824B-62E2D15E8D74}"/>
    <cellStyle name="40% - Accent1 2 2 4 2 2" xfId="4737" xr:uid="{3C91D298-961B-4A8D-808A-9E0D97833887}"/>
    <cellStyle name="40% - Accent1 2 2 4 2 2 2" xfId="13067" xr:uid="{6EE6E821-1A78-4F37-A907-FBCF35B2E37D}"/>
    <cellStyle name="40% - Accent1 2 2 4 2 2 2 2" xfId="29724" xr:uid="{00AB6D09-9387-43BD-A749-0A4BAFE1713F}"/>
    <cellStyle name="40% - Accent1 2 2 4 2 2 3" xfId="21396" xr:uid="{C06F544D-82DB-401D-9244-680406E6164E}"/>
    <cellStyle name="40% - Accent1 2 2 4 2 3" xfId="7513" xr:uid="{34B1726A-CF7F-46FC-94C7-45E1A538BC63}"/>
    <cellStyle name="40% - Accent1 2 2 4 2 3 2" xfId="15843" xr:uid="{5775FEC2-AD92-4B7B-A627-890BB58983A0}"/>
    <cellStyle name="40% - Accent1 2 2 4 2 3 2 2" xfId="32500" xr:uid="{29BB3B0A-0D02-4B4D-8DF0-0D0CB734606A}"/>
    <cellStyle name="40% - Accent1 2 2 4 2 3 3" xfId="24172" xr:uid="{BCCBA9E4-F5F9-4F7D-815D-E285E2EB48C7}"/>
    <cellStyle name="40% - Accent1 2 2 4 2 4" xfId="10291" xr:uid="{4624FD83-7808-4D45-8785-8C9DC625C655}"/>
    <cellStyle name="40% - Accent1 2 2 4 2 4 2" xfId="26948" xr:uid="{275F1F42-D260-4C06-A3FD-DCEB3E73C63A}"/>
    <cellStyle name="40% - Accent1 2 2 4 2 5" xfId="18620" xr:uid="{0F77CE2A-8059-4BBD-9570-1AB4ECAFB7A1}"/>
    <cellStyle name="40% - Accent1 2 2 4 3" xfId="3410" xr:uid="{3ABD99D2-2811-4A29-B098-EA9722C672BD}"/>
    <cellStyle name="40% - Accent1 2 2 4 3 2" xfId="11740" xr:uid="{0B9E026C-D513-45F2-8093-AE13B9D14D2E}"/>
    <cellStyle name="40% - Accent1 2 2 4 3 2 2" xfId="28397" xr:uid="{F035121F-8E70-4DF8-BE8F-86A768547DB5}"/>
    <cellStyle name="40% - Accent1 2 2 4 3 3" xfId="20069" xr:uid="{E3C0B276-4849-4779-B118-E9C20E607B40}"/>
    <cellStyle name="40% - Accent1 2 2 4 4" xfId="6186" xr:uid="{1B40F16C-1DF6-4F3B-BA57-67AC30CEDCF0}"/>
    <cellStyle name="40% - Accent1 2 2 4 4 2" xfId="14516" xr:uid="{900B7EDF-CE5D-42FB-827A-5448ECA80A05}"/>
    <cellStyle name="40% - Accent1 2 2 4 4 2 2" xfId="31173" xr:uid="{1893445E-5BB9-4445-AD28-F2A2B28C76D6}"/>
    <cellStyle name="40% - Accent1 2 2 4 4 3" xfId="22845" xr:uid="{BA46B8B4-AEE3-4324-9A76-AC4BBE5E4CF5}"/>
    <cellStyle name="40% - Accent1 2 2 4 5" xfId="8964" xr:uid="{EA976B86-7554-46FF-8288-9E70BD43535A}"/>
    <cellStyle name="40% - Accent1 2 2 4 5 2" xfId="25621" xr:uid="{AEBFC2CF-7287-4DBE-83C7-730601F34EC9}"/>
    <cellStyle name="40% - Accent1 2 2 4 6" xfId="17293" xr:uid="{4FD6376B-5077-435F-B562-32636015B120}"/>
    <cellStyle name="40% - Accent1 2 2 5" xfId="1094" xr:uid="{461D1E75-D122-450C-A886-54F61B688BE8}"/>
    <cellStyle name="40% - Accent1 2 2 5 2" xfId="2422" xr:uid="{2D5CDBCA-5F2A-41F9-8A38-28A278CE7B85}"/>
    <cellStyle name="40% - Accent1 2 2 5 2 2" xfId="5212" xr:uid="{80F4803B-10C3-46C9-87B9-7D7066DB19CD}"/>
    <cellStyle name="40% - Accent1 2 2 5 2 2 2" xfId="13542" xr:uid="{ED4A9B9F-D4DB-4EFE-AE89-8B69ED136021}"/>
    <cellStyle name="40% - Accent1 2 2 5 2 2 2 2" xfId="30199" xr:uid="{ECD94E61-E7B0-4B14-BE86-C8B412EE7FF9}"/>
    <cellStyle name="40% - Accent1 2 2 5 2 2 3" xfId="21871" xr:uid="{70D80E21-B7B3-43EE-BC79-AADAF393A872}"/>
    <cellStyle name="40% - Accent1 2 2 5 2 3" xfId="7988" xr:uid="{9DAF0EC6-C05B-4AE2-B12A-D9BD997605EB}"/>
    <cellStyle name="40% - Accent1 2 2 5 2 3 2" xfId="16318" xr:uid="{D5F5FFF0-5F47-46A4-8B35-579F2F7A80C3}"/>
    <cellStyle name="40% - Accent1 2 2 5 2 3 2 2" xfId="32975" xr:uid="{A5E66793-B72B-4BC2-ABA8-62AEB3AC261A}"/>
    <cellStyle name="40% - Accent1 2 2 5 2 3 3" xfId="24647" xr:uid="{8822B943-5FDD-4195-B949-F950D5F81AD6}"/>
    <cellStyle name="40% - Accent1 2 2 5 2 4" xfId="10766" xr:uid="{2840FC08-4485-48F0-BE85-99C71081EE5F}"/>
    <cellStyle name="40% - Accent1 2 2 5 2 4 2" xfId="27423" xr:uid="{3BBC5ACF-EB17-4EEC-8758-BD61532FF26D}"/>
    <cellStyle name="40% - Accent1 2 2 5 2 5" xfId="19095" xr:uid="{9012242A-287F-4AD0-A76E-4C972382B410}"/>
    <cellStyle name="40% - Accent1 2 2 5 3" xfId="3885" xr:uid="{1AE6B97E-6320-47B0-8358-6780B99B0DCF}"/>
    <cellStyle name="40% - Accent1 2 2 5 3 2" xfId="12215" xr:uid="{642A29C9-903B-4DC7-93AE-B9D49B65E4E8}"/>
    <cellStyle name="40% - Accent1 2 2 5 3 2 2" xfId="28872" xr:uid="{9EBDD879-36A4-4C81-BBB7-904C0C33FC54}"/>
    <cellStyle name="40% - Accent1 2 2 5 3 3" xfId="20544" xr:uid="{2C7ADED3-7E98-4B86-8FF2-D1F6E6B70D5A}"/>
    <cellStyle name="40% - Accent1 2 2 5 4" xfId="6661" xr:uid="{21E22C8A-A516-4596-BCF0-B128A4061E6F}"/>
    <cellStyle name="40% - Accent1 2 2 5 4 2" xfId="14991" xr:uid="{D36C9CA6-3723-419B-9247-B6526016DFE1}"/>
    <cellStyle name="40% - Accent1 2 2 5 4 2 2" xfId="31648" xr:uid="{18B98D38-8005-479A-88F5-72D76D900C59}"/>
    <cellStyle name="40% - Accent1 2 2 5 4 3" xfId="23320" xr:uid="{49D26B7F-04B9-4356-AF02-79245B57E88C}"/>
    <cellStyle name="40% - Accent1 2 2 5 5" xfId="9439" xr:uid="{151C8481-28CB-4E7D-8686-F28787977673}"/>
    <cellStyle name="40% - Accent1 2 2 5 5 2" xfId="26096" xr:uid="{5E699932-B286-4280-A453-FD5C363855F9}"/>
    <cellStyle name="40% - Accent1 2 2 5 6" xfId="17768" xr:uid="{5F8F0034-B269-4047-B520-55C6C3F070E9}"/>
    <cellStyle name="40% - Accent1 2 2 6" xfId="1359" xr:uid="{EDDE1285-6837-4F5C-AEBC-295255F7572F}"/>
    <cellStyle name="40% - Accent1 2 2 6 2" xfId="2687" xr:uid="{E2C89661-D905-4C6F-8C1C-4DDF6AF0C5E0}"/>
    <cellStyle name="40% - Accent1 2 2 6 2 2" xfId="5477" xr:uid="{5B9D1496-866C-40CE-B5A9-1D8162AEEEAE}"/>
    <cellStyle name="40% - Accent1 2 2 6 2 2 2" xfId="13807" xr:uid="{C60BE0FD-61C8-4FB3-8104-84091CAA61D0}"/>
    <cellStyle name="40% - Accent1 2 2 6 2 2 2 2" xfId="30464" xr:uid="{5F2A84B6-2EDD-4082-94A4-F644C8EB40EF}"/>
    <cellStyle name="40% - Accent1 2 2 6 2 2 3" xfId="22136" xr:uid="{EC36C632-4EA8-4F74-B1F4-A8CAD78CDB9D}"/>
    <cellStyle name="40% - Accent1 2 2 6 2 3" xfId="8253" xr:uid="{FD2FE1B2-6D32-49E7-A478-EC5C4187F49A}"/>
    <cellStyle name="40% - Accent1 2 2 6 2 3 2" xfId="16583" xr:uid="{C2DDB265-4D65-4EDB-9F0C-3C5057DD2990}"/>
    <cellStyle name="40% - Accent1 2 2 6 2 3 2 2" xfId="33240" xr:uid="{339064BD-4C6D-48D7-9381-2179BE366064}"/>
    <cellStyle name="40% - Accent1 2 2 6 2 3 3" xfId="24912" xr:uid="{7A886541-29F6-4501-A8FD-D488B9E31049}"/>
    <cellStyle name="40% - Accent1 2 2 6 2 4" xfId="11031" xr:uid="{A053ADE1-4CE6-46F5-BC28-C32D909BA0E5}"/>
    <cellStyle name="40% - Accent1 2 2 6 2 4 2" xfId="27688" xr:uid="{E718D530-046D-4FEB-ADA4-7184DC23D7AB}"/>
    <cellStyle name="40% - Accent1 2 2 6 2 5" xfId="19360" xr:uid="{8DD7E64D-3A81-4FA1-8011-E4BBBE379990}"/>
    <cellStyle name="40% - Accent1 2 2 6 3" xfId="4150" xr:uid="{82D1A108-FCA2-463F-B58F-CAFC9DD57172}"/>
    <cellStyle name="40% - Accent1 2 2 6 3 2" xfId="12480" xr:uid="{B2B64126-B72A-4D0B-8541-80C7CCA1F9A6}"/>
    <cellStyle name="40% - Accent1 2 2 6 3 2 2" xfId="29137" xr:uid="{967621F7-842E-4948-9E86-5127246CC824}"/>
    <cellStyle name="40% - Accent1 2 2 6 3 3" xfId="20809" xr:uid="{0AADA415-4147-4CB9-98B5-752F8B19C586}"/>
    <cellStyle name="40% - Accent1 2 2 6 4" xfId="6926" xr:uid="{19E53AB6-294B-45E9-926B-C07565EF172C}"/>
    <cellStyle name="40% - Accent1 2 2 6 4 2" xfId="15256" xr:uid="{05766A91-2E06-43AC-AFA7-F95D3ADB77E7}"/>
    <cellStyle name="40% - Accent1 2 2 6 4 2 2" xfId="31913" xr:uid="{AAB96F15-138E-4E0C-BAD9-3B86A9F54F09}"/>
    <cellStyle name="40% - Accent1 2 2 6 4 3" xfId="23585" xr:uid="{F043DC2C-FE46-4FE4-86A4-C23263E1F86F}"/>
    <cellStyle name="40% - Accent1 2 2 6 5" xfId="9704" xr:uid="{555F5A77-3F5E-48CB-A128-CDA489FBADD1}"/>
    <cellStyle name="40% - Accent1 2 2 6 5 2" xfId="26361" xr:uid="{075353E6-8F46-4246-A0E7-DF91F049C0F4}"/>
    <cellStyle name="40% - Accent1 2 2 6 6" xfId="18033" xr:uid="{5AC2227C-EB90-4AE7-9241-6B3AAAF3BB9F}"/>
    <cellStyle name="40% - Accent1 2 2 7" xfId="1474" xr:uid="{5565E17F-D409-4882-858E-07C9B4B1B9AB}"/>
    <cellStyle name="40% - Accent1 2 2 7 2" xfId="4264" xr:uid="{B221D0E1-17F7-4CBF-86D4-04323569DF24}"/>
    <cellStyle name="40% - Accent1 2 2 7 2 2" xfId="12594" xr:uid="{88CFA5CB-3D72-4789-BDAB-EEC9080AB618}"/>
    <cellStyle name="40% - Accent1 2 2 7 2 2 2" xfId="29251" xr:uid="{5966183E-FADA-4698-B353-F3554B5FC8AC}"/>
    <cellStyle name="40% - Accent1 2 2 7 2 3" xfId="20923" xr:uid="{6A0B15F4-1D2A-45FF-B1ED-C6773010876C}"/>
    <cellStyle name="40% - Accent1 2 2 7 3" xfId="7040" xr:uid="{FB60A37A-AA5D-49EE-ABF9-BA992C966D61}"/>
    <cellStyle name="40% - Accent1 2 2 7 3 2" xfId="15370" xr:uid="{F6130295-6C8B-4BFA-BE0E-93091538CF74}"/>
    <cellStyle name="40% - Accent1 2 2 7 3 2 2" xfId="32027" xr:uid="{D18A0D4A-C6F6-4EB5-B77E-5C0BBA2B77B3}"/>
    <cellStyle name="40% - Accent1 2 2 7 3 3" xfId="23699" xr:uid="{79FDAD3B-9DD4-40DC-B03A-052D56248F2F}"/>
    <cellStyle name="40% - Accent1 2 2 7 4" xfId="9818" xr:uid="{626543FF-6098-4D2F-BB41-215BD5673C56}"/>
    <cellStyle name="40% - Accent1 2 2 7 4 2" xfId="26475" xr:uid="{786E77E9-1193-4188-BE44-DA7855754D9B}"/>
    <cellStyle name="40% - Accent1 2 2 7 5" xfId="18147" xr:uid="{1E99BBC1-3027-4766-8972-CBE88AF87779}"/>
    <cellStyle name="40% - Accent1 2 2 8" xfId="2937" xr:uid="{85808748-43C7-404D-B116-5FE6082FE4B9}"/>
    <cellStyle name="40% - Accent1 2 2 8 2" xfId="11267" xr:uid="{FE401D99-7959-4E7F-99D0-1E7FC42A7FA5}"/>
    <cellStyle name="40% - Accent1 2 2 8 2 2" xfId="27924" xr:uid="{D3832F03-BB56-4CA6-B722-35C72E7CE5FC}"/>
    <cellStyle name="40% - Accent1 2 2 8 3" xfId="19596" xr:uid="{FC26A2D5-ED6C-4787-A063-F3B46C7FF56B}"/>
    <cellStyle name="40% - Accent1 2 2 9" xfId="5713" xr:uid="{E9BCBE27-D99E-470F-9FFD-D8838D9C7773}"/>
    <cellStyle name="40% - Accent1 2 2 9 2" xfId="14043" xr:uid="{7BE2B390-9FC7-4753-A2A2-08FD27228409}"/>
    <cellStyle name="40% - Accent1 2 2 9 2 2" xfId="30700" xr:uid="{3A111B3E-DA5E-4FF8-B76D-98BEB41E35F0}"/>
    <cellStyle name="40% - Accent1 2 2 9 3" xfId="22372" xr:uid="{0E591B58-2361-4A2A-9DB1-222E86B85E89}"/>
    <cellStyle name="40% - Accent1 2 3" xfId="198" xr:uid="{45C1BD1B-84C9-48D3-BC81-E767445044DC}"/>
    <cellStyle name="40% - Accent1 2 3 2" xfId="439" xr:uid="{67D2F4C4-5B66-408A-A979-43E81CCA902D}"/>
    <cellStyle name="40% - Accent1 2 3 2 2" xfId="916" xr:uid="{EA870BA2-DF51-408C-8E6D-1B1C9DB05012}"/>
    <cellStyle name="40% - Accent1 2 3 2 2 2" xfId="2244" xr:uid="{D2BE2492-FFD6-4092-A58F-483F9A0D37AD}"/>
    <cellStyle name="40% - Accent1 2 3 2 2 2 2" xfId="5034" xr:uid="{E42578BB-4AEA-494E-BDEC-6435A6CBBD26}"/>
    <cellStyle name="40% - Accent1 2 3 2 2 2 2 2" xfId="13364" xr:uid="{012DF464-E993-41A8-B0E8-ECE97FA62D1E}"/>
    <cellStyle name="40% - Accent1 2 3 2 2 2 2 2 2" xfId="30021" xr:uid="{33253DF2-260F-487B-860F-9883751B610C}"/>
    <cellStyle name="40% - Accent1 2 3 2 2 2 2 3" xfId="21693" xr:uid="{FC1F22DF-31EC-4A64-A8EB-D3561DBA5185}"/>
    <cellStyle name="40% - Accent1 2 3 2 2 2 3" xfId="7810" xr:uid="{0DAE5750-734B-4C87-B64C-D6D5CF720F27}"/>
    <cellStyle name="40% - Accent1 2 3 2 2 2 3 2" xfId="16140" xr:uid="{B9E89AFC-7E06-4DC0-8444-0AFE720E1554}"/>
    <cellStyle name="40% - Accent1 2 3 2 2 2 3 2 2" xfId="32797" xr:uid="{EFD2BA1E-984A-4EB3-8A90-6EFCE86FE567}"/>
    <cellStyle name="40% - Accent1 2 3 2 2 2 3 3" xfId="24469" xr:uid="{BC23FBD5-3927-44E4-BF71-E2E2D863C917}"/>
    <cellStyle name="40% - Accent1 2 3 2 2 2 4" xfId="10588" xr:uid="{1758EE75-1246-43BA-A9C6-02024F726CCD}"/>
    <cellStyle name="40% - Accent1 2 3 2 2 2 4 2" xfId="27245" xr:uid="{4A01E85B-1D1C-4A4B-B7FD-00D57DABCD92}"/>
    <cellStyle name="40% - Accent1 2 3 2 2 2 5" xfId="18917" xr:uid="{16A972EF-B574-4E90-9E54-475C3F55E70F}"/>
    <cellStyle name="40% - Accent1 2 3 2 2 3" xfId="3707" xr:uid="{7F408035-AA9A-4EED-B075-7C242E5E52F0}"/>
    <cellStyle name="40% - Accent1 2 3 2 2 3 2" xfId="12037" xr:uid="{534D8E3A-619F-4CBD-B497-F4F5898527BC}"/>
    <cellStyle name="40% - Accent1 2 3 2 2 3 2 2" xfId="28694" xr:uid="{6E9F6566-9A48-459B-9FC6-F3144253A1A7}"/>
    <cellStyle name="40% - Accent1 2 3 2 2 3 3" xfId="20366" xr:uid="{302A834D-EBF2-4784-9BDA-ACDEE070438F}"/>
    <cellStyle name="40% - Accent1 2 3 2 2 4" xfId="6483" xr:uid="{728F5BFC-4A2F-418E-B7AB-7CCE96928B2E}"/>
    <cellStyle name="40% - Accent1 2 3 2 2 4 2" xfId="14813" xr:uid="{D2221436-F015-49DD-9238-DA542F746706}"/>
    <cellStyle name="40% - Accent1 2 3 2 2 4 2 2" xfId="31470" xr:uid="{291A2A24-0CBB-4836-A901-ECE5429D2761}"/>
    <cellStyle name="40% - Accent1 2 3 2 2 4 3" xfId="23142" xr:uid="{33182488-D9FD-4A07-8173-B522AF3EA0B0}"/>
    <cellStyle name="40% - Accent1 2 3 2 2 5" xfId="9261" xr:uid="{6428088A-0F8D-4B25-8816-9400B0659B77}"/>
    <cellStyle name="40% - Accent1 2 3 2 2 5 2" xfId="25918" xr:uid="{83CD8D5E-DEEB-4A6B-A1E1-B7AEE441199F}"/>
    <cellStyle name="40% - Accent1 2 3 2 2 6" xfId="17590" xr:uid="{65108A11-0521-4638-B4E4-5E1ECDE79898}"/>
    <cellStyle name="40% - Accent1 2 3 2 3" xfId="1769" xr:uid="{D0AB781F-DFCF-46EB-A7C2-64762613060B}"/>
    <cellStyle name="40% - Accent1 2 3 2 3 2" xfId="4559" xr:uid="{C5178EF9-99F6-4FAF-826C-50098E1B9FDD}"/>
    <cellStyle name="40% - Accent1 2 3 2 3 2 2" xfId="12889" xr:uid="{87982C86-F8F7-4622-9B8D-1DE047063CC5}"/>
    <cellStyle name="40% - Accent1 2 3 2 3 2 2 2" xfId="29546" xr:uid="{53C3D7D5-BAC9-4056-A8D8-1B7CEFA54F6F}"/>
    <cellStyle name="40% - Accent1 2 3 2 3 2 3" xfId="21218" xr:uid="{F18E174D-550A-4845-9730-3AEF91639C0E}"/>
    <cellStyle name="40% - Accent1 2 3 2 3 3" xfId="7335" xr:uid="{1F948130-233C-4219-8025-BF0669A2D872}"/>
    <cellStyle name="40% - Accent1 2 3 2 3 3 2" xfId="15665" xr:uid="{9C9CE890-BBC3-4801-B64C-A947D9475C83}"/>
    <cellStyle name="40% - Accent1 2 3 2 3 3 2 2" xfId="32322" xr:uid="{8E9BAD2E-8EEE-4620-B6A8-BD062DA64C5D}"/>
    <cellStyle name="40% - Accent1 2 3 2 3 3 3" xfId="23994" xr:uid="{79AA1AA0-6D58-48C1-98D9-ECED297194F5}"/>
    <cellStyle name="40% - Accent1 2 3 2 3 4" xfId="10113" xr:uid="{205171E2-5147-4013-8982-93B3C54EC715}"/>
    <cellStyle name="40% - Accent1 2 3 2 3 4 2" xfId="26770" xr:uid="{2832EEC8-2B0D-4775-8C58-4A56D99A566B}"/>
    <cellStyle name="40% - Accent1 2 3 2 3 5" xfId="18442" xr:uid="{A5793F1C-9E6A-4CB7-8A38-91BFE7780BB1}"/>
    <cellStyle name="40% - Accent1 2 3 2 4" xfId="3232" xr:uid="{6D235765-C14D-4552-92F7-34600C14C054}"/>
    <cellStyle name="40% - Accent1 2 3 2 4 2" xfId="11562" xr:uid="{600C5C16-F73A-40C8-8149-2A78CC4C5A78}"/>
    <cellStyle name="40% - Accent1 2 3 2 4 2 2" xfId="28219" xr:uid="{1E99F315-499A-475A-93A2-F0C55638C219}"/>
    <cellStyle name="40% - Accent1 2 3 2 4 3" xfId="19891" xr:uid="{8284733A-E6F9-44C0-ABCA-9C8A099BC50E}"/>
    <cellStyle name="40% - Accent1 2 3 2 5" xfId="6008" xr:uid="{5D1A5383-DC40-4D3B-A577-CF12090A91E9}"/>
    <cellStyle name="40% - Accent1 2 3 2 5 2" xfId="14338" xr:uid="{2E64E3BE-CD1F-4F8D-854E-7D64D6D3678D}"/>
    <cellStyle name="40% - Accent1 2 3 2 5 2 2" xfId="30995" xr:uid="{F9CC7079-526C-42DF-A8F4-22D8D8C6247E}"/>
    <cellStyle name="40% - Accent1 2 3 2 5 3" xfId="22667" xr:uid="{FA50C225-E58A-440D-9705-489D141AA6D4}"/>
    <cellStyle name="40% - Accent1 2 3 2 6" xfId="8786" xr:uid="{A4B8A54B-04A1-4DB1-BE14-3531A2ED81EC}"/>
    <cellStyle name="40% - Accent1 2 3 2 6 2" xfId="25443" xr:uid="{1B09A383-D16A-446D-936A-9CEBA93428A2}"/>
    <cellStyle name="40% - Accent1 2 3 2 7" xfId="17115" xr:uid="{FAAEFA67-309D-47A2-A5B5-FE21053FA6F1}"/>
    <cellStyle name="40% - Accent1 2 3 3" xfId="675" xr:uid="{CF8985A0-CF31-46DB-AD9B-8615961FD737}"/>
    <cellStyle name="40% - Accent1 2 3 3 2" xfId="2005" xr:uid="{9280D08B-567E-4488-8C4E-BE03251F224E}"/>
    <cellStyle name="40% - Accent1 2 3 3 2 2" xfId="4795" xr:uid="{FFA47FD5-BCE0-4FD3-B6AC-2BD0394D1362}"/>
    <cellStyle name="40% - Accent1 2 3 3 2 2 2" xfId="13125" xr:uid="{1BC9E4A8-548F-4AD9-AB95-20CCB8505108}"/>
    <cellStyle name="40% - Accent1 2 3 3 2 2 2 2" xfId="29782" xr:uid="{FAE95C3F-CE11-43C5-8128-E4D27329B4EB}"/>
    <cellStyle name="40% - Accent1 2 3 3 2 2 3" xfId="21454" xr:uid="{FDD343FB-408A-4AB5-B17D-7C2850708B11}"/>
    <cellStyle name="40% - Accent1 2 3 3 2 3" xfId="7571" xr:uid="{C3F10311-0F4A-4E1B-B9AE-11FB03B6733A}"/>
    <cellStyle name="40% - Accent1 2 3 3 2 3 2" xfId="15901" xr:uid="{96189883-9F19-49E7-B741-42B708BEAD3A}"/>
    <cellStyle name="40% - Accent1 2 3 3 2 3 2 2" xfId="32558" xr:uid="{455562EA-B23A-42C1-8E76-7B309A3920A8}"/>
    <cellStyle name="40% - Accent1 2 3 3 2 3 3" xfId="24230" xr:uid="{EE20ABBA-1D10-401B-90A5-2FA723B20DD7}"/>
    <cellStyle name="40% - Accent1 2 3 3 2 4" xfId="10349" xr:uid="{892F48D2-528B-4517-9EF0-A41A238CFD1B}"/>
    <cellStyle name="40% - Accent1 2 3 3 2 4 2" xfId="27006" xr:uid="{3C1F81F2-750E-42AF-AED7-65CC59A303E5}"/>
    <cellStyle name="40% - Accent1 2 3 3 2 5" xfId="18678" xr:uid="{42D89DEA-F3A8-40A7-8FB2-439B1DF04A79}"/>
    <cellStyle name="40% - Accent1 2 3 3 3" xfId="3468" xr:uid="{556FB3D9-591E-4C63-BFF0-16CC1B78AACD}"/>
    <cellStyle name="40% - Accent1 2 3 3 3 2" xfId="11798" xr:uid="{120106F4-1FB8-486D-885A-2760BABF197A}"/>
    <cellStyle name="40% - Accent1 2 3 3 3 2 2" xfId="28455" xr:uid="{7970DBCF-1AE5-4092-98E5-70E4665BF21B}"/>
    <cellStyle name="40% - Accent1 2 3 3 3 3" xfId="20127" xr:uid="{AD94BB13-6CB0-429E-9389-D81767EFA31A}"/>
    <cellStyle name="40% - Accent1 2 3 3 4" xfId="6244" xr:uid="{F294D0CA-7E17-4EAD-8C67-AD37EF9ECD00}"/>
    <cellStyle name="40% - Accent1 2 3 3 4 2" xfId="14574" xr:uid="{C6B7AA3F-BC69-4ADC-BE40-785758939B4E}"/>
    <cellStyle name="40% - Accent1 2 3 3 4 2 2" xfId="31231" xr:uid="{B7280D26-66F4-48B4-81D4-23C7743D0033}"/>
    <cellStyle name="40% - Accent1 2 3 3 4 3" xfId="22903" xr:uid="{1D051EBD-6DB4-4709-A711-6D5812851265}"/>
    <cellStyle name="40% - Accent1 2 3 3 5" xfId="9022" xr:uid="{FF34467E-4033-476F-B041-60E9A0F434DF}"/>
    <cellStyle name="40% - Accent1 2 3 3 5 2" xfId="25679" xr:uid="{39BD1456-7561-4D74-946A-038BF97A79AA}"/>
    <cellStyle name="40% - Accent1 2 3 3 6" xfId="17351" xr:uid="{9D1DAAC1-D56E-44AC-A77A-9C80D1444BEF}"/>
    <cellStyle name="40% - Accent1 2 3 4" xfId="1152" xr:uid="{4E24D0FD-618B-460D-89DA-E6B9C63EC715}"/>
    <cellStyle name="40% - Accent1 2 3 4 2" xfId="2480" xr:uid="{ECBFE88B-F27C-4C14-B59C-3564287A6E65}"/>
    <cellStyle name="40% - Accent1 2 3 4 2 2" xfId="5270" xr:uid="{3A628F5B-71ED-4408-A26C-F37A45B1D9D0}"/>
    <cellStyle name="40% - Accent1 2 3 4 2 2 2" xfId="13600" xr:uid="{DC94E0A3-B33F-409B-BA30-B01F6C8D8A81}"/>
    <cellStyle name="40% - Accent1 2 3 4 2 2 2 2" xfId="30257" xr:uid="{518E63F2-7B52-4282-924E-8A850737BA91}"/>
    <cellStyle name="40% - Accent1 2 3 4 2 2 3" xfId="21929" xr:uid="{9A6513A3-8E31-4CA6-8630-9040764D1274}"/>
    <cellStyle name="40% - Accent1 2 3 4 2 3" xfId="8046" xr:uid="{3A29C553-421E-4665-B954-AA3493B2191E}"/>
    <cellStyle name="40% - Accent1 2 3 4 2 3 2" xfId="16376" xr:uid="{49B43F81-7DA9-4A85-82FB-2A0DBFFF0418}"/>
    <cellStyle name="40% - Accent1 2 3 4 2 3 2 2" xfId="33033" xr:uid="{EC77AD1A-9A1D-4C8E-AE33-FF66EB250493}"/>
    <cellStyle name="40% - Accent1 2 3 4 2 3 3" xfId="24705" xr:uid="{87909BCB-4BA5-48C7-962E-64AF6D797511}"/>
    <cellStyle name="40% - Accent1 2 3 4 2 4" xfId="10824" xr:uid="{CB847652-F3DC-4CF1-BD58-4F56469B87D6}"/>
    <cellStyle name="40% - Accent1 2 3 4 2 4 2" xfId="27481" xr:uid="{40920517-3CA0-44DF-B5B9-F1A78B2426B0}"/>
    <cellStyle name="40% - Accent1 2 3 4 2 5" xfId="19153" xr:uid="{3B147FCD-636A-4228-B207-398903A4A53E}"/>
    <cellStyle name="40% - Accent1 2 3 4 3" xfId="3943" xr:uid="{DBE79351-7617-40FD-9EA2-CF2A6EAD6B4F}"/>
    <cellStyle name="40% - Accent1 2 3 4 3 2" xfId="12273" xr:uid="{57678653-D14E-4B31-ACFF-73993B6A600B}"/>
    <cellStyle name="40% - Accent1 2 3 4 3 2 2" xfId="28930" xr:uid="{A8911566-DAEB-4412-A4DA-79B711AC3E8E}"/>
    <cellStyle name="40% - Accent1 2 3 4 3 3" xfId="20602" xr:uid="{5126037C-C30F-4869-880E-AB31AB193C4A}"/>
    <cellStyle name="40% - Accent1 2 3 4 4" xfId="6719" xr:uid="{8DC35BE7-7A47-47DF-997E-83E4D7CB2313}"/>
    <cellStyle name="40% - Accent1 2 3 4 4 2" xfId="15049" xr:uid="{8551590A-E64D-4A47-91AC-B0F920661175}"/>
    <cellStyle name="40% - Accent1 2 3 4 4 2 2" xfId="31706" xr:uid="{31DD841E-E6BA-41E6-8792-283946F0E6E5}"/>
    <cellStyle name="40% - Accent1 2 3 4 4 3" xfId="23378" xr:uid="{BC5DEBC3-A2A6-4D74-A8B3-83075F60511D}"/>
    <cellStyle name="40% - Accent1 2 3 4 5" xfId="9497" xr:uid="{9F5AC143-FFA5-47AB-8D20-5A1E76C7CEB2}"/>
    <cellStyle name="40% - Accent1 2 3 4 5 2" xfId="26154" xr:uid="{B720D5FC-2491-42FF-91B7-147590889C82}"/>
    <cellStyle name="40% - Accent1 2 3 4 6" xfId="17826" xr:uid="{C5F4AB0D-359A-45A5-8C65-D9809A502E46}"/>
    <cellStyle name="40% - Accent1 2 3 5" xfId="1532" xr:uid="{A0B81EF9-9E69-459C-94A9-D5CAC367962E}"/>
    <cellStyle name="40% - Accent1 2 3 5 2" xfId="4322" xr:uid="{971BC80A-2973-4343-8E26-33C25D589AFB}"/>
    <cellStyle name="40% - Accent1 2 3 5 2 2" xfId="12652" xr:uid="{9F18D804-002B-4E0A-BAE5-C5D7B0FDAFE8}"/>
    <cellStyle name="40% - Accent1 2 3 5 2 2 2" xfId="29309" xr:uid="{05C1F406-DB1A-4A42-A503-96E04176BCC5}"/>
    <cellStyle name="40% - Accent1 2 3 5 2 3" xfId="20981" xr:uid="{3AA744E0-BADB-434D-9EF3-CFDA3A5F7924}"/>
    <cellStyle name="40% - Accent1 2 3 5 3" xfId="7098" xr:uid="{79C40966-BD42-4DEB-A94D-FF9E9756F9A1}"/>
    <cellStyle name="40% - Accent1 2 3 5 3 2" xfId="15428" xr:uid="{7BB6D44A-B00F-4688-BFDE-751DB66E45B9}"/>
    <cellStyle name="40% - Accent1 2 3 5 3 2 2" xfId="32085" xr:uid="{5DF96535-26C8-42C8-8244-AE28C00B6A01}"/>
    <cellStyle name="40% - Accent1 2 3 5 3 3" xfId="23757" xr:uid="{3A8D3E84-5DC8-4981-9655-E7DEB4D5B3B9}"/>
    <cellStyle name="40% - Accent1 2 3 5 4" xfId="9876" xr:uid="{B7F7DD79-A795-45C9-81C0-D79E172CAAE5}"/>
    <cellStyle name="40% - Accent1 2 3 5 4 2" xfId="26533" xr:uid="{048AE2CC-2DC6-4477-B7A7-95C4585DA3E3}"/>
    <cellStyle name="40% - Accent1 2 3 5 5" xfId="18205" xr:uid="{48548D0B-F5F4-4957-B050-D5ED12CF0250}"/>
    <cellStyle name="40% - Accent1 2 3 6" xfId="2995" xr:uid="{E4BA35E9-1D6F-4EF8-B12C-6AABBF3F183E}"/>
    <cellStyle name="40% - Accent1 2 3 6 2" xfId="11325" xr:uid="{C60F3420-4ECD-4A1C-A491-A90FEF2658FC}"/>
    <cellStyle name="40% - Accent1 2 3 6 2 2" xfId="27982" xr:uid="{B23251A1-337E-4EE4-BBAD-D60D943FC53E}"/>
    <cellStyle name="40% - Accent1 2 3 6 3" xfId="19654" xr:uid="{A74BA573-0024-40A9-990F-0CC81DF4F460}"/>
    <cellStyle name="40% - Accent1 2 3 7" xfId="5771" xr:uid="{A252DACA-40D7-47F6-A26C-570032706874}"/>
    <cellStyle name="40% - Accent1 2 3 7 2" xfId="14101" xr:uid="{BB500C0F-CB09-460F-945D-5139A277EB70}"/>
    <cellStyle name="40% - Accent1 2 3 7 2 2" xfId="30758" xr:uid="{3F32C682-8451-4C82-9B7A-CC0CB3AA6947}"/>
    <cellStyle name="40% - Accent1 2 3 7 3" xfId="22430" xr:uid="{D3656C6D-FE0C-4E46-8A51-4CBAEA1B1A6B}"/>
    <cellStyle name="40% - Accent1 2 3 8" xfId="8549" xr:uid="{B6D55706-FB28-45D5-A2E0-44E30A006234}"/>
    <cellStyle name="40% - Accent1 2 3 8 2" xfId="25206" xr:uid="{1ED9EB87-6951-4D9E-B655-3404D84F9E6A}"/>
    <cellStyle name="40% - Accent1 2 3 9" xfId="16878" xr:uid="{4276338C-9D62-4742-ABD7-A95D62A29258}"/>
    <cellStyle name="40% - Accent1 2 4" xfId="323" xr:uid="{25BD5F93-70D3-43F2-973B-0A325729FD8B}"/>
    <cellStyle name="40% - Accent1 2 4 2" xfId="803" xr:uid="{0797EB61-C21C-4ECB-9B39-EF11366BA29F}"/>
    <cellStyle name="40% - Accent1 2 4 2 2" xfId="2131" xr:uid="{B2DA6D70-CA72-4267-9F6B-B88065B54538}"/>
    <cellStyle name="40% - Accent1 2 4 2 2 2" xfId="4921" xr:uid="{8889BFF3-CC22-443D-A391-E6140F0E5843}"/>
    <cellStyle name="40% - Accent1 2 4 2 2 2 2" xfId="13251" xr:uid="{857A9DC5-3B07-438F-868D-EEFFEF3F9673}"/>
    <cellStyle name="40% - Accent1 2 4 2 2 2 2 2" xfId="29908" xr:uid="{E47CD902-646C-4EA9-8FAE-4327EC0D17D9}"/>
    <cellStyle name="40% - Accent1 2 4 2 2 2 3" xfId="21580" xr:uid="{0FF24BA0-3003-4EC5-9779-B80B5D36214D}"/>
    <cellStyle name="40% - Accent1 2 4 2 2 3" xfId="7697" xr:uid="{5358C832-612A-4E19-83E1-C88845DFED29}"/>
    <cellStyle name="40% - Accent1 2 4 2 2 3 2" xfId="16027" xr:uid="{0753ADDA-D6E2-4ABC-95A3-2E63DA0E705A}"/>
    <cellStyle name="40% - Accent1 2 4 2 2 3 2 2" xfId="32684" xr:uid="{443F5944-54AE-40AF-A1B0-32E0788094CC}"/>
    <cellStyle name="40% - Accent1 2 4 2 2 3 3" xfId="24356" xr:uid="{63D7A336-15A6-4FD7-9132-37822A3CF34D}"/>
    <cellStyle name="40% - Accent1 2 4 2 2 4" xfId="10475" xr:uid="{19D0AA78-6630-418C-BE57-61F87BFBA90E}"/>
    <cellStyle name="40% - Accent1 2 4 2 2 4 2" xfId="27132" xr:uid="{3FADD9E5-DA84-44D0-82BA-CC086F771D4E}"/>
    <cellStyle name="40% - Accent1 2 4 2 2 5" xfId="18804" xr:uid="{3CD20B6C-F7AF-4C54-8F91-F37583895E2C}"/>
    <cellStyle name="40% - Accent1 2 4 2 3" xfId="3594" xr:uid="{CD69FA08-23BC-4E38-957F-61E39388A79B}"/>
    <cellStyle name="40% - Accent1 2 4 2 3 2" xfId="11924" xr:uid="{340A542C-826A-4A08-A129-632EC944631C}"/>
    <cellStyle name="40% - Accent1 2 4 2 3 2 2" xfId="28581" xr:uid="{4EF1C887-3691-45F0-97C4-7EEE98D6C686}"/>
    <cellStyle name="40% - Accent1 2 4 2 3 3" xfId="20253" xr:uid="{398D0E5B-2071-42FA-A760-08B0FAE46D3D}"/>
    <cellStyle name="40% - Accent1 2 4 2 4" xfId="6370" xr:uid="{309B3EEF-AB7B-40F3-9BAC-14132739DD90}"/>
    <cellStyle name="40% - Accent1 2 4 2 4 2" xfId="14700" xr:uid="{1EC338EC-3E36-49A6-AD52-58C48FADFA83}"/>
    <cellStyle name="40% - Accent1 2 4 2 4 2 2" xfId="31357" xr:uid="{AB44BB97-768A-4E2B-BEFF-EF3DE6483B1C}"/>
    <cellStyle name="40% - Accent1 2 4 2 4 3" xfId="23029" xr:uid="{4EFBF2B4-0811-4D0D-B5A9-77F2881D2C75}"/>
    <cellStyle name="40% - Accent1 2 4 2 5" xfId="9148" xr:uid="{C94E9CD4-051A-4018-A9D3-4B357DAD1751}"/>
    <cellStyle name="40% - Accent1 2 4 2 5 2" xfId="25805" xr:uid="{1F94A61A-D6EF-4680-9AB8-8B3F2118BAA7}"/>
    <cellStyle name="40% - Accent1 2 4 2 6" xfId="17477" xr:uid="{5CFA1DD4-422A-4E12-8793-7ED42993EB5F}"/>
    <cellStyle name="40% - Accent1 2 4 3" xfId="1653" xr:uid="{A66D2DC8-7CFE-484E-9001-7489939B2B73}"/>
    <cellStyle name="40% - Accent1 2 4 3 2" xfId="4443" xr:uid="{F07E1ECE-11EA-4FD1-B3C2-ACCD4139C9FA}"/>
    <cellStyle name="40% - Accent1 2 4 3 2 2" xfId="12773" xr:uid="{BC05DA53-C551-4AB0-8119-EFD3FA67371A}"/>
    <cellStyle name="40% - Accent1 2 4 3 2 2 2" xfId="29430" xr:uid="{66BE98DF-4A67-4985-B9F0-727A8ADC7673}"/>
    <cellStyle name="40% - Accent1 2 4 3 2 3" xfId="21102" xr:uid="{22E8F97A-EE98-4AA7-BFD7-2A0FCB1B30DB}"/>
    <cellStyle name="40% - Accent1 2 4 3 3" xfId="7219" xr:uid="{C946BF3A-1CBE-4750-81C1-61151B47033E}"/>
    <cellStyle name="40% - Accent1 2 4 3 3 2" xfId="15549" xr:uid="{3B295C15-95D6-47DC-8EE9-C0CFEB974561}"/>
    <cellStyle name="40% - Accent1 2 4 3 3 2 2" xfId="32206" xr:uid="{C5F80A49-630E-4F99-8829-DDCB08147CAA}"/>
    <cellStyle name="40% - Accent1 2 4 3 3 3" xfId="23878" xr:uid="{624DFE7A-7674-460A-9F64-526D0ECBDEC9}"/>
    <cellStyle name="40% - Accent1 2 4 3 4" xfId="9997" xr:uid="{375D07F0-9D8E-4231-903F-9704A7BC1BB0}"/>
    <cellStyle name="40% - Accent1 2 4 3 4 2" xfId="26654" xr:uid="{892A3045-CCEC-4528-A7E7-F4639ADFC431}"/>
    <cellStyle name="40% - Accent1 2 4 3 5" xfId="18326" xr:uid="{3EA6E82B-B659-4C03-89EA-C85A276C28E7}"/>
    <cellStyle name="40% - Accent1 2 4 4" xfId="3116" xr:uid="{C21F4209-75E1-4FE6-ADEC-87C87EB18F14}"/>
    <cellStyle name="40% - Accent1 2 4 4 2" xfId="11446" xr:uid="{6A96B95A-F8D9-4901-B1BC-D156BC8D9164}"/>
    <cellStyle name="40% - Accent1 2 4 4 2 2" xfId="28103" xr:uid="{9EA33C0B-4A06-4301-8B14-2C0390D8C39F}"/>
    <cellStyle name="40% - Accent1 2 4 4 3" xfId="19775" xr:uid="{2F15BB19-98CC-49D0-9E89-742639C161B8}"/>
    <cellStyle name="40% - Accent1 2 4 5" xfId="5892" xr:uid="{5B0E677E-76CF-4C3B-9BDC-767176BE2383}"/>
    <cellStyle name="40% - Accent1 2 4 5 2" xfId="14222" xr:uid="{8F2B7AC9-8F63-4FB4-A900-F2B680CDDB79}"/>
    <cellStyle name="40% - Accent1 2 4 5 2 2" xfId="30879" xr:uid="{ED476CD3-593D-46BE-9509-87A2E9C69BEE}"/>
    <cellStyle name="40% - Accent1 2 4 5 3" xfId="22551" xr:uid="{BC482850-9044-479A-961B-D6D0744FD5D6}"/>
    <cellStyle name="40% - Accent1 2 4 6" xfId="8670" xr:uid="{7E850137-F8BB-4C26-B32F-9CDAE6C971A3}"/>
    <cellStyle name="40% - Accent1 2 4 6 2" xfId="25327" xr:uid="{CDE07B75-EB27-4EEB-92BB-CEF414CBF4AE}"/>
    <cellStyle name="40% - Accent1 2 4 7" xfId="16999" xr:uid="{09269941-E660-4065-A538-C008CC6D00CA}"/>
    <cellStyle name="40% - Accent1 2 5" xfId="559" xr:uid="{BEBD9A6A-B720-4E3A-98B2-76AED1AE30FF}"/>
    <cellStyle name="40% - Accent1 2 5 2" xfId="1889" xr:uid="{5BF39F25-E0B0-4426-A24B-9B04B9EB398E}"/>
    <cellStyle name="40% - Accent1 2 5 2 2" xfId="4679" xr:uid="{49CC62CD-7F48-4FE2-9D84-BE06F5C7BD5F}"/>
    <cellStyle name="40% - Accent1 2 5 2 2 2" xfId="13009" xr:uid="{4132B4C6-A1BF-4224-8CA8-347B41131DBD}"/>
    <cellStyle name="40% - Accent1 2 5 2 2 2 2" xfId="29666" xr:uid="{6A4F4E16-7FB8-4C0F-B1F0-DA648BF00AF0}"/>
    <cellStyle name="40% - Accent1 2 5 2 2 3" xfId="21338" xr:uid="{D91F7A01-B035-49A9-B273-D69026D2954F}"/>
    <cellStyle name="40% - Accent1 2 5 2 3" xfId="7455" xr:uid="{BE75B7F0-2F0E-4223-995B-FFFDADCFA2F4}"/>
    <cellStyle name="40% - Accent1 2 5 2 3 2" xfId="15785" xr:uid="{BA0385F4-B3DB-465E-B54A-82EF56B1C597}"/>
    <cellStyle name="40% - Accent1 2 5 2 3 2 2" xfId="32442" xr:uid="{7EC046F6-D0B3-40B5-BE53-ED7DC351940E}"/>
    <cellStyle name="40% - Accent1 2 5 2 3 3" xfId="24114" xr:uid="{1425055D-8090-45EB-8271-E48E2FAB63F3}"/>
    <cellStyle name="40% - Accent1 2 5 2 4" xfId="10233" xr:uid="{C5295B40-95B8-4E22-871B-1E59E5DB5F3A}"/>
    <cellStyle name="40% - Accent1 2 5 2 4 2" xfId="26890" xr:uid="{0410E299-7AE6-4744-9CEA-7652D3EFDE36}"/>
    <cellStyle name="40% - Accent1 2 5 2 5" xfId="18562" xr:uid="{3330A88E-0467-4FF2-BAC7-04F2E025382D}"/>
    <cellStyle name="40% - Accent1 2 5 3" xfId="3352" xr:uid="{0433CDA8-D6F6-45FD-9276-E18D42F86B4D}"/>
    <cellStyle name="40% - Accent1 2 5 3 2" xfId="11682" xr:uid="{E0C81E5F-816F-4EF7-A8AE-6F1CE5495684}"/>
    <cellStyle name="40% - Accent1 2 5 3 2 2" xfId="28339" xr:uid="{087754B8-411D-4D8A-8178-2C0F1E998234}"/>
    <cellStyle name="40% - Accent1 2 5 3 3" xfId="20011" xr:uid="{F87219F8-6621-46C4-9E2F-2714C25F355C}"/>
    <cellStyle name="40% - Accent1 2 5 4" xfId="6128" xr:uid="{AF59C066-AE3E-4B4C-8B6D-8DA3BA1B3A36}"/>
    <cellStyle name="40% - Accent1 2 5 4 2" xfId="14458" xr:uid="{90C62B13-CE44-4985-A7A7-D2559CC24D8C}"/>
    <cellStyle name="40% - Accent1 2 5 4 2 2" xfId="31115" xr:uid="{C116D397-241A-4F49-AABF-43FF9258827A}"/>
    <cellStyle name="40% - Accent1 2 5 4 3" xfId="22787" xr:uid="{BAA9C358-E18F-4D26-AF77-95BCB3AD816B}"/>
    <cellStyle name="40% - Accent1 2 5 5" xfId="8906" xr:uid="{DADA1EC9-66EE-4684-B7FE-E2ECBD30D9F3}"/>
    <cellStyle name="40% - Accent1 2 5 5 2" xfId="25563" xr:uid="{911C0184-6598-4133-990C-7175A2C6E10F}"/>
    <cellStyle name="40% - Accent1 2 5 6" xfId="17235" xr:uid="{BC900CD9-AF74-4629-87E5-B7A45CBE360F}"/>
    <cellStyle name="40% - Accent1 2 6" xfId="1036" xr:uid="{E0F009A4-8D27-4BD5-BD79-05582CB4C479}"/>
    <cellStyle name="40% - Accent1 2 6 2" xfId="2364" xr:uid="{F9E8C7F2-C752-4713-AC62-844FCA4E8026}"/>
    <cellStyle name="40% - Accent1 2 6 2 2" xfId="5154" xr:uid="{7DD7F7F2-0176-4511-926C-DBB3AFDC28F8}"/>
    <cellStyle name="40% - Accent1 2 6 2 2 2" xfId="13484" xr:uid="{A20501DC-D9DD-47ED-B376-99FC4D03E97B}"/>
    <cellStyle name="40% - Accent1 2 6 2 2 2 2" xfId="30141" xr:uid="{7BE43BC6-E404-4D55-82FD-46B1CF06D7F8}"/>
    <cellStyle name="40% - Accent1 2 6 2 2 3" xfId="21813" xr:uid="{00778996-2503-47F7-9D69-C44E821C896C}"/>
    <cellStyle name="40% - Accent1 2 6 2 3" xfId="7930" xr:uid="{A6553B40-5085-49CC-8EAF-797C7E1ABAF4}"/>
    <cellStyle name="40% - Accent1 2 6 2 3 2" xfId="16260" xr:uid="{1E9182D3-2982-447B-9DB8-858E6A73BB88}"/>
    <cellStyle name="40% - Accent1 2 6 2 3 2 2" xfId="32917" xr:uid="{9C2C74EF-222E-4886-9F82-C420313BAAE0}"/>
    <cellStyle name="40% - Accent1 2 6 2 3 3" xfId="24589" xr:uid="{FFDADAE6-0B0D-471D-8C5A-E087614624AA}"/>
    <cellStyle name="40% - Accent1 2 6 2 4" xfId="10708" xr:uid="{CEF322AF-A8F3-4F76-B325-62129301F578}"/>
    <cellStyle name="40% - Accent1 2 6 2 4 2" xfId="27365" xr:uid="{25FBE70F-404D-4739-AE27-B7CD429F7B7A}"/>
    <cellStyle name="40% - Accent1 2 6 2 5" xfId="19037" xr:uid="{452371F6-9C5B-4706-84FC-D4210035CDED}"/>
    <cellStyle name="40% - Accent1 2 6 3" xfId="3827" xr:uid="{49579D89-7914-4B35-A31A-B0A1EE30B913}"/>
    <cellStyle name="40% - Accent1 2 6 3 2" xfId="12157" xr:uid="{A1125609-60CE-4A89-B194-DA726E2E7E34}"/>
    <cellStyle name="40% - Accent1 2 6 3 2 2" xfId="28814" xr:uid="{38ECC8E3-9B48-40E9-AC6A-FF5F3F21299E}"/>
    <cellStyle name="40% - Accent1 2 6 3 3" xfId="20486" xr:uid="{341E9DAB-0E1B-46CA-8327-BCABDFFA9E5D}"/>
    <cellStyle name="40% - Accent1 2 6 4" xfId="6603" xr:uid="{5E75AD46-E087-4953-9C6C-8A5A09F9CBDF}"/>
    <cellStyle name="40% - Accent1 2 6 4 2" xfId="14933" xr:uid="{052C80C7-16DB-4906-BA9A-2AC47A54C790}"/>
    <cellStyle name="40% - Accent1 2 6 4 2 2" xfId="31590" xr:uid="{C81F5575-1661-495F-808A-FBB2533FD8EB}"/>
    <cellStyle name="40% - Accent1 2 6 4 3" xfId="23262" xr:uid="{4C144FB2-825A-4197-A4E2-659AB5C558C7}"/>
    <cellStyle name="40% - Accent1 2 6 5" xfId="9381" xr:uid="{5F2328C8-31F9-4E71-BB53-E3AF605D7A88}"/>
    <cellStyle name="40% - Accent1 2 6 5 2" xfId="26038" xr:uid="{D546773F-10F7-4CB5-9E30-19E2EC24CCD0}"/>
    <cellStyle name="40% - Accent1 2 6 6" xfId="17710" xr:uid="{50FE059C-A494-4701-A484-224F97CF9097}"/>
    <cellStyle name="40% - Accent1 2 7" xfId="1297" xr:uid="{3AC9CFFD-4085-449E-8693-B258BBECC16F}"/>
    <cellStyle name="40% - Accent1 2 7 2" xfId="2625" xr:uid="{916A5188-B3ED-43A5-9B41-96F8B2E149A0}"/>
    <cellStyle name="40% - Accent1 2 7 2 2" xfId="5415" xr:uid="{85D040C8-D3D1-47D2-B693-BE19F5260A74}"/>
    <cellStyle name="40% - Accent1 2 7 2 2 2" xfId="13745" xr:uid="{FF6FC2DA-00B8-435E-A5B1-1F70A9AFDB48}"/>
    <cellStyle name="40% - Accent1 2 7 2 2 2 2" xfId="30402" xr:uid="{B8536CE8-2FAA-44CF-9EA1-DF0970D01D1E}"/>
    <cellStyle name="40% - Accent1 2 7 2 2 3" xfId="22074" xr:uid="{E9C098BA-A250-4802-AE0B-26BA46EA6E88}"/>
    <cellStyle name="40% - Accent1 2 7 2 3" xfId="8191" xr:uid="{827699DD-B46A-4E50-9B40-C977DF53EBA0}"/>
    <cellStyle name="40% - Accent1 2 7 2 3 2" xfId="16521" xr:uid="{7CD8E933-05F9-4F76-8600-EBE1E7D793D4}"/>
    <cellStyle name="40% - Accent1 2 7 2 3 2 2" xfId="33178" xr:uid="{135718B6-7F75-449D-8F9A-6792B39A7B98}"/>
    <cellStyle name="40% - Accent1 2 7 2 3 3" xfId="24850" xr:uid="{953B309A-B27C-401D-8A40-832DEEDE08A2}"/>
    <cellStyle name="40% - Accent1 2 7 2 4" xfId="10969" xr:uid="{C0C69364-4FD2-4096-97F7-1132D71E82C0}"/>
    <cellStyle name="40% - Accent1 2 7 2 4 2" xfId="27626" xr:uid="{3B9F2FAE-E375-4650-88F1-129ACCC85FA4}"/>
    <cellStyle name="40% - Accent1 2 7 2 5" xfId="19298" xr:uid="{8B031A31-81A7-46CF-B480-F0011D99288E}"/>
    <cellStyle name="40% - Accent1 2 7 3" xfId="4088" xr:uid="{8F909EAF-8BDA-4F22-BB20-7E0073DE3955}"/>
    <cellStyle name="40% - Accent1 2 7 3 2" xfId="12418" xr:uid="{DBBD9390-7E0B-4F73-8656-57633520BE26}"/>
    <cellStyle name="40% - Accent1 2 7 3 2 2" xfId="29075" xr:uid="{B4799A25-DAFE-420B-ACA2-CB2209C98774}"/>
    <cellStyle name="40% - Accent1 2 7 3 3" xfId="20747" xr:uid="{20D8BFE9-CF24-4A5B-99B5-74A9C51AF851}"/>
    <cellStyle name="40% - Accent1 2 7 4" xfId="6864" xr:uid="{F0E74A28-C4E4-4017-91CD-A568CAF87B67}"/>
    <cellStyle name="40% - Accent1 2 7 4 2" xfId="15194" xr:uid="{2B2AB0B2-224A-483B-AAB4-2506FF6A5940}"/>
    <cellStyle name="40% - Accent1 2 7 4 2 2" xfId="31851" xr:uid="{E2FF3418-A90C-4BA1-8F02-387FAB344E61}"/>
    <cellStyle name="40% - Accent1 2 7 4 3" xfId="23523" xr:uid="{0352A9E1-FD1E-4819-9688-C0E044E2DE92}"/>
    <cellStyle name="40% - Accent1 2 7 5" xfId="9642" xr:uid="{E4EC0963-9BEE-41F1-822F-1F4C3713C847}"/>
    <cellStyle name="40% - Accent1 2 7 5 2" xfId="26299" xr:uid="{35250EC9-B9A8-47D7-9D54-9D364A66BB2E}"/>
    <cellStyle name="40% - Accent1 2 7 6" xfId="17971" xr:uid="{2E27D203-4E40-4DB8-8116-204893DDE633}"/>
    <cellStyle name="40% - Accent1 2 8" xfId="1415" xr:uid="{F89B5FCF-6118-4083-B8BD-B2980F922FC4}"/>
    <cellStyle name="40% - Accent1 2 8 2" xfId="4206" xr:uid="{4E09B633-0B8D-4934-A416-6D17566F437C}"/>
    <cellStyle name="40% - Accent1 2 8 2 2" xfId="12536" xr:uid="{FC837BBA-674F-4427-9EAA-09CC4F43C3EA}"/>
    <cellStyle name="40% - Accent1 2 8 2 2 2" xfId="29193" xr:uid="{C924A0D8-5218-4427-93D9-C7E8B37BF27A}"/>
    <cellStyle name="40% - Accent1 2 8 2 3" xfId="20865" xr:uid="{A1BFEB3D-A616-4CA1-873F-3C80A9E59CD1}"/>
    <cellStyle name="40% - Accent1 2 8 3" xfId="6982" xr:uid="{E615A1BD-0AA6-4531-BAD0-25272795CA60}"/>
    <cellStyle name="40% - Accent1 2 8 3 2" xfId="15312" xr:uid="{F329888E-EF46-4A11-B9C2-566A67502FB2}"/>
    <cellStyle name="40% - Accent1 2 8 3 2 2" xfId="31969" xr:uid="{18866911-D9F7-4E5E-9B5B-3142F555E2FC}"/>
    <cellStyle name="40% - Accent1 2 8 3 3" xfId="23641" xr:uid="{84C057ED-F41E-4B06-A20F-F4EC3996254A}"/>
    <cellStyle name="40% - Accent1 2 8 4" xfId="9760" xr:uid="{E931AC4F-FC9D-4162-8CEB-74806786B071}"/>
    <cellStyle name="40% - Accent1 2 8 4 2" xfId="26417" xr:uid="{E9A240DA-3918-4026-85FE-4B12076AE1B3}"/>
    <cellStyle name="40% - Accent1 2 8 5" xfId="18089" xr:uid="{4E9F1A8D-8021-4FB4-8BCB-B9502CEB630C}"/>
    <cellStyle name="40% - Accent1 2 9" xfId="2878" xr:uid="{56EF8FB7-479A-473D-8564-B302E4238F01}"/>
    <cellStyle name="40% - Accent1 2 9 2" xfId="11209" xr:uid="{C584A998-C0BE-41C2-A97B-58E47488C34C}"/>
    <cellStyle name="40% - Accent1 2 9 2 2" xfId="27866" xr:uid="{2B7B88D8-FDF3-4709-A0B9-59B90447C2C6}"/>
    <cellStyle name="40% - Accent1 2 9 3" xfId="19538" xr:uid="{F12663F0-F081-4D11-BC07-33F3BDCDF197}"/>
    <cellStyle name="40% - Accent1 3" xfId="102" xr:uid="{B35593E5-574F-4F31-AEA9-BF28C0F37DF4}"/>
    <cellStyle name="40% - Accent1 3 10" xfId="8456" xr:uid="{D4BDC43C-F6A2-48C0-A255-63327F6238D6}"/>
    <cellStyle name="40% - Accent1 3 10 2" xfId="25113" xr:uid="{54A27725-6FBA-4EE8-A87A-62ADC8878F3D}"/>
    <cellStyle name="40% - Accent1 3 11" xfId="16785" xr:uid="{0C8C9DF3-A888-44EE-B313-92A2A782036E}"/>
    <cellStyle name="40% - Accent1 3 12" xfId="33981" xr:uid="{7330884F-70AB-4A9C-83F1-A820B4343B6B}"/>
    <cellStyle name="40% - Accent1 3 13" xfId="34736" xr:uid="{F0C88ED3-571E-4A5F-BED9-CF873F53F49F}"/>
    <cellStyle name="40% - Accent1 3 2" xfId="225" xr:uid="{FF7CE144-B43E-4B47-8A0D-075EFC002408}"/>
    <cellStyle name="40% - Accent1 3 2 10" xfId="34796" xr:uid="{45C4A880-7CC4-4A04-889C-D880E9BFAAF8}"/>
    <cellStyle name="40% - Accent1 3 2 2" xfId="466" xr:uid="{0AC0C5D8-C599-4131-9F6A-E85DEF636432}"/>
    <cellStyle name="40% - Accent1 3 2 2 2" xfId="943" xr:uid="{F66D262A-D494-4333-870B-8E57C87FEEE8}"/>
    <cellStyle name="40% - Accent1 3 2 2 2 2" xfId="2271" xr:uid="{92EF72EF-BCB0-4640-BFC0-73B636AA8D6A}"/>
    <cellStyle name="40% - Accent1 3 2 2 2 2 2" xfId="5061" xr:uid="{3B2F9834-81C5-45F1-BCDA-973EF58DF4FC}"/>
    <cellStyle name="40% - Accent1 3 2 2 2 2 2 2" xfId="13391" xr:uid="{A3BB23D4-4DDC-4C08-9739-C586B0B4DC60}"/>
    <cellStyle name="40% - Accent1 3 2 2 2 2 2 2 2" xfId="30048" xr:uid="{228B3D52-368E-4BBE-AD3E-BD130CE91DDB}"/>
    <cellStyle name="40% - Accent1 3 2 2 2 2 2 3" xfId="21720" xr:uid="{4FDF6138-7540-4939-9275-4334C2804ADD}"/>
    <cellStyle name="40% - Accent1 3 2 2 2 2 3" xfId="7837" xr:uid="{BFB3E9B9-32CF-49A2-9490-D9B47270D5A9}"/>
    <cellStyle name="40% - Accent1 3 2 2 2 2 3 2" xfId="16167" xr:uid="{86427109-2384-4373-B236-4927EA3327F3}"/>
    <cellStyle name="40% - Accent1 3 2 2 2 2 3 2 2" xfId="32824" xr:uid="{BE5F3640-D4EF-46F8-9C53-B4F2D689F7FC}"/>
    <cellStyle name="40% - Accent1 3 2 2 2 2 3 3" xfId="24496" xr:uid="{5A051897-F4C0-4F96-A08B-70897338D8CB}"/>
    <cellStyle name="40% - Accent1 3 2 2 2 2 4" xfId="10615" xr:uid="{0F8AF50B-2CCB-40CE-A0DD-CE2841FC2E66}"/>
    <cellStyle name="40% - Accent1 3 2 2 2 2 4 2" xfId="27272" xr:uid="{7B413B49-F501-450F-AA11-97C32CA48FEA}"/>
    <cellStyle name="40% - Accent1 3 2 2 2 2 5" xfId="18944" xr:uid="{717C4189-6196-4B03-8F14-36A0495A0F51}"/>
    <cellStyle name="40% - Accent1 3 2 2 2 3" xfId="3734" xr:uid="{C068DA72-30A7-48E2-B6DD-C45EF1C6E55C}"/>
    <cellStyle name="40% - Accent1 3 2 2 2 3 2" xfId="12064" xr:uid="{45F42314-389B-4AA8-858C-2487C9986E44}"/>
    <cellStyle name="40% - Accent1 3 2 2 2 3 2 2" xfId="28721" xr:uid="{B10C6F5A-7485-454F-8C36-919F3DE5EFEC}"/>
    <cellStyle name="40% - Accent1 3 2 2 2 3 3" xfId="20393" xr:uid="{178A3B6C-12C8-4A93-A5A7-0A589D2E04E3}"/>
    <cellStyle name="40% - Accent1 3 2 2 2 4" xfId="6510" xr:uid="{F06AEDE1-4A8F-4A4A-8F8C-2A6CA50B3245}"/>
    <cellStyle name="40% - Accent1 3 2 2 2 4 2" xfId="14840" xr:uid="{EF1DEFD0-A1B0-4D50-B6DD-D5E20A7EA7FD}"/>
    <cellStyle name="40% - Accent1 3 2 2 2 4 2 2" xfId="31497" xr:uid="{EF2FB181-69F3-47E1-9B95-FACE2948DC87}"/>
    <cellStyle name="40% - Accent1 3 2 2 2 4 3" xfId="23169" xr:uid="{E956A23A-C6BB-4450-B6AF-C348034CE9C1}"/>
    <cellStyle name="40% - Accent1 3 2 2 2 5" xfId="9288" xr:uid="{CE6069CF-B181-4501-83A5-FCC649BA4236}"/>
    <cellStyle name="40% - Accent1 3 2 2 2 5 2" xfId="25945" xr:uid="{C9DA46DB-D6B3-46B2-8279-6E3CCD1A7241}"/>
    <cellStyle name="40% - Accent1 3 2 2 2 6" xfId="17617" xr:uid="{5BA8278A-D5F9-4F22-8A6D-5DCB381F60D6}"/>
    <cellStyle name="40% - Accent1 3 2 2 3" xfId="1796" xr:uid="{3988DD10-548B-491D-B449-A4C77E2A322B}"/>
    <cellStyle name="40% - Accent1 3 2 2 3 2" xfId="4586" xr:uid="{42A16C83-6520-47DC-BAE1-86F33A0FE640}"/>
    <cellStyle name="40% - Accent1 3 2 2 3 2 2" xfId="12916" xr:uid="{BED7E3FB-96F4-4E4B-979A-D1068B73F7B5}"/>
    <cellStyle name="40% - Accent1 3 2 2 3 2 2 2" xfId="29573" xr:uid="{4B5FBEC2-23BF-4CF2-BCC8-A0280FAE9EAB}"/>
    <cellStyle name="40% - Accent1 3 2 2 3 2 3" xfId="21245" xr:uid="{BA42AC26-66D4-4BEC-96CF-73230F2C9E57}"/>
    <cellStyle name="40% - Accent1 3 2 2 3 3" xfId="7362" xr:uid="{BC2FDD02-724E-4C84-964D-1461565A83C4}"/>
    <cellStyle name="40% - Accent1 3 2 2 3 3 2" xfId="15692" xr:uid="{6FD36695-825F-4EF6-9D4D-705D803463BE}"/>
    <cellStyle name="40% - Accent1 3 2 2 3 3 2 2" xfId="32349" xr:uid="{5DCE1F45-8C14-453E-8FC8-4C6FA78F7060}"/>
    <cellStyle name="40% - Accent1 3 2 2 3 3 3" xfId="24021" xr:uid="{5ADDA66B-8F26-44F6-B5EC-FF0DBC945315}"/>
    <cellStyle name="40% - Accent1 3 2 2 3 4" xfId="10140" xr:uid="{617AB147-E31F-4D8A-AEA9-56F7A73CE391}"/>
    <cellStyle name="40% - Accent1 3 2 2 3 4 2" xfId="26797" xr:uid="{1FEFFFFD-72A2-4C37-9A3D-41736E383AD0}"/>
    <cellStyle name="40% - Accent1 3 2 2 3 5" xfId="18469" xr:uid="{DAEC7360-A02C-44A9-B7B0-AD99285051E5}"/>
    <cellStyle name="40% - Accent1 3 2 2 4" xfId="3259" xr:uid="{D1C6BE65-0E34-457E-8938-E48338351214}"/>
    <cellStyle name="40% - Accent1 3 2 2 4 2" xfId="11589" xr:uid="{B929ABAF-4473-44CA-980D-5A3359F587B5}"/>
    <cellStyle name="40% - Accent1 3 2 2 4 2 2" xfId="28246" xr:uid="{0A6AA10F-687B-4774-91C0-2347DAE853A3}"/>
    <cellStyle name="40% - Accent1 3 2 2 4 3" xfId="19918" xr:uid="{C0100EA4-B9CF-4A8E-AEC6-4324C7566709}"/>
    <cellStyle name="40% - Accent1 3 2 2 5" xfId="6035" xr:uid="{0BD3A2F6-EF58-4258-811A-6DCD9645EA57}"/>
    <cellStyle name="40% - Accent1 3 2 2 5 2" xfId="14365" xr:uid="{1B683C61-2F00-4B43-A2FE-6312652837F8}"/>
    <cellStyle name="40% - Accent1 3 2 2 5 2 2" xfId="31022" xr:uid="{D9E00236-C0BF-4C07-947A-F4873E2B78D1}"/>
    <cellStyle name="40% - Accent1 3 2 2 5 3" xfId="22694" xr:uid="{F17FB4F9-E9A8-452F-ADA3-C88EF2B02190}"/>
    <cellStyle name="40% - Accent1 3 2 2 6" xfId="8813" xr:uid="{72D35A59-D54D-499E-97C3-762B82C5F310}"/>
    <cellStyle name="40% - Accent1 3 2 2 6 2" xfId="25470" xr:uid="{303C9C68-2972-4DA3-AF4E-FAD5500968AC}"/>
    <cellStyle name="40% - Accent1 3 2 2 7" xfId="17142" xr:uid="{FE11929C-FD2C-4E4A-AB67-F714A6B51037}"/>
    <cellStyle name="40% - Accent1 3 2 3" xfId="702" xr:uid="{C78D3C03-F8CC-4AF0-88DB-EE2C0A892E4A}"/>
    <cellStyle name="40% - Accent1 3 2 3 2" xfId="2032" xr:uid="{430ADDA0-4BB3-4003-9EE1-F314EED39C35}"/>
    <cellStyle name="40% - Accent1 3 2 3 2 2" xfId="4822" xr:uid="{2A1BD4B8-4498-4299-8507-68CE24A29293}"/>
    <cellStyle name="40% - Accent1 3 2 3 2 2 2" xfId="13152" xr:uid="{22CFC613-D890-4459-A104-BB1F9501B722}"/>
    <cellStyle name="40% - Accent1 3 2 3 2 2 2 2" xfId="29809" xr:uid="{8A35BF0D-94EB-4765-9D49-DF6D23AF2322}"/>
    <cellStyle name="40% - Accent1 3 2 3 2 2 3" xfId="21481" xr:uid="{F9EF82EB-71B7-47CF-827B-F0766B06CD29}"/>
    <cellStyle name="40% - Accent1 3 2 3 2 3" xfId="7598" xr:uid="{72C9F67E-2C57-4913-87A2-8D0437C23C89}"/>
    <cellStyle name="40% - Accent1 3 2 3 2 3 2" xfId="15928" xr:uid="{43FF001F-5B58-4C76-880D-63727D9ABE42}"/>
    <cellStyle name="40% - Accent1 3 2 3 2 3 2 2" xfId="32585" xr:uid="{6ED58F8D-C2B2-498D-BD80-51125B114BDD}"/>
    <cellStyle name="40% - Accent1 3 2 3 2 3 3" xfId="24257" xr:uid="{932E4915-C9A7-4B54-9ABB-6632FB5E6167}"/>
    <cellStyle name="40% - Accent1 3 2 3 2 4" xfId="10376" xr:uid="{A60A9FDC-9E0D-4A11-AA0E-BE227451AEC6}"/>
    <cellStyle name="40% - Accent1 3 2 3 2 4 2" xfId="27033" xr:uid="{68474D5C-AA26-4112-89EF-C3CD8036FA21}"/>
    <cellStyle name="40% - Accent1 3 2 3 2 5" xfId="18705" xr:uid="{9E6492BD-44D5-41EE-82B3-DA85306E3FC4}"/>
    <cellStyle name="40% - Accent1 3 2 3 3" xfId="3495" xr:uid="{CB7CE111-69B0-44F0-92EE-9B0C39CA071A}"/>
    <cellStyle name="40% - Accent1 3 2 3 3 2" xfId="11825" xr:uid="{93E004B6-5AFC-436A-B638-41F0EA189CAA}"/>
    <cellStyle name="40% - Accent1 3 2 3 3 2 2" xfId="28482" xr:uid="{9BD98A44-757A-49C9-90A3-C8C31270A6A7}"/>
    <cellStyle name="40% - Accent1 3 2 3 3 3" xfId="20154" xr:uid="{BD0744B4-7CA1-41C4-A797-7380892816D0}"/>
    <cellStyle name="40% - Accent1 3 2 3 4" xfId="6271" xr:uid="{0F92F1C9-05BE-4185-9563-7BDDAB476647}"/>
    <cellStyle name="40% - Accent1 3 2 3 4 2" xfId="14601" xr:uid="{F8B24B65-DBBA-4701-8D52-218C3B5831C2}"/>
    <cellStyle name="40% - Accent1 3 2 3 4 2 2" xfId="31258" xr:uid="{7C904D4B-E55B-4529-A6EA-C3C033BF66E4}"/>
    <cellStyle name="40% - Accent1 3 2 3 4 3" xfId="22930" xr:uid="{9F3768D3-81C5-4F49-ADA6-96FCD8EA7B5E}"/>
    <cellStyle name="40% - Accent1 3 2 3 5" xfId="9049" xr:uid="{C451D976-773C-49D5-8E48-6274E04972AF}"/>
    <cellStyle name="40% - Accent1 3 2 3 5 2" xfId="25706" xr:uid="{1F3E8C1C-8C86-4FA1-8239-E0BD64C2CF49}"/>
    <cellStyle name="40% - Accent1 3 2 3 6" xfId="17378" xr:uid="{7779036C-DE79-48FB-BCA6-28CC0E4AFC7C}"/>
    <cellStyle name="40% - Accent1 3 2 4" xfId="1179" xr:uid="{D1BDBFA5-9466-4112-A66B-49A52CD3680A}"/>
    <cellStyle name="40% - Accent1 3 2 4 2" xfId="2507" xr:uid="{A53488FB-77A8-41BC-B6F3-15A407B07646}"/>
    <cellStyle name="40% - Accent1 3 2 4 2 2" xfId="5297" xr:uid="{47DE68A4-F595-4C07-B8D6-D8872FEA2203}"/>
    <cellStyle name="40% - Accent1 3 2 4 2 2 2" xfId="13627" xr:uid="{8127AC9F-128B-4EBF-90F6-9B160FB68ED3}"/>
    <cellStyle name="40% - Accent1 3 2 4 2 2 2 2" xfId="30284" xr:uid="{DD8EEB6A-16E2-4093-8985-D3F5B1A71A87}"/>
    <cellStyle name="40% - Accent1 3 2 4 2 2 3" xfId="21956" xr:uid="{706F950F-CFE8-40FB-A18D-3EC7CFB0B869}"/>
    <cellStyle name="40% - Accent1 3 2 4 2 3" xfId="8073" xr:uid="{DD3806B1-3839-4300-87CC-837001DA6F51}"/>
    <cellStyle name="40% - Accent1 3 2 4 2 3 2" xfId="16403" xr:uid="{50FA2C87-7183-40B1-A13B-7E64FB5380F8}"/>
    <cellStyle name="40% - Accent1 3 2 4 2 3 2 2" xfId="33060" xr:uid="{09117316-071C-4725-8675-7422D3B90647}"/>
    <cellStyle name="40% - Accent1 3 2 4 2 3 3" xfId="24732" xr:uid="{358B2518-714F-4D79-9595-2724F6EE11C4}"/>
    <cellStyle name="40% - Accent1 3 2 4 2 4" xfId="10851" xr:uid="{2BCC003F-AB86-4A80-A548-B89E45FF38FF}"/>
    <cellStyle name="40% - Accent1 3 2 4 2 4 2" xfId="27508" xr:uid="{E0B74AFE-3D23-4E83-9393-FDD60D505D1B}"/>
    <cellStyle name="40% - Accent1 3 2 4 2 5" xfId="19180" xr:uid="{27328D42-9EA8-4018-90DC-F6655C4B6BB5}"/>
    <cellStyle name="40% - Accent1 3 2 4 3" xfId="3970" xr:uid="{C413CA7B-C076-4DFB-9CCB-AD6F9C487430}"/>
    <cellStyle name="40% - Accent1 3 2 4 3 2" xfId="12300" xr:uid="{1457D6A6-4CF9-4CA6-8A00-55BA977D3BAC}"/>
    <cellStyle name="40% - Accent1 3 2 4 3 2 2" xfId="28957" xr:uid="{AAAD34FE-2505-43B5-9F71-4DDE8A807BB2}"/>
    <cellStyle name="40% - Accent1 3 2 4 3 3" xfId="20629" xr:uid="{9A93FB41-FA55-4D3F-86E3-3DB8C7511984}"/>
    <cellStyle name="40% - Accent1 3 2 4 4" xfId="6746" xr:uid="{158C51D7-D9F1-46AE-8FCB-CF71641317AF}"/>
    <cellStyle name="40% - Accent1 3 2 4 4 2" xfId="15076" xr:uid="{0FC80DF4-2798-4F29-8888-73C16D66B014}"/>
    <cellStyle name="40% - Accent1 3 2 4 4 2 2" xfId="31733" xr:uid="{B005CBC5-5B45-457E-9520-1475E77BC943}"/>
    <cellStyle name="40% - Accent1 3 2 4 4 3" xfId="23405" xr:uid="{B10D883B-6FAD-4E2C-8A2D-9C5D3933D220}"/>
    <cellStyle name="40% - Accent1 3 2 4 5" xfId="9524" xr:uid="{DF3173FE-5B9D-4C8D-A916-E26C0F2CF4AD}"/>
    <cellStyle name="40% - Accent1 3 2 4 5 2" xfId="26181" xr:uid="{3837F009-5951-4C91-B48E-56BEA87B4D4F}"/>
    <cellStyle name="40% - Accent1 3 2 4 6" xfId="17853" xr:uid="{742C54B4-D041-4338-B822-B0E35BDC8ABF}"/>
    <cellStyle name="40% - Accent1 3 2 5" xfId="1559" xr:uid="{3B061F94-E834-4911-AF6E-843B276D0E04}"/>
    <cellStyle name="40% - Accent1 3 2 5 2" xfId="4349" xr:uid="{3ADD401F-411A-4A82-91D2-0940143B0624}"/>
    <cellStyle name="40% - Accent1 3 2 5 2 2" xfId="12679" xr:uid="{127EE303-797B-4BD0-89B5-5DD2818EBB7E}"/>
    <cellStyle name="40% - Accent1 3 2 5 2 2 2" xfId="29336" xr:uid="{A8CFE408-BA85-496B-8024-4605B5482072}"/>
    <cellStyle name="40% - Accent1 3 2 5 2 3" xfId="21008" xr:uid="{1AC6A13F-E418-4CB7-BDDB-78EEDEECF53E}"/>
    <cellStyle name="40% - Accent1 3 2 5 3" xfId="7125" xr:uid="{F3E5938D-161D-4486-8E08-901D932EA8A7}"/>
    <cellStyle name="40% - Accent1 3 2 5 3 2" xfId="15455" xr:uid="{66B84E06-6113-4B44-8618-9B77CC01F0CE}"/>
    <cellStyle name="40% - Accent1 3 2 5 3 2 2" xfId="32112" xr:uid="{33AE9DE1-5AA2-463B-AAAB-EDBF4CCA0444}"/>
    <cellStyle name="40% - Accent1 3 2 5 3 3" xfId="23784" xr:uid="{D66858B4-66D6-47F9-941F-A6910EA93809}"/>
    <cellStyle name="40% - Accent1 3 2 5 4" xfId="9903" xr:uid="{D4B090DE-6553-4A9A-9A73-E2ABB09080E3}"/>
    <cellStyle name="40% - Accent1 3 2 5 4 2" xfId="26560" xr:uid="{8BF01D77-CFC5-489A-B692-204DF92D5847}"/>
    <cellStyle name="40% - Accent1 3 2 5 5" xfId="18232" xr:uid="{CD1C6728-953E-4705-B8D9-15AB234F96C7}"/>
    <cellStyle name="40% - Accent1 3 2 6" xfId="3022" xr:uid="{03957B43-587F-46EE-976A-6B3B487AD92A}"/>
    <cellStyle name="40% - Accent1 3 2 6 2" xfId="11352" xr:uid="{A2E16763-9041-4571-85B0-158C76A2923F}"/>
    <cellStyle name="40% - Accent1 3 2 6 2 2" xfId="28009" xr:uid="{470B1DDF-F5A0-4366-9048-E9B1625464F8}"/>
    <cellStyle name="40% - Accent1 3 2 6 3" xfId="19681" xr:uid="{6132C8FF-D4E0-479F-9C97-C4C20D700B29}"/>
    <cellStyle name="40% - Accent1 3 2 7" xfId="5798" xr:uid="{7DF7CE21-60D8-4938-A867-49600FC4B7B2}"/>
    <cellStyle name="40% - Accent1 3 2 7 2" xfId="14128" xr:uid="{59208055-CD57-4931-A1C5-13DD285C990F}"/>
    <cellStyle name="40% - Accent1 3 2 7 2 2" xfId="30785" xr:uid="{CD9C2A60-F765-4718-A8B0-E5B23D6F8E8C}"/>
    <cellStyle name="40% - Accent1 3 2 7 3" xfId="22457" xr:uid="{15618BA3-60CE-466F-B343-875183598DC7}"/>
    <cellStyle name="40% - Accent1 3 2 8" xfId="8576" xr:uid="{BC3387F4-FD7F-4991-8E47-61072E93E84F}"/>
    <cellStyle name="40% - Accent1 3 2 8 2" xfId="25233" xr:uid="{48D83AD1-C593-4033-9707-4A12CBDC0D77}"/>
    <cellStyle name="40% - Accent1 3 2 9" xfId="16905" xr:uid="{84532AB5-D610-4F2F-8FEC-EB4EE938AA53}"/>
    <cellStyle name="40% - Accent1 3 3" xfId="346" xr:uid="{F3406396-1C49-42B2-B37C-B3540C2A0971}"/>
    <cellStyle name="40% - Accent1 3 3 2" xfId="825" xr:uid="{66918F9C-37E1-4FB1-9743-D58236A2AB49}"/>
    <cellStyle name="40% - Accent1 3 3 2 2" xfId="2153" xr:uid="{A6A525A4-AED5-4AFB-9398-8E2070F074E7}"/>
    <cellStyle name="40% - Accent1 3 3 2 2 2" xfId="4943" xr:uid="{F2BD8D33-0023-4C3C-8D54-2C274562E7A5}"/>
    <cellStyle name="40% - Accent1 3 3 2 2 2 2" xfId="13273" xr:uid="{A65C0107-8099-49FF-B477-7A12DDB15681}"/>
    <cellStyle name="40% - Accent1 3 3 2 2 2 2 2" xfId="29930" xr:uid="{55F00695-64CA-41DE-85B7-79D089ABE509}"/>
    <cellStyle name="40% - Accent1 3 3 2 2 2 3" xfId="21602" xr:uid="{FAE208D0-8D26-464F-B645-0CF4FD5BD991}"/>
    <cellStyle name="40% - Accent1 3 3 2 2 3" xfId="7719" xr:uid="{CF57E31D-116E-49B9-B985-5727207FBE73}"/>
    <cellStyle name="40% - Accent1 3 3 2 2 3 2" xfId="16049" xr:uid="{1894D016-B32B-47A9-9358-A0A9AD41F96D}"/>
    <cellStyle name="40% - Accent1 3 3 2 2 3 2 2" xfId="32706" xr:uid="{6CF12D7D-E6B4-4F81-89A7-2931379617FF}"/>
    <cellStyle name="40% - Accent1 3 3 2 2 3 3" xfId="24378" xr:uid="{E1E3F0DF-DE34-480A-AA9C-3474F90A5B68}"/>
    <cellStyle name="40% - Accent1 3 3 2 2 4" xfId="10497" xr:uid="{0F3AD626-C26B-4BFF-BB75-431BB9445E01}"/>
    <cellStyle name="40% - Accent1 3 3 2 2 4 2" xfId="27154" xr:uid="{65C5C6D8-9AD5-4EF6-AECA-FA75BBC3F828}"/>
    <cellStyle name="40% - Accent1 3 3 2 2 5" xfId="18826" xr:uid="{82AA137C-38D5-4593-81BC-B990F797701F}"/>
    <cellStyle name="40% - Accent1 3 3 2 3" xfId="3616" xr:uid="{91A790F1-B447-4880-87B0-1FEEC8ADC1D3}"/>
    <cellStyle name="40% - Accent1 3 3 2 3 2" xfId="11946" xr:uid="{4F7684AF-7905-4E14-B75E-676E44E6E66A}"/>
    <cellStyle name="40% - Accent1 3 3 2 3 2 2" xfId="28603" xr:uid="{9A1095DB-0ECE-433F-A7E6-99E543D3003C}"/>
    <cellStyle name="40% - Accent1 3 3 2 3 3" xfId="20275" xr:uid="{722403A1-B1B3-41EE-9D72-95EDCCE03480}"/>
    <cellStyle name="40% - Accent1 3 3 2 4" xfId="6392" xr:uid="{8754966B-1551-40EC-A376-5E8C97EEB186}"/>
    <cellStyle name="40% - Accent1 3 3 2 4 2" xfId="14722" xr:uid="{D5B7D740-4157-4B7D-AB58-59FF261EA573}"/>
    <cellStyle name="40% - Accent1 3 3 2 4 2 2" xfId="31379" xr:uid="{AD42AECF-89F4-43B8-A92B-FE20CD2D8448}"/>
    <cellStyle name="40% - Accent1 3 3 2 4 3" xfId="23051" xr:uid="{2D1969A0-0B1E-4314-9525-347A84868A7B}"/>
    <cellStyle name="40% - Accent1 3 3 2 5" xfId="9170" xr:uid="{D3ABB44C-1812-422F-919D-5B867F3947C6}"/>
    <cellStyle name="40% - Accent1 3 3 2 5 2" xfId="25827" xr:uid="{593AF2DD-8666-4B39-AD61-8AA1E44FAA29}"/>
    <cellStyle name="40% - Accent1 3 3 2 6" xfId="17499" xr:uid="{F717EE32-4EBB-456D-9372-4A76E9099BB0}"/>
    <cellStyle name="40% - Accent1 3 3 3" xfId="1676" xr:uid="{41BFA1DB-6186-47EC-A909-8C13BBAA18B5}"/>
    <cellStyle name="40% - Accent1 3 3 3 2" xfId="4466" xr:uid="{E2C91125-027A-4423-B7CC-C9E9D1CBB558}"/>
    <cellStyle name="40% - Accent1 3 3 3 2 2" xfId="12796" xr:uid="{17BEAE72-C836-4729-B501-B951A92119A2}"/>
    <cellStyle name="40% - Accent1 3 3 3 2 2 2" xfId="29453" xr:uid="{4D39080E-8CF0-4B40-B519-4BA3554197FC}"/>
    <cellStyle name="40% - Accent1 3 3 3 2 3" xfId="21125" xr:uid="{B19D8B9B-B28B-48C3-BBC9-178DFD80E7AC}"/>
    <cellStyle name="40% - Accent1 3 3 3 3" xfId="7242" xr:uid="{843CEAA5-45FA-43E1-BC6D-23D802E2D8DF}"/>
    <cellStyle name="40% - Accent1 3 3 3 3 2" xfId="15572" xr:uid="{F5300572-FD98-486F-9118-96228705D216}"/>
    <cellStyle name="40% - Accent1 3 3 3 3 2 2" xfId="32229" xr:uid="{41800A62-60D3-486A-88FE-67880F9EBB83}"/>
    <cellStyle name="40% - Accent1 3 3 3 3 3" xfId="23901" xr:uid="{92E229BA-8A60-4EA9-84D5-34CF6FF3E503}"/>
    <cellStyle name="40% - Accent1 3 3 3 4" xfId="10020" xr:uid="{EF3A49B9-8B14-4341-80E5-E3386F0E127D}"/>
    <cellStyle name="40% - Accent1 3 3 3 4 2" xfId="26677" xr:uid="{D5D24628-B167-4ED8-B3FB-5CC5374E53B5}"/>
    <cellStyle name="40% - Accent1 3 3 3 5" xfId="18349" xr:uid="{E0C1947F-891A-4F02-BAED-1AAD5EA1EA19}"/>
    <cellStyle name="40% - Accent1 3 3 4" xfId="3139" xr:uid="{938C4F59-0045-49EF-B7A7-08FFFB6E6494}"/>
    <cellStyle name="40% - Accent1 3 3 4 2" xfId="11469" xr:uid="{72B5D99A-408B-43AE-8908-7E2B84034B34}"/>
    <cellStyle name="40% - Accent1 3 3 4 2 2" xfId="28126" xr:uid="{7A4B3C9D-B962-4B44-8AD3-F39904447360}"/>
    <cellStyle name="40% - Accent1 3 3 4 3" xfId="19798" xr:uid="{818C1DBA-27AD-495B-B0F0-BD4CD14AC459}"/>
    <cellStyle name="40% - Accent1 3 3 5" xfId="5915" xr:uid="{F31F41A8-A75D-480C-BD7F-DFAF23465760}"/>
    <cellStyle name="40% - Accent1 3 3 5 2" xfId="14245" xr:uid="{5E4F2AD6-ABD6-42F4-A125-543E05F3FB63}"/>
    <cellStyle name="40% - Accent1 3 3 5 2 2" xfId="30902" xr:uid="{AF343FA2-9032-453F-9176-08842417A9D6}"/>
    <cellStyle name="40% - Accent1 3 3 5 3" xfId="22574" xr:uid="{8D6504CF-26B1-47AD-A8C2-BC63C1A2A483}"/>
    <cellStyle name="40% - Accent1 3 3 6" xfId="8693" xr:uid="{7C097356-E879-4E34-BC27-C4D8314C1F6F}"/>
    <cellStyle name="40% - Accent1 3 3 6 2" xfId="25350" xr:uid="{3C633814-3367-492A-BF70-490DE86CAFFF}"/>
    <cellStyle name="40% - Accent1 3 3 7" xfId="17022" xr:uid="{3BEBF7F7-5B4A-441E-AFE4-F8A811DFB46E}"/>
    <cellStyle name="40% - Accent1 3 4" xfId="582" xr:uid="{5041D322-B5D6-47E5-BF16-50FC905451F1}"/>
    <cellStyle name="40% - Accent1 3 4 2" xfId="1912" xr:uid="{149E45E1-9D02-48FD-B763-D1A4F66F5AED}"/>
    <cellStyle name="40% - Accent1 3 4 2 2" xfId="4702" xr:uid="{BA12D469-8B08-403E-8374-97ED15A5E3E3}"/>
    <cellStyle name="40% - Accent1 3 4 2 2 2" xfId="13032" xr:uid="{008A5673-0E4A-4D47-8497-9A6329900066}"/>
    <cellStyle name="40% - Accent1 3 4 2 2 2 2" xfId="29689" xr:uid="{3D90310F-05D0-4863-B8D5-20A50D327F06}"/>
    <cellStyle name="40% - Accent1 3 4 2 2 3" xfId="21361" xr:uid="{CE70D07D-354D-48E9-8636-77192CA97115}"/>
    <cellStyle name="40% - Accent1 3 4 2 3" xfId="7478" xr:uid="{7EFE706D-F8E2-42D1-9D5C-CD32634C72B2}"/>
    <cellStyle name="40% - Accent1 3 4 2 3 2" xfId="15808" xr:uid="{14B032F0-C100-4A39-9D7B-5B3A47F96C12}"/>
    <cellStyle name="40% - Accent1 3 4 2 3 2 2" xfId="32465" xr:uid="{C5A26766-4668-4381-9D20-A7E4765FDD7A}"/>
    <cellStyle name="40% - Accent1 3 4 2 3 3" xfId="24137" xr:uid="{2BC7A8A6-D6FD-4D80-B2ED-221D92D86B2B}"/>
    <cellStyle name="40% - Accent1 3 4 2 4" xfId="10256" xr:uid="{3F66BF81-5432-43E1-BDE3-237D58D00825}"/>
    <cellStyle name="40% - Accent1 3 4 2 4 2" xfId="26913" xr:uid="{09C6AE38-9E77-42BF-B532-853209E516C2}"/>
    <cellStyle name="40% - Accent1 3 4 2 5" xfId="18585" xr:uid="{83039F0C-DF19-4B50-AEAE-1615E51973F7}"/>
    <cellStyle name="40% - Accent1 3 4 3" xfId="3375" xr:uid="{7AA8E28F-54B7-4CE0-92E5-ABDDF1A23D31}"/>
    <cellStyle name="40% - Accent1 3 4 3 2" xfId="11705" xr:uid="{AF84A4EC-E203-4874-843B-FCC97FD5E2CC}"/>
    <cellStyle name="40% - Accent1 3 4 3 2 2" xfId="28362" xr:uid="{73EB24BB-4267-4BB0-9CB8-EE8E69C8192C}"/>
    <cellStyle name="40% - Accent1 3 4 3 3" xfId="20034" xr:uid="{9DB32EEE-506D-4EFD-A26D-F55E5D528323}"/>
    <cellStyle name="40% - Accent1 3 4 4" xfId="6151" xr:uid="{575BD932-C938-4D32-AD6C-51FC08C2B274}"/>
    <cellStyle name="40% - Accent1 3 4 4 2" xfId="14481" xr:uid="{A1F7EB68-4283-4506-84C5-5C0B60DA3E05}"/>
    <cellStyle name="40% - Accent1 3 4 4 2 2" xfId="31138" xr:uid="{3D9B7355-2DE5-4300-B79F-07E7A354EA8F}"/>
    <cellStyle name="40% - Accent1 3 4 4 3" xfId="22810" xr:uid="{08E62F45-E85E-496D-B790-51F1D9D7B36F}"/>
    <cellStyle name="40% - Accent1 3 4 5" xfId="8929" xr:uid="{61ABFE5E-EB13-460F-9615-42C0375AE6A1}"/>
    <cellStyle name="40% - Accent1 3 4 5 2" xfId="25586" xr:uid="{3A8751E6-7449-422F-9B98-935364EB21F9}"/>
    <cellStyle name="40% - Accent1 3 4 6" xfId="17258" xr:uid="{D0F4BE87-A41E-4E9E-B551-5F101745FDC9}"/>
    <cellStyle name="40% - Accent1 3 5" xfId="1059" xr:uid="{4E4205F0-9E40-4184-84A8-F4516E716A5C}"/>
    <cellStyle name="40% - Accent1 3 5 2" xfId="2387" xr:uid="{4AB5570E-B561-44C1-B4E5-A76146458454}"/>
    <cellStyle name="40% - Accent1 3 5 2 2" xfId="5177" xr:uid="{4E44042B-BAEA-4B39-9A03-D6DCD3BE6BD2}"/>
    <cellStyle name="40% - Accent1 3 5 2 2 2" xfId="13507" xr:uid="{BDCE3219-FBF3-433F-B7A7-591134FAB170}"/>
    <cellStyle name="40% - Accent1 3 5 2 2 2 2" xfId="30164" xr:uid="{9EC3423A-BB66-4DC1-8AAB-A2D45FD76651}"/>
    <cellStyle name="40% - Accent1 3 5 2 2 3" xfId="21836" xr:uid="{E1161386-2029-4BCD-87B1-EE6807807EC0}"/>
    <cellStyle name="40% - Accent1 3 5 2 3" xfId="7953" xr:uid="{C4A505E1-21A7-4462-A65A-E0D78643338D}"/>
    <cellStyle name="40% - Accent1 3 5 2 3 2" xfId="16283" xr:uid="{EDC0F009-5CC3-43F8-9A8D-CE2BE36541FA}"/>
    <cellStyle name="40% - Accent1 3 5 2 3 2 2" xfId="32940" xr:uid="{63C0497D-6EE0-4576-A37B-5E081E47A335}"/>
    <cellStyle name="40% - Accent1 3 5 2 3 3" xfId="24612" xr:uid="{E50827F5-9DB5-4F50-BD1D-13BD03233F5B}"/>
    <cellStyle name="40% - Accent1 3 5 2 4" xfId="10731" xr:uid="{8AF5908B-F7EC-4CBB-B902-3175406C5ABB}"/>
    <cellStyle name="40% - Accent1 3 5 2 4 2" xfId="27388" xr:uid="{12F4EBC2-AFBC-437B-B227-B8603B9A6D07}"/>
    <cellStyle name="40% - Accent1 3 5 2 5" xfId="19060" xr:uid="{435BBEF9-1258-493D-980C-E52081E47456}"/>
    <cellStyle name="40% - Accent1 3 5 3" xfId="3850" xr:uid="{FAAB7508-6C32-46AB-AC57-94CE26FD03E4}"/>
    <cellStyle name="40% - Accent1 3 5 3 2" xfId="12180" xr:uid="{889AD4AB-FDAD-4645-8BB3-758B9FC9ED11}"/>
    <cellStyle name="40% - Accent1 3 5 3 2 2" xfId="28837" xr:uid="{2F5F6BB8-EBB3-4403-A30D-D8230E8F8DC2}"/>
    <cellStyle name="40% - Accent1 3 5 3 3" xfId="20509" xr:uid="{5F296025-09D6-46C4-AA7E-AA0E6CF63E16}"/>
    <cellStyle name="40% - Accent1 3 5 4" xfId="6626" xr:uid="{B94762F3-209D-42CB-B12A-27EB2B36C129}"/>
    <cellStyle name="40% - Accent1 3 5 4 2" xfId="14956" xr:uid="{6AC08068-E56B-4E4A-B94A-E875E4E48373}"/>
    <cellStyle name="40% - Accent1 3 5 4 2 2" xfId="31613" xr:uid="{4508CB51-054C-4F7E-884F-7D8234F286A2}"/>
    <cellStyle name="40% - Accent1 3 5 4 3" xfId="23285" xr:uid="{058F122D-3284-42B6-B5E0-59FE8D0F3060}"/>
    <cellStyle name="40% - Accent1 3 5 5" xfId="9404" xr:uid="{C6848AAA-F7BF-4839-926A-F06E54EA38C3}"/>
    <cellStyle name="40% - Accent1 3 5 5 2" xfId="26061" xr:uid="{0D2B8773-8277-4082-AE37-9373BEF4F16F}"/>
    <cellStyle name="40% - Accent1 3 5 6" xfId="17733" xr:uid="{F40E21A9-E54A-443F-92C9-79BFE0B54692}"/>
    <cellStyle name="40% - Accent1 3 6" xfId="1324" xr:uid="{04E19EC9-648B-4269-80E4-5886A17A795F}"/>
    <cellStyle name="40% - Accent1 3 6 2" xfId="2652" xr:uid="{35EB92FA-C235-4060-8EDE-BEF23809DAD6}"/>
    <cellStyle name="40% - Accent1 3 6 2 2" xfId="5442" xr:uid="{276C0395-0139-4A85-A81D-42A2C6D05FEE}"/>
    <cellStyle name="40% - Accent1 3 6 2 2 2" xfId="13772" xr:uid="{1452387D-002A-4DA1-B02E-6B5007D2DEB7}"/>
    <cellStyle name="40% - Accent1 3 6 2 2 2 2" xfId="30429" xr:uid="{E87674A4-F1A5-448E-BCE8-189CAC193433}"/>
    <cellStyle name="40% - Accent1 3 6 2 2 3" xfId="22101" xr:uid="{809595BA-F742-4325-9A6B-4FE53E7F2C34}"/>
    <cellStyle name="40% - Accent1 3 6 2 3" xfId="8218" xr:uid="{AF775FFF-1DAA-4CCE-B261-F988E08DB812}"/>
    <cellStyle name="40% - Accent1 3 6 2 3 2" xfId="16548" xr:uid="{7D0E7261-1EEC-4A1F-9530-36FBCC9B60A5}"/>
    <cellStyle name="40% - Accent1 3 6 2 3 2 2" xfId="33205" xr:uid="{449A7AC5-C459-4DED-A279-54B52492470D}"/>
    <cellStyle name="40% - Accent1 3 6 2 3 3" xfId="24877" xr:uid="{3FC209F4-4C42-4B1C-83B9-2D6F7FC6A334}"/>
    <cellStyle name="40% - Accent1 3 6 2 4" xfId="10996" xr:uid="{C4FAC6A9-748B-4B1E-9E95-594C3F0D8D96}"/>
    <cellStyle name="40% - Accent1 3 6 2 4 2" xfId="27653" xr:uid="{2DE3A06F-24F6-4F55-92F2-316F39FD44D4}"/>
    <cellStyle name="40% - Accent1 3 6 2 5" xfId="19325" xr:uid="{568DC385-A6B3-4432-BC7D-C8A212F99CEF}"/>
    <cellStyle name="40% - Accent1 3 6 3" xfId="4115" xr:uid="{5FAECFC6-4980-46E2-A5DE-AFABF83D6B5D}"/>
    <cellStyle name="40% - Accent1 3 6 3 2" xfId="12445" xr:uid="{F2C8E4AF-BA88-4BBA-81DF-652520EE928F}"/>
    <cellStyle name="40% - Accent1 3 6 3 2 2" xfId="29102" xr:uid="{2A342F28-3981-4974-850C-DB5EF198EE9B}"/>
    <cellStyle name="40% - Accent1 3 6 3 3" xfId="20774" xr:uid="{378168C4-BCC3-4DBA-AAB1-062462B89E60}"/>
    <cellStyle name="40% - Accent1 3 6 4" xfId="6891" xr:uid="{E0F73978-07DE-423F-B31E-9C012E72268F}"/>
    <cellStyle name="40% - Accent1 3 6 4 2" xfId="15221" xr:uid="{06370338-A83A-4EC9-9515-548E927FC21F}"/>
    <cellStyle name="40% - Accent1 3 6 4 2 2" xfId="31878" xr:uid="{67985FBB-8A34-48AA-A722-E9C91B0D3400}"/>
    <cellStyle name="40% - Accent1 3 6 4 3" xfId="23550" xr:uid="{55022259-A4CA-4AF2-B496-A95681CB8720}"/>
    <cellStyle name="40% - Accent1 3 6 5" xfId="9669" xr:uid="{57E8528A-DDBF-4116-8F48-5ECA89044CF2}"/>
    <cellStyle name="40% - Accent1 3 6 5 2" xfId="26326" xr:uid="{8AFFBF9B-C9CB-4222-9A89-F870EBBEF3C0}"/>
    <cellStyle name="40% - Accent1 3 6 6" xfId="17998" xr:uid="{058CD817-80E1-4296-BBD2-533AD7ED2CA8}"/>
    <cellStyle name="40% - Accent1 3 7" xfId="1439" xr:uid="{43AFD699-BFE4-424C-A57F-D876197C0437}"/>
    <cellStyle name="40% - Accent1 3 7 2" xfId="4229" xr:uid="{0273CF40-60C1-4D7A-8E7A-023EAACF0B81}"/>
    <cellStyle name="40% - Accent1 3 7 2 2" xfId="12559" xr:uid="{4E07D5BA-6FBE-4BAC-9F1C-5A330306EDB8}"/>
    <cellStyle name="40% - Accent1 3 7 2 2 2" xfId="29216" xr:uid="{07A91497-8B2D-4E02-8B47-020D2993C2D7}"/>
    <cellStyle name="40% - Accent1 3 7 2 3" xfId="20888" xr:uid="{4C6A74D1-16BB-4EA1-9F66-7C53D79F45C3}"/>
    <cellStyle name="40% - Accent1 3 7 3" xfId="7005" xr:uid="{B02B61EF-BE8A-4B78-BCF8-246FA21B05CE}"/>
    <cellStyle name="40% - Accent1 3 7 3 2" xfId="15335" xr:uid="{2D7C604F-7C0B-450D-8FAA-0F1B5383E7C5}"/>
    <cellStyle name="40% - Accent1 3 7 3 2 2" xfId="31992" xr:uid="{DA7C98E3-FC41-42C7-AF80-16826550FEB7}"/>
    <cellStyle name="40% - Accent1 3 7 3 3" xfId="23664" xr:uid="{49542151-687C-4AD6-8562-E988C956370C}"/>
    <cellStyle name="40% - Accent1 3 7 4" xfId="9783" xr:uid="{689030CD-B331-4E39-BBDB-17482D213F0C}"/>
    <cellStyle name="40% - Accent1 3 7 4 2" xfId="26440" xr:uid="{BD3F6A0A-4EF9-4CDA-82A1-5A02D8E74FE5}"/>
    <cellStyle name="40% - Accent1 3 7 5" xfId="18112" xr:uid="{BFDB9C52-3C6E-4EFB-A201-3E09A11A10A2}"/>
    <cellStyle name="40% - Accent1 3 8" xfId="2902" xr:uid="{3CBD85FC-F231-4C7D-9C2F-25F3422261F6}"/>
    <cellStyle name="40% - Accent1 3 8 2" xfId="11232" xr:uid="{D84CEEC5-0E99-4A1A-864C-1BD2ED210536}"/>
    <cellStyle name="40% - Accent1 3 8 2 2" xfId="27889" xr:uid="{89F1AEF9-D232-4B80-9ABE-FC45FF69D31F}"/>
    <cellStyle name="40% - Accent1 3 8 3" xfId="19561" xr:uid="{70B0A750-EA8D-4023-B58B-84D4E51320BD}"/>
    <cellStyle name="40% - Accent1 3 9" xfId="5678" xr:uid="{99A0AB2D-1FE3-4E96-ACE6-8826FA57564F}"/>
    <cellStyle name="40% - Accent1 3 9 2" xfId="14008" xr:uid="{6F8A3195-AC1E-4AC1-8ACB-17749F26F5AA}"/>
    <cellStyle name="40% - Accent1 3 9 2 2" xfId="30665" xr:uid="{C5E3DFD0-C2C8-45D6-B96F-6BCA6F2E168C}"/>
    <cellStyle name="40% - Accent1 3 9 3" xfId="22337" xr:uid="{33742A82-4505-45EF-9AE9-8180C6AED7F9}"/>
    <cellStyle name="40% - Accent1 4" xfId="163" xr:uid="{8E2C1354-8315-4096-A8F4-801CFDB2E91C}"/>
    <cellStyle name="40% - Accent1 4 10" xfId="34756" xr:uid="{36204F5F-4151-4165-9C77-90D6668CC053}"/>
    <cellStyle name="40% - Accent1 4 2" xfId="404" xr:uid="{53A92FE6-D413-4057-B179-47DDC5B4199E}"/>
    <cellStyle name="40% - Accent1 4 2 2" xfId="881" xr:uid="{822AC7DE-682B-4AD1-80A2-8124C2C76A21}"/>
    <cellStyle name="40% - Accent1 4 2 2 2" xfId="2209" xr:uid="{44F6B164-8DA9-446F-8BC6-4700D0FBE055}"/>
    <cellStyle name="40% - Accent1 4 2 2 2 2" xfId="4999" xr:uid="{AC278C92-D60E-410D-B7EF-11EACFD4CD72}"/>
    <cellStyle name="40% - Accent1 4 2 2 2 2 2" xfId="13329" xr:uid="{879010F4-5B63-4017-8537-B75E48EEC47D}"/>
    <cellStyle name="40% - Accent1 4 2 2 2 2 2 2" xfId="29986" xr:uid="{0B6BEBB9-EE93-4ADF-9D9C-38CFF759F8C8}"/>
    <cellStyle name="40% - Accent1 4 2 2 2 2 3" xfId="21658" xr:uid="{E9F5AF8C-C250-46BC-95FC-571059D03265}"/>
    <cellStyle name="40% - Accent1 4 2 2 2 3" xfId="7775" xr:uid="{05F76940-8B3A-465A-9AA3-8AA882850E7B}"/>
    <cellStyle name="40% - Accent1 4 2 2 2 3 2" xfId="16105" xr:uid="{15E2D5F2-3B9E-4D32-B757-D5CC0D1A9566}"/>
    <cellStyle name="40% - Accent1 4 2 2 2 3 2 2" xfId="32762" xr:uid="{2AAFA9E1-7A12-4E09-904A-8F815A04ABA3}"/>
    <cellStyle name="40% - Accent1 4 2 2 2 3 3" xfId="24434" xr:uid="{4F9C9945-985A-4FAC-ABF6-8A2436B6DE7F}"/>
    <cellStyle name="40% - Accent1 4 2 2 2 4" xfId="10553" xr:uid="{5B9D4B64-21D4-4F42-963A-3206C04833A0}"/>
    <cellStyle name="40% - Accent1 4 2 2 2 4 2" xfId="27210" xr:uid="{C8FB74BD-7E5F-4DA2-AB88-87B3584DB15C}"/>
    <cellStyle name="40% - Accent1 4 2 2 2 5" xfId="18882" xr:uid="{F958E748-96F5-4A85-B2C7-4695AFFE0F72}"/>
    <cellStyle name="40% - Accent1 4 2 2 3" xfId="3672" xr:uid="{CF94EE9D-7EBF-43FC-B461-C2F3D721793F}"/>
    <cellStyle name="40% - Accent1 4 2 2 3 2" xfId="12002" xr:uid="{73E789E8-48C1-44CB-B7B0-1460AD695E25}"/>
    <cellStyle name="40% - Accent1 4 2 2 3 2 2" xfId="28659" xr:uid="{5D2D6F01-CF8B-4E4C-92E6-34E5592EF9C1}"/>
    <cellStyle name="40% - Accent1 4 2 2 3 3" xfId="20331" xr:uid="{35275BE6-5A2C-4DDF-8BB1-BDBEEA57E530}"/>
    <cellStyle name="40% - Accent1 4 2 2 4" xfId="6448" xr:uid="{D2FBE668-54F7-4E4F-88BD-05AE01A6590A}"/>
    <cellStyle name="40% - Accent1 4 2 2 4 2" xfId="14778" xr:uid="{93A1F386-AC82-4B04-B810-C00179A5BC67}"/>
    <cellStyle name="40% - Accent1 4 2 2 4 2 2" xfId="31435" xr:uid="{46038377-D73F-485F-BD4A-E819062F1B46}"/>
    <cellStyle name="40% - Accent1 4 2 2 4 3" xfId="23107" xr:uid="{1BB03253-A659-4298-91C2-E05380EE1F0D}"/>
    <cellStyle name="40% - Accent1 4 2 2 5" xfId="9226" xr:uid="{D2467651-58EB-4A10-9D08-F13238CEAF0F}"/>
    <cellStyle name="40% - Accent1 4 2 2 5 2" xfId="25883" xr:uid="{11835580-E719-4D1E-9133-D6864A61A8B6}"/>
    <cellStyle name="40% - Accent1 4 2 2 6" xfId="17555" xr:uid="{E3E5BB7E-E1D5-49D5-A43D-C4E48DF900F1}"/>
    <cellStyle name="40% - Accent1 4 2 3" xfId="1734" xr:uid="{74690BD4-5F2B-4A18-9A86-5BD05531DA95}"/>
    <cellStyle name="40% - Accent1 4 2 3 2" xfId="4524" xr:uid="{A6F89AE9-F2BD-4B19-817B-F428ACA71DCF}"/>
    <cellStyle name="40% - Accent1 4 2 3 2 2" xfId="12854" xr:uid="{83B53D07-85F3-470E-880B-7978008786E6}"/>
    <cellStyle name="40% - Accent1 4 2 3 2 2 2" xfId="29511" xr:uid="{EA86A4DE-205B-4ACE-A7C4-A0A8D1BFC168}"/>
    <cellStyle name="40% - Accent1 4 2 3 2 3" xfId="21183" xr:uid="{237FE408-A690-4E4D-A277-98118DC9282B}"/>
    <cellStyle name="40% - Accent1 4 2 3 3" xfId="7300" xr:uid="{19F2E71E-B66D-4FDF-8E17-19141B0E79A8}"/>
    <cellStyle name="40% - Accent1 4 2 3 3 2" xfId="15630" xr:uid="{8BC958CA-0562-42B0-9CE0-BF7C8EB03D4F}"/>
    <cellStyle name="40% - Accent1 4 2 3 3 2 2" xfId="32287" xr:uid="{D174F332-ACA2-4E01-AFFB-E5068BDFC7F3}"/>
    <cellStyle name="40% - Accent1 4 2 3 3 3" xfId="23959" xr:uid="{AC1F0118-CF5F-4774-A46B-1FDB1221CDF1}"/>
    <cellStyle name="40% - Accent1 4 2 3 4" xfId="10078" xr:uid="{8B41DD48-D82A-447A-A6EE-EFD3988CE440}"/>
    <cellStyle name="40% - Accent1 4 2 3 4 2" xfId="26735" xr:uid="{11EAB414-FCB7-43B1-A586-BC8ADA360AE0}"/>
    <cellStyle name="40% - Accent1 4 2 3 5" xfId="18407" xr:uid="{0C731EAB-C975-455D-BC09-624CC57CC187}"/>
    <cellStyle name="40% - Accent1 4 2 4" xfId="3197" xr:uid="{4ED76916-C81D-43C5-BB4C-BE9D244C8A1D}"/>
    <cellStyle name="40% - Accent1 4 2 4 2" xfId="11527" xr:uid="{E8951EF2-97B3-46E8-8783-305CFE7C278B}"/>
    <cellStyle name="40% - Accent1 4 2 4 2 2" xfId="28184" xr:uid="{397D8678-E9BC-489C-85AD-C4B051A48668}"/>
    <cellStyle name="40% - Accent1 4 2 4 3" xfId="19856" xr:uid="{F228AC44-05AB-48FE-9407-C82E2E3B465F}"/>
    <cellStyle name="40% - Accent1 4 2 5" xfId="5973" xr:uid="{EFCAAE5C-3043-4D98-8FBD-15A37F5C530C}"/>
    <cellStyle name="40% - Accent1 4 2 5 2" xfId="14303" xr:uid="{F311AE80-0AF9-48DD-B73F-736D30CEA631}"/>
    <cellStyle name="40% - Accent1 4 2 5 2 2" xfId="30960" xr:uid="{C40BE661-120F-4121-9C0D-C3FE78230449}"/>
    <cellStyle name="40% - Accent1 4 2 5 3" xfId="22632" xr:uid="{4D8F8905-C0F6-4957-ADB5-54CA39A8ED97}"/>
    <cellStyle name="40% - Accent1 4 2 6" xfId="8751" xr:uid="{711CC9DC-DAD5-4255-9C00-6DC6E416608B}"/>
    <cellStyle name="40% - Accent1 4 2 6 2" xfId="25408" xr:uid="{B98C5F92-F66E-4C12-915B-D7E6A6E31CBF}"/>
    <cellStyle name="40% - Accent1 4 2 7" xfId="17080" xr:uid="{F7E9E95C-4DC9-41ED-86A4-B4D5B7F657BD}"/>
    <cellStyle name="40% - Accent1 4 3" xfId="640" xr:uid="{C1A15EC4-1738-44E1-BDB3-31C57F2AEB05}"/>
    <cellStyle name="40% - Accent1 4 3 2" xfId="1970" xr:uid="{D7D71ABC-3275-4853-92B6-BD166CFBC732}"/>
    <cellStyle name="40% - Accent1 4 3 2 2" xfId="4760" xr:uid="{A2F86BEF-C434-433A-9147-8F611CF77B01}"/>
    <cellStyle name="40% - Accent1 4 3 2 2 2" xfId="13090" xr:uid="{9C35E59E-0C98-42DF-BD02-AC47DEFCE975}"/>
    <cellStyle name="40% - Accent1 4 3 2 2 2 2" xfId="29747" xr:uid="{E848C56F-E4D1-4849-A458-735F06AAD346}"/>
    <cellStyle name="40% - Accent1 4 3 2 2 3" xfId="21419" xr:uid="{DFC194B2-EA4E-4F0C-9A85-E18B4E943AB5}"/>
    <cellStyle name="40% - Accent1 4 3 2 3" xfId="7536" xr:uid="{9B85DEA0-352B-4CDF-99D1-1FF1948C29DF}"/>
    <cellStyle name="40% - Accent1 4 3 2 3 2" xfId="15866" xr:uid="{24A0DC29-4F5A-4572-8A83-C49B650060AE}"/>
    <cellStyle name="40% - Accent1 4 3 2 3 2 2" xfId="32523" xr:uid="{A9BE0D17-DB3A-40B1-A5AE-7F643238E518}"/>
    <cellStyle name="40% - Accent1 4 3 2 3 3" xfId="24195" xr:uid="{38BB3132-A552-4149-AA4D-BE283A0C3994}"/>
    <cellStyle name="40% - Accent1 4 3 2 4" xfId="10314" xr:uid="{A5B11E1C-2BEB-4155-83D7-84FC399F9540}"/>
    <cellStyle name="40% - Accent1 4 3 2 4 2" xfId="26971" xr:uid="{48AA72D3-E826-43FD-BD6B-ACF9C420C492}"/>
    <cellStyle name="40% - Accent1 4 3 2 5" xfId="18643" xr:uid="{43F3FDB9-6012-4444-B7EB-2D6B25ECEF91}"/>
    <cellStyle name="40% - Accent1 4 3 3" xfId="3433" xr:uid="{76FE5895-FD7F-4F84-BE69-27172780F114}"/>
    <cellStyle name="40% - Accent1 4 3 3 2" xfId="11763" xr:uid="{D2274EAB-2F2A-46A8-852B-D6C9840DCE3D}"/>
    <cellStyle name="40% - Accent1 4 3 3 2 2" xfId="28420" xr:uid="{1541C13F-4EA0-44F5-B6CD-6FD78D703F2C}"/>
    <cellStyle name="40% - Accent1 4 3 3 3" xfId="20092" xr:uid="{72BD3BFA-23D0-4E94-8A25-03D265964129}"/>
    <cellStyle name="40% - Accent1 4 3 4" xfId="6209" xr:uid="{D00BD670-1460-4E80-B5CC-E8C4AB15B107}"/>
    <cellStyle name="40% - Accent1 4 3 4 2" xfId="14539" xr:uid="{2E6A15BE-C35E-49E6-B2EA-A3AC8747BC38}"/>
    <cellStyle name="40% - Accent1 4 3 4 2 2" xfId="31196" xr:uid="{F8C366ED-1F08-4F14-B086-A24FCB9063A2}"/>
    <cellStyle name="40% - Accent1 4 3 4 3" xfId="22868" xr:uid="{33EEC20C-CD61-4291-A491-2A0896573E29}"/>
    <cellStyle name="40% - Accent1 4 3 5" xfId="8987" xr:uid="{23419D47-0D7F-4DE8-B2A3-61149EF1203B}"/>
    <cellStyle name="40% - Accent1 4 3 5 2" xfId="25644" xr:uid="{E2712E07-075F-44BD-A7EC-5046A667984F}"/>
    <cellStyle name="40% - Accent1 4 3 6" xfId="17316" xr:uid="{4B2EB816-2567-435B-8057-4796B17ADAE7}"/>
    <cellStyle name="40% - Accent1 4 4" xfId="1117" xr:uid="{017E46B1-76B5-4BF6-804B-9A2161FF1115}"/>
    <cellStyle name="40% - Accent1 4 4 2" xfId="2445" xr:uid="{ADC4BFA8-5B4A-4A35-9021-5A70BAFB30C8}"/>
    <cellStyle name="40% - Accent1 4 4 2 2" xfId="5235" xr:uid="{CC5D9CE1-E975-4CDC-A2AE-DB11DB52DAFF}"/>
    <cellStyle name="40% - Accent1 4 4 2 2 2" xfId="13565" xr:uid="{E41AF112-1D4B-42A6-924E-A58412466C7C}"/>
    <cellStyle name="40% - Accent1 4 4 2 2 2 2" xfId="30222" xr:uid="{AB7E2BCB-E893-462C-BE84-2D2077E764CF}"/>
    <cellStyle name="40% - Accent1 4 4 2 2 3" xfId="21894" xr:uid="{52D62C26-80A4-4B14-9B1C-966F91704097}"/>
    <cellStyle name="40% - Accent1 4 4 2 3" xfId="8011" xr:uid="{1F63C627-E0A5-49A9-8BE8-80909CAFA655}"/>
    <cellStyle name="40% - Accent1 4 4 2 3 2" xfId="16341" xr:uid="{6DE07D42-4057-4322-A3BB-9AFF6030BDC3}"/>
    <cellStyle name="40% - Accent1 4 4 2 3 2 2" xfId="32998" xr:uid="{02C93EC7-5C12-4F9A-A46F-54690FBE7898}"/>
    <cellStyle name="40% - Accent1 4 4 2 3 3" xfId="24670" xr:uid="{693D98C4-07B6-4016-9920-14F977EF49AE}"/>
    <cellStyle name="40% - Accent1 4 4 2 4" xfId="10789" xr:uid="{5D5CB3B6-4DB9-4D27-A3DC-8D4B75FAB197}"/>
    <cellStyle name="40% - Accent1 4 4 2 4 2" xfId="27446" xr:uid="{7C7F3CD9-E248-4AF2-8BDA-64B10A58D87D}"/>
    <cellStyle name="40% - Accent1 4 4 2 5" xfId="19118" xr:uid="{47813BF7-247F-4732-8B2B-107006A15A1B}"/>
    <cellStyle name="40% - Accent1 4 4 3" xfId="3908" xr:uid="{37DD90E1-7DF1-42D8-A711-53831DD7C98E}"/>
    <cellStyle name="40% - Accent1 4 4 3 2" xfId="12238" xr:uid="{D4B8155E-FCD9-46B6-9230-B9D057B2B513}"/>
    <cellStyle name="40% - Accent1 4 4 3 2 2" xfId="28895" xr:uid="{ECC053E5-B17B-4C5E-B2E3-D1690D177146}"/>
    <cellStyle name="40% - Accent1 4 4 3 3" xfId="20567" xr:uid="{9E9860C1-4C81-4600-938A-EB45D820BA8C}"/>
    <cellStyle name="40% - Accent1 4 4 4" xfId="6684" xr:uid="{654E6737-335D-44B7-AB04-B0C24EDE0436}"/>
    <cellStyle name="40% - Accent1 4 4 4 2" xfId="15014" xr:uid="{952AC9D2-849D-40C8-8642-D83BA783909D}"/>
    <cellStyle name="40% - Accent1 4 4 4 2 2" xfId="31671" xr:uid="{5A395E86-4DB0-4DD7-8B90-560F41F29987}"/>
    <cellStyle name="40% - Accent1 4 4 4 3" xfId="23343" xr:uid="{08DCFABD-5D5B-4120-ACA5-24C972750628}"/>
    <cellStyle name="40% - Accent1 4 4 5" xfId="9462" xr:uid="{8CD3BC43-4984-40D6-8D4F-085A7C62FF52}"/>
    <cellStyle name="40% - Accent1 4 4 5 2" xfId="26119" xr:uid="{F6EB120E-2DD3-46DD-B4B3-2D1CEDAC53CD}"/>
    <cellStyle name="40% - Accent1 4 4 6" xfId="17791" xr:uid="{24C4560F-2C5B-4345-87B4-D33946D578C2}"/>
    <cellStyle name="40% - Accent1 4 5" xfId="1497" xr:uid="{64FD2480-B12F-459E-81EA-AD3DC00E804E}"/>
    <cellStyle name="40% - Accent1 4 5 2" xfId="4287" xr:uid="{48B9F796-9A74-4E14-8951-0DC0F74BA421}"/>
    <cellStyle name="40% - Accent1 4 5 2 2" xfId="12617" xr:uid="{DA55AD1E-E985-400D-927E-A3D90CE0B485}"/>
    <cellStyle name="40% - Accent1 4 5 2 2 2" xfId="29274" xr:uid="{A8880647-2288-453C-82EE-AE7398134C52}"/>
    <cellStyle name="40% - Accent1 4 5 2 3" xfId="20946" xr:uid="{A5C93227-2CBA-45EA-9FB8-5E91A9415762}"/>
    <cellStyle name="40% - Accent1 4 5 3" xfId="7063" xr:uid="{AB706DD8-95F4-49B9-97E6-63B4E34CB062}"/>
    <cellStyle name="40% - Accent1 4 5 3 2" xfId="15393" xr:uid="{20566F97-6B30-4FAA-BC49-96D0719180F1}"/>
    <cellStyle name="40% - Accent1 4 5 3 2 2" xfId="32050" xr:uid="{17243ECD-8C2F-4192-AB4E-6A8B09862722}"/>
    <cellStyle name="40% - Accent1 4 5 3 3" xfId="23722" xr:uid="{730E4830-3326-4B78-9F91-63F16E90AD4A}"/>
    <cellStyle name="40% - Accent1 4 5 4" xfId="9841" xr:uid="{C3702422-3B03-4F6B-93B1-92A7015D5B67}"/>
    <cellStyle name="40% - Accent1 4 5 4 2" xfId="26498" xr:uid="{2E140958-5DB8-4B25-9EEF-6D9F800B798F}"/>
    <cellStyle name="40% - Accent1 4 5 5" xfId="18170" xr:uid="{565DF3AE-90BA-4706-BBCB-3AA49C497698}"/>
    <cellStyle name="40% - Accent1 4 6" xfId="2960" xr:uid="{56FE884E-779A-4B00-B1E2-FE6C5DDFDE71}"/>
    <cellStyle name="40% - Accent1 4 6 2" xfId="11290" xr:uid="{6F1BCC2A-6507-4795-BD58-B474AC405071}"/>
    <cellStyle name="40% - Accent1 4 6 2 2" xfId="27947" xr:uid="{327E1777-31E6-4CD4-9576-DF798B9A0206}"/>
    <cellStyle name="40% - Accent1 4 6 3" xfId="19619" xr:uid="{4715A8B4-3510-438F-8D7C-FD2775FB913A}"/>
    <cellStyle name="40% - Accent1 4 7" xfId="5736" xr:uid="{ED4B3ADC-F7BF-407A-B6E1-0961E531D369}"/>
    <cellStyle name="40% - Accent1 4 7 2" xfId="14066" xr:uid="{2E557D27-B33F-4A1D-96F7-08505760C4FA}"/>
    <cellStyle name="40% - Accent1 4 7 2 2" xfId="30723" xr:uid="{CB40F613-E567-48BD-9495-4C2F18B22282}"/>
    <cellStyle name="40% - Accent1 4 7 3" xfId="22395" xr:uid="{7BC23034-C701-4694-9FC4-A28F44B2BF34}"/>
    <cellStyle name="40% - Accent1 4 8" xfId="8514" xr:uid="{3D0C0FFB-1EF2-4E56-8A0C-5008F86A1BE0}"/>
    <cellStyle name="40% - Accent1 4 8 2" xfId="25171" xr:uid="{888E3A92-1A95-45C0-9D29-F5A55948472B}"/>
    <cellStyle name="40% - Accent1 4 9" xfId="16843" xr:uid="{BC6B3B8B-9D24-4428-BFA2-5164692203D6}"/>
    <cellStyle name="40% - Accent1 5" xfId="292" xr:uid="{B701B605-7653-4CFA-B7B2-0E0EF3B0813D}"/>
    <cellStyle name="40% - Accent1 5 2" xfId="774" xr:uid="{0CBDE2FB-ADFA-4547-B5DA-599F478BA9A7}"/>
    <cellStyle name="40% - Accent1 5 2 2" xfId="2102" xr:uid="{B48D8EA2-DD1B-4453-9A5A-99422EF49027}"/>
    <cellStyle name="40% - Accent1 5 2 2 2" xfId="4892" xr:uid="{47B14CCE-C5E8-45C9-B82D-9071FB586787}"/>
    <cellStyle name="40% - Accent1 5 2 2 2 2" xfId="13222" xr:uid="{51CEB976-7939-4478-8187-C3CCFE0743CA}"/>
    <cellStyle name="40% - Accent1 5 2 2 2 2 2" xfId="29879" xr:uid="{6B750D4C-96DE-4974-9BBA-20151F796E9F}"/>
    <cellStyle name="40% - Accent1 5 2 2 2 3" xfId="21551" xr:uid="{EF8AE1A8-519E-4611-9C69-DD057AC20B03}"/>
    <cellStyle name="40% - Accent1 5 2 2 3" xfId="7668" xr:uid="{C1CB40AE-73B8-41D7-B2B8-DB2636768B38}"/>
    <cellStyle name="40% - Accent1 5 2 2 3 2" xfId="15998" xr:uid="{9664BB60-FA0C-4DC3-991C-1BD52D510E71}"/>
    <cellStyle name="40% - Accent1 5 2 2 3 2 2" xfId="32655" xr:uid="{F3C86723-DA54-447D-AE5A-F7D23FE5CB8F}"/>
    <cellStyle name="40% - Accent1 5 2 2 3 3" xfId="24327" xr:uid="{64217162-3145-4B17-8F97-C422B2D9797C}"/>
    <cellStyle name="40% - Accent1 5 2 2 4" xfId="10446" xr:uid="{B1F48AEA-3569-46A7-B6C8-34EB36681723}"/>
    <cellStyle name="40% - Accent1 5 2 2 4 2" xfId="27103" xr:uid="{23B291C1-4932-47BD-9B41-EF2341202DB9}"/>
    <cellStyle name="40% - Accent1 5 2 2 5" xfId="18775" xr:uid="{BC34D1B8-6D80-45AA-A633-6DFD26106E7F}"/>
    <cellStyle name="40% - Accent1 5 2 3" xfId="3565" xr:uid="{45D55CE5-1349-4357-83CC-FA3556BB3C05}"/>
    <cellStyle name="40% - Accent1 5 2 3 2" xfId="11895" xr:uid="{6AB86CD6-59FF-48C7-9B57-7FB10AB1E650}"/>
    <cellStyle name="40% - Accent1 5 2 3 2 2" xfId="28552" xr:uid="{E53E3EAB-9D36-4AC1-9119-C317D4E76C64}"/>
    <cellStyle name="40% - Accent1 5 2 3 3" xfId="20224" xr:uid="{8D62FAF3-3481-4AB5-8B57-C116F00F15D7}"/>
    <cellStyle name="40% - Accent1 5 2 4" xfId="6341" xr:uid="{A7389CD3-2207-4E5C-AD0A-1BCE2A95292D}"/>
    <cellStyle name="40% - Accent1 5 2 4 2" xfId="14671" xr:uid="{34BC4F78-4456-40C7-98DC-F468022A9530}"/>
    <cellStyle name="40% - Accent1 5 2 4 2 2" xfId="31328" xr:uid="{A0A4D0F8-9425-437B-ADD7-8C546115B5D1}"/>
    <cellStyle name="40% - Accent1 5 2 4 3" xfId="23000" xr:uid="{63F53B67-6747-424C-8AD4-14734E6A8713}"/>
    <cellStyle name="40% - Accent1 5 2 5" xfId="9119" xr:uid="{62F57B4E-A663-4D68-AAF1-8303E872332A}"/>
    <cellStyle name="40% - Accent1 5 2 5 2" xfId="25776" xr:uid="{A41C2F5D-FA8E-4873-8804-14828FFBE56E}"/>
    <cellStyle name="40% - Accent1 5 2 6" xfId="17448" xr:uid="{80D99AFC-8AB6-43F6-9EA7-2053BD0893A0}"/>
    <cellStyle name="40% - Accent1 5 3" xfId="1622" xr:uid="{3C78B6E2-C901-4699-812A-8533AC370F77}"/>
    <cellStyle name="40% - Accent1 5 3 2" xfId="4412" xr:uid="{F45C96DE-A5E0-44ED-AC45-69DA0C4DAB39}"/>
    <cellStyle name="40% - Accent1 5 3 2 2" xfId="12742" xr:uid="{30A38047-4DC5-41B4-9D92-D8FBD388652D}"/>
    <cellStyle name="40% - Accent1 5 3 2 2 2" xfId="29399" xr:uid="{364BDEA7-348C-47A8-8406-6082B04D7932}"/>
    <cellStyle name="40% - Accent1 5 3 2 3" xfId="21071" xr:uid="{40DF4893-1F4B-45EF-8B03-247460553E06}"/>
    <cellStyle name="40% - Accent1 5 3 3" xfId="7188" xr:uid="{15D5D22D-EAEA-4D19-B999-F5CC369C315C}"/>
    <cellStyle name="40% - Accent1 5 3 3 2" xfId="15518" xr:uid="{B63480C3-70DE-4072-87A6-BCDDF646F6BA}"/>
    <cellStyle name="40% - Accent1 5 3 3 2 2" xfId="32175" xr:uid="{A11CA37C-3167-400B-A14F-7608430DC3DE}"/>
    <cellStyle name="40% - Accent1 5 3 3 3" xfId="23847" xr:uid="{8AC958B6-1D4E-4AD3-A05C-9FDC40C49750}"/>
    <cellStyle name="40% - Accent1 5 3 4" xfId="9966" xr:uid="{FA7DB0C2-D0F4-4C44-A9B0-598ABC17E6E1}"/>
    <cellStyle name="40% - Accent1 5 3 4 2" xfId="26623" xr:uid="{41449D1C-14FE-456F-8463-E5310C5E2F88}"/>
    <cellStyle name="40% - Accent1 5 3 5" xfId="18295" xr:uid="{0F0A2ED7-C249-43F1-826F-10785442E80B}"/>
    <cellStyle name="40% - Accent1 5 4" xfId="3085" xr:uid="{C952C988-1910-4177-9665-1FE932C74BE6}"/>
    <cellStyle name="40% - Accent1 5 4 2" xfId="11415" xr:uid="{9956AA02-1FE5-45C0-9A4D-0BA357BCE455}"/>
    <cellStyle name="40% - Accent1 5 4 2 2" xfId="28072" xr:uid="{326013F1-22C8-4AB7-8F05-1DA1286E9E8F}"/>
    <cellStyle name="40% - Accent1 5 4 3" xfId="19744" xr:uid="{6B208F9D-717B-404A-AECA-A368F9491EEA}"/>
    <cellStyle name="40% - Accent1 5 5" xfId="5861" xr:uid="{BC3FD991-8175-4873-95D9-7B29A038B0EF}"/>
    <cellStyle name="40% - Accent1 5 5 2" xfId="14191" xr:uid="{D7670590-0A4B-45F8-A3FF-AF4F59DE2CC0}"/>
    <cellStyle name="40% - Accent1 5 5 2 2" xfId="30848" xr:uid="{0295FA52-0D4B-426A-A5B4-496601C0145F}"/>
    <cellStyle name="40% - Accent1 5 5 3" xfId="22520" xr:uid="{F2D5B916-2123-405C-AC78-3EECEEDD954E}"/>
    <cellStyle name="40% - Accent1 5 6" xfId="8639" xr:uid="{C08398A3-87F0-4E6D-8414-2743A6339B44}"/>
    <cellStyle name="40% - Accent1 5 6 2" xfId="25296" xr:uid="{FA010832-8D36-4FB0-831C-4E44F27FBC71}"/>
    <cellStyle name="40% - Accent1 5 7" xfId="16968" xr:uid="{1E45FA15-BC5C-422A-811C-AA464DEBD736}"/>
    <cellStyle name="40% - Accent1 6" xfId="528" xr:uid="{7DFC8F53-276B-4FB7-9AB8-968ABB635248}"/>
    <cellStyle name="40% - Accent1 6 2" xfId="1858" xr:uid="{F1CB20FB-7F3C-40C4-B1AD-9E12F6FB9B48}"/>
    <cellStyle name="40% - Accent1 6 2 2" xfId="4648" xr:uid="{5960D1C9-038C-49EF-8A95-52FF4B2C9294}"/>
    <cellStyle name="40% - Accent1 6 2 2 2" xfId="12978" xr:uid="{FC22F277-CA97-4600-A107-7AB431FC5F53}"/>
    <cellStyle name="40% - Accent1 6 2 2 2 2" xfId="29635" xr:uid="{BC3C08DC-D717-4164-9EB7-84841AE27F84}"/>
    <cellStyle name="40% - Accent1 6 2 2 3" xfId="21307" xr:uid="{FBD5FC43-3237-4A20-A42C-1AC40FC055CF}"/>
    <cellStyle name="40% - Accent1 6 2 3" xfId="7424" xr:uid="{D6C20159-E41D-46DF-A033-4225544437C6}"/>
    <cellStyle name="40% - Accent1 6 2 3 2" xfId="15754" xr:uid="{5B1DF1C6-9B23-40F6-B389-35989E8DC52C}"/>
    <cellStyle name="40% - Accent1 6 2 3 2 2" xfId="32411" xr:uid="{39C3981F-65B4-4F9F-A942-58DA001F530D}"/>
    <cellStyle name="40% - Accent1 6 2 3 3" xfId="24083" xr:uid="{96E829A8-4A25-495F-9B64-9F1AB9D5655B}"/>
    <cellStyle name="40% - Accent1 6 2 4" xfId="10202" xr:uid="{7AB4D9DA-8510-4D98-AAD4-3A78BDF9DE2F}"/>
    <cellStyle name="40% - Accent1 6 2 4 2" xfId="26859" xr:uid="{4301F5D6-E05E-4952-B3B1-615C72848F0C}"/>
    <cellStyle name="40% - Accent1 6 2 5" xfId="18531" xr:uid="{50450869-396F-474B-B90E-560F00E05F6E}"/>
    <cellStyle name="40% - Accent1 6 3" xfId="3321" xr:uid="{1304DD6E-BF82-4602-97A7-C06A81EFC1EA}"/>
    <cellStyle name="40% - Accent1 6 3 2" xfId="11651" xr:uid="{10256044-202B-441D-893F-BAA07B5EBC8D}"/>
    <cellStyle name="40% - Accent1 6 3 2 2" xfId="28308" xr:uid="{2424DF6A-9CE9-4028-92E5-17467E976E0C}"/>
    <cellStyle name="40% - Accent1 6 3 3" xfId="19980" xr:uid="{5C5B123C-289A-4C57-B4B0-DFEACD5C84A9}"/>
    <cellStyle name="40% - Accent1 6 4" xfId="6097" xr:uid="{2470795D-ED37-4A8A-BB1B-8A23BC6C14A4}"/>
    <cellStyle name="40% - Accent1 6 4 2" xfId="14427" xr:uid="{89251585-C24C-40E0-BEE0-8E882F31DA7D}"/>
    <cellStyle name="40% - Accent1 6 4 2 2" xfId="31084" xr:uid="{11A7D592-09F6-4F58-AC6E-664E718EBEC2}"/>
    <cellStyle name="40% - Accent1 6 4 3" xfId="22756" xr:uid="{2E375724-BEA7-44FC-8780-A77F3EB79545}"/>
    <cellStyle name="40% - Accent1 6 5" xfId="8875" xr:uid="{E171A356-D72B-4847-9C30-4CF8DFE28978}"/>
    <cellStyle name="40% - Accent1 6 5 2" xfId="25532" xr:uid="{D5B72F7E-8DA8-47CF-BA7E-C95738A0DDE5}"/>
    <cellStyle name="40% - Accent1 6 6" xfId="17204" xr:uid="{FB593751-2002-4F9E-AC56-1F22A30EE281}"/>
    <cellStyle name="40% - Accent1 7" xfId="1005" xr:uid="{DB981600-6721-4048-8004-7A0C2D5F9433}"/>
    <cellStyle name="40% - Accent1 7 2" xfId="2333" xr:uid="{8A18BC89-4FB9-402A-A435-42BA1BB35BE9}"/>
    <cellStyle name="40% - Accent1 7 2 2" xfId="5123" xr:uid="{AC236907-ABDE-4AAA-BE9F-ACA5CF5E50AB}"/>
    <cellStyle name="40% - Accent1 7 2 2 2" xfId="13453" xr:uid="{CEF2AF95-9BD5-4202-BCB4-2EFF66092D1F}"/>
    <cellStyle name="40% - Accent1 7 2 2 2 2" xfId="30110" xr:uid="{2A23B644-569D-48B2-8D0A-F9C93C9FB917}"/>
    <cellStyle name="40% - Accent1 7 2 2 3" xfId="21782" xr:uid="{CCBA6CCB-7D14-4484-A302-A1F48C404190}"/>
    <cellStyle name="40% - Accent1 7 2 3" xfId="7899" xr:uid="{422DD3AB-1AF2-4FAD-BC06-7DA0DA9AAB98}"/>
    <cellStyle name="40% - Accent1 7 2 3 2" xfId="16229" xr:uid="{1BE48523-1FB2-4F55-B836-D109E8635823}"/>
    <cellStyle name="40% - Accent1 7 2 3 2 2" xfId="32886" xr:uid="{D17930DA-F4FC-4C6D-B418-1FD4294E3E1F}"/>
    <cellStyle name="40% - Accent1 7 2 3 3" xfId="24558" xr:uid="{093D5947-1CF6-4865-9365-48ED09DC80EA}"/>
    <cellStyle name="40% - Accent1 7 2 4" xfId="10677" xr:uid="{C06896B1-2C3F-4F72-BBC9-129568A0447E}"/>
    <cellStyle name="40% - Accent1 7 2 4 2" xfId="27334" xr:uid="{77B8141A-8D6B-4D55-803C-F7832160B197}"/>
    <cellStyle name="40% - Accent1 7 2 5" xfId="19006" xr:uid="{E134EA2D-3D96-4110-9853-E48A87EFEA92}"/>
    <cellStyle name="40% - Accent1 7 3" xfId="3796" xr:uid="{15FB0054-E15D-445A-85A0-0DE9C6AAD4AA}"/>
    <cellStyle name="40% - Accent1 7 3 2" xfId="12126" xr:uid="{C8DB5EBB-F5E6-437D-94E2-9EE3B01BF7F4}"/>
    <cellStyle name="40% - Accent1 7 3 2 2" xfId="28783" xr:uid="{51E74F62-791E-4F3C-B4E2-65A445C1654C}"/>
    <cellStyle name="40% - Accent1 7 3 3" xfId="20455" xr:uid="{1879DBCB-032A-45CE-B783-B09D7638296E}"/>
    <cellStyle name="40% - Accent1 7 4" xfId="6572" xr:uid="{41DF8A78-17F8-421C-AB7A-C3BB5A8FE5F6}"/>
    <cellStyle name="40% - Accent1 7 4 2" xfId="14902" xr:uid="{40957710-3CE7-4D31-AB21-00984B527604}"/>
    <cellStyle name="40% - Accent1 7 4 2 2" xfId="31559" xr:uid="{FB1933E4-35AB-4619-8099-B6C121AF40AD}"/>
    <cellStyle name="40% - Accent1 7 4 3" xfId="23231" xr:uid="{D9C73BD0-2B85-48D5-8A28-C6F0F8ECE909}"/>
    <cellStyle name="40% - Accent1 7 5" xfId="9350" xr:uid="{BEB7031F-1322-469A-93C9-71164A15B489}"/>
    <cellStyle name="40% - Accent1 7 5 2" xfId="26007" xr:uid="{FAA00C89-B353-48FF-9A7A-27606D158B05}"/>
    <cellStyle name="40% - Accent1 7 6" xfId="17679" xr:uid="{ABE169D7-CB37-4E11-8DC4-AC146C62D56E}"/>
    <cellStyle name="40% - Accent1 8" xfId="1240" xr:uid="{22714E3C-7E2B-4F41-92CF-B2051EA7AB0D}"/>
    <cellStyle name="40% - Accent1 8 2" xfId="2568" xr:uid="{94774589-D2EE-4CAF-BE52-468C37591FF4}"/>
    <cellStyle name="40% - Accent1 8 2 2" xfId="5358" xr:uid="{00EB4827-39C1-4CBE-956B-25EAF2DB2290}"/>
    <cellStyle name="40% - Accent1 8 2 2 2" xfId="13688" xr:uid="{9E6BD5C2-F2C0-424F-96F6-B02EAF6FD180}"/>
    <cellStyle name="40% - Accent1 8 2 2 2 2" xfId="30345" xr:uid="{0D7557E5-5B6E-4845-AA22-9D0C1D6AE562}"/>
    <cellStyle name="40% - Accent1 8 2 2 3" xfId="22017" xr:uid="{36A7E318-2D3A-4531-8EB9-D85C8A036BB6}"/>
    <cellStyle name="40% - Accent1 8 2 3" xfId="8134" xr:uid="{D4EB7B4B-0BB7-44DA-99B2-BDC0899E1238}"/>
    <cellStyle name="40% - Accent1 8 2 3 2" xfId="16464" xr:uid="{723DE4E7-C71C-45C2-8738-F0A7602EEB41}"/>
    <cellStyle name="40% - Accent1 8 2 3 2 2" xfId="33121" xr:uid="{3C494C54-AE55-44DA-BE77-6FEDB545D9CC}"/>
    <cellStyle name="40% - Accent1 8 2 3 3" xfId="24793" xr:uid="{59C4F014-04BC-47D8-8615-C1AE981571BC}"/>
    <cellStyle name="40% - Accent1 8 2 4" xfId="10912" xr:uid="{150565D1-8239-4609-9241-6D63A1A43028}"/>
    <cellStyle name="40% - Accent1 8 2 4 2" xfId="27569" xr:uid="{0B940DD3-D646-4BBF-85F8-BF83B32D023D}"/>
    <cellStyle name="40% - Accent1 8 2 5" xfId="19241" xr:uid="{02F10142-F7D6-442C-A364-6EEF0B4F4784}"/>
    <cellStyle name="40% - Accent1 8 3" xfId="4031" xr:uid="{70EC877A-A04C-4A35-A05A-D1BF989AB2FB}"/>
    <cellStyle name="40% - Accent1 8 3 2" xfId="12361" xr:uid="{5457D784-95F9-455D-8758-7710D0839600}"/>
    <cellStyle name="40% - Accent1 8 3 2 2" xfId="29018" xr:uid="{684A68B2-69B8-4738-94DD-556055E00A39}"/>
    <cellStyle name="40% - Accent1 8 3 3" xfId="20690" xr:uid="{849F1E00-D5E8-4BE8-B0FA-FCA925C94ED0}"/>
    <cellStyle name="40% - Accent1 8 4" xfId="6807" xr:uid="{DC7B60F5-698E-430F-A9A7-9A76CC3D0700}"/>
    <cellStyle name="40% - Accent1 8 4 2" xfId="15137" xr:uid="{54F20C3F-12B1-4A32-B68B-F6E50E3CA27A}"/>
    <cellStyle name="40% - Accent1 8 4 2 2" xfId="31794" xr:uid="{06460378-7B98-45CE-BA45-3F53BB16F568}"/>
    <cellStyle name="40% - Accent1 8 4 3" xfId="23466" xr:uid="{13F6293C-ED57-40AF-BC15-9322F060FD3D}"/>
    <cellStyle name="40% - Accent1 8 5" xfId="9585" xr:uid="{B6C42258-E600-496C-B6D4-574FFF8A068C}"/>
    <cellStyle name="40% - Accent1 8 5 2" xfId="26242" xr:uid="{6A73A53E-D465-4A7E-8D71-9DCDE4EE8F0F}"/>
    <cellStyle name="40% - Accent1 8 6" xfId="17914" xr:uid="{854B648C-2823-420B-87D5-B22937E34238}"/>
    <cellStyle name="40% - Accent1 9" xfId="1262" xr:uid="{8F4312AA-8A66-4917-AECD-3A2BBA906E45}"/>
    <cellStyle name="40% - Accent1 9 2" xfId="2590" xr:uid="{55BDFC99-C916-40E6-ACE7-7ACE6FDF79DD}"/>
    <cellStyle name="40% - Accent1 9 2 2" xfId="5380" xr:uid="{AAF8CE39-3EBD-44CE-A602-D4A44E0A5179}"/>
    <cellStyle name="40% - Accent1 9 2 2 2" xfId="13710" xr:uid="{04957A6B-7CC8-4421-A965-B83FB81D5ED1}"/>
    <cellStyle name="40% - Accent1 9 2 2 2 2" xfId="30367" xr:uid="{37016D30-20C9-47D1-83C8-0CB8BCF0678C}"/>
    <cellStyle name="40% - Accent1 9 2 2 3" xfId="22039" xr:uid="{574929C4-5458-4420-AA1B-691401AD756B}"/>
    <cellStyle name="40% - Accent1 9 2 3" xfId="8156" xr:uid="{96DE21F7-D605-4864-A490-63D7F99FD83A}"/>
    <cellStyle name="40% - Accent1 9 2 3 2" xfId="16486" xr:uid="{10C0B1AB-B13F-4BA3-B179-3712AA89685D}"/>
    <cellStyle name="40% - Accent1 9 2 3 2 2" xfId="33143" xr:uid="{9BC1CBD8-B2AC-4E39-B4B4-54165AB1949C}"/>
    <cellStyle name="40% - Accent1 9 2 3 3" xfId="24815" xr:uid="{ACE84B67-DF2A-4BBE-912F-DE72ADEA2677}"/>
    <cellStyle name="40% - Accent1 9 2 4" xfId="10934" xr:uid="{6199ED5C-EB4D-4751-95DA-E99BAC06D293}"/>
    <cellStyle name="40% - Accent1 9 2 4 2" xfId="27591" xr:uid="{192C2980-DFF4-4E4D-985F-31D61F44822E}"/>
    <cellStyle name="40% - Accent1 9 2 5" xfId="19263" xr:uid="{06DA20EF-338C-4AB0-90F9-36819B35BC72}"/>
    <cellStyle name="40% - Accent1 9 3" xfId="4053" xr:uid="{3DE026F6-1B5C-4DC6-B6CE-2150616FC428}"/>
    <cellStyle name="40% - Accent1 9 3 2" xfId="12383" xr:uid="{4D0C5C0F-0564-4072-841C-F79A3E3F5B60}"/>
    <cellStyle name="40% - Accent1 9 3 2 2" xfId="29040" xr:uid="{E55DC4AD-0767-4450-81D4-5AFBF01222F4}"/>
    <cellStyle name="40% - Accent1 9 3 3" xfId="20712" xr:uid="{E38D1C63-3468-4572-AE97-58E7F0BBF0C1}"/>
    <cellStyle name="40% - Accent1 9 4" xfId="6829" xr:uid="{F89C510D-F15C-4D8B-8950-CBA480B6B5FD}"/>
    <cellStyle name="40% - Accent1 9 4 2" xfId="15159" xr:uid="{6E52838C-1A4A-4F21-BB78-4A139F9098DE}"/>
    <cellStyle name="40% - Accent1 9 4 2 2" xfId="31816" xr:uid="{2F90181E-8907-4FF3-86BE-2B4C42EC539A}"/>
    <cellStyle name="40% - Accent1 9 4 3" xfId="23488" xr:uid="{1F088AE9-B56B-40C9-858F-4B3914AF30CB}"/>
    <cellStyle name="40% - Accent1 9 5" xfId="9607" xr:uid="{3335302D-CAE1-4F40-98E6-C5048DD69609}"/>
    <cellStyle name="40% - Accent1 9 5 2" xfId="26264" xr:uid="{FFDC7BA4-354E-4859-8BB2-F70DD0BFBE3E}"/>
    <cellStyle name="40% - Accent1 9 6" xfId="17936" xr:uid="{A39AD2F3-486C-4053-883D-14AED29BD757}"/>
    <cellStyle name="40% - Accent2" xfId="38" builtinId="35" customBuiltin="1"/>
    <cellStyle name="40% - Accent2 10" xfId="1383" xr:uid="{78407C0F-093E-4C31-B92B-F7A0FD7BD19E}"/>
    <cellStyle name="40% - Accent2 10 2" xfId="4174" xr:uid="{CEBF5F8E-A3A1-4509-9093-8B0323170AF5}"/>
    <cellStyle name="40% - Accent2 10 2 2" xfId="12504" xr:uid="{08FC5C23-7A26-4D1C-A2CB-F12D187CA6B7}"/>
    <cellStyle name="40% - Accent2 10 2 2 2" xfId="29161" xr:uid="{7A7A1FC5-F922-410A-8A5D-952D22C9B115}"/>
    <cellStyle name="40% - Accent2 10 2 3" xfId="20833" xr:uid="{B87EECF6-F184-4E7B-9EEA-2DCBB58E3287}"/>
    <cellStyle name="40% - Accent2 10 3" xfId="6950" xr:uid="{B6F00406-7707-4533-BF88-28F6FAAC3D19}"/>
    <cellStyle name="40% - Accent2 10 3 2" xfId="15280" xr:uid="{D9308719-31B6-42B2-8B34-E4079B70EA7F}"/>
    <cellStyle name="40% - Accent2 10 3 2 2" xfId="31937" xr:uid="{3B3E28BB-E60B-46D2-A514-51F5113BA05A}"/>
    <cellStyle name="40% - Accent2 10 3 3" xfId="23609" xr:uid="{BF962B15-B21B-41B2-A733-0E2E548F1C57}"/>
    <cellStyle name="40% - Accent2 10 4" xfId="9728" xr:uid="{D886E9F8-2CD5-436C-B4EE-1093D125EBD9}"/>
    <cellStyle name="40% - Accent2 10 4 2" xfId="26385" xr:uid="{7203D3D1-F0A7-4564-8376-F5378A546EAB}"/>
    <cellStyle name="40% - Accent2 10 5" xfId="18057" xr:uid="{CFF9968D-3565-4A22-9453-EDA3F227A199}"/>
    <cellStyle name="40% - Accent2 11" xfId="2845" xr:uid="{F0CDF7D8-0C47-46A1-859A-9E7877BDA8AB}"/>
    <cellStyle name="40% - Accent2 11 2" xfId="11177" xr:uid="{AA8A5895-D8EC-41F9-9E1D-643FE91AA47F}"/>
    <cellStyle name="40% - Accent2 11 2 2" xfId="27834" xr:uid="{7A503A6A-8A15-4D83-B858-7E9CE408BBA6}"/>
    <cellStyle name="40% - Accent2 11 3" xfId="19506" xr:uid="{F2EC646E-A16E-45AF-B7A2-2594CE8EA303}"/>
    <cellStyle name="40% - Accent2 12" xfId="5623" xr:uid="{EF58C00B-7B19-435A-962C-FBC6E68A4F00}"/>
    <cellStyle name="40% - Accent2 12 2" xfId="13953" xr:uid="{04A728F3-11E4-4637-A1F7-B6A3ED455162}"/>
    <cellStyle name="40% - Accent2 12 2 2" xfId="30610" xr:uid="{A36FEE01-7486-443C-A538-DBE26C00DAB6}"/>
    <cellStyle name="40% - Accent2 12 3" xfId="22282" xr:uid="{07BCF0F1-7B79-4E87-AD06-D0F8D2F644C8}"/>
    <cellStyle name="40% - Accent2 13" xfId="8399" xr:uid="{C7B60DA8-C056-4D93-A12B-2287F833A731}"/>
    <cellStyle name="40% - Accent2 13 2" xfId="25058" xr:uid="{F795A59F-0D8E-4636-9962-3021A94515C8}"/>
    <cellStyle name="40% - Accent2 14" xfId="16728" xr:uid="{051AB6FF-BFAF-40E1-A88A-67B7B37F89AF}"/>
    <cellStyle name="40% - Accent2 15" xfId="34695" xr:uid="{F107E53B-1C22-4465-BDDB-C2E7532BCD45}"/>
    <cellStyle name="40% - Accent2 2" xfId="81" xr:uid="{7C77E6E0-FA0D-4C46-8FCC-622AB7B528BA}"/>
    <cellStyle name="40% - Accent2 2 10" xfId="5658" xr:uid="{56E4563A-087B-4A5E-86CA-1A8A518218EF}"/>
    <cellStyle name="40% - Accent2 2 10 2" xfId="13988" xr:uid="{15D027C8-6566-48A1-9E61-794D60096B97}"/>
    <cellStyle name="40% - Accent2 2 10 2 2" xfId="30645" xr:uid="{B811F691-3012-4288-A621-FC7AB83574E6}"/>
    <cellStyle name="40% - Accent2 2 10 3" xfId="22317" xr:uid="{06E5C3AE-585B-4751-AB22-2F8E4CF40CB5}"/>
    <cellStyle name="40% - Accent2 2 11" xfId="8435" xr:uid="{B72541D9-B227-4BEC-B8A0-10EE7DBBE206}"/>
    <cellStyle name="40% - Accent2 2 11 2" xfId="25093" xr:uid="{46E1F3C0-FCEC-48E9-A3F8-547A99E50C93}"/>
    <cellStyle name="40% - Accent2 2 12" xfId="16765" xr:uid="{0F367C16-5958-4990-8C3D-371C0C467DFA}"/>
    <cellStyle name="40% - Accent2 2 13" xfId="33870" xr:uid="{F7CCC48B-E342-495C-8014-9EBFB26E5425}"/>
    <cellStyle name="40% - Accent2 2 14" xfId="34719" xr:uid="{F9D4C453-A458-448A-A192-795BD5BF5EEA}"/>
    <cellStyle name="40% - Accent2 2 2" xfId="142" xr:uid="{CBF2AB6D-1960-4662-8455-6A363DE93B4B}"/>
    <cellStyle name="40% - Accent2 2 2 10" xfId="8494" xr:uid="{291C6651-764A-4ABD-A8BF-3FC9C87835D1}"/>
    <cellStyle name="40% - Accent2 2 2 10 2" xfId="25151" xr:uid="{D40D3987-30D6-493E-AACA-0CE4EBE9DB51}"/>
    <cellStyle name="40% - Accent2 2 2 11" xfId="16823" xr:uid="{177C484D-C7D1-4752-98B0-59E85F3A13F7}"/>
    <cellStyle name="40% - Accent2 2 2 12" xfId="34779" xr:uid="{85043F23-1C33-46AF-90CB-1FD1B9D48D9C}"/>
    <cellStyle name="40% - Accent2 2 2 2" xfId="262" xr:uid="{3CB71AC1-8A8E-4ABA-9524-DE5CF4AE98A3}"/>
    <cellStyle name="40% - Accent2 2 2 2 2" xfId="504" xr:uid="{B1519249-CB7E-47B6-B714-8940375803FE}"/>
    <cellStyle name="40% - Accent2 2 2 2 2 2" xfId="980" xr:uid="{94F78E14-0D56-4350-AEC6-C13E0F22B501}"/>
    <cellStyle name="40% - Accent2 2 2 2 2 2 2" xfId="2308" xr:uid="{5B1FC48C-AA94-4BE7-A5A9-70AFAC90F05B}"/>
    <cellStyle name="40% - Accent2 2 2 2 2 2 2 2" xfId="5098" xr:uid="{F17AE1AC-1ECA-4205-B523-87A5BBF13ED5}"/>
    <cellStyle name="40% - Accent2 2 2 2 2 2 2 2 2" xfId="13428" xr:uid="{F67CCFF9-4022-4279-87C6-36FDC6F5DCE0}"/>
    <cellStyle name="40% - Accent2 2 2 2 2 2 2 2 2 2" xfId="30085" xr:uid="{D12C4A42-DF56-4BB2-9F76-7AFDD51856F9}"/>
    <cellStyle name="40% - Accent2 2 2 2 2 2 2 2 3" xfId="21757" xr:uid="{B6F1F4BD-42E5-45E5-8096-A1CA834AC411}"/>
    <cellStyle name="40% - Accent2 2 2 2 2 2 2 3" xfId="7874" xr:uid="{D7704754-7E73-4A32-AD5B-DBF0A7BB8259}"/>
    <cellStyle name="40% - Accent2 2 2 2 2 2 2 3 2" xfId="16204" xr:uid="{474B1F1F-4114-4C97-9D2F-706DDBE87414}"/>
    <cellStyle name="40% - Accent2 2 2 2 2 2 2 3 2 2" xfId="32861" xr:uid="{E8DD0B69-8AED-4659-A386-13AB610DE95F}"/>
    <cellStyle name="40% - Accent2 2 2 2 2 2 2 3 3" xfId="24533" xr:uid="{219E8178-8882-4819-AD27-BA87D926F0B0}"/>
    <cellStyle name="40% - Accent2 2 2 2 2 2 2 4" xfId="10652" xr:uid="{559E2AC2-6CF7-4B47-9A0B-0A9DBE20F17B}"/>
    <cellStyle name="40% - Accent2 2 2 2 2 2 2 4 2" xfId="27309" xr:uid="{A3F6DF88-AD6D-4997-9E03-24D36A1BD2E3}"/>
    <cellStyle name="40% - Accent2 2 2 2 2 2 2 5" xfId="18981" xr:uid="{EEBFAEF7-DF30-421E-933B-68D6BAD27255}"/>
    <cellStyle name="40% - Accent2 2 2 2 2 2 3" xfId="3771" xr:uid="{B54A6E62-0862-44B6-8A5F-B17D55896FA9}"/>
    <cellStyle name="40% - Accent2 2 2 2 2 2 3 2" xfId="12101" xr:uid="{63116449-2170-48EC-B8A9-319E114F8E38}"/>
    <cellStyle name="40% - Accent2 2 2 2 2 2 3 2 2" xfId="28758" xr:uid="{162033A1-5093-488A-B75D-DBFD90B5F600}"/>
    <cellStyle name="40% - Accent2 2 2 2 2 2 3 3" xfId="20430" xr:uid="{38B3A6A5-9150-4B77-88D9-8BA130037A29}"/>
    <cellStyle name="40% - Accent2 2 2 2 2 2 4" xfId="6547" xr:uid="{B0609589-10BB-42E4-95CB-9DFF197A7FB1}"/>
    <cellStyle name="40% - Accent2 2 2 2 2 2 4 2" xfId="14877" xr:uid="{706F5D60-B8CB-49F7-A03C-2C5FF3E66EF5}"/>
    <cellStyle name="40% - Accent2 2 2 2 2 2 4 2 2" xfId="31534" xr:uid="{674BFECA-51D4-436C-BBC4-A3CF9BFA8EAC}"/>
    <cellStyle name="40% - Accent2 2 2 2 2 2 4 3" xfId="23206" xr:uid="{668617D7-0C0C-4007-A2BC-95B7E191AFDB}"/>
    <cellStyle name="40% - Accent2 2 2 2 2 2 5" xfId="9325" xr:uid="{690D312D-FBEF-4388-8677-CC325A659080}"/>
    <cellStyle name="40% - Accent2 2 2 2 2 2 5 2" xfId="25982" xr:uid="{D7C9B390-CE73-46C1-9D61-34CC1AD31EDA}"/>
    <cellStyle name="40% - Accent2 2 2 2 2 2 6" xfId="17654" xr:uid="{36ABE93C-1305-435D-B5A9-12684DAFAE6D}"/>
    <cellStyle name="40% - Accent2 2 2 2 2 3" xfId="1834" xr:uid="{AD088145-7933-46D9-B517-621AB08E878B}"/>
    <cellStyle name="40% - Accent2 2 2 2 2 3 2" xfId="4624" xr:uid="{D0DCE298-9E97-4D07-9388-F4A573426957}"/>
    <cellStyle name="40% - Accent2 2 2 2 2 3 2 2" xfId="12954" xr:uid="{EFAA575A-83C4-4D10-A2C5-781B64E6CFFF}"/>
    <cellStyle name="40% - Accent2 2 2 2 2 3 2 2 2" xfId="29611" xr:uid="{E633CD8A-8968-4561-90C8-1E039DF3AD3B}"/>
    <cellStyle name="40% - Accent2 2 2 2 2 3 2 3" xfId="21283" xr:uid="{215784D5-8035-4337-BAE2-CF123C5CA57E}"/>
    <cellStyle name="40% - Accent2 2 2 2 2 3 3" xfId="7400" xr:uid="{651C9228-8A0E-4B81-9452-D7D9713EF02E}"/>
    <cellStyle name="40% - Accent2 2 2 2 2 3 3 2" xfId="15730" xr:uid="{D8D4FF69-2A6F-4FB7-8C5B-F9B93AEA8622}"/>
    <cellStyle name="40% - Accent2 2 2 2 2 3 3 2 2" xfId="32387" xr:uid="{F9011360-A68A-4390-962D-D96BFEA07F80}"/>
    <cellStyle name="40% - Accent2 2 2 2 2 3 3 3" xfId="24059" xr:uid="{8CF3B84F-6B95-43B5-86B0-BA0A6F681170}"/>
    <cellStyle name="40% - Accent2 2 2 2 2 3 4" xfId="10178" xr:uid="{19FF28FE-DEEE-435C-A3E8-148534D3A3A6}"/>
    <cellStyle name="40% - Accent2 2 2 2 2 3 4 2" xfId="26835" xr:uid="{863F5CA8-BA2F-4219-89DE-69486FDC61B0}"/>
    <cellStyle name="40% - Accent2 2 2 2 2 3 5" xfId="18507" xr:uid="{23426784-0D93-4148-A528-2BFBF7998DDB}"/>
    <cellStyle name="40% - Accent2 2 2 2 2 4" xfId="3297" xr:uid="{4D64B1A2-A97E-4B75-BFB5-8FB682EE3201}"/>
    <cellStyle name="40% - Accent2 2 2 2 2 4 2" xfId="11627" xr:uid="{E26BCD59-5926-4AF5-84EA-56A531068A69}"/>
    <cellStyle name="40% - Accent2 2 2 2 2 4 2 2" xfId="28284" xr:uid="{A792920D-47AC-4FCC-83AD-DBB3C1B6B486}"/>
    <cellStyle name="40% - Accent2 2 2 2 2 4 3" xfId="19956" xr:uid="{CBC03E53-63FB-4B01-9B04-BC4363C9A54F}"/>
    <cellStyle name="40% - Accent2 2 2 2 2 5" xfId="6073" xr:uid="{5420102D-1663-45E9-9A51-678BE7D28C7B}"/>
    <cellStyle name="40% - Accent2 2 2 2 2 5 2" xfId="14403" xr:uid="{5EAD150A-5834-40B2-83B4-1876EED015BD}"/>
    <cellStyle name="40% - Accent2 2 2 2 2 5 2 2" xfId="31060" xr:uid="{A852B703-8898-4458-BE1B-54E099D35D0D}"/>
    <cellStyle name="40% - Accent2 2 2 2 2 5 3" xfId="22732" xr:uid="{72504257-0183-489C-A47D-0FE3E37117FE}"/>
    <cellStyle name="40% - Accent2 2 2 2 2 6" xfId="8851" xr:uid="{778AC747-39EF-45EF-8F69-3B263A8877BD}"/>
    <cellStyle name="40% - Accent2 2 2 2 2 6 2" xfId="25508" xr:uid="{13D02776-0C9A-4F80-8FC8-EAD3E352242B}"/>
    <cellStyle name="40% - Accent2 2 2 2 2 7" xfId="17180" xr:uid="{84609ABD-25EB-45C6-AEA3-373A8D63AAEC}"/>
    <cellStyle name="40% - Accent2 2 2 2 3" xfId="740" xr:uid="{CA0148FB-23F4-4485-99BF-707A61885CFB}"/>
    <cellStyle name="40% - Accent2 2 2 2 3 2" xfId="2070" xr:uid="{5C945B41-C489-4F8B-A03C-6F08F4F9CC15}"/>
    <cellStyle name="40% - Accent2 2 2 2 3 2 2" xfId="4860" xr:uid="{5109A3A9-E0BD-4A9C-A712-C264640C689E}"/>
    <cellStyle name="40% - Accent2 2 2 2 3 2 2 2" xfId="13190" xr:uid="{6AECE9C3-773B-4895-9734-302685F8E157}"/>
    <cellStyle name="40% - Accent2 2 2 2 3 2 2 2 2" xfId="29847" xr:uid="{0C017129-6871-4D95-A8F7-6A7D9073C132}"/>
    <cellStyle name="40% - Accent2 2 2 2 3 2 2 3" xfId="21519" xr:uid="{EC907B72-B41C-4E6C-A88C-60C3B83D63A1}"/>
    <cellStyle name="40% - Accent2 2 2 2 3 2 3" xfId="7636" xr:uid="{4A69A053-0F81-4C18-8EDB-1A3D00A2382B}"/>
    <cellStyle name="40% - Accent2 2 2 2 3 2 3 2" xfId="15966" xr:uid="{8B1A79ED-7C61-42E4-AD19-BC4C3FEB28B7}"/>
    <cellStyle name="40% - Accent2 2 2 2 3 2 3 2 2" xfId="32623" xr:uid="{5798890C-8911-4820-A37C-1303A6C15757}"/>
    <cellStyle name="40% - Accent2 2 2 2 3 2 3 3" xfId="24295" xr:uid="{35400B38-C8A8-4434-BB00-FC2B789A0B6F}"/>
    <cellStyle name="40% - Accent2 2 2 2 3 2 4" xfId="10414" xr:uid="{7FA4C2F7-CC30-4328-BF4C-09C8C82AD039}"/>
    <cellStyle name="40% - Accent2 2 2 2 3 2 4 2" xfId="27071" xr:uid="{2D24C87A-E580-47F0-B611-5ED8FFCBD418}"/>
    <cellStyle name="40% - Accent2 2 2 2 3 2 5" xfId="18743" xr:uid="{4885B058-FA99-4B87-81D3-27A981C70F32}"/>
    <cellStyle name="40% - Accent2 2 2 2 3 3" xfId="3533" xr:uid="{83DAAD9F-2DFC-4ED9-BBAD-15332F1D586D}"/>
    <cellStyle name="40% - Accent2 2 2 2 3 3 2" xfId="11863" xr:uid="{5A103B6E-787A-414C-9208-47A8E4FCEE4E}"/>
    <cellStyle name="40% - Accent2 2 2 2 3 3 2 2" xfId="28520" xr:uid="{C2F28ED6-961D-44C7-8FD9-474DB8AEBF1E}"/>
    <cellStyle name="40% - Accent2 2 2 2 3 3 3" xfId="20192" xr:uid="{B67BFD46-FEDF-4FB8-9EA2-266C9E00FE80}"/>
    <cellStyle name="40% - Accent2 2 2 2 3 4" xfId="6309" xr:uid="{E0231B99-C02A-4D4C-AE65-A54AB8EA2B53}"/>
    <cellStyle name="40% - Accent2 2 2 2 3 4 2" xfId="14639" xr:uid="{761FBD1F-BEF8-4A0E-9C04-3C8693812EAA}"/>
    <cellStyle name="40% - Accent2 2 2 2 3 4 2 2" xfId="31296" xr:uid="{10FDE5F8-A3DE-4BED-8EAE-DB7D585B0D31}"/>
    <cellStyle name="40% - Accent2 2 2 2 3 4 3" xfId="22968" xr:uid="{3E77C0C7-279B-49BC-BAC3-42E50925D68C}"/>
    <cellStyle name="40% - Accent2 2 2 2 3 5" xfId="9087" xr:uid="{FAEFAB55-B44B-4A10-9459-69FE7A747B4A}"/>
    <cellStyle name="40% - Accent2 2 2 2 3 5 2" xfId="25744" xr:uid="{DA40F7CB-6F78-4D59-9D7B-EBDA44494E99}"/>
    <cellStyle name="40% - Accent2 2 2 2 3 6" xfId="17416" xr:uid="{31404B85-FD48-4973-AE55-5DAC32FC3E7A}"/>
    <cellStyle name="40% - Accent2 2 2 2 4" xfId="1217" xr:uid="{8064C311-9BAB-42FC-8064-9D68027AB7D0}"/>
    <cellStyle name="40% - Accent2 2 2 2 4 2" xfId="2545" xr:uid="{FB0657DF-EF81-485E-BFC9-C3DB4482EFEA}"/>
    <cellStyle name="40% - Accent2 2 2 2 4 2 2" xfId="5335" xr:uid="{AF2E2909-700A-4288-95E4-2B1B0A82E84B}"/>
    <cellStyle name="40% - Accent2 2 2 2 4 2 2 2" xfId="13665" xr:uid="{E023758E-25FC-4D29-A4FA-592655165825}"/>
    <cellStyle name="40% - Accent2 2 2 2 4 2 2 2 2" xfId="30322" xr:uid="{E640D30F-BA66-4AE4-B052-05B1688211DA}"/>
    <cellStyle name="40% - Accent2 2 2 2 4 2 2 3" xfId="21994" xr:uid="{1F711E81-ACE3-4D22-B314-FBAB3DA3177F}"/>
    <cellStyle name="40% - Accent2 2 2 2 4 2 3" xfId="8111" xr:uid="{6EA4E2EA-3C74-4DE6-8B87-96538C22C65F}"/>
    <cellStyle name="40% - Accent2 2 2 2 4 2 3 2" xfId="16441" xr:uid="{A3E9A83A-1522-4BCE-BACD-F8B654BA623D}"/>
    <cellStyle name="40% - Accent2 2 2 2 4 2 3 2 2" xfId="33098" xr:uid="{1F84E736-9DBF-4684-BFCD-B9619A5F82CD}"/>
    <cellStyle name="40% - Accent2 2 2 2 4 2 3 3" xfId="24770" xr:uid="{E7316642-51F8-4DBB-B175-5EC50939544D}"/>
    <cellStyle name="40% - Accent2 2 2 2 4 2 4" xfId="10889" xr:uid="{C141027C-3A83-4A63-B134-31B84EDF92BB}"/>
    <cellStyle name="40% - Accent2 2 2 2 4 2 4 2" xfId="27546" xr:uid="{FAA1164B-FD51-4057-AA6F-E07F3E1E4F07}"/>
    <cellStyle name="40% - Accent2 2 2 2 4 2 5" xfId="19218" xr:uid="{A58DCC57-D0CC-41C8-A35C-03AD49E35E74}"/>
    <cellStyle name="40% - Accent2 2 2 2 4 3" xfId="4008" xr:uid="{339F738C-A407-49D7-BB2E-920A5E807201}"/>
    <cellStyle name="40% - Accent2 2 2 2 4 3 2" xfId="12338" xr:uid="{E62C394C-E8D7-4090-9C0F-E92C7F8A8B2B}"/>
    <cellStyle name="40% - Accent2 2 2 2 4 3 2 2" xfId="28995" xr:uid="{71B2BABA-BAA8-4565-A808-F90E4B4414DB}"/>
    <cellStyle name="40% - Accent2 2 2 2 4 3 3" xfId="20667" xr:uid="{B3B185A2-0A1E-4968-92CD-DED479127EC4}"/>
    <cellStyle name="40% - Accent2 2 2 2 4 4" xfId="6784" xr:uid="{159E597C-0739-4F88-BEFD-9911569A08CA}"/>
    <cellStyle name="40% - Accent2 2 2 2 4 4 2" xfId="15114" xr:uid="{654C497C-E9EA-4D8A-99D0-4E46A39CBACF}"/>
    <cellStyle name="40% - Accent2 2 2 2 4 4 2 2" xfId="31771" xr:uid="{6BE536E6-3556-4651-8A27-6A62257586F1}"/>
    <cellStyle name="40% - Accent2 2 2 2 4 4 3" xfId="23443" xr:uid="{DD6DC068-9B2C-4F62-91CE-BF2FCEA71B59}"/>
    <cellStyle name="40% - Accent2 2 2 2 4 5" xfId="9562" xr:uid="{FF4EE057-B31A-4A4C-BE06-CF5A514AD07D}"/>
    <cellStyle name="40% - Accent2 2 2 2 4 5 2" xfId="26219" xr:uid="{7F61F9AD-ECD5-4BFF-A3E5-97E6CCA6CDD2}"/>
    <cellStyle name="40% - Accent2 2 2 2 4 6" xfId="17891" xr:uid="{49117941-3CC5-48C4-A185-381DA5CD3176}"/>
    <cellStyle name="40% - Accent2 2 2 2 5" xfId="1597" xr:uid="{4E5BBAA1-1BC3-455F-8EA1-0BF7EFC344A4}"/>
    <cellStyle name="40% - Accent2 2 2 2 5 2" xfId="4387" xr:uid="{664676A5-4D2B-42EA-8715-FEBA91ED030A}"/>
    <cellStyle name="40% - Accent2 2 2 2 5 2 2" xfId="12717" xr:uid="{1D04538A-E120-4D3A-8092-563F503308D3}"/>
    <cellStyle name="40% - Accent2 2 2 2 5 2 2 2" xfId="29374" xr:uid="{DA463E6C-ECDA-4426-84E1-AAC0CA857A8D}"/>
    <cellStyle name="40% - Accent2 2 2 2 5 2 3" xfId="21046" xr:uid="{30AB9732-5186-40DF-BDC9-AFCDD79164F6}"/>
    <cellStyle name="40% - Accent2 2 2 2 5 3" xfId="7163" xr:uid="{B2F34B94-9DE9-4818-9216-B364481F21BE}"/>
    <cellStyle name="40% - Accent2 2 2 2 5 3 2" xfId="15493" xr:uid="{482C86D9-81E8-468D-8B74-5CFB2F2053E3}"/>
    <cellStyle name="40% - Accent2 2 2 2 5 3 2 2" xfId="32150" xr:uid="{4A610928-4896-4995-AADB-BA1F5B0338F1}"/>
    <cellStyle name="40% - Accent2 2 2 2 5 3 3" xfId="23822" xr:uid="{40F9404D-66EB-4E5D-A133-4B79B2F97389}"/>
    <cellStyle name="40% - Accent2 2 2 2 5 4" xfId="9941" xr:uid="{CD87C3EB-F765-445B-B646-92F048E9971E}"/>
    <cellStyle name="40% - Accent2 2 2 2 5 4 2" xfId="26598" xr:uid="{D8481D3D-40FE-40A8-BF66-524A56C7E264}"/>
    <cellStyle name="40% - Accent2 2 2 2 5 5" xfId="18270" xr:uid="{BAC5061C-87AF-462E-BC9A-11BC98EEE6C9}"/>
    <cellStyle name="40% - Accent2 2 2 2 6" xfId="3060" xr:uid="{E945EF9D-AD79-4BAB-A30B-8C0E87D52461}"/>
    <cellStyle name="40% - Accent2 2 2 2 6 2" xfId="11390" xr:uid="{CEE11FE4-C06F-4A42-B95E-FB505416FFAE}"/>
    <cellStyle name="40% - Accent2 2 2 2 6 2 2" xfId="28047" xr:uid="{1C204B09-5CC4-4911-8584-3058D5821744}"/>
    <cellStyle name="40% - Accent2 2 2 2 6 3" xfId="19719" xr:uid="{4C852958-D726-4F18-97E5-03F16F305C9A}"/>
    <cellStyle name="40% - Accent2 2 2 2 7" xfId="5836" xr:uid="{5BD24946-3903-44B1-B299-37CF0256A53D}"/>
    <cellStyle name="40% - Accent2 2 2 2 7 2" xfId="14166" xr:uid="{CE7EBB77-6A5B-472D-ACAB-5C8D6403778F}"/>
    <cellStyle name="40% - Accent2 2 2 2 7 2 2" xfId="30823" xr:uid="{1F3E1691-20EC-4BB0-8D88-863A942DF673}"/>
    <cellStyle name="40% - Accent2 2 2 2 7 3" xfId="22495" xr:uid="{CA30803F-380A-4AE2-810A-E24FCB212E54}"/>
    <cellStyle name="40% - Accent2 2 2 2 8" xfId="8614" xr:uid="{F5A43697-3FD0-4BAF-B43C-724602CC107E}"/>
    <cellStyle name="40% - Accent2 2 2 2 8 2" xfId="25271" xr:uid="{5A92A048-F439-41EE-B60A-7A1B5D4680B1}"/>
    <cellStyle name="40% - Accent2 2 2 2 9" xfId="16943" xr:uid="{98882547-8CA1-4A30-A2AC-276F62445DF5}"/>
    <cellStyle name="40% - Accent2 2 2 3" xfId="384" xr:uid="{782BCA23-F4A0-4F3B-AAB0-D96538484A51}"/>
    <cellStyle name="40% - Accent2 2 2 3 2" xfId="862" xr:uid="{D9FADA49-3D99-4CE4-8452-B7FE9BA3BCA1}"/>
    <cellStyle name="40% - Accent2 2 2 3 2 2" xfId="2190" xr:uid="{8246BCA2-4CF6-47FB-B728-81421930E84F}"/>
    <cellStyle name="40% - Accent2 2 2 3 2 2 2" xfId="4980" xr:uid="{33F29451-CA56-4790-8381-0FC98928FA86}"/>
    <cellStyle name="40% - Accent2 2 2 3 2 2 2 2" xfId="13310" xr:uid="{881718C6-17DD-484A-9ECE-44487E6EF266}"/>
    <cellStyle name="40% - Accent2 2 2 3 2 2 2 2 2" xfId="29967" xr:uid="{19120788-892D-434A-B1D2-C1F26EBF9693}"/>
    <cellStyle name="40% - Accent2 2 2 3 2 2 2 3" xfId="21639" xr:uid="{FD5BC37D-E1A9-4B4C-A7A3-37408A95F489}"/>
    <cellStyle name="40% - Accent2 2 2 3 2 2 3" xfId="7756" xr:uid="{F8B6240B-4609-4A74-B813-3EF1E71448A6}"/>
    <cellStyle name="40% - Accent2 2 2 3 2 2 3 2" xfId="16086" xr:uid="{438D6133-6311-4BD0-9DE7-22C2E26F44CA}"/>
    <cellStyle name="40% - Accent2 2 2 3 2 2 3 2 2" xfId="32743" xr:uid="{0D183F85-1D00-4CBC-BF48-D846AF348A0B}"/>
    <cellStyle name="40% - Accent2 2 2 3 2 2 3 3" xfId="24415" xr:uid="{849E14E9-46F8-45D8-8480-DA0021BC51E9}"/>
    <cellStyle name="40% - Accent2 2 2 3 2 2 4" xfId="10534" xr:uid="{3177BFD9-ABBE-4C0A-A605-8307F71E6F60}"/>
    <cellStyle name="40% - Accent2 2 2 3 2 2 4 2" xfId="27191" xr:uid="{E6BC0AB1-12F3-4652-BCB3-A196D4A01281}"/>
    <cellStyle name="40% - Accent2 2 2 3 2 2 5" xfId="18863" xr:uid="{256350C3-9620-41ED-A7FB-6074C10105AE}"/>
    <cellStyle name="40% - Accent2 2 2 3 2 3" xfId="3653" xr:uid="{77831802-85E0-4574-B090-D29020DF7352}"/>
    <cellStyle name="40% - Accent2 2 2 3 2 3 2" xfId="11983" xr:uid="{FBDABCD9-B223-4F1B-A0DF-4A87ACB08949}"/>
    <cellStyle name="40% - Accent2 2 2 3 2 3 2 2" xfId="28640" xr:uid="{A1C42A15-1A65-4B77-8021-1EA32EBF83E7}"/>
    <cellStyle name="40% - Accent2 2 2 3 2 3 3" xfId="20312" xr:uid="{55A560B4-476F-4E9F-8188-A87BC6613E3E}"/>
    <cellStyle name="40% - Accent2 2 2 3 2 4" xfId="6429" xr:uid="{49E2DAB3-824E-4E5A-B9CD-C57F589A32CE}"/>
    <cellStyle name="40% - Accent2 2 2 3 2 4 2" xfId="14759" xr:uid="{9257BC4A-FCCB-4DE1-AFE7-2A961C92BB06}"/>
    <cellStyle name="40% - Accent2 2 2 3 2 4 2 2" xfId="31416" xr:uid="{83BAFA87-2EA0-4500-A66E-4A7AB186EEB2}"/>
    <cellStyle name="40% - Accent2 2 2 3 2 4 3" xfId="23088" xr:uid="{663C285C-4D08-4BC5-9A10-E6416C3D62D1}"/>
    <cellStyle name="40% - Accent2 2 2 3 2 5" xfId="9207" xr:uid="{B813EA3E-6571-4A09-A5AB-0171A909AA70}"/>
    <cellStyle name="40% - Accent2 2 2 3 2 5 2" xfId="25864" xr:uid="{D9FF92F2-042B-44CF-BD5B-136EDB6CCFC9}"/>
    <cellStyle name="40% - Accent2 2 2 3 2 6" xfId="17536" xr:uid="{0A006E7D-8C56-4C0E-B63E-60DC62918168}"/>
    <cellStyle name="40% - Accent2 2 2 3 3" xfId="1714" xr:uid="{DA8A004A-84E0-40EA-AD53-C3F07B95FB7E}"/>
    <cellStyle name="40% - Accent2 2 2 3 3 2" xfId="4504" xr:uid="{E95B6140-CC5B-4674-9E73-A07010DF1503}"/>
    <cellStyle name="40% - Accent2 2 2 3 3 2 2" xfId="12834" xr:uid="{6F25D124-18A5-4C72-A822-24B30E7E086B}"/>
    <cellStyle name="40% - Accent2 2 2 3 3 2 2 2" xfId="29491" xr:uid="{904A3896-BB9B-46F9-B728-70CEEBF10136}"/>
    <cellStyle name="40% - Accent2 2 2 3 3 2 3" xfId="21163" xr:uid="{AB353830-4DE0-4BCC-98DD-5F0ACBF716D1}"/>
    <cellStyle name="40% - Accent2 2 2 3 3 3" xfId="7280" xr:uid="{18A405C5-C364-4E91-AAB8-D5C1C323AA5E}"/>
    <cellStyle name="40% - Accent2 2 2 3 3 3 2" xfId="15610" xr:uid="{0CE55FBD-97FC-46C7-BF0C-146C04ED06E2}"/>
    <cellStyle name="40% - Accent2 2 2 3 3 3 2 2" xfId="32267" xr:uid="{A7984B7B-0F34-469C-A846-41251C075E5C}"/>
    <cellStyle name="40% - Accent2 2 2 3 3 3 3" xfId="23939" xr:uid="{C4A3A8F3-E643-47CB-89AE-91363C1CE252}"/>
    <cellStyle name="40% - Accent2 2 2 3 3 4" xfId="10058" xr:uid="{CAE0B89C-6704-48B2-BDC9-7A2AF91AE949}"/>
    <cellStyle name="40% - Accent2 2 2 3 3 4 2" xfId="26715" xr:uid="{F15E43BD-C8FE-49D9-985C-344020B66CCC}"/>
    <cellStyle name="40% - Accent2 2 2 3 3 5" xfId="18387" xr:uid="{3C16F147-8E84-4AF6-A6DB-BC0333EA2D17}"/>
    <cellStyle name="40% - Accent2 2 2 3 4" xfId="3177" xr:uid="{271DC62E-2EBE-4A36-B6A2-344D59F63931}"/>
    <cellStyle name="40% - Accent2 2 2 3 4 2" xfId="11507" xr:uid="{58B56330-7CB5-4206-8424-C2859C879D39}"/>
    <cellStyle name="40% - Accent2 2 2 3 4 2 2" xfId="28164" xr:uid="{BBD32CFE-3751-4D6F-8631-B86D3A21678D}"/>
    <cellStyle name="40% - Accent2 2 2 3 4 3" xfId="19836" xr:uid="{5E8BE0C3-006D-48C6-ADE4-7F16109C7824}"/>
    <cellStyle name="40% - Accent2 2 2 3 5" xfId="5953" xr:uid="{5994F903-A304-43A5-9C62-B9D0CFC957C0}"/>
    <cellStyle name="40% - Accent2 2 2 3 5 2" xfId="14283" xr:uid="{DEECD935-2D4E-4294-813D-BE4F6280E616}"/>
    <cellStyle name="40% - Accent2 2 2 3 5 2 2" xfId="30940" xr:uid="{CD5750D6-7AAB-42CA-B31E-E46CA94491CB}"/>
    <cellStyle name="40% - Accent2 2 2 3 5 3" xfId="22612" xr:uid="{785EEFC3-BBC5-42BC-B833-3F3BA1ABD106}"/>
    <cellStyle name="40% - Accent2 2 2 3 6" xfId="8731" xr:uid="{F1086967-C87E-4575-B183-1A6ABA5B32E7}"/>
    <cellStyle name="40% - Accent2 2 2 3 6 2" xfId="25388" xr:uid="{76AC6E86-D64F-4B1E-864C-E02F67E87A99}"/>
    <cellStyle name="40% - Accent2 2 2 3 7" xfId="17060" xr:uid="{0B39FAD8-69E6-4403-8206-6B8020B49CF9}"/>
    <cellStyle name="40% - Accent2 2 2 4" xfId="620" xr:uid="{B7100EAC-2A1F-4005-9806-C0AD22B32C20}"/>
    <cellStyle name="40% - Accent2 2 2 4 2" xfId="1950" xr:uid="{5E2E911E-8A9A-4163-9BFB-6A22580D4273}"/>
    <cellStyle name="40% - Accent2 2 2 4 2 2" xfId="4740" xr:uid="{87D1A405-B9D6-4FB5-B3A4-8880F8D5B6B4}"/>
    <cellStyle name="40% - Accent2 2 2 4 2 2 2" xfId="13070" xr:uid="{F60B4C7A-A348-4D34-8414-DFBB052B667B}"/>
    <cellStyle name="40% - Accent2 2 2 4 2 2 2 2" xfId="29727" xr:uid="{3C3F2D21-B1FA-49C1-BCEA-C990A239C64F}"/>
    <cellStyle name="40% - Accent2 2 2 4 2 2 3" xfId="21399" xr:uid="{1ACE7958-7865-41CB-9D38-9A94A1352FF3}"/>
    <cellStyle name="40% - Accent2 2 2 4 2 3" xfId="7516" xr:uid="{38F48AA6-A9B6-48A0-873A-B2EDDA613C34}"/>
    <cellStyle name="40% - Accent2 2 2 4 2 3 2" xfId="15846" xr:uid="{34B14688-3077-4D1C-9595-B2970851A1C0}"/>
    <cellStyle name="40% - Accent2 2 2 4 2 3 2 2" xfId="32503" xr:uid="{EA3912C3-795E-44CD-AA6A-DEDEA44632B7}"/>
    <cellStyle name="40% - Accent2 2 2 4 2 3 3" xfId="24175" xr:uid="{64A10E8B-F822-41A7-B164-55576F93AD27}"/>
    <cellStyle name="40% - Accent2 2 2 4 2 4" xfId="10294" xr:uid="{6ABAD8FC-6705-4457-BAFB-D47035F05F00}"/>
    <cellStyle name="40% - Accent2 2 2 4 2 4 2" xfId="26951" xr:uid="{E9CFA7BE-9103-4F62-97CF-55F796790078}"/>
    <cellStyle name="40% - Accent2 2 2 4 2 5" xfId="18623" xr:uid="{CBB07593-94DC-4CB4-9126-26EBEBA8278C}"/>
    <cellStyle name="40% - Accent2 2 2 4 3" xfId="3413" xr:uid="{12E40682-FDC7-4356-A14B-E3C9F055635E}"/>
    <cellStyle name="40% - Accent2 2 2 4 3 2" xfId="11743" xr:uid="{1059AF54-FE30-49B9-8E6E-5391FF1201DE}"/>
    <cellStyle name="40% - Accent2 2 2 4 3 2 2" xfId="28400" xr:uid="{0543D43D-5914-4518-A365-53C5FF2BDF93}"/>
    <cellStyle name="40% - Accent2 2 2 4 3 3" xfId="20072" xr:uid="{58709C17-2358-44F8-BC5E-B1F852ED5AFB}"/>
    <cellStyle name="40% - Accent2 2 2 4 4" xfId="6189" xr:uid="{8BB897F3-BE9E-4F0F-95B3-CACC36F6E167}"/>
    <cellStyle name="40% - Accent2 2 2 4 4 2" xfId="14519" xr:uid="{CCC8AC27-1B44-4744-B0D9-AC4D1F81D698}"/>
    <cellStyle name="40% - Accent2 2 2 4 4 2 2" xfId="31176" xr:uid="{75EB2CB5-D85C-48F2-B439-BDEF29F2F02C}"/>
    <cellStyle name="40% - Accent2 2 2 4 4 3" xfId="22848" xr:uid="{37ADE552-FFF1-4786-A798-EEAB1845E1B3}"/>
    <cellStyle name="40% - Accent2 2 2 4 5" xfId="8967" xr:uid="{A2A97154-444B-436D-ADDD-ABC1123FBC19}"/>
    <cellStyle name="40% - Accent2 2 2 4 5 2" xfId="25624" xr:uid="{C34D072D-7E5F-474A-A14F-BB51BA8C3B37}"/>
    <cellStyle name="40% - Accent2 2 2 4 6" xfId="17296" xr:uid="{7148A84C-176D-4D28-8F09-436A3BEAE5ED}"/>
    <cellStyle name="40% - Accent2 2 2 5" xfId="1097" xr:uid="{884CA764-A1DC-47A6-BBF5-41BA1C8FEF15}"/>
    <cellStyle name="40% - Accent2 2 2 5 2" xfId="2425" xr:uid="{DF6E297F-0AFD-4135-BA82-3F1C18ED24E6}"/>
    <cellStyle name="40% - Accent2 2 2 5 2 2" xfId="5215" xr:uid="{9D671CC7-0953-4157-976C-5BE468EB5995}"/>
    <cellStyle name="40% - Accent2 2 2 5 2 2 2" xfId="13545" xr:uid="{452EFE19-4D1D-40D4-9263-4D783AE46361}"/>
    <cellStyle name="40% - Accent2 2 2 5 2 2 2 2" xfId="30202" xr:uid="{E6360289-47D3-4BD4-8AFA-AD98028DF523}"/>
    <cellStyle name="40% - Accent2 2 2 5 2 2 3" xfId="21874" xr:uid="{2BAE3B61-6C65-4615-ABD5-97584B19BD60}"/>
    <cellStyle name="40% - Accent2 2 2 5 2 3" xfId="7991" xr:uid="{CE26AA27-2ADA-4455-8ADC-CC70D2694394}"/>
    <cellStyle name="40% - Accent2 2 2 5 2 3 2" xfId="16321" xr:uid="{DAB1E6E2-7942-4F46-92E1-E806C1EF012D}"/>
    <cellStyle name="40% - Accent2 2 2 5 2 3 2 2" xfId="32978" xr:uid="{8F92A4CF-F66F-450D-A4C5-A58614044EC7}"/>
    <cellStyle name="40% - Accent2 2 2 5 2 3 3" xfId="24650" xr:uid="{F0472A39-394D-46F9-AE5C-41C0400E409D}"/>
    <cellStyle name="40% - Accent2 2 2 5 2 4" xfId="10769" xr:uid="{F1680BE3-EA88-43D2-B54D-A3CB8264EA38}"/>
    <cellStyle name="40% - Accent2 2 2 5 2 4 2" xfId="27426" xr:uid="{B0996BB8-1574-4A07-9B2D-F84B3482F786}"/>
    <cellStyle name="40% - Accent2 2 2 5 2 5" xfId="19098" xr:uid="{B89F708C-0DED-4444-9CB4-8E85CCBE692D}"/>
    <cellStyle name="40% - Accent2 2 2 5 3" xfId="3888" xr:uid="{F3B8F63D-46B9-446B-BA12-A04D1B6BCD75}"/>
    <cellStyle name="40% - Accent2 2 2 5 3 2" xfId="12218" xr:uid="{0409750B-2573-4AE9-AE30-3AC514B6F2AF}"/>
    <cellStyle name="40% - Accent2 2 2 5 3 2 2" xfId="28875" xr:uid="{C9758D3F-2E08-44A7-9881-6DEF5C3CF456}"/>
    <cellStyle name="40% - Accent2 2 2 5 3 3" xfId="20547" xr:uid="{59942FD0-F52F-4149-B35F-4F48A8B801B2}"/>
    <cellStyle name="40% - Accent2 2 2 5 4" xfId="6664" xr:uid="{CDFD4BD6-A2A9-4CD7-B972-B3382F193220}"/>
    <cellStyle name="40% - Accent2 2 2 5 4 2" xfId="14994" xr:uid="{A89E987C-BBCC-4A21-BC53-56BE0FE0A762}"/>
    <cellStyle name="40% - Accent2 2 2 5 4 2 2" xfId="31651" xr:uid="{3EE08A76-0E5D-4320-93A6-3DFF292ACD82}"/>
    <cellStyle name="40% - Accent2 2 2 5 4 3" xfId="23323" xr:uid="{B5AA0D55-0E39-4EF3-8FD6-530705D34074}"/>
    <cellStyle name="40% - Accent2 2 2 5 5" xfId="9442" xr:uid="{287ADF65-CD0C-4EAE-91CD-96883A8A3985}"/>
    <cellStyle name="40% - Accent2 2 2 5 5 2" xfId="26099" xr:uid="{C3880D82-438D-423D-8246-9EA81E8E8872}"/>
    <cellStyle name="40% - Accent2 2 2 5 6" xfId="17771" xr:uid="{E43939B2-EC37-4E0E-90A0-AE51D9F3CE17}"/>
    <cellStyle name="40% - Accent2 2 2 6" xfId="1362" xr:uid="{12B90F5A-0CA2-403B-AFC2-61F85DBC766C}"/>
    <cellStyle name="40% - Accent2 2 2 6 2" xfId="2690" xr:uid="{8064C383-86B3-4094-9469-601018FDB8C6}"/>
    <cellStyle name="40% - Accent2 2 2 6 2 2" xfId="5480" xr:uid="{F9447A5C-4C77-4E99-8E05-16D968489A2E}"/>
    <cellStyle name="40% - Accent2 2 2 6 2 2 2" xfId="13810" xr:uid="{66656343-1066-4EC3-A5D9-0518F0615572}"/>
    <cellStyle name="40% - Accent2 2 2 6 2 2 2 2" xfId="30467" xr:uid="{80D60DF3-2134-4FC6-8ED4-ECFD271A7E9B}"/>
    <cellStyle name="40% - Accent2 2 2 6 2 2 3" xfId="22139" xr:uid="{2AAB25FC-0908-4B0A-BA54-28F5C664389A}"/>
    <cellStyle name="40% - Accent2 2 2 6 2 3" xfId="8256" xr:uid="{0432A12D-BF4D-406C-8A05-4A7E29461A45}"/>
    <cellStyle name="40% - Accent2 2 2 6 2 3 2" xfId="16586" xr:uid="{FBEE845D-BF57-470E-9939-7AAA5BA198A1}"/>
    <cellStyle name="40% - Accent2 2 2 6 2 3 2 2" xfId="33243" xr:uid="{28FBE2C2-17BF-4887-B9FD-F10707C87F1A}"/>
    <cellStyle name="40% - Accent2 2 2 6 2 3 3" xfId="24915" xr:uid="{27D11D50-49B5-405A-87E9-9B495F43F725}"/>
    <cellStyle name="40% - Accent2 2 2 6 2 4" xfId="11034" xr:uid="{2382D1B9-BAE9-4ACB-8717-8BDB8F642336}"/>
    <cellStyle name="40% - Accent2 2 2 6 2 4 2" xfId="27691" xr:uid="{E6640E90-626B-4C49-996D-C8556B44D5C2}"/>
    <cellStyle name="40% - Accent2 2 2 6 2 5" xfId="19363" xr:uid="{E2794BFE-3328-4D56-B3E9-C7ECD3AB5029}"/>
    <cellStyle name="40% - Accent2 2 2 6 3" xfId="4153" xr:uid="{E8E2B40E-6921-4D34-812B-26A077A44D29}"/>
    <cellStyle name="40% - Accent2 2 2 6 3 2" xfId="12483" xr:uid="{6C6B3DFD-7BD9-42ED-B934-EF6716544359}"/>
    <cellStyle name="40% - Accent2 2 2 6 3 2 2" xfId="29140" xr:uid="{BD1E1B14-AFC0-4E38-AA1D-EC481A7BCCF3}"/>
    <cellStyle name="40% - Accent2 2 2 6 3 3" xfId="20812" xr:uid="{9A392A48-2B3C-469A-A7E7-5038B3CCA18E}"/>
    <cellStyle name="40% - Accent2 2 2 6 4" xfId="6929" xr:uid="{0A43E190-3E97-46A6-8685-865A56AFF42B}"/>
    <cellStyle name="40% - Accent2 2 2 6 4 2" xfId="15259" xr:uid="{69026792-A820-4EE2-92C7-FDC444239486}"/>
    <cellStyle name="40% - Accent2 2 2 6 4 2 2" xfId="31916" xr:uid="{65F969FB-888A-4C9C-B46E-87EB2023A443}"/>
    <cellStyle name="40% - Accent2 2 2 6 4 3" xfId="23588" xr:uid="{45CE4AF1-D457-4FAD-A70C-42866E535507}"/>
    <cellStyle name="40% - Accent2 2 2 6 5" xfId="9707" xr:uid="{81974B20-9E16-4D99-B272-9BB505D8AB2C}"/>
    <cellStyle name="40% - Accent2 2 2 6 5 2" xfId="26364" xr:uid="{6242CE3B-9448-4BAE-8C14-B5DD095D90E0}"/>
    <cellStyle name="40% - Accent2 2 2 6 6" xfId="18036" xr:uid="{A49FB1BA-5181-4F2F-95F8-DC536DB91BBC}"/>
    <cellStyle name="40% - Accent2 2 2 7" xfId="1477" xr:uid="{D29C687E-EFC8-427A-A82C-7518DA26CDFC}"/>
    <cellStyle name="40% - Accent2 2 2 7 2" xfId="4267" xr:uid="{EEA8B875-A3F2-488E-95AF-8BC42EB258BA}"/>
    <cellStyle name="40% - Accent2 2 2 7 2 2" xfId="12597" xr:uid="{0DE44914-8E8A-4959-8A1F-FC97F5259BF1}"/>
    <cellStyle name="40% - Accent2 2 2 7 2 2 2" xfId="29254" xr:uid="{A8150424-CFBD-42FA-8F51-9F3B3C33DFA6}"/>
    <cellStyle name="40% - Accent2 2 2 7 2 3" xfId="20926" xr:uid="{3C43A293-F28B-4BF0-BCFD-239636227232}"/>
    <cellStyle name="40% - Accent2 2 2 7 3" xfId="7043" xr:uid="{A6B8911A-B8DB-4380-8F9C-95547639EBC5}"/>
    <cellStyle name="40% - Accent2 2 2 7 3 2" xfId="15373" xr:uid="{2F1C346B-0462-4E25-80FD-8AB12BEE6D38}"/>
    <cellStyle name="40% - Accent2 2 2 7 3 2 2" xfId="32030" xr:uid="{26D29594-F953-49CA-9210-3D4A7F8C6690}"/>
    <cellStyle name="40% - Accent2 2 2 7 3 3" xfId="23702" xr:uid="{B45D1C1B-1DB8-46DC-854D-803C0CA677CD}"/>
    <cellStyle name="40% - Accent2 2 2 7 4" xfId="9821" xr:uid="{83733D4E-2279-4AAD-A7CA-4198CA624D4F}"/>
    <cellStyle name="40% - Accent2 2 2 7 4 2" xfId="26478" xr:uid="{2B87D879-4AE7-4129-B48B-D47632F5ACDB}"/>
    <cellStyle name="40% - Accent2 2 2 7 5" xfId="18150" xr:uid="{18DB6313-1248-4ED3-A4B9-9BA9BF33A4AD}"/>
    <cellStyle name="40% - Accent2 2 2 8" xfId="2940" xr:uid="{3597E20D-5145-4C84-B652-1B14D5E7C03E}"/>
    <cellStyle name="40% - Accent2 2 2 8 2" xfId="11270" xr:uid="{A7B73B5F-5ABF-4761-8772-8B1F49D4E164}"/>
    <cellStyle name="40% - Accent2 2 2 8 2 2" xfId="27927" xr:uid="{228D096B-C212-464E-AEB2-3AB7359EC355}"/>
    <cellStyle name="40% - Accent2 2 2 8 3" xfId="19599" xr:uid="{792E9D44-8775-4251-AFD9-4CE1B67E841B}"/>
    <cellStyle name="40% - Accent2 2 2 9" xfId="5716" xr:uid="{69A833A4-4474-4458-8AF9-12BB97F97950}"/>
    <cellStyle name="40% - Accent2 2 2 9 2" xfId="14046" xr:uid="{D73D4523-B394-4589-BB21-1562B4279761}"/>
    <cellStyle name="40% - Accent2 2 2 9 2 2" xfId="30703" xr:uid="{4D48133C-10D2-4BB3-8108-468142903137}"/>
    <cellStyle name="40% - Accent2 2 2 9 3" xfId="22375" xr:uid="{EC028FEC-84E0-45D3-AE5D-4C5FA3C4387C}"/>
    <cellStyle name="40% - Accent2 2 3" xfId="201" xr:uid="{34EA9EED-D76F-45A3-A793-2228E0A441EE}"/>
    <cellStyle name="40% - Accent2 2 3 2" xfId="442" xr:uid="{E736FC8A-31B2-41A7-B88E-7F3866298299}"/>
    <cellStyle name="40% - Accent2 2 3 2 2" xfId="919" xr:uid="{278918C7-0E3E-41B3-B5EB-FB55BECF8B1A}"/>
    <cellStyle name="40% - Accent2 2 3 2 2 2" xfId="2247" xr:uid="{2609A616-DDF5-4A3E-8B6A-4190834D3C50}"/>
    <cellStyle name="40% - Accent2 2 3 2 2 2 2" xfId="5037" xr:uid="{C3C35BBA-CFDE-452D-8E0D-73BF67B8B92A}"/>
    <cellStyle name="40% - Accent2 2 3 2 2 2 2 2" xfId="13367" xr:uid="{B444714C-64B0-418D-8681-FB9CB874A6F0}"/>
    <cellStyle name="40% - Accent2 2 3 2 2 2 2 2 2" xfId="30024" xr:uid="{87726DB7-E86E-46D7-BDED-55E2E9A6B77F}"/>
    <cellStyle name="40% - Accent2 2 3 2 2 2 2 3" xfId="21696" xr:uid="{54E67674-F0FD-41DE-801B-20E7D5250DBA}"/>
    <cellStyle name="40% - Accent2 2 3 2 2 2 3" xfId="7813" xr:uid="{59695B2E-E820-4A69-8F1E-F78CB69DA078}"/>
    <cellStyle name="40% - Accent2 2 3 2 2 2 3 2" xfId="16143" xr:uid="{21645FDA-E423-40C9-851A-B5286914218F}"/>
    <cellStyle name="40% - Accent2 2 3 2 2 2 3 2 2" xfId="32800" xr:uid="{47E07DB5-FEFD-46CD-9BBE-6F5928248A03}"/>
    <cellStyle name="40% - Accent2 2 3 2 2 2 3 3" xfId="24472" xr:uid="{93CA490E-E0CA-4D03-8342-6705D45D877E}"/>
    <cellStyle name="40% - Accent2 2 3 2 2 2 4" xfId="10591" xr:uid="{EC25342A-1A0D-4EF9-8FD5-E567FED7B39D}"/>
    <cellStyle name="40% - Accent2 2 3 2 2 2 4 2" xfId="27248" xr:uid="{C10CCCE0-7AC5-4313-997D-54ED12114FE5}"/>
    <cellStyle name="40% - Accent2 2 3 2 2 2 5" xfId="18920" xr:uid="{4CBF7ECF-0613-4D2F-82EF-91E17DF0A4BE}"/>
    <cellStyle name="40% - Accent2 2 3 2 2 3" xfId="3710" xr:uid="{92565709-4C66-4710-9904-415511E5A965}"/>
    <cellStyle name="40% - Accent2 2 3 2 2 3 2" xfId="12040" xr:uid="{F4FE903D-802F-4A34-92BC-20F6E4E364FE}"/>
    <cellStyle name="40% - Accent2 2 3 2 2 3 2 2" xfId="28697" xr:uid="{8D6E56C0-6996-4243-A83B-1F8C51E5C902}"/>
    <cellStyle name="40% - Accent2 2 3 2 2 3 3" xfId="20369" xr:uid="{7DA210C1-6CC4-4C5D-B651-3933615E7C71}"/>
    <cellStyle name="40% - Accent2 2 3 2 2 4" xfId="6486" xr:uid="{87BF105B-5601-4792-A414-F38EFE9EC440}"/>
    <cellStyle name="40% - Accent2 2 3 2 2 4 2" xfId="14816" xr:uid="{008442EA-30C9-4BD9-9D7E-E2589FB14CE2}"/>
    <cellStyle name="40% - Accent2 2 3 2 2 4 2 2" xfId="31473" xr:uid="{07793134-3693-4632-B70F-30FE078DDB0B}"/>
    <cellStyle name="40% - Accent2 2 3 2 2 4 3" xfId="23145" xr:uid="{82005D2C-1A12-4E8A-8E59-502F3C5F7B6C}"/>
    <cellStyle name="40% - Accent2 2 3 2 2 5" xfId="9264" xr:uid="{29F5360E-C4BA-4B36-A472-10E43B47A50C}"/>
    <cellStyle name="40% - Accent2 2 3 2 2 5 2" xfId="25921" xr:uid="{58BD8004-BD79-421C-9819-EEBFA52DA168}"/>
    <cellStyle name="40% - Accent2 2 3 2 2 6" xfId="17593" xr:uid="{4C38C7E9-2365-4538-8AEC-CCA211B421AC}"/>
    <cellStyle name="40% - Accent2 2 3 2 3" xfId="1772" xr:uid="{EB6BE4FC-AF68-412D-8D59-ED0F52A8B725}"/>
    <cellStyle name="40% - Accent2 2 3 2 3 2" xfId="4562" xr:uid="{26D57B8D-5AA7-4EE0-AE40-1785D574EE88}"/>
    <cellStyle name="40% - Accent2 2 3 2 3 2 2" xfId="12892" xr:uid="{97AAD252-7A3E-437C-9F36-D1833B0EEEB9}"/>
    <cellStyle name="40% - Accent2 2 3 2 3 2 2 2" xfId="29549" xr:uid="{9F42A386-2E38-4A60-9838-5499F9EA1B58}"/>
    <cellStyle name="40% - Accent2 2 3 2 3 2 3" xfId="21221" xr:uid="{FC4B8042-A2BB-4595-95C9-4B68CE7AECE9}"/>
    <cellStyle name="40% - Accent2 2 3 2 3 3" xfId="7338" xr:uid="{7DF41D8B-CA2B-451E-B231-4C08E0BC7D67}"/>
    <cellStyle name="40% - Accent2 2 3 2 3 3 2" xfId="15668" xr:uid="{DDDAE269-AF1B-45B9-B3C0-AA3C55FAF251}"/>
    <cellStyle name="40% - Accent2 2 3 2 3 3 2 2" xfId="32325" xr:uid="{984B8CDC-3E46-4FC0-A3A7-1F840E79B353}"/>
    <cellStyle name="40% - Accent2 2 3 2 3 3 3" xfId="23997" xr:uid="{65292E9A-3A22-4D5A-9893-DCF5EE9AAB1D}"/>
    <cellStyle name="40% - Accent2 2 3 2 3 4" xfId="10116" xr:uid="{C9491069-5AFE-4482-A936-82C7008925C5}"/>
    <cellStyle name="40% - Accent2 2 3 2 3 4 2" xfId="26773" xr:uid="{34A135A3-B523-4190-996C-8AF79B1B456F}"/>
    <cellStyle name="40% - Accent2 2 3 2 3 5" xfId="18445" xr:uid="{4573428C-A5BF-4785-8DDF-CD3612137B42}"/>
    <cellStyle name="40% - Accent2 2 3 2 4" xfId="3235" xr:uid="{937DD699-A0F2-4480-B706-A9EB7051491E}"/>
    <cellStyle name="40% - Accent2 2 3 2 4 2" xfId="11565" xr:uid="{F3762F3E-ED6D-460A-8AA3-7B414B7A15A4}"/>
    <cellStyle name="40% - Accent2 2 3 2 4 2 2" xfId="28222" xr:uid="{1AF0DF8A-0C1B-44BB-A8B2-FD7B37CFAA87}"/>
    <cellStyle name="40% - Accent2 2 3 2 4 3" xfId="19894" xr:uid="{F8E9AFD6-AD8D-4EBC-9A1A-117C5CF8636B}"/>
    <cellStyle name="40% - Accent2 2 3 2 5" xfId="6011" xr:uid="{22C8F4EF-FD2F-4BC3-ACDC-966986482C07}"/>
    <cellStyle name="40% - Accent2 2 3 2 5 2" xfId="14341" xr:uid="{37A9EEF6-1753-4EF3-ADC2-BF0DB2576072}"/>
    <cellStyle name="40% - Accent2 2 3 2 5 2 2" xfId="30998" xr:uid="{DF371BC4-91CE-4C7D-B9CD-3F36B2B35A57}"/>
    <cellStyle name="40% - Accent2 2 3 2 5 3" xfId="22670" xr:uid="{6744C8A4-4867-42C2-BFBE-1DBA62B452DA}"/>
    <cellStyle name="40% - Accent2 2 3 2 6" xfId="8789" xr:uid="{10725F84-55DD-497E-B279-C72290A08D22}"/>
    <cellStyle name="40% - Accent2 2 3 2 6 2" xfId="25446" xr:uid="{33664671-1261-4514-9D02-EADFCB2B4096}"/>
    <cellStyle name="40% - Accent2 2 3 2 7" xfId="17118" xr:uid="{16EEA76E-4D4E-4729-A520-D20D254914ED}"/>
    <cellStyle name="40% - Accent2 2 3 3" xfId="678" xr:uid="{44861B16-E1D3-49C1-8F74-161DC1860867}"/>
    <cellStyle name="40% - Accent2 2 3 3 2" xfId="2008" xr:uid="{F897A2A9-8D67-4755-9AC3-99C62E8D6E79}"/>
    <cellStyle name="40% - Accent2 2 3 3 2 2" xfId="4798" xr:uid="{1F73F5B5-A3D7-4B17-875B-FA226B707E7F}"/>
    <cellStyle name="40% - Accent2 2 3 3 2 2 2" xfId="13128" xr:uid="{0ACB8383-8870-40F7-AEC3-0A289973619C}"/>
    <cellStyle name="40% - Accent2 2 3 3 2 2 2 2" xfId="29785" xr:uid="{07C545A8-E9DD-48B5-BD3A-45F6EE1F72BC}"/>
    <cellStyle name="40% - Accent2 2 3 3 2 2 3" xfId="21457" xr:uid="{A079E114-BB98-4418-AE6B-4B85A9645B29}"/>
    <cellStyle name="40% - Accent2 2 3 3 2 3" xfId="7574" xr:uid="{D7F6A161-0C1C-42A9-8A49-D47E2900F7C4}"/>
    <cellStyle name="40% - Accent2 2 3 3 2 3 2" xfId="15904" xr:uid="{BF4BB124-55AA-4654-9D6E-779B5964A309}"/>
    <cellStyle name="40% - Accent2 2 3 3 2 3 2 2" xfId="32561" xr:uid="{E11FFDCD-765B-463C-B70B-C723D9190482}"/>
    <cellStyle name="40% - Accent2 2 3 3 2 3 3" xfId="24233" xr:uid="{15968EC8-5E52-4AF0-8E00-8E66F80F4C65}"/>
    <cellStyle name="40% - Accent2 2 3 3 2 4" xfId="10352" xr:uid="{061B4244-F66D-4F34-B1ED-366F07F1AD53}"/>
    <cellStyle name="40% - Accent2 2 3 3 2 4 2" xfId="27009" xr:uid="{7A095E5A-EAE9-4ADB-A1BA-3C1A0252E9F7}"/>
    <cellStyle name="40% - Accent2 2 3 3 2 5" xfId="18681" xr:uid="{EC02826E-36CC-4346-87DE-4BAF781413CA}"/>
    <cellStyle name="40% - Accent2 2 3 3 3" xfId="3471" xr:uid="{D1D05565-6EEE-43B5-A296-94C57B4ECD8A}"/>
    <cellStyle name="40% - Accent2 2 3 3 3 2" xfId="11801" xr:uid="{D5AFB647-6C4C-4991-AAC5-571A00C5300C}"/>
    <cellStyle name="40% - Accent2 2 3 3 3 2 2" xfId="28458" xr:uid="{AF51E777-BAB1-4FAE-B334-9521809CF9D7}"/>
    <cellStyle name="40% - Accent2 2 3 3 3 3" xfId="20130" xr:uid="{B5BC5F01-9BD3-4BF2-BD6A-1E9BD1BA0892}"/>
    <cellStyle name="40% - Accent2 2 3 3 4" xfId="6247" xr:uid="{9F4C28AB-DF08-40BD-A5D8-F66028F6181B}"/>
    <cellStyle name="40% - Accent2 2 3 3 4 2" xfId="14577" xr:uid="{429F9589-BFB2-4314-98FF-0E2244EE8D2B}"/>
    <cellStyle name="40% - Accent2 2 3 3 4 2 2" xfId="31234" xr:uid="{CB069329-E30D-427A-AB55-2AC356E2CC0E}"/>
    <cellStyle name="40% - Accent2 2 3 3 4 3" xfId="22906" xr:uid="{FE7E5258-C014-468A-ADF8-C6EC9C3FD906}"/>
    <cellStyle name="40% - Accent2 2 3 3 5" xfId="9025" xr:uid="{9AD0EE76-F992-4A1F-B071-5D768BCD8A44}"/>
    <cellStyle name="40% - Accent2 2 3 3 5 2" xfId="25682" xr:uid="{831531E7-C88D-41EB-9201-1F0EBD06AF1B}"/>
    <cellStyle name="40% - Accent2 2 3 3 6" xfId="17354" xr:uid="{0795F533-FDFE-44F9-91CE-8BD43BB2592E}"/>
    <cellStyle name="40% - Accent2 2 3 4" xfId="1155" xr:uid="{1CC127DB-7722-4CB1-813C-B4A5EC0A377A}"/>
    <cellStyle name="40% - Accent2 2 3 4 2" xfId="2483" xr:uid="{761748AE-A10D-4695-AA5E-CAE07BF22F0C}"/>
    <cellStyle name="40% - Accent2 2 3 4 2 2" xfId="5273" xr:uid="{5EDA3FD6-B7CC-433F-BC2B-2832418D752F}"/>
    <cellStyle name="40% - Accent2 2 3 4 2 2 2" xfId="13603" xr:uid="{C41DD444-EB46-4431-909D-A8819971A19B}"/>
    <cellStyle name="40% - Accent2 2 3 4 2 2 2 2" xfId="30260" xr:uid="{13C6818A-9D79-4811-8E7B-01BC31D18A2F}"/>
    <cellStyle name="40% - Accent2 2 3 4 2 2 3" xfId="21932" xr:uid="{E9D8085E-2BBD-444F-8244-0C10ECE1F1D8}"/>
    <cellStyle name="40% - Accent2 2 3 4 2 3" xfId="8049" xr:uid="{BA9E4543-AB3C-4DE0-9386-5F7DB57AB03E}"/>
    <cellStyle name="40% - Accent2 2 3 4 2 3 2" xfId="16379" xr:uid="{CD855ECD-E01B-47FF-9110-BE509289B1C1}"/>
    <cellStyle name="40% - Accent2 2 3 4 2 3 2 2" xfId="33036" xr:uid="{864AD884-F4D5-49AD-BECD-EF8025D4DFB2}"/>
    <cellStyle name="40% - Accent2 2 3 4 2 3 3" xfId="24708" xr:uid="{C4696925-E8AB-4789-B20F-A640B8079736}"/>
    <cellStyle name="40% - Accent2 2 3 4 2 4" xfId="10827" xr:uid="{F180AC31-904C-433E-81DE-9E475554883F}"/>
    <cellStyle name="40% - Accent2 2 3 4 2 4 2" xfId="27484" xr:uid="{3121E997-7DB1-411D-ACFF-8EED7EDF2F4E}"/>
    <cellStyle name="40% - Accent2 2 3 4 2 5" xfId="19156" xr:uid="{1C77D8D8-ACE9-4325-919C-ED4FA4C67C97}"/>
    <cellStyle name="40% - Accent2 2 3 4 3" xfId="3946" xr:uid="{EF482256-6B89-4B60-B0A3-695D5F831C8A}"/>
    <cellStyle name="40% - Accent2 2 3 4 3 2" xfId="12276" xr:uid="{D672A75B-8F2B-4DE8-A0B4-959006FFBEAE}"/>
    <cellStyle name="40% - Accent2 2 3 4 3 2 2" xfId="28933" xr:uid="{3856BAA2-6994-4F8E-A256-F914890E33E2}"/>
    <cellStyle name="40% - Accent2 2 3 4 3 3" xfId="20605" xr:uid="{7FC332F1-89AC-4A25-91E2-D938CCA97609}"/>
    <cellStyle name="40% - Accent2 2 3 4 4" xfId="6722" xr:uid="{AEEDA8E5-817B-4E1B-A206-B559738575CA}"/>
    <cellStyle name="40% - Accent2 2 3 4 4 2" xfId="15052" xr:uid="{6558B1C1-C653-48A5-88EF-64B10F669F0A}"/>
    <cellStyle name="40% - Accent2 2 3 4 4 2 2" xfId="31709" xr:uid="{51D3233B-3FB5-48BA-8314-8167E1EF95D3}"/>
    <cellStyle name="40% - Accent2 2 3 4 4 3" xfId="23381" xr:uid="{765886A5-16C0-429A-8C7E-1AF2E21261A0}"/>
    <cellStyle name="40% - Accent2 2 3 4 5" xfId="9500" xr:uid="{4633CAA8-1C22-4459-BE93-924EF3809A6A}"/>
    <cellStyle name="40% - Accent2 2 3 4 5 2" xfId="26157" xr:uid="{1537D758-1BFA-487A-A3EB-9047F843762E}"/>
    <cellStyle name="40% - Accent2 2 3 4 6" xfId="17829" xr:uid="{ACD3B6EC-1A82-42BF-B7F8-516881815C8B}"/>
    <cellStyle name="40% - Accent2 2 3 5" xfId="1535" xr:uid="{E6BFB244-C2C4-4AEE-9F9F-2231E9D28D68}"/>
    <cellStyle name="40% - Accent2 2 3 5 2" xfId="4325" xr:uid="{B2793951-52FE-4C74-AB9D-2C547055833B}"/>
    <cellStyle name="40% - Accent2 2 3 5 2 2" xfId="12655" xr:uid="{0DC9F9AF-5637-466B-B4B0-25239805AF0E}"/>
    <cellStyle name="40% - Accent2 2 3 5 2 2 2" xfId="29312" xr:uid="{7FBB938A-CB86-4A67-8A08-9A943BF3EF17}"/>
    <cellStyle name="40% - Accent2 2 3 5 2 3" xfId="20984" xr:uid="{9CAA71A5-9FF2-4245-88EF-39CEFB828CA6}"/>
    <cellStyle name="40% - Accent2 2 3 5 3" xfId="7101" xr:uid="{D807A385-6336-4AD4-B0EB-483D9FF4B2ED}"/>
    <cellStyle name="40% - Accent2 2 3 5 3 2" xfId="15431" xr:uid="{9D8C5AA5-2953-45C8-9114-B7E9DDDFF4DE}"/>
    <cellStyle name="40% - Accent2 2 3 5 3 2 2" xfId="32088" xr:uid="{BCDC7BCC-B6B5-44A9-9A1A-AA935E8D57C6}"/>
    <cellStyle name="40% - Accent2 2 3 5 3 3" xfId="23760" xr:uid="{98F45438-C6EF-415F-9097-BBB1C4BF0893}"/>
    <cellStyle name="40% - Accent2 2 3 5 4" xfId="9879" xr:uid="{3CEA4482-9631-4DC1-BC82-650A301CD6C1}"/>
    <cellStyle name="40% - Accent2 2 3 5 4 2" xfId="26536" xr:uid="{8C249447-A36D-418E-99EF-8DDA5E6399F2}"/>
    <cellStyle name="40% - Accent2 2 3 5 5" xfId="18208" xr:uid="{E672D08B-BA4E-4B5E-AA97-F95092FEA2FD}"/>
    <cellStyle name="40% - Accent2 2 3 6" xfId="2998" xr:uid="{4A673C43-0287-4033-BECB-0225C9CA76FF}"/>
    <cellStyle name="40% - Accent2 2 3 6 2" xfId="11328" xr:uid="{E357F4EA-C820-4AE8-82E9-F05272ACD205}"/>
    <cellStyle name="40% - Accent2 2 3 6 2 2" xfId="27985" xr:uid="{EC728367-A856-43C0-B32B-264CE2FD9B3A}"/>
    <cellStyle name="40% - Accent2 2 3 6 3" xfId="19657" xr:uid="{AF9D6037-1339-493A-BB3C-09C344CBB8BA}"/>
    <cellStyle name="40% - Accent2 2 3 7" xfId="5774" xr:uid="{E1996BD3-56A5-4EF6-A367-094EF72E72C6}"/>
    <cellStyle name="40% - Accent2 2 3 7 2" xfId="14104" xr:uid="{D8E77F96-CA43-4051-8089-02CCABB56C83}"/>
    <cellStyle name="40% - Accent2 2 3 7 2 2" xfId="30761" xr:uid="{4A78B755-12E0-4887-883C-9E4B38B3E262}"/>
    <cellStyle name="40% - Accent2 2 3 7 3" xfId="22433" xr:uid="{B7BA78A7-56C2-4D8E-B37B-0432F0967C43}"/>
    <cellStyle name="40% - Accent2 2 3 8" xfId="8552" xr:uid="{AC59A8AF-2E71-4E45-9799-048FA9CCB2BC}"/>
    <cellStyle name="40% - Accent2 2 3 8 2" xfId="25209" xr:uid="{DFC1CAD1-9DAE-465F-828F-A92A6357C00B}"/>
    <cellStyle name="40% - Accent2 2 3 9" xfId="16881" xr:uid="{75F75B2F-AAD2-4D4A-85F7-F5E6ED19898E}"/>
    <cellStyle name="40% - Accent2 2 4" xfId="326" xr:uid="{C9897DED-83B1-4C48-9DF7-3DE01F222EB9}"/>
    <cellStyle name="40% - Accent2 2 4 2" xfId="806" xr:uid="{021B052C-092B-4FBC-9BD8-F97E171E8703}"/>
    <cellStyle name="40% - Accent2 2 4 2 2" xfId="2134" xr:uid="{1DB7A139-A6C5-481F-9911-EA0148E33EB6}"/>
    <cellStyle name="40% - Accent2 2 4 2 2 2" xfId="4924" xr:uid="{01200A78-FDA5-49A4-949B-1D63916D156F}"/>
    <cellStyle name="40% - Accent2 2 4 2 2 2 2" xfId="13254" xr:uid="{451F2E13-166D-42C8-B2EF-B53C93FC8576}"/>
    <cellStyle name="40% - Accent2 2 4 2 2 2 2 2" xfId="29911" xr:uid="{4DEDCC6F-484E-4562-BB34-EFA2A33C196B}"/>
    <cellStyle name="40% - Accent2 2 4 2 2 2 3" xfId="21583" xr:uid="{715069AB-2369-4339-96D1-6F3F25149B2F}"/>
    <cellStyle name="40% - Accent2 2 4 2 2 3" xfId="7700" xr:uid="{8137BD09-698F-46AC-A1AE-7DAB5CE69DFD}"/>
    <cellStyle name="40% - Accent2 2 4 2 2 3 2" xfId="16030" xr:uid="{987A60AC-9E88-4F33-AE41-1301A353C7AB}"/>
    <cellStyle name="40% - Accent2 2 4 2 2 3 2 2" xfId="32687" xr:uid="{3EC34FFD-EF5E-410D-BDE7-B2F2C3268E03}"/>
    <cellStyle name="40% - Accent2 2 4 2 2 3 3" xfId="24359" xr:uid="{8D187273-0158-4F0D-BD09-62F6AA2118AD}"/>
    <cellStyle name="40% - Accent2 2 4 2 2 4" xfId="10478" xr:uid="{46C0A07F-6530-42C5-8965-6428B0595733}"/>
    <cellStyle name="40% - Accent2 2 4 2 2 4 2" xfId="27135" xr:uid="{EA444361-09B3-43D3-BCAA-91A3BE8D5EF8}"/>
    <cellStyle name="40% - Accent2 2 4 2 2 5" xfId="18807" xr:uid="{6B2D6C51-4851-42C2-9671-A3A4633C20C4}"/>
    <cellStyle name="40% - Accent2 2 4 2 3" xfId="3597" xr:uid="{309E568D-F98A-40D4-9B07-264A15AF2245}"/>
    <cellStyle name="40% - Accent2 2 4 2 3 2" xfId="11927" xr:uid="{04747CF5-360F-4F00-8FCF-C6EFF2462507}"/>
    <cellStyle name="40% - Accent2 2 4 2 3 2 2" xfId="28584" xr:uid="{A32C441C-5C2A-443D-80CB-DFFD8278B179}"/>
    <cellStyle name="40% - Accent2 2 4 2 3 3" xfId="20256" xr:uid="{75E6FBAF-06ED-4AF3-A2D4-BBF020AFB5CC}"/>
    <cellStyle name="40% - Accent2 2 4 2 4" xfId="6373" xr:uid="{B2AFA7C6-780A-42CF-AE1A-F8A5716F8DE7}"/>
    <cellStyle name="40% - Accent2 2 4 2 4 2" xfId="14703" xr:uid="{DA44D069-E32B-4425-B5D2-94CB0DD47CE7}"/>
    <cellStyle name="40% - Accent2 2 4 2 4 2 2" xfId="31360" xr:uid="{8C9B7C24-9C40-4583-8A5E-631E115D1939}"/>
    <cellStyle name="40% - Accent2 2 4 2 4 3" xfId="23032" xr:uid="{C4DD173D-BB64-4D76-8CA8-0BD251AEB398}"/>
    <cellStyle name="40% - Accent2 2 4 2 5" xfId="9151" xr:uid="{9E5D1B9A-BDB2-4A48-A861-712C73D89D06}"/>
    <cellStyle name="40% - Accent2 2 4 2 5 2" xfId="25808" xr:uid="{FC738F13-35DB-493B-8A88-3FA2815A4957}"/>
    <cellStyle name="40% - Accent2 2 4 2 6" xfId="17480" xr:uid="{4FEE4E2F-44D5-4AED-9EEF-114F7F22DB3C}"/>
    <cellStyle name="40% - Accent2 2 4 3" xfId="1656" xr:uid="{129628F6-E8E6-482D-A75E-752540B19D14}"/>
    <cellStyle name="40% - Accent2 2 4 3 2" xfId="4446" xr:uid="{187CD710-ABE0-4808-BCDE-0C7499DB003C}"/>
    <cellStyle name="40% - Accent2 2 4 3 2 2" xfId="12776" xr:uid="{88ACFF6E-44D9-4729-AD06-1F0B52A2E639}"/>
    <cellStyle name="40% - Accent2 2 4 3 2 2 2" xfId="29433" xr:uid="{B559FE64-418A-4DD6-BC5F-E9F0A01909E8}"/>
    <cellStyle name="40% - Accent2 2 4 3 2 3" xfId="21105" xr:uid="{A23935FC-5CCD-463B-A1C5-238E345A528F}"/>
    <cellStyle name="40% - Accent2 2 4 3 3" xfId="7222" xr:uid="{43D47B9E-B624-488C-8542-1C2E1038C7AB}"/>
    <cellStyle name="40% - Accent2 2 4 3 3 2" xfId="15552" xr:uid="{FCF6F909-1035-4963-A2DD-37231E7B6707}"/>
    <cellStyle name="40% - Accent2 2 4 3 3 2 2" xfId="32209" xr:uid="{D9D67C95-D4A7-4ACA-A149-4DB93BB1FD0C}"/>
    <cellStyle name="40% - Accent2 2 4 3 3 3" xfId="23881" xr:uid="{B8DA73E3-A0BC-412D-BB85-34C8968FB1E1}"/>
    <cellStyle name="40% - Accent2 2 4 3 4" xfId="10000" xr:uid="{F869E1C3-87CC-4C27-8319-5124E7C8D545}"/>
    <cellStyle name="40% - Accent2 2 4 3 4 2" xfId="26657" xr:uid="{0D313CCB-2C1F-4B5C-9386-2AABCEC636D6}"/>
    <cellStyle name="40% - Accent2 2 4 3 5" xfId="18329" xr:uid="{ABE774A6-4217-4120-9FC6-2619E6CC7062}"/>
    <cellStyle name="40% - Accent2 2 4 4" xfId="3119" xr:uid="{D52AFAA5-B6EC-44B7-969A-4C33FF398473}"/>
    <cellStyle name="40% - Accent2 2 4 4 2" xfId="11449" xr:uid="{176710F8-7D93-49B4-9DB5-241CEF433E2E}"/>
    <cellStyle name="40% - Accent2 2 4 4 2 2" xfId="28106" xr:uid="{259A5CB3-2598-40B2-B77E-08887B678059}"/>
    <cellStyle name="40% - Accent2 2 4 4 3" xfId="19778" xr:uid="{4FC5376B-FC7D-48CB-BB2E-3EC73FC82F16}"/>
    <cellStyle name="40% - Accent2 2 4 5" xfId="5895" xr:uid="{7FF6733A-CC1D-4CBB-B6C1-E24AC617DD41}"/>
    <cellStyle name="40% - Accent2 2 4 5 2" xfId="14225" xr:uid="{B0BDDA26-020D-4B36-B7CC-10318F2FADFB}"/>
    <cellStyle name="40% - Accent2 2 4 5 2 2" xfId="30882" xr:uid="{6850ADFE-858D-4BF9-96CA-1DF9EEA26DBF}"/>
    <cellStyle name="40% - Accent2 2 4 5 3" xfId="22554" xr:uid="{EA4477A3-7A56-4E3A-BE32-1C6DD8216215}"/>
    <cellStyle name="40% - Accent2 2 4 6" xfId="8673" xr:uid="{BF625AE6-8D90-4AB1-BDBE-4198845AA07E}"/>
    <cellStyle name="40% - Accent2 2 4 6 2" xfId="25330" xr:uid="{BDB0C083-FD79-4D7A-BA9F-26B7636B79F8}"/>
    <cellStyle name="40% - Accent2 2 4 7" xfId="17002" xr:uid="{7E23236C-1A90-4E8F-99C3-94A24BAEAC39}"/>
    <cellStyle name="40% - Accent2 2 5" xfId="562" xr:uid="{538D9FB3-2CCB-4906-A479-3E097D0BBBB1}"/>
    <cellStyle name="40% - Accent2 2 5 2" xfId="1892" xr:uid="{61DA053A-A153-44F5-A6A2-D490D8621F5E}"/>
    <cellStyle name="40% - Accent2 2 5 2 2" xfId="4682" xr:uid="{A07608F3-3D50-4C4E-9930-C3AA7E1875B3}"/>
    <cellStyle name="40% - Accent2 2 5 2 2 2" xfId="13012" xr:uid="{9E507E86-D26C-4C2C-ADC4-DF5D0A374CD1}"/>
    <cellStyle name="40% - Accent2 2 5 2 2 2 2" xfId="29669" xr:uid="{F2BF0CD7-5665-4A6A-86F8-B73A02EDB892}"/>
    <cellStyle name="40% - Accent2 2 5 2 2 3" xfId="21341" xr:uid="{6E8CA12C-B9E3-4FE9-8F79-E727B17EA4CB}"/>
    <cellStyle name="40% - Accent2 2 5 2 3" xfId="7458" xr:uid="{3896C77D-CB38-4E4C-96A6-6F816E5BCFFC}"/>
    <cellStyle name="40% - Accent2 2 5 2 3 2" xfId="15788" xr:uid="{B7D57E28-32B1-418C-88D5-C2BD227040D6}"/>
    <cellStyle name="40% - Accent2 2 5 2 3 2 2" xfId="32445" xr:uid="{63E0DD9E-905A-4374-BF34-5C44DF74AC69}"/>
    <cellStyle name="40% - Accent2 2 5 2 3 3" xfId="24117" xr:uid="{8C13865A-67F4-4A98-A5B8-0013302EE24F}"/>
    <cellStyle name="40% - Accent2 2 5 2 4" xfId="10236" xr:uid="{046EE797-12E2-4FF5-8C99-ECA1E353AAFE}"/>
    <cellStyle name="40% - Accent2 2 5 2 4 2" xfId="26893" xr:uid="{4BBDE885-E4A8-42B9-BF94-185E6EC19F66}"/>
    <cellStyle name="40% - Accent2 2 5 2 5" xfId="18565" xr:uid="{2143D0F5-190F-4D0E-9B6E-85146D15801D}"/>
    <cellStyle name="40% - Accent2 2 5 3" xfId="3355" xr:uid="{5A37ECF0-6C7B-4781-A3D7-490D6C63B938}"/>
    <cellStyle name="40% - Accent2 2 5 3 2" xfId="11685" xr:uid="{72CD8824-FBFA-47E0-8750-7051EDB7137F}"/>
    <cellStyle name="40% - Accent2 2 5 3 2 2" xfId="28342" xr:uid="{C58685A6-D6C9-46E7-BA55-BCAD73048DFA}"/>
    <cellStyle name="40% - Accent2 2 5 3 3" xfId="20014" xr:uid="{38E4E9CC-DBDC-42EE-A4A9-4BB6CC292E0D}"/>
    <cellStyle name="40% - Accent2 2 5 4" xfId="6131" xr:uid="{143391FC-3D94-42EC-9A1D-11E78B290A92}"/>
    <cellStyle name="40% - Accent2 2 5 4 2" xfId="14461" xr:uid="{C27BB975-314F-42F5-B970-8D51D730B7FC}"/>
    <cellStyle name="40% - Accent2 2 5 4 2 2" xfId="31118" xr:uid="{EE91BBC9-9268-445C-AD7F-1D36841F1234}"/>
    <cellStyle name="40% - Accent2 2 5 4 3" xfId="22790" xr:uid="{7E9FC2C8-41B7-42DB-B572-C261D6C7A35A}"/>
    <cellStyle name="40% - Accent2 2 5 5" xfId="8909" xr:uid="{F5A6C0A3-482E-4CEE-9B3F-E87D29DF5E52}"/>
    <cellStyle name="40% - Accent2 2 5 5 2" xfId="25566" xr:uid="{5A5AC880-D7A7-42D6-B1FB-A235F3686392}"/>
    <cellStyle name="40% - Accent2 2 5 6" xfId="17238" xr:uid="{ED1AB434-1B99-498C-AEED-0DA5D6311085}"/>
    <cellStyle name="40% - Accent2 2 6" xfId="1039" xr:uid="{2367BE18-2FCC-4C67-BAF9-EDAC1523C4B0}"/>
    <cellStyle name="40% - Accent2 2 6 2" xfId="2367" xr:uid="{2758C9E2-A71D-45E9-B99A-78677A8C706A}"/>
    <cellStyle name="40% - Accent2 2 6 2 2" xfId="5157" xr:uid="{9F0E93D6-628E-4139-A30E-D62D1A1D2BA0}"/>
    <cellStyle name="40% - Accent2 2 6 2 2 2" xfId="13487" xr:uid="{B5ED5438-EA34-4174-8419-27A03D4F770C}"/>
    <cellStyle name="40% - Accent2 2 6 2 2 2 2" xfId="30144" xr:uid="{C76EFAEE-4A1F-4D0F-8899-B34EE2D3591D}"/>
    <cellStyle name="40% - Accent2 2 6 2 2 3" xfId="21816" xr:uid="{82204C84-AD52-4774-AC98-6F90E133BEFB}"/>
    <cellStyle name="40% - Accent2 2 6 2 3" xfId="7933" xr:uid="{80E2FA0A-494A-4A9A-9815-DC52B4545B3E}"/>
    <cellStyle name="40% - Accent2 2 6 2 3 2" xfId="16263" xr:uid="{D2AE9689-A037-4D5B-B83C-3976ECE23EB6}"/>
    <cellStyle name="40% - Accent2 2 6 2 3 2 2" xfId="32920" xr:uid="{3D00DB60-AF4E-45FD-A6DC-04B2AAF08BD9}"/>
    <cellStyle name="40% - Accent2 2 6 2 3 3" xfId="24592" xr:uid="{735851D0-FEDA-4F10-9FE8-96A911822DF3}"/>
    <cellStyle name="40% - Accent2 2 6 2 4" xfId="10711" xr:uid="{3BBFEBDF-6640-4998-A28D-AE9E33895260}"/>
    <cellStyle name="40% - Accent2 2 6 2 4 2" xfId="27368" xr:uid="{45EA98A6-4BD4-488A-AA86-F3FF6CAA16A1}"/>
    <cellStyle name="40% - Accent2 2 6 2 5" xfId="19040" xr:uid="{579F6973-7982-408A-8D07-32467F711C91}"/>
    <cellStyle name="40% - Accent2 2 6 3" xfId="3830" xr:uid="{DE3B3FB2-7C99-4790-B35A-EF0FC3F32F71}"/>
    <cellStyle name="40% - Accent2 2 6 3 2" xfId="12160" xr:uid="{E1087D8B-AD94-4D34-AB81-F6E9C48B5F4B}"/>
    <cellStyle name="40% - Accent2 2 6 3 2 2" xfId="28817" xr:uid="{CB5526DC-EB3D-424B-9628-8D2E68F43B26}"/>
    <cellStyle name="40% - Accent2 2 6 3 3" xfId="20489" xr:uid="{6A37924A-9771-49D5-9742-162EFA20D9DB}"/>
    <cellStyle name="40% - Accent2 2 6 4" xfId="6606" xr:uid="{75F27574-1858-491D-AE74-2CD4A57D6260}"/>
    <cellStyle name="40% - Accent2 2 6 4 2" xfId="14936" xr:uid="{7E81EB86-B70F-4BC3-8DC8-2F7E5B2E8E4E}"/>
    <cellStyle name="40% - Accent2 2 6 4 2 2" xfId="31593" xr:uid="{278C83B2-BB1C-4388-93C1-EABE881DDB04}"/>
    <cellStyle name="40% - Accent2 2 6 4 3" xfId="23265" xr:uid="{5EEE5AAE-1707-4662-BECD-2C0242BAE37D}"/>
    <cellStyle name="40% - Accent2 2 6 5" xfId="9384" xr:uid="{498BEAB8-0FB1-4620-BF9E-59B96B88E5C1}"/>
    <cellStyle name="40% - Accent2 2 6 5 2" xfId="26041" xr:uid="{781C04E7-23DB-443A-BD7C-7326952A8B97}"/>
    <cellStyle name="40% - Accent2 2 6 6" xfId="17713" xr:uid="{CEFD0790-BD05-4BD5-9769-62BE673228F2}"/>
    <cellStyle name="40% - Accent2 2 7" xfId="1300" xr:uid="{4F9F4496-466F-452A-9C47-9E6F0AB70814}"/>
    <cellStyle name="40% - Accent2 2 7 2" xfId="2628" xr:uid="{BF49DF0E-9BF3-470A-9EE7-A345F4C318D5}"/>
    <cellStyle name="40% - Accent2 2 7 2 2" xfId="5418" xr:uid="{A168DF71-FBB7-46A6-8A20-6CDBAAACEDD0}"/>
    <cellStyle name="40% - Accent2 2 7 2 2 2" xfId="13748" xr:uid="{4884CD60-2BF6-4B22-9787-019D58E300D3}"/>
    <cellStyle name="40% - Accent2 2 7 2 2 2 2" xfId="30405" xr:uid="{73CEE4D0-7269-43F2-BD8C-B0CFEF395482}"/>
    <cellStyle name="40% - Accent2 2 7 2 2 3" xfId="22077" xr:uid="{7570920B-C633-45EB-BF72-06969EC68C9B}"/>
    <cellStyle name="40% - Accent2 2 7 2 3" xfId="8194" xr:uid="{5584F32C-6890-4AB1-8B2A-5D1D0B65EB4A}"/>
    <cellStyle name="40% - Accent2 2 7 2 3 2" xfId="16524" xr:uid="{A5061891-C0A2-43C8-A05C-4B80BA91C65D}"/>
    <cellStyle name="40% - Accent2 2 7 2 3 2 2" xfId="33181" xr:uid="{B711B342-0FF1-4675-87C6-7D2C5FB9AF63}"/>
    <cellStyle name="40% - Accent2 2 7 2 3 3" xfId="24853" xr:uid="{8CBD848A-6070-4DBC-A8E9-B825810C8068}"/>
    <cellStyle name="40% - Accent2 2 7 2 4" xfId="10972" xr:uid="{904D4B8E-B7AC-4C6C-8A30-1A8262BB6249}"/>
    <cellStyle name="40% - Accent2 2 7 2 4 2" xfId="27629" xr:uid="{DE815D9F-F46A-48D7-A697-0033EF162ABA}"/>
    <cellStyle name="40% - Accent2 2 7 2 5" xfId="19301" xr:uid="{F7D1A380-82E0-4F88-8C41-AFCDB650507D}"/>
    <cellStyle name="40% - Accent2 2 7 3" xfId="4091" xr:uid="{4121E0EE-87A9-452E-B0DF-DB757CB6ACE9}"/>
    <cellStyle name="40% - Accent2 2 7 3 2" xfId="12421" xr:uid="{FA5A4928-3916-4463-9128-2B2142CFAA79}"/>
    <cellStyle name="40% - Accent2 2 7 3 2 2" xfId="29078" xr:uid="{C32026DD-68FE-40F0-B285-A563EA200AB5}"/>
    <cellStyle name="40% - Accent2 2 7 3 3" xfId="20750" xr:uid="{D8F8F2E4-1B64-4BFF-92DE-8C2B3830AE9E}"/>
    <cellStyle name="40% - Accent2 2 7 4" xfId="6867" xr:uid="{BD79623B-4ADD-4072-99AF-6FA57DFD0D8D}"/>
    <cellStyle name="40% - Accent2 2 7 4 2" xfId="15197" xr:uid="{1698F44E-76C4-4DE0-A2E1-4689FA12D1AA}"/>
    <cellStyle name="40% - Accent2 2 7 4 2 2" xfId="31854" xr:uid="{23D661DC-A710-4982-ABCC-B2375F0515B8}"/>
    <cellStyle name="40% - Accent2 2 7 4 3" xfId="23526" xr:uid="{857521F3-15E1-48A1-BF0C-9BD98683968A}"/>
    <cellStyle name="40% - Accent2 2 7 5" xfId="9645" xr:uid="{16FBDC50-F2CF-4A15-8494-345DE58918A2}"/>
    <cellStyle name="40% - Accent2 2 7 5 2" xfId="26302" xr:uid="{E718698E-B6A4-49AD-8DEF-55302AFD6332}"/>
    <cellStyle name="40% - Accent2 2 7 6" xfId="17974" xr:uid="{29E227EA-03EF-4A5E-A7FA-A6C5B1567200}"/>
    <cellStyle name="40% - Accent2 2 8" xfId="1418" xr:uid="{C80F919F-782C-40D4-B695-B2EF10DEC3B3}"/>
    <cellStyle name="40% - Accent2 2 8 2" xfId="4209" xr:uid="{E59C8B0E-DEBB-4B62-8F38-AC6F6D181DEB}"/>
    <cellStyle name="40% - Accent2 2 8 2 2" xfId="12539" xr:uid="{EA88FA7E-695C-484F-93D4-56C8CBF04DF5}"/>
    <cellStyle name="40% - Accent2 2 8 2 2 2" xfId="29196" xr:uid="{F70C7370-5BD4-45A5-BCD7-0E6E34EA77B1}"/>
    <cellStyle name="40% - Accent2 2 8 2 3" xfId="20868" xr:uid="{904CDB10-BF0C-4930-903C-39BE48AE3ADC}"/>
    <cellStyle name="40% - Accent2 2 8 3" xfId="6985" xr:uid="{DCE1CC05-93FF-4EFB-882E-61A542642D6F}"/>
    <cellStyle name="40% - Accent2 2 8 3 2" xfId="15315" xr:uid="{25F4D61F-D416-4944-B3D0-B024C088F113}"/>
    <cellStyle name="40% - Accent2 2 8 3 2 2" xfId="31972" xr:uid="{F0C54D55-6291-4F5E-BDC0-5559F7D4F8CF}"/>
    <cellStyle name="40% - Accent2 2 8 3 3" xfId="23644" xr:uid="{95984826-A6A4-4B96-9155-3C8A182C075A}"/>
    <cellStyle name="40% - Accent2 2 8 4" xfId="9763" xr:uid="{B2766072-38AC-4F4A-9BEB-0005F12BEF71}"/>
    <cellStyle name="40% - Accent2 2 8 4 2" xfId="26420" xr:uid="{D7449815-B794-4BB1-9A4A-68FAD0A831C4}"/>
    <cellStyle name="40% - Accent2 2 8 5" xfId="18092" xr:uid="{C7387E03-C032-4E9C-BC8C-8C135CA18B50}"/>
    <cellStyle name="40% - Accent2 2 9" xfId="2881" xr:uid="{5715C0D0-EAF3-4300-86EE-26B3E5BCDAE4}"/>
    <cellStyle name="40% - Accent2 2 9 2" xfId="11212" xr:uid="{07D9D00D-5494-4B18-BC38-9BCC929A7D79}"/>
    <cellStyle name="40% - Accent2 2 9 2 2" xfId="27869" xr:uid="{E14E34E1-288B-456F-90B0-EDE0E423E3D1}"/>
    <cellStyle name="40% - Accent2 2 9 3" xfId="19541" xr:uid="{9E0422CD-D85F-4BD1-9D0A-BC834DD50A9F}"/>
    <cellStyle name="40% - Accent2 3" xfId="105" xr:uid="{AE2AD113-FAD6-4D31-AD73-7F82CF111944}"/>
    <cellStyle name="40% - Accent2 3 10" xfId="8459" xr:uid="{6247B0CA-0E47-4EE7-953F-08C9A1905BEB}"/>
    <cellStyle name="40% - Accent2 3 10 2" xfId="25116" xr:uid="{6236578B-CF7E-4BA2-B487-CF54027355A7}"/>
    <cellStyle name="40% - Accent2 3 11" xfId="16788" xr:uid="{84B0F369-862C-4A58-8CDC-5EAFDBC49FF3}"/>
    <cellStyle name="40% - Accent2 3 12" xfId="33982" xr:uid="{FB830A93-69F0-4055-A133-721465027D3E}"/>
    <cellStyle name="40% - Accent2 3 13" xfId="34739" xr:uid="{99458D0F-A2C4-42DD-8521-7C740D33C685}"/>
    <cellStyle name="40% - Accent2 3 2" xfId="228" xr:uid="{49234AF3-2F68-4BA7-BD36-B99F04C42BD7}"/>
    <cellStyle name="40% - Accent2 3 2 10" xfId="34799" xr:uid="{DF626C61-2144-491C-830D-650E37955105}"/>
    <cellStyle name="40% - Accent2 3 2 2" xfId="469" xr:uid="{BA36BC8A-3EC1-43A5-B531-17E0A92D2BA3}"/>
    <cellStyle name="40% - Accent2 3 2 2 2" xfId="946" xr:uid="{4CB31F2A-3243-40D1-BFBB-C9CA6436BEAC}"/>
    <cellStyle name="40% - Accent2 3 2 2 2 2" xfId="2274" xr:uid="{512F5C02-3A82-47A7-ABDA-B2E8B1C90BE9}"/>
    <cellStyle name="40% - Accent2 3 2 2 2 2 2" xfId="5064" xr:uid="{31B12F3B-2617-43B9-BF2E-112F5D9FA6E6}"/>
    <cellStyle name="40% - Accent2 3 2 2 2 2 2 2" xfId="13394" xr:uid="{2EF1A309-DDC0-4CCB-9F8B-B35DA2057D9A}"/>
    <cellStyle name="40% - Accent2 3 2 2 2 2 2 2 2" xfId="30051" xr:uid="{23A226EF-8333-4417-80ED-4EBE98DE3C98}"/>
    <cellStyle name="40% - Accent2 3 2 2 2 2 2 3" xfId="21723" xr:uid="{74401AA9-4340-4A85-B9BC-AAD5C1D7223B}"/>
    <cellStyle name="40% - Accent2 3 2 2 2 2 3" xfId="7840" xr:uid="{6F0590A3-A6D8-42A3-85AC-9CBBA55756E2}"/>
    <cellStyle name="40% - Accent2 3 2 2 2 2 3 2" xfId="16170" xr:uid="{4EA8C60B-A46A-409E-B9D2-1BE797861D4F}"/>
    <cellStyle name="40% - Accent2 3 2 2 2 2 3 2 2" xfId="32827" xr:uid="{DBBA6F32-A764-4421-A62D-CF90F5A2FB88}"/>
    <cellStyle name="40% - Accent2 3 2 2 2 2 3 3" xfId="24499" xr:uid="{232A7419-6762-41FA-92E0-ECED5B89E253}"/>
    <cellStyle name="40% - Accent2 3 2 2 2 2 4" xfId="10618" xr:uid="{AAAE9361-A765-466E-818A-9E95B3AEC413}"/>
    <cellStyle name="40% - Accent2 3 2 2 2 2 4 2" xfId="27275" xr:uid="{A0EC6BA4-1FCD-46E4-835E-089497E6F94E}"/>
    <cellStyle name="40% - Accent2 3 2 2 2 2 5" xfId="18947" xr:uid="{4BB73ED1-2721-43C4-9E94-4FC23F453F87}"/>
    <cellStyle name="40% - Accent2 3 2 2 2 3" xfId="3737" xr:uid="{4126717C-B1BA-40E3-901B-26D69A2F4F41}"/>
    <cellStyle name="40% - Accent2 3 2 2 2 3 2" xfId="12067" xr:uid="{C8275A37-8197-499C-8819-95524EB39FF8}"/>
    <cellStyle name="40% - Accent2 3 2 2 2 3 2 2" xfId="28724" xr:uid="{BC15B06F-5B5E-45E6-A67A-C003D0151A87}"/>
    <cellStyle name="40% - Accent2 3 2 2 2 3 3" xfId="20396" xr:uid="{2DAB5183-183B-48FD-809C-36A39A73FBB9}"/>
    <cellStyle name="40% - Accent2 3 2 2 2 4" xfId="6513" xr:uid="{0FB5C741-0D06-41D5-B838-685E4A93A965}"/>
    <cellStyle name="40% - Accent2 3 2 2 2 4 2" xfId="14843" xr:uid="{1D39EE9D-07CC-4D44-B8B7-96C953153A5B}"/>
    <cellStyle name="40% - Accent2 3 2 2 2 4 2 2" xfId="31500" xr:uid="{239668E8-13CB-4764-89AD-65E084D54FF6}"/>
    <cellStyle name="40% - Accent2 3 2 2 2 4 3" xfId="23172" xr:uid="{EA2D030A-4904-4509-A4FD-51BF9313DF6B}"/>
    <cellStyle name="40% - Accent2 3 2 2 2 5" xfId="9291" xr:uid="{52EA46EB-9757-408F-85C9-C95AABDD39A5}"/>
    <cellStyle name="40% - Accent2 3 2 2 2 5 2" xfId="25948" xr:uid="{B29D1939-54E7-43AA-B7CD-796EEE580B0A}"/>
    <cellStyle name="40% - Accent2 3 2 2 2 6" xfId="17620" xr:uid="{9848DF34-E06F-4A90-B5C9-C5BBCFF3F7B7}"/>
    <cellStyle name="40% - Accent2 3 2 2 3" xfId="1799" xr:uid="{1FC22CF4-1DF5-47F5-905B-AB438687FB63}"/>
    <cellStyle name="40% - Accent2 3 2 2 3 2" xfId="4589" xr:uid="{F416A2E1-5F96-46F5-A546-53675179C237}"/>
    <cellStyle name="40% - Accent2 3 2 2 3 2 2" xfId="12919" xr:uid="{67750A1D-CEEF-4D28-BEB1-8E1D51F75101}"/>
    <cellStyle name="40% - Accent2 3 2 2 3 2 2 2" xfId="29576" xr:uid="{BBDD2F68-A410-45FA-9E17-0759CF25FC76}"/>
    <cellStyle name="40% - Accent2 3 2 2 3 2 3" xfId="21248" xr:uid="{7C3EEAE4-A065-4348-A9CE-99CE900E33FE}"/>
    <cellStyle name="40% - Accent2 3 2 2 3 3" xfId="7365" xr:uid="{D3BB90F2-5CC4-4485-93D3-2A041BB3A8DE}"/>
    <cellStyle name="40% - Accent2 3 2 2 3 3 2" xfId="15695" xr:uid="{2C4B160F-B692-40EB-8413-6B3D6D845978}"/>
    <cellStyle name="40% - Accent2 3 2 2 3 3 2 2" xfId="32352" xr:uid="{165E6852-8812-4E8E-A472-A9226E62A5F5}"/>
    <cellStyle name="40% - Accent2 3 2 2 3 3 3" xfId="24024" xr:uid="{9871B7A6-0A61-4E08-9E18-3F6D415CA81D}"/>
    <cellStyle name="40% - Accent2 3 2 2 3 4" xfId="10143" xr:uid="{E63054DB-7E6B-4C5A-9B00-3537C2913140}"/>
    <cellStyle name="40% - Accent2 3 2 2 3 4 2" xfId="26800" xr:uid="{70AC35FC-E89E-481B-8EA9-E7CDFD3FB3E0}"/>
    <cellStyle name="40% - Accent2 3 2 2 3 5" xfId="18472" xr:uid="{6520AE2E-EED8-460B-BA4E-C14ECDC2EADE}"/>
    <cellStyle name="40% - Accent2 3 2 2 4" xfId="3262" xr:uid="{F2868FFF-6462-4C56-80F2-E38AEEA2F057}"/>
    <cellStyle name="40% - Accent2 3 2 2 4 2" xfId="11592" xr:uid="{FC82FEF3-703A-4E75-8720-A97423AB4C79}"/>
    <cellStyle name="40% - Accent2 3 2 2 4 2 2" xfId="28249" xr:uid="{2DCECA4F-E198-4540-8E19-FEC9B4BD051D}"/>
    <cellStyle name="40% - Accent2 3 2 2 4 3" xfId="19921" xr:uid="{46194817-6C72-4E75-9A78-4396FCF40F87}"/>
    <cellStyle name="40% - Accent2 3 2 2 5" xfId="6038" xr:uid="{D00424D1-B8FC-44E4-9BCA-EE2966A68E33}"/>
    <cellStyle name="40% - Accent2 3 2 2 5 2" xfId="14368" xr:uid="{404C5094-B536-4723-83D9-5B9127766A2C}"/>
    <cellStyle name="40% - Accent2 3 2 2 5 2 2" xfId="31025" xr:uid="{7BBC1031-483B-4497-92D2-6D0CAFE1E99D}"/>
    <cellStyle name="40% - Accent2 3 2 2 5 3" xfId="22697" xr:uid="{56EDFF6C-DF94-4DA9-BF4D-74630694BB13}"/>
    <cellStyle name="40% - Accent2 3 2 2 6" xfId="8816" xr:uid="{337431DF-6011-4395-9BED-1B613C07D099}"/>
    <cellStyle name="40% - Accent2 3 2 2 6 2" xfId="25473" xr:uid="{2F49D942-EC6D-49D0-B357-07E90DD4378E}"/>
    <cellStyle name="40% - Accent2 3 2 2 7" xfId="17145" xr:uid="{961D591B-2B87-47DD-9860-77041C53B002}"/>
    <cellStyle name="40% - Accent2 3 2 3" xfId="705" xr:uid="{4C09879B-F112-4EC6-BD5E-3C31884A50FF}"/>
    <cellStyle name="40% - Accent2 3 2 3 2" xfId="2035" xr:uid="{6FEC057F-24F3-424A-BC67-8DFF56D2CE22}"/>
    <cellStyle name="40% - Accent2 3 2 3 2 2" xfId="4825" xr:uid="{F9FB3698-D3B0-4FD3-8828-ABE6A4E46B32}"/>
    <cellStyle name="40% - Accent2 3 2 3 2 2 2" xfId="13155" xr:uid="{CCB08EA7-D15B-4312-AF6D-3BA2ED907EB5}"/>
    <cellStyle name="40% - Accent2 3 2 3 2 2 2 2" xfId="29812" xr:uid="{FC11D951-6759-4A66-B539-031DFCDA63CF}"/>
    <cellStyle name="40% - Accent2 3 2 3 2 2 3" xfId="21484" xr:uid="{5A434F83-3249-49CF-8DAF-FD1D91C2ACE6}"/>
    <cellStyle name="40% - Accent2 3 2 3 2 3" xfId="7601" xr:uid="{922A96FA-E44B-4316-A303-6E166DF200B4}"/>
    <cellStyle name="40% - Accent2 3 2 3 2 3 2" xfId="15931" xr:uid="{A8E4C607-4EB9-46E3-B403-E9574A62260E}"/>
    <cellStyle name="40% - Accent2 3 2 3 2 3 2 2" xfId="32588" xr:uid="{C87B3ADE-5584-4A09-8FF4-DC5FD0CC17FF}"/>
    <cellStyle name="40% - Accent2 3 2 3 2 3 3" xfId="24260" xr:uid="{E90DB8B1-E991-4FAA-AE2F-03735225098A}"/>
    <cellStyle name="40% - Accent2 3 2 3 2 4" xfId="10379" xr:uid="{721D9E41-0E85-44AC-8584-ED3FE44E0920}"/>
    <cellStyle name="40% - Accent2 3 2 3 2 4 2" xfId="27036" xr:uid="{889682F4-95EC-4687-B2B5-7CE4560E4450}"/>
    <cellStyle name="40% - Accent2 3 2 3 2 5" xfId="18708" xr:uid="{EBE32D65-F9A0-4E1F-B48E-3EB64F9A3425}"/>
    <cellStyle name="40% - Accent2 3 2 3 3" xfId="3498" xr:uid="{ACF0B96F-48A6-4096-BD50-D56AD15437A9}"/>
    <cellStyle name="40% - Accent2 3 2 3 3 2" xfId="11828" xr:uid="{9D5D10DF-B4AF-4058-B040-DC14BFD5282B}"/>
    <cellStyle name="40% - Accent2 3 2 3 3 2 2" xfId="28485" xr:uid="{D7A17127-DBBF-4EB8-8ADE-5249BC6C171B}"/>
    <cellStyle name="40% - Accent2 3 2 3 3 3" xfId="20157" xr:uid="{E4B075DA-C487-43D9-97C6-006296C18A89}"/>
    <cellStyle name="40% - Accent2 3 2 3 4" xfId="6274" xr:uid="{970D5268-81E2-4B14-A5F4-D4A09F87740A}"/>
    <cellStyle name="40% - Accent2 3 2 3 4 2" xfId="14604" xr:uid="{5948DAD2-D2A7-44B7-BD79-7140A7C3AFDD}"/>
    <cellStyle name="40% - Accent2 3 2 3 4 2 2" xfId="31261" xr:uid="{265E555D-CF2C-4CCD-A096-980036FBE693}"/>
    <cellStyle name="40% - Accent2 3 2 3 4 3" xfId="22933" xr:uid="{79020CBB-B12F-4A48-A139-BB09F0EA7860}"/>
    <cellStyle name="40% - Accent2 3 2 3 5" xfId="9052" xr:uid="{40EEEB78-F5E4-4FB6-BA6D-23298E0F1A76}"/>
    <cellStyle name="40% - Accent2 3 2 3 5 2" xfId="25709" xr:uid="{16FF163A-830A-495D-ADCD-D92065E22809}"/>
    <cellStyle name="40% - Accent2 3 2 3 6" xfId="17381" xr:uid="{30CDE963-3431-4B06-8EA9-47774A2AF077}"/>
    <cellStyle name="40% - Accent2 3 2 4" xfId="1182" xr:uid="{252784DA-B39C-48EC-A4DB-3833F4E0FD37}"/>
    <cellStyle name="40% - Accent2 3 2 4 2" xfId="2510" xr:uid="{666FA00F-FC9A-4C83-9EA8-00C45E71106F}"/>
    <cellStyle name="40% - Accent2 3 2 4 2 2" xfId="5300" xr:uid="{C7BB02A7-F919-47A8-8E8A-06CCDBE10A83}"/>
    <cellStyle name="40% - Accent2 3 2 4 2 2 2" xfId="13630" xr:uid="{6FAC7175-2AA0-45D0-B21D-E0009802402D}"/>
    <cellStyle name="40% - Accent2 3 2 4 2 2 2 2" xfId="30287" xr:uid="{FE402967-92AE-4344-90D6-104548A159BD}"/>
    <cellStyle name="40% - Accent2 3 2 4 2 2 3" xfId="21959" xr:uid="{8E12E564-FC40-4C16-B2E5-54CF5F22EB79}"/>
    <cellStyle name="40% - Accent2 3 2 4 2 3" xfId="8076" xr:uid="{61587427-BEDD-48AC-8848-AA1D3F27CB4A}"/>
    <cellStyle name="40% - Accent2 3 2 4 2 3 2" xfId="16406" xr:uid="{E33FDF08-71BF-438E-B678-79E35F657BAD}"/>
    <cellStyle name="40% - Accent2 3 2 4 2 3 2 2" xfId="33063" xr:uid="{CC37583A-AAB0-478B-8AF4-4CA0DE3E712C}"/>
    <cellStyle name="40% - Accent2 3 2 4 2 3 3" xfId="24735" xr:uid="{BAED05D9-F36A-46E9-BE1C-BDF52E1CC879}"/>
    <cellStyle name="40% - Accent2 3 2 4 2 4" xfId="10854" xr:uid="{5E0CC47C-06AD-4ED3-960A-044A8081C6D8}"/>
    <cellStyle name="40% - Accent2 3 2 4 2 4 2" xfId="27511" xr:uid="{2AA672F5-938C-44FE-8397-20FB4EED0902}"/>
    <cellStyle name="40% - Accent2 3 2 4 2 5" xfId="19183" xr:uid="{4BEDAA27-6B06-4D42-9060-4888661E9D7F}"/>
    <cellStyle name="40% - Accent2 3 2 4 3" xfId="3973" xr:uid="{60495AD7-5B81-424F-B189-4AE4EE34AA16}"/>
    <cellStyle name="40% - Accent2 3 2 4 3 2" xfId="12303" xr:uid="{64A2D182-E3F5-4509-B4D9-C630AFF78249}"/>
    <cellStyle name="40% - Accent2 3 2 4 3 2 2" xfId="28960" xr:uid="{7035E133-7626-4AB2-9A7E-A1411ED77894}"/>
    <cellStyle name="40% - Accent2 3 2 4 3 3" xfId="20632" xr:uid="{2A3B77D1-B993-4351-B713-FD657EA8E38D}"/>
    <cellStyle name="40% - Accent2 3 2 4 4" xfId="6749" xr:uid="{B66D36EB-5410-4D2C-BFA4-12F97E4CD4DA}"/>
    <cellStyle name="40% - Accent2 3 2 4 4 2" xfId="15079" xr:uid="{243F4DA8-9CC1-4481-AA63-ECF01F0EDB8A}"/>
    <cellStyle name="40% - Accent2 3 2 4 4 2 2" xfId="31736" xr:uid="{1F4A4DBE-BBCC-4909-959E-EA17793B028D}"/>
    <cellStyle name="40% - Accent2 3 2 4 4 3" xfId="23408" xr:uid="{C079D1C3-0456-47B9-A126-48E1A03A3A06}"/>
    <cellStyle name="40% - Accent2 3 2 4 5" xfId="9527" xr:uid="{0A77D180-99D4-4114-87E9-E8DBD0FE4B37}"/>
    <cellStyle name="40% - Accent2 3 2 4 5 2" xfId="26184" xr:uid="{840D4E48-737C-4529-9476-B9B1699D0F98}"/>
    <cellStyle name="40% - Accent2 3 2 4 6" xfId="17856" xr:uid="{CD1F0DE5-BD1E-4C78-A2F2-46B709266698}"/>
    <cellStyle name="40% - Accent2 3 2 5" xfId="1562" xr:uid="{73AC46F9-B9E2-43BA-A90E-5973F73B181C}"/>
    <cellStyle name="40% - Accent2 3 2 5 2" xfId="4352" xr:uid="{F7BCDA50-E19F-47DF-BDB4-B22C122D5E40}"/>
    <cellStyle name="40% - Accent2 3 2 5 2 2" xfId="12682" xr:uid="{A90C0282-33F1-45BE-B2D8-282C4B037259}"/>
    <cellStyle name="40% - Accent2 3 2 5 2 2 2" xfId="29339" xr:uid="{22BC85A0-DB2A-4F14-9956-FA12775DDE4E}"/>
    <cellStyle name="40% - Accent2 3 2 5 2 3" xfId="21011" xr:uid="{918CEE60-1C53-41AE-8490-052BBE3185F2}"/>
    <cellStyle name="40% - Accent2 3 2 5 3" xfId="7128" xr:uid="{0C7DBAAE-1DC4-4B3A-A305-43F5CFA979B3}"/>
    <cellStyle name="40% - Accent2 3 2 5 3 2" xfId="15458" xr:uid="{0845861D-AAF9-4640-B9A0-44AA2B796792}"/>
    <cellStyle name="40% - Accent2 3 2 5 3 2 2" xfId="32115" xr:uid="{7B556BB3-AB6A-43D8-9696-BB69DA1EC57A}"/>
    <cellStyle name="40% - Accent2 3 2 5 3 3" xfId="23787" xr:uid="{5F50A314-9323-4E96-9957-79701DC10015}"/>
    <cellStyle name="40% - Accent2 3 2 5 4" xfId="9906" xr:uid="{694E44A7-D1DF-4E30-9F58-BCB479DDA122}"/>
    <cellStyle name="40% - Accent2 3 2 5 4 2" xfId="26563" xr:uid="{7DD03EB2-09E1-4689-82F0-ED3B7DDBE6D4}"/>
    <cellStyle name="40% - Accent2 3 2 5 5" xfId="18235" xr:uid="{265E5C56-2D88-41A0-868B-8F494E16B514}"/>
    <cellStyle name="40% - Accent2 3 2 6" xfId="3025" xr:uid="{C2C908D2-30B1-4741-B5FA-43AECCD45532}"/>
    <cellStyle name="40% - Accent2 3 2 6 2" xfId="11355" xr:uid="{CAB7B903-D409-428E-AD88-2C97B5EE8565}"/>
    <cellStyle name="40% - Accent2 3 2 6 2 2" xfId="28012" xr:uid="{F508B42F-5BC4-4707-8E9D-04E4378CC526}"/>
    <cellStyle name="40% - Accent2 3 2 6 3" xfId="19684" xr:uid="{F68C63E0-377B-481C-ABB4-F16E21FEC7C4}"/>
    <cellStyle name="40% - Accent2 3 2 7" xfId="5801" xr:uid="{73FD3DE3-6C0B-46B7-A8DD-D2200DD657D5}"/>
    <cellStyle name="40% - Accent2 3 2 7 2" xfId="14131" xr:uid="{DF53412A-E223-4FBB-A889-2AAAB9B19CE9}"/>
    <cellStyle name="40% - Accent2 3 2 7 2 2" xfId="30788" xr:uid="{A47C7DE9-92AD-44F7-AB55-7D5729AB1869}"/>
    <cellStyle name="40% - Accent2 3 2 7 3" xfId="22460" xr:uid="{4404FFF2-1670-4542-9D5D-0F73F4CDF7EE}"/>
    <cellStyle name="40% - Accent2 3 2 8" xfId="8579" xr:uid="{319326AB-1D79-44D9-9D13-EDEEE1C7488E}"/>
    <cellStyle name="40% - Accent2 3 2 8 2" xfId="25236" xr:uid="{49A293F2-F5D3-4329-9ECD-232EA1AC173A}"/>
    <cellStyle name="40% - Accent2 3 2 9" xfId="16908" xr:uid="{0E3105EC-D328-4992-9808-393ECD2A6A17}"/>
    <cellStyle name="40% - Accent2 3 3" xfId="349" xr:uid="{D0DC3976-86FB-40FC-A21A-D523B1E8D99F}"/>
    <cellStyle name="40% - Accent2 3 3 2" xfId="828" xr:uid="{FC1E2CB3-9222-4ACF-B99F-545087024B8D}"/>
    <cellStyle name="40% - Accent2 3 3 2 2" xfId="2156" xr:uid="{19800D93-DB6F-4A78-8B07-F977D64CF2A2}"/>
    <cellStyle name="40% - Accent2 3 3 2 2 2" xfId="4946" xr:uid="{0D2B549A-B69D-46DC-8B0C-7A2FC5BC57EB}"/>
    <cellStyle name="40% - Accent2 3 3 2 2 2 2" xfId="13276" xr:uid="{25F9C916-FD71-460C-8145-BF162047264A}"/>
    <cellStyle name="40% - Accent2 3 3 2 2 2 2 2" xfId="29933" xr:uid="{A4811470-EB83-4248-B160-9285A22E0FEE}"/>
    <cellStyle name="40% - Accent2 3 3 2 2 2 3" xfId="21605" xr:uid="{76CD6A42-76E0-4D66-BF58-D28615D84E16}"/>
    <cellStyle name="40% - Accent2 3 3 2 2 3" xfId="7722" xr:uid="{8DBD6001-6CF7-407B-A861-5E9F08118051}"/>
    <cellStyle name="40% - Accent2 3 3 2 2 3 2" xfId="16052" xr:uid="{670C860F-FFA2-452F-8B54-F6CEE286BB23}"/>
    <cellStyle name="40% - Accent2 3 3 2 2 3 2 2" xfId="32709" xr:uid="{DA640162-EB38-4CB6-8BE6-C874E6156183}"/>
    <cellStyle name="40% - Accent2 3 3 2 2 3 3" xfId="24381" xr:uid="{F2054ECD-95C5-4550-9E68-904C3B8685C7}"/>
    <cellStyle name="40% - Accent2 3 3 2 2 4" xfId="10500" xr:uid="{1AE4A663-1146-41D3-B620-D211898D63B7}"/>
    <cellStyle name="40% - Accent2 3 3 2 2 4 2" xfId="27157" xr:uid="{5B1A11F9-3D9C-4653-B884-4E1ACA458407}"/>
    <cellStyle name="40% - Accent2 3 3 2 2 5" xfId="18829" xr:uid="{E39EDC3A-9CAB-4C9D-A3EC-557DABB4B4B2}"/>
    <cellStyle name="40% - Accent2 3 3 2 3" xfId="3619" xr:uid="{A88F11A8-F51B-4442-A6C9-EF8C64B5CD22}"/>
    <cellStyle name="40% - Accent2 3 3 2 3 2" xfId="11949" xr:uid="{424A94A2-6FE6-4572-8964-9C36696A0964}"/>
    <cellStyle name="40% - Accent2 3 3 2 3 2 2" xfId="28606" xr:uid="{22F96407-12D6-4925-98B5-493C711115E1}"/>
    <cellStyle name="40% - Accent2 3 3 2 3 3" xfId="20278" xr:uid="{9BDF9960-84C6-4BC4-B5F1-A47012F433AA}"/>
    <cellStyle name="40% - Accent2 3 3 2 4" xfId="6395" xr:uid="{91C95129-0F6D-4640-977D-B91D75C6CE37}"/>
    <cellStyle name="40% - Accent2 3 3 2 4 2" xfId="14725" xr:uid="{874F84ED-F5AA-45A2-A7DA-593DE5DA6386}"/>
    <cellStyle name="40% - Accent2 3 3 2 4 2 2" xfId="31382" xr:uid="{3DFC98E9-9C46-4F6B-80C6-4850D14FE220}"/>
    <cellStyle name="40% - Accent2 3 3 2 4 3" xfId="23054" xr:uid="{375A25A6-32DE-4A88-BA37-32A2F04B8F78}"/>
    <cellStyle name="40% - Accent2 3 3 2 5" xfId="9173" xr:uid="{5794E516-83C8-43D1-9267-B344FD8191E7}"/>
    <cellStyle name="40% - Accent2 3 3 2 5 2" xfId="25830" xr:uid="{A7925B70-658D-40A8-9D06-F42BF58E2059}"/>
    <cellStyle name="40% - Accent2 3 3 2 6" xfId="17502" xr:uid="{677DDAC7-DD24-4E88-AEAB-BEA965C75F6F}"/>
    <cellStyle name="40% - Accent2 3 3 3" xfId="1679" xr:uid="{D679BCF5-A605-41F0-84AF-AEFD8ABA28C8}"/>
    <cellStyle name="40% - Accent2 3 3 3 2" xfId="4469" xr:uid="{D8F6758D-9FE5-4D1D-A122-3324AC14F75A}"/>
    <cellStyle name="40% - Accent2 3 3 3 2 2" xfId="12799" xr:uid="{B72C7EFF-F512-4D0D-8BA0-44DF22BC68C6}"/>
    <cellStyle name="40% - Accent2 3 3 3 2 2 2" xfId="29456" xr:uid="{007AC882-A0AA-4310-A3A4-4D2D821516A6}"/>
    <cellStyle name="40% - Accent2 3 3 3 2 3" xfId="21128" xr:uid="{96C82CEA-C407-4E61-BDF6-6ACC67218721}"/>
    <cellStyle name="40% - Accent2 3 3 3 3" xfId="7245" xr:uid="{A567E91B-3F63-4C45-B138-54C78D4BA8EE}"/>
    <cellStyle name="40% - Accent2 3 3 3 3 2" xfId="15575" xr:uid="{D4864E79-C7CC-410C-B48A-C9F19B05676A}"/>
    <cellStyle name="40% - Accent2 3 3 3 3 2 2" xfId="32232" xr:uid="{A9EFFC89-1C11-4B07-9140-82DBCB249569}"/>
    <cellStyle name="40% - Accent2 3 3 3 3 3" xfId="23904" xr:uid="{952212F6-4A80-4D7B-95F0-D6967F5CC7BD}"/>
    <cellStyle name="40% - Accent2 3 3 3 4" xfId="10023" xr:uid="{C3A3315F-3DC1-41D0-B95C-6C5630A1EF5F}"/>
    <cellStyle name="40% - Accent2 3 3 3 4 2" xfId="26680" xr:uid="{732DDF37-35B3-45E1-94F0-846096C377DB}"/>
    <cellStyle name="40% - Accent2 3 3 3 5" xfId="18352" xr:uid="{0212984E-705B-4157-9CE3-4827E3A38042}"/>
    <cellStyle name="40% - Accent2 3 3 4" xfId="3142" xr:uid="{70BA3056-B486-4908-BF57-7E5A050DE0C2}"/>
    <cellStyle name="40% - Accent2 3 3 4 2" xfId="11472" xr:uid="{8120851C-1E53-43C0-8BB7-313DDCFA15CF}"/>
    <cellStyle name="40% - Accent2 3 3 4 2 2" xfId="28129" xr:uid="{627A7CD8-3748-47AE-BCA7-DE87B8DCCD18}"/>
    <cellStyle name="40% - Accent2 3 3 4 3" xfId="19801" xr:uid="{D6E362F5-5869-4EED-843F-501EC65FB302}"/>
    <cellStyle name="40% - Accent2 3 3 5" xfId="5918" xr:uid="{D85D0C66-C8E0-4B27-8526-5B2626A5735A}"/>
    <cellStyle name="40% - Accent2 3 3 5 2" xfId="14248" xr:uid="{184D3FA5-26B9-4AA8-80C7-7E6CD1BD32B8}"/>
    <cellStyle name="40% - Accent2 3 3 5 2 2" xfId="30905" xr:uid="{C5D2DE65-D22C-40DD-AEF7-8A3AE5ABB8FB}"/>
    <cellStyle name="40% - Accent2 3 3 5 3" xfId="22577" xr:uid="{FFDE3BAE-CAAE-4264-972A-BD6326BFE56B}"/>
    <cellStyle name="40% - Accent2 3 3 6" xfId="8696" xr:uid="{9530C4DE-B48C-4064-9CB1-58C01E98102C}"/>
    <cellStyle name="40% - Accent2 3 3 6 2" xfId="25353" xr:uid="{41BC6D1C-6275-4A2B-8E7A-DAAB450FFE12}"/>
    <cellStyle name="40% - Accent2 3 3 7" xfId="17025" xr:uid="{EC4A67A7-34F0-45FA-ABE8-D82AF35D86EA}"/>
    <cellStyle name="40% - Accent2 3 4" xfId="585" xr:uid="{6A87B936-74E1-4EA7-B518-411ACC7C54CD}"/>
    <cellStyle name="40% - Accent2 3 4 2" xfId="1915" xr:uid="{9FA44FC0-C6A9-401E-BBAF-FAE72482935F}"/>
    <cellStyle name="40% - Accent2 3 4 2 2" xfId="4705" xr:uid="{E7C4B719-4A61-4CBF-A7A6-5F039774F021}"/>
    <cellStyle name="40% - Accent2 3 4 2 2 2" xfId="13035" xr:uid="{26BD52BE-98E6-4259-9344-72D3621755DD}"/>
    <cellStyle name="40% - Accent2 3 4 2 2 2 2" xfId="29692" xr:uid="{66054521-B21C-4668-879B-1351E48CB406}"/>
    <cellStyle name="40% - Accent2 3 4 2 2 3" xfId="21364" xr:uid="{D6E8AB56-B9FD-495F-B1FB-F440CBFDEBB1}"/>
    <cellStyle name="40% - Accent2 3 4 2 3" xfId="7481" xr:uid="{FA15B74B-9D77-4D4A-84D5-4CFD0691A38A}"/>
    <cellStyle name="40% - Accent2 3 4 2 3 2" xfId="15811" xr:uid="{E147FD49-607E-49D5-9FF8-D4D62D615627}"/>
    <cellStyle name="40% - Accent2 3 4 2 3 2 2" xfId="32468" xr:uid="{08BDC35C-7F75-4FBE-AE5E-5C07E4E62E85}"/>
    <cellStyle name="40% - Accent2 3 4 2 3 3" xfId="24140" xr:uid="{DC027CD2-164E-4FAE-914D-FB98FB738CA6}"/>
    <cellStyle name="40% - Accent2 3 4 2 4" xfId="10259" xr:uid="{9F078D65-4BF1-4F35-BB0E-1CDA48DEFD51}"/>
    <cellStyle name="40% - Accent2 3 4 2 4 2" xfId="26916" xr:uid="{B59247E5-949D-464D-AB6A-82BADCAA8C8B}"/>
    <cellStyle name="40% - Accent2 3 4 2 5" xfId="18588" xr:uid="{EC8046D4-3EEF-4B87-BCCB-E9C9688E48C4}"/>
    <cellStyle name="40% - Accent2 3 4 3" xfId="3378" xr:uid="{133F8001-91FE-4EB2-8C43-CFBFB3C39756}"/>
    <cellStyle name="40% - Accent2 3 4 3 2" xfId="11708" xr:uid="{5B0FD666-6ADC-476B-B993-929358888F3F}"/>
    <cellStyle name="40% - Accent2 3 4 3 2 2" xfId="28365" xr:uid="{47DF8D24-EB4C-444C-B093-3B25BBB7DD20}"/>
    <cellStyle name="40% - Accent2 3 4 3 3" xfId="20037" xr:uid="{134AB2D8-CA1B-4EEA-998B-C4AE6F8761FE}"/>
    <cellStyle name="40% - Accent2 3 4 4" xfId="6154" xr:uid="{92A1EA03-E728-4273-93BC-FDB08CE9E1D3}"/>
    <cellStyle name="40% - Accent2 3 4 4 2" xfId="14484" xr:uid="{1DC400B7-4B0B-448E-92A7-BC6189DC2B8F}"/>
    <cellStyle name="40% - Accent2 3 4 4 2 2" xfId="31141" xr:uid="{0CB8EDF0-2F12-4D83-9941-C956F46A9429}"/>
    <cellStyle name="40% - Accent2 3 4 4 3" xfId="22813" xr:uid="{CA4F7F6C-ADB1-4826-BA7B-E8491F6D66F5}"/>
    <cellStyle name="40% - Accent2 3 4 5" xfId="8932" xr:uid="{33192F95-5097-4766-9B57-6C27C54F6B57}"/>
    <cellStyle name="40% - Accent2 3 4 5 2" xfId="25589" xr:uid="{4C7AD202-2665-4897-8006-7D470CF0D630}"/>
    <cellStyle name="40% - Accent2 3 4 6" xfId="17261" xr:uid="{CC1526A0-061C-421D-AEDD-B2D7D896550D}"/>
    <cellStyle name="40% - Accent2 3 5" xfId="1062" xr:uid="{BE43BF14-EC00-4AE9-8853-69BE9D54D4AB}"/>
    <cellStyle name="40% - Accent2 3 5 2" xfId="2390" xr:uid="{E7E065FF-614B-42C5-80F6-DE2ACFFF4F14}"/>
    <cellStyle name="40% - Accent2 3 5 2 2" xfId="5180" xr:uid="{0A2C65C6-5204-4F66-B8DB-3879DA7DE67B}"/>
    <cellStyle name="40% - Accent2 3 5 2 2 2" xfId="13510" xr:uid="{FEF4A71E-7770-42F5-9903-BDECC5271F51}"/>
    <cellStyle name="40% - Accent2 3 5 2 2 2 2" xfId="30167" xr:uid="{42B6E4A2-3109-43B8-8FA1-89FCFAC4E1CD}"/>
    <cellStyle name="40% - Accent2 3 5 2 2 3" xfId="21839" xr:uid="{95AF891F-9E2D-4502-BB26-2857C9262EE8}"/>
    <cellStyle name="40% - Accent2 3 5 2 3" xfId="7956" xr:uid="{F0E6DBB9-E3F3-49A0-9ED8-ACEADB4F66B2}"/>
    <cellStyle name="40% - Accent2 3 5 2 3 2" xfId="16286" xr:uid="{B2A20789-9AEF-423F-82EC-FC7F9A6A2C87}"/>
    <cellStyle name="40% - Accent2 3 5 2 3 2 2" xfId="32943" xr:uid="{3664798D-73FC-479B-8972-5F1C5A8C10D1}"/>
    <cellStyle name="40% - Accent2 3 5 2 3 3" xfId="24615" xr:uid="{4F433B3C-409F-46E8-8B50-6EA6C3FD677F}"/>
    <cellStyle name="40% - Accent2 3 5 2 4" xfId="10734" xr:uid="{38EDFF46-668F-4B9E-88E7-E9AA3DA278DE}"/>
    <cellStyle name="40% - Accent2 3 5 2 4 2" xfId="27391" xr:uid="{3F8FC5D6-D367-452A-A5E0-904F9C078D4A}"/>
    <cellStyle name="40% - Accent2 3 5 2 5" xfId="19063" xr:uid="{275FB516-5DA1-449E-8B98-670C333BCC9B}"/>
    <cellStyle name="40% - Accent2 3 5 3" xfId="3853" xr:uid="{55726FCE-6345-4E45-9AC0-B0182C00CC33}"/>
    <cellStyle name="40% - Accent2 3 5 3 2" xfId="12183" xr:uid="{402E1957-B53B-4566-8D66-87E30676ADA9}"/>
    <cellStyle name="40% - Accent2 3 5 3 2 2" xfId="28840" xr:uid="{0B39D52F-AA44-4D51-9F0D-38C0207A1A56}"/>
    <cellStyle name="40% - Accent2 3 5 3 3" xfId="20512" xr:uid="{DDBCAEED-0B1B-4349-A664-37A094BB1680}"/>
    <cellStyle name="40% - Accent2 3 5 4" xfId="6629" xr:uid="{99294E51-28F3-4C75-B072-1EBCDE5232F6}"/>
    <cellStyle name="40% - Accent2 3 5 4 2" xfId="14959" xr:uid="{11F0DA44-1A08-4FA2-8F39-73D19A25FF52}"/>
    <cellStyle name="40% - Accent2 3 5 4 2 2" xfId="31616" xr:uid="{D75089FE-9D85-4EBB-BCC4-7C778FA7B549}"/>
    <cellStyle name="40% - Accent2 3 5 4 3" xfId="23288" xr:uid="{A11894F2-7A4E-4B08-8BDA-41C037086017}"/>
    <cellStyle name="40% - Accent2 3 5 5" xfId="9407" xr:uid="{A9E8E64F-6546-48B3-A794-DA114092F380}"/>
    <cellStyle name="40% - Accent2 3 5 5 2" xfId="26064" xr:uid="{95744C85-B9E8-43F6-933F-6BAA208972D2}"/>
    <cellStyle name="40% - Accent2 3 5 6" xfId="17736" xr:uid="{EF6012C0-0DD0-4FFA-AC70-0E86B28AFFC7}"/>
    <cellStyle name="40% - Accent2 3 6" xfId="1327" xr:uid="{5082A6FE-4BA6-426A-8B32-524AE2632603}"/>
    <cellStyle name="40% - Accent2 3 6 2" xfId="2655" xr:uid="{7B3513B8-E99E-48E3-96C8-FD97596BD95A}"/>
    <cellStyle name="40% - Accent2 3 6 2 2" xfId="5445" xr:uid="{B896B51C-25A4-4D53-842A-AD0EB2FD6024}"/>
    <cellStyle name="40% - Accent2 3 6 2 2 2" xfId="13775" xr:uid="{26C303CA-3225-47BF-BF94-9C5ED088BFBC}"/>
    <cellStyle name="40% - Accent2 3 6 2 2 2 2" xfId="30432" xr:uid="{562E20B6-BB3E-48C2-9761-6103873BE0D3}"/>
    <cellStyle name="40% - Accent2 3 6 2 2 3" xfId="22104" xr:uid="{577F49C9-9308-4DD3-AC07-ED4101A8E30F}"/>
    <cellStyle name="40% - Accent2 3 6 2 3" xfId="8221" xr:uid="{5C416AA8-B22E-4795-8176-A9F2AF5E3199}"/>
    <cellStyle name="40% - Accent2 3 6 2 3 2" xfId="16551" xr:uid="{063E050C-99C5-495C-BABF-95DCBAC24435}"/>
    <cellStyle name="40% - Accent2 3 6 2 3 2 2" xfId="33208" xr:uid="{F8A7058F-F589-43A3-9D74-9FB7AEE008EB}"/>
    <cellStyle name="40% - Accent2 3 6 2 3 3" xfId="24880" xr:uid="{1F8E7E30-FCFA-4B1E-89CC-53897A010B3D}"/>
    <cellStyle name="40% - Accent2 3 6 2 4" xfId="10999" xr:uid="{026F3D79-EAC5-4F62-975F-CFA5EBBF2324}"/>
    <cellStyle name="40% - Accent2 3 6 2 4 2" xfId="27656" xr:uid="{CBAED12E-D42A-486D-ABE6-8C36FA07C79E}"/>
    <cellStyle name="40% - Accent2 3 6 2 5" xfId="19328" xr:uid="{1502C4DC-1F57-4468-B63D-6D16560CEF90}"/>
    <cellStyle name="40% - Accent2 3 6 3" xfId="4118" xr:uid="{A1B6602B-993D-4146-A9DB-27BAF9848AF5}"/>
    <cellStyle name="40% - Accent2 3 6 3 2" xfId="12448" xr:uid="{6B3B1770-6D01-4F76-AB10-2B852FB57DE2}"/>
    <cellStyle name="40% - Accent2 3 6 3 2 2" xfId="29105" xr:uid="{F283E694-C1DD-4564-A910-A7F8282E325F}"/>
    <cellStyle name="40% - Accent2 3 6 3 3" xfId="20777" xr:uid="{37BBC185-C33F-4A5A-9D38-7D4324D1AC52}"/>
    <cellStyle name="40% - Accent2 3 6 4" xfId="6894" xr:uid="{14083DD3-44A8-499A-A463-4593B5CCB8E7}"/>
    <cellStyle name="40% - Accent2 3 6 4 2" xfId="15224" xr:uid="{C79C8690-464E-4608-870B-69836071DF06}"/>
    <cellStyle name="40% - Accent2 3 6 4 2 2" xfId="31881" xr:uid="{CB893329-6D02-4882-BA8F-38A43B1BFE86}"/>
    <cellStyle name="40% - Accent2 3 6 4 3" xfId="23553" xr:uid="{11B78D20-211D-41AE-B977-2A0B1B9BA3C3}"/>
    <cellStyle name="40% - Accent2 3 6 5" xfId="9672" xr:uid="{A97FB4B9-2504-4247-849B-4AEC6FCA4419}"/>
    <cellStyle name="40% - Accent2 3 6 5 2" xfId="26329" xr:uid="{1AFC8249-5552-464C-93DC-34DC2D1346FD}"/>
    <cellStyle name="40% - Accent2 3 6 6" xfId="18001" xr:uid="{AABA9D8D-FCAF-402C-A428-9C2225786792}"/>
    <cellStyle name="40% - Accent2 3 7" xfId="1442" xr:uid="{11403E78-7E1A-408F-8587-E392A56D3568}"/>
    <cellStyle name="40% - Accent2 3 7 2" xfId="4232" xr:uid="{22286BC1-B5FB-492D-97DC-F0F32BDA5D1B}"/>
    <cellStyle name="40% - Accent2 3 7 2 2" xfId="12562" xr:uid="{FC54001D-393A-45B2-947F-81C7F9086180}"/>
    <cellStyle name="40% - Accent2 3 7 2 2 2" xfId="29219" xr:uid="{1CA5A6CB-B146-444C-AB4E-4DAEE07728BA}"/>
    <cellStyle name="40% - Accent2 3 7 2 3" xfId="20891" xr:uid="{29E2BE6D-2DE6-4570-829F-4009D48F5A48}"/>
    <cellStyle name="40% - Accent2 3 7 3" xfId="7008" xr:uid="{C95A302C-620B-450D-8579-895DDF64C3BF}"/>
    <cellStyle name="40% - Accent2 3 7 3 2" xfId="15338" xr:uid="{1DAF25CA-F3C7-4821-9212-FFA55D861910}"/>
    <cellStyle name="40% - Accent2 3 7 3 2 2" xfId="31995" xr:uid="{F0FEF1BF-165A-49D0-8B44-593BA5D4EAAB}"/>
    <cellStyle name="40% - Accent2 3 7 3 3" xfId="23667" xr:uid="{3E5F2D77-A7A0-4905-8EB1-DB177A096FCE}"/>
    <cellStyle name="40% - Accent2 3 7 4" xfId="9786" xr:uid="{678B3206-2D54-4C91-98DD-805560FD06CC}"/>
    <cellStyle name="40% - Accent2 3 7 4 2" xfId="26443" xr:uid="{6B688AEB-A654-46F8-8971-9F3DAD5F7F97}"/>
    <cellStyle name="40% - Accent2 3 7 5" xfId="18115" xr:uid="{3D0AC7D5-146B-4C42-921C-E90E9184836E}"/>
    <cellStyle name="40% - Accent2 3 8" xfId="2905" xr:uid="{51E192F7-A8D0-40B1-9400-7BAEF43C9941}"/>
    <cellStyle name="40% - Accent2 3 8 2" xfId="11235" xr:uid="{8F2784DC-AD3E-4674-AB55-22FB984BC4FA}"/>
    <cellStyle name="40% - Accent2 3 8 2 2" xfId="27892" xr:uid="{55191282-EF43-4BCE-9DD1-FD11CB241E5C}"/>
    <cellStyle name="40% - Accent2 3 8 3" xfId="19564" xr:uid="{7C5A3F24-6921-4BF7-A084-6A8F0AF3D4F7}"/>
    <cellStyle name="40% - Accent2 3 9" xfId="5681" xr:uid="{6100F6CA-180B-4442-A6D7-03D953C53048}"/>
    <cellStyle name="40% - Accent2 3 9 2" xfId="14011" xr:uid="{CD623BCA-8D98-4A47-9AF8-F00773C9C36E}"/>
    <cellStyle name="40% - Accent2 3 9 2 2" xfId="30668" xr:uid="{813A998D-30BC-44A9-A90E-73B7A603E985}"/>
    <cellStyle name="40% - Accent2 3 9 3" xfId="22340" xr:uid="{4F2B9869-890F-43B3-AC43-1A417FC55943}"/>
    <cellStyle name="40% - Accent2 4" xfId="166" xr:uid="{DC54E5AF-FC24-4150-83B3-2BFBA7503114}"/>
    <cellStyle name="40% - Accent2 4 10" xfId="34759" xr:uid="{981CB66C-4FB3-443D-BB7D-39C00550A57F}"/>
    <cellStyle name="40% - Accent2 4 2" xfId="407" xr:uid="{8731267B-0F25-4CF1-9CBF-74878CD97A34}"/>
    <cellStyle name="40% - Accent2 4 2 2" xfId="884" xr:uid="{FBB72531-6993-47C7-ADB1-BBC8F49B3481}"/>
    <cellStyle name="40% - Accent2 4 2 2 2" xfId="2212" xr:uid="{FCAFEE48-9872-4368-A379-E5D26577AF7A}"/>
    <cellStyle name="40% - Accent2 4 2 2 2 2" xfId="5002" xr:uid="{F872EA06-83C6-4BA4-AA45-0F3E60EDEC0B}"/>
    <cellStyle name="40% - Accent2 4 2 2 2 2 2" xfId="13332" xr:uid="{D0561DB2-5FF1-4525-A5F0-EBEB743A5EB2}"/>
    <cellStyle name="40% - Accent2 4 2 2 2 2 2 2" xfId="29989" xr:uid="{F313AC1C-3A95-40CA-9190-C4E1E0754039}"/>
    <cellStyle name="40% - Accent2 4 2 2 2 2 3" xfId="21661" xr:uid="{0BB6BA7A-2635-4B60-B929-41FCF6769113}"/>
    <cellStyle name="40% - Accent2 4 2 2 2 3" xfId="7778" xr:uid="{8224FFF2-72A2-4265-9637-E9A1ACE89D94}"/>
    <cellStyle name="40% - Accent2 4 2 2 2 3 2" xfId="16108" xr:uid="{5C0E5DC2-61BB-4B90-8B00-70344BAAF212}"/>
    <cellStyle name="40% - Accent2 4 2 2 2 3 2 2" xfId="32765" xr:uid="{BEE300EE-50A3-4B42-A1AE-D1802B50D766}"/>
    <cellStyle name="40% - Accent2 4 2 2 2 3 3" xfId="24437" xr:uid="{11E15230-0712-45C2-A8E0-F5AEC20181C7}"/>
    <cellStyle name="40% - Accent2 4 2 2 2 4" xfId="10556" xr:uid="{EC1DEED5-67FB-4F1B-BB3E-380CB0A1EA6A}"/>
    <cellStyle name="40% - Accent2 4 2 2 2 4 2" xfId="27213" xr:uid="{AE81F0D9-0DE0-4A73-B8BF-573D834ED8A3}"/>
    <cellStyle name="40% - Accent2 4 2 2 2 5" xfId="18885" xr:uid="{FDE0DBEA-BAF3-4EFA-B5EF-8FCF9FA797FB}"/>
    <cellStyle name="40% - Accent2 4 2 2 3" xfId="3675" xr:uid="{DF6BA500-3439-4E24-9809-4CA22DD88755}"/>
    <cellStyle name="40% - Accent2 4 2 2 3 2" xfId="12005" xr:uid="{B8E9AB76-DB2C-4FA4-8193-094AC61785A5}"/>
    <cellStyle name="40% - Accent2 4 2 2 3 2 2" xfId="28662" xr:uid="{39953DE2-0770-4EE6-A86F-F7EA4E7E5738}"/>
    <cellStyle name="40% - Accent2 4 2 2 3 3" xfId="20334" xr:uid="{A6EB8D20-F546-435E-8D26-2FC0276C1F7C}"/>
    <cellStyle name="40% - Accent2 4 2 2 4" xfId="6451" xr:uid="{888B97F6-31DC-486B-AD81-3A707D67322B}"/>
    <cellStyle name="40% - Accent2 4 2 2 4 2" xfId="14781" xr:uid="{401DBB0C-F48A-4C8F-8C4C-785E757DEB06}"/>
    <cellStyle name="40% - Accent2 4 2 2 4 2 2" xfId="31438" xr:uid="{478CC936-C0E9-4D23-A0C8-1B9B18CF4487}"/>
    <cellStyle name="40% - Accent2 4 2 2 4 3" xfId="23110" xr:uid="{4FD24EAF-F0D9-4818-840B-F643E0359F5A}"/>
    <cellStyle name="40% - Accent2 4 2 2 5" xfId="9229" xr:uid="{949E3596-01CE-42F5-92F0-44FC6C8B28F8}"/>
    <cellStyle name="40% - Accent2 4 2 2 5 2" xfId="25886" xr:uid="{BADD2A5B-79BB-4969-8D17-52B0079C61AB}"/>
    <cellStyle name="40% - Accent2 4 2 2 6" xfId="17558" xr:uid="{64117E7B-F7D0-4590-B9BF-40DDDE11C88D}"/>
    <cellStyle name="40% - Accent2 4 2 3" xfId="1737" xr:uid="{98C587ED-52E3-4367-BD5B-DCD42F86E668}"/>
    <cellStyle name="40% - Accent2 4 2 3 2" xfId="4527" xr:uid="{9EA0D817-2A83-4803-87E8-CD75C93B2175}"/>
    <cellStyle name="40% - Accent2 4 2 3 2 2" xfId="12857" xr:uid="{AB60F50C-284B-4DC2-B7D9-3978A2777E70}"/>
    <cellStyle name="40% - Accent2 4 2 3 2 2 2" xfId="29514" xr:uid="{B2A82464-9B0B-42BA-945B-8027BFBD0467}"/>
    <cellStyle name="40% - Accent2 4 2 3 2 3" xfId="21186" xr:uid="{C820BF3D-A803-4E47-A0BE-F6693A42F656}"/>
    <cellStyle name="40% - Accent2 4 2 3 3" xfId="7303" xr:uid="{3A5D918A-1EA7-49DE-82CF-497BF44CD64B}"/>
    <cellStyle name="40% - Accent2 4 2 3 3 2" xfId="15633" xr:uid="{E7ED9656-6464-4898-A0B7-146756C32182}"/>
    <cellStyle name="40% - Accent2 4 2 3 3 2 2" xfId="32290" xr:uid="{7EA10971-A1B9-497D-ADE3-E7D55F5D2CFA}"/>
    <cellStyle name="40% - Accent2 4 2 3 3 3" xfId="23962" xr:uid="{DC99FA96-AFEC-4E04-BC53-424C6FAFF6EA}"/>
    <cellStyle name="40% - Accent2 4 2 3 4" xfId="10081" xr:uid="{14685987-74E6-406E-A835-C59F1283D97E}"/>
    <cellStyle name="40% - Accent2 4 2 3 4 2" xfId="26738" xr:uid="{013FC789-1372-47A5-A714-F8175EC41A39}"/>
    <cellStyle name="40% - Accent2 4 2 3 5" xfId="18410" xr:uid="{B204F6B8-0879-4EF3-883A-37ECC267C89C}"/>
    <cellStyle name="40% - Accent2 4 2 4" xfId="3200" xr:uid="{912D69B9-C86C-4992-960E-75B91C661D73}"/>
    <cellStyle name="40% - Accent2 4 2 4 2" xfId="11530" xr:uid="{75206570-9943-49CD-9D15-AA6B839B45D1}"/>
    <cellStyle name="40% - Accent2 4 2 4 2 2" xfId="28187" xr:uid="{66E42A3E-D756-4554-9046-45CB92F7EE60}"/>
    <cellStyle name="40% - Accent2 4 2 4 3" xfId="19859" xr:uid="{50D181A1-9BAE-40AA-8D71-D3A638813E7D}"/>
    <cellStyle name="40% - Accent2 4 2 5" xfId="5976" xr:uid="{2F21A4D4-13D1-4324-BE89-98E90B5C0091}"/>
    <cellStyle name="40% - Accent2 4 2 5 2" xfId="14306" xr:uid="{B6C6A2D5-B0D6-4AD6-84C9-0E3BE4832074}"/>
    <cellStyle name="40% - Accent2 4 2 5 2 2" xfId="30963" xr:uid="{E155E4AE-0D2F-4E00-B7D3-4C170B254E36}"/>
    <cellStyle name="40% - Accent2 4 2 5 3" xfId="22635" xr:uid="{0EBF99CC-D73B-4454-9447-452BB9984EA8}"/>
    <cellStyle name="40% - Accent2 4 2 6" xfId="8754" xr:uid="{B773DD80-D581-4BDE-925A-BD78B0357E33}"/>
    <cellStyle name="40% - Accent2 4 2 6 2" xfId="25411" xr:uid="{54BE62F0-DFDF-4AFA-84AD-D1BB2597C2B1}"/>
    <cellStyle name="40% - Accent2 4 2 7" xfId="17083" xr:uid="{8D8AC7B7-48C9-4103-9685-1AC82DA99282}"/>
    <cellStyle name="40% - Accent2 4 3" xfId="643" xr:uid="{A514BFD5-2E52-457A-8597-3EECC5F5C722}"/>
    <cellStyle name="40% - Accent2 4 3 2" xfId="1973" xr:uid="{7C139843-C0A2-45BE-BDB0-BE164ECC8473}"/>
    <cellStyle name="40% - Accent2 4 3 2 2" xfId="4763" xr:uid="{02995F8C-5C30-4445-AC02-6B837DF68DC5}"/>
    <cellStyle name="40% - Accent2 4 3 2 2 2" xfId="13093" xr:uid="{714CF949-BF28-439D-9296-CEBA17442F37}"/>
    <cellStyle name="40% - Accent2 4 3 2 2 2 2" xfId="29750" xr:uid="{FF431F37-534C-49A5-8EA5-5D41F79EE73E}"/>
    <cellStyle name="40% - Accent2 4 3 2 2 3" xfId="21422" xr:uid="{000FCA73-A04F-428A-A5EE-7FD6B705C2ED}"/>
    <cellStyle name="40% - Accent2 4 3 2 3" xfId="7539" xr:uid="{87F5309C-0086-4601-9345-A20704B1C68E}"/>
    <cellStyle name="40% - Accent2 4 3 2 3 2" xfId="15869" xr:uid="{D92BB61A-2423-4660-9E7B-3037A2B7E553}"/>
    <cellStyle name="40% - Accent2 4 3 2 3 2 2" xfId="32526" xr:uid="{5EB35E8E-64F0-4D44-BD83-1458D2B3C8F7}"/>
    <cellStyle name="40% - Accent2 4 3 2 3 3" xfId="24198" xr:uid="{6584BA04-474A-4B42-8547-9505E4D7FFD0}"/>
    <cellStyle name="40% - Accent2 4 3 2 4" xfId="10317" xr:uid="{93AF6B47-EED6-4438-BD0C-C5DDA96A4305}"/>
    <cellStyle name="40% - Accent2 4 3 2 4 2" xfId="26974" xr:uid="{1D6148A3-8468-41DF-BD30-1A52A21E135A}"/>
    <cellStyle name="40% - Accent2 4 3 2 5" xfId="18646" xr:uid="{F038ABBB-502E-4856-8165-99E1464583F9}"/>
    <cellStyle name="40% - Accent2 4 3 3" xfId="3436" xr:uid="{816CC011-A120-4107-BF60-F460B7B0E1FC}"/>
    <cellStyle name="40% - Accent2 4 3 3 2" xfId="11766" xr:uid="{468EF569-EA93-47AB-8C6F-2AC555E2582A}"/>
    <cellStyle name="40% - Accent2 4 3 3 2 2" xfId="28423" xr:uid="{5C83E624-3447-489A-B433-94E678C05476}"/>
    <cellStyle name="40% - Accent2 4 3 3 3" xfId="20095" xr:uid="{0E6FFF58-B523-4274-AE75-6F98E52EDEB0}"/>
    <cellStyle name="40% - Accent2 4 3 4" xfId="6212" xr:uid="{ED57B515-0CF3-4AF9-AE8F-C04380AEAA37}"/>
    <cellStyle name="40% - Accent2 4 3 4 2" xfId="14542" xr:uid="{8D8028EF-318F-4AFC-8003-925201CF6624}"/>
    <cellStyle name="40% - Accent2 4 3 4 2 2" xfId="31199" xr:uid="{46127981-12F5-4143-B8CF-382724808D56}"/>
    <cellStyle name="40% - Accent2 4 3 4 3" xfId="22871" xr:uid="{DBFF4FFE-F542-4705-B03F-22288DB610ED}"/>
    <cellStyle name="40% - Accent2 4 3 5" xfId="8990" xr:uid="{DFB8F653-BE23-48A7-947E-827468ECA770}"/>
    <cellStyle name="40% - Accent2 4 3 5 2" xfId="25647" xr:uid="{5C8C46EF-5524-4A5A-88BE-3F80E781EAB3}"/>
    <cellStyle name="40% - Accent2 4 3 6" xfId="17319" xr:uid="{BE830774-AD4B-47EC-B969-7BA1E752413B}"/>
    <cellStyle name="40% - Accent2 4 4" xfId="1120" xr:uid="{D59FDB70-A604-4CDA-BEB1-9DC057BF2268}"/>
    <cellStyle name="40% - Accent2 4 4 2" xfId="2448" xr:uid="{8503CA82-B724-47FE-B74D-FDB9B98C849D}"/>
    <cellStyle name="40% - Accent2 4 4 2 2" xfId="5238" xr:uid="{58A985E7-0C2A-4CE7-B104-C0E6C458A724}"/>
    <cellStyle name="40% - Accent2 4 4 2 2 2" xfId="13568" xr:uid="{ED23797C-A90B-4E6B-8F51-1CC61FB98BAE}"/>
    <cellStyle name="40% - Accent2 4 4 2 2 2 2" xfId="30225" xr:uid="{A34927B2-7D8F-47DE-B8AF-13A9A98A3C46}"/>
    <cellStyle name="40% - Accent2 4 4 2 2 3" xfId="21897" xr:uid="{D0FB76AD-2475-438A-BB54-47B770B21011}"/>
    <cellStyle name="40% - Accent2 4 4 2 3" xfId="8014" xr:uid="{A5C760E0-E6F3-4240-B2BE-972E5B4D984E}"/>
    <cellStyle name="40% - Accent2 4 4 2 3 2" xfId="16344" xr:uid="{946DF9D5-325D-45DD-8240-547980426797}"/>
    <cellStyle name="40% - Accent2 4 4 2 3 2 2" xfId="33001" xr:uid="{CE8B3545-41EA-4A93-B9CF-FF166CC55218}"/>
    <cellStyle name="40% - Accent2 4 4 2 3 3" xfId="24673" xr:uid="{2A168AD8-C5AE-41BD-A492-0FF0938F4C7A}"/>
    <cellStyle name="40% - Accent2 4 4 2 4" xfId="10792" xr:uid="{84E582D0-E805-42CC-AAA4-4A68629BE8FD}"/>
    <cellStyle name="40% - Accent2 4 4 2 4 2" xfId="27449" xr:uid="{CED88CCB-AFFC-4284-889F-4DA3CF60270D}"/>
    <cellStyle name="40% - Accent2 4 4 2 5" xfId="19121" xr:uid="{595DC4F5-4941-4DC5-9A4D-635D7E0F6FF0}"/>
    <cellStyle name="40% - Accent2 4 4 3" xfId="3911" xr:uid="{A5DA0000-56C8-428B-B3D1-502898C055AF}"/>
    <cellStyle name="40% - Accent2 4 4 3 2" xfId="12241" xr:uid="{BF3617D8-0975-469B-879A-52486CC6F0DC}"/>
    <cellStyle name="40% - Accent2 4 4 3 2 2" xfId="28898" xr:uid="{C7B4EFDA-A2E9-4D2B-B2DE-65ED812E3DE8}"/>
    <cellStyle name="40% - Accent2 4 4 3 3" xfId="20570" xr:uid="{05FD1D8B-0428-4F08-8EB0-D48750767627}"/>
    <cellStyle name="40% - Accent2 4 4 4" xfId="6687" xr:uid="{7015C490-BA25-4029-B068-AFE56A4DE2D4}"/>
    <cellStyle name="40% - Accent2 4 4 4 2" xfId="15017" xr:uid="{38885BA4-14DA-49DC-8114-C9CB7D2BEF43}"/>
    <cellStyle name="40% - Accent2 4 4 4 2 2" xfId="31674" xr:uid="{B31E8479-3B0D-4222-BA76-0EC0BD468AF8}"/>
    <cellStyle name="40% - Accent2 4 4 4 3" xfId="23346" xr:uid="{BE4EF19F-6754-41F5-BBF9-8C0BFBDA4AFE}"/>
    <cellStyle name="40% - Accent2 4 4 5" xfId="9465" xr:uid="{AEAD84B6-9951-46D3-B869-B40DF4677211}"/>
    <cellStyle name="40% - Accent2 4 4 5 2" xfId="26122" xr:uid="{201D2FEE-B127-4B87-95D7-613208DE1DE9}"/>
    <cellStyle name="40% - Accent2 4 4 6" xfId="17794" xr:uid="{20CD025A-1ECB-41FF-818F-7CE24846CCE6}"/>
    <cellStyle name="40% - Accent2 4 5" xfId="1500" xr:uid="{62C2AEAF-C24A-48BC-8530-AD905B9F2E62}"/>
    <cellStyle name="40% - Accent2 4 5 2" xfId="4290" xr:uid="{ED068413-2B50-45F5-916F-624AC1D30323}"/>
    <cellStyle name="40% - Accent2 4 5 2 2" xfId="12620" xr:uid="{5E9F4208-6D05-44F4-BD60-343F3211E5D8}"/>
    <cellStyle name="40% - Accent2 4 5 2 2 2" xfId="29277" xr:uid="{962FD3C3-254E-4A35-9387-CAA82A074AE1}"/>
    <cellStyle name="40% - Accent2 4 5 2 3" xfId="20949" xr:uid="{DCD1C3DC-CDE5-4CC1-9579-8DA5C3184921}"/>
    <cellStyle name="40% - Accent2 4 5 3" xfId="7066" xr:uid="{D5457AE3-B020-4C9D-B1D4-CABF6812D50D}"/>
    <cellStyle name="40% - Accent2 4 5 3 2" xfId="15396" xr:uid="{DB3DA630-B187-4DB1-8CCF-5D6B0DA18362}"/>
    <cellStyle name="40% - Accent2 4 5 3 2 2" xfId="32053" xr:uid="{ED9CD4E2-90DB-43BB-BCB1-3953DB6AFEAD}"/>
    <cellStyle name="40% - Accent2 4 5 3 3" xfId="23725" xr:uid="{3F962A99-C38C-40C1-B3A7-6C7270C669B1}"/>
    <cellStyle name="40% - Accent2 4 5 4" xfId="9844" xr:uid="{BF582F58-4301-4F3A-8D3F-D3637DE7C060}"/>
    <cellStyle name="40% - Accent2 4 5 4 2" xfId="26501" xr:uid="{1BD808AA-22BF-4A86-B3E6-D6450478914D}"/>
    <cellStyle name="40% - Accent2 4 5 5" xfId="18173" xr:uid="{8B83EF95-30FD-4C32-8292-AF13EBB7583C}"/>
    <cellStyle name="40% - Accent2 4 6" xfId="2963" xr:uid="{722DCA1C-0285-4A9C-A1F7-AAEF5A0F618C}"/>
    <cellStyle name="40% - Accent2 4 6 2" xfId="11293" xr:uid="{4D3E1489-49E5-423A-95D4-C0288756670D}"/>
    <cellStyle name="40% - Accent2 4 6 2 2" xfId="27950" xr:uid="{B53A63FD-FED0-4247-BA3A-88F802BF5425}"/>
    <cellStyle name="40% - Accent2 4 6 3" xfId="19622" xr:uid="{93DB8880-5487-4ABC-9FB3-4206A39AC17F}"/>
    <cellStyle name="40% - Accent2 4 7" xfId="5739" xr:uid="{540E953C-FF88-4D69-8D99-5706CE7637B9}"/>
    <cellStyle name="40% - Accent2 4 7 2" xfId="14069" xr:uid="{AF785A32-5A58-40CF-A7D1-37CB2590C918}"/>
    <cellStyle name="40% - Accent2 4 7 2 2" xfId="30726" xr:uid="{2279AA8A-0640-4D3A-B8A3-A484359DE8C8}"/>
    <cellStyle name="40% - Accent2 4 7 3" xfId="22398" xr:uid="{3ABE15DF-956A-4184-81BB-1AD09E2FEE9D}"/>
    <cellStyle name="40% - Accent2 4 8" xfId="8517" xr:uid="{9C61D1AC-20EB-491E-9BD2-115CEFA4CCEB}"/>
    <cellStyle name="40% - Accent2 4 8 2" xfId="25174" xr:uid="{63EF67A1-1D9E-4ABF-8D35-F8E1B8D8552D}"/>
    <cellStyle name="40% - Accent2 4 9" xfId="16846" xr:uid="{F80DA74C-19AB-4EBB-9556-A8132D619C2E}"/>
    <cellStyle name="40% - Accent2 5" xfId="295" xr:uid="{C433ACA1-EF8B-4D38-9055-A9A0E80771CA}"/>
    <cellStyle name="40% - Accent2 5 2" xfId="777" xr:uid="{C93CD531-0DB8-4857-B1CC-12A9A059E18D}"/>
    <cellStyle name="40% - Accent2 5 2 2" xfId="2105" xr:uid="{BEDFB9E3-907A-42F9-82E7-AA7456DFFCA1}"/>
    <cellStyle name="40% - Accent2 5 2 2 2" xfId="4895" xr:uid="{F83ECF36-6630-442A-9745-A8A499DBB654}"/>
    <cellStyle name="40% - Accent2 5 2 2 2 2" xfId="13225" xr:uid="{4AB27DDF-5AD2-44FA-95D7-98A67940D0FB}"/>
    <cellStyle name="40% - Accent2 5 2 2 2 2 2" xfId="29882" xr:uid="{C20EE644-5365-46A4-B3D2-603441F4A394}"/>
    <cellStyle name="40% - Accent2 5 2 2 2 3" xfId="21554" xr:uid="{98716BB3-E23C-4EF2-8E3D-5DFB2D080B68}"/>
    <cellStyle name="40% - Accent2 5 2 2 3" xfId="7671" xr:uid="{130AE3D5-0EBF-417C-B392-F8349834ECE1}"/>
    <cellStyle name="40% - Accent2 5 2 2 3 2" xfId="16001" xr:uid="{4F9CC911-F124-48D5-9D68-F50621E55A82}"/>
    <cellStyle name="40% - Accent2 5 2 2 3 2 2" xfId="32658" xr:uid="{44E1F75C-A2AC-40CE-9435-8AFD1E141419}"/>
    <cellStyle name="40% - Accent2 5 2 2 3 3" xfId="24330" xr:uid="{E876405A-5206-4694-9EC1-6A65A5097FF0}"/>
    <cellStyle name="40% - Accent2 5 2 2 4" xfId="10449" xr:uid="{38276E9B-40BA-4C7C-A975-143F6C7739FB}"/>
    <cellStyle name="40% - Accent2 5 2 2 4 2" xfId="27106" xr:uid="{1F33278C-FC6D-4770-BC9A-2F2772C42AF8}"/>
    <cellStyle name="40% - Accent2 5 2 2 5" xfId="18778" xr:uid="{6F1A38C4-EB77-4B7C-BE98-B3E689754020}"/>
    <cellStyle name="40% - Accent2 5 2 3" xfId="3568" xr:uid="{E5ACCA14-C5AE-49E6-97DF-C62FC3BA622E}"/>
    <cellStyle name="40% - Accent2 5 2 3 2" xfId="11898" xr:uid="{B251AB72-3F28-4BED-930D-655339C2AA78}"/>
    <cellStyle name="40% - Accent2 5 2 3 2 2" xfId="28555" xr:uid="{B29A4390-3B35-4B41-BDBE-F283CA12AB02}"/>
    <cellStyle name="40% - Accent2 5 2 3 3" xfId="20227" xr:uid="{AFFC0C56-A4DF-4872-8D98-3482478A81C0}"/>
    <cellStyle name="40% - Accent2 5 2 4" xfId="6344" xr:uid="{D36EE605-4FCB-4E16-A0BB-CCB1262EF78F}"/>
    <cellStyle name="40% - Accent2 5 2 4 2" xfId="14674" xr:uid="{705CAC29-0C27-437C-B8D3-84B4FA6AA5D9}"/>
    <cellStyle name="40% - Accent2 5 2 4 2 2" xfId="31331" xr:uid="{4531629C-B3A6-401F-AA82-A58707ACDEDE}"/>
    <cellStyle name="40% - Accent2 5 2 4 3" xfId="23003" xr:uid="{EDACAAFA-CFE0-4A6D-9992-EB498F0C354F}"/>
    <cellStyle name="40% - Accent2 5 2 5" xfId="9122" xr:uid="{5490D7B3-B735-4422-99D7-F6417D9D351D}"/>
    <cellStyle name="40% - Accent2 5 2 5 2" xfId="25779" xr:uid="{B3558F7D-DC34-4DCA-B751-975E5E8322D5}"/>
    <cellStyle name="40% - Accent2 5 2 6" xfId="17451" xr:uid="{3981A179-33EB-48D3-8EC3-492F40FFA8C4}"/>
    <cellStyle name="40% - Accent2 5 3" xfId="1625" xr:uid="{3FD8D2E5-873A-4B99-BB74-588D48E7900C}"/>
    <cellStyle name="40% - Accent2 5 3 2" xfId="4415" xr:uid="{61A9D6E5-89EC-4A5A-B031-87B1AB7E4A52}"/>
    <cellStyle name="40% - Accent2 5 3 2 2" xfId="12745" xr:uid="{43B5CA87-6EF9-4D38-8978-31ADF72A8B0C}"/>
    <cellStyle name="40% - Accent2 5 3 2 2 2" xfId="29402" xr:uid="{5A9F77B2-7862-4A81-89A2-95DE537C7EF0}"/>
    <cellStyle name="40% - Accent2 5 3 2 3" xfId="21074" xr:uid="{D8CFDBD4-EEFB-45C9-AF78-D8EADB0A59A1}"/>
    <cellStyle name="40% - Accent2 5 3 3" xfId="7191" xr:uid="{E3F97527-3E10-4C9A-80B2-4194B4B1BD07}"/>
    <cellStyle name="40% - Accent2 5 3 3 2" xfId="15521" xr:uid="{CE2C6F1F-448E-4222-8319-9F9308DD8769}"/>
    <cellStyle name="40% - Accent2 5 3 3 2 2" xfId="32178" xr:uid="{F5CBE97C-3DA0-4A83-9633-42A0333A651C}"/>
    <cellStyle name="40% - Accent2 5 3 3 3" xfId="23850" xr:uid="{0014F28E-4D4B-4673-A3EA-7E2EA3A10E7C}"/>
    <cellStyle name="40% - Accent2 5 3 4" xfId="9969" xr:uid="{46DB025E-86AD-4382-8875-EC434C22C3F2}"/>
    <cellStyle name="40% - Accent2 5 3 4 2" xfId="26626" xr:uid="{9A73B4AD-EDAA-460A-8AB0-57F6953DC88A}"/>
    <cellStyle name="40% - Accent2 5 3 5" xfId="18298" xr:uid="{84C0B6A3-0798-4CE3-A223-8231580A89CC}"/>
    <cellStyle name="40% - Accent2 5 4" xfId="3088" xr:uid="{94A79E2E-6624-43D9-9402-BFC33C20BCB2}"/>
    <cellStyle name="40% - Accent2 5 4 2" xfId="11418" xr:uid="{45CF780A-10D4-4C8C-8251-FB3D5B5ACB89}"/>
    <cellStyle name="40% - Accent2 5 4 2 2" xfId="28075" xr:uid="{523F2256-BAA0-4DA4-A0A0-95F69075A677}"/>
    <cellStyle name="40% - Accent2 5 4 3" xfId="19747" xr:uid="{A3B4DF1F-2523-48C0-9A85-591EE9D187F0}"/>
    <cellStyle name="40% - Accent2 5 5" xfId="5864" xr:uid="{B0F855EE-9AF4-4299-B4E6-F3144008CF0B}"/>
    <cellStyle name="40% - Accent2 5 5 2" xfId="14194" xr:uid="{D0BDB400-A07B-4086-8FD2-328E9FDE7685}"/>
    <cellStyle name="40% - Accent2 5 5 2 2" xfId="30851" xr:uid="{6DD7A71C-B885-4D18-BED8-639C03617095}"/>
    <cellStyle name="40% - Accent2 5 5 3" xfId="22523" xr:uid="{D9388654-1797-4ED4-9CF9-4A75DE378BEC}"/>
    <cellStyle name="40% - Accent2 5 6" xfId="8642" xr:uid="{327617BD-BD4D-4152-8E53-7BC0411C1124}"/>
    <cellStyle name="40% - Accent2 5 6 2" xfId="25299" xr:uid="{8B40BEF3-6027-4B5E-9F4D-3B0B6A0DAF98}"/>
    <cellStyle name="40% - Accent2 5 7" xfId="16971" xr:uid="{4D78CA72-E359-4335-9CCD-CDDF8AF7F8EF}"/>
    <cellStyle name="40% - Accent2 6" xfId="531" xr:uid="{974BF8EF-3113-48B8-B610-C33FB142F5D9}"/>
    <cellStyle name="40% - Accent2 6 2" xfId="1861" xr:uid="{6E932103-AF6B-4C93-995B-51798FD7F1F2}"/>
    <cellStyle name="40% - Accent2 6 2 2" xfId="4651" xr:uid="{01FFA49E-054E-4F16-B348-C44F434E2C2C}"/>
    <cellStyle name="40% - Accent2 6 2 2 2" xfId="12981" xr:uid="{6006434A-FB9F-47C1-94B8-8A13212FAF29}"/>
    <cellStyle name="40% - Accent2 6 2 2 2 2" xfId="29638" xr:uid="{E6F67DA4-E606-4B29-B27F-93B233760470}"/>
    <cellStyle name="40% - Accent2 6 2 2 3" xfId="21310" xr:uid="{8C39318B-D1E2-4E81-8DF5-49D3ECCEF6CF}"/>
    <cellStyle name="40% - Accent2 6 2 3" xfId="7427" xr:uid="{B45FA1AB-5029-433A-BF3A-3DCDF4F4DD62}"/>
    <cellStyle name="40% - Accent2 6 2 3 2" xfId="15757" xr:uid="{0FAFC052-974F-45D4-9D0C-877D289FF99D}"/>
    <cellStyle name="40% - Accent2 6 2 3 2 2" xfId="32414" xr:uid="{E2093927-F8FF-4EEE-BC88-E2076FAE2BE5}"/>
    <cellStyle name="40% - Accent2 6 2 3 3" xfId="24086" xr:uid="{757859B5-7F69-4A35-8D9C-96D469A14996}"/>
    <cellStyle name="40% - Accent2 6 2 4" xfId="10205" xr:uid="{83403C3B-0E78-4ACE-AB0B-3230EE42A062}"/>
    <cellStyle name="40% - Accent2 6 2 4 2" xfId="26862" xr:uid="{DE0496CC-5765-4E47-81A9-48C9FE9DE768}"/>
    <cellStyle name="40% - Accent2 6 2 5" xfId="18534" xr:uid="{8991FCFA-A07A-46CC-9956-E945C2BACC31}"/>
    <cellStyle name="40% - Accent2 6 3" xfId="3324" xr:uid="{E0F4AE5D-388D-4A7C-B448-3C266CA070CE}"/>
    <cellStyle name="40% - Accent2 6 3 2" xfId="11654" xr:uid="{8F3D0B56-67A6-4C88-ABB6-53F206B13BD1}"/>
    <cellStyle name="40% - Accent2 6 3 2 2" xfId="28311" xr:uid="{A5096D2F-DB29-4E2C-8EC5-3F4BA7EE25EE}"/>
    <cellStyle name="40% - Accent2 6 3 3" xfId="19983" xr:uid="{058FB026-A358-4106-B3AA-CBBC74B920F5}"/>
    <cellStyle name="40% - Accent2 6 4" xfId="6100" xr:uid="{64DEDBC2-384A-44EA-B39C-16967FA6D576}"/>
    <cellStyle name="40% - Accent2 6 4 2" xfId="14430" xr:uid="{46191AB6-7DAE-4E7B-AB5A-54DAB4EAA520}"/>
    <cellStyle name="40% - Accent2 6 4 2 2" xfId="31087" xr:uid="{1C3AA684-35B7-483F-B711-EC229589A32F}"/>
    <cellStyle name="40% - Accent2 6 4 3" xfId="22759" xr:uid="{B4FA6F93-9DC6-49EA-A682-C6134A941FC2}"/>
    <cellStyle name="40% - Accent2 6 5" xfId="8878" xr:uid="{1B25CFB4-0BAB-43C1-B261-280B0B3E3596}"/>
    <cellStyle name="40% - Accent2 6 5 2" xfId="25535" xr:uid="{3B4DE032-F81D-431B-88B9-24174018EC86}"/>
    <cellStyle name="40% - Accent2 6 6" xfId="17207" xr:uid="{6180E641-4945-49F9-9D3E-E99471541C39}"/>
    <cellStyle name="40% - Accent2 7" xfId="1008" xr:uid="{0AE39E35-2604-468F-9CB9-90292A00E0FA}"/>
    <cellStyle name="40% - Accent2 7 2" xfId="2336" xr:uid="{FE307871-43B8-4933-92D0-208F774D00A2}"/>
    <cellStyle name="40% - Accent2 7 2 2" xfId="5126" xr:uid="{F8A2C3FA-15DF-4169-9207-79AD79A7B1DC}"/>
    <cellStyle name="40% - Accent2 7 2 2 2" xfId="13456" xr:uid="{AF17691C-BA5A-4A4F-9FFA-D5DF4538A079}"/>
    <cellStyle name="40% - Accent2 7 2 2 2 2" xfId="30113" xr:uid="{4D399D90-6FFE-46EF-9088-9D3EAB0102E6}"/>
    <cellStyle name="40% - Accent2 7 2 2 3" xfId="21785" xr:uid="{BA182733-24AF-4B5B-B588-C97C62D110E7}"/>
    <cellStyle name="40% - Accent2 7 2 3" xfId="7902" xr:uid="{66F53F6F-76EF-4DE2-AB3A-FF30C68D5FBA}"/>
    <cellStyle name="40% - Accent2 7 2 3 2" xfId="16232" xr:uid="{55ACAFF0-EC59-4B41-B96D-D32C1E1C75BE}"/>
    <cellStyle name="40% - Accent2 7 2 3 2 2" xfId="32889" xr:uid="{AE3DF07E-99FC-4BAB-8908-F0FB7332A631}"/>
    <cellStyle name="40% - Accent2 7 2 3 3" xfId="24561" xr:uid="{2EB7D6B5-424C-42F0-BB86-6A962DBF1CC3}"/>
    <cellStyle name="40% - Accent2 7 2 4" xfId="10680" xr:uid="{E83A2F47-15D6-4DFD-8897-960D376BCA62}"/>
    <cellStyle name="40% - Accent2 7 2 4 2" xfId="27337" xr:uid="{E9950AAD-74BA-40BF-BBEF-83CD6FD757D4}"/>
    <cellStyle name="40% - Accent2 7 2 5" xfId="19009" xr:uid="{CA5AFD94-133D-48B7-B138-856BF57FC276}"/>
    <cellStyle name="40% - Accent2 7 3" xfId="3799" xr:uid="{27A4193F-41F2-4671-853E-512531BE0571}"/>
    <cellStyle name="40% - Accent2 7 3 2" xfId="12129" xr:uid="{C4A58577-C872-412E-A9AC-82EC8C2226AB}"/>
    <cellStyle name="40% - Accent2 7 3 2 2" xfId="28786" xr:uid="{3C0E4B3D-B4EA-42CD-91EF-4EE1DC1BB20D}"/>
    <cellStyle name="40% - Accent2 7 3 3" xfId="20458" xr:uid="{DEEC0790-0FFE-4EB0-85D4-AE5D250A3B5C}"/>
    <cellStyle name="40% - Accent2 7 4" xfId="6575" xr:uid="{DF942DEA-7FCC-4842-93A7-EE0E0CABDC10}"/>
    <cellStyle name="40% - Accent2 7 4 2" xfId="14905" xr:uid="{92466517-91F5-43AE-93EB-67EEFDD2D028}"/>
    <cellStyle name="40% - Accent2 7 4 2 2" xfId="31562" xr:uid="{75A64D23-6982-4D0B-B054-2B0C310EFDA9}"/>
    <cellStyle name="40% - Accent2 7 4 3" xfId="23234" xr:uid="{2C91010C-E7A4-470A-B4E6-12D45A071186}"/>
    <cellStyle name="40% - Accent2 7 5" xfId="9353" xr:uid="{2B3D37C1-2697-482C-847A-6A618A6390C3}"/>
    <cellStyle name="40% - Accent2 7 5 2" xfId="26010" xr:uid="{8464257A-3A53-44ED-A893-0AE082A6B8F2}"/>
    <cellStyle name="40% - Accent2 7 6" xfId="17682" xr:uid="{2B0A1D8E-3EBB-4BEF-9AE3-DBE7408FEECA}"/>
    <cellStyle name="40% - Accent2 8" xfId="1243" xr:uid="{E8E5B065-C93F-46DB-BBFD-55C1B9FB4AEA}"/>
    <cellStyle name="40% - Accent2 8 2" xfId="2571" xr:uid="{781029CA-0209-4262-931E-AFA6DD6112F6}"/>
    <cellStyle name="40% - Accent2 8 2 2" xfId="5361" xr:uid="{3334A7B3-0325-467C-A0C2-5CC239F56F47}"/>
    <cellStyle name="40% - Accent2 8 2 2 2" xfId="13691" xr:uid="{ECA5B16C-7D91-4A9F-A1EA-C21D4C8A15D8}"/>
    <cellStyle name="40% - Accent2 8 2 2 2 2" xfId="30348" xr:uid="{8ADABF2A-2474-459D-B71D-026B554E31E0}"/>
    <cellStyle name="40% - Accent2 8 2 2 3" xfId="22020" xr:uid="{1AB9C560-EA43-4E3E-9670-161ED0CF3305}"/>
    <cellStyle name="40% - Accent2 8 2 3" xfId="8137" xr:uid="{FA9E1ECF-3BC9-47E2-9177-F6D2F9A09360}"/>
    <cellStyle name="40% - Accent2 8 2 3 2" xfId="16467" xr:uid="{E7BE8790-D712-4C1C-965E-CFC360C2E3D2}"/>
    <cellStyle name="40% - Accent2 8 2 3 2 2" xfId="33124" xr:uid="{C7D1AF3C-100A-4E13-8D8C-A59559EE7FB6}"/>
    <cellStyle name="40% - Accent2 8 2 3 3" xfId="24796" xr:uid="{302BB4D9-D4C1-4927-B811-08E63710521A}"/>
    <cellStyle name="40% - Accent2 8 2 4" xfId="10915" xr:uid="{CA674F02-39FB-4262-B777-167712483E6A}"/>
    <cellStyle name="40% - Accent2 8 2 4 2" xfId="27572" xr:uid="{DD68F57E-50FC-4BF8-ADD7-B2A6503879B7}"/>
    <cellStyle name="40% - Accent2 8 2 5" xfId="19244" xr:uid="{178E466B-E717-4F42-9A6F-64CEDC87F8D1}"/>
    <cellStyle name="40% - Accent2 8 3" xfId="4034" xr:uid="{140AE3A3-5F78-49D7-90CA-0410806FF3FF}"/>
    <cellStyle name="40% - Accent2 8 3 2" xfId="12364" xr:uid="{1F0BC7D6-A1F7-4B57-9CA2-D1B195B56E3C}"/>
    <cellStyle name="40% - Accent2 8 3 2 2" xfId="29021" xr:uid="{EFB80CE6-1522-4E80-BEA5-0642C87612C0}"/>
    <cellStyle name="40% - Accent2 8 3 3" xfId="20693" xr:uid="{026F51F2-9B7E-43BA-A655-14E40CA28086}"/>
    <cellStyle name="40% - Accent2 8 4" xfId="6810" xr:uid="{A520755B-2D1D-4456-8592-0B8339B85C5E}"/>
    <cellStyle name="40% - Accent2 8 4 2" xfId="15140" xr:uid="{FBA93CC8-86D4-4F21-BBC2-4FE365C8F4C0}"/>
    <cellStyle name="40% - Accent2 8 4 2 2" xfId="31797" xr:uid="{77BC97F9-8A11-46C3-AEFE-9959B8F72176}"/>
    <cellStyle name="40% - Accent2 8 4 3" xfId="23469" xr:uid="{5460F35D-4A1B-4847-8B86-F54A337B72ED}"/>
    <cellStyle name="40% - Accent2 8 5" xfId="9588" xr:uid="{96E7E838-A07A-4BE4-9EA3-3F4446491A61}"/>
    <cellStyle name="40% - Accent2 8 5 2" xfId="26245" xr:uid="{2F401554-4254-47C1-91A3-A6A3DB020841}"/>
    <cellStyle name="40% - Accent2 8 6" xfId="17917" xr:uid="{1A67F986-34F8-4ED3-BF1E-085B7AE67BE9}"/>
    <cellStyle name="40% - Accent2 9" xfId="1265" xr:uid="{77E17761-2F22-4B1B-B620-BEF4E63C89A7}"/>
    <cellStyle name="40% - Accent2 9 2" xfId="2593" xr:uid="{53C39EFF-9AE0-4393-B6FD-3BEF6BAAD9F6}"/>
    <cellStyle name="40% - Accent2 9 2 2" xfId="5383" xr:uid="{D658B3F5-2711-47E2-9CC4-15523E54C8F0}"/>
    <cellStyle name="40% - Accent2 9 2 2 2" xfId="13713" xr:uid="{93942C0F-882C-4B63-9FEB-91B17EDAD9CC}"/>
    <cellStyle name="40% - Accent2 9 2 2 2 2" xfId="30370" xr:uid="{C41DEBD9-D6A4-4AF8-A1AB-9C71064A3ACF}"/>
    <cellStyle name="40% - Accent2 9 2 2 3" xfId="22042" xr:uid="{E3AAC406-EB0C-46A2-9A5B-CFF6E6D859EE}"/>
    <cellStyle name="40% - Accent2 9 2 3" xfId="8159" xr:uid="{28814BB2-E284-49CF-B908-F9133F9E4344}"/>
    <cellStyle name="40% - Accent2 9 2 3 2" xfId="16489" xr:uid="{F72B5E9C-D433-4C5C-96D9-1EBED2849528}"/>
    <cellStyle name="40% - Accent2 9 2 3 2 2" xfId="33146" xr:uid="{13533CF3-F56E-46E2-8195-00BC49E4D49C}"/>
    <cellStyle name="40% - Accent2 9 2 3 3" xfId="24818" xr:uid="{9528B43B-D157-4CF6-91C5-5511D9731873}"/>
    <cellStyle name="40% - Accent2 9 2 4" xfId="10937" xr:uid="{2841345A-ED9A-4A15-93C6-3AA05306F585}"/>
    <cellStyle name="40% - Accent2 9 2 4 2" xfId="27594" xr:uid="{237A6A70-BA13-44D4-BA86-DA32ECFD2D49}"/>
    <cellStyle name="40% - Accent2 9 2 5" xfId="19266" xr:uid="{1521B31C-F5CD-4750-B06A-09322DAE2A2D}"/>
    <cellStyle name="40% - Accent2 9 3" xfId="4056" xr:uid="{612B26B0-1A50-40CC-828B-93CBFFBD0A0D}"/>
    <cellStyle name="40% - Accent2 9 3 2" xfId="12386" xr:uid="{95A8987C-C820-40C9-A5B0-F0E16FAFED6D}"/>
    <cellStyle name="40% - Accent2 9 3 2 2" xfId="29043" xr:uid="{34E456A8-1993-4AF7-AC0C-3BF40100B204}"/>
    <cellStyle name="40% - Accent2 9 3 3" xfId="20715" xr:uid="{E779A861-21EE-42EC-8B6E-C20EDD70A086}"/>
    <cellStyle name="40% - Accent2 9 4" xfId="6832" xr:uid="{7CE3C44C-FB27-4C35-A940-939FB1710E5D}"/>
    <cellStyle name="40% - Accent2 9 4 2" xfId="15162" xr:uid="{0FAD3964-1104-4DE2-AB68-049FAEA3D3DD}"/>
    <cellStyle name="40% - Accent2 9 4 2 2" xfId="31819" xr:uid="{A75B12B8-48D2-450E-AF6B-61B83B458969}"/>
    <cellStyle name="40% - Accent2 9 4 3" xfId="23491" xr:uid="{C32B38A3-EB39-4762-A0EE-27B05640F4AA}"/>
    <cellStyle name="40% - Accent2 9 5" xfId="9610" xr:uid="{5A172AAF-9DB9-4037-8E1D-BA8616562CE5}"/>
    <cellStyle name="40% - Accent2 9 5 2" xfId="26267" xr:uid="{AD2C90E7-F666-4C50-A800-068CE9EFD01C}"/>
    <cellStyle name="40% - Accent2 9 6" xfId="17939" xr:uid="{B125AD36-9C3B-4DC4-9113-F55F7B182C5A}"/>
    <cellStyle name="40% - Accent3" xfId="42" builtinId="39" customBuiltin="1"/>
    <cellStyle name="40% - Accent3 10" xfId="1386" xr:uid="{AD6A0D49-7955-4A44-814E-CD024C8263A9}"/>
    <cellStyle name="40% - Accent3 10 2" xfId="4177" xr:uid="{0994CA79-CBDB-481F-972C-E76E97B33BBF}"/>
    <cellStyle name="40% - Accent3 10 2 2" xfId="12507" xr:uid="{A69CDD7E-E923-445F-AF19-FE22C7A6E0DE}"/>
    <cellStyle name="40% - Accent3 10 2 2 2" xfId="29164" xr:uid="{DF5632D5-F385-4912-9049-64991DF2CA02}"/>
    <cellStyle name="40% - Accent3 10 2 3" xfId="20836" xr:uid="{96982D91-AE6E-485C-AAC2-522A89F4A107}"/>
    <cellStyle name="40% - Accent3 10 3" xfId="6953" xr:uid="{1A1EFD5E-E5EA-4DF3-91CA-CF16963D2BC9}"/>
    <cellStyle name="40% - Accent3 10 3 2" xfId="15283" xr:uid="{42B3A417-EFAF-4092-9CA8-413575E40ACA}"/>
    <cellStyle name="40% - Accent3 10 3 2 2" xfId="31940" xr:uid="{12A89341-1866-4BBB-8D8D-392586E237FA}"/>
    <cellStyle name="40% - Accent3 10 3 3" xfId="23612" xr:uid="{7679C7B4-8CB3-459C-A0F0-C8F48AE94E0A}"/>
    <cellStyle name="40% - Accent3 10 4" xfId="9731" xr:uid="{8F0EC869-7046-4EFC-95DD-C1166027B170}"/>
    <cellStyle name="40% - Accent3 10 4 2" xfId="26388" xr:uid="{0E9C1B0D-17BA-460B-82A4-216F8E8374A5}"/>
    <cellStyle name="40% - Accent3 10 5" xfId="18060" xr:uid="{C1D19F1B-0EF4-4630-BA9C-CDA64B9087DC}"/>
    <cellStyle name="40% - Accent3 11" xfId="2848" xr:uid="{85E0D95F-2982-4F73-BC37-997BE6C456BA}"/>
    <cellStyle name="40% - Accent3 11 2" xfId="11180" xr:uid="{04E6576D-39D2-49D9-A0D5-302D018B5D9E}"/>
    <cellStyle name="40% - Accent3 11 2 2" xfId="27837" xr:uid="{3D281BC4-53C4-43A9-92B1-6CF8F954D3F7}"/>
    <cellStyle name="40% - Accent3 11 3" xfId="19509" xr:uid="{719865F4-F209-4544-BA0B-88341E217CF9}"/>
    <cellStyle name="40% - Accent3 12" xfId="5626" xr:uid="{E44EE67B-E8D6-4CB9-B7C4-C5601ADF5B77}"/>
    <cellStyle name="40% - Accent3 12 2" xfId="13956" xr:uid="{81C966AD-46B0-4B11-A506-6E09CFD4B032}"/>
    <cellStyle name="40% - Accent3 12 2 2" xfId="30613" xr:uid="{EB451277-80E5-400B-AC64-82077550757B}"/>
    <cellStyle name="40% - Accent3 12 3" xfId="22285" xr:uid="{D4178C1D-7015-4371-980F-97550AC7E17E}"/>
    <cellStyle name="40% - Accent3 13" xfId="8402" xr:uid="{866BCE78-E164-4315-B3BB-A6970142886B}"/>
    <cellStyle name="40% - Accent3 13 2" xfId="25061" xr:uid="{64A047AB-F126-4ABB-B867-192B9C9F2F7D}"/>
    <cellStyle name="40% - Accent3 14" xfId="16731" xr:uid="{72E45DE1-4D1D-4D0F-A086-D923F9A7596D}"/>
    <cellStyle name="40% - Accent3 15" xfId="34698" xr:uid="{7F61CD67-2FF3-4D06-86E9-E99EDFF58C44}"/>
    <cellStyle name="40% - Accent3 2" xfId="84" xr:uid="{153C6BF3-581C-4B08-9546-C29AB547D50E}"/>
    <cellStyle name="40% - Accent3 2 10" xfId="5661" xr:uid="{C6242F70-59A4-427A-AF02-E7C5160425F5}"/>
    <cellStyle name="40% - Accent3 2 10 2" xfId="13991" xr:uid="{1EF6FF80-FF7A-45DA-93CA-AB96BF73997C}"/>
    <cellStyle name="40% - Accent3 2 10 2 2" xfId="30648" xr:uid="{7C45376B-7AF3-4D0B-AA0C-01D8E89ECD16}"/>
    <cellStyle name="40% - Accent3 2 10 3" xfId="22320" xr:uid="{EF5C23CB-625A-4827-9CBA-18F690ADADE8}"/>
    <cellStyle name="40% - Accent3 2 11" xfId="8438" xr:uid="{E0684751-885A-4AA1-A47B-B2F3A391EE50}"/>
    <cellStyle name="40% - Accent3 2 11 2" xfId="25096" xr:uid="{EB8D192E-D9CE-4764-A4C5-D9C23638A2D7}"/>
    <cellStyle name="40% - Accent3 2 12" xfId="16768" xr:uid="{9209C3F7-D33E-47B3-A776-64FB6AC53A62}"/>
    <cellStyle name="40% - Accent3 2 13" xfId="33871" xr:uid="{44A3869F-31C3-4269-9EEA-F505E917F99E}"/>
    <cellStyle name="40% - Accent3 2 14" xfId="34722" xr:uid="{9E013724-C2BA-48A2-B473-282959AB2C2F}"/>
    <cellStyle name="40% - Accent3 2 2" xfId="145" xr:uid="{5DD14C97-5081-4C71-8F2E-F36D6DABEABE}"/>
    <cellStyle name="40% - Accent3 2 2 10" xfId="8497" xr:uid="{0CF33CFE-F98D-463F-8BCB-52CCF2B059F0}"/>
    <cellStyle name="40% - Accent3 2 2 10 2" xfId="25154" xr:uid="{F6669C58-431C-4FD3-8BAF-9742A3E780C6}"/>
    <cellStyle name="40% - Accent3 2 2 11" xfId="16826" xr:uid="{1EFB7E0A-C4E5-435C-B795-1118D6DF0CB7}"/>
    <cellStyle name="40% - Accent3 2 2 12" xfId="34782" xr:uid="{16DEA6C2-0EA7-4CD6-9F8C-22D47702EF94}"/>
    <cellStyle name="40% - Accent3 2 2 2" xfId="265" xr:uid="{792380BE-5CAD-4084-B1EB-BA36F3B83F14}"/>
    <cellStyle name="40% - Accent3 2 2 2 2" xfId="507" xr:uid="{01C7C031-D336-44C7-BF6C-3F055853BB64}"/>
    <cellStyle name="40% - Accent3 2 2 2 2 2" xfId="983" xr:uid="{977F14E1-E6D2-4ED3-8B50-959252496927}"/>
    <cellStyle name="40% - Accent3 2 2 2 2 2 2" xfId="2311" xr:uid="{885452D9-8A67-4CC6-BC4F-804463C45B3D}"/>
    <cellStyle name="40% - Accent3 2 2 2 2 2 2 2" xfId="5101" xr:uid="{CA5F4ABA-F432-4629-8864-8C8BB871C309}"/>
    <cellStyle name="40% - Accent3 2 2 2 2 2 2 2 2" xfId="13431" xr:uid="{9EABE842-76C2-43AE-902C-946D0010597F}"/>
    <cellStyle name="40% - Accent3 2 2 2 2 2 2 2 2 2" xfId="30088" xr:uid="{D3460B4F-BC35-4012-A769-973F02F6B261}"/>
    <cellStyle name="40% - Accent3 2 2 2 2 2 2 2 3" xfId="21760" xr:uid="{0BFFA7C0-CDA9-41F2-A72E-190675360AB2}"/>
    <cellStyle name="40% - Accent3 2 2 2 2 2 2 3" xfId="7877" xr:uid="{46857697-F564-46D0-8A5E-4A64A27191C7}"/>
    <cellStyle name="40% - Accent3 2 2 2 2 2 2 3 2" xfId="16207" xr:uid="{49B3D3BD-EE8B-4AD8-B026-40ED721EA6F4}"/>
    <cellStyle name="40% - Accent3 2 2 2 2 2 2 3 2 2" xfId="32864" xr:uid="{CACCD26F-51EC-47C5-9021-F3C7423FBEE7}"/>
    <cellStyle name="40% - Accent3 2 2 2 2 2 2 3 3" xfId="24536" xr:uid="{66AD5095-BFB1-4184-8F47-56DFED1EEE3E}"/>
    <cellStyle name="40% - Accent3 2 2 2 2 2 2 4" xfId="10655" xr:uid="{D5DA2290-79E9-4F5E-9E46-5AB091617738}"/>
    <cellStyle name="40% - Accent3 2 2 2 2 2 2 4 2" xfId="27312" xr:uid="{E0AE1F41-2C08-4005-AA79-A29FD54326AD}"/>
    <cellStyle name="40% - Accent3 2 2 2 2 2 2 5" xfId="18984" xr:uid="{43A216C2-E733-4685-AB96-85A0789383CF}"/>
    <cellStyle name="40% - Accent3 2 2 2 2 2 3" xfId="3774" xr:uid="{6F5A80D5-BB6A-4B75-B548-DD4CA7639A0D}"/>
    <cellStyle name="40% - Accent3 2 2 2 2 2 3 2" xfId="12104" xr:uid="{AE22B493-3FD7-49B4-B361-47D1C0AECFEC}"/>
    <cellStyle name="40% - Accent3 2 2 2 2 2 3 2 2" xfId="28761" xr:uid="{85556B72-9A95-46AB-B540-D71764950839}"/>
    <cellStyle name="40% - Accent3 2 2 2 2 2 3 3" xfId="20433" xr:uid="{93F2F4BD-40A6-427B-8538-25F252741FE5}"/>
    <cellStyle name="40% - Accent3 2 2 2 2 2 4" xfId="6550" xr:uid="{E1BDDB82-53FA-4E5F-9455-3BF65F61DA0A}"/>
    <cellStyle name="40% - Accent3 2 2 2 2 2 4 2" xfId="14880" xr:uid="{64BB5504-9100-4093-AB71-84A9457A6BE0}"/>
    <cellStyle name="40% - Accent3 2 2 2 2 2 4 2 2" xfId="31537" xr:uid="{15C99A18-A45A-40B4-A2E1-42761D0F704B}"/>
    <cellStyle name="40% - Accent3 2 2 2 2 2 4 3" xfId="23209" xr:uid="{C8ECD1F5-B622-4867-9EB7-DABA5A35119A}"/>
    <cellStyle name="40% - Accent3 2 2 2 2 2 5" xfId="9328" xr:uid="{524DD7F9-A649-4394-A5A7-888BB0CAB227}"/>
    <cellStyle name="40% - Accent3 2 2 2 2 2 5 2" xfId="25985" xr:uid="{3AF2F1BA-7FC3-433F-B713-EC1B7F086BE5}"/>
    <cellStyle name="40% - Accent3 2 2 2 2 2 6" xfId="17657" xr:uid="{EEA7582C-47B3-45DF-856F-C9F7122FBC2F}"/>
    <cellStyle name="40% - Accent3 2 2 2 2 3" xfId="1837" xr:uid="{5191C575-995C-4252-9806-37A25BBAB153}"/>
    <cellStyle name="40% - Accent3 2 2 2 2 3 2" xfId="4627" xr:uid="{D561AB42-03E9-4877-8845-9FE6616B2815}"/>
    <cellStyle name="40% - Accent3 2 2 2 2 3 2 2" xfId="12957" xr:uid="{03703EC4-D2DF-47D0-B173-21DAA5C33E21}"/>
    <cellStyle name="40% - Accent3 2 2 2 2 3 2 2 2" xfId="29614" xr:uid="{213AA70D-10B7-41D5-AE26-8DAA626D3BD0}"/>
    <cellStyle name="40% - Accent3 2 2 2 2 3 2 3" xfId="21286" xr:uid="{B490D7E0-D4C2-4301-9D55-A01B198A1A57}"/>
    <cellStyle name="40% - Accent3 2 2 2 2 3 3" xfId="7403" xr:uid="{625E561E-B595-4B29-BE0A-519358545E62}"/>
    <cellStyle name="40% - Accent3 2 2 2 2 3 3 2" xfId="15733" xr:uid="{95E949EA-7A0B-474B-8097-645D11D05950}"/>
    <cellStyle name="40% - Accent3 2 2 2 2 3 3 2 2" xfId="32390" xr:uid="{CAB1EA65-56BE-4D50-BD5F-A9CC4BCF2298}"/>
    <cellStyle name="40% - Accent3 2 2 2 2 3 3 3" xfId="24062" xr:uid="{2D51A7FF-E160-4A26-949D-09C1ECFC9596}"/>
    <cellStyle name="40% - Accent3 2 2 2 2 3 4" xfId="10181" xr:uid="{51426E55-238B-4E9C-8EDF-7050003CBA94}"/>
    <cellStyle name="40% - Accent3 2 2 2 2 3 4 2" xfId="26838" xr:uid="{B870AF4F-D0F9-4B98-9892-18C5D9537EF4}"/>
    <cellStyle name="40% - Accent3 2 2 2 2 3 5" xfId="18510" xr:uid="{7E5D908C-6374-4DC9-86B0-4C6EF4123CB5}"/>
    <cellStyle name="40% - Accent3 2 2 2 2 4" xfId="3300" xr:uid="{A47D6516-F25E-41C3-875E-5A4AF2F670C6}"/>
    <cellStyle name="40% - Accent3 2 2 2 2 4 2" xfId="11630" xr:uid="{6889C70D-0179-442D-8166-305CBFDEF63E}"/>
    <cellStyle name="40% - Accent3 2 2 2 2 4 2 2" xfId="28287" xr:uid="{18032993-24C6-4622-A6E5-F29B50506F82}"/>
    <cellStyle name="40% - Accent3 2 2 2 2 4 3" xfId="19959" xr:uid="{B5C9ADC7-29D0-48FC-83C7-35A8CBCDFB67}"/>
    <cellStyle name="40% - Accent3 2 2 2 2 5" xfId="6076" xr:uid="{3D845462-28A9-436A-AB43-3668AC3B3A8D}"/>
    <cellStyle name="40% - Accent3 2 2 2 2 5 2" xfId="14406" xr:uid="{F605BC37-224A-45D9-899F-F796410D2163}"/>
    <cellStyle name="40% - Accent3 2 2 2 2 5 2 2" xfId="31063" xr:uid="{2B2A4BE8-79BA-46E0-B435-791C18AB9433}"/>
    <cellStyle name="40% - Accent3 2 2 2 2 5 3" xfId="22735" xr:uid="{44DB04DF-5538-46B8-92C4-DD030AD1D2EB}"/>
    <cellStyle name="40% - Accent3 2 2 2 2 6" xfId="8854" xr:uid="{67625E1F-BA59-4D4E-9991-2787EFCB8BD6}"/>
    <cellStyle name="40% - Accent3 2 2 2 2 6 2" xfId="25511" xr:uid="{BD20D6C1-6E1C-4F32-AD71-8EE7EAF603CF}"/>
    <cellStyle name="40% - Accent3 2 2 2 2 7" xfId="17183" xr:uid="{89DEC204-3B99-41B9-9DEA-29F2B2D6660B}"/>
    <cellStyle name="40% - Accent3 2 2 2 3" xfId="743" xr:uid="{D12F9E12-847B-4BD9-9C60-21EFD87E54C7}"/>
    <cellStyle name="40% - Accent3 2 2 2 3 2" xfId="2073" xr:uid="{9BB360EC-0A22-46EC-BD53-1E22528FDD4E}"/>
    <cellStyle name="40% - Accent3 2 2 2 3 2 2" xfId="4863" xr:uid="{E40E0241-CCA1-4798-ADAB-D2F1B4FAF095}"/>
    <cellStyle name="40% - Accent3 2 2 2 3 2 2 2" xfId="13193" xr:uid="{5BEA3D2F-EC41-4CC9-B9EC-D045347DCB8B}"/>
    <cellStyle name="40% - Accent3 2 2 2 3 2 2 2 2" xfId="29850" xr:uid="{4DA7D182-A7D3-4751-92C9-E903795EA940}"/>
    <cellStyle name="40% - Accent3 2 2 2 3 2 2 3" xfId="21522" xr:uid="{E47C5034-1C5A-463C-B828-8D5BA8933C2F}"/>
    <cellStyle name="40% - Accent3 2 2 2 3 2 3" xfId="7639" xr:uid="{A6B7207E-FB2D-41D0-8673-E6B9179EF747}"/>
    <cellStyle name="40% - Accent3 2 2 2 3 2 3 2" xfId="15969" xr:uid="{C664478C-907E-4281-9D3E-D10F0D208EC9}"/>
    <cellStyle name="40% - Accent3 2 2 2 3 2 3 2 2" xfId="32626" xr:uid="{8F73A5C4-95D0-47ED-B65E-2B5CB393E536}"/>
    <cellStyle name="40% - Accent3 2 2 2 3 2 3 3" xfId="24298" xr:uid="{B6786762-F652-4737-99FD-A191136B0205}"/>
    <cellStyle name="40% - Accent3 2 2 2 3 2 4" xfId="10417" xr:uid="{736AC947-F380-44DD-94C5-8263BE5F6E93}"/>
    <cellStyle name="40% - Accent3 2 2 2 3 2 4 2" xfId="27074" xr:uid="{E9DAB86F-3D74-4571-B151-8ADD5C3DBEB0}"/>
    <cellStyle name="40% - Accent3 2 2 2 3 2 5" xfId="18746" xr:uid="{B1BA66B0-C097-4CD9-AFCB-47738FD4852C}"/>
    <cellStyle name="40% - Accent3 2 2 2 3 3" xfId="3536" xr:uid="{7E4996DF-479F-4609-93E9-9A92DDB615A2}"/>
    <cellStyle name="40% - Accent3 2 2 2 3 3 2" xfId="11866" xr:uid="{DCD3F1B0-1BDC-46B0-A86D-65E58305A82C}"/>
    <cellStyle name="40% - Accent3 2 2 2 3 3 2 2" xfId="28523" xr:uid="{937EE2C8-C9C3-49A0-881A-FE512F6ECA05}"/>
    <cellStyle name="40% - Accent3 2 2 2 3 3 3" xfId="20195" xr:uid="{9DDA24B2-277B-4DCA-98F7-13F25049762C}"/>
    <cellStyle name="40% - Accent3 2 2 2 3 4" xfId="6312" xr:uid="{72AD7ADB-90AE-4154-87F0-6D8577C671FE}"/>
    <cellStyle name="40% - Accent3 2 2 2 3 4 2" xfId="14642" xr:uid="{0A1D7655-5D2E-47CC-BB6A-A5BC8CDF074F}"/>
    <cellStyle name="40% - Accent3 2 2 2 3 4 2 2" xfId="31299" xr:uid="{48A4B316-3FED-4043-A820-40C3A67D5A7C}"/>
    <cellStyle name="40% - Accent3 2 2 2 3 4 3" xfId="22971" xr:uid="{ADCD113F-78EF-47E2-B6B4-943DB54DA5D6}"/>
    <cellStyle name="40% - Accent3 2 2 2 3 5" xfId="9090" xr:uid="{319C8D60-34E5-485F-A111-A9ACA59D894A}"/>
    <cellStyle name="40% - Accent3 2 2 2 3 5 2" xfId="25747" xr:uid="{D0BCA442-B04E-4F4F-A8A7-CC742B31DC7B}"/>
    <cellStyle name="40% - Accent3 2 2 2 3 6" xfId="17419" xr:uid="{94176F81-4D1A-45C0-B771-A38901EE69C2}"/>
    <cellStyle name="40% - Accent3 2 2 2 4" xfId="1220" xr:uid="{150D46B5-38A9-4411-BE1C-FEAD3078A5A3}"/>
    <cellStyle name="40% - Accent3 2 2 2 4 2" xfId="2548" xr:uid="{0A52CE72-736F-4B4E-B105-7B400E08619C}"/>
    <cellStyle name="40% - Accent3 2 2 2 4 2 2" xfId="5338" xr:uid="{F4E637EE-EE4A-4363-ABB3-E43A43F378AC}"/>
    <cellStyle name="40% - Accent3 2 2 2 4 2 2 2" xfId="13668" xr:uid="{3798D7A4-3956-4732-A721-6B08751B6388}"/>
    <cellStyle name="40% - Accent3 2 2 2 4 2 2 2 2" xfId="30325" xr:uid="{2BE1D49F-24D7-4879-AF84-57B57F584E12}"/>
    <cellStyle name="40% - Accent3 2 2 2 4 2 2 3" xfId="21997" xr:uid="{D63CC818-31E4-4B04-9118-DB6005FC2FAE}"/>
    <cellStyle name="40% - Accent3 2 2 2 4 2 3" xfId="8114" xr:uid="{509C6C7C-BBAA-465F-B45D-DDBE0F2299EB}"/>
    <cellStyle name="40% - Accent3 2 2 2 4 2 3 2" xfId="16444" xr:uid="{CD6CFB8B-9BFF-4B96-B5FA-0B457316BC84}"/>
    <cellStyle name="40% - Accent3 2 2 2 4 2 3 2 2" xfId="33101" xr:uid="{40176739-94E6-4A4B-957B-6334F6304E36}"/>
    <cellStyle name="40% - Accent3 2 2 2 4 2 3 3" xfId="24773" xr:uid="{AC374167-B93C-47C3-BFFA-1D828851DEB4}"/>
    <cellStyle name="40% - Accent3 2 2 2 4 2 4" xfId="10892" xr:uid="{7D3348B5-CE0D-4210-84D6-CC94A1663047}"/>
    <cellStyle name="40% - Accent3 2 2 2 4 2 4 2" xfId="27549" xr:uid="{3C776C57-F59C-417A-9B8B-F89A97031BD6}"/>
    <cellStyle name="40% - Accent3 2 2 2 4 2 5" xfId="19221" xr:uid="{58E0278D-5420-481A-9200-8113CC00B91C}"/>
    <cellStyle name="40% - Accent3 2 2 2 4 3" xfId="4011" xr:uid="{5D960417-1576-4882-9B92-43E18BC44565}"/>
    <cellStyle name="40% - Accent3 2 2 2 4 3 2" xfId="12341" xr:uid="{8D9B92C8-C822-48C2-97A9-2AC1FAC5541B}"/>
    <cellStyle name="40% - Accent3 2 2 2 4 3 2 2" xfId="28998" xr:uid="{45E23C29-36B4-473F-B8B1-81B70094267B}"/>
    <cellStyle name="40% - Accent3 2 2 2 4 3 3" xfId="20670" xr:uid="{55695901-A316-4EAA-924A-E188E30FC9EF}"/>
    <cellStyle name="40% - Accent3 2 2 2 4 4" xfId="6787" xr:uid="{F29544B4-B32B-4CD1-94F1-E03ADE36E676}"/>
    <cellStyle name="40% - Accent3 2 2 2 4 4 2" xfId="15117" xr:uid="{8BF8CA2E-9B54-4A2A-838B-2541C137E895}"/>
    <cellStyle name="40% - Accent3 2 2 2 4 4 2 2" xfId="31774" xr:uid="{F1CF0CD7-572C-43A8-BCE0-B1C2A23DFF68}"/>
    <cellStyle name="40% - Accent3 2 2 2 4 4 3" xfId="23446" xr:uid="{EEF242E1-BB79-42D5-996E-EA96043A330F}"/>
    <cellStyle name="40% - Accent3 2 2 2 4 5" xfId="9565" xr:uid="{D38A60C2-3164-42A8-9DEE-6D29183FA38D}"/>
    <cellStyle name="40% - Accent3 2 2 2 4 5 2" xfId="26222" xr:uid="{E1AE7CDA-60C2-4B99-8454-56E47F6C005A}"/>
    <cellStyle name="40% - Accent3 2 2 2 4 6" xfId="17894" xr:uid="{39732B27-FE49-429E-A8CC-C73207338887}"/>
    <cellStyle name="40% - Accent3 2 2 2 5" xfId="1600" xr:uid="{89FD625D-1AAF-4A2E-B302-FD74A3B41A04}"/>
    <cellStyle name="40% - Accent3 2 2 2 5 2" xfId="4390" xr:uid="{9E5EE1B6-EC8A-4E8D-A6A2-DF118C0717D1}"/>
    <cellStyle name="40% - Accent3 2 2 2 5 2 2" xfId="12720" xr:uid="{705B231F-0204-4ACC-9901-D6AD208BF769}"/>
    <cellStyle name="40% - Accent3 2 2 2 5 2 2 2" xfId="29377" xr:uid="{5417B487-9E56-49FE-81C7-0D438FE8E0C5}"/>
    <cellStyle name="40% - Accent3 2 2 2 5 2 3" xfId="21049" xr:uid="{3B4868D0-B381-413E-A45B-42956714FF7E}"/>
    <cellStyle name="40% - Accent3 2 2 2 5 3" xfId="7166" xr:uid="{7247ABF1-8395-4928-96B4-818701C1EB8E}"/>
    <cellStyle name="40% - Accent3 2 2 2 5 3 2" xfId="15496" xr:uid="{B5C368C2-1C0A-4700-B49C-4AB1023E77E3}"/>
    <cellStyle name="40% - Accent3 2 2 2 5 3 2 2" xfId="32153" xr:uid="{5328B242-BB99-450B-8539-B45CA66E9D5B}"/>
    <cellStyle name="40% - Accent3 2 2 2 5 3 3" xfId="23825" xr:uid="{5CD1E808-7ADD-4C77-8371-2A7445908C49}"/>
    <cellStyle name="40% - Accent3 2 2 2 5 4" xfId="9944" xr:uid="{E3D0CC5A-1A39-4352-9150-4AA6837AC723}"/>
    <cellStyle name="40% - Accent3 2 2 2 5 4 2" xfId="26601" xr:uid="{8720E958-3061-465F-8C96-B5D7A54B816C}"/>
    <cellStyle name="40% - Accent3 2 2 2 5 5" xfId="18273" xr:uid="{7364917E-8869-4AA8-9020-55159CCAF0CB}"/>
    <cellStyle name="40% - Accent3 2 2 2 6" xfId="3063" xr:uid="{33D9D650-D107-43FB-9142-89FECC40437E}"/>
    <cellStyle name="40% - Accent3 2 2 2 6 2" xfId="11393" xr:uid="{D3E8EF08-329C-4F39-9EA2-AA8B7AD1EFDC}"/>
    <cellStyle name="40% - Accent3 2 2 2 6 2 2" xfId="28050" xr:uid="{55D9803E-4824-4A96-BA68-54CD5398F936}"/>
    <cellStyle name="40% - Accent3 2 2 2 6 3" xfId="19722" xr:uid="{0C340417-F7A0-4A55-9A78-BE35811237D3}"/>
    <cellStyle name="40% - Accent3 2 2 2 7" xfId="5839" xr:uid="{AC9F6F5A-5289-4745-B38B-C6B403D7B217}"/>
    <cellStyle name="40% - Accent3 2 2 2 7 2" xfId="14169" xr:uid="{7DE34C3A-B0F5-428B-A83D-82D67A47546B}"/>
    <cellStyle name="40% - Accent3 2 2 2 7 2 2" xfId="30826" xr:uid="{A74FB600-F282-4485-A756-01259E5FC7F2}"/>
    <cellStyle name="40% - Accent3 2 2 2 7 3" xfId="22498" xr:uid="{72C6DB01-3F91-4A78-ACA8-BF4848E39050}"/>
    <cellStyle name="40% - Accent3 2 2 2 8" xfId="8617" xr:uid="{CF64DE2D-B25F-42E5-8D28-FEC675435CA5}"/>
    <cellStyle name="40% - Accent3 2 2 2 8 2" xfId="25274" xr:uid="{A52A7C9E-869B-4388-A5D5-F6C460915441}"/>
    <cellStyle name="40% - Accent3 2 2 2 9" xfId="16946" xr:uid="{3240D613-8128-4541-9237-BF5686224F47}"/>
    <cellStyle name="40% - Accent3 2 2 3" xfId="387" xr:uid="{AC906B0F-1E6E-469E-AF7A-FF92FBAB05B8}"/>
    <cellStyle name="40% - Accent3 2 2 3 2" xfId="865" xr:uid="{C299B7C8-6880-410E-B6A5-1C7DEE4CEADB}"/>
    <cellStyle name="40% - Accent3 2 2 3 2 2" xfId="2193" xr:uid="{5873B659-AE7E-400B-B684-2D1CB5F49EC8}"/>
    <cellStyle name="40% - Accent3 2 2 3 2 2 2" xfId="4983" xr:uid="{04CEDFC7-7E5B-41A4-AD0B-809833CA278C}"/>
    <cellStyle name="40% - Accent3 2 2 3 2 2 2 2" xfId="13313" xr:uid="{B26DA3BD-BE69-4057-A99B-16E0F6382550}"/>
    <cellStyle name="40% - Accent3 2 2 3 2 2 2 2 2" xfId="29970" xr:uid="{49E92D2B-7FA6-42AC-887C-21338ADEC965}"/>
    <cellStyle name="40% - Accent3 2 2 3 2 2 2 3" xfId="21642" xr:uid="{941AB947-1018-4E0C-B6AE-6FC9E6FB505A}"/>
    <cellStyle name="40% - Accent3 2 2 3 2 2 3" xfId="7759" xr:uid="{BC73C59C-A381-4675-9BC9-194CCBD701CE}"/>
    <cellStyle name="40% - Accent3 2 2 3 2 2 3 2" xfId="16089" xr:uid="{7DFC3604-CA7E-4442-BB29-11AC6788C7EE}"/>
    <cellStyle name="40% - Accent3 2 2 3 2 2 3 2 2" xfId="32746" xr:uid="{2C2F3B52-780A-4170-BB99-19C238591169}"/>
    <cellStyle name="40% - Accent3 2 2 3 2 2 3 3" xfId="24418" xr:uid="{08ACE205-1609-42C6-9DAD-667CE0D7FAD2}"/>
    <cellStyle name="40% - Accent3 2 2 3 2 2 4" xfId="10537" xr:uid="{47804ECC-EFB7-46A9-AA38-7E467631ED77}"/>
    <cellStyle name="40% - Accent3 2 2 3 2 2 4 2" xfId="27194" xr:uid="{B52ED971-0CDC-46C7-9CCA-C047286E27F3}"/>
    <cellStyle name="40% - Accent3 2 2 3 2 2 5" xfId="18866" xr:uid="{69ACF6E9-877A-497D-BE3B-1A8FB8AC2CE4}"/>
    <cellStyle name="40% - Accent3 2 2 3 2 3" xfId="3656" xr:uid="{77113C3F-7998-45BB-94CF-F614DAE38F64}"/>
    <cellStyle name="40% - Accent3 2 2 3 2 3 2" xfId="11986" xr:uid="{651E4931-CBD9-4E84-A233-5B6516EE462C}"/>
    <cellStyle name="40% - Accent3 2 2 3 2 3 2 2" xfId="28643" xr:uid="{C0A5D58C-D866-412B-8576-F859F96FB40C}"/>
    <cellStyle name="40% - Accent3 2 2 3 2 3 3" xfId="20315" xr:uid="{F862C9F5-403E-4612-9BEF-3645151A4657}"/>
    <cellStyle name="40% - Accent3 2 2 3 2 4" xfId="6432" xr:uid="{E433871C-7C39-4674-B1D2-FD62B15E1551}"/>
    <cellStyle name="40% - Accent3 2 2 3 2 4 2" xfId="14762" xr:uid="{03DF6CED-AB20-48BC-998D-22A119A49D82}"/>
    <cellStyle name="40% - Accent3 2 2 3 2 4 2 2" xfId="31419" xr:uid="{7AB59841-CBB3-4B4F-8903-49F53BDB6BA3}"/>
    <cellStyle name="40% - Accent3 2 2 3 2 4 3" xfId="23091" xr:uid="{9926FE10-9947-41B6-905B-9D169BF15BCA}"/>
    <cellStyle name="40% - Accent3 2 2 3 2 5" xfId="9210" xr:uid="{BAB73F2F-D486-453C-A305-5048A2DCD3AD}"/>
    <cellStyle name="40% - Accent3 2 2 3 2 5 2" xfId="25867" xr:uid="{BFF9A7BF-FC65-4779-91A9-854FA7711FA2}"/>
    <cellStyle name="40% - Accent3 2 2 3 2 6" xfId="17539" xr:uid="{CDBE20C8-1A40-4DEA-9037-89EEF282AD62}"/>
    <cellStyle name="40% - Accent3 2 2 3 3" xfId="1717" xr:uid="{564CE7E6-1C0A-4C53-86D0-9443A9CA780D}"/>
    <cellStyle name="40% - Accent3 2 2 3 3 2" xfId="4507" xr:uid="{F065D072-D7F4-4E4B-91A6-B7243B07649F}"/>
    <cellStyle name="40% - Accent3 2 2 3 3 2 2" xfId="12837" xr:uid="{B45E6B67-AAB0-42F4-9616-9C39DB869085}"/>
    <cellStyle name="40% - Accent3 2 2 3 3 2 2 2" xfId="29494" xr:uid="{5ADC4F8C-05A3-4806-9E97-CE78F55C4979}"/>
    <cellStyle name="40% - Accent3 2 2 3 3 2 3" xfId="21166" xr:uid="{1A03AEA5-3FFD-462F-8B11-FF7EF611F32D}"/>
    <cellStyle name="40% - Accent3 2 2 3 3 3" xfId="7283" xr:uid="{113D4536-1EFC-46A1-A342-78D704DF6943}"/>
    <cellStyle name="40% - Accent3 2 2 3 3 3 2" xfId="15613" xr:uid="{225CEF26-EF58-4305-8A0B-AF513EB2CA6B}"/>
    <cellStyle name="40% - Accent3 2 2 3 3 3 2 2" xfId="32270" xr:uid="{8331FF52-5EA7-4610-AA8F-0C8C2F532244}"/>
    <cellStyle name="40% - Accent3 2 2 3 3 3 3" xfId="23942" xr:uid="{15C17475-5864-41EB-885B-BE9FB1BAF04E}"/>
    <cellStyle name="40% - Accent3 2 2 3 3 4" xfId="10061" xr:uid="{DEBCE6CD-C16A-4C6A-8214-7ACE9DC1649B}"/>
    <cellStyle name="40% - Accent3 2 2 3 3 4 2" xfId="26718" xr:uid="{21549E56-D9BE-4A62-9B30-F9186C07CC99}"/>
    <cellStyle name="40% - Accent3 2 2 3 3 5" xfId="18390" xr:uid="{4EC610C6-F38C-433C-8D90-9089AAA00558}"/>
    <cellStyle name="40% - Accent3 2 2 3 4" xfId="3180" xr:uid="{E3A3A45B-A606-43F5-8532-F521E6226BC9}"/>
    <cellStyle name="40% - Accent3 2 2 3 4 2" xfId="11510" xr:uid="{033BFF03-174B-4496-9FFF-C93A84D7A062}"/>
    <cellStyle name="40% - Accent3 2 2 3 4 2 2" xfId="28167" xr:uid="{486E9004-6488-43E5-9445-1406CB3B165E}"/>
    <cellStyle name="40% - Accent3 2 2 3 4 3" xfId="19839" xr:uid="{E04053E0-EFC8-4ECE-AE3A-22FD9B4B3E50}"/>
    <cellStyle name="40% - Accent3 2 2 3 5" xfId="5956" xr:uid="{05E236EA-7B00-4A86-9C7A-DE384884E7B7}"/>
    <cellStyle name="40% - Accent3 2 2 3 5 2" xfId="14286" xr:uid="{4AAD735F-F210-4DFA-BD7A-7B9594F30AD7}"/>
    <cellStyle name="40% - Accent3 2 2 3 5 2 2" xfId="30943" xr:uid="{83E5FE65-7882-4DB1-A4FA-9D94868421AB}"/>
    <cellStyle name="40% - Accent3 2 2 3 5 3" xfId="22615" xr:uid="{14FB6BC8-D4B7-422A-A0FA-5D90A37AD649}"/>
    <cellStyle name="40% - Accent3 2 2 3 6" xfId="8734" xr:uid="{B604CFCB-0868-459C-9CDC-3095D8ED0440}"/>
    <cellStyle name="40% - Accent3 2 2 3 6 2" xfId="25391" xr:uid="{8CB3B584-91EB-49E2-87A1-C70E8FE89802}"/>
    <cellStyle name="40% - Accent3 2 2 3 7" xfId="17063" xr:uid="{12C1BF82-BC3B-422E-9A9F-B0D1AB51BC3E}"/>
    <cellStyle name="40% - Accent3 2 2 4" xfId="623" xr:uid="{D7333F0B-A8B0-4BFD-8A8D-A11C3D90A14E}"/>
    <cellStyle name="40% - Accent3 2 2 4 2" xfId="1953" xr:uid="{0667469E-A452-4524-BDA4-C28F43FAAE01}"/>
    <cellStyle name="40% - Accent3 2 2 4 2 2" xfId="4743" xr:uid="{93D2102C-06F6-4EBA-B9CE-3B10F1F24240}"/>
    <cellStyle name="40% - Accent3 2 2 4 2 2 2" xfId="13073" xr:uid="{93FF1C7D-60ED-4F2C-9A5F-324BE3FBAD86}"/>
    <cellStyle name="40% - Accent3 2 2 4 2 2 2 2" xfId="29730" xr:uid="{B39EE390-D7A7-4E07-A914-B6CF87FC6CC6}"/>
    <cellStyle name="40% - Accent3 2 2 4 2 2 3" xfId="21402" xr:uid="{1B74E6B7-2166-44AB-9BB1-1CD9C8780DBB}"/>
    <cellStyle name="40% - Accent3 2 2 4 2 3" xfId="7519" xr:uid="{2FD7262A-E966-4D32-8393-2CAA5504A814}"/>
    <cellStyle name="40% - Accent3 2 2 4 2 3 2" xfId="15849" xr:uid="{8E97CBE7-A56C-42A0-96E1-AC34AE21C685}"/>
    <cellStyle name="40% - Accent3 2 2 4 2 3 2 2" xfId="32506" xr:uid="{EEEFA062-6C66-4B1F-BFCB-787FBBBABEC6}"/>
    <cellStyle name="40% - Accent3 2 2 4 2 3 3" xfId="24178" xr:uid="{C53C2AF1-B778-495C-9A87-7AFA6963BC65}"/>
    <cellStyle name="40% - Accent3 2 2 4 2 4" xfId="10297" xr:uid="{DCC2476C-FA40-48A5-A0DE-10E4C11E9E89}"/>
    <cellStyle name="40% - Accent3 2 2 4 2 4 2" xfId="26954" xr:uid="{F62450B9-FEBC-4479-AF03-E8017A98EA4C}"/>
    <cellStyle name="40% - Accent3 2 2 4 2 5" xfId="18626" xr:uid="{0F216945-673C-48DC-840F-871994CFA613}"/>
    <cellStyle name="40% - Accent3 2 2 4 3" xfId="3416" xr:uid="{FEB20A03-A6A1-4711-89E3-94DA5BE03B5B}"/>
    <cellStyle name="40% - Accent3 2 2 4 3 2" xfId="11746" xr:uid="{E5872213-C21A-4ECA-AD4B-556CA05D1061}"/>
    <cellStyle name="40% - Accent3 2 2 4 3 2 2" xfId="28403" xr:uid="{A3940667-7264-42F6-85D1-358C6C4ABF67}"/>
    <cellStyle name="40% - Accent3 2 2 4 3 3" xfId="20075" xr:uid="{1E462AF0-B9D0-4A73-AEF8-C8A320291EA9}"/>
    <cellStyle name="40% - Accent3 2 2 4 4" xfId="6192" xr:uid="{AEEA1FA4-CA79-42B4-8684-C462204FA642}"/>
    <cellStyle name="40% - Accent3 2 2 4 4 2" xfId="14522" xr:uid="{6C83BB7C-570C-47A7-B7A1-3CDD4CC93172}"/>
    <cellStyle name="40% - Accent3 2 2 4 4 2 2" xfId="31179" xr:uid="{FED9081A-7C8A-455B-BDF5-DDD13F48944A}"/>
    <cellStyle name="40% - Accent3 2 2 4 4 3" xfId="22851" xr:uid="{BE4E1133-5F72-45C6-A137-8B19049D925A}"/>
    <cellStyle name="40% - Accent3 2 2 4 5" xfId="8970" xr:uid="{784AEAC7-D799-4A21-BB4B-8DEBA08FB2E5}"/>
    <cellStyle name="40% - Accent3 2 2 4 5 2" xfId="25627" xr:uid="{6BE7C9FF-611C-48A5-BC1C-1D26E82CAC7C}"/>
    <cellStyle name="40% - Accent3 2 2 4 6" xfId="17299" xr:uid="{DCECC6A4-B256-483C-86A7-5380056436FE}"/>
    <cellStyle name="40% - Accent3 2 2 5" xfId="1100" xr:uid="{09B2FCCC-70AB-41D7-8643-4CB3E6239677}"/>
    <cellStyle name="40% - Accent3 2 2 5 2" xfId="2428" xr:uid="{1952B7B9-6661-4504-91D5-B5FB38199FCE}"/>
    <cellStyle name="40% - Accent3 2 2 5 2 2" xfId="5218" xr:uid="{347C21AA-9BE5-48A5-8C6D-09460C3A2DF5}"/>
    <cellStyle name="40% - Accent3 2 2 5 2 2 2" xfId="13548" xr:uid="{C6F1A757-44DD-4EE7-8BD0-41AA607D4E57}"/>
    <cellStyle name="40% - Accent3 2 2 5 2 2 2 2" xfId="30205" xr:uid="{478BBC38-FEE2-4ABE-BD13-6842F766734D}"/>
    <cellStyle name="40% - Accent3 2 2 5 2 2 3" xfId="21877" xr:uid="{F1109C52-9F1A-4F0F-8170-350F3A9887E9}"/>
    <cellStyle name="40% - Accent3 2 2 5 2 3" xfId="7994" xr:uid="{C679304D-A45E-4952-96AB-F47A420755DE}"/>
    <cellStyle name="40% - Accent3 2 2 5 2 3 2" xfId="16324" xr:uid="{359D3A68-7627-49AE-AF4F-BAB42190CA24}"/>
    <cellStyle name="40% - Accent3 2 2 5 2 3 2 2" xfId="32981" xr:uid="{7F3EC981-2E92-4C7E-8C9C-2FA5B76A2997}"/>
    <cellStyle name="40% - Accent3 2 2 5 2 3 3" xfId="24653" xr:uid="{E9D642F8-2C48-4EBC-9BD2-988ACA0EAE34}"/>
    <cellStyle name="40% - Accent3 2 2 5 2 4" xfId="10772" xr:uid="{E31DD7D2-D8B1-45AE-B57C-78C9A77A0929}"/>
    <cellStyle name="40% - Accent3 2 2 5 2 4 2" xfId="27429" xr:uid="{231DAD17-C4C5-4247-B498-112E065186CC}"/>
    <cellStyle name="40% - Accent3 2 2 5 2 5" xfId="19101" xr:uid="{0944F09D-6C87-473D-A22B-12F26E0D2D25}"/>
    <cellStyle name="40% - Accent3 2 2 5 3" xfId="3891" xr:uid="{42419973-7A39-49F0-BF74-5D3F4B938563}"/>
    <cellStyle name="40% - Accent3 2 2 5 3 2" xfId="12221" xr:uid="{DE4C25EB-CABB-4BD1-B614-3689F592D9D6}"/>
    <cellStyle name="40% - Accent3 2 2 5 3 2 2" xfId="28878" xr:uid="{3943AFEA-1CC1-4F60-B8A4-95743C5104A6}"/>
    <cellStyle name="40% - Accent3 2 2 5 3 3" xfId="20550" xr:uid="{BA5C0D42-ABF3-4FC9-A7D9-2B2D30130D78}"/>
    <cellStyle name="40% - Accent3 2 2 5 4" xfId="6667" xr:uid="{1BCD92EA-6FC7-45FA-BD5B-5B6095C33789}"/>
    <cellStyle name="40% - Accent3 2 2 5 4 2" xfId="14997" xr:uid="{D0331884-3313-4F4E-A1BF-66793C9ABB7D}"/>
    <cellStyle name="40% - Accent3 2 2 5 4 2 2" xfId="31654" xr:uid="{C4893210-65ED-4265-81F6-26AD9F1CF6CE}"/>
    <cellStyle name="40% - Accent3 2 2 5 4 3" xfId="23326" xr:uid="{F1EA4E0C-DB2B-43FF-9D31-1B754F2EE681}"/>
    <cellStyle name="40% - Accent3 2 2 5 5" xfId="9445" xr:uid="{571A20E9-C423-4698-B2B2-3E0C3663712D}"/>
    <cellStyle name="40% - Accent3 2 2 5 5 2" xfId="26102" xr:uid="{EE8A903B-D594-4DB4-9D1C-53BCA9CE4F19}"/>
    <cellStyle name="40% - Accent3 2 2 5 6" xfId="17774" xr:uid="{FA3F56DF-FBC3-4AC8-ABD3-3FD451452F40}"/>
    <cellStyle name="40% - Accent3 2 2 6" xfId="1365" xr:uid="{5033C870-E36F-49EC-8127-BBC00C044041}"/>
    <cellStyle name="40% - Accent3 2 2 6 2" xfId="2693" xr:uid="{74F75C64-E5A3-41C2-A546-8D933299BD5A}"/>
    <cellStyle name="40% - Accent3 2 2 6 2 2" xfId="5483" xr:uid="{B2A18E02-C66B-46F1-A4EE-771955D2BDE3}"/>
    <cellStyle name="40% - Accent3 2 2 6 2 2 2" xfId="13813" xr:uid="{4E65F7F3-9E5B-4CE8-8D26-99A0921325A9}"/>
    <cellStyle name="40% - Accent3 2 2 6 2 2 2 2" xfId="30470" xr:uid="{FB27667A-61E7-4742-9FEB-331D394EFE96}"/>
    <cellStyle name="40% - Accent3 2 2 6 2 2 3" xfId="22142" xr:uid="{8697BD89-8634-4749-A91B-4075703FA95A}"/>
    <cellStyle name="40% - Accent3 2 2 6 2 3" xfId="8259" xr:uid="{3BA201B9-A8E2-47B0-BA72-CC28F5CA318A}"/>
    <cellStyle name="40% - Accent3 2 2 6 2 3 2" xfId="16589" xr:uid="{EFA9D813-23EF-40C4-9F5F-79F0A8C0ECEE}"/>
    <cellStyle name="40% - Accent3 2 2 6 2 3 2 2" xfId="33246" xr:uid="{02949044-B7E5-4364-BB49-7102A86283F1}"/>
    <cellStyle name="40% - Accent3 2 2 6 2 3 3" xfId="24918" xr:uid="{6D08855E-172E-4C6E-B0C5-5F6BEC15ED93}"/>
    <cellStyle name="40% - Accent3 2 2 6 2 4" xfId="11037" xr:uid="{F40E59DD-901A-4390-B956-EC379600B8E5}"/>
    <cellStyle name="40% - Accent3 2 2 6 2 4 2" xfId="27694" xr:uid="{2E6E3907-42D8-454F-A46E-88DDA16227C4}"/>
    <cellStyle name="40% - Accent3 2 2 6 2 5" xfId="19366" xr:uid="{CF15AFCA-D300-4CB1-A78B-E19FA488406C}"/>
    <cellStyle name="40% - Accent3 2 2 6 3" xfId="4156" xr:uid="{B8C0B512-F670-406C-95B0-A2D92ECD21B1}"/>
    <cellStyle name="40% - Accent3 2 2 6 3 2" xfId="12486" xr:uid="{0701E826-713E-4BFA-AE53-C4F0D39D64B7}"/>
    <cellStyle name="40% - Accent3 2 2 6 3 2 2" xfId="29143" xr:uid="{34ED33AC-838F-4419-8FEC-2D63694350E9}"/>
    <cellStyle name="40% - Accent3 2 2 6 3 3" xfId="20815" xr:uid="{33683BC2-3123-4B9B-B3B6-A0D984E77D85}"/>
    <cellStyle name="40% - Accent3 2 2 6 4" xfId="6932" xr:uid="{97035FA3-695C-4ABE-8D68-5E4E5D31EFE5}"/>
    <cellStyle name="40% - Accent3 2 2 6 4 2" xfId="15262" xr:uid="{4240DDE4-6F76-43BC-84F6-9956B5365031}"/>
    <cellStyle name="40% - Accent3 2 2 6 4 2 2" xfId="31919" xr:uid="{831E96D3-240B-4CD6-8E39-D33327A7DFCD}"/>
    <cellStyle name="40% - Accent3 2 2 6 4 3" xfId="23591" xr:uid="{C1597FA3-98E6-4382-B7E3-9B52060CA9FA}"/>
    <cellStyle name="40% - Accent3 2 2 6 5" xfId="9710" xr:uid="{D4E920A0-8A8B-4CAC-B286-C111F15A88D2}"/>
    <cellStyle name="40% - Accent3 2 2 6 5 2" xfId="26367" xr:uid="{52E8D97B-033B-4EF6-A9E7-F8848D16A672}"/>
    <cellStyle name="40% - Accent3 2 2 6 6" xfId="18039" xr:uid="{6E4EE72C-4EBA-4D7A-B1DE-1877BF3F52D5}"/>
    <cellStyle name="40% - Accent3 2 2 7" xfId="1480" xr:uid="{8A9F834F-6F81-4AD5-953D-320ACC689041}"/>
    <cellStyle name="40% - Accent3 2 2 7 2" xfId="4270" xr:uid="{3ECF6CB4-AEB5-4054-9A45-958C20924D89}"/>
    <cellStyle name="40% - Accent3 2 2 7 2 2" xfId="12600" xr:uid="{4CE44DBF-3EAD-4931-8874-18BAA37FDC39}"/>
    <cellStyle name="40% - Accent3 2 2 7 2 2 2" xfId="29257" xr:uid="{D989C3C2-5980-4A1E-ADD9-F75732B6CFBF}"/>
    <cellStyle name="40% - Accent3 2 2 7 2 3" xfId="20929" xr:uid="{D477EC65-F7A5-4866-A2A2-CAA48BE1AAA0}"/>
    <cellStyle name="40% - Accent3 2 2 7 3" xfId="7046" xr:uid="{00880B23-C6CE-4CA3-8781-4D85F5E4707A}"/>
    <cellStyle name="40% - Accent3 2 2 7 3 2" xfId="15376" xr:uid="{5D07D789-626B-4E90-8F1A-381874D67009}"/>
    <cellStyle name="40% - Accent3 2 2 7 3 2 2" xfId="32033" xr:uid="{4EA16152-5A96-42D8-B0D6-50B4730B230D}"/>
    <cellStyle name="40% - Accent3 2 2 7 3 3" xfId="23705" xr:uid="{C7BC6DAA-9F2B-40CF-B9D6-9C36BE5AFC87}"/>
    <cellStyle name="40% - Accent3 2 2 7 4" xfId="9824" xr:uid="{35EC36CA-BCEE-4A85-9946-23ADACA6DFFC}"/>
    <cellStyle name="40% - Accent3 2 2 7 4 2" xfId="26481" xr:uid="{DD9D1E64-155A-493C-A8A3-4E5FFEFB3491}"/>
    <cellStyle name="40% - Accent3 2 2 7 5" xfId="18153" xr:uid="{30B75805-D126-4E57-A5DF-0B796C7FF90E}"/>
    <cellStyle name="40% - Accent3 2 2 8" xfId="2943" xr:uid="{C0606AE1-6CD0-4365-9440-87E16D6873D8}"/>
    <cellStyle name="40% - Accent3 2 2 8 2" xfId="11273" xr:uid="{CA40BEFF-32E1-40A9-96D5-3181890E58D6}"/>
    <cellStyle name="40% - Accent3 2 2 8 2 2" xfId="27930" xr:uid="{EC44AACF-8647-4AA2-B110-9C28BF3394F4}"/>
    <cellStyle name="40% - Accent3 2 2 8 3" xfId="19602" xr:uid="{EB3CF813-4234-4916-A9BD-047ABD6C4125}"/>
    <cellStyle name="40% - Accent3 2 2 9" xfId="5719" xr:uid="{566A7F22-6A2A-4A9C-AC66-2F98F53FE765}"/>
    <cellStyle name="40% - Accent3 2 2 9 2" xfId="14049" xr:uid="{D72CAE2C-9DA1-4520-B6B4-15683570B762}"/>
    <cellStyle name="40% - Accent3 2 2 9 2 2" xfId="30706" xr:uid="{A386FD77-2327-4922-A6EF-B37EE713C8D8}"/>
    <cellStyle name="40% - Accent3 2 2 9 3" xfId="22378" xr:uid="{07E7ECD5-F375-4ABB-9724-74E9E9E8B6D9}"/>
    <cellStyle name="40% - Accent3 2 3" xfId="204" xr:uid="{E7210C5B-3586-4374-9D30-728403F28428}"/>
    <cellStyle name="40% - Accent3 2 3 2" xfId="445" xr:uid="{CA170B58-E131-4B61-AA40-3172E6CF5E86}"/>
    <cellStyle name="40% - Accent3 2 3 2 2" xfId="922" xr:uid="{167532F0-556E-47C7-8BBC-6C1486064870}"/>
    <cellStyle name="40% - Accent3 2 3 2 2 2" xfId="2250" xr:uid="{0684F714-0CD1-4F46-A99C-15D9389BC45D}"/>
    <cellStyle name="40% - Accent3 2 3 2 2 2 2" xfId="5040" xr:uid="{764BB0A1-94B1-4967-9E2B-EA77FFF1B1AE}"/>
    <cellStyle name="40% - Accent3 2 3 2 2 2 2 2" xfId="13370" xr:uid="{D93B52B0-E0D2-4F3D-83D8-484FD997D179}"/>
    <cellStyle name="40% - Accent3 2 3 2 2 2 2 2 2" xfId="30027" xr:uid="{055DCA19-2AE5-4CD9-ABB8-FBF9DC95393B}"/>
    <cellStyle name="40% - Accent3 2 3 2 2 2 2 3" xfId="21699" xr:uid="{7E8579D5-2EE5-40AD-9C2E-EA4720733EE9}"/>
    <cellStyle name="40% - Accent3 2 3 2 2 2 3" xfId="7816" xr:uid="{7C2CF693-CE9D-49C6-9549-88A90AF3D4C5}"/>
    <cellStyle name="40% - Accent3 2 3 2 2 2 3 2" xfId="16146" xr:uid="{E9C0B6FA-1A23-4404-8763-758B780C45C6}"/>
    <cellStyle name="40% - Accent3 2 3 2 2 2 3 2 2" xfId="32803" xr:uid="{4795B435-F18A-4B86-875D-1F7B52E05BD4}"/>
    <cellStyle name="40% - Accent3 2 3 2 2 2 3 3" xfId="24475" xr:uid="{65BD4A41-A550-4144-9CB8-08C86F767F9D}"/>
    <cellStyle name="40% - Accent3 2 3 2 2 2 4" xfId="10594" xr:uid="{29D2E025-1CD2-4D6F-9B4D-29EA02036C77}"/>
    <cellStyle name="40% - Accent3 2 3 2 2 2 4 2" xfId="27251" xr:uid="{86C6F113-EBBA-4DD9-BFD6-4CCA99742510}"/>
    <cellStyle name="40% - Accent3 2 3 2 2 2 5" xfId="18923" xr:uid="{6CBF8CF2-B7B2-4761-9DC1-967BC4B71598}"/>
    <cellStyle name="40% - Accent3 2 3 2 2 3" xfId="3713" xr:uid="{E7A9AD14-8678-422F-8F85-2956947038DC}"/>
    <cellStyle name="40% - Accent3 2 3 2 2 3 2" xfId="12043" xr:uid="{E87D4CB1-8914-4E0A-8319-375B919A27A2}"/>
    <cellStyle name="40% - Accent3 2 3 2 2 3 2 2" xfId="28700" xr:uid="{D260BCFD-8AF7-41D5-8AD8-56F9F1F6DC58}"/>
    <cellStyle name="40% - Accent3 2 3 2 2 3 3" xfId="20372" xr:uid="{D0DF5F8D-402E-4952-BD05-EEF628E6DAB0}"/>
    <cellStyle name="40% - Accent3 2 3 2 2 4" xfId="6489" xr:uid="{4BAC352F-B1A6-4EE7-8531-C2C32FF8328F}"/>
    <cellStyle name="40% - Accent3 2 3 2 2 4 2" xfId="14819" xr:uid="{D638E4B0-1B12-42ED-9447-075FBD8C786E}"/>
    <cellStyle name="40% - Accent3 2 3 2 2 4 2 2" xfId="31476" xr:uid="{64308953-9F5A-4BB4-A256-AD6EEFCAE020}"/>
    <cellStyle name="40% - Accent3 2 3 2 2 4 3" xfId="23148" xr:uid="{712EB0BD-2ABC-4CAA-9B5C-42A01E67CF33}"/>
    <cellStyle name="40% - Accent3 2 3 2 2 5" xfId="9267" xr:uid="{71EE8C21-8E89-43BF-89A7-3E3A58E1D924}"/>
    <cellStyle name="40% - Accent3 2 3 2 2 5 2" xfId="25924" xr:uid="{1ACC150D-36A1-43F8-8495-FEC3D4A2588F}"/>
    <cellStyle name="40% - Accent3 2 3 2 2 6" xfId="17596" xr:uid="{9A808686-0782-4058-BF84-818DBAF36D86}"/>
    <cellStyle name="40% - Accent3 2 3 2 3" xfId="1775" xr:uid="{F61936B7-0618-4D15-8536-7A37F3BDDCBF}"/>
    <cellStyle name="40% - Accent3 2 3 2 3 2" xfId="4565" xr:uid="{B4F212B0-E9AD-467D-9CC1-A65751585BD5}"/>
    <cellStyle name="40% - Accent3 2 3 2 3 2 2" xfId="12895" xr:uid="{9A10C945-3A55-4ADE-813F-2C5D35401289}"/>
    <cellStyle name="40% - Accent3 2 3 2 3 2 2 2" xfId="29552" xr:uid="{9087CB0F-D24A-4478-BC20-C01A1260B93D}"/>
    <cellStyle name="40% - Accent3 2 3 2 3 2 3" xfId="21224" xr:uid="{96F5141F-47A4-4928-A965-4A09C9AA7B9F}"/>
    <cellStyle name="40% - Accent3 2 3 2 3 3" xfId="7341" xr:uid="{D107EFF6-A825-41B6-8BBB-D74C0A8788BA}"/>
    <cellStyle name="40% - Accent3 2 3 2 3 3 2" xfId="15671" xr:uid="{81729B11-CCDE-4074-A777-F2C69DFF7B9E}"/>
    <cellStyle name="40% - Accent3 2 3 2 3 3 2 2" xfId="32328" xr:uid="{143C5CDB-CAB1-4EA5-AE75-DEEFA8E827D9}"/>
    <cellStyle name="40% - Accent3 2 3 2 3 3 3" xfId="24000" xr:uid="{21209440-FB55-49AA-A1D9-46868BC76977}"/>
    <cellStyle name="40% - Accent3 2 3 2 3 4" xfId="10119" xr:uid="{D1E156B2-EADE-4D73-9EED-5ACB400BBA41}"/>
    <cellStyle name="40% - Accent3 2 3 2 3 4 2" xfId="26776" xr:uid="{89F3C432-E2CE-447A-9868-303C930C3D83}"/>
    <cellStyle name="40% - Accent3 2 3 2 3 5" xfId="18448" xr:uid="{879BECB1-EDFC-4280-9BE1-5890ABF975DE}"/>
    <cellStyle name="40% - Accent3 2 3 2 4" xfId="3238" xr:uid="{031ECC81-553C-41AA-B8BB-F198E99B51A1}"/>
    <cellStyle name="40% - Accent3 2 3 2 4 2" xfId="11568" xr:uid="{3CA627DA-6E8C-41D4-B8C3-9776EADE466D}"/>
    <cellStyle name="40% - Accent3 2 3 2 4 2 2" xfId="28225" xr:uid="{968278C6-9A49-497A-813A-A67141863A89}"/>
    <cellStyle name="40% - Accent3 2 3 2 4 3" xfId="19897" xr:uid="{107BA69C-3CC1-403D-9ABD-A45677B70E8B}"/>
    <cellStyle name="40% - Accent3 2 3 2 5" xfId="6014" xr:uid="{68A38B2B-7985-4E9C-A64B-7BA4761E7E9F}"/>
    <cellStyle name="40% - Accent3 2 3 2 5 2" xfId="14344" xr:uid="{EB731895-BA66-4248-8704-C79FD80D4BAB}"/>
    <cellStyle name="40% - Accent3 2 3 2 5 2 2" xfId="31001" xr:uid="{0266D9B8-47A2-4E22-A996-7F97DE237A94}"/>
    <cellStyle name="40% - Accent3 2 3 2 5 3" xfId="22673" xr:uid="{CF0FE69B-DBDA-4BE6-A08E-56E6703B7DE2}"/>
    <cellStyle name="40% - Accent3 2 3 2 6" xfId="8792" xr:uid="{31ABE269-8ACA-4BD2-9CC9-E1F73D87CE21}"/>
    <cellStyle name="40% - Accent3 2 3 2 6 2" xfId="25449" xr:uid="{C334BE23-2C1F-477A-9B8E-4F2409016AA2}"/>
    <cellStyle name="40% - Accent3 2 3 2 7" xfId="17121" xr:uid="{31F1F734-2284-4A8F-9ECD-A3581F2A33E5}"/>
    <cellStyle name="40% - Accent3 2 3 3" xfId="681" xr:uid="{BB5813B0-B91D-46DB-9137-57F70D79C063}"/>
    <cellStyle name="40% - Accent3 2 3 3 2" xfId="2011" xr:uid="{75E5CFD0-CA8F-44FF-A9BF-50AA1DBAF6DC}"/>
    <cellStyle name="40% - Accent3 2 3 3 2 2" xfId="4801" xr:uid="{1DA9C40C-7092-455A-9DC4-A7B6D19E0E39}"/>
    <cellStyle name="40% - Accent3 2 3 3 2 2 2" xfId="13131" xr:uid="{5C91E19E-A40A-401D-AB1C-F524028240A4}"/>
    <cellStyle name="40% - Accent3 2 3 3 2 2 2 2" xfId="29788" xr:uid="{01A14B92-B803-4BDD-8A70-9C650D88D85B}"/>
    <cellStyle name="40% - Accent3 2 3 3 2 2 3" xfId="21460" xr:uid="{ADE0E5E4-5BB1-4435-A816-A3A15B1D3D23}"/>
    <cellStyle name="40% - Accent3 2 3 3 2 3" xfId="7577" xr:uid="{14F34B1D-FC4F-4A3D-B771-39BF4B3BC0C2}"/>
    <cellStyle name="40% - Accent3 2 3 3 2 3 2" xfId="15907" xr:uid="{CA08700B-8B74-4AFC-AC47-94CC268BD43C}"/>
    <cellStyle name="40% - Accent3 2 3 3 2 3 2 2" xfId="32564" xr:uid="{553B94AB-F06B-4217-A9CB-63D7080C88CA}"/>
    <cellStyle name="40% - Accent3 2 3 3 2 3 3" xfId="24236" xr:uid="{004EC72D-F561-4B59-AE09-A8ACCB3C93C7}"/>
    <cellStyle name="40% - Accent3 2 3 3 2 4" xfId="10355" xr:uid="{79488728-F8F8-4494-98A8-19796CA380C1}"/>
    <cellStyle name="40% - Accent3 2 3 3 2 4 2" xfId="27012" xr:uid="{C42A3648-4762-466E-800B-4FDE854E1F48}"/>
    <cellStyle name="40% - Accent3 2 3 3 2 5" xfId="18684" xr:uid="{6A9283F0-F965-4D94-9663-35337308F55A}"/>
    <cellStyle name="40% - Accent3 2 3 3 3" xfId="3474" xr:uid="{72330A68-EF9B-4F2F-92F1-21CB4B32C3DF}"/>
    <cellStyle name="40% - Accent3 2 3 3 3 2" xfId="11804" xr:uid="{13847C1A-76A6-4C0E-BDA9-AAEBEAC0046B}"/>
    <cellStyle name="40% - Accent3 2 3 3 3 2 2" xfId="28461" xr:uid="{336E113D-90D3-45A3-9714-58D99A5F0DA3}"/>
    <cellStyle name="40% - Accent3 2 3 3 3 3" xfId="20133" xr:uid="{7B0EB6DD-1170-4CF4-9C69-034D42FD4293}"/>
    <cellStyle name="40% - Accent3 2 3 3 4" xfId="6250" xr:uid="{58FEAA7B-9AF1-400A-99F1-5164D4D20E8E}"/>
    <cellStyle name="40% - Accent3 2 3 3 4 2" xfId="14580" xr:uid="{F449AB4F-16E3-4C07-8384-52D86C3A55CD}"/>
    <cellStyle name="40% - Accent3 2 3 3 4 2 2" xfId="31237" xr:uid="{B7F84478-3038-4CCC-8DE5-8A7332E945B1}"/>
    <cellStyle name="40% - Accent3 2 3 3 4 3" xfId="22909" xr:uid="{4CCAA400-39A1-440D-8D50-A55C114E13B6}"/>
    <cellStyle name="40% - Accent3 2 3 3 5" xfId="9028" xr:uid="{CF23226F-2F7F-402D-AC1C-2F3F4FA6437E}"/>
    <cellStyle name="40% - Accent3 2 3 3 5 2" xfId="25685" xr:uid="{EDC0DD72-494A-41EB-833C-A8B1F28BDC8A}"/>
    <cellStyle name="40% - Accent3 2 3 3 6" xfId="17357" xr:uid="{BA4D0A67-CA5C-4DB6-AFE2-9087D04F9386}"/>
    <cellStyle name="40% - Accent3 2 3 4" xfId="1158" xr:uid="{B86F68A9-16E4-4477-9EB6-399DD50C04D6}"/>
    <cellStyle name="40% - Accent3 2 3 4 2" xfId="2486" xr:uid="{290539A5-DACE-41CC-8CB4-D340DECDACE5}"/>
    <cellStyle name="40% - Accent3 2 3 4 2 2" xfId="5276" xr:uid="{C25A89DC-5468-41D0-B623-4725BB6640B6}"/>
    <cellStyle name="40% - Accent3 2 3 4 2 2 2" xfId="13606" xr:uid="{EDCF3B40-66F9-4C01-941C-9131BD2B7F31}"/>
    <cellStyle name="40% - Accent3 2 3 4 2 2 2 2" xfId="30263" xr:uid="{71E3DA2F-9E92-4BDB-8AD0-FBAC647AF371}"/>
    <cellStyle name="40% - Accent3 2 3 4 2 2 3" xfId="21935" xr:uid="{69603DA2-3FE3-461B-8247-F5F2A68A25FE}"/>
    <cellStyle name="40% - Accent3 2 3 4 2 3" xfId="8052" xr:uid="{48DCD9FA-1A6A-490A-9CA8-01CA6EA9DA61}"/>
    <cellStyle name="40% - Accent3 2 3 4 2 3 2" xfId="16382" xr:uid="{6790B791-6C09-47CA-988B-C8D9300AABE9}"/>
    <cellStyle name="40% - Accent3 2 3 4 2 3 2 2" xfId="33039" xr:uid="{5B9260BE-13C9-4E2B-8BFC-31C2BD5BB216}"/>
    <cellStyle name="40% - Accent3 2 3 4 2 3 3" xfId="24711" xr:uid="{2C0E1147-CC89-4985-983A-7CCFC6AC5954}"/>
    <cellStyle name="40% - Accent3 2 3 4 2 4" xfId="10830" xr:uid="{B34967FD-E316-438F-A078-9CB74E0CEEEB}"/>
    <cellStyle name="40% - Accent3 2 3 4 2 4 2" xfId="27487" xr:uid="{7735769A-D7DD-489F-B853-F7D4AD4C03C8}"/>
    <cellStyle name="40% - Accent3 2 3 4 2 5" xfId="19159" xr:uid="{F32712A9-3476-4994-B5F6-7405F396C3A7}"/>
    <cellStyle name="40% - Accent3 2 3 4 3" xfId="3949" xr:uid="{1D812FC4-EA74-47AA-AFB3-C7A6A2C6AAEF}"/>
    <cellStyle name="40% - Accent3 2 3 4 3 2" xfId="12279" xr:uid="{CE1058FA-24D5-4CAC-B133-BE2058A9F0C7}"/>
    <cellStyle name="40% - Accent3 2 3 4 3 2 2" xfId="28936" xr:uid="{0AF6FFA4-5FC6-4E95-8DFD-87CFA2725703}"/>
    <cellStyle name="40% - Accent3 2 3 4 3 3" xfId="20608" xr:uid="{F534A16E-2FD0-40BC-AC22-946654D09C2E}"/>
    <cellStyle name="40% - Accent3 2 3 4 4" xfId="6725" xr:uid="{DD092B54-7661-4F33-811E-0A935701398B}"/>
    <cellStyle name="40% - Accent3 2 3 4 4 2" xfId="15055" xr:uid="{E2033052-0E22-487D-8234-DE5EA4206FE1}"/>
    <cellStyle name="40% - Accent3 2 3 4 4 2 2" xfId="31712" xr:uid="{879D98CA-17C3-4637-A6AA-C7ECFBBA3ACE}"/>
    <cellStyle name="40% - Accent3 2 3 4 4 3" xfId="23384" xr:uid="{FE13799D-D3B1-4973-A95E-CC9DD56F7F20}"/>
    <cellStyle name="40% - Accent3 2 3 4 5" xfId="9503" xr:uid="{883848C9-9684-4A99-9CAE-90F7D8003098}"/>
    <cellStyle name="40% - Accent3 2 3 4 5 2" xfId="26160" xr:uid="{C5AEEBFB-16E2-4ED7-AFEF-0C2A98F06E96}"/>
    <cellStyle name="40% - Accent3 2 3 4 6" xfId="17832" xr:uid="{0033E08E-E106-431E-A2B5-1A43531F81E7}"/>
    <cellStyle name="40% - Accent3 2 3 5" xfId="1538" xr:uid="{72359161-BF41-4384-845C-9FE5219494D9}"/>
    <cellStyle name="40% - Accent3 2 3 5 2" xfId="4328" xr:uid="{C4472836-ACAC-4929-889C-0DA723145BAC}"/>
    <cellStyle name="40% - Accent3 2 3 5 2 2" xfId="12658" xr:uid="{9AA1B77D-1824-45E7-8C88-FF8D4A1BC5B8}"/>
    <cellStyle name="40% - Accent3 2 3 5 2 2 2" xfId="29315" xr:uid="{AD8021CF-2DC4-4959-8929-ABBECACC09F2}"/>
    <cellStyle name="40% - Accent3 2 3 5 2 3" xfId="20987" xr:uid="{99F1FED2-4B8C-4962-A6E4-EB8F9C2086B3}"/>
    <cellStyle name="40% - Accent3 2 3 5 3" xfId="7104" xr:uid="{EC74204A-0158-42EF-B17D-82378AFB80EC}"/>
    <cellStyle name="40% - Accent3 2 3 5 3 2" xfId="15434" xr:uid="{9C2D2149-3BF9-4FBD-96AD-3A60F92E5BA9}"/>
    <cellStyle name="40% - Accent3 2 3 5 3 2 2" xfId="32091" xr:uid="{437A07BA-8148-49F4-BDE6-EAEA6769F02D}"/>
    <cellStyle name="40% - Accent3 2 3 5 3 3" xfId="23763" xr:uid="{7C4EE9EA-EB85-40BA-9AD7-90E5396E1C25}"/>
    <cellStyle name="40% - Accent3 2 3 5 4" xfId="9882" xr:uid="{0FB51828-E78D-4BAF-9204-863ACCBF999E}"/>
    <cellStyle name="40% - Accent3 2 3 5 4 2" xfId="26539" xr:uid="{EDBC919D-F8F4-41F4-945B-65C454E3CB84}"/>
    <cellStyle name="40% - Accent3 2 3 5 5" xfId="18211" xr:uid="{40DC10D3-E9CB-49F5-988F-AF15CAC0A87D}"/>
    <cellStyle name="40% - Accent3 2 3 6" xfId="3001" xr:uid="{D790923B-1712-4AC3-ACA4-F2A243A9E642}"/>
    <cellStyle name="40% - Accent3 2 3 6 2" xfId="11331" xr:uid="{32AFADA5-9DDF-400B-84CA-C0CD3375DC37}"/>
    <cellStyle name="40% - Accent3 2 3 6 2 2" xfId="27988" xr:uid="{BA7DEE76-BA36-4CFF-8265-11DEFE423EE9}"/>
    <cellStyle name="40% - Accent3 2 3 6 3" xfId="19660" xr:uid="{FF4D3D4B-AD86-435A-99C6-18B748D05556}"/>
    <cellStyle name="40% - Accent3 2 3 7" xfId="5777" xr:uid="{E7E18E4C-C2B4-4E01-8957-242CDA7F271F}"/>
    <cellStyle name="40% - Accent3 2 3 7 2" xfId="14107" xr:uid="{F7E256D7-61D9-4A9B-A305-AC5772AF9E6E}"/>
    <cellStyle name="40% - Accent3 2 3 7 2 2" xfId="30764" xr:uid="{C3032DC9-8CEE-4F20-9E56-9CE0F5639AA4}"/>
    <cellStyle name="40% - Accent3 2 3 7 3" xfId="22436" xr:uid="{95BCC344-2793-4247-B0CB-B7B0B77E6ECB}"/>
    <cellStyle name="40% - Accent3 2 3 8" xfId="8555" xr:uid="{95E20C09-7072-44DE-A0D6-9E3B66F343BA}"/>
    <cellStyle name="40% - Accent3 2 3 8 2" xfId="25212" xr:uid="{EEE9DB7C-CA24-4EDB-A91B-0415CAD6F1CA}"/>
    <cellStyle name="40% - Accent3 2 3 9" xfId="16884" xr:uid="{FBFE459E-A935-4642-B33A-CB36C4083439}"/>
    <cellStyle name="40% - Accent3 2 4" xfId="329" xr:uid="{1960A4FF-6BC2-4E15-AEEB-D57B05A48760}"/>
    <cellStyle name="40% - Accent3 2 4 2" xfId="809" xr:uid="{12688A6D-2F5C-43BE-A5A9-DB55C140442B}"/>
    <cellStyle name="40% - Accent3 2 4 2 2" xfId="2137" xr:uid="{FA550D34-8ADE-4DFA-B87B-F80C6E077965}"/>
    <cellStyle name="40% - Accent3 2 4 2 2 2" xfId="4927" xr:uid="{4D8B3DCE-C19E-484F-879A-94A1A0A622CC}"/>
    <cellStyle name="40% - Accent3 2 4 2 2 2 2" xfId="13257" xr:uid="{1511FC6A-5DF3-4D1F-8232-0620211C7837}"/>
    <cellStyle name="40% - Accent3 2 4 2 2 2 2 2" xfId="29914" xr:uid="{C1F0EEAC-21A2-47DE-BF38-B4EF9DD85965}"/>
    <cellStyle name="40% - Accent3 2 4 2 2 2 3" xfId="21586" xr:uid="{7B1DB550-5001-4F1E-A2DC-ED73B538E2AC}"/>
    <cellStyle name="40% - Accent3 2 4 2 2 3" xfId="7703" xr:uid="{43804332-D56D-4E16-8C86-D9DEA2EA3173}"/>
    <cellStyle name="40% - Accent3 2 4 2 2 3 2" xfId="16033" xr:uid="{B0246319-F359-4CA9-B3B3-891FC7DDEA10}"/>
    <cellStyle name="40% - Accent3 2 4 2 2 3 2 2" xfId="32690" xr:uid="{D2D4BD34-6B0C-4CDB-9613-384737EFBAEF}"/>
    <cellStyle name="40% - Accent3 2 4 2 2 3 3" xfId="24362" xr:uid="{1A283241-62EE-4F5F-A517-884C416804B7}"/>
    <cellStyle name="40% - Accent3 2 4 2 2 4" xfId="10481" xr:uid="{DA7481AD-D929-4B5A-BCBB-D076A492E1B2}"/>
    <cellStyle name="40% - Accent3 2 4 2 2 4 2" xfId="27138" xr:uid="{50A1459E-32A1-4426-9978-9215A9C70AC1}"/>
    <cellStyle name="40% - Accent3 2 4 2 2 5" xfId="18810" xr:uid="{3F254996-AE84-4785-BF7D-4516C6B212BB}"/>
    <cellStyle name="40% - Accent3 2 4 2 3" xfId="3600" xr:uid="{CE04B5C9-63B2-471B-8E18-99D20B932A5E}"/>
    <cellStyle name="40% - Accent3 2 4 2 3 2" xfId="11930" xr:uid="{F4E2AC9D-BB38-4B13-9FA1-1F2F10F098FF}"/>
    <cellStyle name="40% - Accent3 2 4 2 3 2 2" xfId="28587" xr:uid="{79B84FEC-30A5-4158-A636-8D1F0CF26CE4}"/>
    <cellStyle name="40% - Accent3 2 4 2 3 3" xfId="20259" xr:uid="{DB13DA63-ED6D-4DD6-BAC9-23F061F062B5}"/>
    <cellStyle name="40% - Accent3 2 4 2 4" xfId="6376" xr:uid="{4F4F5F51-F806-493A-9198-A4D36E13D912}"/>
    <cellStyle name="40% - Accent3 2 4 2 4 2" xfId="14706" xr:uid="{2450E80F-4227-400F-BAB6-C647163E5F87}"/>
    <cellStyle name="40% - Accent3 2 4 2 4 2 2" xfId="31363" xr:uid="{63A623E2-E457-4028-A939-B7EAC1019481}"/>
    <cellStyle name="40% - Accent3 2 4 2 4 3" xfId="23035" xr:uid="{8D870B2F-C833-4259-A2C8-1B9E83457446}"/>
    <cellStyle name="40% - Accent3 2 4 2 5" xfId="9154" xr:uid="{ACB43142-F813-435A-839A-22AE673E7081}"/>
    <cellStyle name="40% - Accent3 2 4 2 5 2" xfId="25811" xr:uid="{61DAEC26-35E5-4B72-8B50-8893DB021521}"/>
    <cellStyle name="40% - Accent3 2 4 2 6" xfId="17483" xr:uid="{B52A9635-DBDB-4683-917B-6D5849EAF55B}"/>
    <cellStyle name="40% - Accent3 2 4 3" xfId="1659" xr:uid="{57EDF88D-FA25-4616-91A8-3406694CFD19}"/>
    <cellStyle name="40% - Accent3 2 4 3 2" xfId="4449" xr:uid="{C25AC462-A9E9-44A2-BF20-195F04E1CFEA}"/>
    <cellStyle name="40% - Accent3 2 4 3 2 2" xfId="12779" xr:uid="{222D393D-503F-423F-B3A2-C903E8218705}"/>
    <cellStyle name="40% - Accent3 2 4 3 2 2 2" xfId="29436" xr:uid="{B3B5886F-B7BD-440C-948C-E2D99FEADE5A}"/>
    <cellStyle name="40% - Accent3 2 4 3 2 3" xfId="21108" xr:uid="{920D7DD2-2C08-4E6A-8600-0F1395B0A824}"/>
    <cellStyle name="40% - Accent3 2 4 3 3" xfId="7225" xr:uid="{CF962261-0424-4768-8D8C-5B17C083639E}"/>
    <cellStyle name="40% - Accent3 2 4 3 3 2" xfId="15555" xr:uid="{DCD40D7C-C36E-4ADD-BA2E-B49F4A0C2B5F}"/>
    <cellStyle name="40% - Accent3 2 4 3 3 2 2" xfId="32212" xr:uid="{2E9F7B16-D10F-49F9-B342-452EEC33040F}"/>
    <cellStyle name="40% - Accent3 2 4 3 3 3" xfId="23884" xr:uid="{0D5BE0AC-972D-4DCC-AF47-1407A3F1B720}"/>
    <cellStyle name="40% - Accent3 2 4 3 4" xfId="10003" xr:uid="{8338D7DB-449F-4A13-9597-2A50A8E41119}"/>
    <cellStyle name="40% - Accent3 2 4 3 4 2" xfId="26660" xr:uid="{173C8934-014F-4D91-B7ED-B37ABA1E363A}"/>
    <cellStyle name="40% - Accent3 2 4 3 5" xfId="18332" xr:uid="{1FA9BC78-25E0-46A0-9607-6EF821F23F5F}"/>
    <cellStyle name="40% - Accent3 2 4 4" xfId="3122" xr:uid="{C632E54A-461F-4D96-8596-CAC26888C92C}"/>
    <cellStyle name="40% - Accent3 2 4 4 2" xfId="11452" xr:uid="{A5831F5E-A14D-4FED-8AE4-F069B317F71E}"/>
    <cellStyle name="40% - Accent3 2 4 4 2 2" xfId="28109" xr:uid="{5D97D9E4-E72B-4731-92E3-EB089391891E}"/>
    <cellStyle name="40% - Accent3 2 4 4 3" xfId="19781" xr:uid="{E99FE2A6-5B07-4386-8CBD-579B9DE2EB17}"/>
    <cellStyle name="40% - Accent3 2 4 5" xfId="5898" xr:uid="{E0B022C9-B301-481D-A083-836F9EB8F86C}"/>
    <cellStyle name="40% - Accent3 2 4 5 2" xfId="14228" xr:uid="{AC881C14-6DDC-4C67-8405-60E141C3BD38}"/>
    <cellStyle name="40% - Accent3 2 4 5 2 2" xfId="30885" xr:uid="{B1A64435-22BD-497D-9588-EC5F9A7DDDF0}"/>
    <cellStyle name="40% - Accent3 2 4 5 3" xfId="22557" xr:uid="{70F8804F-35A8-4C1D-830E-C7AEE38DD219}"/>
    <cellStyle name="40% - Accent3 2 4 6" xfId="8676" xr:uid="{83E6455C-EEEE-4DF0-BD25-797F67E12D20}"/>
    <cellStyle name="40% - Accent3 2 4 6 2" xfId="25333" xr:uid="{897746D7-7657-49D8-8E48-6C06E50DD708}"/>
    <cellStyle name="40% - Accent3 2 4 7" xfId="17005" xr:uid="{FAB47D38-EA53-4BAA-9D2F-4ACEBF156548}"/>
    <cellStyle name="40% - Accent3 2 5" xfId="565" xr:uid="{6518FAE0-07BC-4368-8054-104CEB7E84C0}"/>
    <cellStyle name="40% - Accent3 2 5 2" xfId="1895" xr:uid="{7DCD4230-EE5F-40A5-94C2-ECF24229F9BC}"/>
    <cellStyle name="40% - Accent3 2 5 2 2" xfId="4685" xr:uid="{52A87C63-A4D5-4580-8E30-84A86AC9B6F1}"/>
    <cellStyle name="40% - Accent3 2 5 2 2 2" xfId="13015" xr:uid="{43E0E110-81ED-4DC3-B442-DBCDF654CCFC}"/>
    <cellStyle name="40% - Accent3 2 5 2 2 2 2" xfId="29672" xr:uid="{AAFC448A-13A4-46B7-B06A-5EEF2A284F1B}"/>
    <cellStyle name="40% - Accent3 2 5 2 2 3" xfId="21344" xr:uid="{9C14C3BB-5E1F-4DB5-90AC-5482778DAB6C}"/>
    <cellStyle name="40% - Accent3 2 5 2 3" xfId="7461" xr:uid="{6C13BA4A-BD9B-42DF-96BD-598E024B5D09}"/>
    <cellStyle name="40% - Accent3 2 5 2 3 2" xfId="15791" xr:uid="{77F81595-09EC-4721-B755-6D4BDCECF750}"/>
    <cellStyle name="40% - Accent3 2 5 2 3 2 2" xfId="32448" xr:uid="{C8F00B63-5202-4020-85B5-A90CDF7BB6C4}"/>
    <cellStyle name="40% - Accent3 2 5 2 3 3" xfId="24120" xr:uid="{C29D8916-B5BF-4D2D-8C44-31E913C5993D}"/>
    <cellStyle name="40% - Accent3 2 5 2 4" xfId="10239" xr:uid="{15F08885-D6E9-4B20-A38B-9FE453887245}"/>
    <cellStyle name="40% - Accent3 2 5 2 4 2" xfId="26896" xr:uid="{1EACA209-AA3B-4F8B-BC35-FA23F6F0AC59}"/>
    <cellStyle name="40% - Accent3 2 5 2 5" xfId="18568" xr:uid="{4B5906EF-37D8-406A-BEE2-333F289BB1FD}"/>
    <cellStyle name="40% - Accent3 2 5 3" xfId="3358" xr:uid="{3B77CB0D-915D-4A11-90B1-7816C92F906B}"/>
    <cellStyle name="40% - Accent3 2 5 3 2" xfId="11688" xr:uid="{DF1F9D11-FA13-4390-9BCF-A4891D502EE2}"/>
    <cellStyle name="40% - Accent3 2 5 3 2 2" xfId="28345" xr:uid="{04A22094-6384-4EDF-BA30-B0D28094C5D2}"/>
    <cellStyle name="40% - Accent3 2 5 3 3" xfId="20017" xr:uid="{57FE3EE7-C956-452A-AB58-634BCEA56103}"/>
    <cellStyle name="40% - Accent3 2 5 4" xfId="6134" xr:uid="{62F33BEC-C6D7-4C04-8CA6-9D03D41F15E4}"/>
    <cellStyle name="40% - Accent3 2 5 4 2" xfId="14464" xr:uid="{54F51A37-3FFB-41E7-A69C-00F2472D38FB}"/>
    <cellStyle name="40% - Accent3 2 5 4 2 2" xfId="31121" xr:uid="{923F82AF-DC55-4ED2-94A0-23175960CA4B}"/>
    <cellStyle name="40% - Accent3 2 5 4 3" xfId="22793" xr:uid="{63E05C3F-3ACF-4252-8255-EEEEE7FECA83}"/>
    <cellStyle name="40% - Accent3 2 5 5" xfId="8912" xr:uid="{F64BFF97-4CD2-477B-B48A-6DB43A45E50B}"/>
    <cellStyle name="40% - Accent3 2 5 5 2" xfId="25569" xr:uid="{B802FD29-8EC9-45A9-8325-3416E142ADB9}"/>
    <cellStyle name="40% - Accent3 2 5 6" xfId="17241" xr:uid="{40FA4D2D-BEDB-45EE-ABF8-238A7EDA9CE4}"/>
    <cellStyle name="40% - Accent3 2 6" xfId="1042" xr:uid="{F834D14B-CEA5-483E-9124-D39CEC3E95FC}"/>
    <cellStyle name="40% - Accent3 2 6 2" xfId="2370" xr:uid="{B3394B4A-ED60-45CD-89D6-2E57E6A6DCDA}"/>
    <cellStyle name="40% - Accent3 2 6 2 2" xfId="5160" xr:uid="{83C5D311-69B8-4984-BF3E-08B69A7AE56F}"/>
    <cellStyle name="40% - Accent3 2 6 2 2 2" xfId="13490" xr:uid="{649169CC-8140-4860-9F70-E3619DCA6A2A}"/>
    <cellStyle name="40% - Accent3 2 6 2 2 2 2" xfId="30147" xr:uid="{28898D73-CC28-4551-BAE1-DDC7F7C2F3D4}"/>
    <cellStyle name="40% - Accent3 2 6 2 2 3" xfId="21819" xr:uid="{1053D7E7-AEC2-4614-A34A-D521F1A18154}"/>
    <cellStyle name="40% - Accent3 2 6 2 3" xfId="7936" xr:uid="{DEFEDDA7-532D-4721-B100-62E4BAD137F9}"/>
    <cellStyle name="40% - Accent3 2 6 2 3 2" xfId="16266" xr:uid="{B9D407AA-EACF-4D4B-801F-F1B056A0FE6F}"/>
    <cellStyle name="40% - Accent3 2 6 2 3 2 2" xfId="32923" xr:uid="{A36148D0-7BAF-4326-9170-4F278841CC60}"/>
    <cellStyle name="40% - Accent3 2 6 2 3 3" xfId="24595" xr:uid="{5D95E407-2E92-42A2-A11D-57194F7418C7}"/>
    <cellStyle name="40% - Accent3 2 6 2 4" xfId="10714" xr:uid="{F0F5CA7D-E0C7-414D-9787-35F7B7F68653}"/>
    <cellStyle name="40% - Accent3 2 6 2 4 2" xfId="27371" xr:uid="{E82096B5-110E-44BD-8E56-9E0479C6451A}"/>
    <cellStyle name="40% - Accent3 2 6 2 5" xfId="19043" xr:uid="{F2CFE405-9CFB-42B7-B391-26F5695FB97F}"/>
    <cellStyle name="40% - Accent3 2 6 3" xfId="3833" xr:uid="{F8533938-4CE9-4271-8659-E5D6C623F90F}"/>
    <cellStyle name="40% - Accent3 2 6 3 2" xfId="12163" xr:uid="{4081134A-F25B-4907-8D8C-C04C87D6A783}"/>
    <cellStyle name="40% - Accent3 2 6 3 2 2" xfId="28820" xr:uid="{E5FFA7D4-01AA-4E26-9965-048A1B107E33}"/>
    <cellStyle name="40% - Accent3 2 6 3 3" xfId="20492" xr:uid="{DE8CD9FB-37E1-4B6D-99E6-CEAE786888D6}"/>
    <cellStyle name="40% - Accent3 2 6 4" xfId="6609" xr:uid="{B2C8868B-CA14-43B0-8A8D-0A938BD6950C}"/>
    <cellStyle name="40% - Accent3 2 6 4 2" xfId="14939" xr:uid="{7A6D733D-A1D5-4231-B3CC-C010D10E882C}"/>
    <cellStyle name="40% - Accent3 2 6 4 2 2" xfId="31596" xr:uid="{770C4F9A-A717-44A4-BA14-1C151F28A2B8}"/>
    <cellStyle name="40% - Accent3 2 6 4 3" xfId="23268" xr:uid="{107BF087-87C4-41B8-83F5-71D032A3495F}"/>
    <cellStyle name="40% - Accent3 2 6 5" xfId="9387" xr:uid="{6ACA6AFD-E947-4D05-8A94-4E9C6AED4A88}"/>
    <cellStyle name="40% - Accent3 2 6 5 2" xfId="26044" xr:uid="{4CE3A9B3-6CAB-4603-B9F9-4E9D5F5DFBFA}"/>
    <cellStyle name="40% - Accent3 2 6 6" xfId="17716" xr:uid="{AD01A786-C411-44C4-B3CB-01043303AC8F}"/>
    <cellStyle name="40% - Accent3 2 7" xfId="1303" xr:uid="{BD3D99E2-B514-497F-855E-AE7D93CBD223}"/>
    <cellStyle name="40% - Accent3 2 7 2" xfId="2631" xr:uid="{99F5FF97-F52D-4504-8CD4-FC236469E455}"/>
    <cellStyle name="40% - Accent3 2 7 2 2" xfId="5421" xr:uid="{CDEBB117-6293-4847-9673-9F4DA68BB549}"/>
    <cellStyle name="40% - Accent3 2 7 2 2 2" xfId="13751" xr:uid="{3EFBF199-3115-48BE-9CF4-62669FA1458A}"/>
    <cellStyle name="40% - Accent3 2 7 2 2 2 2" xfId="30408" xr:uid="{9D6A0DF1-5B15-4F20-8CC9-AEB3BFFFF13B}"/>
    <cellStyle name="40% - Accent3 2 7 2 2 3" xfId="22080" xr:uid="{D5E8D7F1-2A0A-4097-92E7-DDE80060F681}"/>
    <cellStyle name="40% - Accent3 2 7 2 3" xfId="8197" xr:uid="{C189B0C3-8F22-4CA6-8B75-359BEE6D838F}"/>
    <cellStyle name="40% - Accent3 2 7 2 3 2" xfId="16527" xr:uid="{5D0A17B0-D75F-4CD9-8D8F-A580F8971661}"/>
    <cellStyle name="40% - Accent3 2 7 2 3 2 2" xfId="33184" xr:uid="{46A4822F-1DFF-4B7C-8CC0-D70EB04864AE}"/>
    <cellStyle name="40% - Accent3 2 7 2 3 3" xfId="24856" xr:uid="{48020EBA-8A10-4AFA-AA80-ADA8B1290035}"/>
    <cellStyle name="40% - Accent3 2 7 2 4" xfId="10975" xr:uid="{C19C9F7D-E5B0-4FCF-BD44-FCABBCCAC175}"/>
    <cellStyle name="40% - Accent3 2 7 2 4 2" xfId="27632" xr:uid="{6F357829-672A-4521-9ABE-6F8DC0532FD7}"/>
    <cellStyle name="40% - Accent3 2 7 2 5" xfId="19304" xr:uid="{5F208428-A487-4101-AEE0-FBF19A68E384}"/>
    <cellStyle name="40% - Accent3 2 7 3" xfId="4094" xr:uid="{2C7B6194-736C-4EC5-92B4-C7E9434C63E5}"/>
    <cellStyle name="40% - Accent3 2 7 3 2" xfId="12424" xr:uid="{1312CC6D-95D0-45B6-B9A8-F9E3CA93CB14}"/>
    <cellStyle name="40% - Accent3 2 7 3 2 2" xfId="29081" xr:uid="{BD01D0F8-604A-4E35-99CA-D6647BB8CFF0}"/>
    <cellStyle name="40% - Accent3 2 7 3 3" xfId="20753" xr:uid="{0DAC09BB-1277-4F5A-B9B9-35B16BA1A121}"/>
    <cellStyle name="40% - Accent3 2 7 4" xfId="6870" xr:uid="{706E9AA7-0F59-4480-AA04-D692DB37D808}"/>
    <cellStyle name="40% - Accent3 2 7 4 2" xfId="15200" xr:uid="{C6837315-571E-4D43-8433-53D50D177D33}"/>
    <cellStyle name="40% - Accent3 2 7 4 2 2" xfId="31857" xr:uid="{77AAA464-BADC-43D1-BF1D-3157B8830EF5}"/>
    <cellStyle name="40% - Accent3 2 7 4 3" xfId="23529" xr:uid="{6663B564-261B-4883-AAD3-D923FAA3AF41}"/>
    <cellStyle name="40% - Accent3 2 7 5" xfId="9648" xr:uid="{2CA08A4E-8E89-440C-A884-449D00CB27C5}"/>
    <cellStyle name="40% - Accent3 2 7 5 2" xfId="26305" xr:uid="{A2A99918-6EC5-4D21-9132-40BB6210D17F}"/>
    <cellStyle name="40% - Accent3 2 7 6" xfId="17977" xr:uid="{E47564E4-1E44-4AF1-8680-98304C3A12D0}"/>
    <cellStyle name="40% - Accent3 2 8" xfId="1421" xr:uid="{B9F237F4-92D2-43AB-A05A-245A2C446AC0}"/>
    <cellStyle name="40% - Accent3 2 8 2" xfId="4212" xr:uid="{4F9600AC-4E84-400B-A941-07DEA40EBDDD}"/>
    <cellStyle name="40% - Accent3 2 8 2 2" xfId="12542" xr:uid="{55A88D73-7BEF-4D5D-8EAD-152479CD227F}"/>
    <cellStyle name="40% - Accent3 2 8 2 2 2" xfId="29199" xr:uid="{D40C28A6-2D54-4768-8138-5E4C13F4C63D}"/>
    <cellStyle name="40% - Accent3 2 8 2 3" xfId="20871" xr:uid="{B7F5E89F-489A-4BB9-8894-B81CDDAA4673}"/>
    <cellStyle name="40% - Accent3 2 8 3" xfId="6988" xr:uid="{57B20724-0C83-41A9-BB2B-B22AC501DFAF}"/>
    <cellStyle name="40% - Accent3 2 8 3 2" xfId="15318" xr:uid="{80090DCE-21BB-486A-89BA-7980FB307EBF}"/>
    <cellStyle name="40% - Accent3 2 8 3 2 2" xfId="31975" xr:uid="{03DDB238-31B8-4DAC-9C9C-B6881D2F3BA7}"/>
    <cellStyle name="40% - Accent3 2 8 3 3" xfId="23647" xr:uid="{938EA95B-A664-453D-BE8E-8B21E4175743}"/>
    <cellStyle name="40% - Accent3 2 8 4" xfId="9766" xr:uid="{7D0FC738-946C-4AF6-A78E-1DF575EDF432}"/>
    <cellStyle name="40% - Accent3 2 8 4 2" xfId="26423" xr:uid="{3D1C31C3-A492-4D09-B882-765C4FF76666}"/>
    <cellStyle name="40% - Accent3 2 8 5" xfId="18095" xr:uid="{C45C2BCF-3C63-4F02-B7BE-FE80CFDE229C}"/>
    <cellStyle name="40% - Accent3 2 9" xfId="2884" xr:uid="{573558C2-8B6D-4497-A079-7F39A34E3C42}"/>
    <cellStyle name="40% - Accent3 2 9 2" xfId="11215" xr:uid="{C85DE137-8DDE-42E0-8B96-64AF710F08B0}"/>
    <cellStyle name="40% - Accent3 2 9 2 2" xfId="27872" xr:uid="{58017114-92A5-4F07-B2C0-00A051D2AE08}"/>
    <cellStyle name="40% - Accent3 2 9 3" xfId="19544" xr:uid="{7FD6B502-AB29-4F1D-959F-BF5ACC7F14AC}"/>
    <cellStyle name="40% - Accent3 3" xfId="108" xr:uid="{5625E220-368B-4017-BF65-34595F61CA27}"/>
    <cellStyle name="40% - Accent3 3 10" xfId="8462" xr:uid="{C98BCC68-E968-4B61-A280-434442B80B1F}"/>
    <cellStyle name="40% - Accent3 3 10 2" xfId="25119" xr:uid="{1BEFDE08-BEE4-4C93-8A2B-5275E4D6DCE8}"/>
    <cellStyle name="40% - Accent3 3 11" xfId="16791" xr:uid="{5F64D164-8FB5-411D-9A5A-0BC4CBE07F2A}"/>
    <cellStyle name="40% - Accent3 3 12" xfId="33983" xr:uid="{6A124EE0-A2B0-4554-A384-D4AA6F875336}"/>
    <cellStyle name="40% - Accent3 3 13" xfId="34742" xr:uid="{F9047A51-59E2-4777-9CF7-5C579978115E}"/>
    <cellStyle name="40% - Accent3 3 2" xfId="231" xr:uid="{2CF5EF96-D384-4FD6-A52F-F0CD79FFB6A1}"/>
    <cellStyle name="40% - Accent3 3 2 10" xfId="34802" xr:uid="{45778D3C-51A9-45DE-B338-A3136535281B}"/>
    <cellStyle name="40% - Accent3 3 2 2" xfId="472" xr:uid="{297B0D1F-D5C1-4B89-BBC5-B36684CB06CD}"/>
    <cellStyle name="40% - Accent3 3 2 2 2" xfId="949" xr:uid="{661FCBCB-ADBC-4AF7-A02E-F0B51DFB6216}"/>
    <cellStyle name="40% - Accent3 3 2 2 2 2" xfId="2277" xr:uid="{974329C6-E28D-4058-B8BC-98C3E463BDD8}"/>
    <cellStyle name="40% - Accent3 3 2 2 2 2 2" xfId="5067" xr:uid="{C51F8F7A-B51B-4A2A-9F26-5D13FC856EEC}"/>
    <cellStyle name="40% - Accent3 3 2 2 2 2 2 2" xfId="13397" xr:uid="{FCC766E4-50ED-45C2-99D1-CF4D5A2AC7A7}"/>
    <cellStyle name="40% - Accent3 3 2 2 2 2 2 2 2" xfId="30054" xr:uid="{E6B7CDB8-CF57-4423-AD86-2FED30A83466}"/>
    <cellStyle name="40% - Accent3 3 2 2 2 2 2 3" xfId="21726" xr:uid="{19D1F39C-4D7D-4A2E-9F49-4C7C02398524}"/>
    <cellStyle name="40% - Accent3 3 2 2 2 2 3" xfId="7843" xr:uid="{CD2DF209-1795-49B0-868C-E41B8C2D89CE}"/>
    <cellStyle name="40% - Accent3 3 2 2 2 2 3 2" xfId="16173" xr:uid="{0A4C2B93-8313-44CC-B281-6C4C39A89EA1}"/>
    <cellStyle name="40% - Accent3 3 2 2 2 2 3 2 2" xfId="32830" xr:uid="{7CE6C380-6639-477B-9DF0-CF0F9C892E39}"/>
    <cellStyle name="40% - Accent3 3 2 2 2 2 3 3" xfId="24502" xr:uid="{AB796FC1-6FE9-45D0-841F-3B8F1CBB2402}"/>
    <cellStyle name="40% - Accent3 3 2 2 2 2 4" xfId="10621" xr:uid="{6C155934-0E3C-45A4-8A8C-CFC7B15393A1}"/>
    <cellStyle name="40% - Accent3 3 2 2 2 2 4 2" xfId="27278" xr:uid="{4703659C-1C71-404E-8B21-F61C3310529C}"/>
    <cellStyle name="40% - Accent3 3 2 2 2 2 5" xfId="18950" xr:uid="{EA6E4EA3-BA99-46DE-93E7-2A8EF5566391}"/>
    <cellStyle name="40% - Accent3 3 2 2 2 3" xfId="3740" xr:uid="{F8F65176-A0A6-46C3-857D-19A8406521BB}"/>
    <cellStyle name="40% - Accent3 3 2 2 2 3 2" xfId="12070" xr:uid="{BEBB08F9-6A2F-4B51-B139-4C4468BF51B7}"/>
    <cellStyle name="40% - Accent3 3 2 2 2 3 2 2" xfId="28727" xr:uid="{D0B04E9F-C9BE-4808-8B4E-A345DADE2021}"/>
    <cellStyle name="40% - Accent3 3 2 2 2 3 3" xfId="20399" xr:uid="{81817E5E-1120-4986-A5A4-10306EE4C0B6}"/>
    <cellStyle name="40% - Accent3 3 2 2 2 4" xfId="6516" xr:uid="{33759A50-E5B8-433C-815A-582E1BADC28E}"/>
    <cellStyle name="40% - Accent3 3 2 2 2 4 2" xfId="14846" xr:uid="{22D22557-0CE4-4848-A4E8-80B7DAF9938D}"/>
    <cellStyle name="40% - Accent3 3 2 2 2 4 2 2" xfId="31503" xr:uid="{BD56067B-80FE-4207-89E0-E82C3681B19B}"/>
    <cellStyle name="40% - Accent3 3 2 2 2 4 3" xfId="23175" xr:uid="{9213AEB0-90FA-40F5-8AA7-F6E7B9C8FCD0}"/>
    <cellStyle name="40% - Accent3 3 2 2 2 5" xfId="9294" xr:uid="{914A1334-83F8-478C-AE77-C277357051A0}"/>
    <cellStyle name="40% - Accent3 3 2 2 2 5 2" xfId="25951" xr:uid="{3C0561ED-E20A-40C7-948C-8099D766A52B}"/>
    <cellStyle name="40% - Accent3 3 2 2 2 6" xfId="17623" xr:uid="{6965FE04-0A7E-42F2-B58A-083474DAEFA5}"/>
    <cellStyle name="40% - Accent3 3 2 2 3" xfId="1802" xr:uid="{F0E2D84D-7F8E-49FB-B35F-32185A80B69D}"/>
    <cellStyle name="40% - Accent3 3 2 2 3 2" xfId="4592" xr:uid="{D2F2C69C-D6D9-4E1C-9D28-1ACF761E45D3}"/>
    <cellStyle name="40% - Accent3 3 2 2 3 2 2" xfId="12922" xr:uid="{9AAB39ED-FB09-42AA-94D4-E112EDAC8365}"/>
    <cellStyle name="40% - Accent3 3 2 2 3 2 2 2" xfId="29579" xr:uid="{8D05F525-CBBA-4682-A012-A7EE0C420A72}"/>
    <cellStyle name="40% - Accent3 3 2 2 3 2 3" xfId="21251" xr:uid="{C33963DD-A50B-46C9-9656-BF56CC5C98C3}"/>
    <cellStyle name="40% - Accent3 3 2 2 3 3" xfId="7368" xr:uid="{EC35444A-EF65-424E-9DB7-BB015A585B45}"/>
    <cellStyle name="40% - Accent3 3 2 2 3 3 2" xfId="15698" xr:uid="{E2522F00-81BD-43D3-B1DD-29F704A7F95D}"/>
    <cellStyle name="40% - Accent3 3 2 2 3 3 2 2" xfId="32355" xr:uid="{F5AEBF40-548C-43B4-AF87-D7055C7AD0F7}"/>
    <cellStyle name="40% - Accent3 3 2 2 3 3 3" xfId="24027" xr:uid="{EA580363-E6BE-4B0D-B854-6A50ADFC047A}"/>
    <cellStyle name="40% - Accent3 3 2 2 3 4" xfId="10146" xr:uid="{BD7E15BB-9EBC-4EAB-A72F-3C8FBBB99C8B}"/>
    <cellStyle name="40% - Accent3 3 2 2 3 4 2" xfId="26803" xr:uid="{7A85F952-3E52-4F29-88FE-9C0EE494B7C2}"/>
    <cellStyle name="40% - Accent3 3 2 2 3 5" xfId="18475" xr:uid="{5D6F09C5-3480-4593-966A-6A7EE796DBC3}"/>
    <cellStyle name="40% - Accent3 3 2 2 4" xfId="3265" xr:uid="{DAF703FC-5E0D-4A9B-9B55-16ABC12F7E88}"/>
    <cellStyle name="40% - Accent3 3 2 2 4 2" xfId="11595" xr:uid="{CBEB0415-1BC0-4296-8A28-FCF3E2FA5E97}"/>
    <cellStyle name="40% - Accent3 3 2 2 4 2 2" xfId="28252" xr:uid="{6D8D3B3B-9EB4-4159-BE3E-BA17697AC693}"/>
    <cellStyle name="40% - Accent3 3 2 2 4 3" xfId="19924" xr:uid="{E3575AA1-18F9-497B-A3B2-97051A0AA498}"/>
    <cellStyle name="40% - Accent3 3 2 2 5" xfId="6041" xr:uid="{E0542541-8684-43C0-989A-0CC469A6091C}"/>
    <cellStyle name="40% - Accent3 3 2 2 5 2" xfId="14371" xr:uid="{A02B2D22-12EA-449E-9B77-0B84D9B3798C}"/>
    <cellStyle name="40% - Accent3 3 2 2 5 2 2" xfId="31028" xr:uid="{535AE4E3-0D9E-417B-9272-07066049656F}"/>
    <cellStyle name="40% - Accent3 3 2 2 5 3" xfId="22700" xr:uid="{3279F425-1E88-48A2-9DD2-AD6104BC76C2}"/>
    <cellStyle name="40% - Accent3 3 2 2 6" xfId="8819" xr:uid="{2867E666-D3A4-45AE-B27B-E7576FB11449}"/>
    <cellStyle name="40% - Accent3 3 2 2 6 2" xfId="25476" xr:uid="{D81F346E-6942-442B-806B-659521D12FD9}"/>
    <cellStyle name="40% - Accent3 3 2 2 7" xfId="17148" xr:uid="{70C60AEA-6B45-4C8C-ADF5-E73C83E721F5}"/>
    <cellStyle name="40% - Accent3 3 2 3" xfId="708" xr:uid="{D544AAC2-2623-4D3E-9F10-D9FE195765BF}"/>
    <cellStyle name="40% - Accent3 3 2 3 2" xfId="2038" xr:uid="{B321CD1A-4CCC-46DE-B3AD-4C4969D6F950}"/>
    <cellStyle name="40% - Accent3 3 2 3 2 2" xfId="4828" xr:uid="{9448277E-A068-4000-9F43-5F68127911B4}"/>
    <cellStyle name="40% - Accent3 3 2 3 2 2 2" xfId="13158" xr:uid="{0735B2CC-4D14-4412-9762-6A9A4BEA646D}"/>
    <cellStyle name="40% - Accent3 3 2 3 2 2 2 2" xfId="29815" xr:uid="{16F28F27-1C86-4226-829A-82FE89910478}"/>
    <cellStyle name="40% - Accent3 3 2 3 2 2 3" xfId="21487" xr:uid="{0405EFEC-3001-46DB-AEE8-B45A191A210A}"/>
    <cellStyle name="40% - Accent3 3 2 3 2 3" xfId="7604" xr:uid="{74D2CDCF-C303-4B1C-AA55-98620E3A9B10}"/>
    <cellStyle name="40% - Accent3 3 2 3 2 3 2" xfId="15934" xr:uid="{FE6B883C-116B-44D3-85CC-5BA272003F13}"/>
    <cellStyle name="40% - Accent3 3 2 3 2 3 2 2" xfId="32591" xr:uid="{E281CB0F-0A54-439B-9D99-3B92B2CCFBE0}"/>
    <cellStyle name="40% - Accent3 3 2 3 2 3 3" xfId="24263" xr:uid="{D09F328D-13C8-4903-AFBD-C610E9D04059}"/>
    <cellStyle name="40% - Accent3 3 2 3 2 4" xfId="10382" xr:uid="{96879031-A2E4-4D04-AC1D-A443C67384B9}"/>
    <cellStyle name="40% - Accent3 3 2 3 2 4 2" xfId="27039" xr:uid="{7396E289-18CA-4217-96C9-D41C6F0C2F75}"/>
    <cellStyle name="40% - Accent3 3 2 3 2 5" xfId="18711" xr:uid="{92FD9528-6507-4BC8-BB53-AD1DBA8127CA}"/>
    <cellStyle name="40% - Accent3 3 2 3 3" xfId="3501" xr:uid="{5BD7A486-DE64-4797-A7A6-EFCB678767F6}"/>
    <cellStyle name="40% - Accent3 3 2 3 3 2" xfId="11831" xr:uid="{D49977C5-38BF-4D44-90E3-426A879F3A04}"/>
    <cellStyle name="40% - Accent3 3 2 3 3 2 2" xfId="28488" xr:uid="{FBFD90FC-4E3C-4C6D-82EF-9E4E1BE363A8}"/>
    <cellStyle name="40% - Accent3 3 2 3 3 3" xfId="20160" xr:uid="{84385152-4AE2-4D02-A837-84311A3E4C04}"/>
    <cellStyle name="40% - Accent3 3 2 3 4" xfId="6277" xr:uid="{D539D7B6-F334-4D18-9AC6-613BEF659304}"/>
    <cellStyle name="40% - Accent3 3 2 3 4 2" xfId="14607" xr:uid="{508B58B5-FCFC-4382-A03E-0894E729E6DC}"/>
    <cellStyle name="40% - Accent3 3 2 3 4 2 2" xfId="31264" xr:uid="{871950D6-94E3-4698-A7E8-4C954D5299E5}"/>
    <cellStyle name="40% - Accent3 3 2 3 4 3" xfId="22936" xr:uid="{3F1AAD22-9413-4DAC-BB87-0EBCF1B3638C}"/>
    <cellStyle name="40% - Accent3 3 2 3 5" xfId="9055" xr:uid="{8695A72C-7E4B-4E92-ADE8-282A54D73179}"/>
    <cellStyle name="40% - Accent3 3 2 3 5 2" xfId="25712" xr:uid="{D75E9D83-E37F-4B21-9C1F-0ACFC0E90B55}"/>
    <cellStyle name="40% - Accent3 3 2 3 6" xfId="17384" xr:uid="{A91E8D67-F228-4BED-98C7-06226971322F}"/>
    <cellStyle name="40% - Accent3 3 2 4" xfId="1185" xr:uid="{FCE9300E-CF80-40E0-B9E9-351E748FF8FA}"/>
    <cellStyle name="40% - Accent3 3 2 4 2" xfId="2513" xr:uid="{3AC889CE-B05E-4CCC-B6DA-795D1794894C}"/>
    <cellStyle name="40% - Accent3 3 2 4 2 2" xfId="5303" xr:uid="{EBCDDE87-8AA1-4AEC-A107-E98D033A4346}"/>
    <cellStyle name="40% - Accent3 3 2 4 2 2 2" xfId="13633" xr:uid="{86FE5BB9-B172-43D6-AB4D-A5760E90DAF9}"/>
    <cellStyle name="40% - Accent3 3 2 4 2 2 2 2" xfId="30290" xr:uid="{33101371-9899-45F9-94BD-BEB509E0639F}"/>
    <cellStyle name="40% - Accent3 3 2 4 2 2 3" xfId="21962" xr:uid="{CD781E7E-A67B-4844-A127-BBE8614F52B2}"/>
    <cellStyle name="40% - Accent3 3 2 4 2 3" xfId="8079" xr:uid="{2BEB70BC-17B9-4F27-BAF7-2F33A36DC800}"/>
    <cellStyle name="40% - Accent3 3 2 4 2 3 2" xfId="16409" xr:uid="{D01253D0-367C-44BD-8816-55650971D829}"/>
    <cellStyle name="40% - Accent3 3 2 4 2 3 2 2" xfId="33066" xr:uid="{5E45FD88-064E-417E-8C12-8F0FF7C7B052}"/>
    <cellStyle name="40% - Accent3 3 2 4 2 3 3" xfId="24738" xr:uid="{5EAAA20D-B56F-42B1-93A8-E7FD01C79427}"/>
    <cellStyle name="40% - Accent3 3 2 4 2 4" xfId="10857" xr:uid="{0FCA4334-9B63-41C3-9C38-0C9BEFF97ADC}"/>
    <cellStyle name="40% - Accent3 3 2 4 2 4 2" xfId="27514" xr:uid="{E1FFA1E7-3007-4F87-A1A0-19EAD062B19C}"/>
    <cellStyle name="40% - Accent3 3 2 4 2 5" xfId="19186" xr:uid="{715D6886-D494-4A88-A28C-8CD06C94D5EC}"/>
    <cellStyle name="40% - Accent3 3 2 4 3" xfId="3976" xr:uid="{71923623-F167-4C77-8320-3DB53F492A1D}"/>
    <cellStyle name="40% - Accent3 3 2 4 3 2" xfId="12306" xr:uid="{24588276-CAAE-4D9B-B9C1-BF8C9BFAD06F}"/>
    <cellStyle name="40% - Accent3 3 2 4 3 2 2" xfId="28963" xr:uid="{FA53AC90-8F45-4E5C-B3BD-593B99BA4B18}"/>
    <cellStyle name="40% - Accent3 3 2 4 3 3" xfId="20635" xr:uid="{D9ACE164-166E-4BB3-9ED5-A490A34691BD}"/>
    <cellStyle name="40% - Accent3 3 2 4 4" xfId="6752" xr:uid="{1A633D0C-C664-480A-BDCC-8F6CEA9D4DA7}"/>
    <cellStyle name="40% - Accent3 3 2 4 4 2" xfId="15082" xr:uid="{AC1F970A-1F67-45A6-ABAB-2B1B2F1E473D}"/>
    <cellStyle name="40% - Accent3 3 2 4 4 2 2" xfId="31739" xr:uid="{E31A8F26-B48F-42EF-9253-9494A380A871}"/>
    <cellStyle name="40% - Accent3 3 2 4 4 3" xfId="23411" xr:uid="{52745703-D3EB-4AFF-9FF9-4BEC258785F8}"/>
    <cellStyle name="40% - Accent3 3 2 4 5" xfId="9530" xr:uid="{913C6768-C37D-4635-9034-DD53EBD25965}"/>
    <cellStyle name="40% - Accent3 3 2 4 5 2" xfId="26187" xr:uid="{F9769C5C-5DD4-41D0-9C7F-92890186F50A}"/>
    <cellStyle name="40% - Accent3 3 2 4 6" xfId="17859" xr:uid="{2ADD2F74-59D3-4919-B65A-12B71920C410}"/>
    <cellStyle name="40% - Accent3 3 2 5" xfId="1565" xr:uid="{9D94D3B9-D6A9-43F4-8FCC-335ACCBC7DB6}"/>
    <cellStyle name="40% - Accent3 3 2 5 2" xfId="4355" xr:uid="{BA97D6BE-DE80-44B1-AD8A-00E7DB42ADB2}"/>
    <cellStyle name="40% - Accent3 3 2 5 2 2" xfId="12685" xr:uid="{C47760B6-852C-4AC8-A6B0-4EE24AFC7B71}"/>
    <cellStyle name="40% - Accent3 3 2 5 2 2 2" xfId="29342" xr:uid="{7BF3C4B0-D689-488B-9C68-C18CFF20F355}"/>
    <cellStyle name="40% - Accent3 3 2 5 2 3" xfId="21014" xr:uid="{F0D2E0E6-3F91-4583-84B9-85BD4943D8EB}"/>
    <cellStyle name="40% - Accent3 3 2 5 3" xfId="7131" xr:uid="{FA3602EA-059E-4070-BBD1-67F3F9A12450}"/>
    <cellStyle name="40% - Accent3 3 2 5 3 2" xfId="15461" xr:uid="{8B539323-E0AB-4F77-B3C6-97B7CEC5763C}"/>
    <cellStyle name="40% - Accent3 3 2 5 3 2 2" xfId="32118" xr:uid="{9EB850B1-C39B-448E-907E-AB53E33C25A1}"/>
    <cellStyle name="40% - Accent3 3 2 5 3 3" xfId="23790" xr:uid="{C697573D-B3E3-4A07-9A21-4D41C95B2D10}"/>
    <cellStyle name="40% - Accent3 3 2 5 4" xfId="9909" xr:uid="{D5D3C859-4F80-4CBD-88C9-F55EDA071548}"/>
    <cellStyle name="40% - Accent3 3 2 5 4 2" xfId="26566" xr:uid="{A1DDA8EA-D7EB-42AB-91C1-0C5802B87BC7}"/>
    <cellStyle name="40% - Accent3 3 2 5 5" xfId="18238" xr:uid="{DE8CF83B-138F-4549-8B4E-9A092C7244E5}"/>
    <cellStyle name="40% - Accent3 3 2 6" xfId="3028" xr:uid="{7CEA3E07-D96A-4B2E-8EEA-57D3ED64D361}"/>
    <cellStyle name="40% - Accent3 3 2 6 2" xfId="11358" xr:uid="{435B26E2-A4D2-4DB2-853E-D47584A9128E}"/>
    <cellStyle name="40% - Accent3 3 2 6 2 2" xfId="28015" xr:uid="{480F6EE9-F73D-4114-AE23-87433902A41A}"/>
    <cellStyle name="40% - Accent3 3 2 6 3" xfId="19687" xr:uid="{10B944A8-B482-47D7-BC78-B9215C977537}"/>
    <cellStyle name="40% - Accent3 3 2 7" xfId="5804" xr:uid="{4CCA7D1F-7438-459A-B02F-463EE1A14697}"/>
    <cellStyle name="40% - Accent3 3 2 7 2" xfId="14134" xr:uid="{E100CAF3-EACC-4B8D-96EA-32842851B02E}"/>
    <cellStyle name="40% - Accent3 3 2 7 2 2" xfId="30791" xr:uid="{1A361BF4-3731-46DD-810B-7B266C49F8FC}"/>
    <cellStyle name="40% - Accent3 3 2 7 3" xfId="22463" xr:uid="{6DA1273A-230B-4D44-83C9-54C9569C98DB}"/>
    <cellStyle name="40% - Accent3 3 2 8" xfId="8582" xr:uid="{6B1F248A-49E3-400B-8109-BFB793148389}"/>
    <cellStyle name="40% - Accent3 3 2 8 2" xfId="25239" xr:uid="{E45D2A1C-DD08-46EB-B5D0-90802A765731}"/>
    <cellStyle name="40% - Accent3 3 2 9" xfId="16911" xr:uid="{170C4BC5-DF16-4D86-ADA1-018234E58E15}"/>
    <cellStyle name="40% - Accent3 3 3" xfId="352" xr:uid="{1DD67264-68A6-4525-A584-C03F79BC3C1F}"/>
    <cellStyle name="40% - Accent3 3 3 2" xfId="831" xr:uid="{BCB5EB1F-08C9-429D-AEE4-138DD22D3483}"/>
    <cellStyle name="40% - Accent3 3 3 2 2" xfId="2159" xr:uid="{89A20AFC-1C93-4836-AB05-915763E1DCE5}"/>
    <cellStyle name="40% - Accent3 3 3 2 2 2" xfId="4949" xr:uid="{908D788B-11C1-4600-865F-04DFCAB76318}"/>
    <cellStyle name="40% - Accent3 3 3 2 2 2 2" xfId="13279" xr:uid="{488116E0-0D8C-4D61-8B14-786DF023DEA4}"/>
    <cellStyle name="40% - Accent3 3 3 2 2 2 2 2" xfId="29936" xr:uid="{8D45A4A0-C9F7-492C-B24D-BA4BAAAE56F7}"/>
    <cellStyle name="40% - Accent3 3 3 2 2 2 3" xfId="21608" xr:uid="{5EC347E3-3171-4F00-9EF2-4632BCFC0277}"/>
    <cellStyle name="40% - Accent3 3 3 2 2 3" xfId="7725" xr:uid="{40BFCB54-702F-4380-BBA9-56A863C740BE}"/>
    <cellStyle name="40% - Accent3 3 3 2 2 3 2" xfId="16055" xr:uid="{F92F7EB8-BA35-47EB-84B2-550A36256D35}"/>
    <cellStyle name="40% - Accent3 3 3 2 2 3 2 2" xfId="32712" xr:uid="{FBF4F8CC-D909-47F5-85D8-FF891EEA49E2}"/>
    <cellStyle name="40% - Accent3 3 3 2 2 3 3" xfId="24384" xr:uid="{56B8A03B-7F48-4E6A-869A-A11924EAB455}"/>
    <cellStyle name="40% - Accent3 3 3 2 2 4" xfId="10503" xr:uid="{A183F2BD-A7AA-4DDC-AEC6-A7B08BD24086}"/>
    <cellStyle name="40% - Accent3 3 3 2 2 4 2" xfId="27160" xr:uid="{90EC62B7-A32A-4CF1-8AA9-FC9315793C8C}"/>
    <cellStyle name="40% - Accent3 3 3 2 2 5" xfId="18832" xr:uid="{A9936F94-D953-4ED1-88AF-F5C33E60D5DC}"/>
    <cellStyle name="40% - Accent3 3 3 2 3" xfId="3622" xr:uid="{58F35E2F-3ECB-4F80-8959-64AA1C941A8C}"/>
    <cellStyle name="40% - Accent3 3 3 2 3 2" xfId="11952" xr:uid="{795F7114-CB17-481E-B0AD-C0282EDDF461}"/>
    <cellStyle name="40% - Accent3 3 3 2 3 2 2" xfId="28609" xr:uid="{C63D3B93-CC94-4D6F-99AA-4C1F8AFC4DDB}"/>
    <cellStyle name="40% - Accent3 3 3 2 3 3" xfId="20281" xr:uid="{435E7458-6A3D-4BED-AE8A-7D4039622A9E}"/>
    <cellStyle name="40% - Accent3 3 3 2 4" xfId="6398" xr:uid="{529C211C-6428-475C-9DA4-97EED1F58295}"/>
    <cellStyle name="40% - Accent3 3 3 2 4 2" xfId="14728" xr:uid="{D8933636-5701-402F-BC86-55F021306558}"/>
    <cellStyle name="40% - Accent3 3 3 2 4 2 2" xfId="31385" xr:uid="{E383B83F-D1BE-4F94-9F50-693633B07CD8}"/>
    <cellStyle name="40% - Accent3 3 3 2 4 3" xfId="23057" xr:uid="{EF054534-4A24-4C8E-8CD6-2CB30466DB38}"/>
    <cellStyle name="40% - Accent3 3 3 2 5" xfId="9176" xr:uid="{2B5B65A6-68E8-4CC7-AF1D-9F8D2EA276E9}"/>
    <cellStyle name="40% - Accent3 3 3 2 5 2" xfId="25833" xr:uid="{71C5947C-FDEE-405C-9ABD-936CD129F9E8}"/>
    <cellStyle name="40% - Accent3 3 3 2 6" xfId="17505" xr:uid="{797F0952-C9F4-47B1-826F-15CBC11E2C5B}"/>
    <cellStyle name="40% - Accent3 3 3 3" xfId="1682" xr:uid="{0BAEC32D-22D7-4F32-92F9-EBE11CD7343F}"/>
    <cellStyle name="40% - Accent3 3 3 3 2" xfId="4472" xr:uid="{0E1EAE07-4F3D-4AFC-BCCB-7BA3F09CD49D}"/>
    <cellStyle name="40% - Accent3 3 3 3 2 2" xfId="12802" xr:uid="{760BCE7B-0175-45C7-8B15-A1F60382E041}"/>
    <cellStyle name="40% - Accent3 3 3 3 2 2 2" xfId="29459" xr:uid="{A58903D3-1C5C-4DC3-A457-F5C1591CF631}"/>
    <cellStyle name="40% - Accent3 3 3 3 2 3" xfId="21131" xr:uid="{83AFE6F9-B695-4C6C-9CD4-F39D64BC4C56}"/>
    <cellStyle name="40% - Accent3 3 3 3 3" xfId="7248" xr:uid="{4499C950-05C1-492C-B855-6FE849B172AA}"/>
    <cellStyle name="40% - Accent3 3 3 3 3 2" xfId="15578" xr:uid="{E537F6B6-9A7F-4FF9-8A5A-C0A42A40E838}"/>
    <cellStyle name="40% - Accent3 3 3 3 3 2 2" xfId="32235" xr:uid="{2B3C5AEA-3905-4555-A704-D488A05123D0}"/>
    <cellStyle name="40% - Accent3 3 3 3 3 3" xfId="23907" xr:uid="{AD269E78-0BD4-4848-8E75-EA20084D39F5}"/>
    <cellStyle name="40% - Accent3 3 3 3 4" xfId="10026" xr:uid="{02CD1EE0-90AC-4D02-8B70-0BA47716BA66}"/>
    <cellStyle name="40% - Accent3 3 3 3 4 2" xfId="26683" xr:uid="{AAA15AA5-5D2F-446B-BE9C-E143308FD948}"/>
    <cellStyle name="40% - Accent3 3 3 3 5" xfId="18355" xr:uid="{760AD60B-B5B7-4967-A143-C1637CC3BDC3}"/>
    <cellStyle name="40% - Accent3 3 3 4" xfId="3145" xr:uid="{21882541-12C8-4275-B3FB-ECB3877986E2}"/>
    <cellStyle name="40% - Accent3 3 3 4 2" xfId="11475" xr:uid="{7574C2BE-912C-4E16-B7C8-9D860A8DB5BF}"/>
    <cellStyle name="40% - Accent3 3 3 4 2 2" xfId="28132" xr:uid="{5FB2C13C-D686-41E7-B806-5B0BC2C73812}"/>
    <cellStyle name="40% - Accent3 3 3 4 3" xfId="19804" xr:uid="{B372CFBA-90E8-4654-A21E-885570E49D4F}"/>
    <cellStyle name="40% - Accent3 3 3 5" xfId="5921" xr:uid="{4DB5A04F-C929-4A87-B04B-EC34689F8F9C}"/>
    <cellStyle name="40% - Accent3 3 3 5 2" xfId="14251" xr:uid="{C9CB0A2F-1B51-4931-9270-E26E760F38AC}"/>
    <cellStyle name="40% - Accent3 3 3 5 2 2" xfId="30908" xr:uid="{329FDCE9-3C8B-4653-8898-F542CB31C84E}"/>
    <cellStyle name="40% - Accent3 3 3 5 3" xfId="22580" xr:uid="{8FC83685-7806-4ECC-87FE-0EBF86E61F5A}"/>
    <cellStyle name="40% - Accent3 3 3 6" xfId="8699" xr:uid="{74E428EA-1520-40AB-99E9-5B1F58E43ADC}"/>
    <cellStyle name="40% - Accent3 3 3 6 2" xfId="25356" xr:uid="{8A9FFB6F-8D73-47E2-BBEE-657E765D346B}"/>
    <cellStyle name="40% - Accent3 3 3 7" xfId="17028" xr:uid="{129AF58E-8B92-4789-860C-E56C286E8F80}"/>
    <cellStyle name="40% - Accent3 3 4" xfId="588" xr:uid="{C13BEAAB-8B07-4165-94AD-97F02AF397BC}"/>
    <cellStyle name="40% - Accent3 3 4 2" xfId="1918" xr:uid="{8F8D0320-71F2-4086-ABE1-AAEA5336F3AC}"/>
    <cellStyle name="40% - Accent3 3 4 2 2" xfId="4708" xr:uid="{6E466286-4FF5-491E-95E0-391EBA34FC69}"/>
    <cellStyle name="40% - Accent3 3 4 2 2 2" xfId="13038" xr:uid="{9693ADAB-692B-43AE-94D7-1D72AA5758F2}"/>
    <cellStyle name="40% - Accent3 3 4 2 2 2 2" xfId="29695" xr:uid="{B451AF1F-2B64-4A93-9000-707A1B075F85}"/>
    <cellStyle name="40% - Accent3 3 4 2 2 3" xfId="21367" xr:uid="{DEFB988C-F1D7-4720-922A-2B25107FB0B4}"/>
    <cellStyle name="40% - Accent3 3 4 2 3" xfId="7484" xr:uid="{8554F959-5461-437E-90A3-0640ADA50CC0}"/>
    <cellStyle name="40% - Accent3 3 4 2 3 2" xfId="15814" xr:uid="{505EEB9D-3413-41CC-98E0-6C6AA438FC80}"/>
    <cellStyle name="40% - Accent3 3 4 2 3 2 2" xfId="32471" xr:uid="{68015D3F-E8EA-4145-966E-661E0754E5A8}"/>
    <cellStyle name="40% - Accent3 3 4 2 3 3" xfId="24143" xr:uid="{D2B4AA4E-55B2-4085-962F-B89E8388D429}"/>
    <cellStyle name="40% - Accent3 3 4 2 4" xfId="10262" xr:uid="{0C60D85B-6015-48FC-8719-2CF3534EC6F3}"/>
    <cellStyle name="40% - Accent3 3 4 2 4 2" xfId="26919" xr:uid="{B774B529-BCD1-49A5-BDCD-220805FD2DB5}"/>
    <cellStyle name="40% - Accent3 3 4 2 5" xfId="18591" xr:uid="{89B9BA76-C880-4E16-9273-41CD33D3F66C}"/>
    <cellStyle name="40% - Accent3 3 4 3" xfId="3381" xr:uid="{136DF286-168B-4E88-9E98-3F7763B19565}"/>
    <cellStyle name="40% - Accent3 3 4 3 2" xfId="11711" xr:uid="{2E5015B4-4062-4B87-90BB-B8B7BFACA62A}"/>
    <cellStyle name="40% - Accent3 3 4 3 2 2" xfId="28368" xr:uid="{AE00F534-1625-4C9A-9C3F-BCF4E6B158B9}"/>
    <cellStyle name="40% - Accent3 3 4 3 3" xfId="20040" xr:uid="{0E8B9237-77A2-4A6B-9E74-5F5C6A0FB0AA}"/>
    <cellStyle name="40% - Accent3 3 4 4" xfId="6157" xr:uid="{4ABAE1FA-3930-46D6-9803-59E05B9EF8F4}"/>
    <cellStyle name="40% - Accent3 3 4 4 2" xfId="14487" xr:uid="{E069241E-F712-41DE-9C21-EBCBD69F85CC}"/>
    <cellStyle name="40% - Accent3 3 4 4 2 2" xfId="31144" xr:uid="{08CCDAD4-94D1-4251-A01A-23805C5F9AB9}"/>
    <cellStyle name="40% - Accent3 3 4 4 3" xfId="22816" xr:uid="{9128C355-B5DB-45B5-8062-72DCDB10FE52}"/>
    <cellStyle name="40% - Accent3 3 4 5" xfId="8935" xr:uid="{32D09022-B2CF-442B-A18C-08B175CE3687}"/>
    <cellStyle name="40% - Accent3 3 4 5 2" xfId="25592" xr:uid="{3087A97B-55F3-4982-8B46-EA09CA127A04}"/>
    <cellStyle name="40% - Accent3 3 4 6" xfId="17264" xr:uid="{88087EB9-CC27-433E-8E04-BFDED2EB0948}"/>
    <cellStyle name="40% - Accent3 3 5" xfId="1065" xr:uid="{6C5DF436-5733-49B3-8579-A831B87ADD2D}"/>
    <cellStyle name="40% - Accent3 3 5 2" xfId="2393" xr:uid="{F6C045F2-6C2B-49A1-9F1F-0EEBC8C94B33}"/>
    <cellStyle name="40% - Accent3 3 5 2 2" xfId="5183" xr:uid="{B0D0C028-FF4F-44B5-B21E-66E68A890E21}"/>
    <cellStyle name="40% - Accent3 3 5 2 2 2" xfId="13513" xr:uid="{1FD85BB2-4A46-4CBA-B27F-9DF25C785CC5}"/>
    <cellStyle name="40% - Accent3 3 5 2 2 2 2" xfId="30170" xr:uid="{58A749F4-3982-41D7-9DC6-F810B5044D49}"/>
    <cellStyle name="40% - Accent3 3 5 2 2 3" xfId="21842" xr:uid="{29671E5B-F66D-4B5A-809A-6FD0A7382F7F}"/>
    <cellStyle name="40% - Accent3 3 5 2 3" xfId="7959" xr:uid="{87849013-1628-4E0A-A4BD-FED941EB3A81}"/>
    <cellStyle name="40% - Accent3 3 5 2 3 2" xfId="16289" xr:uid="{A52C3B17-4EA5-4D45-B8D9-50D8DDC48FBB}"/>
    <cellStyle name="40% - Accent3 3 5 2 3 2 2" xfId="32946" xr:uid="{6039948D-A4B1-4B78-B023-9036205F2C77}"/>
    <cellStyle name="40% - Accent3 3 5 2 3 3" xfId="24618" xr:uid="{582D6E50-8929-4776-B9B4-1E6A368BA61E}"/>
    <cellStyle name="40% - Accent3 3 5 2 4" xfId="10737" xr:uid="{CE17779A-5151-4B58-A721-CBB054FCF901}"/>
    <cellStyle name="40% - Accent3 3 5 2 4 2" xfId="27394" xr:uid="{97C1E9A1-544C-4A1A-8604-B9A49AFD16A4}"/>
    <cellStyle name="40% - Accent3 3 5 2 5" xfId="19066" xr:uid="{8DAFC230-703A-4E41-8692-71061253E0E3}"/>
    <cellStyle name="40% - Accent3 3 5 3" xfId="3856" xr:uid="{3018C434-2E8F-4459-A07E-B53C7C6380CD}"/>
    <cellStyle name="40% - Accent3 3 5 3 2" xfId="12186" xr:uid="{F937C35B-73FD-40DD-9C64-3556BFE52643}"/>
    <cellStyle name="40% - Accent3 3 5 3 2 2" xfId="28843" xr:uid="{B87F5BC8-87D7-4B36-A367-2851CCAB80D5}"/>
    <cellStyle name="40% - Accent3 3 5 3 3" xfId="20515" xr:uid="{E2E026BE-2E44-422E-9378-56D1BCE2585D}"/>
    <cellStyle name="40% - Accent3 3 5 4" xfId="6632" xr:uid="{368B7B1A-2A8B-4FAC-95EF-1A0CF4B85102}"/>
    <cellStyle name="40% - Accent3 3 5 4 2" xfId="14962" xr:uid="{8762FB99-6ECD-4087-BB85-1A15169BB642}"/>
    <cellStyle name="40% - Accent3 3 5 4 2 2" xfId="31619" xr:uid="{65D14EB6-B946-41AA-B851-AC3132C137F0}"/>
    <cellStyle name="40% - Accent3 3 5 4 3" xfId="23291" xr:uid="{F7E15CD9-88A1-43A0-AC42-48C6301C1252}"/>
    <cellStyle name="40% - Accent3 3 5 5" xfId="9410" xr:uid="{ABA33308-AC19-408A-A319-03C0D683C4B5}"/>
    <cellStyle name="40% - Accent3 3 5 5 2" xfId="26067" xr:uid="{71B62428-6845-4B90-86B7-1BC0D43B60B7}"/>
    <cellStyle name="40% - Accent3 3 5 6" xfId="17739" xr:uid="{7DD48D2C-9CC5-40E7-9476-C81A8D067B76}"/>
    <cellStyle name="40% - Accent3 3 6" xfId="1330" xr:uid="{E575DE56-3937-4F45-AFA3-94D169738647}"/>
    <cellStyle name="40% - Accent3 3 6 2" xfId="2658" xr:uid="{0A6E4F83-6E08-4C71-9EC0-E51AED90DD0B}"/>
    <cellStyle name="40% - Accent3 3 6 2 2" xfId="5448" xr:uid="{026360D5-AE8F-4B1C-9F32-003553DE104D}"/>
    <cellStyle name="40% - Accent3 3 6 2 2 2" xfId="13778" xr:uid="{8DE1CE26-BEC3-4D83-A863-EAAB7E068B4D}"/>
    <cellStyle name="40% - Accent3 3 6 2 2 2 2" xfId="30435" xr:uid="{6A705721-7D30-4B7A-A174-4FC441C441B6}"/>
    <cellStyle name="40% - Accent3 3 6 2 2 3" xfId="22107" xr:uid="{2A16DB57-8FC3-4237-878A-AE3879910450}"/>
    <cellStyle name="40% - Accent3 3 6 2 3" xfId="8224" xr:uid="{AFE40550-DBD7-4B32-80E1-D4D4DA11C773}"/>
    <cellStyle name="40% - Accent3 3 6 2 3 2" xfId="16554" xr:uid="{9CCFCA48-22C0-4EF4-8695-AE3F69C181D3}"/>
    <cellStyle name="40% - Accent3 3 6 2 3 2 2" xfId="33211" xr:uid="{FFB1E025-8FBA-4A2E-8272-5032837AFD6E}"/>
    <cellStyle name="40% - Accent3 3 6 2 3 3" xfId="24883" xr:uid="{A6CC9F98-3A8A-40AB-8BEB-48BE779A63B8}"/>
    <cellStyle name="40% - Accent3 3 6 2 4" xfId="11002" xr:uid="{F45A3A90-4E5A-4BAF-BF68-E60A2E4BC88A}"/>
    <cellStyle name="40% - Accent3 3 6 2 4 2" xfId="27659" xr:uid="{F06BAD99-8938-4976-8D95-C8F2E4625B77}"/>
    <cellStyle name="40% - Accent3 3 6 2 5" xfId="19331" xr:uid="{CBD182D9-8F47-4D1C-80C3-0E0E076C87C0}"/>
    <cellStyle name="40% - Accent3 3 6 3" xfId="4121" xr:uid="{DB4D9877-58C4-462A-B684-29B2D2AABD8F}"/>
    <cellStyle name="40% - Accent3 3 6 3 2" xfId="12451" xr:uid="{785B5CAA-F3C5-4664-95C6-E0D64DCC36A1}"/>
    <cellStyle name="40% - Accent3 3 6 3 2 2" xfId="29108" xr:uid="{D4DE6ABC-2EA1-4168-841E-666DBD1A851C}"/>
    <cellStyle name="40% - Accent3 3 6 3 3" xfId="20780" xr:uid="{9FEA203D-2632-4B6F-A8BF-CBF2F4D09E51}"/>
    <cellStyle name="40% - Accent3 3 6 4" xfId="6897" xr:uid="{E4025D33-AC07-499C-837F-1A74206229FD}"/>
    <cellStyle name="40% - Accent3 3 6 4 2" xfId="15227" xr:uid="{2F423B11-538A-469E-B996-C6B2E50E3CE1}"/>
    <cellStyle name="40% - Accent3 3 6 4 2 2" xfId="31884" xr:uid="{63FCB591-15BD-4B27-B833-CDB10ED7ADA8}"/>
    <cellStyle name="40% - Accent3 3 6 4 3" xfId="23556" xr:uid="{AB12E236-66E2-4B7F-B272-F56E83D60D72}"/>
    <cellStyle name="40% - Accent3 3 6 5" xfId="9675" xr:uid="{57B1107F-EDDD-4146-B866-348F219ED869}"/>
    <cellStyle name="40% - Accent3 3 6 5 2" xfId="26332" xr:uid="{C6EC1E24-CAF4-4B38-A28F-EE7AF147B2E9}"/>
    <cellStyle name="40% - Accent3 3 6 6" xfId="18004" xr:uid="{64FD3F9F-1853-441F-A08D-3CDB51803F97}"/>
    <cellStyle name="40% - Accent3 3 7" xfId="1445" xr:uid="{76E0807D-8B5B-4D5E-8549-7BB16751D185}"/>
    <cellStyle name="40% - Accent3 3 7 2" xfId="4235" xr:uid="{4ED72600-D913-4A39-B089-7C5CF5BF96F2}"/>
    <cellStyle name="40% - Accent3 3 7 2 2" xfId="12565" xr:uid="{A7F238D6-A6EC-42CC-8F84-37A3D05B5B7F}"/>
    <cellStyle name="40% - Accent3 3 7 2 2 2" xfId="29222" xr:uid="{CF6EDA35-F063-4562-BD35-4F8750018ADE}"/>
    <cellStyle name="40% - Accent3 3 7 2 3" xfId="20894" xr:uid="{189C04D6-3F95-44CF-994B-E3C1BBD5D342}"/>
    <cellStyle name="40% - Accent3 3 7 3" xfId="7011" xr:uid="{C48CB72F-9FA7-413E-9FDD-F597C32C44FA}"/>
    <cellStyle name="40% - Accent3 3 7 3 2" xfId="15341" xr:uid="{1FB918DA-6495-40A0-8B59-29FECEF0BF60}"/>
    <cellStyle name="40% - Accent3 3 7 3 2 2" xfId="31998" xr:uid="{D52828D0-1603-4BC3-B492-781065E704ED}"/>
    <cellStyle name="40% - Accent3 3 7 3 3" xfId="23670" xr:uid="{D41C0743-DADF-447C-84D7-5487B86776C3}"/>
    <cellStyle name="40% - Accent3 3 7 4" xfId="9789" xr:uid="{FA6F5A3F-A134-414E-940A-EF86BECD6170}"/>
    <cellStyle name="40% - Accent3 3 7 4 2" xfId="26446" xr:uid="{58634B0B-9CF2-4EE7-BC73-FB6C56B89908}"/>
    <cellStyle name="40% - Accent3 3 7 5" xfId="18118" xr:uid="{E0513692-66CD-4FF9-B2BE-5817727973D2}"/>
    <cellStyle name="40% - Accent3 3 8" xfId="2908" xr:uid="{8B882000-6C37-47A4-AF2B-BAB10411D449}"/>
    <cellStyle name="40% - Accent3 3 8 2" xfId="11238" xr:uid="{3008AE9B-7A6C-45A5-9F31-CCA72F95D9AA}"/>
    <cellStyle name="40% - Accent3 3 8 2 2" xfId="27895" xr:uid="{84CFEEDE-C03C-41EF-803D-BAADC3D94116}"/>
    <cellStyle name="40% - Accent3 3 8 3" xfId="19567" xr:uid="{F34FFBFE-EE73-4B1F-B1E0-8D396FB05052}"/>
    <cellStyle name="40% - Accent3 3 9" xfId="5684" xr:uid="{D7F5A986-8696-4AFC-9247-2CFB1D275BD9}"/>
    <cellStyle name="40% - Accent3 3 9 2" xfId="14014" xr:uid="{D64E33FB-FC4E-4355-8BC1-49231F0E06AE}"/>
    <cellStyle name="40% - Accent3 3 9 2 2" xfId="30671" xr:uid="{14B2702C-2EAA-464F-B943-ED9DC99A93E2}"/>
    <cellStyle name="40% - Accent3 3 9 3" xfId="22343" xr:uid="{0FB09AF7-8782-480B-BAB4-AA6B31A3CB2F}"/>
    <cellStyle name="40% - Accent3 4" xfId="169" xr:uid="{F71F17DE-2EDE-4E96-B565-B542A954F129}"/>
    <cellStyle name="40% - Accent3 4 10" xfId="34762" xr:uid="{5E412233-7C6D-4156-BE25-89316F7BF330}"/>
    <cellStyle name="40% - Accent3 4 2" xfId="410" xr:uid="{DF7C7930-FBB0-467F-938F-56684010FFAD}"/>
    <cellStyle name="40% - Accent3 4 2 2" xfId="887" xr:uid="{EA6E0E10-B6C4-423A-9885-9FCE81E62C50}"/>
    <cellStyle name="40% - Accent3 4 2 2 2" xfId="2215" xr:uid="{78C285CC-E743-4B9E-9813-175200EA20EE}"/>
    <cellStyle name="40% - Accent3 4 2 2 2 2" xfId="5005" xr:uid="{7D2411A0-4931-403C-A8FA-72423451244C}"/>
    <cellStyle name="40% - Accent3 4 2 2 2 2 2" xfId="13335" xr:uid="{E97C9DA0-FD7D-4D19-9D8A-D4C098B26D48}"/>
    <cellStyle name="40% - Accent3 4 2 2 2 2 2 2" xfId="29992" xr:uid="{5DFD8C27-688C-41CB-BA61-D48DA81101E4}"/>
    <cellStyle name="40% - Accent3 4 2 2 2 2 3" xfId="21664" xr:uid="{5B6153B3-8BF6-42BE-A1D8-E22A8C70558B}"/>
    <cellStyle name="40% - Accent3 4 2 2 2 3" xfId="7781" xr:uid="{01738E12-E0E5-46DE-8164-E083F98ECC6B}"/>
    <cellStyle name="40% - Accent3 4 2 2 2 3 2" xfId="16111" xr:uid="{CF168DC8-4296-4E33-8710-2CFD8E0EA98C}"/>
    <cellStyle name="40% - Accent3 4 2 2 2 3 2 2" xfId="32768" xr:uid="{868B1F71-1265-4F84-BDF1-03647D63B288}"/>
    <cellStyle name="40% - Accent3 4 2 2 2 3 3" xfId="24440" xr:uid="{0B9B2B66-C520-4C99-B6CA-214AA29797B8}"/>
    <cellStyle name="40% - Accent3 4 2 2 2 4" xfId="10559" xr:uid="{85B3A0F1-D8CB-427D-AF11-E0A681A2C306}"/>
    <cellStyle name="40% - Accent3 4 2 2 2 4 2" xfId="27216" xr:uid="{489D148F-1EE3-44C2-8FAB-482E07B29DE9}"/>
    <cellStyle name="40% - Accent3 4 2 2 2 5" xfId="18888" xr:uid="{881068A3-9E1B-462C-A529-20F399AA1CC3}"/>
    <cellStyle name="40% - Accent3 4 2 2 3" xfId="3678" xr:uid="{C5320CDA-EC11-4943-A4C6-6A6D0C707809}"/>
    <cellStyle name="40% - Accent3 4 2 2 3 2" xfId="12008" xr:uid="{F0F78D48-1995-4E84-85EF-28AE6E0F4B90}"/>
    <cellStyle name="40% - Accent3 4 2 2 3 2 2" xfId="28665" xr:uid="{EA952B0C-4DEB-4593-AAFE-4982A9F68967}"/>
    <cellStyle name="40% - Accent3 4 2 2 3 3" xfId="20337" xr:uid="{C7A1BDEC-EF17-4E0F-B96F-62E5EE8E7D3F}"/>
    <cellStyle name="40% - Accent3 4 2 2 4" xfId="6454" xr:uid="{02796244-903E-4802-BACA-BD62075D246F}"/>
    <cellStyle name="40% - Accent3 4 2 2 4 2" xfId="14784" xr:uid="{482BE626-91A0-4F81-8CD2-16F0B327229C}"/>
    <cellStyle name="40% - Accent3 4 2 2 4 2 2" xfId="31441" xr:uid="{F5B66AB6-7D66-4F0B-874B-48E6581A2196}"/>
    <cellStyle name="40% - Accent3 4 2 2 4 3" xfId="23113" xr:uid="{1010070A-8AFC-4B11-A03A-25CC95783FAD}"/>
    <cellStyle name="40% - Accent3 4 2 2 5" xfId="9232" xr:uid="{BB063F2B-52F3-4EB1-98AE-5C44A50DC276}"/>
    <cellStyle name="40% - Accent3 4 2 2 5 2" xfId="25889" xr:uid="{7F08B185-DADD-4E48-8976-75D11FB8EDDB}"/>
    <cellStyle name="40% - Accent3 4 2 2 6" xfId="17561" xr:uid="{E3542D64-F786-4EF6-9BB5-FFCBAABB9945}"/>
    <cellStyle name="40% - Accent3 4 2 3" xfId="1740" xr:uid="{6CFAC924-CC27-47E6-89AC-E48F5DEF5A0A}"/>
    <cellStyle name="40% - Accent3 4 2 3 2" xfId="4530" xr:uid="{7AEE976A-0CD7-46C3-8E9A-1AAC247008D0}"/>
    <cellStyle name="40% - Accent3 4 2 3 2 2" xfId="12860" xr:uid="{FA5423DF-3127-4E0B-B5F8-09288EF3B721}"/>
    <cellStyle name="40% - Accent3 4 2 3 2 2 2" xfId="29517" xr:uid="{CB044AAB-75F5-4AA2-A45C-5EF1B2660D31}"/>
    <cellStyle name="40% - Accent3 4 2 3 2 3" xfId="21189" xr:uid="{4123EB5D-F21F-4BA3-861A-6A3EB813ADD9}"/>
    <cellStyle name="40% - Accent3 4 2 3 3" xfId="7306" xr:uid="{BF10ADAB-06DC-4E12-A733-95B04BFCC6FF}"/>
    <cellStyle name="40% - Accent3 4 2 3 3 2" xfId="15636" xr:uid="{8C91A496-4ED3-4A40-8E8B-27FD18D8DBEE}"/>
    <cellStyle name="40% - Accent3 4 2 3 3 2 2" xfId="32293" xr:uid="{6F7C7A9F-DC12-42BA-8732-C2A8E88FF00B}"/>
    <cellStyle name="40% - Accent3 4 2 3 3 3" xfId="23965" xr:uid="{A3E95921-B9BB-477C-AB3F-98B5DCB4C5ED}"/>
    <cellStyle name="40% - Accent3 4 2 3 4" xfId="10084" xr:uid="{59669624-710A-4650-849C-E3088E1CB2D5}"/>
    <cellStyle name="40% - Accent3 4 2 3 4 2" xfId="26741" xr:uid="{C98F3ACC-ABBD-4F0F-A0CB-7B7FAA6A5DCF}"/>
    <cellStyle name="40% - Accent3 4 2 3 5" xfId="18413" xr:uid="{EC6223D1-1295-40C5-9F0A-A1909EF109F6}"/>
    <cellStyle name="40% - Accent3 4 2 4" xfId="3203" xr:uid="{627E45B7-7351-448D-A268-DAB77AE3238F}"/>
    <cellStyle name="40% - Accent3 4 2 4 2" xfId="11533" xr:uid="{C22E09A2-6E55-41D2-A1B3-8D96D8586BB7}"/>
    <cellStyle name="40% - Accent3 4 2 4 2 2" xfId="28190" xr:uid="{E07C31A7-3677-452E-B171-69341F94CE9A}"/>
    <cellStyle name="40% - Accent3 4 2 4 3" xfId="19862" xr:uid="{D44CC0D2-BC67-42B3-AA72-963B91E4AEC1}"/>
    <cellStyle name="40% - Accent3 4 2 5" xfId="5979" xr:uid="{43C2BBA1-A0BE-4675-B0BF-A8B24B757285}"/>
    <cellStyle name="40% - Accent3 4 2 5 2" xfId="14309" xr:uid="{A38C8522-87FF-46D6-8724-DA152F90AD84}"/>
    <cellStyle name="40% - Accent3 4 2 5 2 2" xfId="30966" xr:uid="{E0401DE1-2687-463C-A838-C311FCC80505}"/>
    <cellStyle name="40% - Accent3 4 2 5 3" xfId="22638" xr:uid="{3C31E2E0-2B3B-403C-9AEF-140D95C005AF}"/>
    <cellStyle name="40% - Accent3 4 2 6" xfId="8757" xr:uid="{A885A5CD-14C8-4AF6-BDAC-F5F9894B0AD5}"/>
    <cellStyle name="40% - Accent3 4 2 6 2" xfId="25414" xr:uid="{02F09AA3-1BB7-4EE6-88C0-67BB38033709}"/>
    <cellStyle name="40% - Accent3 4 2 7" xfId="17086" xr:uid="{9F6D0798-C1FE-404C-AC6E-8BC49AE03B7F}"/>
    <cellStyle name="40% - Accent3 4 3" xfId="646" xr:uid="{65DA4868-A411-4C27-AA04-04CB946D7997}"/>
    <cellStyle name="40% - Accent3 4 3 2" xfId="1976" xr:uid="{E23A7454-2976-4943-993B-6AC39533CF30}"/>
    <cellStyle name="40% - Accent3 4 3 2 2" xfId="4766" xr:uid="{AF890C47-E09C-4D44-B907-C10C888A034A}"/>
    <cellStyle name="40% - Accent3 4 3 2 2 2" xfId="13096" xr:uid="{8DDB949C-4AAB-4E21-9BE5-18C1D497D082}"/>
    <cellStyle name="40% - Accent3 4 3 2 2 2 2" xfId="29753" xr:uid="{8B9DCE7C-55E1-43E1-9376-B54D4A734595}"/>
    <cellStyle name="40% - Accent3 4 3 2 2 3" xfId="21425" xr:uid="{7CB2910B-0AB6-4151-BDE8-9920C333EFD7}"/>
    <cellStyle name="40% - Accent3 4 3 2 3" xfId="7542" xr:uid="{2564B8DF-10EA-4587-AF86-04DB97B8A57D}"/>
    <cellStyle name="40% - Accent3 4 3 2 3 2" xfId="15872" xr:uid="{F4956D62-2BD4-474F-9ABC-8A489AC01D82}"/>
    <cellStyle name="40% - Accent3 4 3 2 3 2 2" xfId="32529" xr:uid="{04DB599A-D958-4255-9997-332046371DF9}"/>
    <cellStyle name="40% - Accent3 4 3 2 3 3" xfId="24201" xr:uid="{59FD1961-0C76-4074-B7C6-B55CF3533207}"/>
    <cellStyle name="40% - Accent3 4 3 2 4" xfId="10320" xr:uid="{9DCA7363-725E-4E59-A7E0-D6BDA7F46D04}"/>
    <cellStyle name="40% - Accent3 4 3 2 4 2" xfId="26977" xr:uid="{CB21DCDE-34FF-4C2E-80AE-BD292027B0C3}"/>
    <cellStyle name="40% - Accent3 4 3 2 5" xfId="18649" xr:uid="{A0C7BFA2-AAA9-4908-A1C9-A5F6667BE7F4}"/>
    <cellStyle name="40% - Accent3 4 3 3" xfId="3439" xr:uid="{FD095209-5F2B-470A-A3DB-9CBD6B4F7380}"/>
    <cellStyle name="40% - Accent3 4 3 3 2" xfId="11769" xr:uid="{205A5483-CBF5-4935-9D6D-9CB47D838C66}"/>
    <cellStyle name="40% - Accent3 4 3 3 2 2" xfId="28426" xr:uid="{2739516B-B30B-4917-82AF-B14F41F08BD5}"/>
    <cellStyle name="40% - Accent3 4 3 3 3" xfId="20098" xr:uid="{02F9B001-96D1-4EB3-A9F7-A24F5F46C977}"/>
    <cellStyle name="40% - Accent3 4 3 4" xfId="6215" xr:uid="{E972B7F1-D72A-4B4A-994F-DC71C2B75807}"/>
    <cellStyle name="40% - Accent3 4 3 4 2" xfId="14545" xr:uid="{5EB0EE5E-FB60-419B-B13C-CEF53162A4CD}"/>
    <cellStyle name="40% - Accent3 4 3 4 2 2" xfId="31202" xr:uid="{F6C3D907-1B4F-4711-8453-298590352E13}"/>
    <cellStyle name="40% - Accent3 4 3 4 3" xfId="22874" xr:uid="{3AB4A6BE-8D88-4043-9A5E-4B931CB59554}"/>
    <cellStyle name="40% - Accent3 4 3 5" xfId="8993" xr:uid="{0C642AD7-85A0-448F-96DF-7D8E3C21ED4A}"/>
    <cellStyle name="40% - Accent3 4 3 5 2" xfId="25650" xr:uid="{A02A626B-D9C4-4DFB-BE16-2156F187345D}"/>
    <cellStyle name="40% - Accent3 4 3 6" xfId="17322" xr:uid="{9EE16282-5EDB-4D95-AEA6-3B15B24BBD74}"/>
    <cellStyle name="40% - Accent3 4 4" xfId="1123" xr:uid="{393C01C7-BD95-4ADE-AD68-A6417857C460}"/>
    <cellStyle name="40% - Accent3 4 4 2" xfId="2451" xr:uid="{5EC13914-E620-4BE5-ADAB-B18D4B3CA029}"/>
    <cellStyle name="40% - Accent3 4 4 2 2" xfId="5241" xr:uid="{CCB08374-C4FD-4A34-90F6-688623478990}"/>
    <cellStyle name="40% - Accent3 4 4 2 2 2" xfId="13571" xr:uid="{86261306-AFF6-4733-9817-A405B81D263E}"/>
    <cellStyle name="40% - Accent3 4 4 2 2 2 2" xfId="30228" xr:uid="{05D2DB84-7D1C-45EB-A25C-C35E6CB7A5A6}"/>
    <cellStyle name="40% - Accent3 4 4 2 2 3" xfId="21900" xr:uid="{B4175C7D-78CD-461F-BFA4-3D553D87E180}"/>
    <cellStyle name="40% - Accent3 4 4 2 3" xfId="8017" xr:uid="{BC144177-D191-4C4F-B238-4F948186F763}"/>
    <cellStyle name="40% - Accent3 4 4 2 3 2" xfId="16347" xr:uid="{52DA895D-5247-4F20-9EDF-EA15704A3676}"/>
    <cellStyle name="40% - Accent3 4 4 2 3 2 2" xfId="33004" xr:uid="{7633E0B4-9D5D-4C83-97AA-3B6E837B967E}"/>
    <cellStyle name="40% - Accent3 4 4 2 3 3" xfId="24676" xr:uid="{3EC475F0-2FA4-43A6-9977-3E9DA168213A}"/>
    <cellStyle name="40% - Accent3 4 4 2 4" xfId="10795" xr:uid="{1CADF5B4-67CB-48E1-943D-E5E5CC9BEADD}"/>
    <cellStyle name="40% - Accent3 4 4 2 4 2" xfId="27452" xr:uid="{61D5A212-574C-4CAD-951B-8FA2E393B093}"/>
    <cellStyle name="40% - Accent3 4 4 2 5" xfId="19124" xr:uid="{8AE3C843-E0D5-4A18-8351-FD1ADF0EB149}"/>
    <cellStyle name="40% - Accent3 4 4 3" xfId="3914" xr:uid="{9166CCC5-C64A-4931-81D3-F3CF9A4E62CC}"/>
    <cellStyle name="40% - Accent3 4 4 3 2" xfId="12244" xr:uid="{4F279A78-B23A-4B20-AD32-5DF728E7750C}"/>
    <cellStyle name="40% - Accent3 4 4 3 2 2" xfId="28901" xr:uid="{FF72EFE9-5C07-4971-BAF0-0221D7E5DD00}"/>
    <cellStyle name="40% - Accent3 4 4 3 3" xfId="20573" xr:uid="{42C8A208-8F98-410C-A07C-4B314AC9F519}"/>
    <cellStyle name="40% - Accent3 4 4 4" xfId="6690" xr:uid="{21917D49-B1D0-4578-8371-EC2052F70A5F}"/>
    <cellStyle name="40% - Accent3 4 4 4 2" xfId="15020" xr:uid="{F000E819-5E95-450D-9476-79CCB93C13B9}"/>
    <cellStyle name="40% - Accent3 4 4 4 2 2" xfId="31677" xr:uid="{FE425193-FD94-4E33-BD6D-890125AD0715}"/>
    <cellStyle name="40% - Accent3 4 4 4 3" xfId="23349" xr:uid="{70E300C5-A110-485B-B9F0-CFD932B3852E}"/>
    <cellStyle name="40% - Accent3 4 4 5" xfId="9468" xr:uid="{DFFE9BA4-B512-4DDF-9128-C13E9FB4EE00}"/>
    <cellStyle name="40% - Accent3 4 4 5 2" xfId="26125" xr:uid="{09177C75-D090-4253-910C-C188D9C77F1A}"/>
    <cellStyle name="40% - Accent3 4 4 6" xfId="17797" xr:uid="{02A280C7-BC84-4107-8C73-C2B9655FBB8E}"/>
    <cellStyle name="40% - Accent3 4 5" xfId="1503" xr:uid="{A43150A5-FFF0-4718-8B12-D67C7DAAF2C8}"/>
    <cellStyle name="40% - Accent3 4 5 2" xfId="4293" xr:uid="{41FACD30-2B2A-4CCD-B15E-14AB4BC26930}"/>
    <cellStyle name="40% - Accent3 4 5 2 2" xfId="12623" xr:uid="{2391696D-0345-49B9-A915-789B4C522097}"/>
    <cellStyle name="40% - Accent3 4 5 2 2 2" xfId="29280" xr:uid="{A1317114-5845-4F71-A5FA-C2CEA65A31AC}"/>
    <cellStyle name="40% - Accent3 4 5 2 3" xfId="20952" xr:uid="{6E6596B6-E6FC-40F5-8D3A-66346B41C466}"/>
    <cellStyle name="40% - Accent3 4 5 3" xfId="7069" xr:uid="{88E05349-BD43-47BF-A13C-E8E47FB6E697}"/>
    <cellStyle name="40% - Accent3 4 5 3 2" xfId="15399" xr:uid="{581CD88A-5699-4F0A-91FB-8378B110DAC2}"/>
    <cellStyle name="40% - Accent3 4 5 3 2 2" xfId="32056" xr:uid="{FC0D27B0-F0BC-4435-9F45-E6810145D033}"/>
    <cellStyle name="40% - Accent3 4 5 3 3" xfId="23728" xr:uid="{0278B5A2-35C0-4546-8F29-A1EB0EDA38A2}"/>
    <cellStyle name="40% - Accent3 4 5 4" xfId="9847" xr:uid="{B3B412A8-CD5B-4DFD-BDF7-BC7FE3D34840}"/>
    <cellStyle name="40% - Accent3 4 5 4 2" xfId="26504" xr:uid="{1F8E0B39-7C41-4EED-A477-BD7A0DCC63BB}"/>
    <cellStyle name="40% - Accent3 4 5 5" xfId="18176" xr:uid="{7D816277-0BF9-42A2-8372-1FB1FC1AE71F}"/>
    <cellStyle name="40% - Accent3 4 6" xfId="2966" xr:uid="{759A20CD-174E-4D1E-AD58-1FAFFDD041E1}"/>
    <cellStyle name="40% - Accent3 4 6 2" xfId="11296" xr:uid="{0B6E02C0-32DB-46B5-AE3A-FDE04E110820}"/>
    <cellStyle name="40% - Accent3 4 6 2 2" xfId="27953" xr:uid="{2F42C494-41CB-4093-8282-A5F5CDB0FDE2}"/>
    <cellStyle name="40% - Accent3 4 6 3" xfId="19625" xr:uid="{CCB6A5A8-1020-4636-A238-ED9316A17D7B}"/>
    <cellStyle name="40% - Accent3 4 7" xfId="5742" xr:uid="{0CDDCC3E-28AB-427C-B9E4-1A96425140FC}"/>
    <cellStyle name="40% - Accent3 4 7 2" xfId="14072" xr:uid="{33B6F8BC-430F-4D86-8ECE-A17A8C506258}"/>
    <cellStyle name="40% - Accent3 4 7 2 2" xfId="30729" xr:uid="{33B3B548-1729-4C27-B502-632B7277EBA4}"/>
    <cellStyle name="40% - Accent3 4 7 3" xfId="22401" xr:uid="{3C3798FC-F402-4753-9F88-F2C0103D8E72}"/>
    <cellStyle name="40% - Accent3 4 8" xfId="8520" xr:uid="{2ED0C5F2-F31F-4E84-8CCF-2FC3DDFD6D8A}"/>
    <cellStyle name="40% - Accent3 4 8 2" xfId="25177" xr:uid="{2F864CE5-7263-4EBD-9300-3AF60BBEECAA}"/>
    <cellStyle name="40% - Accent3 4 9" xfId="16849" xr:uid="{2D319571-01A0-480B-87E3-243127AEDC84}"/>
    <cellStyle name="40% - Accent3 5" xfId="298" xr:uid="{41E6131E-5520-464B-933B-B6093FAB2100}"/>
    <cellStyle name="40% - Accent3 5 2" xfId="780" xr:uid="{D3E846B0-77B2-4DAE-9883-0392FF643E70}"/>
    <cellStyle name="40% - Accent3 5 2 2" xfId="2108" xr:uid="{D32D1AB9-2D5C-48D8-BA04-4972841C7C87}"/>
    <cellStyle name="40% - Accent3 5 2 2 2" xfId="4898" xr:uid="{BE67D569-CB6B-4D59-AA89-7E8F46394EF9}"/>
    <cellStyle name="40% - Accent3 5 2 2 2 2" xfId="13228" xr:uid="{885F201A-9724-4655-AEAD-34A30F3E2C3F}"/>
    <cellStyle name="40% - Accent3 5 2 2 2 2 2" xfId="29885" xr:uid="{0754F0DC-D7EC-4B2C-9D45-61B2CF7EE7E7}"/>
    <cellStyle name="40% - Accent3 5 2 2 2 3" xfId="21557" xr:uid="{4B380774-A666-4B6A-8847-9413EF476951}"/>
    <cellStyle name="40% - Accent3 5 2 2 3" xfId="7674" xr:uid="{BD2B6E52-8586-4759-8F93-F7525A9B821B}"/>
    <cellStyle name="40% - Accent3 5 2 2 3 2" xfId="16004" xr:uid="{92D0946E-91F2-4105-9F23-A00685EC3439}"/>
    <cellStyle name="40% - Accent3 5 2 2 3 2 2" xfId="32661" xr:uid="{BB20EA50-F671-4B8C-B968-7F759D0CCA80}"/>
    <cellStyle name="40% - Accent3 5 2 2 3 3" xfId="24333" xr:uid="{E24D91D6-6CEE-4AE2-87D1-D3CEA24120A3}"/>
    <cellStyle name="40% - Accent3 5 2 2 4" xfId="10452" xr:uid="{2ED88855-C561-49BF-803B-C397A143C4D9}"/>
    <cellStyle name="40% - Accent3 5 2 2 4 2" xfId="27109" xr:uid="{D40DF1E7-4FE4-4CC0-95ED-1669926BCAC9}"/>
    <cellStyle name="40% - Accent3 5 2 2 5" xfId="18781" xr:uid="{89863B5C-2660-465C-90FB-906B27C31DBA}"/>
    <cellStyle name="40% - Accent3 5 2 3" xfId="3571" xr:uid="{67A3BB57-4C0D-4E3C-B2BA-8F5BE01AF8E9}"/>
    <cellStyle name="40% - Accent3 5 2 3 2" xfId="11901" xr:uid="{45C9916D-CE66-424D-A828-EE3581CC9C98}"/>
    <cellStyle name="40% - Accent3 5 2 3 2 2" xfId="28558" xr:uid="{097A04C9-9006-474E-90C1-61D41B9F6FC1}"/>
    <cellStyle name="40% - Accent3 5 2 3 3" xfId="20230" xr:uid="{645AA70A-A6AD-4090-82F7-154A16F338FC}"/>
    <cellStyle name="40% - Accent3 5 2 4" xfId="6347" xr:uid="{81E0FE88-14B3-453E-BF71-34CAC17D6FAC}"/>
    <cellStyle name="40% - Accent3 5 2 4 2" xfId="14677" xr:uid="{9D227721-0D03-4E1D-B3E9-CDE9458B9201}"/>
    <cellStyle name="40% - Accent3 5 2 4 2 2" xfId="31334" xr:uid="{2D262695-691B-46EF-A8AB-B6AA954834AC}"/>
    <cellStyle name="40% - Accent3 5 2 4 3" xfId="23006" xr:uid="{23BEF953-995E-4171-8248-7E3ACAFF5A8A}"/>
    <cellStyle name="40% - Accent3 5 2 5" xfId="9125" xr:uid="{8FB3D1C4-126A-432F-8BDC-4CAA47D9B7A7}"/>
    <cellStyle name="40% - Accent3 5 2 5 2" xfId="25782" xr:uid="{E68501CC-C1AC-4E9C-B39A-4ECB14852BAE}"/>
    <cellStyle name="40% - Accent3 5 2 6" xfId="17454" xr:uid="{CF8DE6FE-AB2A-4B8A-9FD0-0ACF13729FE4}"/>
    <cellStyle name="40% - Accent3 5 3" xfId="1628" xr:uid="{FF1238E1-25F5-4D8A-8F8B-1017169C1BFD}"/>
    <cellStyle name="40% - Accent3 5 3 2" xfId="4418" xr:uid="{9B9D7476-0F20-4BED-882E-DB5296BD74CF}"/>
    <cellStyle name="40% - Accent3 5 3 2 2" xfId="12748" xr:uid="{054D8C2B-DF06-4C40-8311-138EC15AEFB9}"/>
    <cellStyle name="40% - Accent3 5 3 2 2 2" xfId="29405" xr:uid="{F80CFBB5-936B-4558-83B3-1596153E60BD}"/>
    <cellStyle name="40% - Accent3 5 3 2 3" xfId="21077" xr:uid="{54B519A9-A96A-41B4-8AD4-F6DEBC2CA849}"/>
    <cellStyle name="40% - Accent3 5 3 3" xfId="7194" xr:uid="{C8929112-D240-4958-87DA-2FBB5A272F8B}"/>
    <cellStyle name="40% - Accent3 5 3 3 2" xfId="15524" xr:uid="{234F1CF2-B6DF-4C77-A147-D41FFF1A9B00}"/>
    <cellStyle name="40% - Accent3 5 3 3 2 2" xfId="32181" xr:uid="{25AF4EA3-83F0-49A1-8E39-12001511FC9B}"/>
    <cellStyle name="40% - Accent3 5 3 3 3" xfId="23853" xr:uid="{2BAC265C-BBD3-4043-B268-7838DE408748}"/>
    <cellStyle name="40% - Accent3 5 3 4" xfId="9972" xr:uid="{CC873B95-A11A-4D59-98A8-3B21E755F556}"/>
    <cellStyle name="40% - Accent3 5 3 4 2" xfId="26629" xr:uid="{1F8ECE02-38CD-4E2B-9F1D-CDEE1AA0F2B7}"/>
    <cellStyle name="40% - Accent3 5 3 5" xfId="18301" xr:uid="{9AC3AE81-4793-422D-A980-1519706DB676}"/>
    <cellStyle name="40% - Accent3 5 4" xfId="3091" xr:uid="{AF7CC94E-BB7F-4496-B7B4-2865A52BC7C6}"/>
    <cellStyle name="40% - Accent3 5 4 2" xfId="11421" xr:uid="{5410D687-8438-4635-9094-8C0699DB373C}"/>
    <cellStyle name="40% - Accent3 5 4 2 2" xfId="28078" xr:uid="{369ECD5B-06F5-4EB5-99F9-3AC1926C12A2}"/>
    <cellStyle name="40% - Accent3 5 4 3" xfId="19750" xr:uid="{E8DFFE11-2C4A-43E6-BE97-99E3334FBED2}"/>
    <cellStyle name="40% - Accent3 5 5" xfId="5867" xr:uid="{67984662-8BB7-49FD-97D4-8754403C5C07}"/>
    <cellStyle name="40% - Accent3 5 5 2" xfId="14197" xr:uid="{C8763074-D36D-4043-A48B-2B49D14D428E}"/>
    <cellStyle name="40% - Accent3 5 5 2 2" xfId="30854" xr:uid="{F42A0AFE-83CC-42B3-B9A2-516AEF550AFC}"/>
    <cellStyle name="40% - Accent3 5 5 3" xfId="22526" xr:uid="{E96FA3B8-E4C6-4118-834F-4FBC080F4319}"/>
    <cellStyle name="40% - Accent3 5 6" xfId="8645" xr:uid="{515ED080-B4D3-4062-8B47-9F2B906A403B}"/>
    <cellStyle name="40% - Accent3 5 6 2" xfId="25302" xr:uid="{E3761E63-40FF-4899-AA3A-AC63A544B6F4}"/>
    <cellStyle name="40% - Accent3 5 7" xfId="16974" xr:uid="{7BA48B65-D1A0-4DE9-88B0-A62D3F53BD25}"/>
    <cellStyle name="40% - Accent3 6" xfId="534" xr:uid="{B0DC7E4E-F533-4A05-8E0F-40E0D25E8A07}"/>
    <cellStyle name="40% - Accent3 6 2" xfId="1864" xr:uid="{8A8131E3-FB22-4A67-9205-299D82C78421}"/>
    <cellStyle name="40% - Accent3 6 2 2" xfId="4654" xr:uid="{FB7AAA97-6CF0-44DF-8E01-38761A95CF3B}"/>
    <cellStyle name="40% - Accent3 6 2 2 2" xfId="12984" xr:uid="{BD487D86-31F7-490D-AB18-D8F0BA8F6691}"/>
    <cellStyle name="40% - Accent3 6 2 2 2 2" xfId="29641" xr:uid="{C66EAE8B-512D-41D3-AFEA-2E1ACBA7224A}"/>
    <cellStyle name="40% - Accent3 6 2 2 3" xfId="21313" xr:uid="{6EE69535-36A8-45AF-BD5F-3AFABE5A19AD}"/>
    <cellStyle name="40% - Accent3 6 2 3" xfId="7430" xr:uid="{4898588E-57A5-4712-9210-7CCA30B1250E}"/>
    <cellStyle name="40% - Accent3 6 2 3 2" xfId="15760" xr:uid="{6290F0AC-4A9D-4374-B178-B669D15C8D84}"/>
    <cellStyle name="40% - Accent3 6 2 3 2 2" xfId="32417" xr:uid="{3DA6C4BA-5954-408B-A563-3F5E2FEAD730}"/>
    <cellStyle name="40% - Accent3 6 2 3 3" xfId="24089" xr:uid="{116ECB31-5259-4B56-95FD-C35A59D34B3B}"/>
    <cellStyle name="40% - Accent3 6 2 4" xfId="10208" xr:uid="{12418A16-2613-4C2D-820D-1CBB13CFE8DE}"/>
    <cellStyle name="40% - Accent3 6 2 4 2" xfId="26865" xr:uid="{DB2C774B-4255-45E2-BF57-E96A6FCE40A0}"/>
    <cellStyle name="40% - Accent3 6 2 5" xfId="18537" xr:uid="{C5FF7C53-F598-4EDB-BF98-C706820FF23F}"/>
    <cellStyle name="40% - Accent3 6 3" xfId="3327" xr:uid="{9AAD529E-1678-46A3-B539-F52E70475371}"/>
    <cellStyle name="40% - Accent3 6 3 2" xfId="11657" xr:uid="{1B965473-8486-4CF6-8007-38047390B803}"/>
    <cellStyle name="40% - Accent3 6 3 2 2" xfId="28314" xr:uid="{EC535ACD-50B6-4F57-833E-539F39352E99}"/>
    <cellStyle name="40% - Accent3 6 3 3" xfId="19986" xr:uid="{A37A9509-401A-45B4-B385-7D1FD7B9942F}"/>
    <cellStyle name="40% - Accent3 6 4" xfId="6103" xr:uid="{2A729F48-D0DF-4B48-8852-7AAED5DE051C}"/>
    <cellStyle name="40% - Accent3 6 4 2" xfId="14433" xr:uid="{FC3AC522-5D10-47A0-BC6F-E5A700109D74}"/>
    <cellStyle name="40% - Accent3 6 4 2 2" xfId="31090" xr:uid="{2C3EDDE2-9219-4027-870D-47DD59AA2156}"/>
    <cellStyle name="40% - Accent3 6 4 3" xfId="22762" xr:uid="{31C7CCFF-6B36-4F1E-BCBD-95CB041169D7}"/>
    <cellStyle name="40% - Accent3 6 5" xfId="8881" xr:uid="{7ADC5EC6-7308-4ADD-8546-67BA6D970C3E}"/>
    <cellStyle name="40% - Accent3 6 5 2" xfId="25538" xr:uid="{05033F2D-8643-4A14-8775-242517ECE093}"/>
    <cellStyle name="40% - Accent3 6 6" xfId="17210" xr:uid="{E9F4884F-25D3-47FE-9CF0-EE84EC418F6B}"/>
    <cellStyle name="40% - Accent3 7" xfId="1011" xr:uid="{F31414FF-1127-4C1A-87D0-947C1D7CCA71}"/>
    <cellStyle name="40% - Accent3 7 2" xfId="2339" xr:uid="{805E83E9-BE34-447F-9E0D-1B886F42E1A5}"/>
    <cellStyle name="40% - Accent3 7 2 2" xfId="5129" xr:uid="{AF8BB978-C475-409A-BC2E-D284CD7409AD}"/>
    <cellStyle name="40% - Accent3 7 2 2 2" xfId="13459" xr:uid="{D7431123-0C89-4CAC-9186-BD97721C8B44}"/>
    <cellStyle name="40% - Accent3 7 2 2 2 2" xfId="30116" xr:uid="{FD3BCD4F-4C0B-4586-8C0B-58DD8F87B509}"/>
    <cellStyle name="40% - Accent3 7 2 2 3" xfId="21788" xr:uid="{54D8B4B2-BF99-42D0-A7FF-369C25AC97C7}"/>
    <cellStyle name="40% - Accent3 7 2 3" xfId="7905" xr:uid="{0B54B4DD-A167-42E5-8A7A-5C979255C422}"/>
    <cellStyle name="40% - Accent3 7 2 3 2" xfId="16235" xr:uid="{9E6A923B-89EA-47A4-8464-E842CF15A1F1}"/>
    <cellStyle name="40% - Accent3 7 2 3 2 2" xfId="32892" xr:uid="{D785B04A-695E-4559-9ABD-3218FBB884AF}"/>
    <cellStyle name="40% - Accent3 7 2 3 3" xfId="24564" xr:uid="{126ED328-3173-4F64-A558-29247C7E649D}"/>
    <cellStyle name="40% - Accent3 7 2 4" xfId="10683" xr:uid="{39128015-C6E6-422F-892D-409EA3AE4638}"/>
    <cellStyle name="40% - Accent3 7 2 4 2" xfId="27340" xr:uid="{3BC349D6-8C3B-47C4-8835-D770E7E88B9D}"/>
    <cellStyle name="40% - Accent3 7 2 5" xfId="19012" xr:uid="{72115615-57F2-446E-8389-D761870A225F}"/>
    <cellStyle name="40% - Accent3 7 3" xfId="3802" xr:uid="{6434E459-1B76-4544-B96A-9CE8025F4E18}"/>
    <cellStyle name="40% - Accent3 7 3 2" xfId="12132" xr:uid="{38D7F874-6E1C-4AD2-807F-F09E69750ABA}"/>
    <cellStyle name="40% - Accent3 7 3 2 2" xfId="28789" xr:uid="{C8F5BECB-9EC9-4247-ABEC-B4F1BA08487B}"/>
    <cellStyle name="40% - Accent3 7 3 3" xfId="20461" xr:uid="{33A99201-86C3-4D7A-BCC7-4F90390237CA}"/>
    <cellStyle name="40% - Accent3 7 4" xfId="6578" xr:uid="{862CB968-D403-4FFD-87D9-310F6C5C07D2}"/>
    <cellStyle name="40% - Accent3 7 4 2" xfId="14908" xr:uid="{2D6CB494-B39A-48BB-B2FB-23B3F5893533}"/>
    <cellStyle name="40% - Accent3 7 4 2 2" xfId="31565" xr:uid="{AFFD5EE0-D0BE-4085-918D-F4B827D03C4C}"/>
    <cellStyle name="40% - Accent3 7 4 3" xfId="23237" xr:uid="{A987E20B-1C44-42D6-BECE-AF8F5A00F007}"/>
    <cellStyle name="40% - Accent3 7 5" xfId="9356" xr:uid="{80D9975E-4E62-42D2-9618-49B6462B1706}"/>
    <cellStyle name="40% - Accent3 7 5 2" xfId="26013" xr:uid="{2B964234-12F2-413C-8AD2-5CDF1E48CD34}"/>
    <cellStyle name="40% - Accent3 7 6" xfId="17685" xr:uid="{15D307B7-7FD4-4B16-86AF-FB922D412A22}"/>
    <cellStyle name="40% - Accent3 8" xfId="1246" xr:uid="{E2C16C72-C29B-439F-B150-3C3ADE41FBF6}"/>
    <cellStyle name="40% - Accent3 8 2" xfId="2574" xr:uid="{E63C89AE-9A81-4BBA-A6E1-7CBEF04B8AFA}"/>
    <cellStyle name="40% - Accent3 8 2 2" xfId="5364" xr:uid="{7B718893-BF3C-4D85-AA46-3A562C2D30FB}"/>
    <cellStyle name="40% - Accent3 8 2 2 2" xfId="13694" xr:uid="{57FC9EA6-2156-4F01-8A99-6AF1C6F92EA3}"/>
    <cellStyle name="40% - Accent3 8 2 2 2 2" xfId="30351" xr:uid="{280AF213-EE97-41B1-B795-D5D85AEE5012}"/>
    <cellStyle name="40% - Accent3 8 2 2 3" xfId="22023" xr:uid="{CB5E1F7E-B607-4E8C-876C-64FA91EBBC79}"/>
    <cellStyle name="40% - Accent3 8 2 3" xfId="8140" xr:uid="{028C7BC8-798F-4358-9D7A-7419B893A1E4}"/>
    <cellStyle name="40% - Accent3 8 2 3 2" xfId="16470" xr:uid="{06CF8C25-F75C-48C5-8542-FA1ED110C5F8}"/>
    <cellStyle name="40% - Accent3 8 2 3 2 2" xfId="33127" xr:uid="{0EDF095F-FFA5-489E-995D-D6FDADA07E3F}"/>
    <cellStyle name="40% - Accent3 8 2 3 3" xfId="24799" xr:uid="{6685F42E-6453-44E5-B01E-C53921A39B02}"/>
    <cellStyle name="40% - Accent3 8 2 4" xfId="10918" xr:uid="{E4E38A22-1D80-41EF-9D58-C8014C8A97E7}"/>
    <cellStyle name="40% - Accent3 8 2 4 2" xfId="27575" xr:uid="{06F18DAE-F708-4410-A058-E198AE06833A}"/>
    <cellStyle name="40% - Accent3 8 2 5" xfId="19247" xr:uid="{C69F3B33-157D-477D-A38B-D521670D212B}"/>
    <cellStyle name="40% - Accent3 8 3" xfId="4037" xr:uid="{A22D3428-7902-4D30-8EC4-D337EE0175BE}"/>
    <cellStyle name="40% - Accent3 8 3 2" xfId="12367" xr:uid="{E84C713A-952F-4963-9989-95A0CC3A8007}"/>
    <cellStyle name="40% - Accent3 8 3 2 2" xfId="29024" xr:uid="{AE34BD22-F056-48F1-9DE4-D7736B9A8D5F}"/>
    <cellStyle name="40% - Accent3 8 3 3" xfId="20696" xr:uid="{EEB4CD13-342B-4B63-8E3D-3F3E0B9F00A6}"/>
    <cellStyle name="40% - Accent3 8 4" xfId="6813" xr:uid="{AE1F553E-C556-48E0-AA55-6C6369F904DB}"/>
    <cellStyle name="40% - Accent3 8 4 2" xfId="15143" xr:uid="{ADB6F8A4-C106-4F5C-BD2E-13DB9DA58028}"/>
    <cellStyle name="40% - Accent3 8 4 2 2" xfId="31800" xr:uid="{0B937860-CE6C-4D77-AA8B-BC1385B999B4}"/>
    <cellStyle name="40% - Accent3 8 4 3" xfId="23472" xr:uid="{7DD2B5C6-1D4F-4780-8232-1F94039607E3}"/>
    <cellStyle name="40% - Accent3 8 5" xfId="9591" xr:uid="{50065F54-D20B-442D-94C6-AD7AEB7C34AC}"/>
    <cellStyle name="40% - Accent3 8 5 2" xfId="26248" xr:uid="{21F28AC1-C0AF-4294-8CD6-8185585C0A7A}"/>
    <cellStyle name="40% - Accent3 8 6" xfId="17920" xr:uid="{30F87712-2BEB-4EE2-885B-E4A2AF3A0BFE}"/>
    <cellStyle name="40% - Accent3 9" xfId="1268" xr:uid="{FCDA787D-C31C-473F-BB82-D5E60F566CE7}"/>
    <cellStyle name="40% - Accent3 9 2" xfId="2596" xr:uid="{997DA6A5-F04A-49DE-9EEF-549E5195BDE2}"/>
    <cellStyle name="40% - Accent3 9 2 2" xfId="5386" xr:uid="{D823181C-79FE-4C34-831A-C36D8C1AD33B}"/>
    <cellStyle name="40% - Accent3 9 2 2 2" xfId="13716" xr:uid="{23006BF2-82D5-4E63-B4A9-8545D62F781D}"/>
    <cellStyle name="40% - Accent3 9 2 2 2 2" xfId="30373" xr:uid="{25F18100-7A60-49ED-B151-3D60AFAB812E}"/>
    <cellStyle name="40% - Accent3 9 2 2 3" xfId="22045" xr:uid="{978E3173-C5FD-44E4-8B28-C127767B0B78}"/>
    <cellStyle name="40% - Accent3 9 2 3" xfId="8162" xr:uid="{026AB427-AB74-4981-8CE2-BE82450D0C1B}"/>
    <cellStyle name="40% - Accent3 9 2 3 2" xfId="16492" xr:uid="{8735C121-82C9-4BFF-AA9A-E93BDDF14906}"/>
    <cellStyle name="40% - Accent3 9 2 3 2 2" xfId="33149" xr:uid="{C2204BE4-DC3E-40B0-B071-EE060F328346}"/>
    <cellStyle name="40% - Accent3 9 2 3 3" xfId="24821" xr:uid="{595F4CE1-CCEE-4939-BE44-21345836389F}"/>
    <cellStyle name="40% - Accent3 9 2 4" xfId="10940" xr:uid="{7E7028C7-531D-443F-BB39-5166D5EB2BEF}"/>
    <cellStyle name="40% - Accent3 9 2 4 2" xfId="27597" xr:uid="{E730AB40-66E9-499A-A8B2-DA02C976F851}"/>
    <cellStyle name="40% - Accent3 9 2 5" xfId="19269" xr:uid="{42C661BA-1D3F-4CA7-9409-BD2417542649}"/>
    <cellStyle name="40% - Accent3 9 3" xfId="4059" xr:uid="{D9C8827F-58D5-4439-BD0A-8DAA691C0CAD}"/>
    <cellStyle name="40% - Accent3 9 3 2" xfId="12389" xr:uid="{6E02310C-5162-4610-AE3F-924595F7CFDC}"/>
    <cellStyle name="40% - Accent3 9 3 2 2" xfId="29046" xr:uid="{A96ECC83-7254-41C0-AFA5-206AEE7E77BD}"/>
    <cellStyle name="40% - Accent3 9 3 3" xfId="20718" xr:uid="{6558D9CD-69F4-42AC-8CDB-03AA197D516B}"/>
    <cellStyle name="40% - Accent3 9 4" xfId="6835" xr:uid="{7789A040-F38B-4DE3-9F50-C10F01E248EB}"/>
    <cellStyle name="40% - Accent3 9 4 2" xfId="15165" xr:uid="{53C51ADC-02E7-4469-8D2C-6389E7A2801E}"/>
    <cellStyle name="40% - Accent3 9 4 2 2" xfId="31822" xr:uid="{0C1B242D-8CE0-47F0-BD74-EEB60B3CC5E5}"/>
    <cellStyle name="40% - Accent3 9 4 3" xfId="23494" xr:uid="{3DC7C95C-FEF2-499A-AA11-E6EC6EF31F46}"/>
    <cellStyle name="40% - Accent3 9 5" xfId="9613" xr:uid="{E4D77D72-5850-4C3E-A3D8-4D9BDA5581BB}"/>
    <cellStyle name="40% - Accent3 9 5 2" xfId="26270" xr:uid="{E529F91F-514F-4139-8317-B84468851562}"/>
    <cellStyle name="40% - Accent3 9 6" xfId="17942" xr:uid="{947337BE-E9F1-43AF-B7B2-909440FF0648}"/>
    <cellStyle name="40% - Accent4" xfId="46" builtinId="43" customBuiltin="1"/>
    <cellStyle name="40% - Accent4 10" xfId="1389" xr:uid="{876CC38B-BDFE-4E19-B81C-3A661B554934}"/>
    <cellStyle name="40% - Accent4 10 2" xfId="4180" xr:uid="{0C9C6469-61D8-4C70-A6D1-3311B4076C70}"/>
    <cellStyle name="40% - Accent4 10 2 2" xfId="12510" xr:uid="{D234E207-7E97-41C9-9AFA-0D0FE15CE32B}"/>
    <cellStyle name="40% - Accent4 10 2 2 2" xfId="29167" xr:uid="{75ABE0EC-28D3-433C-A323-55FF24CDA613}"/>
    <cellStyle name="40% - Accent4 10 2 3" xfId="20839" xr:uid="{AA49804D-40E8-4CAB-9982-27CC8C59E2B2}"/>
    <cellStyle name="40% - Accent4 10 3" xfId="6956" xr:uid="{C05FC426-7DC0-414C-8408-67860F314067}"/>
    <cellStyle name="40% - Accent4 10 3 2" xfId="15286" xr:uid="{FBFCC877-1CAD-491A-9D8B-FF33EB10EEC9}"/>
    <cellStyle name="40% - Accent4 10 3 2 2" xfId="31943" xr:uid="{8180E02B-B126-4B5F-964A-02D6DB929A8B}"/>
    <cellStyle name="40% - Accent4 10 3 3" xfId="23615" xr:uid="{7C870F14-268A-44F1-87B9-80D85D865B79}"/>
    <cellStyle name="40% - Accent4 10 4" xfId="9734" xr:uid="{6E1EBF5E-3E38-4799-B04A-286A2B0AD8F3}"/>
    <cellStyle name="40% - Accent4 10 4 2" xfId="26391" xr:uid="{C1E57313-4328-4502-82A9-48535ACAEE55}"/>
    <cellStyle name="40% - Accent4 10 5" xfId="18063" xr:uid="{B6BEDF1F-10E2-4DA5-B0E3-BD228D8A9266}"/>
    <cellStyle name="40% - Accent4 11" xfId="2851" xr:uid="{913FE886-4943-44B7-9151-3C2AABCCB9C1}"/>
    <cellStyle name="40% - Accent4 11 2" xfId="11183" xr:uid="{32974ED9-763F-4693-9DC9-80E793EB9783}"/>
    <cellStyle name="40% - Accent4 11 2 2" xfId="27840" xr:uid="{6A4C0592-9426-430B-B8C3-0153038AA8D8}"/>
    <cellStyle name="40% - Accent4 11 3" xfId="19512" xr:uid="{503A8D41-394B-4ED3-8A49-F9A1DFFF60F2}"/>
    <cellStyle name="40% - Accent4 12" xfId="5629" xr:uid="{04F8D3F3-721B-4E76-AE97-9095405789C0}"/>
    <cellStyle name="40% - Accent4 12 2" xfId="13959" xr:uid="{F1B2FA0E-026A-4ACE-9E7E-B32908C56CFA}"/>
    <cellStyle name="40% - Accent4 12 2 2" xfId="30616" xr:uid="{823A6114-DA04-4977-AB53-604159DA84AA}"/>
    <cellStyle name="40% - Accent4 12 3" xfId="22288" xr:uid="{C5F5F742-938A-46F9-94B4-6CA81F6BBAB7}"/>
    <cellStyle name="40% - Accent4 13" xfId="8405" xr:uid="{00264001-9E89-4FC4-AD0C-81F220E91FBB}"/>
    <cellStyle name="40% - Accent4 13 2" xfId="25064" xr:uid="{30833C68-692B-4D07-9767-CA293E3AAC3F}"/>
    <cellStyle name="40% - Accent4 14" xfId="16734" xr:uid="{263EBE4A-2C7A-489C-9C51-19B8203FE57F}"/>
    <cellStyle name="40% - Accent4 15" xfId="34701" xr:uid="{C5306D89-3E39-4688-B351-30FEA7FA6985}"/>
    <cellStyle name="40% - Accent4 2" xfId="87" xr:uid="{43C7A113-C88C-4216-809C-29C1D9F0E065}"/>
    <cellStyle name="40% - Accent4 2 10" xfId="5664" xr:uid="{FE4E275D-0EA6-4829-A47E-677783927C57}"/>
    <cellStyle name="40% - Accent4 2 10 2" xfId="13994" xr:uid="{F20C72B3-CF2C-4D24-BC33-051DD1D10BC1}"/>
    <cellStyle name="40% - Accent4 2 10 2 2" xfId="30651" xr:uid="{5380301D-8125-49F0-B90F-B3AB07E8C91E}"/>
    <cellStyle name="40% - Accent4 2 10 3" xfId="22323" xr:uid="{1B6E3B05-8F92-4724-AFB1-73DF3328DAA8}"/>
    <cellStyle name="40% - Accent4 2 11" xfId="8441" xr:uid="{00FC2B2B-79FA-4913-AB31-DFA2A1CE0BE8}"/>
    <cellStyle name="40% - Accent4 2 11 2" xfId="25099" xr:uid="{6054AD81-6D1C-4D86-A8D2-D8D182A7DE7A}"/>
    <cellStyle name="40% - Accent4 2 12" xfId="16771" xr:uid="{13FF8570-5DF6-4B0F-BEEF-C720723030C7}"/>
    <cellStyle name="40% - Accent4 2 13" xfId="33872" xr:uid="{A005C8FA-4DFC-4C02-A345-EC1B927DBD2F}"/>
    <cellStyle name="40% - Accent4 2 14" xfId="34725" xr:uid="{08AD9025-1168-4370-81C1-C04A4F1DC7C5}"/>
    <cellStyle name="40% - Accent4 2 2" xfId="148" xr:uid="{82AF81E5-1401-4029-89DD-0332092E205B}"/>
    <cellStyle name="40% - Accent4 2 2 10" xfId="8500" xr:uid="{8645A2AC-D32E-41E4-B16D-AAD80A6C47D8}"/>
    <cellStyle name="40% - Accent4 2 2 10 2" xfId="25157" xr:uid="{C388224C-9309-472B-A2B4-ED73C56A15B4}"/>
    <cellStyle name="40% - Accent4 2 2 11" xfId="16829" xr:uid="{3C795DD0-D0BC-4835-BAE1-2E10C0C0E697}"/>
    <cellStyle name="40% - Accent4 2 2 12" xfId="34785" xr:uid="{8B929B25-BEAE-4D24-8D54-16C376DE6A94}"/>
    <cellStyle name="40% - Accent4 2 2 2" xfId="268" xr:uid="{A7BFB4F2-7B6A-4802-B258-0803BF636568}"/>
    <cellStyle name="40% - Accent4 2 2 2 2" xfId="510" xr:uid="{2FBDC727-BD86-449F-97DC-BB7D27657050}"/>
    <cellStyle name="40% - Accent4 2 2 2 2 2" xfId="986" xr:uid="{F99CF7A9-1887-4FB8-AEBC-26EA94E69104}"/>
    <cellStyle name="40% - Accent4 2 2 2 2 2 2" xfId="2314" xr:uid="{EA518258-3D86-4EAD-9A6B-A00DBBC839D3}"/>
    <cellStyle name="40% - Accent4 2 2 2 2 2 2 2" xfId="5104" xr:uid="{9E87DB14-524F-4614-8CA8-662D8A158C86}"/>
    <cellStyle name="40% - Accent4 2 2 2 2 2 2 2 2" xfId="13434" xr:uid="{33D57261-4194-45CF-88AA-C6C59632AFA0}"/>
    <cellStyle name="40% - Accent4 2 2 2 2 2 2 2 2 2" xfId="30091" xr:uid="{97C888B8-96D0-4EFD-ABB9-801F7EE5ED18}"/>
    <cellStyle name="40% - Accent4 2 2 2 2 2 2 2 3" xfId="21763" xr:uid="{EF0BE6EA-6DC2-4BDE-A764-C5BF404964E4}"/>
    <cellStyle name="40% - Accent4 2 2 2 2 2 2 3" xfId="7880" xr:uid="{B2FA8421-3882-4196-B177-4AC54DE64ADB}"/>
    <cellStyle name="40% - Accent4 2 2 2 2 2 2 3 2" xfId="16210" xr:uid="{628B36E9-D40A-4174-957B-1447E58F3638}"/>
    <cellStyle name="40% - Accent4 2 2 2 2 2 2 3 2 2" xfId="32867" xr:uid="{2E72C569-C99C-4E8D-A00D-6641113ADDB8}"/>
    <cellStyle name="40% - Accent4 2 2 2 2 2 2 3 3" xfId="24539" xr:uid="{A979F242-F745-4A3A-86D7-DBC761D51C07}"/>
    <cellStyle name="40% - Accent4 2 2 2 2 2 2 4" xfId="10658" xr:uid="{FABC9025-9D34-4B1D-A2FF-60FDE788D907}"/>
    <cellStyle name="40% - Accent4 2 2 2 2 2 2 4 2" xfId="27315" xr:uid="{D0582B64-00DD-41A6-9D85-935937A5B185}"/>
    <cellStyle name="40% - Accent4 2 2 2 2 2 2 5" xfId="18987" xr:uid="{22EDEB4F-4BD5-45E7-90E4-CC3F181E3ACA}"/>
    <cellStyle name="40% - Accent4 2 2 2 2 2 3" xfId="3777" xr:uid="{7284A2E8-7EA4-4F73-A563-64D08FB24D0C}"/>
    <cellStyle name="40% - Accent4 2 2 2 2 2 3 2" xfId="12107" xr:uid="{36E88EB6-5680-47FF-B5C2-CD8780A71BBE}"/>
    <cellStyle name="40% - Accent4 2 2 2 2 2 3 2 2" xfId="28764" xr:uid="{7908DA10-7C06-442D-8391-8C12A1ACB4F7}"/>
    <cellStyle name="40% - Accent4 2 2 2 2 2 3 3" xfId="20436" xr:uid="{DAB94CE6-DAD9-4526-AB7A-090B6CB14D3D}"/>
    <cellStyle name="40% - Accent4 2 2 2 2 2 4" xfId="6553" xr:uid="{4C5CE669-6CE5-4572-A8E0-56C8FB5B389F}"/>
    <cellStyle name="40% - Accent4 2 2 2 2 2 4 2" xfId="14883" xr:uid="{730164FA-1274-4173-8BAF-77395548CA60}"/>
    <cellStyle name="40% - Accent4 2 2 2 2 2 4 2 2" xfId="31540" xr:uid="{F182EBA3-A020-4A37-8247-BB1840099784}"/>
    <cellStyle name="40% - Accent4 2 2 2 2 2 4 3" xfId="23212" xr:uid="{06D3457F-3043-4E50-9A9C-68CB6D0EDF21}"/>
    <cellStyle name="40% - Accent4 2 2 2 2 2 5" xfId="9331" xr:uid="{C0D4603D-DE76-4BDC-9371-B5816E28BE76}"/>
    <cellStyle name="40% - Accent4 2 2 2 2 2 5 2" xfId="25988" xr:uid="{8EF2A387-2BC5-41A4-9331-6F94E67DB7C2}"/>
    <cellStyle name="40% - Accent4 2 2 2 2 2 6" xfId="17660" xr:uid="{941792F0-7E48-4360-AE4B-0B0A36E595AC}"/>
    <cellStyle name="40% - Accent4 2 2 2 2 3" xfId="1840" xr:uid="{196C3E38-13B0-4647-AB70-8E11F1B2D424}"/>
    <cellStyle name="40% - Accent4 2 2 2 2 3 2" xfId="4630" xr:uid="{58C1849C-41D0-4DA2-9BE1-9D6EF2DD3D0A}"/>
    <cellStyle name="40% - Accent4 2 2 2 2 3 2 2" xfId="12960" xr:uid="{E9517CAE-42AC-4854-A806-7083D9E7B93F}"/>
    <cellStyle name="40% - Accent4 2 2 2 2 3 2 2 2" xfId="29617" xr:uid="{104A1510-9E72-4D30-881B-37FEDF79465A}"/>
    <cellStyle name="40% - Accent4 2 2 2 2 3 2 3" xfId="21289" xr:uid="{FA8971A7-68EC-4B4C-AAE7-5CAFDA0022AC}"/>
    <cellStyle name="40% - Accent4 2 2 2 2 3 3" xfId="7406" xr:uid="{50DAB9AE-7731-4462-9F16-2E5776D712C8}"/>
    <cellStyle name="40% - Accent4 2 2 2 2 3 3 2" xfId="15736" xr:uid="{7574C018-4759-439B-B2B0-F6A30D87FE88}"/>
    <cellStyle name="40% - Accent4 2 2 2 2 3 3 2 2" xfId="32393" xr:uid="{AA0F233B-8D78-4627-8C53-99D0496094DF}"/>
    <cellStyle name="40% - Accent4 2 2 2 2 3 3 3" xfId="24065" xr:uid="{CCEEE923-1F6B-4021-8BC3-A4976C422147}"/>
    <cellStyle name="40% - Accent4 2 2 2 2 3 4" xfId="10184" xr:uid="{DC16EA37-D1FB-41AE-8938-5B2EF92C86FE}"/>
    <cellStyle name="40% - Accent4 2 2 2 2 3 4 2" xfId="26841" xr:uid="{23BA8EC6-BCE8-4B02-B822-A9C4126D9C33}"/>
    <cellStyle name="40% - Accent4 2 2 2 2 3 5" xfId="18513" xr:uid="{5C37EC52-DC82-4587-A53B-2401EAA363B7}"/>
    <cellStyle name="40% - Accent4 2 2 2 2 4" xfId="3303" xr:uid="{877141B8-2650-4566-B273-5DF80D03F9C0}"/>
    <cellStyle name="40% - Accent4 2 2 2 2 4 2" xfId="11633" xr:uid="{A8924F19-C974-4296-B413-52D128EE4460}"/>
    <cellStyle name="40% - Accent4 2 2 2 2 4 2 2" xfId="28290" xr:uid="{3E41A844-74B3-46AB-8CB2-E5E276BED0CA}"/>
    <cellStyle name="40% - Accent4 2 2 2 2 4 3" xfId="19962" xr:uid="{64A60C34-86D9-4DE1-B5E9-4F5E7A2ED57B}"/>
    <cellStyle name="40% - Accent4 2 2 2 2 5" xfId="6079" xr:uid="{E0ABFB98-8492-4BD3-A6DE-04F4952BD318}"/>
    <cellStyle name="40% - Accent4 2 2 2 2 5 2" xfId="14409" xr:uid="{9DC29E96-32D9-4A37-BD1C-63F90ED9C156}"/>
    <cellStyle name="40% - Accent4 2 2 2 2 5 2 2" xfId="31066" xr:uid="{CA174317-D07B-48FA-A074-9FA0584C824F}"/>
    <cellStyle name="40% - Accent4 2 2 2 2 5 3" xfId="22738" xr:uid="{88FDD46C-CCD8-4456-A19A-01A22FBF19CC}"/>
    <cellStyle name="40% - Accent4 2 2 2 2 6" xfId="8857" xr:uid="{785EEBC5-0471-43BD-AE31-2A117B930984}"/>
    <cellStyle name="40% - Accent4 2 2 2 2 6 2" xfId="25514" xr:uid="{A9146FDD-7EFE-459B-A86E-F7EC3EEDEA5E}"/>
    <cellStyle name="40% - Accent4 2 2 2 2 7" xfId="17186" xr:uid="{B7E1C44C-EE9F-44B4-A1E3-154578F759D0}"/>
    <cellStyle name="40% - Accent4 2 2 2 3" xfId="746" xr:uid="{4AAB61E0-3B6C-44FA-9F19-EBC6BA3310DF}"/>
    <cellStyle name="40% - Accent4 2 2 2 3 2" xfId="2076" xr:uid="{DAD942F6-F341-4DB9-98F8-7940F0A2266A}"/>
    <cellStyle name="40% - Accent4 2 2 2 3 2 2" xfId="4866" xr:uid="{BE7F10B6-7B3B-467D-A256-0563BBE78450}"/>
    <cellStyle name="40% - Accent4 2 2 2 3 2 2 2" xfId="13196" xr:uid="{4A21A2F9-A4F2-41BB-8758-E0A9D35A23AC}"/>
    <cellStyle name="40% - Accent4 2 2 2 3 2 2 2 2" xfId="29853" xr:uid="{08099EB9-C9CE-40B8-B579-B81184D7B696}"/>
    <cellStyle name="40% - Accent4 2 2 2 3 2 2 3" xfId="21525" xr:uid="{3FD5DBD0-3962-40CE-9AC6-99FB918FC07B}"/>
    <cellStyle name="40% - Accent4 2 2 2 3 2 3" xfId="7642" xr:uid="{A27935CF-64CD-46AA-874C-8E06265271F7}"/>
    <cellStyle name="40% - Accent4 2 2 2 3 2 3 2" xfId="15972" xr:uid="{409650FE-0593-47E4-91E3-9A272A8F65C7}"/>
    <cellStyle name="40% - Accent4 2 2 2 3 2 3 2 2" xfId="32629" xr:uid="{CBE88775-0F93-4017-BC75-64965062AE72}"/>
    <cellStyle name="40% - Accent4 2 2 2 3 2 3 3" xfId="24301" xr:uid="{B2F69AAC-7CBD-4E95-8B62-54871E6D083F}"/>
    <cellStyle name="40% - Accent4 2 2 2 3 2 4" xfId="10420" xr:uid="{CCF896CB-C5A5-4BE0-9049-F25DE92A0AAA}"/>
    <cellStyle name="40% - Accent4 2 2 2 3 2 4 2" xfId="27077" xr:uid="{90F42451-48F3-472D-B91D-D6ACCA416B4B}"/>
    <cellStyle name="40% - Accent4 2 2 2 3 2 5" xfId="18749" xr:uid="{C4E58979-B38B-4300-8F3F-3F595175A156}"/>
    <cellStyle name="40% - Accent4 2 2 2 3 3" xfId="3539" xr:uid="{A04F615E-8EFB-45B9-8DEF-F425E56DB43F}"/>
    <cellStyle name="40% - Accent4 2 2 2 3 3 2" xfId="11869" xr:uid="{1E8DF7CD-3C28-4E7F-BD67-2F47A3C577A6}"/>
    <cellStyle name="40% - Accent4 2 2 2 3 3 2 2" xfId="28526" xr:uid="{1994EC8C-B0A8-48B8-9891-56B661D47A9C}"/>
    <cellStyle name="40% - Accent4 2 2 2 3 3 3" xfId="20198" xr:uid="{16908259-B446-49E4-B822-2843E4E280D8}"/>
    <cellStyle name="40% - Accent4 2 2 2 3 4" xfId="6315" xr:uid="{777999B3-9309-4CD9-B8B8-AB0A7633AC7E}"/>
    <cellStyle name="40% - Accent4 2 2 2 3 4 2" xfId="14645" xr:uid="{00A98392-3A1D-42E6-8FB1-E7DB85DCA0B2}"/>
    <cellStyle name="40% - Accent4 2 2 2 3 4 2 2" xfId="31302" xr:uid="{C984601B-D977-49A7-8564-F9813C835933}"/>
    <cellStyle name="40% - Accent4 2 2 2 3 4 3" xfId="22974" xr:uid="{37A5EB32-0431-4C68-8DA0-5DBB947C6675}"/>
    <cellStyle name="40% - Accent4 2 2 2 3 5" xfId="9093" xr:uid="{17CD7CF2-B43E-4630-B85D-DFBAB861C4C2}"/>
    <cellStyle name="40% - Accent4 2 2 2 3 5 2" xfId="25750" xr:uid="{DA0CFCAA-E32A-414F-AE00-0A6A95DC61F3}"/>
    <cellStyle name="40% - Accent4 2 2 2 3 6" xfId="17422" xr:uid="{515EEE26-2244-493B-9F33-414DF181157A}"/>
    <cellStyle name="40% - Accent4 2 2 2 4" xfId="1223" xr:uid="{E9386402-C2FE-4E5F-BB04-F5838B1C84EA}"/>
    <cellStyle name="40% - Accent4 2 2 2 4 2" xfId="2551" xr:uid="{E1F282AC-B218-4B48-99D5-630CF8618FA7}"/>
    <cellStyle name="40% - Accent4 2 2 2 4 2 2" xfId="5341" xr:uid="{74A87A69-F281-4CB4-95E7-80062D12A57D}"/>
    <cellStyle name="40% - Accent4 2 2 2 4 2 2 2" xfId="13671" xr:uid="{5A6AA52C-548A-43EF-A309-9E135A200357}"/>
    <cellStyle name="40% - Accent4 2 2 2 4 2 2 2 2" xfId="30328" xr:uid="{C52C2639-6BF7-4E56-9821-77635F8A7064}"/>
    <cellStyle name="40% - Accent4 2 2 2 4 2 2 3" xfId="22000" xr:uid="{FB855B32-C3B3-472D-9018-5E66C2E1A17B}"/>
    <cellStyle name="40% - Accent4 2 2 2 4 2 3" xfId="8117" xr:uid="{07F72A1D-492E-4C93-8E5F-7AF53A67314C}"/>
    <cellStyle name="40% - Accent4 2 2 2 4 2 3 2" xfId="16447" xr:uid="{0FD223F9-A85F-4D31-B8F4-D0E58EF62EE4}"/>
    <cellStyle name="40% - Accent4 2 2 2 4 2 3 2 2" xfId="33104" xr:uid="{A7DD6529-23FF-47FC-8F8C-DBCADB70C64F}"/>
    <cellStyle name="40% - Accent4 2 2 2 4 2 3 3" xfId="24776" xr:uid="{CEC816E8-4DC6-411F-B16D-D6E5CABEDEDA}"/>
    <cellStyle name="40% - Accent4 2 2 2 4 2 4" xfId="10895" xr:uid="{3362B324-3DA4-469B-BA9F-4803DA6DE211}"/>
    <cellStyle name="40% - Accent4 2 2 2 4 2 4 2" xfId="27552" xr:uid="{800A52B3-D383-4107-AD89-FF079CE4B42A}"/>
    <cellStyle name="40% - Accent4 2 2 2 4 2 5" xfId="19224" xr:uid="{1D97A94A-9B3A-4FD9-86B5-F33D676A7DD5}"/>
    <cellStyle name="40% - Accent4 2 2 2 4 3" xfId="4014" xr:uid="{8DDA0209-76F8-4422-83FF-59D5382E4092}"/>
    <cellStyle name="40% - Accent4 2 2 2 4 3 2" xfId="12344" xr:uid="{2F24B001-2A68-4866-8A2D-B6998772B1BC}"/>
    <cellStyle name="40% - Accent4 2 2 2 4 3 2 2" xfId="29001" xr:uid="{6E38C293-DA9E-47F7-8831-028CCE9F217A}"/>
    <cellStyle name="40% - Accent4 2 2 2 4 3 3" xfId="20673" xr:uid="{033938CB-E675-4AC0-A03F-61DE8EFB5E21}"/>
    <cellStyle name="40% - Accent4 2 2 2 4 4" xfId="6790" xr:uid="{28BC9789-F9A6-4856-9E67-7E7656484EAF}"/>
    <cellStyle name="40% - Accent4 2 2 2 4 4 2" xfId="15120" xr:uid="{64E5EB57-BD54-4967-9122-C5229122F430}"/>
    <cellStyle name="40% - Accent4 2 2 2 4 4 2 2" xfId="31777" xr:uid="{F8A0B33D-CE49-44C3-B807-3876AE9333AD}"/>
    <cellStyle name="40% - Accent4 2 2 2 4 4 3" xfId="23449" xr:uid="{2DE01AC2-861E-4BB8-8C00-87B60CC05198}"/>
    <cellStyle name="40% - Accent4 2 2 2 4 5" xfId="9568" xr:uid="{AFE57B07-37BC-4A92-9673-F0217821217A}"/>
    <cellStyle name="40% - Accent4 2 2 2 4 5 2" xfId="26225" xr:uid="{5A211BC7-E826-4607-A0E5-8EA65B5131A3}"/>
    <cellStyle name="40% - Accent4 2 2 2 4 6" xfId="17897" xr:uid="{00640B6C-3912-4FFF-924C-CE053C6B291D}"/>
    <cellStyle name="40% - Accent4 2 2 2 5" xfId="1603" xr:uid="{60ACF5E7-573E-4ABD-ACC5-53515B7A4E96}"/>
    <cellStyle name="40% - Accent4 2 2 2 5 2" xfId="4393" xr:uid="{FAF9BFDC-FB67-4AC6-895C-FD5913B5F5B6}"/>
    <cellStyle name="40% - Accent4 2 2 2 5 2 2" xfId="12723" xr:uid="{F0DE10EA-2B01-454A-B026-FF009DB4271D}"/>
    <cellStyle name="40% - Accent4 2 2 2 5 2 2 2" xfId="29380" xr:uid="{80620DA2-D4E5-49CD-977C-09C5F1E61E27}"/>
    <cellStyle name="40% - Accent4 2 2 2 5 2 3" xfId="21052" xr:uid="{90B73BF6-4F8E-4147-A60B-02422ED585A9}"/>
    <cellStyle name="40% - Accent4 2 2 2 5 3" xfId="7169" xr:uid="{4B08FA39-4FD3-4686-82D7-6844F3F16E72}"/>
    <cellStyle name="40% - Accent4 2 2 2 5 3 2" xfId="15499" xr:uid="{C1601709-2CF5-4C7E-AC27-1E8763BD4412}"/>
    <cellStyle name="40% - Accent4 2 2 2 5 3 2 2" xfId="32156" xr:uid="{55827B58-58EF-4AEA-A0F1-2A063404D275}"/>
    <cellStyle name="40% - Accent4 2 2 2 5 3 3" xfId="23828" xr:uid="{06995D28-47F9-46C7-B705-C5CFB1D15997}"/>
    <cellStyle name="40% - Accent4 2 2 2 5 4" xfId="9947" xr:uid="{4C9E2BFE-8A2E-4353-9552-140762C21629}"/>
    <cellStyle name="40% - Accent4 2 2 2 5 4 2" xfId="26604" xr:uid="{C4A1F730-28F4-491C-A845-68497271B796}"/>
    <cellStyle name="40% - Accent4 2 2 2 5 5" xfId="18276" xr:uid="{75AD5AA5-8130-40C4-BF19-3126F99B09FE}"/>
    <cellStyle name="40% - Accent4 2 2 2 6" xfId="3066" xr:uid="{DAFA76C8-1835-4611-948C-7D9789770EFB}"/>
    <cellStyle name="40% - Accent4 2 2 2 6 2" xfId="11396" xr:uid="{81C5AE47-C359-47D7-B338-4C59235242DA}"/>
    <cellStyle name="40% - Accent4 2 2 2 6 2 2" xfId="28053" xr:uid="{D637C8C4-6BB2-4820-99F0-80EC2298633A}"/>
    <cellStyle name="40% - Accent4 2 2 2 6 3" xfId="19725" xr:uid="{57341AD1-ACAE-4D9F-A50D-B79CB38FB2B1}"/>
    <cellStyle name="40% - Accent4 2 2 2 7" xfId="5842" xr:uid="{558967A1-82E1-4DAD-ACF4-785FE7969D94}"/>
    <cellStyle name="40% - Accent4 2 2 2 7 2" xfId="14172" xr:uid="{497A9588-31E0-489F-9FE2-5536892B5F76}"/>
    <cellStyle name="40% - Accent4 2 2 2 7 2 2" xfId="30829" xr:uid="{62B352AC-9AAE-4185-BA46-44A350D5EE73}"/>
    <cellStyle name="40% - Accent4 2 2 2 7 3" xfId="22501" xr:uid="{37414FD0-5B59-4213-B559-927D2175F5C3}"/>
    <cellStyle name="40% - Accent4 2 2 2 8" xfId="8620" xr:uid="{25B91808-E723-4A9F-B20F-E691A398AD97}"/>
    <cellStyle name="40% - Accent4 2 2 2 8 2" xfId="25277" xr:uid="{CEE71619-58AF-46AB-B176-493C5D546FA3}"/>
    <cellStyle name="40% - Accent4 2 2 2 9" xfId="16949" xr:uid="{E35C4EA8-139B-437F-BAE1-F3A9A0C1BFDE}"/>
    <cellStyle name="40% - Accent4 2 2 3" xfId="390" xr:uid="{5108317E-1E39-44BF-AD58-158C1A0FE6B8}"/>
    <cellStyle name="40% - Accent4 2 2 3 2" xfId="868" xr:uid="{3A866A3D-6FA1-4004-8CF6-B3751317052B}"/>
    <cellStyle name="40% - Accent4 2 2 3 2 2" xfId="2196" xr:uid="{D8B49615-4D78-4B50-AD2C-11A196C2A300}"/>
    <cellStyle name="40% - Accent4 2 2 3 2 2 2" xfId="4986" xr:uid="{304BD4B0-A7AE-4AC8-8887-ACFB21AE2D09}"/>
    <cellStyle name="40% - Accent4 2 2 3 2 2 2 2" xfId="13316" xr:uid="{170AE524-AB62-4EFC-A4C5-1F7A40335AD0}"/>
    <cellStyle name="40% - Accent4 2 2 3 2 2 2 2 2" xfId="29973" xr:uid="{D3B7D021-F1BC-4ADE-B14B-243592A71C15}"/>
    <cellStyle name="40% - Accent4 2 2 3 2 2 2 3" xfId="21645" xr:uid="{4217F156-7A50-461F-9A80-C30B7553CD28}"/>
    <cellStyle name="40% - Accent4 2 2 3 2 2 3" xfId="7762" xr:uid="{F455E38B-C848-418D-A5DA-02CEC495A42D}"/>
    <cellStyle name="40% - Accent4 2 2 3 2 2 3 2" xfId="16092" xr:uid="{FB57C54A-DD19-45FB-9EB3-93B81B8019A7}"/>
    <cellStyle name="40% - Accent4 2 2 3 2 2 3 2 2" xfId="32749" xr:uid="{EA009C16-8642-4598-BFE7-894FB09FB653}"/>
    <cellStyle name="40% - Accent4 2 2 3 2 2 3 3" xfId="24421" xr:uid="{0E66B1D9-E304-4B3D-892A-E6B39B76E191}"/>
    <cellStyle name="40% - Accent4 2 2 3 2 2 4" xfId="10540" xr:uid="{CDEAB081-F0F4-48EA-92E4-3B07BDE25F1B}"/>
    <cellStyle name="40% - Accent4 2 2 3 2 2 4 2" xfId="27197" xr:uid="{55208E12-8BDF-42B6-AB21-D64D2DCC4A92}"/>
    <cellStyle name="40% - Accent4 2 2 3 2 2 5" xfId="18869" xr:uid="{F78D1CF9-B8C5-4C74-88B3-A45325E84424}"/>
    <cellStyle name="40% - Accent4 2 2 3 2 3" xfId="3659" xr:uid="{39217174-5A3C-4CE0-9822-FDCF333A8CDC}"/>
    <cellStyle name="40% - Accent4 2 2 3 2 3 2" xfId="11989" xr:uid="{3ADF5990-A6FD-4C82-A0CB-D28366E744F3}"/>
    <cellStyle name="40% - Accent4 2 2 3 2 3 2 2" xfId="28646" xr:uid="{B9EEBD8B-CECD-454C-BF8F-DA26DC9F668A}"/>
    <cellStyle name="40% - Accent4 2 2 3 2 3 3" xfId="20318" xr:uid="{EF247F33-558C-4AC7-990A-2E93D20D0784}"/>
    <cellStyle name="40% - Accent4 2 2 3 2 4" xfId="6435" xr:uid="{46815242-E248-4122-9839-3DBD2D64CA1E}"/>
    <cellStyle name="40% - Accent4 2 2 3 2 4 2" xfId="14765" xr:uid="{E4D1D97E-666C-4399-B5D4-5D8218335BF9}"/>
    <cellStyle name="40% - Accent4 2 2 3 2 4 2 2" xfId="31422" xr:uid="{77285F08-ECBA-4F74-BFD6-EF135C4184AF}"/>
    <cellStyle name="40% - Accent4 2 2 3 2 4 3" xfId="23094" xr:uid="{1AA07FB2-5455-41D4-89CB-5B8C264D64DA}"/>
    <cellStyle name="40% - Accent4 2 2 3 2 5" xfId="9213" xr:uid="{EEE6F79E-29C4-49CC-BB07-01FDF4B25A31}"/>
    <cellStyle name="40% - Accent4 2 2 3 2 5 2" xfId="25870" xr:uid="{EDD634AB-1AB2-4C8A-9D5E-3FDB4386182F}"/>
    <cellStyle name="40% - Accent4 2 2 3 2 6" xfId="17542" xr:uid="{9A0836C8-5022-4782-BB4C-FB159EF7F45B}"/>
    <cellStyle name="40% - Accent4 2 2 3 3" xfId="1720" xr:uid="{020AD166-D4C8-49F4-BF65-4E1BBB10F361}"/>
    <cellStyle name="40% - Accent4 2 2 3 3 2" xfId="4510" xr:uid="{EC4A3062-E589-4FEF-8E0C-0CF860F802B5}"/>
    <cellStyle name="40% - Accent4 2 2 3 3 2 2" xfId="12840" xr:uid="{80BAACED-C155-4923-A9FC-E1137DB2CE95}"/>
    <cellStyle name="40% - Accent4 2 2 3 3 2 2 2" xfId="29497" xr:uid="{F895C89C-9E25-474E-96D9-4A744719CF74}"/>
    <cellStyle name="40% - Accent4 2 2 3 3 2 3" xfId="21169" xr:uid="{47155CDF-FEAC-465F-A960-D3BB515E186B}"/>
    <cellStyle name="40% - Accent4 2 2 3 3 3" xfId="7286" xr:uid="{F7735A23-5F38-469F-9B84-03ED7F8752F9}"/>
    <cellStyle name="40% - Accent4 2 2 3 3 3 2" xfId="15616" xr:uid="{1E217CA9-8953-4CFA-A93E-BF7A3D2B556B}"/>
    <cellStyle name="40% - Accent4 2 2 3 3 3 2 2" xfId="32273" xr:uid="{971B0FB6-905B-492A-8D18-C63D3A1BD108}"/>
    <cellStyle name="40% - Accent4 2 2 3 3 3 3" xfId="23945" xr:uid="{0711F986-AA9A-4E1B-B600-B33F73E91B96}"/>
    <cellStyle name="40% - Accent4 2 2 3 3 4" xfId="10064" xr:uid="{3E9C1B2A-5012-49C1-9A17-0A20585F61E4}"/>
    <cellStyle name="40% - Accent4 2 2 3 3 4 2" xfId="26721" xr:uid="{01E8FA94-E437-4069-B55F-A1530A2FE59F}"/>
    <cellStyle name="40% - Accent4 2 2 3 3 5" xfId="18393" xr:uid="{203CBA1F-C968-41CF-A0AC-03AAA88C7D96}"/>
    <cellStyle name="40% - Accent4 2 2 3 4" xfId="3183" xr:uid="{2CF14101-6678-456C-9553-E740A16D44E9}"/>
    <cellStyle name="40% - Accent4 2 2 3 4 2" xfId="11513" xr:uid="{FBA044E1-1E8A-48D9-A9E6-D77C1D3E7743}"/>
    <cellStyle name="40% - Accent4 2 2 3 4 2 2" xfId="28170" xr:uid="{812E1C6A-5063-47E3-B07E-12450248F416}"/>
    <cellStyle name="40% - Accent4 2 2 3 4 3" xfId="19842" xr:uid="{7026AE32-E6BB-4217-BA96-8F8207D82ABF}"/>
    <cellStyle name="40% - Accent4 2 2 3 5" xfId="5959" xr:uid="{7D7E4743-5248-49F3-8B34-F01D36412E34}"/>
    <cellStyle name="40% - Accent4 2 2 3 5 2" xfId="14289" xr:uid="{00A4F944-4A09-450C-BC8C-EFCDF66C6C16}"/>
    <cellStyle name="40% - Accent4 2 2 3 5 2 2" xfId="30946" xr:uid="{77D20669-8886-482A-87EB-AF75FA0CC5C5}"/>
    <cellStyle name="40% - Accent4 2 2 3 5 3" xfId="22618" xr:uid="{E948572F-0591-4677-95A8-3EB8CE13A550}"/>
    <cellStyle name="40% - Accent4 2 2 3 6" xfId="8737" xr:uid="{85357E7F-2C1B-49AF-9640-7B8CC8083244}"/>
    <cellStyle name="40% - Accent4 2 2 3 6 2" xfId="25394" xr:uid="{4562EEF9-72BC-408B-A618-104AD5DAF578}"/>
    <cellStyle name="40% - Accent4 2 2 3 7" xfId="17066" xr:uid="{DF5D1173-01BE-4A1D-9F22-8225F57325E5}"/>
    <cellStyle name="40% - Accent4 2 2 4" xfId="626" xr:uid="{8E0E553D-882E-4AFE-B7EA-DFEA9FB20D2C}"/>
    <cellStyle name="40% - Accent4 2 2 4 2" xfId="1956" xr:uid="{C8F45181-C660-4131-9120-DCB748FF6DC7}"/>
    <cellStyle name="40% - Accent4 2 2 4 2 2" xfId="4746" xr:uid="{80943A67-3260-4554-8583-F55462BB728A}"/>
    <cellStyle name="40% - Accent4 2 2 4 2 2 2" xfId="13076" xr:uid="{45A8E0F4-05A5-41B2-8E63-EC180A36A64E}"/>
    <cellStyle name="40% - Accent4 2 2 4 2 2 2 2" xfId="29733" xr:uid="{19F9E952-80AD-425A-8F22-34D4BA1C2D07}"/>
    <cellStyle name="40% - Accent4 2 2 4 2 2 3" xfId="21405" xr:uid="{40773D47-9F4B-47BF-9244-99CB1BC215B9}"/>
    <cellStyle name="40% - Accent4 2 2 4 2 3" xfId="7522" xr:uid="{0CD1690F-068F-4899-9CF5-D99E3028E1AE}"/>
    <cellStyle name="40% - Accent4 2 2 4 2 3 2" xfId="15852" xr:uid="{74D36E3E-66EB-46D6-B753-D08EA7A29560}"/>
    <cellStyle name="40% - Accent4 2 2 4 2 3 2 2" xfId="32509" xr:uid="{5D106078-3F6F-4F6E-AEF6-4EB2334F00A8}"/>
    <cellStyle name="40% - Accent4 2 2 4 2 3 3" xfId="24181" xr:uid="{51D56652-C53A-41EF-A8AE-AD558252EDC0}"/>
    <cellStyle name="40% - Accent4 2 2 4 2 4" xfId="10300" xr:uid="{8B42F0FB-E511-4760-A1E9-520E1BE83245}"/>
    <cellStyle name="40% - Accent4 2 2 4 2 4 2" xfId="26957" xr:uid="{B63437AF-E032-44E3-9212-C728B641B758}"/>
    <cellStyle name="40% - Accent4 2 2 4 2 5" xfId="18629" xr:uid="{C2ECE0F7-91BA-4AC1-83F7-BD3EB63E0F08}"/>
    <cellStyle name="40% - Accent4 2 2 4 3" xfId="3419" xr:uid="{01D02CEE-4168-4807-81FB-113F2FFB4F4D}"/>
    <cellStyle name="40% - Accent4 2 2 4 3 2" xfId="11749" xr:uid="{9F6CD552-0CDB-4514-91CF-4BA8DBD0EC0D}"/>
    <cellStyle name="40% - Accent4 2 2 4 3 2 2" xfId="28406" xr:uid="{1DB22ED2-ACA2-452D-958B-CB319550F08B}"/>
    <cellStyle name="40% - Accent4 2 2 4 3 3" xfId="20078" xr:uid="{5B40EE12-FF3B-43BE-8FE5-8920DD6D27F1}"/>
    <cellStyle name="40% - Accent4 2 2 4 4" xfId="6195" xr:uid="{D04130A5-8417-45F7-840D-5908387A04D5}"/>
    <cellStyle name="40% - Accent4 2 2 4 4 2" xfId="14525" xr:uid="{99B93AA2-1239-4455-9DAD-65402BD52454}"/>
    <cellStyle name="40% - Accent4 2 2 4 4 2 2" xfId="31182" xr:uid="{DA7FB001-68FF-4F0D-8F8D-F7BD8AEFDCEB}"/>
    <cellStyle name="40% - Accent4 2 2 4 4 3" xfId="22854" xr:uid="{C23C85DB-207F-4ACB-9570-2CA28C9A61ED}"/>
    <cellStyle name="40% - Accent4 2 2 4 5" xfId="8973" xr:uid="{870E20E0-BADE-4439-AEDD-0B938164A7A6}"/>
    <cellStyle name="40% - Accent4 2 2 4 5 2" xfId="25630" xr:uid="{7E301975-A1C3-487C-A7E0-087E895DEBA2}"/>
    <cellStyle name="40% - Accent4 2 2 4 6" xfId="17302" xr:uid="{C42142ED-62CC-4321-9378-1BB51A55F3D7}"/>
    <cellStyle name="40% - Accent4 2 2 5" xfId="1103" xr:uid="{1F59A120-A272-487F-AFD0-B671D9E42ED9}"/>
    <cellStyle name="40% - Accent4 2 2 5 2" xfId="2431" xr:uid="{F004DC28-0538-492B-9783-02A19E4F3532}"/>
    <cellStyle name="40% - Accent4 2 2 5 2 2" xfId="5221" xr:uid="{38A35836-02AD-40B0-968F-71B162A217A1}"/>
    <cellStyle name="40% - Accent4 2 2 5 2 2 2" xfId="13551" xr:uid="{F956C6AC-6C19-4FAA-BC8B-FAF0605E4D66}"/>
    <cellStyle name="40% - Accent4 2 2 5 2 2 2 2" xfId="30208" xr:uid="{CEACFD0E-6564-4708-BDD4-AD2932CACFC9}"/>
    <cellStyle name="40% - Accent4 2 2 5 2 2 3" xfId="21880" xr:uid="{B6B9B65D-7772-4E22-9FE8-4EF4E8582798}"/>
    <cellStyle name="40% - Accent4 2 2 5 2 3" xfId="7997" xr:uid="{6064C54F-3501-4385-9E9D-88FFC9B01458}"/>
    <cellStyle name="40% - Accent4 2 2 5 2 3 2" xfId="16327" xr:uid="{01FD3F52-32E4-4C33-855A-D22C25677AC2}"/>
    <cellStyle name="40% - Accent4 2 2 5 2 3 2 2" xfId="32984" xr:uid="{5570A098-2CC5-4C2D-891C-0E0E89F130C4}"/>
    <cellStyle name="40% - Accent4 2 2 5 2 3 3" xfId="24656" xr:uid="{D0E8085E-2793-4A68-8205-1AB575DEAC22}"/>
    <cellStyle name="40% - Accent4 2 2 5 2 4" xfId="10775" xr:uid="{AEAFC5E8-4F9D-442D-B3AE-E0B238D403E3}"/>
    <cellStyle name="40% - Accent4 2 2 5 2 4 2" xfId="27432" xr:uid="{BFDB8916-008F-4249-9F1E-52E36B7344C1}"/>
    <cellStyle name="40% - Accent4 2 2 5 2 5" xfId="19104" xr:uid="{2E512768-A1A1-4283-99DF-F587B978F246}"/>
    <cellStyle name="40% - Accent4 2 2 5 3" xfId="3894" xr:uid="{CE806408-A5A9-41D7-811C-765CF9E5F043}"/>
    <cellStyle name="40% - Accent4 2 2 5 3 2" xfId="12224" xr:uid="{A940B035-F6C6-48B8-B399-DDFCD7138AD9}"/>
    <cellStyle name="40% - Accent4 2 2 5 3 2 2" xfId="28881" xr:uid="{4ECACF98-DED5-429F-8B60-0A94B6BDCBB2}"/>
    <cellStyle name="40% - Accent4 2 2 5 3 3" xfId="20553" xr:uid="{C144EF46-84E1-4913-B991-BB1FA1123C10}"/>
    <cellStyle name="40% - Accent4 2 2 5 4" xfId="6670" xr:uid="{CDC30315-0711-4020-A010-BCCC4AE6FED2}"/>
    <cellStyle name="40% - Accent4 2 2 5 4 2" xfId="15000" xr:uid="{D222879B-C668-479D-8FDC-18A129D5212D}"/>
    <cellStyle name="40% - Accent4 2 2 5 4 2 2" xfId="31657" xr:uid="{5A3CCF51-7D55-413E-A363-9215BD336FD7}"/>
    <cellStyle name="40% - Accent4 2 2 5 4 3" xfId="23329" xr:uid="{344ECD69-C805-450C-8D70-A4AE9275B9EC}"/>
    <cellStyle name="40% - Accent4 2 2 5 5" xfId="9448" xr:uid="{3A6A36B9-6E77-427D-9376-707EB48B2904}"/>
    <cellStyle name="40% - Accent4 2 2 5 5 2" xfId="26105" xr:uid="{0787DF14-2874-410A-B1AE-111F27EF7B0D}"/>
    <cellStyle name="40% - Accent4 2 2 5 6" xfId="17777" xr:uid="{759FB6B4-1DE8-4C59-884B-45118F25E3DD}"/>
    <cellStyle name="40% - Accent4 2 2 6" xfId="1368" xr:uid="{BB678F13-5AEA-4FD1-9387-65E19A420C1E}"/>
    <cellStyle name="40% - Accent4 2 2 6 2" xfId="2696" xr:uid="{B4D07579-07C6-4954-8466-F95453E00998}"/>
    <cellStyle name="40% - Accent4 2 2 6 2 2" xfId="5486" xr:uid="{F5D07A92-4052-4ABE-8329-082AF81F7774}"/>
    <cellStyle name="40% - Accent4 2 2 6 2 2 2" xfId="13816" xr:uid="{639E9117-0D9E-45DB-BD58-EFD3A16A1CE8}"/>
    <cellStyle name="40% - Accent4 2 2 6 2 2 2 2" xfId="30473" xr:uid="{19CC6A69-00A8-4E76-8937-32770E359F37}"/>
    <cellStyle name="40% - Accent4 2 2 6 2 2 3" xfId="22145" xr:uid="{9EC1361D-4240-42DE-8C56-B0EAF89346AD}"/>
    <cellStyle name="40% - Accent4 2 2 6 2 3" xfId="8262" xr:uid="{6E9C43BE-B84D-403F-8B84-D346E9C828AD}"/>
    <cellStyle name="40% - Accent4 2 2 6 2 3 2" xfId="16592" xr:uid="{DDAE93C3-8163-4A54-A401-BEBA33F78B10}"/>
    <cellStyle name="40% - Accent4 2 2 6 2 3 2 2" xfId="33249" xr:uid="{3D3D52BC-655D-4A88-9CDA-17DAA1DD2918}"/>
    <cellStyle name="40% - Accent4 2 2 6 2 3 3" xfId="24921" xr:uid="{FCC165A5-19B4-4C20-9BFD-4B849FB42C3F}"/>
    <cellStyle name="40% - Accent4 2 2 6 2 4" xfId="11040" xr:uid="{41FA7BD5-AE00-48C3-94CA-0E47DD5A55ED}"/>
    <cellStyle name="40% - Accent4 2 2 6 2 4 2" xfId="27697" xr:uid="{47EA4636-3B2A-48B7-9003-29614875E4F4}"/>
    <cellStyle name="40% - Accent4 2 2 6 2 5" xfId="19369" xr:uid="{ED09729D-1D4B-406C-B022-F296C7F7DFF7}"/>
    <cellStyle name="40% - Accent4 2 2 6 3" xfId="4159" xr:uid="{BCF91AD4-990F-4977-8366-755F22D4F735}"/>
    <cellStyle name="40% - Accent4 2 2 6 3 2" xfId="12489" xr:uid="{1D2C3670-314E-4D2A-B212-B4F4C783F690}"/>
    <cellStyle name="40% - Accent4 2 2 6 3 2 2" xfId="29146" xr:uid="{F0E4312D-3DA1-4DE6-9C05-DC458AEE3BEC}"/>
    <cellStyle name="40% - Accent4 2 2 6 3 3" xfId="20818" xr:uid="{240F4DF8-9431-4FA9-A786-AF20D514F2BB}"/>
    <cellStyle name="40% - Accent4 2 2 6 4" xfId="6935" xr:uid="{257FBC98-7308-4A65-90AC-32743603E34C}"/>
    <cellStyle name="40% - Accent4 2 2 6 4 2" xfId="15265" xr:uid="{A16C9839-460C-4987-A8A3-9D72BBDDBE53}"/>
    <cellStyle name="40% - Accent4 2 2 6 4 2 2" xfId="31922" xr:uid="{F7964157-7695-41D7-907C-C3C156DFB46A}"/>
    <cellStyle name="40% - Accent4 2 2 6 4 3" xfId="23594" xr:uid="{44F3106E-B400-4A45-A342-CDE14891087C}"/>
    <cellStyle name="40% - Accent4 2 2 6 5" xfId="9713" xr:uid="{561BC4FA-B5EC-4B65-B9C2-18E9009879EB}"/>
    <cellStyle name="40% - Accent4 2 2 6 5 2" xfId="26370" xr:uid="{AFFE7118-9078-4C35-9A35-61789509F49B}"/>
    <cellStyle name="40% - Accent4 2 2 6 6" xfId="18042" xr:uid="{2CAE76CC-FC7F-475E-A283-C0FF18977408}"/>
    <cellStyle name="40% - Accent4 2 2 7" xfId="1483" xr:uid="{2494F8DB-514F-4D14-BAD7-0A73CA3206F8}"/>
    <cellStyle name="40% - Accent4 2 2 7 2" xfId="4273" xr:uid="{9C5079A9-BFEB-4CAF-9748-DF409CA4A4EE}"/>
    <cellStyle name="40% - Accent4 2 2 7 2 2" xfId="12603" xr:uid="{F6A0C78B-9E5F-4B0E-A08E-C55CF368AFF2}"/>
    <cellStyle name="40% - Accent4 2 2 7 2 2 2" xfId="29260" xr:uid="{7A296EE5-F594-4A8A-AB84-234FB439D10F}"/>
    <cellStyle name="40% - Accent4 2 2 7 2 3" xfId="20932" xr:uid="{059925D9-F75E-45F1-9965-F7B044944FD2}"/>
    <cellStyle name="40% - Accent4 2 2 7 3" xfId="7049" xr:uid="{10BEF98B-7BC5-4EAF-8D5F-0A551C799340}"/>
    <cellStyle name="40% - Accent4 2 2 7 3 2" xfId="15379" xr:uid="{135FB5F0-88A0-4B38-B5DF-06E308279736}"/>
    <cellStyle name="40% - Accent4 2 2 7 3 2 2" xfId="32036" xr:uid="{6876679E-758D-4909-9AC9-D73392D47239}"/>
    <cellStyle name="40% - Accent4 2 2 7 3 3" xfId="23708" xr:uid="{1454798E-DDF6-42AA-89F8-A37D7A15866F}"/>
    <cellStyle name="40% - Accent4 2 2 7 4" xfId="9827" xr:uid="{61F07E53-1931-436B-AB0C-5866CE37F10D}"/>
    <cellStyle name="40% - Accent4 2 2 7 4 2" xfId="26484" xr:uid="{9A9A5CB8-268F-42C2-8760-A77F6A029379}"/>
    <cellStyle name="40% - Accent4 2 2 7 5" xfId="18156" xr:uid="{782E428A-1152-40BF-B237-69252E0E817C}"/>
    <cellStyle name="40% - Accent4 2 2 8" xfId="2946" xr:uid="{890C2340-2332-4215-B388-33C02DAC61B6}"/>
    <cellStyle name="40% - Accent4 2 2 8 2" xfId="11276" xr:uid="{DBCE6BB6-481F-48DB-9839-765FDF152856}"/>
    <cellStyle name="40% - Accent4 2 2 8 2 2" xfId="27933" xr:uid="{31290906-B54A-4329-8E07-878B801FD2C0}"/>
    <cellStyle name="40% - Accent4 2 2 8 3" xfId="19605" xr:uid="{F86E05A8-DE64-4AE1-B88C-B9B8632BF109}"/>
    <cellStyle name="40% - Accent4 2 2 9" xfId="5722" xr:uid="{B68B6CC9-9D5A-4031-88C0-22A7BA5B39D7}"/>
    <cellStyle name="40% - Accent4 2 2 9 2" xfId="14052" xr:uid="{C6B5AAE8-829E-41F4-9261-E09C79FF8E6F}"/>
    <cellStyle name="40% - Accent4 2 2 9 2 2" xfId="30709" xr:uid="{07DAD653-937A-44D7-898B-06B2A31E088D}"/>
    <cellStyle name="40% - Accent4 2 2 9 3" xfId="22381" xr:uid="{AB230F89-55D5-4AC4-B9C3-C262833CC6D8}"/>
    <cellStyle name="40% - Accent4 2 3" xfId="207" xr:uid="{593A408E-A2FC-429E-A37F-7D42A9EDF69C}"/>
    <cellStyle name="40% - Accent4 2 3 2" xfId="448" xr:uid="{9420C6E7-72F6-4F8F-9503-FD62CD88728A}"/>
    <cellStyle name="40% - Accent4 2 3 2 2" xfId="925" xr:uid="{54032B8A-B692-40A8-AB74-9B24E7E2E896}"/>
    <cellStyle name="40% - Accent4 2 3 2 2 2" xfId="2253" xr:uid="{1F6F7027-0C35-4491-BCF8-264CF9894DF4}"/>
    <cellStyle name="40% - Accent4 2 3 2 2 2 2" xfId="5043" xr:uid="{9804414D-CB54-40DF-B54C-1D6525DC6A6E}"/>
    <cellStyle name="40% - Accent4 2 3 2 2 2 2 2" xfId="13373" xr:uid="{37DD5ACB-C59F-4FA1-836E-92B59135106B}"/>
    <cellStyle name="40% - Accent4 2 3 2 2 2 2 2 2" xfId="30030" xr:uid="{612481A7-F415-43AD-A576-F28E3A74346D}"/>
    <cellStyle name="40% - Accent4 2 3 2 2 2 2 3" xfId="21702" xr:uid="{EBA7F374-D43B-4721-BED0-05D017DCDD28}"/>
    <cellStyle name="40% - Accent4 2 3 2 2 2 3" xfId="7819" xr:uid="{619DDD6D-C12C-49F1-A198-9F32EE1211A8}"/>
    <cellStyle name="40% - Accent4 2 3 2 2 2 3 2" xfId="16149" xr:uid="{E9822424-8C9C-49F2-A26B-582D471056BF}"/>
    <cellStyle name="40% - Accent4 2 3 2 2 2 3 2 2" xfId="32806" xr:uid="{3D4FB0FC-8534-4711-A650-F0FEC0470BC9}"/>
    <cellStyle name="40% - Accent4 2 3 2 2 2 3 3" xfId="24478" xr:uid="{0647EFCE-5C8F-4896-8B5D-DD3F61E03666}"/>
    <cellStyle name="40% - Accent4 2 3 2 2 2 4" xfId="10597" xr:uid="{EFB2B825-0BD1-4FF5-83AE-59B6CA150919}"/>
    <cellStyle name="40% - Accent4 2 3 2 2 2 4 2" xfId="27254" xr:uid="{815503AE-0796-4401-8861-FC060B085D2E}"/>
    <cellStyle name="40% - Accent4 2 3 2 2 2 5" xfId="18926" xr:uid="{9348EBD4-C38D-46DD-85A3-0FE9B3B3BECC}"/>
    <cellStyle name="40% - Accent4 2 3 2 2 3" xfId="3716" xr:uid="{04B94BE8-62E8-4646-A55A-362280024F91}"/>
    <cellStyle name="40% - Accent4 2 3 2 2 3 2" xfId="12046" xr:uid="{91ADBA05-AD14-41DD-BA29-517AC41B5A7F}"/>
    <cellStyle name="40% - Accent4 2 3 2 2 3 2 2" xfId="28703" xr:uid="{5F7DE849-8B49-407E-B6C6-E207D2897BB3}"/>
    <cellStyle name="40% - Accent4 2 3 2 2 3 3" xfId="20375" xr:uid="{CD696A80-CB4E-45D0-A754-3D964A36FF37}"/>
    <cellStyle name="40% - Accent4 2 3 2 2 4" xfId="6492" xr:uid="{3B68D382-6875-4C79-B34C-2E0CCA2DD194}"/>
    <cellStyle name="40% - Accent4 2 3 2 2 4 2" xfId="14822" xr:uid="{87A1E16A-1E0F-43FE-A0AC-30156E9C4A52}"/>
    <cellStyle name="40% - Accent4 2 3 2 2 4 2 2" xfId="31479" xr:uid="{3E3AB832-727F-40DA-ACD4-B180FAC27A13}"/>
    <cellStyle name="40% - Accent4 2 3 2 2 4 3" xfId="23151" xr:uid="{94CAAA06-3D9A-4AC6-92D4-57B8C9EF8FC6}"/>
    <cellStyle name="40% - Accent4 2 3 2 2 5" xfId="9270" xr:uid="{413C9F79-44C4-47D6-8E9D-90F7618BF4E8}"/>
    <cellStyle name="40% - Accent4 2 3 2 2 5 2" xfId="25927" xr:uid="{FE7C95F7-7BDA-47DE-A5C1-562E0F1A2C80}"/>
    <cellStyle name="40% - Accent4 2 3 2 2 6" xfId="17599" xr:uid="{B2BE1E79-25C3-4A0D-8478-D6EF32FDB0B5}"/>
    <cellStyle name="40% - Accent4 2 3 2 3" xfId="1778" xr:uid="{87E974AA-2D11-4D96-BF73-C55EE0919494}"/>
    <cellStyle name="40% - Accent4 2 3 2 3 2" xfId="4568" xr:uid="{9CC3F1A5-964D-4276-8F71-20571D91246A}"/>
    <cellStyle name="40% - Accent4 2 3 2 3 2 2" xfId="12898" xr:uid="{24FB4C45-1991-4C63-AFCD-A413E88DB813}"/>
    <cellStyle name="40% - Accent4 2 3 2 3 2 2 2" xfId="29555" xr:uid="{FFBF8653-82C2-45DC-A5F3-487DBAF11525}"/>
    <cellStyle name="40% - Accent4 2 3 2 3 2 3" xfId="21227" xr:uid="{593C9999-0BBA-4237-8C48-9D3ED729595C}"/>
    <cellStyle name="40% - Accent4 2 3 2 3 3" xfId="7344" xr:uid="{F783BEFA-CBF1-4508-A83D-F5A8FEBE279B}"/>
    <cellStyle name="40% - Accent4 2 3 2 3 3 2" xfId="15674" xr:uid="{D49CDF00-F977-44E3-B222-A0503488E9AE}"/>
    <cellStyle name="40% - Accent4 2 3 2 3 3 2 2" xfId="32331" xr:uid="{96093D24-CB8A-4248-9B29-5E600A122269}"/>
    <cellStyle name="40% - Accent4 2 3 2 3 3 3" xfId="24003" xr:uid="{FD53D839-44BE-431B-A716-CA1C051C0673}"/>
    <cellStyle name="40% - Accent4 2 3 2 3 4" xfId="10122" xr:uid="{E2384880-C75B-469D-8848-F0D9DE713C2C}"/>
    <cellStyle name="40% - Accent4 2 3 2 3 4 2" xfId="26779" xr:uid="{94ED6C58-2CC0-478C-A29C-D3D5CFA4BE0C}"/>
    <cellStyle name="40% - Accent4 2 3 2 3 5" xfId="18451" xr:uid="{25ADCC7C-1A00-4276-B849-1B82119656F4}"/>
    <cellStyle name="40% - Accent4 2 3 2 4" xfId="3241" xr:uid="{CCFCA65E-7F44-4CC7-80A0-549F8B806616}"/>
    <cellStyle name="40% - Accent4 2 3 2 4 2" xfId="11571" xr:uid="{4875EC44-9242-43B2-9E9A-0CF20F0D3AF4}"/>
    <cellStyle name="40% - Accent4 2 3 2 4 2 2" xfId="28228" xr:uid="{47B27930-C6F9-459A-AB24-6CDE34B7545B}"/>
    <cellStyle name="40% - Accent4 2 3 2 4 3" xfId="19900" xr:uid="{3416D7C9-9D67-469B-9DE7-5831E21752EA}"/>
    <cellStyle name="40% - Accent4 2 3 2 5" xfId="6017" xr:uid="{647E81FE-D730-454F-AFAA-09083CC08067}"/>
    <cellStyle name="40% - Accent4 2 3 2 5 2" xfId="14347" xr:uid="{2E18E141-EEAF-41A7-9A18-13898B4723ED}"/>
    <cellStyle name="40% - Accent4 2 3 2 5 2 2" xfId="31004" xr:uid="{C1D361F2-9984-465C-A0FC-6292F6E36006}"/>
    <cellStyle name="40% - Accent4 2 3 2 5 3" xfId="22676" xr:uid="{DB2125CC-E605-42C1-B72C-8BA82E37C1F1}"/>
    <cellStyle name="40% - Accent4 2 3 2 6" xfId="8795" xr:uid="{097A9859-1A9E-4BA0-913B-32D9C6690B25}"/>
    <cellStyle name="40% - Accent4 2 3 2 6 2" xfId="25452" xr:uid="{1AAB85F4-C503-4076-A5F6-A941B42A549F}"/>
    <cellStyle name="40% - Accent4 2 3 2 7" xfId="17124" xr:uid="{C2EB2F23-33EE-4270-9A23-2D90EAC95250}"/>
    <cellStyle name="40% - Accent4 2 3 3" xfId="684" xr:uid="{2EB96F27-2EA4-4333-BD36-FF6DF739C0B9}"/>
    <cellStyle name="40% - Accent4 2 3 3 2" xfId="2014" xr:uid="{C9A0C4F0-2D07-49C7-89EB-189799FB4E4A}"/>
    <cellStyle name="40% - Accent4 2 3 3 2 2" xfId="4804" xr:uid="{B5D2FB23-C405-4B65-9E57-A1E09F5424D7}"/>
    <cellStyle name="40% - Accent4 2 3 3 2 2 2" xfId="13134" xr:uid="{2F2553B8-F05D-4BD9-BC11-A2D4F0A97364}"/>
    <cellStyle name="40% - Accent4 2 3 3 2 2 2 2" xfId="29791" xr:uid="{2B30E994-A904-483D-AC50-DFC66AA2CA4D}"/>
    <cellStyle name="40% - Accent4 2 3 3 2 2 3" xfId="21463" xr:uid="{92E483DA-15F6-4CF2-8DB2-FD1E2D5F5687}"/>
    <cellStyle name="40% - Accent4 2 3 3 2 3" xfId="7580" xr:uid="{A25074A0-C216-4A2E-BCAD-3CDB9611BE3F}"/>
    <cellStyle name="40% - Accent4 2 3 3 2 3 2" xfId="15910" xr:uid="{BF8D8560-FF9A-476F-82A2-7C8875803230}"/>
    <cellStyle name="40% - Accent4 2 3 3 2 3 2 2" xfId="32567" xr:uid="{FCBBF570-E4DD-4CA9-85B6-59C172275D9D}"/>
    <cellStyle name="40% - Accent4 2 3 3 2 3 3" xfId="24239" xr:uid="{27CB9EAD-FE8B-4018-9620-E6EB7E4D6E5B}"/>
    <cellStyle name="40% - Accent4 2 3 3 2 4" xfId="10358" xr:uid="{8B9D4818-76C6-4CBD-9C00-9D76B226CE79}"/>
    <cellStyle name="40% - Accent4 2 3 3 2 4 2" xfId="27015" xr:uid="{A4CF547E-EF55-48D2-9DC4-814766CDB013}"/>
    <cellStyle name="40% - Accent4 2 3 3 2 5" xfId="18687" xr:uid="{4CD45F63-05B7-4E34-8796-FCB134B92F65}"/>
    <cellStyle name="40% - Accent4 2 3 3 3" xfId="3477" xr:uid="{AA1BB112-A0F8-4731-8088-F71FAF2B452F}"/>
    <cellStyle name="40% - Accent4 2 3 3 3 2" xfId="11807" xr:uid="{E11B89C6-B8E1-4C9A-939A-FA85A6F4EF1E}"/>
    <cellStyle name="40% - Accent4 2 3 3 3 2 2" xfId="28464" xr:uid="{AB86B18B-9FC4-43DB-A2F1-7A9065A48682}"/>
    <cellStyle name="40% - Accent4 2 3 3 3 3" xfId="20136" xr:uid="{02426455-EEF9-431F-B95F-B357A203D7AF}"/>
    <cellStyle name="40% - Accent4 2 3 3 4" xfId="6253" xr:uid="{6A78927D-0763-4AE1-9519-CE8E0244A74C}"/>
    <cellStyle name="40% - Accent4 2 3 3 4 2" xfId="14583" xr:uid="{6C5A2844-EDC8-46FE-A93F-927957936162}"/>
    <cellStyle name="40% - Accent4 2 3 3 4 2 2" xfId="31240" xr:uid="{FF730A6D-FCFF-4E75-A05A-D8021ED293B4}"/>
    <cellStyle name="40% - Accent4 2 3 3 4 3" xfId="22912" xr:uid="{7699FD81-AC7D-4815-A9A3-EFC232818565}"/>
    <cellStyle name="40% - Accent4 2 3 3 5" xfId="9031" xr:uid="{8DA34451-2FC8-4527-BD62-8A6A41EE9CD1}"/>
    <cellStyle name="40% - Accent4 2 3 3 5 2" xfId="25688" xr:uid="{EFB165EF-7328-4309-892F-6225A841203B}"/>
    <cellStyle name="40% - Accent4 2 3 3 6" xfId="17360" xr:uid="{A9396472-A39E-49AC-896A-E2D6BF1BBD80}"/>
    <cellStyle name="40% - Accent4 2 3 4" xfId="1161" xr:uid="{A9F01722-166A-4374-B302-299E46874036}"/>
    <cellStyle name="40% - Accent4 2 3 4 2" xfId="2489" xr:uid="{D59F4245-AA54-44AE-9974-F3B21A3DB0B9}"/>
    <cellStyle name="40% - Accent4 2 3 4 2 2" xfId="5279" xr:uid="{4F5B74AC-AC43-4ADC-9301-208DEFAF94CB}"/>
    <cellStyle name="40% - Accent4 2 3 4 2 2 2" xfId="13609" xr:uid="{854A9B48-D4A1-473A-9D2F-BDBBBBDE7F23}"/>
    <cellStyle name="40% - Accent4 2 3 4 2 2 2 2" xfId="30266" xr:uid="{5C202B07-71BE-4122-B7D5-7B14672F6538}"/>
    <cellStyle name="40% - Accent4 2 3 4 2 2 3" xfId="21938" xr:uid="{DDA39F95-049C-4391-9975-3FF38DE8F5C2}"/>
    <cellStyle name="40% - Accent4 2 3 4 2 3" xfId="8055" xr:uid="{334D1C3D-1A55-4831-BB99-994A0D69A8EC}"/>
    <cellStyle name="40% - Accent4 2 3 4 2 3 2" xfId="16385" xr:uid="{98085E69-9BA7-4685-B3AE-0715F2558EA6}"/>
    <cellStyle name="40% - Accent4 2 3 4 2 3 2 2" xfId="33042" xr:uid="{2EC81B61-7D88-47AF-8CE8-6F23D1BD0ACC}"/>
    <cellStyle name="40% - Accent4 2 3 4 2 3 3" xfId="24714" xr:uid="{330FB4F8-59B3-46F8-9FAB-DE116AFEE429}"/>
    <cellStyle name="40% - Accent4 2 3 4 2 4" xfId="10833" xr:uid="{041C885A-F6AC-475C-A478-E53A6D685B20}"/>
    <cellStyle name="40% - Accent4 2 3 4 2 4 2" xfId="27490" xr:uid="{30EDB077-F60C-4831-816F-022254FEE361}"/>
    <cellStyle name="40% - Accent4 2 3 4 2 5" xfId="19162" xr:uid="{106CBF14-9382-4712-99D4-4948ECB9B82C}"/>
    <cellStyle name="40% - Accent4 2 3 4 3" xfId="3952" xr:uid="{4151B05E-ECC3-4A1E-A686-8AED2B37B240}"/>
    <cellStyle name="40% - Accent4 2 3 4 3 2" xfId="12282" xr:uid="{997FDA64-3274-46D5-9160-BA2262CE30F3}"/>
    <cellStyle name="40% - Accent4 2 3 4 3 2 2" xfId="28939" xr:uid="{391AD150-695F-497C-AC47-AC3BD166A3F9}"/>
    <cellStyle name="40% - Accent4 2 3 4 3 3" xfId="20611" xr:uid="{DE895BFA-95A5-41A5-AA80-2FBC34709026}"/>
    <cellStyle name="40% - Accent4 2 3 4 4" xfId="6728" xr:uid="{0AC31199-7C03-4732-9A29-6E39381515FE}"/>
    <cellStyle name="40% - Accent4 2 3 4 4 2" xfId="15058" xr:uid="{CC850540-7979-46E0-B172-E8B41D556DB5}"/>
    <cellStyle name="40% - Accent4 2 3 4 4 2 2" xfId="31715" xr:uid="{B9AC2532-0913-4640-87CC-2D6FB66FE871}"/>
    <cellStyle name="40% - Accent4 2 3 4 4 3" xfId="23387" xr:uid="{F98DBAB5-C529-4369-A1C1-1EA0064EF91F}"/>
    <cellStyle name="40% - Accent4 2 3 4 5" xfId="9506" xr:uid="{F9E75683-698F-49D7-8DD6-F4774092991E}"/>
    <cellStyle name="40% - Accent4 2 3 4 5 2" xfId="26163" xr:uid="{9C6323FF-EC93-4BDE-8BE3-4343ED18379D}"/>
    <cellStyle name="40% - Accent4 2 3 4 6" xfId="17835" xr:uid="{DCBB4519-C958-4BF1-8E3D-3B75A9585D17}"/>
    <cellStyle name="40% - Accent4 2 3 5" xfId="1541" xr:uid="{E844D85C-2061-477B-8523-4879CB11603D}"/>
    <cellStyle name="40% - Accent4 2 3 5 2" xfId="4331" xr:uid="{33F3C433-98EA-419C-A9FF-2251C29167ED}"/>
    <cellStyle name="40% - Accent4 2 3 5 2 2" xfId="12661" xr:uid="{CDC85C5D-CDDC-4259-B546-1251068F5DE5}"/>
    <cellStyle name="40% - Accent4 2 3 5 2 2 2" xfId="29318" xr:uid="{3A645D63-1FBB-4E63-8C72-896A2ED073C0}"/>
    <cellStyle name="40% - Accent4 2 3 5 2 3" xfId="20990" xr:uid="{477C3CC5-AE5D-40E1-9504-A04C2E718B8D}"/>
    <cellStyle name="40% - Accent4 2 3 5 3" xfId="7107" xr:uid="{EC500E3B-F7D4-4D33-BB2A-57529EC7C3D1}"/>
    <cellStyle name="40% - Accent4 2 3 5 3 2" xfId="15437" xr:uid="{BF764064-4713-4DAB-B2BE-D9B3AAC34B91}"/>
    <cellStyle name="40% - Accent4 2 3 5 3 2 2" xfId="32094" xr:uid="{3183611C-07A6-49CC-856F-F2A2AA61BF5E}"/>
    <cellStyle name="40% - Accent4 2 3 5 3 3" xfId="23766" xr:uid="{545A19E9-ECDB-4FCB-B098-A728804A232B}"/>
    <cellStyle name="40% - Accent4 2 3 5 4" xfId="9885" xr:uid="{50B5DC6A-B59C-447D-992E-DD59396C1EE8}"/>
    <cellStyle name="40% - Accent4 2 3 5 4 2" xfId="26542" xr:uid="{098FCD22-E2D7-4815-8BE8-C538C4D9EFEE}"/>
    <cellStyle name="40% - Accent4 2 3 5 5" xfId="18214" xr:uid="{13EE25CA-96FF-4B79-B95F-EFF17FDC80FC}"/>
    <cellStyle name="40% - Accent4 2 3 6" xfId="3004" xr:uid="{8CC9FBB5-09C3-45D6-8104-EBCCFC6A4945}"/>
    <cellStyle name="40% - Accent4 2 3 6 2" xfId="11334" xr:uid="{E993FB71-2111-471F-8156-1CA0126D72AD}"/>
    <cellStyle name="40% - Accent4 2 3 6 2 2" xfId="27991" xr:uid="{A3DC915D-6B49-4D4D-95F2-919A713F5FB6}"/>
    <cellStyle name="40% - Accent4 2 3 6 3" xfId="19663" xr:uid="{9B1F1038-094D-44C0-B62F-701D25950598}"/>
    <cellStyle name="40% - Accent4 2 3 7" xfId="5780" xr:uid="{337D87BC-C0C3-4448-B22D-D78437410121}"/>
    <cellStyle name="40% - Accent4 2 3 7 2" xfId="14110" xr:uid="{5F23FD92-3CE6-4423-884E-0865180839EC}"/>
    <cellStyle name="40% - Accent4 2 3 7 2 2" xfId="30767" xr:uid="{7F35961C-8E17-4588-9DB2-270C9BE0FF9B}"/>
    <cellStyle name="40% - Accent4 2 3 7 3" xfId="22439" xr:uid="{B58CA767-47D4-4633-A772-3E0A8D4D3F35}"/>
    <cellStyle name="40% - Accent4 2 3 8" xfId="8558" xr:uid="{CE64F5F3-D690-4A09-91F9-E5011574FBF6}"/>
    <cellStyle name="40% - Accent4 2 3 8 2" xfId="25215" xr:uid="{FF5B4BF3-2611-42E9-8A9E-F2A9CF06F352}"/>
    <cellStyle name="40% - Accent4 2 3 9" xfId="16887" xr:uid="{20C50F03-CDAF-4ED9-BE5B-1B3014E04CB9}"/>
    <cellStyle name="40% - Accent4 2 4" xfId="332" xr:uid="{B4CE6AFA-DE6F-49E5-9717-96AAABE981F5}"/>
    <cellStyle name="40% - Accent4 2 4 2" xfId="812" xr:uid="{43E28140-5609-43A3-A505-38E39068CDD4}"/>
    <cellStyle name="40% - Accent4 2 4 2 2" xfId="2140" xr:uid="{9758B2FA-6FE7-45E6-B344-50D6929B702D}"/>
    <cellStyle name="40% - Accent4 2 4 2 2 2" xfId="4930" xr:uid="{7105B2CE-3B3B-4234-92BB-36A796BF1F50}"/>
    <cellStyle name="40% - Accent4 2 4 2 2 2 2" xfId="13260" xr:uid="{8791AA5D-C375-43F8-8812-4D2C8B283FB8}"/>
    <cellStyle name="40% - Accent4 2 4 2 2 2 2 2" xfId="29917" xr:uid="{E84121BC-777C-45F8-A046-39834DF3EFF1}"/>
    <cellStyle name="40% - Accent4 2 4 2 2 2 3" xfId="21589" xr:uid="{374C1FB1-BF70-4F2B-89C7-2AD7E3270BFD}"/>
    <cellStyle name="40% - Accent4 2 4 2 2 3" xfId="7706" xr:uid="{CBB44A05-CF8F-4FD8-91E7-5AB617D43914}"/>
    <cellStyle name="40% - Accent4 2 4 2 2 3 2" xfId="16036" xr:uid="{89F38B14-01A2-4B4E-9B64-729A919B2012}"/>
    <cellStyle name="40% - Accent4 2 4 2 2 3 2 2" xfId="32693" xr:uid="{EAE96780-6E0B-474E-883A-DCC706458A80}"/>
    <cellStyle name="40% - Accent4 2 4 2 2 3 3" xfId="24365" xr:uid="{AC4555E8-9008-4F70-90C3-D108C25AF195}"/>
    <cellStyle name="40% - Accent4 2 4 2 2 4" xfId="10484" xr:uid="{62E4E273-026C-4D6E-8B35-CAD178F68B0F}"/>
    <cellStyle name="40% - Accent4 2 4 2 2 4 2" xfId="27141" xr:uid="{A201B4E4-0C6E-4C29-A43B-6EC5A4B1D085}"/>
    <cellStyle name="40% - Accent4 2 4 2 2 5" xfId="18813" xr:uid="{82312E31-4231-4EFB-AF85-359FC6888122}"/>
    <cellStyle name="40% - Accent4 2 4 2 3" xfId="3603" xr:uid="{BCA95E28-A69A-434E-BBC2-C848DEB87C54}"/>
    <cellStyle name="40% - Accent4 2 4 2 3 2" xfId="11933" xr:uid="{CB217DDA-5171-4783-A402-2C2F19953FD9}"/>
    <cellStyle name="40% - Accent4 2 4 2 3 2 2" xfId="28590" xr:uid="{3AECBDB0-CBB5-476F-B3BA-8CCF227D655A}"/>
    <cellStyle name="40% - Accent4 2 4 2 3 3" xfId="20262" xr:uid="{135B7EE7-8770-42DC-8E15-BABA58FEF0EF}"/>
    <cellStyle name="40% - Accent4 2 4 2 4" xfId="6379" xr:uid="{4473746E-E58A-423F-96F7-1794423C9197}"/>
    <cellStyle name="40% - Accent4 2 4 2 4 2" xfId="14709" xr:uid="{CD79CA98-6576-4FB8-8032-1AB73590C508}"/>
    <cellStyle name="40% - Accent4 2 4 2 4 2 2" xfId="31366" xr:uid="{34444F78-76DE-4D8D-8720-8AD5253D4832}"/>
    <cellStyle name="40% - Accent4 2 4 2 4 3" xfId="23038" xr:uid="{6DF85BAF-05B7-4853-8E9A-E4DFDB282A7B}"/>
    <cellStyle name="40% - Accent4 2 4 2 5" xfId="9157" xr:uid="{B925CDA2-A499-4BDF-9C73-8F86792AC0A6}"/>
    <cellStyle name="40% - Accent4 2 4 2 5 2" xfId="25814" xr:uid="{2B820F5D-7D91-448F-B7AC-FBC16DACB684}"/>
    <cellStyle name="40% - Accent4 2 4 2 6" xfId="17486" xr:uid="{875AC758-78ED-46B6-A57A-2A31A8073492}"/>
    <cellStyle name="40% - Accent4 2 4 3" xfId="1662" xr:uid="{E600F7CA-8D33-44D7-9344-A539234E6588}"/>
    <cellStyle name="40% - Accent4 2 4 3 2" xfId="4452" xr:uid="{9F479A04-B4EC-49CD-95EB-A305332AC376}"/>
    <cellStyle name="40% - Accent4 2 4 3 2 2" xfId="12782" xr:uid="{DA8BDE3D-EE01-45E2-AAC8-81A10BDA691B}"/>
    <cellStyle name="40% - Accent4 2 4 3 2 2 2" xfId="29439" xr:uid="{0E66006D-4B65-4879-B2C9-0238F578476B}"/>
    <cellStyle name="40% - Accent4 2 4 3 2 3" xfId="21111" xr:uid="{C540BAC7-357E-48C3-ABB2-D58DBBD81EB1}"/>
    <cellStyle name="40% - Accent4 2 4 3 3" xfId="7228" xr:uid="{6108BE25-F0CD-44A7-BB90-DD2AA23DBDB9}"/>
    <cellStyle name="40% - Accent4 2 4 3 3 2" xfId="15558" xr:uid="{C2D87015-87B9-4A15-9227-FEA17AC690FC}"/>
    <cellStyle name="40% - Accent4 2 4 3 3 2 2" xfId="32215" xr:uid="{D995C7C8-B90A-4C88-8539-3F64D3F64B2C}"/>
    <cellStyle name="40% - Accent4 2 4 3 3 3" xfId="23887" xr:uid="{8BC3295E-E6A7-4211-A0F3-E05A5952C8D5}"/>
    <cellStyle name="40% - Accent4 2 4 3 4" xfId="10006" xr:uid="{3A249496-7511-41D4-BD2F-3FC4065D611D}"/>
    <cellStyle name="40% - Accent4 2 4 3 4 2" xfId="26663" xr:uid="{489A701A-1C2E-49C3-867F-49E164F97307}"/>
    <cellStyle name="40% - Accent4 2 4 3 5" xfId="18335" xr:uid="{A05E5DCB-2A15-4760-8057-F4479AB43C2E}"/>
    <cellStyle name="40% - Accent4 2 4 4" xfId="3125" xr:uid="{A3BCAC55-EDEA-4A5F-97C1-01505D3C7BA9}"/>
    <cellStyle name="40% - Accent4 2 4 4 2" xfId="11455" xr:uid="{24F9BF99-87E3-491A-97C8-BBC1114F826B}"/>
    <cellStyle name="40% - Accent4 2 4 4 2 2" xfId="28112" xr:uid="{5F844721-FBC5-4710-B3BA-ED041DEF5DF1}"/>
    <cellStyle name="40% - Accent4 2 4 4 3" xfId="19784" xr:uid="{18B46F58-056B-4C62-B79A-2722D48DCD06}"/>
    <cellStyle name="40% - Accent4 2 4 5" xfId="5901" xr:uid="{81F4BE7C-509A-479A-A330-0C7F4A17D5B4}"/>
    <cellStyle name="40% - Accent4 2 4 5 2" xfId="14231" xr:uid="{A82C71EB-6BC3-49A5-9FDD-B52A0D75DD51}"/>
    <cellStyle name="40% - Accent4 2 4 5 2 2" xfId="30888" xr:uid="{FE54CCAD-04AA-4649-8379-E4074D65F849}"/>
    <cellStyle name="40% - Accent4 2 4 5 3" xfId="22560" xr:uid="{A7F55BA1-9AD6-45E3-9CAE-D61576FE7DE7}"/>
    <cellStyle name="40% - Accent4 2 4 6" xfId="8679" xr:uid="{01031804-5267-4C46-A7BB-0E86DE3D8DD3}"/>
    <cellStyle name="40% - Accent4 2 4 6 2" xfId="25336" xr:uid="{8F6FE6DF-5112-4752-8932-CAB8ACF63A10}"/>
    <cellStyle name="40% - Accent4 2 4 7" xfId="17008" xr:uid="{74BE9872-19B8-4A61-85F4-4F7476611FE6}"/>
    <cellStyle name="40% - Accent4 2 5" xfId="568" xr:uid="{309862DD-DA40-4921-AD46-F7F311C11327}"/>
    <cellStyle name="40% - Accent4 2 5 2" xfId="1898" xr:uid="{C13D0E62-D7B8-4659-8F56-473A4AC1D8FF}"/>
    <cellStyle name="40% - Accent4 2 5 2 2" xfId="4688" xr:uid="{1BE73D28-1336-4BF0-B39C-6FB2B24CC97D}"/>
    <cellStyle name="40% - Accent4 2 5 2 2 2" xfId="13018" xr:uid="{E49CA68A-70B1-4A47-BE06-AD7F5D9571F9}"/>
    <cellStyle name="40% - Accent4 2 5 2 2 2 2" xfId="29675" xr:uid="{E80E8A53-4633-4507-9B85-F4744FED6F90}"/>
    <cellStyle name="40% - Accent4 2 5 2 2 3" xfId="21347" xr:uid="{9D3E0B32-AF23-45DE-8EA8-6C9CFA0909F9}"/>
    <cellStyle name="40% - Accent4 2 5 2 3" xfId="7464" xr:uid="{CED96BC8-84DE-4D66-A56A-920785671020}"/>
    <cellStyle name="40% - Accent4 2 5 2 3 2" xfId="15794" xr:uid="{415A7C50-422C-4F3D-905B-59B07ACFC6C4}"/>
    <cellStyle name="40% - Accent4 2 5 2 3 2 2" xfId="32451" xr:uid="{E992205C-7824-49F7-909A-922E1B3D4C92}"/>
    <cellStyle name="40% - Accent4 2 5 2 3 3" xfId="24123" xr:uid="{F75705C5-51E0-4887-99B8-47A18B163C5E}"/>
    <cellStyle name="40% - Accent4 2 5 2 4" xfId="10242" xr:uid="{59A2346E-E64E-4158-A1D9-1657637BEC23}"/>
    <cellStyle name="40% - Accent4 2 5 2 4 2" xfId="26899" xr:uid="{D8528A46-FC49-4ED1-97EE-E722BC7ADAEC}"/>
    <cellStyle name="40% - Accent4 2 5 2 5" xfId="18571" xr:uid="{F312BCA5-61AD-493F-90DD-D19088AEECDA}"/>
    <cellStyle name="40% - Accent4 2 5 3" xfId="3361" xr:uid="{D33B6430-40B3-4A06-BCE5-96BCC74DD497}"/>
    <cellStyle name="40% - Accent4 2 5 3 2" xfId="11691" xr:uid="{641782E6-CE04-4B55-AB2F-37EDDFE979AD}"/>
    <cellStyle name="40% - Accent4 2 5 3 2 2" xfId="28348" xr:uid="{E90659D5-4341-4275-8C7A-02F3E57C314B}"/>
    <cellStyle name="40% - Accent4 2 5 3 3" xfId="20020" xr:uid="{6134113C-A637-473A-953A-F42E1C4ECADF}"/>
    <cellStyle name="40% - Accent4 2 5 4" xfId="6137" xr:uid="{214921BC-38CE-42A8-A3D9-3162E88207E9}"/>
    <cellStyle name="40% - Accent4 2 5 4 2" xfId="14467" xr:uid="{390E028A-0C81-4824-AF94-60AED05EF4DC}"/>
    <cellStyle name="40% - Accent4 2 5 4 2 2" xfId="31124" xr:uid="{CF1FA9BB-3230-49E1-8C6D-4A212ECC381C}"/>
    <cellStyle name="40% - Accent4 2 5 4 3" xfId="22796" xr:uid="{244BE904-136C-4D30-9308-77C262ECCE06}"/>
    <cellStyle name="40% - Accent4 2 5 5" xfId="8915" xr:uid="{C32F85FE-54DB-4B0D-9EFC-EB1904A84E4D}"/>
    <cellStyle name="40% - Accent4 2 5 5 2" xfId="25572" xr:uid="{EF88BF34-8EDC-42AC-A67E-92F3B27C31CA}"/>
    <cellStyle name="40% - Accent4 2 5 6" xfId="17244" xr:uid="{C4A225BE-2CFB-4E96-945D-BD6D67C2E2D2}"/>
    <cellStyle name="40% - Accent4 2 6" xfId="1045" xr:uid="{BBF35710-F96B-41C0-B428-AE2400F2E687}"/>
    <cellStyle name="40% - Accent4 2 6 2" xfId="2373" xr:uid="{56A24196-E110-466E-A9F8-910DB6C326AD}"/>
    <cellStyle name="40% - Accent4 2 6 2 2" xfId="5163" xr:uid="{4ACB2B15-37A7-499B-8CD6-6D0953BE55F6}"/>
    <cellStyle name="40% - Accent4 2 6 2 2 2" xfId="13493" xr:uid="{3B6E37FF-EFCD-424C-BBCE-C9A2682B9A00}"/>
    <cellStyle name="40% - Accent4 2 6 2 2 2 2" xfId="30150" xr:uid="{54C66E6E-B97B-4FFB-8B38-194DB9AC399D}"/>
    <cellStyle name="40% - Accent4 2 6 2 2 3" xfId="21822" xr:uid="{BD52833E-CDBD-418E-BCC1-7F03339A24C0}"/>
    <cellStyle name="40% - Accent4 2 6 2 3" xfId="7939" xr:uid="{6D6E3D6D-2835-4C84-BFFE-C2F2B1BF2FED}"/>
    <cellStyle name="40% - Accent4 2 6 2 3 2" xfId="16269" xr:uid="{9631EE82-9C1D-414E-A68F-33E55598B0D7}"/>
    <cellStyle name="40% - Accent4 2 6 2 3 2 2" xfId="32926" xr:uid="{775B6641-F4E0-485C-B5D1-67C4AFA84710}"/>
    <cellStyle name="40% - Accent4 2 6 2 3 3" xfId="24598" xr:uid="{2ABD6D48-E1C5-440A-8BF2-9547F1EAD1EE}"/>
    <cellStyle name="40% - Accent4 2 6 2 4" xfId="10717" xr:uid="{58A830BB-13FF-474D-A93A-0C72208CE1B5}"/>
    <cellStyle name="40% - Accent4 2 6 2 4 2" xfId="27374" xr:uid="{4D71A4B7-F704-4743-9970-4D602500E088}"/>
    <cellStyle name="40% - Accent4 2 6 2 5" xfId="19046" xr:uid="{D4237E10-D605-496F-9D73-EB92B31B4D13}"/>
    <cellStyle name="40% - Accent4 2 6 3" xfId="3836" xr:uid="{552027DD-2A4B-4AF7-A93C-5EAB63C2498E}"/>
    <cellStyle name="40% - Accent4 2 6 3 2" xfId="12166" xr:uid="{D908050D-646B-49AE-A4F2-1E38230F6B9E}"/>
    <cellStyle name="40% - Accent4 2 6 3 2 2" xfId="28823" xr:uid="{AE164D68-5325-4F9B-B4CD-C38E38AD4A50}"/>
    <cellStyle name="40% - Accent4 2 6 3 3" xfId="20495" xr:uid="{E35274FC-A490-4647-AF8B-08EB81FCC21C}"/>
    <cellStyle name="40% - Accent4 2 6 4" xfId="6612" xr:uid="{F07C5FD6-0BC7-436E-83E7-958393665A42}"/>
    <cellStyle name="40% - Accent4 2 6 4 2" xfId="14942" xr:uid="{C7901993-0D8C-48F1-828C-9071DEDA71B1}"/>
    <cellStyle name="40% - Accent4 2 6 4 2 2" xfId="31599" xr:uid="{B51FB45C-40EA-4814-9715-5415BC7CE917}"/>
    <cellStyle name="40% - Accent4 2 6 4 3" xfId="23271" xr:uid="{D39D62A1-A688-4E70-A894-6A25145C3436}"/>
    <cellStyle name="40% - Accent4 2 6 5" xfId="9390" xr:uid="{FE9CAC46-1FDB-4D50-A4B6-113584F3049E}"/>
    <cellStyle name="40% - Accent4 2 6 5 2" xfId="26047" xr:uid="{A99348FE-2971-48CB-8A55-CD5AB18BC405}"/>
    <cellStyle name="40% - Accent4 2 6 6" xfId="17719" xr:uid="{323B96EE-9148-4C0D-AAA3-B4D91D7CD30E}"/>
    <cellStyle name="40% - Accent4 2 7" xfId="1306" xr:uid="{19280CC7-C383-4CA4-8999-808C6DC8E8E3}"/>
    <cellStyle name="40% - Accent4 2 7 2" xfId="2634" xr:uid="{AB8C7A58-9A14-4358-8090-9AC4A76261EB}"/>
    <cellStyle name="40% - Accent4 2 7 2 2" xfId="5424" xr:uid="{E7093633-60C9-4859-BCDC-A05FDC7F22FC}"/>
    <cellStyle name="40% - Accent4 2 7 2 2 2" xfId="13754" xr:uid="{16B0B4E4-C02B-4A48-B7F6-D745FBFE7709}"/>
    <cellStyle name="40% - Accent4 2 7 2 2 2 2" xfId="30411" xr:uid="{6DCD5A70-BA5C-470F-B611-C11DF9ABD91A}"/>
    <cellStyle name="40% - Accent4 2 7 2 2 3" xfId="22083" xr:uid="{E348AE0D-F015-4771-BEC7-2D84FCDD2E2B}"/>
    <cellStyle name="40% - Accent4 2 7 2 3" xfId="8200" xr:uid="{39D72BD7-B67E-4AA0-8A97-CCFA76706038}"/>
    <cellStyle name="40% - Accent4 2 7 2 3 2" xfId="16530" xr:uid="{700589F2-9F8F-4F57-A67A-279D7E35A145}"/>
    <cellStyle name="40% - Accent4 2 7 2 3 2 2" xfId="33187" xr:uid="{45D24D13-975E-450C-89E0-DF54FF94513E}"/>
    <cellStyle name="40% - Accent4 2 7 2 3 3" xfId="24859" xr:uid="{45259060-037E-49D7-9C2C-3B85DBF65E50}"/>
    <cellStyle name="40% - Accent4 2 7 2 4" xfId="10978" xr:uid="{8BD45DE3-8BFB-404D-819B-3400B413E5AD}"/>
    <cellStyle name="40% - Accent4 2 7 2 4 2" xfId="27635" xr:uid="{90C5C427-C979-443E-969B-875C9A5EA18A}"/>
    <cellStyle name="40% - Accent4 2 7 2 5" xfId="19307" xr:uid="{09AB34EB-C33C-4E12-9B19-0642CF7F4ADC}"/>
    <cellStyle name="40% - Accent4 2 7 3" xfId="4097" xr:uid="{5100D2EB-5846-4AF0-9513-45D941C4644C}"/>
    <cellStyle name="40% - Accent4 2 7 3 2" xfId="12427" xr:uid="{FC980CD4-F981-47BF-AD9A-180F2719B22C}"/>
    <cellStyle name="40% - Accent4 2 7 3 2 2" xfId="29084" xr:uid="{B4535CEE-FEFA-466E-AA94-4564D15303A4}"/>
    <cellStyle name="40% - Accent4 2 7 3 3" xfId="20756" xr:uid="{BFAEACF7-8275-4957-9BE1-4CFE94C4DA89}"/>
    <cellStyle name="40% - Accent4 2 7 4" xfId="6873" xr:uid="{8B0070D1-4073-4878-A8F3-44710164CE3C}"/>
    <cellStyle name="40% - Accent4 2 7 4 2" xfId="15203" xr:uid="{14818670-A3A2-4423-B1D9-BD8302E6ECFE}"/>
    <cellStyle name="40% - Accent4 2 7 4 2 2" xfId="31860" xr:uid="{7C876F4F-D535-49DF-993F-F3B02696CD4D}"/>
    <cellStyle name="40% - Accent4 2 7 4 3" xfId="23532" xr:uid="{A3CD8AB8-19D9-45D9-B287-9B18DF3528A2}"/>
    <cellStyle name="40% - Accent4 2 7 5" xfId="9651" xr:uid="{3415F5F0-850D-4AC4-A38F-FF3ADFA92B6D}"/>
    <cellStyle name="40% - Accent4 2 7 5 2" xfId="26308" xr:uid="{BD70CA43-C12A-477E-850C-DCCBC28369DC}"/>
    <cellStyle name="40% - Accent4 2 7 6" xfId="17980" xr:uid="{4D136DE2-360F-49BC-A82D-18B22CE2C9B0}"/>
    <cellStyle name="40% - Accent4 2 8" xfId="1424" xr:uid="{EF75827B-CE4A-46AF-BDA5-6E2F582F7029}"/>
    <cellStyle name="40% - Accent4 2 8 2" xfId="4215" xr:uid="{50C4932D-3628-4637-ACCA-4856B9F7DBAB}"/>
    <cellStyle name="40% - Accent4 2 8 2 2" xfId="12545" xr:uid="{63CF4AE1-5CE3-49E8-A19E-D238EEC41E7F}"/>
    <cellStyle name="40% - Accent4 2 8 2 2 2" xfId="29202" xr:uid="{62EF0D9F-CAAC-4159-B796-03C1499C4D80}"/>
    <cellStyle name="40% - Accent4 2 8 2 3" xfId="20874" xr:uid="{3437C913-4A40-4D89-A898-244B5A60A382}"/>
    <cellStyle name="40% - Accent4 2 8 3" xfId="6991" xr:uid="{4CB6D1FE-6632-465B-9C4E-35FD009996A0}"/>
    <cellStyle name="40% - Accent4 2 8 3 2" xfId="15321" xr:uid="{C7006D3B-4160-47B0-802A-45AB47648D72}"/>
    <cellStyle name="40% - Accent4 2 8 3 2 2" xfId="31978" xr:uid="{68870A93-CD96-452A-B94F-61D9C6CE7868}"/>
    <cellStyle name="40% - Accent4 2 8 3 3" xfId="23650" xr:uid="{16CE3788-8262-4E46-84CA-10E665105079}"/>
    <cellStyle name="40% - Accent4 2 8 4" xfId="9769" xr:uid="{085EDB0B-A967-4C28-BC7C-558922FDFE83}"/>
    <cellStyle name="40% - Accent4 2 8 4 2" xfId="26426" xr:uid="{97EA7DBA-A695-4835-BAA6-C25125BA3CE0}"/>
    <cellStyle name="40% - Accent4 2 8 5" xfId="18098" xr:uid="{364380EB-C5C2-4E57-B957-235467FEFC1A}"/>
    <cellStyle name="40% - Accent4 2 9" xfId="2887" xr:uid="{1560A848-1583-4BC3-9669-454E04BACA2C}"/>
    <cellStyle name="40% - Accent4 2 9 2" xfId="11218" xr:uid="{2A16F7B4-C459-4E0E-B2AA-419C33F28252}"/>
    <cellStyle name="40% - Accent4 2 9 2 2" xfId="27875" xr:uid="{5E7A7F9D-7943-4547-8560-E354E5556153}"/>
    <cellStyle name="40% - Accent4 2 9 3" xfId="19547" xr:uid="{F5F2CF55-209F-4FBD-A27D-1A335FA5EAFE}"/>
    <cellStyle name="40% - Accent4 3" xfId="111" xr:uid="{8794D6F1-0A44-493E-AF60-8BFFE9B31AC3}"/>
    <cellStyle name="40% - Accent4 3 10" xfId="8465" xr:uid="{2ED7CB51-90C8-46C4-BA2F-EFBBF73D4FB3}"/>
    <cellStyle name="40% - Accent4 3 10 2" xfId="25122" xr:uid="{8EDD2657-FD7E-4C5E-A5BC-5C9A0553EF1D}"/>
    <cellStyle name="40% - Accent4 3 11" xfId="16794" xr:uid="{8CBB2B33-65F0-4404-9E17-A5F7F83EAA3F}"/>
    <cellStyle name="40% - Accent4 3 12" xfId="33984" xr:uid="{2E881E4E-8FCF-41A7-9EC1-B66AAF83CB6E}"/>
    <cellStyle name="40% - Accent4 3 13" xfId="34745" xr:uid="{C4807186-AAD1-48F4-B240-88D3B9D80439}"/>
    <cellStyle name="40% - Accent4 3 2" xfId="234" xr:uid="{90BCBDB9-B2BC-49FB-BAB1-D2E55EDBD8DF}"/>
    <cellStyle name="40% - Accent4 3 2 10" xfId="34805" xr:uid="{7543CF3A-6D72-4BEE-A71C-03AB448429E0}"/>
    <cellStyle name="40% - Accent4 3 2 2" xfId="475" xr:uid="{82708E80-1B29-4B1A-A4A3-DE5D213DD766}"/>
    <cellStyle name="40% - Accent4 3 2 2 2" xfId="952" xr:uid="{E31FE2E7-1BD8-4323-9C65-5537AF75B95A}"/>
    <cellStyle name="40% - Accent4 3 2 2 2 2" xfId="2280" xr:uid="{83A25713-82CC-4F98-A7E7-A8EF1621E991}"/>
    <cellStyle name="40% - Accent4 3 2 2 2 2 2" xfId="5070" xr:uid="{1B3E3BC0-EFB1-4D62-B48B-C6DBB225EE50}"/>
    <cellStyle name="40% - Accent4 3 2 2 2 2 2 2" xfId="13400" xr:uid="{2B7E3B0B-3626-4366-9679-CFF303453549}"/>
    <cellStyle name="40% - Accent4 3 2 2 2 2 2 2 2" xfId="30057" xr:uid="{7022F136-1B1A-4E10-9EF7-01E6ADCA2049}"/>
    <cellStyle name="40% - Accent4 3 2 2 2 2 2 3" xfId="21729" xr:uid="{201A9167-85BD-424F-98A1-FF8D87E2A144}"/>
    <cellStyle name="40% - Accent4 3 2 2 2 2 3" xfId="7846" xr:uid="{91046B9C-B5DC-4DDA-942C-9A138E360E0E}"/>
    <cellStyle name="40% - Accent4 3 2 2 2 2 3 2" xfId="16176" xr:uid="{7D3D02BE-A2BB-4B93-B500-8FC062E3B38C}"/>
    <cellStyle name="40% - Accent4 3 2 2 2 2 3 2 2" xfId="32833" xr:uid="{80ECE61E-B846-436A-8DB9-862BA120DB0B}"/>
    <cellStyle name="40% - Accent4 3 2 2 2 2 3 3" xfId="24505" xr:uid="{9C82027B-A5BD-457E-BC52-23C14AAADFB4}"/>
    <cellStyle name="40% - Accent4 3 2 2 2 2 4" xfId="10624" xr:uid="{1F54CAD7-6402-4DB1-A2E5-6A26DBFCD4DA}"/>
    <cellStyle name="40% - Accent4 3 2 2 2 2 4 2" xfId="27281" xr:uid="{626D4401-88C3-4184-9759-A98872F9D8F3}"/>
    <cellStyle name="40% - Accent4 3 2 2 2 2 5" xfId="18953" xr:uid="{89391662-F615-459C-AEFE-8B10346D4778}"/>
    <cellStyle name="40% - Accent4 3 2 2 2 3" xfId="3743" xr:uid="{BDB7C9EA-40B1-4660-A54A-7039E20295D2}"/>
    <cellStyle name="40% - Accent4 3 2 2 2 3 2" xfId="12073" xr:uid="{551C7E81-81E8-47BE-8D81-1659BA7BF4DE}"/>
    <cellStyle name="40% - Accent4 3 2 2 2 3 2 2" xfId="28730" xr:uid="{7AD0A69E-A791-4AD4-B25D-2B09234A2C17}"/>
    <cellStyle name="40% - Accent4 3 2 2 2 3 3" xfId="20402" xr:uid="{D10B47AF-5DFC-425A-B4DB-D885B19BF4A5}"/>
    <cellStyle name="40% - Accent4 3 2 2 2 4" xfId="6519" xr:uid="{EC484169-E419-4BA2-B19F-0FCEEFC7CBB0}"/>
    <cellStyle name="40% - Accent4 3 2 2 2 4 2" xfId="14849" xr:uid="{ADEF078B-6796-4923-9BDC-0C8A48BE33DA}"/>
    <cellStyle name="40% - Accent4 3 2 2 2 4 2 2" xfId="31506" xr:uid="{6722CE98-02FD-449F-ADAA-CFFC0B375F7B}"/>
    <cellStyle name="40% - Accent4 3 2 2 2 4 3" xfId="23178" xr:uid="{40169F17-4D9B-4AB5-A1F9-12D33B52354E}"/>
    <cellStyle name="40% - Accent4 3 2 2 2 5" xfId="9297" xr:uid="{AA874AF8-615A-4921-A923-55C092889A1B}"/>
    <cellStyle name="40% - Accent4 3 2 2 2 5 2" xfId="25954" xr:uid="{1E5DDF01-EDB7-432C-82B4-21A366B7FE59}"/>
    <cellStyle name="40% - Accent4 3 2 2 2 6" xfId="17626" xr:uid="{F1BB5198-D141-4027-86B1-8E48CAFBDBFC}"/>
    <cellStyle name="40% - Accent4 3 2 2 3" xfId="1805" xr:uid="{6A51B2DA-7CAF-401C-9EC2-76A3F78A79CF}"/>
    <cellStyle name="40% - Accent4 3 2 2 3 2" xfId="4595" xr:uid="{054DA93E-DB1E-44FC-82D7-036873D13891}"/>
    <cellStyle name="40% - Accent4 3 2 2 3 2 2" xfId="12925" xr:uid="{EDCF07FB-AEC2-42E7-8AB4-B1F4E935665B}"/>
    <cellStyle name="40% - Accent4 3 2 2 3 2 2 2" xfId="29582" xr:uid="{71FBC072-2770-47FF-AEC8-119BC3BEECCD}"/>
    <cellStyle name="40% - Accent4 3 2 2 3 2 3" xfId="21254" xr:uid="{AF1A4AB5-02EF-4280-92D8-BADFC6023D49}"/>
    <cellStyle name="40% - Accent4 3 2 2 3 3" xfId="7371" xr:uid="{04A2E7E5-A162-4618-9256-487D766EF710}"/>
    <cellStyle name="40% - Accent4 3 2 2 3 3 2" xfId="15701" xr:uid="{29C85B19-E924-431D-BDF4-91B6526A3159}"/>
    <cellStyle name="40% - Accent4 3 2 2 3 3 2 2" xfId="32358" xr:uid="{545FC362-11B2-4C04-A646-4F5B57895FFC}"/>
    <cellStyle name="40% - Accent4 3 2 2 3 3 3" xfId="24030" xr:uid="{9CC231DD-1700-4308-941B-4F29DD868D39}"/>
    <cellStyle name="40% - Accent4 3 2 2 3 4" xfId="10149" xr:uid="{CC96B613-0D6C-4C8D-AB2E-E1F9E63A7143}"/>
    <cellStyle name="40% - Accent4 3 2 2 3 4 2" xfId="26806" xr:uid="{7DC91D41-5B86-45F2-9457-FDD35994C910}"/>
    <cellStyle name="40% - Accent4 3 2 2 3 5" xfId="18478" xr:uid="{A0DCBB9E-33E1-4078-9100-CB5067D7210A}"/>
    <cellStyle name="40% - Accent4 3 2 2 4" xfId="3268" xr:uid="{DC4AF8E7-9C20-4880-AF50-98990B383CC2}"/>
    <cellStyle name="40% - Accent4 3 2 2 4 2" xfId="11598" xr:uid="{5CA4ADF5-4A0E-48F2-8867-ECD7510D607F}"/>
    <cellStyle name="40% - Accent4 3 2 2 4 2 2" xfId="28255" xr:uid="{D8779F3F-8A13-4356-9962-8BA9EBAA396D}"/>
    <cellStyle name="40% - Accent4 3 2 2 4 3" xfId="19927" xr:uid="{182B3DFD-C208-468F-8A66-F1B184A7F552}"/>
    <cellStyle name="40% - Accent4 3 2 2 5" xfId="6044" xr:uid="{F82BC0AE-D002-432A-AE75-34054560A19C}"/>
    <cellStyle name="40% - Accent4 3 2 2 5 2" xfId="14374" xr:uid="{D596EC77-397B-4C93-8BE4-90BAE5E0E942}"/>
    <cellStyle name="40% - Accent4 3 2 2 5 2 2" xfId="31031" xr:uid="{3320D80A-D09A-42C6-BA7A-BEA4BE6CBE67}"/>
    <cellStyle name="40% - Accent4 3 2 2 5 3" xfId="22703" xr:uid="{E45F27B0-2179-49DC-848D-AC971F350ED7}"/>
    <cellStyle name="40% - Accent4 3 2 2 6" xfId="8822" xr:uid="{B585A9B2-406F-47E0-B9B2-D138150C9B02}"/>
    <cellStyle name="40% - Accent4 3 2 2 6 2" xfId="25479" xr:uid="{3D1C1B91-5577-43F2-AE2D-35FF46C4CA69}"/>
    <cellStyle name="40% - Accent4 3 2 2 7" xfId="17151" xr:uid="{69CD5AE8-806F-4BC4-B43A-29C2541506DF}"/>
    <cellStyle name="40% - Accent4 3 2 3" xfId="711" xr:uid="{7CE71557-BD0D-4E62-B234-3B8E2CB75387}"/>
    <cellStyle name="40% - Accent4 3 2 3 2" xfId="2041" xr:uid="{FC8B3486-9A47-4E48-B446-4A11D363E428}"/>
    <cellStyle name="40% - Accent4 3 2 3 2 2" xfId="4831" xr:uid="{8DD4A2C7-C8D8-4721-8436-F94639E952B3}"/>
    <cellStyle name="40% - Accent4 3 2 3 2 2 2" xfId="13161" xr:uid="{61B99BA2-C526-4D2D-8A4E-40D3BCDF2983}"/>
    <cellStyle name="40% - Accent4 3 2 3 2 2 2 2" xfId="29818" xr:uid="{E8447373-E9B6-4EE0-B451-268BFF365F32}"/>
    <cellStyle name="40% - Accent4 3 2 3 2 2 3" xfId="21490" xr:uid="{861A0102-AED6-4F9D-B2BD-649B13FF6D71}"/>
    <cellStyle name="40% - Accent4 3 2 3 2 3" xfId="7607" xr:uid="{EE582665-C352-4A40-8FF3-2383597ECF77}"/>
    <cellStyle name="40% - Accent4 3 2 3 2 3 2" xfId="15937" xr:uid="{9FEF81CC-1F5C-4076-9E01-5FB6386B74A8}"/>
    <cellStyle name="40% - Accent4 3 2 3 2 3 2 2" xfId="32594" xr:uid="{BF6D29A2-74CF-42B2-981F-8EC380D61CDB}"/>
    <cellStyle name="40% - Accent4 3 2 3 2 3 3" xfId="24266" xr:uid="{8F5CA428-9217-4008-89C9-9E717667B105}"/>
    <cellStyle name="40% - Accent4 3 2 3 2 4" xfId="10385" xr:uid="{EEA5E687-F6F2-4E75-B2A8-CF00F0F5A080}"/>
    <cellStyle name="40% - Accent4 3 2 3 2 4 2" xfId="27042" xr:uid="{6A591BB8-DF7C-4795-834C-C8544A071422}"/>
    <cellStyle name="40% - Accent4 3 2 3 2 5" xfId="18714" xr:uid="{2E315451-1A6F-4153-B45B-81CD6708BF43}"/>
    <cellStyle name="40% - Accent4 3 2 3 3" xfId="3504" xr:uid="{1CA2D307-9E9E-44FC-B802-32198FC07601}"/>
    <cellStyle name="40% - Accent4 3 2 3 3 2" xfId="11834" xr:uid="{400B5CB3-F907-4105-AB50-0D90D2394529}"/>
    <cellStyle name="40% - Accent4 3 2 3 3 2 2" xfId="28491" xr:uid="{09C94085-690A-4580-8B82-C2A0CA4FDEB0}"/>
    <cellStyle name="40% - Accent4 3 2 3 3 3" xfId="20163" xr:uid="{7D9EBB47-A854-496D-A0DC-255F0952BB4C}"/>
    <cellStyle name="40% - Accent4 3 2 3 4" xfId="6280" xr:uid="{8BC12D8A-2EA6-407B-B0F6-227A7FD0838B}"/>
    <cellStyle name="40% - Accent4 3 2 3 4 2" xfId="14610" xr:uid="{E91A28FE-913A-4485-B25C-2B5C8120A67B}"/>
    <cellStyle name="40% - Accent4 3 2 3 4 2 2" xfId="31267" xr:uid="{399FAA18-7BC3-4F65-AD3B-3FCAD258AD5B}"/>
    <cellStyle name="40% - Accent4 3 2 3 4 3" xfId="22939" xr:uid="{341CFADF-8E06-422D-BF6B-1D3C37B58A7A}"/>
    <cellStyle name="40% - Accent4 3 2 3 5" xfId="9058" xr:uid="{80B80691-EFFE-47FD-9A40-F06B8BB139CE}"/>
    <cellStyle name="40% - Accent4 3 2 3 5 2" xfId="25715" xr:uid="{8A1C3C80-BA18-4CBF-A626-B88308E41CDD}"/>
    <cellStyle name="40% - Accent4 3 2 3 6" xfId="17387" xr:uid="{C7639B69-F9A8-40DE-94ED-B1321A4147B5}"/>
    <cellStyle name="40% - Accent4 3 2 4" xfId="1188" xr:uid="{213AA0A5-92E4-4FD5-8CE9-05CEBF22A271}"/>
    <cellStyle name="40% - Accent4 3 2 4 2" xfId="2516" xr:uid="{EE3579E8-5852-43CB-B3C8-841C70A5AA66}"/>
    <cellStyle name="40% - Accent4 3 2 4 2 2" xfId="5306" xr:uid="{F5A80C17-77CD-4872-B792-2F72F72193BE}"/>
    <cellStyle name="40% - Accent4 3 2 4 2 2 2" xfId="13636" xr:uid="{90C814EF-D416-4538-87FC-B667F856914E}"/>
    <cellStyle name="40% - Accent4 3 2 4 2 2 2 2" xfId="30293" xr:uid="{62943252-97A5-4DD3-B31B-B95335A243FD}"/>
    <cellStyle name="40% - Accent4 3 2 4 2 2 3" xfId="21965" xr:uid="{D3E254FB-B1B1-401B-8425-000CD33D135A}"/>
    <cellStyle name="40% - Accent4 3 2 4 2 3" xfId="8082" xr:uid="{69C6E42F-6338-418A-886E-880057CD0C47}"/>
    <cellStyle name="40% - Accent4 3 2 4 2 3 2" xfId="16412" xr:uid="{56FF073E-CB83-4C56-AA15-21A02EE15343}"/>
    <cellStyle name="40% - Accent4 3 2 4 2 3 2 2" xfId="33069" xr:uid="{5C0BD1BB-CBFC-47AF-97CF-C16DDCD7E5A5}"/>
    <cellStyle name="40% - Accent4 3 2 4 2 3 3" xfId="24741" xr:uid="{61F32D34-8BDF-4907-9DDB-095A5265F078}"/>
    <cellStyle name="40% - Accent4 3 2 4 2 4" xfId="10860" xr:uid="{61727FE3-2034-46E1-A350-E6EAEDCBE31F}"/>
    <cellStyle name="40% - Accent4 3 2 4 2 4 2" xfId="27517" xr:uid="{A596071D-F62C-4C08-AB89-915C7763F151}"/>
    <cellStyle name="40% - Accent4 3 2 4 2 5" xfId="19189" xr:uid="{A27BCB5C-96D2-4142-B57F-24C6E0664C16}"/>
    <cellStyle name="40% - Accent4 3 2 4 3" xfId="3979" xr:uid="{9CE06CE8-2CAC-4706-90B3-0D0B777AF524}"/>
    <cellStyle name="40% - Accent4 3 2 4 3 2" xfId="12309" xr:uid="{AFB83FA6-EFC1-4E51-99E0-161666975D9D}"/>
    <cellStyle name="40% - Accent4 3 2 4 3 2 2" xfId="28966" xr:uid="{B27693D2-47FC-44ED-A11D-17C9FA76654B}"/>
    <cellStyle name="40% - Accent4 3 2 4 3 3" xfId="20638" xr:uid="{A7D54C7F-0F62-4FCA-A1A2-12AFB77B2C0D}"/>
    <cellStyle name="40% - Accent4 3 2 4 4" xfId="6755" xr:uid="{A9C3648A-BE22-45FC-AF9E-CB007280C40E}"/>
    <cellStyle name="40% - Accent4 3 2 4 4 2" xfId="15085" xr:uid="{2D9008E1-33FE-41FF-9832-E539C4BEECCD}"/>
    <cellStyle name="40% - Accent4 3 2 4 4 2 2" xfId="31742" xr:uid="{7AA3F5A5-211F-4937-8B88-D793A19CF053}"/>
    <cellStyle name="40% - Accent4 3 2 4 4 3" xfId="23414" xr:uid="{5B4569E9-FDAE-4E27-8F1C-26276A044B65}"/>
    <cellStyle name="40% - Accent4 3 2 4 5" xfId="9533" xr:uid="{14F85657-3E71-46A6-BFE9-38178A98114B}"/>
    <cellStyle name="40% - Accent4 3 2 4 5 2" xfId="26190" xr:uid="{55DD0841-3A1A-4855-9E3F-65A57422569C}"/>
    <cellStyle name="40% - Accent4 3 2 4 6" xfId="17862" xr:uid="{9DE04347-D961-486E-81D3-E33D55EAAFF9}"/>
    <cellStyle name="40% - Accent4 3 2 5" xfId="1568" xr:uid="{9DCFBA8B-E018-465F-9B2F-D9C3A12494E4}"/>
    <cellStyle name="40% - Accent4 3 2 5 2" xfId="4358" xr:uid="{578DA48B-A913-412B-BB4E-22CADEDFED70}"/>
    <cellStyle name="40% - Accent4 3 2 5 2 2" xfId="12688" xr:uid="{C1F4CDFD-F7FA-4EF1-9A70-CEABEA3937E5}"/>
    <cellStyle name="40% - Accent4 3 2 5 2 2 2" xfId="29345" xr:uid="{62903A25-D507-4A6B-B357-307016F87C2F}"/>
    <cellStyle name="40% - Accent4 3 2 5 2 3" xfId="21017" xr:uid="{CAF9351A-2669-43D1-BAD1-BA94FFB05EDE}"/>
    <cellStyle name="40% - Accent4 3 2 5 3" xfId="7134" xr:uid="{A4506D4A-0638-41F9-B3B3-02854A6D947B}"/>
    <cellStyle name="40% - Accent4 3 2 5 3 2" xfId="15464" xr:uid="{9953B209-1610-4EDB-A165-D47407E7BDD6}"/>
    <cellStyle name="40% - Accent4 3 2 5 3 2 2" xfId="32121" xr:uid="{8C7EC6FD-2F22-4D43-9442-B0667FE480D5}"/>
    <cellStyle name="40% - Accent4 3 2 5 3 3" xfId="23793" xr:uid="{4958DAA8-DDE4-4752-8F3C-EECEC9BC310A}"/>
    <cellStyle name="40% - Accent4 3 2 5 4" xfId="9912" xr:uid="{7AAEF69D-CA40-4AE6-9196-5490581C4E13}"/>
    <cellStyle name="40% - Accent4 3 2 5 4 2" xfId="26569" xr:uid="{7176F1A0-9650-42D3-8338-8433061BFA54}"/>
    <cellStyle name="40% - Accent4 3 2 5 5" xfId="18241" xr:uid="{897458DB-4616-4B30-AB1D-BA240B592A47}"/>
    <cellStyle name="40% - Accent4 3 2 6" xfId="3031" xr:uid="{757669E9-823B-4F46-BA86-9322A0CA8D7C}"/>
    <cellStyle name="40% - Accent4 3 2 6 2" xfId="11361" xr:uid="{0FD6427F-1F7C-4660-B96F-5C352C68A4BC}"/>
    <cellStyle name="40% - Accent4 3 2 6 2 2" xfId="28018" xr:uid="{1A2072FC-7112-4E31-85CD-1D251EE5FCF6}"/>
    <cellStyle name="40% - Accent4 3 2 6 3" xfId="19690" xr:uid="{2DD0C0E9-8EB1-482D-9D8A-62381330D95C}"/>
    <cellStyle name="40% - Accent4 3 2 7" xfId="5807" xr:uid="{28828B3D-C163-4073-BC78-31EF7FC8D64D}"/>
    <cellStyle name="40% - Accent4 3 2 7 2" xfId="14137" xr:uid="{4EB62321-9612-4EA7-9BC7-143FBB1F4CC7}"/>
    <cellStyle name="40% - Accent4 3 2 7 2 2" xfId="30794" xr:uid="{B407E3E1-AE1B-4670-B607-2DD3AF582B14}"/>
    <cellStyle name="40% - Accent4 3 2 7 3" xfId="22466" xr:uid="{1209B769-E89B-4C64-A2AE-8A0B980EBBB0}"/>
    <cellStyle name="40% - Accent4 3 2 8" xfId="8585" xr:uid="{014A7E4E-BB1B-4551-8C43-3BE6A1AFE2B5}"/>
    <cellStyle name="40% - Accent4 3 2 8 2" xfId="25242" xr:uid="{71BCE24C-26B3-4538-80AC-3C0AD77688F3}"/>
    <cellStyle name="40% - Accent4 3 2 9" xfId="16914" xr:uid="{212FBC1F-7AF4-43FE-A726-259F46610480}"/>
    <cellStyle name="40% - Accent4 3 3" xfId="355" xr:uid="{498AB846-17F0-4503-9F5C-1E3268C713C1}"/>
    <cellStyle name="40% - Accent4 3 3 2" xfId="834" xr:uid="{57B31416-4DC2-4220-9D36-A213CBB31E92}"/>
    <cellStyle name="40% - Accent4 3 3 2 2" xfId="2162" xr:uid="{4C2251CA-6D47-4F6B-A295-D43245F4F0D0}"/>
    <cellStyle name="40% - Accent4 3 3 2 2 2" xfId="4952" xr:uid="{F05B8A5E-E490-49D4-8D1A-52CDFE10B458}"/>
    <cellStyle name="40% - Accent4 3 3 2 2 2 2" xfId="13282" xr:uid="{C838D56D-A454-45A2-AED3-C77CE4FCBB99}"/>
    <cellStyle name="40% - Accent4 3 3 2 2 2 2 2" xfId="29939" xr:uid="{5B87DAE1-BCCB-4DDF-B37B-3908C34646A9}"/>
    <cellStyle name="40% - Accent4 3 3 2 2 2 3" xfId="21611" xr:uid="{65B99BF9-4C6C-4098-85B9-0DB8BB508533}"/>
    <cellStyle name="40% - Accent4 3 3 2 2 3" xfId="7728" xr:uid="{6B73B321-B0EF-4FD0-B8A9-F1E0024422FF}"/>
    <cellStyle name="40% - Accent4 3 3 2 2 3 2" xfId="16058" xr:uid="{974B3E55-5689-4407-8FF6-C35F1256D09F}"/>
    <cellStyle name="40% - Accent4 3 3 2 2 3 2 2" xfId="32715" xr:uid="{CF2A5EDD-6DE8-4DD6-9024-AF96AFA0996F}"/>
    <cellStyle name="40% - Accent4 3 3 2 2 3 3" xfId="24387" xr:uid="{77C0A90A-86ED-4AAD-9D86-791FA2E07DF7}"/>
    <cellStyle name="40% - Accent4 3 3 2 2 4" xfId="10506" xr:uid="{9450A037-0370-442A-8E6F-1612C95A60DF}"/>
    <cellStyle name="40% - Accent4 3 3 2 2 4 2" xfId="27163" xr:uid="{5EB89B3D-F023-4640-B880-FFE46DD7F822}"/>
    <cellStyle name="40% - Accent4 3 3 2 2 5" xfId="18835" xr:uid="{7814AD3B-4324-42B2-AABD-6D3510E71E44}"/>
    <cellStyle name="40% - Accent4 3 3 2 3" xfId="3625" xr:uid="{95CD4429-E12B-4610-8BC4-1E5C46D6AFAD}"/>
    <cellStyle name="40% - Accent4 3 3 2 3 2" xfId="11955" xr:uid="{CEB62538-409C-479E-9655-41A8E814BFCB}"/>
    <cellStyle name="40% - Accent4 3 3 2 3 2 2" xfId="28612" xr:uid="{17B52133-5338-4CBA-AABD-0BEFD74C6267}"/>
    <cellStyle name="40% - Accent4 3 3 2 3 3" xfId="20284" xr:uid="{E2C15ACA-BD8B-4EF4-AE85-C38373D04BFC}"/>
    <cellStyle name="40% - Accent4 3 3 2 4" xfId="6401" xr:uid="{E1CB57FE-F8A0-4520-9211-FC763D32A7F4}"/>
    <cellStyle name="40% - Accent4 3 3 2 4 2" xfId="14731" xr:uid="{0142A47D-D23A-43F5-A2C4-20F65505E9BD}"/>
    <cellStyle name="40% - Accent4 3 3 2 4 2 2" xfId="31388" xr:uid="{8D40D703-AB75-4C1B-B247-0016A4AD2174}"/>
    <cellStyle name="40% - Accent4 3 3 2 4 3" xfId="23060" xr:uid="{990DB3C8-351E-478F-B5F8-D821E774CC68}"/>
    <cellStyle name="40% - Accent4 3 3 2 5" xfId="9179" xr:uid="{5E8D0D09-31C3-46CC-9FB6-C29E9406741D}"/>
    <cellStyle name="40% - Accent4 3 3 2 5 2" xfId="25836" xr:uid="{71AE4331-A786-42F8-B5DA-9535B192ECCB}"/>
    <cellStyle name="40% - Accent4 3 3 2 6" xfId="17508" xr:uid="{6583B28A-B7FA-4B7B-A6E2-568D41200194}"/>
    <cellStyle name="40% - Accent4 3 3 3" xfId="1685" xr:uid="{D5B85247-095A-4F31-9B90-16369AFA47AC}"/>
    <cellStyle name="40% - Accent4 3 3 3 2" xfId="4475" xr:uid="{2C5D123D-F5AC-49CB-AD22-7CC6FFF84A55}"/>
    <cellStyle name="40% - Accent4 3 3 3 2 2" xfId="12805" xr:uid="{835DBD23-11A5-4213-AA02-F4EA02630967}"/>
    <cellStyle name="40% - Accent4 3 3 3 2 2 2" xfId="29462" xr:uid="{8EDC45F8-0FA6-4B2C-8250-37C32D783BB5}"/>
    <cellStyle name="40% - Accent4 3 3 3 2 3" xfId="21134" xr:uid="{EEF91BC5-6CA7-4EEC-B5C2-3C8D9DD32717}"/>
    <cellStyle name="40% - Accent4 3 3 3 3" xfId="7251" xr:uid="{758B7FC0-5E15-4F9F-95CC-C74A8245D686}"/>
    <cellStyle name="40% - Accent4 3 3 3 3 2" xfId="15581" xr:uid="{402234D7-163D-47ED-AB37-D935B4FD764D}"/>
    <cellStyle name="40% - Accent4 3 3 3 3 2 2" xfId="32238" xr:uid="{583D5D3F-7368-4147-8D3C-26AF853F7FAE}"/>
    <cellStyle name="40% - Accent4 3 3 3 3 3" xfId="23910" xr:uid="{AB881E4A-82AD-4286-8C63-C62CA54B657E}"/>
    <cellStyle name="40% - Accent4 3 3 3 4" xfId="10029" xr:uid="{A3BFF9B1-2E0E-41F3-9704-3A24E4AE7631}"/>
    <cellStyle name="40% - Accent4 3 3 3 4 2" xfId="26686" xr:uid="{ADCB22B7-076C-4D0E-8FB8-4FF37D4F0C39}"/>
    <cellStyle name="40% - Accent4 3 3 3 5" xfId="18358" xr:uid="{725D7CA6-5E3D-4D44-9B58-151ED5EC9EEC}"/>
    <cellStyle name="40% - Accent4 3 3 4" xfId="3148" xr:uid="{1D70B94C-027F-4716-9073-06979191F83C}"/>
    <cellStyle name="40% - Accent4 3 3 4 2" xfId="11478" xr:uid="{1AEC1462-B498-4C55-9435-3716C796FF59}"/>
    <cellStyle name="40% - Accent4 3 3 4 2 2" xfId="28135" xr:uid="{5EF2EE5C-E412-4996-9F18-8D4729664404}"/>
    <cellStyle name="40% - Accent4 3 3 4 3" xfId="19807" xr:uid="{D12AA327-11BC-44FA-B3E6-7135F81F9254}"/>
    <cellStyle name="40% - Accent4 3 3 5" xfId="5924" xr:uid="{8F73CF14-736C-44A0-9B85-D66FE43AE355}"/>
    <cellStyle name="40% - Accent4 3 3 5 2" xfId="14254" xr:uid="{78BAC707-42A9-403C-BEE3-32768A47B224}"/>
    <cellStyle name="40% - Accent4 3 3 5 2 2" xfId="30911" xr:uid="{D00BC6D8-A8A2-45BF-9800-F4E9B3224BDA}"/>
    <cellStyle name="40% - Accent4 3 3 5 3" xfId="22583" xr:uid="{CCE6EBD9-C8AE-44C2-81BE-41EFF01A623D}"/>
    <cellStyle name="40% - Accent4 3 3 6" xfId="8702" xr:uid="{FBF7D942-84D9-4E25-B987-E1C3934ED763}"/>
    <cellStyle name="40% - Accent4 3 3 6 2" xfId="25359" xr:uid="{EEB9E1A0-8168-4195-B9E4-063425122A1E}"/>
    <cellStyle name="40% - Accent4 3 3 7" xfId="17031" xr:uid="{8DE6F4C6-15A8-4F38-B98C-BC2D2DAAE53F}"/>
    <cellStyle name="40% - Accent4 3 4" xfId="591" xr:uid="{496046CC-992A-4115-BAB6-04635381E6C8}"/>
    <cellStyle name="40% - Accent4 3 4 2" xfId="1921" xr:uid="{82BD0882-CC70-4F41-B951-6D6ED59A3B7A}"/>
    <cellStyle name="40% - Accent4 3 4 2 2" xfId="4711" xr:uid="{2A52392A-C003-407D-8C03-A2FAE3702DFD}"/>
    <cellStyle name="40% - Accent4 3 4 2 2 2" xfId="13041" xr:uid="{69D136DC-FC07-4AE0-A2DB-4A6990A6275A}"/>
    <cellStyle name="40% - Accent4 3 4 2 2 2 2" xfId="29698" xr:uid="{94C45C41-C4F1-4A4A-955F-C73703A418B7}"/>
    <cellStyle name="40% - Accent4 3 4 2 2 3" xfId="21370" xr:uid="{4562740B-2F83-4C6B-BDE6-5092F39CE639}"/>
    <cellStyle name="40% - Accent4 3 4 2 3" xfId="7487" xr:uid="{78103661-90E9-4A51-9546-970544CE4E5F}"/>
    <cellStyle name="40% - Accent4 3 4 2 3 2" xfId="15817" xr:uid="{4EA14079-1951-4C47-8E11-46F382A65E67}"/>
    <cellStyle name="40% - Accent4 3 4 2 3 2 2" xfId="32474" xr:uid="{569BD55D-E34B-48FE-A355-E1EC37843C59}"/>
    <cellStyle name="40% - Accent4 3 4 2 3 3" xfId="24146" xr:uid="{5C55058A-DBA4-4297-96A1-19584843D731}"/>
    <cellStyle name="40% - Accent4 3 4 2 4" xfId="10265" xr:uid="{2986E8C3-F2DC-47D5-BB9E-319FF1EA1591}"/>
    <cellStyle name="40% - Accent4 3 4 2 4 2" xfId="26922" xr:uid="{A0C8A754-7A2B-424A-AF65-84FA30C280FB}"/>
    <cellStyle name="40% - Accent4 3 4 2 5" xfId="18594" xr:uid="{BB8FBFC4-FE94-46F9-8C01-D5DC4E4477A2}"/>
    <cellStyle name="40% - Accent4 3 4 3" xfId="3384" xr:uid="{642A4F35-D458-41A2-8321-B0DFC087402F}"/>
    <cellStyle name="40% - Accent4 3 4 3 2" xfId="11714" xr:uid="{FEB27472-1870-4571-93F5-D97997F0FE73}"/>
    <cellStyle name="40% - Accent4 3 4 3 2 2" xfId="28371" xr:uid="{70A1D1E0-2D3B-4729-A1A2-B41890B8A74A}"/>
    <cellStyle name="40% - Accent4 3 4 3 3" xfId="20043" xr:uid="{93803FF5-E6E3-4B1B-88D4-662650A105A4}"/>
    <cellStyle name="40% - Accent4 3 4 4" xfId="6160" xr:uid="{52E2F808-8BFC-4C85-8E45-D567C34B3DAD}"/>
    <cellStyle name="40% - Accent4 3 4 4 2" xfId="14490" xr:uid="{DF74023D-FDD0-448B-BF82-70EC11C8BFEF}"/>
    <cellStyle name="40% - Accent4 3 4 4 2 2" xfId="31147" xr:uid="{A378FBCA-CC93-410E-9F16-67D26411027E}"/>
    <cellStyle name="40% - Accent4 3 4 4 3" xfId="22819" xr:uid="{60D8A119-0CF8-438C-920C-264DD957803F}"/>
    <cellStyle name="40% - Accent4 3 4 5" xfId="8938" xr:uid="{0E151692-D56F-4E8C-9A94-8A45AC87FAF6}"/>
    <cellStyle name="40% - Accent4 3 4 5 2" xfId="25595" xr:uid="{3BB9773F-BF7A-41B1-87FE-3199EAAAAB02}"/>
    <cellStyle name="40% - Accent4 3 4 6" xfId="17267" xr:uid="{CAF90612-162D-4CBD-BC70-4C7E511614CA}"/>
    <cellStyle name="40% - Accent4 3 5" xfId="1068" xr:uid="{DED6C01B-4E0A-4E36-BB8F-BD4E2E0FA181}"/>
    <cellStyle name="40% - Accent4 3 5 2" xfId="2396" xr:uid="{1E864FD4-AA35-4B16-A0EB-8691DB842661}"/>
    <cellStyle name="40% - Accent4 3 5 2 2" xfId="5186" xr:uid="{0E92712A-0DE2-4297-9487-ADBE08BBEDE8}"/>
    <cellStyle name="40% - Accent4 3 5 2 2 2" xfId="13516" xr:uid="{1FBFF0D3-B9B2-435A-ADBB-0FA39A336382}"/>
    <cellStyle name="40% - Accent4 3 5 2 2 2 2" xfId="30173" xr:uid="{21200FBE-8BAC-4CA9-94DA-C35220073EBB}"/>
    <cellStyle name="40% - Accent4 3 5 2 2 3" xfId="21845" xr:uid="{3223EE15-1929-4623-A2AA-1F968B0EAB39}"/>
    <cellStyle name="40% - Accent4 3 5 2 3" xfId="7962" xr:uid="{462261A5-3B68-4075-9560-5F358DD5DDFF}"/>
    <cellStyle name="40% - Accent4 3 5 2 3 2" xfId="16292" xr:uid="{45587748-86AB-405D-B733-5E23D84FA33E}"/>
    <cellStyle name="40% - Accent4 3 5 2 3 2 2" xfId="32949" xr:uid="{A4EE1469-944F-4A32-8F32-6EE66BB7E5E7}"/>
    <cellStyle name="40% - Accent4 3 5 2 3 3" xfId="24621" xr:uid="{91F47D45-A126-4DE9-AC79-432B86D43097}"/>
    <cellStyle name="40% - Accent4 3 5 2 4" xfId="10740" xr:uid="{DF04AED4-2352-4285-94FC-7B3D9AC09F1F}"/>
    <cellStyle name="40% - Accent4 3 5 2 4 2" xfId="27397" xr:uid="{6C78C59D-5ED2-49C5-8F99-405725AB6730}"/>
    <cellStyle name="40% - Accent4 3 5 2 5" xfId="19069" xr:uid="{FDC0DF5E-AC3E-45E4-AC9E-EF8593B07F04}"/>
    <cellStyle name="40% - Accent4 3 5 3" xfId="3859" xr:uid="{161F5B65-BE70-40DF-BEAE-6C4760ADF763}"/>
    <cellStyle name="40% - Accent4 3 5 3 2" xfId="12189" xr:uid="{1BB66F02-DA16-4563-8A64-66667818106A}"/>
    <cellStyle name="40% - Accent4 3 5 3 2 2" xfId="28846" xr:uid="{5C8AEE23-730D-43C6-8C1E-3C1178655B02}"/>
    <cellStyle name="40% - Accent4 3 5 3 3" xfId="20518" xr:uid="{1161A77B-16F8-4034-ADD9-7CEBF73CDD9B}"/>
    <cellStyle name="40% - Accent4 3 5 4" xfId="6635" xr:uid="{439736EC-63A2-4A14-A79E-CA8C382A490A}"/>
    <cellStyle name="40% - Accent4 3 5 4 2" xfId="14965" xr:uid="{441C0146-6A4C-4D1A-B808-941E72A2F7D1}"/>
    <cellStyle name="40% - Accent4 3 5 4 2 2" xfId="31622" xr:uid="{74C31E08-7954-4F0D-AAE8-69F07580454F}"/>
    <cellStyle name="40% - Accent4 3 5 4 3" xfId="23294" xr:uid="{FA34282B-905F-4A75-A407-3935849F8879}"/>
    <cellStyle name="40% - Accent4 3 5 5" xfId="9413" xr:uid="{CD6A3783-E02F-46C5-8AC7-548E3D3D6ADE}"/>
    <cellStyle name="40% - Accent4 3 5 5 2" xfId="26070" xr:uid="{9844A444-A19A-49C6-9496-C2FE5896F7AA}"/>
    <cellStyle name="40% - Accent4 3 5 6" xfId="17742" xr:uid="{3158A63A-6EC2-4581-A60A-7D7354AE127D}"/>
    <cellStyle name="40% - Accent4 3 6" xfId="1333" xr:uid="{D74C66CB-64A5-45D5-A591-11EA66E9A892}"/>
    <cellStyle name="40% - Accent4 3 6 2" xfId="2661" xr:uid="{8A374932-4463-42F5-B452-A41F586F8AE0}"/>
    <cellStyle name="40% - Accent4 3 6 2 2" xfId="5451" xr:uid="{C0AF797D-DF40-455B-A70F-81D3DE3F978E}"/>
    <cellStyle name="40% - Accent4 3 6 2 2 2" xfId="13781" xr:uid="{8820285D-17E5-4DD8-AA55-FAECFA12D105}"/>
    <cellStyle name="40% - Accent4 3 6 2 2 2 2" xfId="30438" xr:uid="{0A4EEE94-27C5-4A4F-A054-E6699B072F2A}"/>
    <cellStyle name="40% - Accent4 3 6 2 2 3" xfId="22110" xr:uid="{445BF62A-8C0E-48B2-B68C-D7955F2FA3DF}"/>
    <cellStyle name="40% - Accent4 3 6 2 3" xfId="8227" xr:uid="{46D17C39-2ADD-48A0-A065-8D3E6322781C}"/>
    <cellStyle name="40% - Accent4 3 6 2 3 2" xfId="16557" xr:uid="{97CC3CDB-92BE-4D5F-A048-F537E6BF2DD2}"/>
    <cellStyle name="40% - Accent4 3 6 2 3 2 2" xfId="33214" xr:uid="{ABD65F88-D4A4-4083-A1BB-A4053752E2EC}"/>
    <cellStyle name="40% - Accent4 3 6 2 3 3" xfId="24886" xr:uid="{8A65A562-B2CE-49F3-9F19-50824545AC78}"/>
    <cellStyle name="40% - Accent4 3 6 2 4" xfId="11005" xr:uid="{4794BD73-3A28-4064-83EC-D7A534997C7B}"/>
    <cellStyle name="40% - Accent4 3 6 2 4 2" xfId="27662" xr:uid="{E9676987-E644-4446-A0CE-CCBE616CDAC2}"/>
    <cellStyle name="40% - Accent4 3 6 2 5" xfId="19334" xr:uid="{5E2C114F-A1CC-491F-801F-C3021D72BA8D}"/>
    <cellStyle name="40% - Accent4 3 6 3" xfId="4124" xr:uid="{80D2BA08-0CB2-49C5-AEEA-EEF52A2E377D}"/>
    <cellStyle name="40% - Accent4 3 6 3 2" xfId="12454" xr:uid="{4D112C49-E04C-4328-A00D-253025F34147}"/>
    <cellStyle name="40% - Accent4 3 6 3 2 2" xfId="29111" xr:uid="{01DFEE39-B1C1-421D-9CA7-FAF9AEFE77F2}"/>
    <cellStyle name="40% - Accent4 3 6 3 3" xfId="20783" xr:uid="{2F60D510-7A52-4DD5-9776-C8110D070019}"/>
    <cellStyle name="40% - Accent4 3 6 4" xfId="6900" xr:uid="{111E5FE1-26F9-4764-BA27-9E23AE666D90}"/>
    <cellStyle name="40% - Accent4 3 6 4 2" xfId="15230" xr:uid="{8A116F5E-60A4-4555-9ECC-4D3EA6CFC727}"/>
    <cellStyle name="40% - Accent4 3 6 4 2 2" xfId="31887" xr:uid="{45DAB0B4-AEAD-4833-B089-15CB52DC719F}"/>
    <cellStyle name="40% - Accent4 3 6 4 3" xfId="23559" xr:uid="{0979A52F-DF83-4B3B-ACBA-71E90D699C63}"/>
    <cellStyle name="40% - Accent4 3 6 5" xfId="9678" xr:uid="{68362178-15F7-4E87-A174-533351C2A82E}"/>
    <cellStyle name="40% - Accent4 3 6 5 2" xfId="26335" xr:uid="{91B2A22E-23C2-4AF1-A78C-B51077A0C4EA}"/>
    <cellStyle name="40% - Accent4 3 6 6" xfId="18007" xr:uid="{EDB1DA2D-9AFD-420D-91A1-1176C1C42E17}"/>
    <cellStyle name="40% - Accent4 3 7" xfId="1448" xr:uid="{FD7CFCCB-2254-4938-AC02-9D2C9D649068}"/>
    <cellStyle name="40% - Accent4 3 7 2" xfId="4238" xr:uid="{24FFF24B-4996-4031-89EA-6BDD596CB889}"/>
    <cellStyle name="40% - Accent4 3 7 2 2" xfId="12568" xr:uid="{B3DAF7E9-BA86-47A8-9EBD-90F2B93FC167}"/>
    <cellStyle name="40% - Accent4 3 7 2 2 2" xfId="29225" xr:uid="{13B056B9-B025-4530-B1CE-AEA143E36367}"/>
    <cellStyle name="40% - Accent4 3 7 2 3" xfId="20897" xr:uid="{5B841B0E-AB6C-4DAE-BB4F-D21A7C305A9D}"/>
    <cellStyle name="40% - Accent4 3 7 3" xfId="7014" xr:uid="{0368DA0D-9DD1-4CA6-B53F-E7628008EC96}"/>
    <cellStyle name="40% - Accent4 3 7 3 2" xfId="15344" xr:uid="{064727AD-9D44-4E4B-8491-E9DF92793E9F}"/>
    <cellStyle name="40% - Accent4 3 7 3 2 2" xfId="32001" xr:uid="{BB0E302A-4043-48A1-81EA-AAF3D9F35BA8}"/>
    <cellStyle name="40% - Accent4 3 7 3 3" xfId="23673" xr:uid="{54CC3B35-8346-44E8-9C5F-C7D032FE2A89}"/>
    <cellStyle name="40% - Accent4 3 7 4" xfId="9792" xr:uid="{9903FD1A-DDDA-43E6-8E74-D13EE54B3175}"/>
    <cellStyle name="40% - Accent4 3 7 4 2" xfId="26449" xr:uid="{C75A23EA-9AA6-4442-8AEB-BFD6038528A3}"/>
    <cellStyle name="40% - Accent4 3 7 5" xfId="18121" xr:uid="{923BA78E-36EC-47D5-9D94-6405377B4A39}"/>
    <cellStyle name="40% - Accent4 3 8" xfId="2911" xr:uid="{B9F97FB5-01AC-43BF-A14D-DE47B362215A}"/>
    <cellStyle name="40% - Accent4 3 8 2" xfId="11241" xr:uid="{D84C6A5F-BB5B-4284-8558-F0BED675F73C}"/>
    <cellStyle name="40% - Accent4 3 8 2 2" xfId="27898" xr:uid="{7C2C66DC-D827-4E04-AE48-9C4CC9D41257}"/>
    <cellStyle name="40% - Accent4 3 8 3" xfId="19570" xr:uid="{01CD5E31-B1E8-4145-9058-6CA440DFF76B}"/>
    <cellStyle name="40% - Accent4 3 9" xfId="5687" xr:uid="{3890466C-7F0C-4F3D-AA89-7ABA7F96D97F}"/>
    <cellStyle name="40% - Accent4 3 9 2" xfId="14017" xr:uid="{2F06DD84-B073-48C1-8546-1157727A5448}"/>
    <cellStyle name="40% - Accent4 3 9 2 2" xfId="30674" xr:uid="{030726D1-5C1C-483B-8631-60DD424A6F39}"/>
    <cellStyle name="40% - Accent4 3 9 3" xfId="22346" xr:uid="{6FE6B597-0FEA-4029-A2BA-BFDA77831F46}"/>
    <cellStyle name="40% - Accent4 4" xfId="172" xr:uid="{6C8CCD0F-48DB-412F-80A2-D5A6DA002247}"/>
    <cellStyle name="40% - Accent4 4 10" xfId="34765" xr:uid="{E9FFB877-336B-45D4-B21F-2E9371AAE323}"/>
    <cellStyle name="40% - Accent4 4 2" xfId="413" xr:uid="{CB07CAB4-3DC0-4D5D-8AF7-0F88DC902EB1}"/>
    <cellStyle name="40% - Accent4 4 2 2" xfId="890" xr:uid="{1EAB2E76-919F-4CE7-922E-D369D081DED4}"/>
    <cellStyle name="40% - Accent4 4 2 2 2" xfId="2218" xr:uid="{A127D75B-B6A7-40D5-8EFB-7CE3239F82EA}"/>
    <cellStyle name="40% - Accent4 4 2 2 2 2" xfId="5008" xr:uid="{1112CA81-8082-41AE-8486-077F501AC205}"/>
    <cellStyle name="40% - Accent4 4 2 2 2 2 2" xfId="13338" xr:uid="{2ED72946-649E-4A24-A1DC-4E69432FAAEF}"/>
    <cellStyle name="40% - Accent4 4 2 2 2 2 2 2" xfId="29995" xr:uid="{D97149F6-3C63-455C-852E-53167C38F688}"/>
    <cellStyle name="40% - Accent4 4 2 2 2 2 3" xfId="21667" xr:uid="{2A6EB228-A5B4-4D26-AF9C-3FB6A7685FCD}"/>
    <cellStyle name="40% - Accent4 4 2 2 2 3" xfId="7784" xr:uid="{C426E59E-55DD-47F8-984B-58CAA3843E21}"/>
    <cellStyle name="40% - Accent4 4 2 2 2 3 2" xfId="16114" xr:uid="{B79596E2-D2D6-409C-B26A-08954006CAE8}"/>
    <cellStyle name="40% - Accent4 4 2 2 2 3 2 2" xfId="32771" xr:uid="{B33A270C-27A3-40C7-81E2-4B4DE9F2C976}"/>
    <cellStyle name="40% - Accent4 4 2 2 2 3 3" xfId="24443" xr:uid="{FB012512-9F0A-450B-8308-45CE2BEC595D}"/>
    <cellStyle name="40% - Accent4 4 2 2 2 4" xfId="10562" xr:uid="{75C6C638-4EB0-4594-BFED-73A489D988C0}"/>
    <cellStyle name="40% - Accent4 4 2 2 2 4 2" xfId="27219" xr:uid="{74198C86-9BF1-465B-8C8F-949E5DAFC10B}"/>
    <cellStyle name="40% - Accent4 4 2 2 2 5" xfId="18891" xr:uid="{3CD57604-7AF2-4F44-A768-94322A011356}"/>
    <cellStyle name="40% - Accent4 4 2 2 3" xfId="3681" xr:uid="{70020B62-B37D-47DC-AF25-3E8796EDADE5}"/>
    <cellStyle name="40% - Accent4 4 2 2 3 2" xfId="12011" xr:uid="{030832B2-DA4B-40FE-86B6-A91FD67D2228}"/>
    <cellStyle name="40% - Accent4 4 2 2 3 2 2" xfId="28668" xr:uid="{99570A96-F44B-42F8-B3F5-57DDF0E8B50D}"/>
    <cellStyle name="40% - Accent4 4 2 2 3 3" xfId="20340" xr:uid="{36C668DF-73D0-47C9-97AB-BBE538EC536E}"/>
    <cellStyle name="40% - Accent4 4 2 2 4" xfId="6457" xr:uid="{FB1B2284-78EB-4FF4-B422-F3BA53EBA3A5}"/>
    <cellStyle name="40% - Accent4 4 2 2 4 2" xfId="14787" xr:uid="{9AC6AAF7-8D97-45AE-91D8-F3C9848140DD}"/>
    <cellStyle name="40% - Accent4 4 2 2 4 2 2" xfId="31444" xr:uid="{7D2CB901-ABB2-47FA-968C-8172C2AA44D7}"/>
    <cellStyle name="40% - Accent4 4 2 2 4 3" xfId="23116" xr:uid="{026E0F13-05D4-430E-8762-01F83FEF594C}"/>
    <cellStyle name="40% - Accent4 4 2 2 5" xfId="9235" xr:uid="{C06B1DCE-6DC6-4C91-81D6-5AE2AB3CC4D8}"/>
    <cellStyle name="40% - Accent4 4 2 2 5 2" xfId="25892" xr:uid="{142F5796-6A92-4E28-88B1-5663F9DDCFB0}"/>
    <cellStyle name="40% - Accent4 4 2 2 6" xfId="17564" xr:uid="{46EAB900-2E79-484C-A43A-CBE66D0493DE}"/>
    <cellStyle name="40% - Accent4 4 2 3" xfId="1743" xr:uid="{7EB589BF-1F39-4562-AF6D-2EACAA9AD096}"/>
    <cellStyle name="40% - Accent4 4 2 3 2" xfId="4533" xr:uid="{1EEDFF8A-D64B-4387-8588-288AC3C5E79C}"/>
    <cellStyle name="40% - Accent4 4 2 3 2 2" xfId="12863" xr:uid="{07291E10-36CA-4E34-9479-8BA3714C0DBE}"/>
    <cellStyle name="40% - Accent4 4 2 3 2 2 2" xfId="29520" xr:uid="{A4A72C7D-6976-4957-A516-0536C893930F}"/>
    <cellStyle name="40% - Accent4 4 2 3 2 3" xfId="21192" xr:uid="{4FD27B6E-6919-4160-8E02-498F0235C7D8}"/>
    <cellStyle name="40% - Accent4 4 2 3 3" xfId="7309" xr:uid="{8DBD1F1A-1735-4F58-8009-73D1DB908B38}"/>
    <cellStyle name="40% - Accent4 4 2 3 3 2" xfId="15639" xr:uid="{E6406744-9DAB-470C-A391-7C9ECBB9FC0F}"/>
    <cellStyle name="40% - Accent4 4 2 3 3 2 2" xfId="32296" xr:uid="{A8D8E591-6124-40F2-835D-70F83953C0EA}"/>
    <cellStyle name="40% - Accent4 4 2 3 3 3" xfId="23968" xr:uid="{E6145289-0C1E-4C84-AACD-708CE635DF5A}"/>
    <cellStyle name="40% - Accent4 4 2 3 4" xfId="10087" xr:uid="{555A52A4-ECB7-42DB-86C8-4F30F52C86DB}"/>
    <cellStyle name="40% - Accent4 4 2 3 4 2" xfId="26744" xr:uid="{4429A0F5-4B08-4DF2-9392-40DA1A3E39E7}"/>
    <cellStyle name="40% - Accent4 4 2 3 5" xfId="18416" xr:uid="{86E7D953-6B6A-4D50-848D-BF7372F9DFD9}"/>
    <cellStyle name="40% - Accent4 4 2 4" xfId="3206" xr:uid="{8413EBD2-5243-434A-A40B-AC01007CC53D}"/>
    <cellStyle name="40% - Accent4 4 2 4 2" xfId="11536" xr:uid="{B051CCBD-FBE5-4174-97B7-BA442302EFAB}"/>
    <cellStyle name="40% - Accent4 4 2 4 2 2" xfId="28193" xr:uid="{F8955D7C-2109-424C-89BB-5251E3345FBB}"/>
    <cellStyle name="40% - Accent4 4 2 4 3" xfId="19865" xr:uid="{FDB25900-9468-4F58-8ABC-42682D390C14}"/>
    <cellStyle name="40% - Accent4 4 2 5" xfId="5982" xr:uid="{FCC8BA94-F91C-4536-970C-FF3819BD47C8}"/>
    <cellStyle name="40% - Accent4 4 2 5 2" xfId="14312" xr:uid="{63B535B1-AA24-4C49-AAD3-FB5E844945CC}"/>
    <cellStyle name="40% - Accent4 4 2 5 2 2" xfId="30969" xr:uid="{11EB4FC1-EB4C-4FDC-B508-E355771FEFCA}"/>
    <cellStyle name="40% - Accent4 4 2 5 3" xfId="22641" xr:uid="{0E6A3361-515B-4CF0-8C94-54A607969709}"/>
    <cellStyle name="40% - Accent4 4 2 6" xfId="8760" xr:uid="{D88124EC-56BE-466F-9EB8-8D0BB681E9CD}"/>
    <cellStyle name="40% - Accent4 4 2 6 2" xfId="25417" xr:uid="{E4937A64-2798-40C4-92D0-82AEFCC8BCB2}"/>
    <cellStyle name="40% - Accent4 4 2 7" xfId="17089" xr:uid="{17BE0B17-8CF6-41D8-AF87-8FF30CDAAB87}"/>
    <cellStyle name="40% - Accent4 4 3" xfId="649" xr:uid="{C28D72F6-D57D-4664-B942-D2D657F4B147}"/>
    <cellStyle name="40% - Accent4 4 3 2" xfId="1979" xr:uid="{8018161B-36B6-48DD-8482-C071EB2BB7FF}"/>
    <cellStyle name="40% - Accent4 4 3 2 2" xfId="4769" xr:uid="{4FADA221-12EB-4F4C-803B-B50C0506B2D9}"/>
    <cellStyle name="40% - Accent4 4 3 2 2 2" xfId="13099" xr:uid="{6E8F9F22-B04C-4196-AD40-6C566E2D94A9}"/>
    <cellStyle name="40% - Accent4 4 3 2 2 2 2" xfId="29756" xr:uid="{E460E599-0C6F-4719-A8D0-2E97F87ED1EE}"/>
    <cellStyle name="40% - Accent4 4 3 2 2 3" xfId="21428" xr:uid="{AF3FE5D7-BF9B-436E-926E-504EC296AFE1}"/>
    <cellStyle name="40% - Accent4 4 3 2 3" xfId="7545" xr:uid="{1766518D-7576-4453-86EF-8807B05F3C9C}"/>
    <cellStyle name="40% - Accent4 4 3 2 3 2" xfId="15875" xr:uid="{782B12D0-3F42-488A-B436-BCF78E1126D3}"/>
    <cellStyle name="40% - Accent4 4 3 2 3 2 2" xfId="32532" xr:uid="{37AFEA77-DB82-4E41-907D-B5EE57A66045}"/>
    <cellStyle name="40% - Accent4 4 3 2 3 3" xfId="24204" xr:uid="{C642A6FE-BB94-45CA-B252-EBE082FCC2EF}"/>
    <cellStyle name="40% - Accent4 4 3 2 4" xfId="10323" xr:uid="{8D53547F-165A-4A59-92CF-C13ECA0B4CEE}"/>
    <cellStyle name="40% - Accent4 4 3 2 4 2" xfId="26980" xr:uid="{733AAA60-6115-4537-9E36-26642D77ED11}"/>
    <cellStyle name="40% - Accent4 4 3 2 5" xfId="18652" xr:uid="{B97681B9-6114-46A7-B3E5-23C96D822B80}"/>
    <cellStyle name="40% - Accent4 4 3 3" xfId="3442" xr:uid="{D0160DF4-0E7B-4E08-87F7-5734803FFE83}"/>
    <cellStyle name="40% - Accent4 4 3 3 2" xfId="11772" xr:uid="{7F9AFB22-373E-437C-A637-39B6D85F352C}"/>
    <cellStyle name="40% - Accent4 4 3 3 2 2" xfId="28429" xr:uid="{5A6B89EC-5F5A-4195-90C2-B7C614A226F5}"/>
    <cellStyle name="40% - Accent4 4 3 3 3" xfId="20101" xr:uid="{3D90FA88-A261-4836-85E5-B943EBC01033}"/>
    <cellStyle name="40% - Accent4 4 3 4" xfId="6218" xr:uid="{3434B855-97BA-4490-B2C2-20B9C2009FDD}"/>
    <cellStyle name="40% - Accent4 4 3 4 2" xfId="14548" xr:uid="{3BC56D89-999E-4E92-A50D-1677050523A1}"/>
    <cellStyle name="40% - Accent4 4 3 4 2 2" xfId="31205" xr:uid="{39B0D91B-3F0A-4AF0-9CF8-C439C0545608}"/>
    <cellStyle name="40% - Accent4 4 3 4 3" xfId="22877" xr:uid="{71B05D36-2A5E-4E50-9A31-7FA6316F4050}"/>
    <cellStyle name="40% - Accent4 4 3 5" xfId="8996" xr:uid="{04FF5078-E089-4EE8-9E9C-3C61292C23EE}"/>
    <cellStyle name="40% - Accent4 4 3 5 2" xfId="25653" xr:uid="{C2647D86-4A82-4E63-98C2-A1848791F50D}"/>
    <cellStyle name="40% - Accent4 4 3 6" xfId="17325" xr:uid="{B76539BB-7987-4378-8D2F-79AD1588D231}"/>
    <cellStyle name="40% - Accent4 4 4" xfId="1126" xr:uid="{80BF17A7-785D-4562-98E4-71EC90CBEA82}"/>
    <cellStyle name="40% - Accent4 4 4 2" xfId="2454" xr:uid="{3C26C8B5-5DE5-47BB-94DD-E0DC2569A1C4}"/>
    <cellStyle name="40% - Accent4 4 4 2 2" xfId="5244" xr:uid="{239A7087-F8B6-4809-8C1B-91E752A644E3}"/>
    <cellStyle name="40% - Accent4 4 4 2 2 2" xfId="13574" xr:uid="{E5E47DD1-6110-4E6A-94C7-84404FF59A4C}"/>
    <cellStyle name="40% - Accent4 4 4 2 2 2 2" xfId="30231" xr:uid="{7E4973FE-9E01-4C29-A8D9-DF17AE5554F4}"/>
    <cellStyle name="40% - Accent4 4 4 2 2 3" xfId="21903" xr:uid="{D21CE3ED-7191-4E18-B92D-09EE9A3F3CF1}"/>
    <cellStyle name="40% - Accent4 4 4 2 3" xfId="8020" xr:uid="{5D7F192E-8A90-4DB0-9B5F-D38D86AB95F1}"/>
    <cellStyle name="40% - Accent4 4 4 2 3 2" xfId="16350" xr:uid="{08D59760-6D99-4356-B2C0-17648ED057D3}"/>
    <cellStyle name="40% - Accent4 4 4 2 3 2 2" xfId="33007" xr:uid="{11AEED2A-2F07-463F-841F-851D41B9D31D}"/>
    <cellStyle name="40% - Accent4 4 4 2 3 3" xfId="24679" xr:uid="{ECC1542C-6061-4D1D-B288-C0B2A8B34524}"/>
    <cellStyle name="40% - Accent4 4 4 2 4" xfId="10798" xr:uid="{628DADAD-5E87-4BAA-B7D4-DF250B934930}"/>
    <cellStyle name="40% - Accent4 4 4 2 4 2" xfId="27455" xr:uid="{EE037B89-EE80-4039-ABAB-0DD5630CBE0A}"/>
    <cellStyle name="40% - Accent4 4 4 2 5" xfId="19127" xr:uid="{2A25FE0F-FDDD-4A2B-9CE4-622994C6F63F}"/>
    <cellStyle name="40% - Accent4 4 4 3" xfId="3917" xr:uid="{F138508F-4F01-4566-BAA9-DEC7FD5A6D46}"/>
    <cellStyle name="40% - Accent4 4 4 3 2" xfId="12247" xr:uid="{090378E7-386E-4BA4-88D1-8C19A2F9B3E8}"/>
    <cellStyle name="40% - Accent4 4 4 3 2 2" xfId="28904" xr:uid="{2D14AA97-EA45-4762-93DE-4F348ECBA19E}"/>
    <cellStyle name="40% - Accent4 4 4 3 3" xfId="20576" xr:uid="{03FBA3B3-F2A1-483E-8846-9EB9EB4B499A}"/>
    <cellStyle name="40% - Accent4 4 4 4" xfId="6693" xr:uid="{4800F1E7-3274-4968-9ACF-672C9693D486}"/>
    <cellStyle name="40% - Accent4 4 4 4 2" xfId="15023" xr:uid="{02DFF7EF-96D9-4E82-B8FC-426D11C0EB8A}"/>
    <cellStyle name="40% - Accent4 4 4 4 2 2" xfId="31680" xr:uid="{2B18AFC1-DAE3-4ABA-ACD4-296101B61D7B}"/>
    <cellStyle name="40% - Accent4 4 4 4 3" xfId="23352" xr:uid="{3F7C2A43-1DDF-4CFC-8DC5-A94BD844C01F}"/>
    <cellStyle name="40% - Accent4 4 4 5" xfId="9471" xr:uid="{F1BBCF3A-2AC5-4E35-9523-B7B1B9AA67A2}"/>
    <cellStyle name="40% - Accent4 4 4 5 2" xfId="26128" xr:uid="{364AF722-53F8-4285-B7ED-68F45B6A8CCA}"/>
    <cellStyle name="40% - Accent4 4 4 6" xfId="17800" xr:uid="{306FA3C0-3DD3-42A1-8D88-E0217874F51D}"/>
    <cellStyle name="40% - Accent4 4 5" xfId="1506" xr:uid="{34A3BB85-29D0-42E0-A441-B83685622AD7}"/>
    <cellStyle name="40% - Accent4 4 5 2" xfId="4296" xr:uid="{8859D13B-01EB-4CDD-8AC3-E7B6FF39F6B0}"/>
    <cellStyle name="40% - Accent4 4 5 2 2" xfId="12626" xr:uid="{BB5A2B77-1634-4714-B4AD-18E8B5F4D6D1}"/>
    <cellStyle name="40% - Accent4 4 5 2 2 2" xfId="29283" xr:uid="{E1EF71D1-8DA0-4DEF-8905-063AF130EE1F}"/>
    <cellStyle name="40% - Accent4 4 5 2 3" xfId="20955" xr:uid="{BEF9C37C-2F69-434A-A6F6-2A9EFB5B5052}"/>
    <cellStyle name="40% - Accent4 4 5 3" xfId="7072" xr:uid="{523AC3C7-81CC-4BEC-8EA7-3AB5D59F0C6C}"/>
    <cellStyle name="40% - Accent4 4 5 3 2" xfId="15402" xr:uid="{744FB1DF-E1BF-4DFD-9279-29BC0CFDD486}"/>
    <cellStyle name="40% - Accent4 4 5 3 2 2" xfId="32059" xr:uid="{3CC7CD2A-65A5-446E-B46E-A71BE58E8E5E}"/>
    <cellStyle name="40% - Accent4 4 5 3 3" xfId="23731" xr:uid="{18EC0C92-ED7C-44BD-840C-DCDD4A5C1E89}"/>
    <cellStyle name="40% - Accent4 4 5 4" xfId="9850" xr:uid="{338BE445-5199-4BD2-B91F-58D4453BF089}"/>
    <cellStyle name="40% - Accent4 4 5 4 2" xfId="26507" xr:uid="{1FE691D8-82BD-4D14-B4F6-280EAF03CC33}"/>
    <cellStyle name="40% - Accent4 4 5 5" xfId="18179" xr:uid="{5B47622B-C2B7-4D83-A069-0C374562BBC5}"/>
    <cellStyle name="40% - Accent4 4 6" xfId="2969" xr:uid="{0A5299C7-3017-41CF-85FF-29E03FD27597}"/>
    <cellStyle name="40% - Accent4 4 6 2" xfId="11299" xr:uid="{511DDE6C-803A-4CF7-9486-09831641C52F}"/>
    <cellStyle name="40% - Accent4 4 6 2 2" xfId="27956" xr:uid="{8F9AF2B7-972A-4088-A976-7DCBE85D4604}"/>
    <cellStyle name="40% - Accent4 4 6 3" xfId="19628" xr:uid="{F1EB4304-9785-4F1C-B84C-FA887DE1879B}"/>
    <cellStyle name="40% - Accent4 4 7" xfId="5745" xr:uid="{D6EF2360-483E-4DDB-B818-779C1BFF5012}"/>
    <cellStyle name="40% - Accent4 4 7 2" xfId="14075" xr:uid="{E303AD55-4313-4578-AA8E-B6E1A1C77D65}"/>
    <cellStyle name="40% - Accent4 4 7 2 2" xfId="30732" xr:uid="{CDF4798D-3873-4D21-82C5-5847902AC14A}"/>
    <cellStyle name="40% - Accent4 4 7 3" xfId="22404" xr:uid="{6ADF1470-BFC1-43FB-B9ED-BEF23B94190B}"/>
    <cellStyle name="40% - Accent4 4 8" xfId="8523" xr:uid="{9EBA74C9-AC0D-454F-9F10-54C017011F8F}"/>
    <cellStyle name="40% - Accent4 4 8 2" xfId="25180" xr:uid="{FB147AAE-820D-47EA-B3B7-BE3DD016BEFF}"/>
    <cellStyle name="40% - Accent4 4 9" xfId="16852" xr:uid="{4DB64BDD-98E6-49CD-8F53-2639E8883A78}"/>
    <cellStyle name="40% - Accent4 5" xfId="301" xr:uid="{64C56947-CFEB-4B79-ABE5-1D1108837C5E}"/>
    <cellStyle name="40% - Accent4 5 2" xfId="783" xr:uid="{D53723AE-7CE5-4018-8BC3-A975B8E10546}"/>
    <cellStyle name="40% - Accent4 5 2 2" xfId="2111" xr:uid="{0F298F36-3E47-4C99-8BFB-613B84BBC606}"/>
    <cellStyle name="40% - Accent4 5 2 2 2" xfId="4901" xr:uid="{35248E44-ED3C-45AD-8354-ED221D217C1A}"/>
    <cellStyle name="40% - Accent4 5 2 2 2 2" xfId="13231" xr:uid="{06E82C73-8A4A-46E0-938C-96F616088B2F}"/>
    <cellStyle name="40% - Accent4 5 2 2 2 2 2" xfId="29888" xr:uid="{F6F93511-B8B8-4146-976E-C5F3278F8AC8}"/>
    <cellStyle name="40% - Accent4 5 2 2 2 3" xfId="21560" xr:uid="{D69FF493-D368-4A7A-9E45-1C104A3BCEC4}"/>
    <cellStyle name="40% - Accent4 5 2 2 3" xfId="7677" xr:uid="{0C3C6275-DEEE-4DCE-A7B1-4653CC5D22E5}"/>
    <cellStyle name="40% - Accent4 5 2 2 3 2" xfId="16007" xr:uid="{936A7F7C-37BD-4E1C-B412-5255BC3CB7A6}"/>
    <cellStyle name="40% - Accent4 5 2 2 3 2 2" xfId="32664" xr:uid="{061B36D1-1D2C-4BF9-B679-35ACC351F7AD}"/>
    <cellStyle name="40% - Accent4 5 2 2 3 3" xfId="24336" xr:uid="{200989CB-466F-4E51-94A5-98F3B5142BA6}"/>
    <cellStyle name="40% - Accent4 5 2 2 4" xfId="10455" xr:uid="{5C40115E-4DF2-461A-918B-F7E85AE901CA}"/>
    <cellStyle name="40% - Accent4 5 2 2 4 2" xfId="27112" xr:uid="{DDA848D0-A5F2-49F8-B2C4-78E7BA5273D5}"/>
    <cellStyle name="40% - Accent4 5 2 2 5" xfId="18784" xr:uid="{226FA44F-DF60-4945-A9BB-D8A69C9B4347}"/>
    <cellStyle name="40% - Accent4 5 2 3" xfId="3574" xr:uid="{04DEC41C-89B9-47F2-966C-0849B64FCE24}"/>
    <cellStyle name="40% - Accent4 5 2 3 2" xfId="11904" xr:uid="{523E3688-07E5-4701-8915-FE5CFC3AC5ED}"/>
    <cellStyle name="40% - Accent4 5 2 3 2 2" xfId="28561" xr:uid="{464CEA91-C935-414B-87E0-8FE3902467BA}"/>
    <cellStyle name="40% - Accent4 5 2 3 3" xfId="20233" xr:uid="{280B66D1-A4BE-4AE7-8FC3-4C3DF845AF93}"/>
    <cellStyle name="40% - Accent4 5 2 4" xfId="6350" xr:uid="{C931F61A-62E9-4B7D-B463-BB03A9802F3F}"/>
    <cellStyle name="40% - Accent4 5 2 4 2" xfId="14680" xr:uid="{B19A463C-813C-4541-8439-3F239EED9DAE}"/>
    <cellStyle name="40% - Accent4 5 2 4 2 2" xfId="31337" xr:uid="{46040CED-386F-40FB-A5EC-70D4ED2C1BA7}"/>
    <cellStyle name="40% - Accent4 5 2 4 3" xfId="23009" xr:uid="{8AA200F0-FDFD-425F-A6F4-86882640A10A}"/>
    <cellStyle name="40% - Accent4 5 2 5" xfId="9128" xr:uid="{BA770AE9-F074-41B8-8C29-391612E39192}"/>
    <cellStyle name="40% - Accent4 5 2 5 2" xfId="25785" xr:uid="{93FE9BE6-3742-4916-9677-F98035749030}"/>
    <cellStyle name="40% - Accent4 5 2 6" xfId="17457" xr:uid="{AA8DA494-C37C-4CEF-8034-AC747CB23A3F}"/>
    <cellStyle name="40% - Accent4 5 3" xfId="1631" xr:uid="{DD203BBC-764D-4CB5-9FB9-03C311F6EA4B}"/>
    <cellStyle name="40% - Accent4 5 3 2" xfId="4421" xr:uid="{B3584D17-3A84-41D2-A337-0B66B9D5DA52}"/>
    <cellStyle name="40% - Accent4 5 3 2 2" xfId="12751" xr:uid="{46A503D7-0CA5-422B-91A1-3126D6860DD8}"/>
    <cellStyle name="40% - Accent4 5 3 2 2 2" xfId="29408" xr:uid="{F19F10F4-7796-411F-8263-656B65A544C9}"/>
    <cellStyle name="40% - Accent4 5 3 2 3" xfId="21080" xr:uid="{57DD914A-BB8F-4FB6-A204-5B1BA65B12DA}"/>
    <cellStyle name="40% - Accent4 5 3 3" xfId="7197" xr:uid="{9816CEB1-4AB2-4630-86ED-A558732067F4}"/>
    <cellStyle name="40% - Accent4 5 3 3 2" xfId="15527" xr:uid="{9AF12971-27F2-4457-9373-DB1AB596C635}"/>
    <cellStyle name="40% - Accent4 5 3 3 2 2" xfId="32184" xr:uid="{16E14247-A9C8-4116-90B6-8CC69DE11422}"/>
    <cellStyle name="40% - Accent4 5 3 3 3" xfId="23856" xr:uid="{6169E1CB-2CEF-41BE-BE6B-FBCD2ADBA477}"/>
    <cellStyle name="40% - Accent4 5 3 4" xfId="9975" xr:uid="{E476C70A-6FB6-4D4D-A10C-6E31FF6D72B6}"/>
    <cellStyle name="40% - Accent4 5 3 4 2" xfId="26632" xr:uid="{539EAA5E-94F3-4ADC-9213-60CA528D51B6}"/>
    <cellStyle name="40% - Accent4 5 3 5" xfId="18304" xr:uid="{10824A00-C941-4B1C-8527-E7917A59E1BA}"/>
    <cellStyle name="40% - Accent4 5 4" xfId="3094" xr:uid="{868CF708-D96D-470B-BBC3-CC4544AF4A42}"/>
    <cellStyle name="40% - Accent4 5 4 2" xfId="11424" xr:uid="{DE605D6E-437C-4F0C-9D91-EDABFE61BFFA}"/>
    <cellStyle name="40% - Accent4 5 4 2 2" xfId="28081" xr:uid="{E0EA25E8-DF42-47E8-94A6-4F5416456176}"/>
    <cellStyle name="40% - Accent4 5 4 3" xfId="19753" xr:uid="{DD94B648-3F01-48C1-B639-176F11E4A642}"/>
    <cellStyle name="40% - Accent4 5 5" xfId="5870" xr:uid="{EA07E8E9-5ADC-42CF-8ECF-029BF909D30E}"/>
    <cellStyle name="40% - Accent4 5 5 2" xfId="14200" xr:uid="{679C7A7A-B299-4E37-851D-ACB63D26D772}"/>
    <cellStyle name="40% - Accent4 5 5 2 2" xfId="30857" xr:uid="{4553B5EA-64A4-4DDD-A1D7-C11A90253870}"/>
    <cellStyle name="40% - Accent4 5 5 3" xfId="22529" xr:uid="{ABFFC90A-6A59-44E6-97EC-6953EE03C7C8}"/>
    <cellStyle name="40% - Accent4 5 6" xfId="8648" xr:uid="{371E088C-C149-4126-A2D9-D172805FD532}"/>
    <cellStyle name="40% - Accent4 5 6 2" xfId="25305" xr:uid="{90774FA0-1064-4A94-9510-73B97CF2DB82}"/>
    <cellStyle name="40% - Accent4 5 7" xfId="16977" xr:uid="{F168EDB4-27FB-41CB-BD3A-BFD4E2829F97}"/>
    <cellStyle name="40% - Accent4 6" xfId="537" xr:uid="{DC81C1BC-CFB4-44C8-8B9C-F5C624BC8569}"/>
    <cellStyle name="40% - Accent4 6 2" xfId="1867" xr:uid="{5723AFDD-6CBA-44CC-8A72-D13273663D9A}"/>
    <cellStyle name="40% - Accent4 6 2 2" xfId="4657" xr:uid="{F7379883-F4E0-43E4-AE1E-E19F4B0DADC8}"/>
    <cellStyle name="40% - Accent4 6 2 2 2" xfId="12987" xr:uid="{02DEAA47-540D-4B1B-9E0B-E444BE0C4699}"/>
    <cellStyle name="40% - Accent4 6 2 2 2 2" xfId="29644" xr:uid="{DDC282E8-492F-4367-96ED-DFD08B1C3D99}"/>
    <cellStyle name="40% - Accent4 6 2 2 3" xfId="21316" xr:uid="{6C2164F2-1389-44A2-9DAB-6B051F54F59A}"/>
    <cellStyle name="40% - Accent4 6 2 3" xfId="7433" xr:uid="{3CF97073-9BCD-4C76-8C7D-7872CB314733}"/>
    <cellStyle name="40% - Accent4 6 2 3 2" xfId="15763" xr:uid="{A498B642-083B-49E0-8F15-4DAC7DC6BF10}"/>
    <cellStyle name="40% - Accent4 6 2 3 2 2" xfId="32420" xr:uid="{A5867649-18A9-4A59-B0F8-4B8BC98964AF}"/>
    <cellStyle name="40% - Accent4 6 2 3 3" xfId="24092" xr:uid="{A7B8CE94-0736-4584-BB59-9D4B52074A8B}"/>
    <cellStyle name="40% - Accent4 6 2 4" xfId="10211" xr:uid="{CF85C29A-F055-4C71-996F-9262E8B8DB58}"/>
    <cellStyle name="40% - Accent4 6 2 4 2" xfId="26868" xr:uid="{12AEFFDB-6CAD-4A27-8DA1-3EF615C26E0B}"/>
    <cellStyle name="40% - Accent4 6 2 5" xfId="18540" xr:uid="{495AE4F0-3175-48B7-B754-51FAA4866C8C}"/>
    <cellStyle name="40% - Accent4 6 3" xfId="3330" xr:uid="{17E1CF0D-4C18-43A0-B8D3-16D51A28D309}"/>
    <cellStyle name="40% - Accent4 6 3 2" xfId="11660" xr:uid="{D144F29C-ADDE-414E-989E-B73DA2198496}"/>
    <cellStyle name="40% - Accent4 6 3 2 2" xfId="28317" xr:uid="{96B68CF1-BB3D-447F-9887-4DBF24C3144C}"/>
    <cellStyle name="40% - Accent4 6 3 3" xfId="19989" xr:uid="{D6E64739-0E95-4F41-9C3C-E660C2B86EEC}"/>
    <cellStyle name="40% - Accent4 6 4" xfId="6106" xr:uid="{1D7A276D-C8CF-4C10-B2F1-7F17E69946C1}"/>
    <cellStyle name="40% - Accent4 6 4 2" xfId="14436" xr:uid="{F8818F69-5D82-43BA-B43B-47E9714049FF}"/>
    <cellStyle name="40% - Accent4 6 4 2 2" xfId="31093" xr:uid="{02E7B3AF-3DEA-427D-9866-8AAF22BF3532}"/>
    <cellStyle name="40% - Accent4 6 4 3" xfId="22765" xr:uid="{B9F8CE53-3A82-4729-8155-8534A8581196}"/>
    <cellStyle name="40% - Accent4 6 5" xfId="8884" xr:uid="{A78707A3-F7D0-4B27-A733-C165DBCF21A0}"/>
    <cellStyle name="40% - Accent4 6 5 2" xfId="25541" xr:uid="{1554C6DE-60EF-4A90-A54C-8A269950E1B2}"/>
    <cellStyle name="40% - Accent4 6 6" xfId="17213" xr:uid="{544BB37B-1E34-482C-842D-8EAFE613A6D2}"/>
    <cellStyle name="40% - Accent4 7" xfId="1014" xr:uid="{77C98770-8DA2-4ECE-8C0C-C88C736DFABB}"/>
    <cellStyle name="40% - Accent4 7 2" xfId="2342" xr:uid="{75611045-888D-4541-8DE1-522F23CDC18A}"/>
    <cellStyle name="40% - Accent4 7 2 2" xfId="5132" xr:uid="{2DCA4A8A-28C9-4BD3-9551-B60B38336A5F}"/>
    <cellStyle name="40% - Accent4 7 2 2 2" xfId="13462" xr:uid="{E97A40F6-572B-401B-888A-AC303F1301BF}"/>
    <cellStyle name="40% - Accent4 7 2 2 2 2" xfId="30119" xr:uid="{430BE270-2075-4FEB-A004-7ADC770767DE}"/>
    <cellStyle name="40% - Accent4 7 2 2 3" xfId="21791" xr:uid="{B6F7E971-A1B1-490D-AE0E-3E605E573690}"/>
    <cellStyle name="40% - Accent4 7 2 3" xfId="7908" xr:uid="{EA9B589E-9EC1-46EB-AF15-B1974D2B3523}"/>
    <cellStyle name="40% - Accent4 7 2 3 2" xfId="16238" xr:uid="{02475B8A-5D57-4F8E-8086-6529AF0780CA}"/>
    <cellStyle name="40% - Accent4 7 2 3 2 2" xfId="32895" xr:uid="{127894FA-C20C-443B-8623-AC33049907EF}"/>
    <cellStyle name="40% - Accent4 7 2 3 3" xfId="24567" xr:uid="{F38DB72A-4452-4AF2-925A-A67E1BBD6D5F}"/>
    <cellStyle name="40% - Accent4 7 2 4" xfId="10686" xr:uid="{62F37C7D-708C-4905-9F39-E2A75C5B838C}"/>
    <cellStyle name="40% - Accent4 7 2 4 2" xfId="27343" xr:uid="{EA8D1355-6917-4776-A74D-E5B19BD50D89}"/>
    <cellStyle name="40% - Accent4 7 2 5" xfId="19015" xr:uid="{E8D9914B-088E-4F01-865E-C8E3A5E66882}"/>
    <cellStyle name="40% - Accent4 7 3" xfId="3805" xr:uid="{B7BBE5B4-A61C-4C46-90C2-0A3392FB397E}"/>
    <cellStyle name="40% - Accent4 7 3 2" xfId="12135" xr:uid="{443DB6B1-F26B-4848-B524-FC4F547EE360}"/>
    <cellStyle name="40% - Accent4 7 3 2 2" xfId="28792" xr:uid="{74663886-7CD3-461E-997F-51956BB17AFF}"/>
    <cellStyle name="40% - Accent4 7 3 3" xfId="20464" xr:uid="{B3D5A8B9-56D8-4D29-A127-4D3995C81EFF}"/>
    <cellStyle name="40% - Accent4 7 4" xfId="6581" xr:uid="{04CFF33F-2915-4B6A-83B2-0EE4B0DE6A89}"/>
    <cellStyle name="40% - Accent4 7 4 2" xfId="14911" xr:uid="{710579E6-5C26-420E-8D93-49BA01E365BC}"/>
    <cellStyle name="40% - Accent4 7 4 2 2" xfId="31568" xr:uid="{6BB2D52F-76E8-41BD-81CC-A35F3C1C7571}"/>
    <cellStyle name="40% - Accent4 7 4 3" xfId="23240" xr:uid="{644F7A2B-38C4-444A-8A59-D7F5BDF3592D}"/>
    <cellStyle name="40% - Accent4 7 5" xfId="9359" xr:uid="{8551F05F-D09F-4A92-9322-AC2E1934F62B}"/>
    <cellStyle name="40% - Accent4 7 5 2" xfId="26016" xr:uid="{C70376BB-4AA0-479B-A95C-768DC792A053}"/>
    <cellStyle name="40% - Accent4 7 6" xfId="17688" xr:uid="{9356ACC9-3546-49B7-87CD-84592C4FAEE9}"/>
    <cellStyle name="40% - Accent4 8" xfId="1249" xr:uid="{F4779A02-4535-4211-B3FE-AF83347ED831}"/>
    <cellStyle name="40% - Accent4 8 2" xfId="2577" xr:uid="{996EEC83-B936-4622-8549-C059F8A6021D}"/>
    <cellStyle name="40% - Accent4 8 2 2" xfId="5367" xr:uid="{1D3C533F-7232-4699-B4B5-1CF1E1D30EF6}"/>
    <cellStyle name="40% - Accent4 8 2 2 2" xfId="13697" xr:uid="{2934E703-EC34-4903-BA06-2AA096CDFCD2}"/>
    <cellStyle name="40% - Accent4 8 2 2 2 2" xfId="30354" xr:uid="{EDBA7916-3698-436B-9D81-F3C301D2546C}"/>
    <cellStyle name="40% - Accent4 8 2 2 3" xfId="22026" xr:uid="{F928604F-EDAD-49A6-81B7-C7B2AF905B51}"/>
    <cellStyle name="40% - Accent4 8 2 3" xfId="8143" xr:uid="{64C0A875-90E6-4086-98EE-B08715E6B51D}"/>
    <cellStyle name="40% - Accent4 8 2 3 2" xfId="16473" xr:uid="{EB7EA369-E801-4AF8-898B-921EFBCA70F8}"/>
    <cellStyle name="40% - Accent4 8 2 3 2 2" xfId="33130" xr:uid="{8A931A69-5B70-4251-A0A4-495142AB8A3A}"/>
    <cellStyle name="40% - Accent4 8 2 3 3" xfId="24802" xr:uid="{AF4D78B9-C16E-4345-8607-0D427B98708A}"/>
    <cellStyle name="40% - Accent4 8 2 4" xfId="10921" xr:uid="{12692FC2-B8DF-4E61-9E25-26E078AD8036}"/>
    <cellStyle name="40% - Accent4 8 2 4 2" xfId="27578" xr:uid="{BE4E120B-8380-4D17-BA64-DE50EC82FC34}"/>
    <cellStyle name="40% - Accent4 8 2 5" xfId="19250" xr:uid="{8F75C243-1227-4E65-9481-A3BA98417F42}"/>
    <cellStyle name="40% - Accent4 8 3" xfId="4040" xr:uid="{3D402AE4-1323-427B-97C9-118D7B4B6E06}"/>
    <cellStyle name="40% - Accent4 8 3 2" xfId="12370" xr:uid="{1D4E10BC-B43B-4359-8374-615BCB529669}"/>
    <cellStyle name="40% - Accent4 8 3 2 2" xfId="29027" xr:uid="{6293C9F3-DB6F-4177-A9E2-EE78E65B39E5}"/>
    <cellStyle name="40% - Accent4 8 3 3" xfId="20699" xr:uid="{72B66359-C78E-4566-A148-6E353F60DBE2}"/>
    <cellStyle name="40% - Accent4 8 4" xfId="6816" xr:uid="{5016F5A0-57EE-4B5B-8E49-2C511A82B375}"/>
    <cellStyle name="40% - Accent4 8 4 2" xfId="15146" xr:uid="{28F08C42-BFF9-4D06-9A2A-6F2E4408D8D2}"/>
    <cellStyle name="40% - Accent4 8 4 2 2" xfId="31803" xr:uid="{5D2A2B95-5EEF-4647-8942-AC9BFAC8FC4B}"/>
    <cellStyle name="40% - Accent4 8 4 3" xfId="23475" xr:uid="{DBF51B28-73A1-4D14-B65B-8A0407B70803}"/>
    <cellStyle name="40% - Accent4 8 5" xfId="9594" xr:uid="{54DB1568-A889-4F83-B755-583BC90DEEEB}"/>
    <cellStyle name="40% - Accent4 8 5 2" xfId="26251" xr:uid="{E7E74BCB-C0D4-49DB-A997-9D23198A20DE}"/>
    <cellStyle name="40% - Accent4 8 6" xfId="17923" xr:uid="{25B461AE-C9BE-422E-8FA0-9E44EB3E5346}"/>
    <cellStyle name="40% - Accent4 9" xfId="1271" xr:uid="{2736EE2D-6614-4CD7-934B-7D4BB8D3D9C5}"/>
    <cellStyle name="40% - Accent4 9 2" xfId="2599" xr:uid="{A4ACE940-F4ED-4D51-B2B4-BBCDDA59B44B}"/>
    <cellStyle name="40% - Accent4 9 2 2" xfId="5389" xr:uid="{18DDF0FB-953E-4DC8-A258-54FA4A370D94}"/>
    <cellStyle name="40% - Accent4 9 2 2 2" xfId="13719" xr:uid="{3CF6C3C4-4BD1-4F0B-B3AD-6025924CF8B5}"/>
    <cellStyle name="40% - Accent4 9 2 2 2 2" xfId="30376" xr:uid="{DF79321E-FFBE-404D-A2ED-1BA96EBB8245}"/>
    <cellStyle name="40% - Accent4 9 2 2 3" xfId="22048" xr:uid="{00D46C3C-B7C7-42E2-9C01-15BB63F52EE0}"/>
    <cellStyle name="40% - Accent4 9 2 3" xfId="8165" xr:uid="{003D2F4A-F82A-47F2-BAF3-1C09E4CD4335}"/>
    <cellStyle name="40% - Accent4 9 2 3 2" xfId="16495" xr:uid="{0DB5E2CF-754A-4924-A2D2-CC9F89FFAD2E}"/>
    <cellStyle name="40% - Accent4 9 2 3 2 2" xfId="33152" xr:uid="{ADE51732-3932-44CB-8DD6-B274FDF33567}"/>
    <cellStyle name="40% - Accent4 9 2 3 3" xfId="24824" xr:uid="{F10AF8B3-D7F7-49FA-9919-5309D76811DB}"/>
    <cellStyle name="40% - Accent4 9 2 4" xfId="10943" xr:uid="{0F1AF978-E66B-4E8A-B6C8-9373A404D038}"/>
    <cellStyle name="40% - Accent4 9 2 4 2" xfId="27600" xr:uid="{6B080EEE-E304-40B9-840B-44776CBF6459}"/>
    <cellStyle name="40% - Accent4 9 2 5" xfId="19272" xr:uid="{963B3DA3-69E9-42E6-8553-99B447662DFD}"/>
    <cellStyle name="40% - Accent4 9 3" xfId="4062" xr:uid="{84ABFB30-2263-4A9F-9384-D9352597813A}"/>
    <cellStyle name="40% - Accent4 9 3 2" xfId="12392" xr:uid="{ED57C4D1-CD30-47DB-8CAB-897CD7C1FA7B}"/>
    <cellStyle name="40% - Accent4 9 3 2 2" xfId="29049" xr:uid="{B0AD59E4-3B17-4E6B-9A71-9798D9D3F3E5}"/>
    <cellStyle name="40% - Accent4 9 3 3" xfId="20721" xr:uid="{D1DC8DEE-41ED-41B6-A32F-BEA1130A8D53}"/>
    <cellStyle name="40% - Accent4 9 4" xfId="6838" xr:uid="{A7EA4DE4-D74F-4A27-BA9B-971DB0A5C6B4}"/>
    <cellStyle name="40% - Accent4 9 4 2" xfId="15168" xr:uid="{02779690-D6CB-4151-BD6E-234C538B4260}"/>
    <cellStyle name="40% - Accent4 9 4 2 2" xfId="31825" xr:uid="{CD5F7E12-74E6-49AE-BC0D-CC3FDEEF2B58}"/>
    <cellStyle name="40% - Accent4 9 4 3" xfId="23497" xr:uid="{DBA611EE-8DC5-4BB2-A5A3-B790BF6C4CAF}"/>
    <cellStyle name="40% - Accent4 9 5" xfId="9616" xr:uid="{C8B753F5-7633-4AE3-8A1B-C1C8B784E7FE}"/>
    <cellStyle name="40% - Accent4 9 5 2" xfId="26273" xr:uid="{E867342B-8794-4BBE-9DB9-EA494A357A0F}"/>
    <cellStyle name="40% - Accent4 9 6" xfId="17945" xr:uid="{F3C3F767-856C-4929-A6E4-0B58E926E37B}"/>
    <cellStyle name="40% - Accent5" xfId="50" builtinId="47" customBuiltin="1"/>
    <cellStyle name="40% - Accent5 10" xfId="1392" xr:uid="{717F95BB-5751-4028-86AD-DD84E93129C1}"/>
    <cellStyle name="40% - Accent5 10 2" xfId="4183" xr:uid="{FADA2324-C7CD-4882-9F61-41AE75FD34B3}"/>
    <cellStyle name="40% - Accent5 10 2 2" xfId="12513" xr:uid="{076F919B-5840-459D-8BC0-88253274C5BB}"/>
    <cellStyle name="40% - Accent5 10 2 2 2" xfId="29170" xr:uid="{ECD455A0-B141-49B1-AD57-52366FD2F3B1}"/>
    <cellStyle name="40% - Accent5 10 2 3" xfId="20842" xr:uid="{5DD22726-EB39-4C33-88A8-98B36E40587F}"/>
    <cellStyle name="40% - Accent5 10 3" xfId="6959" xr:uid="{71943DD2-E986-4D6B-8EC0-ACCF73D7A74B}"/>
    <cellStyle name="40% - Accent5 10 3 2" xfId="15289" xr:uid="{741CC736-8E68-4421-B934-247774BD379C}"/>
    <cellStyle name="40% - Accent5 10 3 2 2" xfId="31946" xr:uid="{6B69AF7B-BB9E-483A-849A-31ABC15F5288}"/>
    <cellStyle name="40% - Accent5 10 3 3" xfId="23618" xr:uid="{AD8256B0-700F-4996-AD43-76EB04FDDABB}"/>
    <cellStyle name="40% - Accent5 10 4" xfId="9737" xr:uid="{C8CD3C0F-FD60-4B16-8D32-900C46A0836E}"/>
    <cellStyle name="40% - Accent5 10 4 2" xfId="26394" xr:uid="{44BDD84F-B44A-4933-918A-511F68CD6CB4}"/>
    <cellStyle name="40% - Accent5 10 5" xfId="18066" xr:uid="{AC83B793-0147-4691-B871-50692FB89280}"/>
    <cellStyle name="40% - Accent5 11" xfId="2854" xr:uid="{17342578-CAA8-4366-8B97-2D3B8D29F3FF}"/>
    <cellStyle name="40% - Accent5 11 2" xfId="11186" xr:uid="{B56240AD-852B-43B6-A307-684BE56842BF}"/>
    <cellStyle name="40% - Accent5 11 2 2" xfId="27843" xr:uid="{DE5FA624-5D33-40D7-A8F3-F21B1CD72D68}"/>
    <cellStyle name="40% - Accent5 11 3" xfId="19515" xr:uid="{E242E206-425B-4D60-A449-1504A660FFA4}"/>
    <cellStyle name="40% - Accent5 12" xfId="5632" xr:uid="{66944CF4-E5F1-461F-8603-9D4A80239051}"/>
    <cellStyle name="40% - Accent5 12 2" xfId="13962" xr:uid="{29FF6F3F-7F3E-492F-9F57-A5ED69894834}"/>
    <cellStyle name="40% - Accent5 12 2 2" xfId="30619" xr:uid="{614E5839-029B-4C9B-A476-F4DE9C399B5E}"/>
    <cellStyle name="40% - Accent5 12 3" xfId="22291" xr:uid="{921B00F0-A815-41AB-B4E7-15A81BCCB5EA}"/>
    <cellStyle name="40% - Accent5 13" xfId="8408" xr:uid="{D481A3EE-EDC1-468B-BB4B-A91C230C7262}"/>
    <cellStyle name="40% - Accent5 13 2" xfId="25067" xr:uid="{939B99A0-7C31-4C10-8515-3D9D21AEA865}"/>
    <cellStyle name="40% - Accent5 14" xfId="16737" xr:uid="{FA1A3D74-3DBF-46C3-B84A-DB25E75DA9DD}"/>
    <cellStyle name="40% - Accent5 15" xfId="34704" xr:uid="{24494E96-679B-4087-BA70-DD1C30A5DF35}"/>
    <cellStyle name="40% - Accent5 2" xfId="90" xr:uid="{27B82292-42BD-45F5-989B-E544634B043B}"/>
    <cellStyle name="40% - Accent5 2 10" xfId="5667" xr:uid="{8E520B3B-0627-441D-A8AE-704CEAEDAE8E}"/>
    <cellStyle name="40% - Accent5 2 10 2" xfId="13997" xr:uid="{980DCEE2-3DEE-4A6E-ADFF-30C3FDB09A9E}"/>
    <cellStyle name="40% - Accent5 2 10 2 2" xfId="30654" xr:uid="{609E3743-899E-4521-B21D-E50CF89C0A3E}"/>
    <cellStyle name="40% - Accent5 2 10 3" xfId="22326" xr:uid="{28D0A980-595B-4CEC-B26E-8639D49EB3AB}"/>
    <cellStyle name="40% - Accent5 2 11" xfId="8444" xr:uid="{CD68A089-11FC-44E6-B31F-2A07578C18A5}"/>
    <cellStyle name="40% - Accent5 2 11 2" xfId="25102" xr:uid="{373245DC-9F9E-44E6-8FDF-A108A9AE0E3E}"/>
    <cellStyle name="40% - Accent5 2 12" xfId="16774" xr:uid="{91EAE734-6E78-46F5-A3F5-178C48B40B17}"/>
    <cellStyle name="40% - Accent5 2 13" xfId="33873" xr:uid="{B6AE3EFC-5FDA-4C0B-B4F7-0AB8A98E4013}"/>
    <cellStyle name="40% - Accent5 2 14" xfId="34728" xr:uid="{F52E5D98-EC4F-47E5-BF1B-5723549C2E73}"/>
    <cellStyle name="40% - Accent5 2 2" xfId="151" xr:uid="{9B6E0DFE-DA9C-4B1D-98FD-BCE514323B96}"/>
    <cellStyle name="40% - Accent5 2 2 10" xfId="8503" xr:uid="{5D8B9BDE-A38A-4D4D-9C74-9632108B177F}"/>
    <cellStyle name="40% - Accent5 2 2 10 2" xfId="25160" xr:uid="{7FDF7D40-8F52-466E-A2AB-E689A8F15A67}"/>
    <cellStyle name="40% - Accent5 2 2 11" xfId="16832" xr:uid="{C0770780-1BED-46A9-A165-F1785875594F}"/>
    <cellStyle name="40% - Accent5 2 2 12" xfId="34788" xr:uid="{044C244B-ABD4-4210-ADE5-7DD36CFFDEE1}"/>
    <cellStyle name="40% - Accent5 2 2 2" xfId="271" xr:uid="{E97C564C-7D5E-4D52-B240-F3A54BF4C05D}"/>
    <cellStyle name="40% - Accent5 2 2 2 2" xfId="513" xr:uid="{0408F400-E6DD-4EAD-B5CD-2A261040478C}"/>
    <cellStyle name="40% - Accent5 2 2 2 2 2" xfId="989" xr:uid="{1452171C-07B5-45B6-9F5B-EEDA5D9CF71F}"/>
    <cellStyle name="40% - Accent5 2 2 2 2 2 2" xfId="2317" xr:uid="{098DA491-F1A1-41AB-B1A1-9F8CD2B85697}"/>
    <cellStyle name="40% - Accent5 2 2 2 2 2 2 2" xfId="5107" xr:uid="{58AA24FD-0CC0-4BDF-8075-EA8614C4DCCE}"/>
    <cellStyle name="40% - Accent5 2 2 2 2 2 2 2 2" xfId="13437" xr:uid="{BB6250E2-001A-4B7B-8546-698B0B339E63}"/>
    <cellStyle name="40% - Accent5 2 2 2 2 2 2 2 2 2" xfId="30094" xr:uid="{C78D216A-3CAC-4C22-92E6-F2AF4B994B8C}"/>
    <cellStyle name="40% - Accent5 2 2 2 2 2 2 2 3" xfId="21766" xr:uid="{4D162E56-3253-4263-A7D0-F30A9ABF0A37}"/>
    <cellStyle name="40% - Accent5 2 2 2 2 2 2 3" xfId="7883" xr:uid="{0F6DFAFD-97A4-4494-A5D8-974EB6F1CEFD}"/>
    <cellStyle name="40% - Accent5 2 2 2 2 2 2 3 2" xfId="16213" xr:uid="{5429FD23-A660-475B-A8CA-ECE08B6DCB74}"/>
    <cellStyle name="40% - Accent5 2 2 2 2 2 2 3 2 2" xfId="32870" xr:uid="{151B5926-E5FA-416D-A150-76FD40ED971D}"/>
    <cellStyle name="40% - Accent5 2 2 2 2 2 2 3 3" xfId="24542" xr:uid="{D983703F-B059-4EBE-8AB7-D1556923EE33}"/>
    <cellStyle name="40% - Accent5 2 2 2 2 2 2 4" xfId="10661" xr:uid="{20FAE6F3-1567-41F6-8E8B-B799AB50B34C}"/>
    <cellStyle name="40% - Accent5 2 2 2 2 2 2 4 2" xfId="27318" xr:uid="{B4FA9674-9C01-48F9-AB1B-8A875B315722}"/>
    <cellStyle name="40% - Accent5 2 2 2 2 2 2 5" xfId="18990" xr:uid="{50C25D6E-5155-428A-807A-9ED79E4766C0}"/>
    <cellStyle name="40% - Accent5 2 2 2 2 2 3" xfId="3780" xr:uid="{A4191D98-2E20-41AF-BA80-A3C5CA38C5EC}"/>
    <cellStyle name="40% - Accent5 2 2 2 2 2 3 2" xfId="12110" xr:uid="{4975898C-B6C5-41C4-B6F4-8F7B304C712A}"/>
    <cellStyle name="40% - Accent5 2 2 2 2 2 3 2 2" xfId="28767" xr:uid="{6CBFD5EF-A691-47EC-9AB4-3821E8497471}"/>
    <cellStyle name="40% - Accent5 2 2 2 2 2 3 3" xfId="20439" xr:uid="{7B085B12-E74E-49D0-95E3-D322682FE2CA}"/>
    <cellStyle name="40% - Accent5 2 2 2 2 2 4" xfId="6556" xr:uid="{962D0D7E-D3DA-41FB-BC69-3CEBD48C4661}"/>
    <cellStyle name="40% - Accent5 2 2 2 2 2 4 2" xfId="14886" xr:uid="{D566963E-0589-4239-86C0-E55B11D28A9A}"/>
    <cellStyle name="40% - Accent5 2 2 2 2 2 4 2 2" xfId="31543" xr:uid="{D02FAD6D-CEB2-4F0E-8829-8EA24A3EA3EF}"/>
    <cellStyle name="40% - Accent5 2 2 2 2 2 4 3" xfId="23215" xr:uid="{AAC213EE-2BB0-4257-8744-5DBC3C40AFF1}"/>
    <cellStyle name="40% - Accent5 2 2 2 2 2 5" xfId="9334" xr:uid="{C8A5345E-5D93-4580-8BDC-55933381C4DA}"/>
    <cellStyle name="40% - Accent5 2 2 2 2 2 5 2" xfId="25991" xr:uid="{80C582D2-3556-43E0-B5B3-301DA4E337F2}"/>
    <cellStyle name="40% - Accent5 2 2 2 2 2 6" xfId="17663" xr:uid="{FF7773CC-B85D-4845-A384-AA38C48C73EC}"/>
    <cellStyle name="40% - Accent5 2 2 2 2 3" xfId="1843" xr:uid="{A8B93152-3894-421B-B5EB-49457B39AAA7}"/>
    <cellStyle name="40% - Accent5 2 2 2 2 3 2" xfId="4633" xr:uid="{B1AC2C09-3877-4489-B576-AF7E802D3DF8}"/>
    <cellStyle name="40% - Accent5 2 2 2 2 3 2 2" xfId="12963" xr:uid="{163B4314-D8B3-4091-8348-29851341AAD3}"/>
    <cellStyle name="40% - Accent5 2 2 2 2 3 2 2 2" xfId="29620" xr:uid="{A8CFE4E3-E795-4C50-B938-F1DE5C5322B8}"/>
    <cellStyle name="40% - Accent5 2 2 2 2 3 2 3" xfId="21292" xr:uid="{6DC51E9E-25E9-41FA-8A22-A641A9BAB1F0}"/>
    <cellStyle name="40% - Accent5 2 2 2 2 3 3" xfId="7409" xr:uid="{5ED0E94D-A890-4723-896C-BE7EAD0C3F1F}"/>
    <cellStyle name="40% - Accent5 2 2 2 2 3 3 2" xfId="15739" xr:uid="{B5F3EB00-9084-464B-997F-E51E190D06CF}"/>
    <cellStyle name="40% - Accent5 2 2 2 2 3 3 2 2" xfId="32396" xr:uid="{EE995886-DEE0-420E-8D11-49ABB82D5635}"/>
    <cellStyle name="40% - Accent5 2 2 2 2 3 3 3" xfId="24068" xr:uid="{88CB4038-6610-49D0-817C-30C913589C22}"/>
    <cellStyle name="40% - Accent5 2 2 2 2 3 4" xfId="10187" xr:uid="{BE8A88F0-F045-491B-A350-7FFCD51E8F2D}"/>
    <cellStyle name="40% - Accent5 2 2 2 2 3 4 2" xfId="26844" xr:uid="{F3395149-0DCF-4C5B-8411-AE95EFA5F929}"/>
    <cellStyle name="40% - Accent5 2 2 2 2 3 5" xfId="18516" xr:uid="{61E42073-8016-45EF-AFE4-CA42E2AD4FC4}"/>
    <cellStyle name="40% - Accent5 2 2 2 2 4" xfId="3306" xr:uid="{170AE60B-75CF-4E01-A087-00DEAEBAC742}"/>
    <cellStyle name="40% - Accent5 2 2 2 2 4 2" xfId="11636" xr:uid="{6AD0C5CB-7484-4EFF-AD73-E62622198F22}"/>
    <cellStyle name="40% - Accent5 2 2 2 2 4 2 2" xfId="28293" xr:uid="{AD29BC05-C423-4827-B1C7-9E780E013D3B}"/>
    <cellStyle name="40% - Accent5 2 2 2 2 4 3" xfId="19965" xr:uid="{57DE9A91-FC74-4285-8882-EDD6493114AA}"/>
    <cellStyle name="40% - Accent5 2 2 2 2 5" xfId="6082" xr:uid="{5E00E328-B344-4343-A2C4-F092FBA87FDE}"/>
    <cellStyle name="40% - Accent5 2 2 2 2 5 2" xfId="14412" xr:uid="{F88F0722-024F-4D27-80F8-B1F2450AF667}"/>
    <cellStyle name="40% - Accent5 2 2 2 2 5 2 2" xfId="31069" xr:uid="{11C29B6F-535A-4E45-ABD0-751354D1969C}"/>
    <cellStyle name="40% - Accent5 2 2 2 2 5 3" xfId="22741" xr:uid="{2B89C534-E129-4AA9-863F-E02EE7789C18}"/>
    <cellStyle name="40% - Accent5 2 2 2 2 6" xfId="8860" xr:uid="{13C2A389-C065-4801-90A2-9B66121D6BB5}"/>
    <cellStyle name="40% - Accent5 2 2 2 2 6 2" xfId="25517" xr:uid="{D4863CB6-8BCD-4465-9C7A-2A2DD3312793}"/>
    <cellStyle name="40% - Accent5 2 2 2 2 7" xfId="17189" xr:uid="{091EF878-C33C-4DB3-AA2F-21EFCDE92AA9}"/>
    <cellStyle name="40% - Accent5 2 2 2 3" xfId="749" xr:uid="{6260D635-C080-49C1-BBE6-DDC88765D446}"/>
    <cellStyle name="40% - Accent5 2 2 2 3 2" xfId="2079" xr:uid="{DD288927-6949-425A-B259-FAA13379FAA6}"/>
    <cellStyle name="40% - Accent5 2 2 2 3 2 2" xfId="4869" xr:uid="{990C0413-E5D8-48DC-AC51-BC8057BAACA6}"/>
    <cellStyle name="40% - Accent5 2 2 2 3 2 2 2" xfId="13199" xr:uid="{3C2B04B6-011B-4714-940B-AA91E3352DDF}"/>
    <cellStyle name="40% - Accent5 2 2 2 3 2 2 2 2" xfId="29856" xr:uid="{AD94B7F4-85A4-4401-B0F7-C14BE457E1F6}"/>
    <cellStyle name="40% - Accent5 2 2 2 3 2 2 3" xfId="21528" xr:uid="{9A1A5C41-BD49-4B8F-9001-896066D30DF0}"/>
    <cellStyle name="40% - Accent5 2 2 2 3 2 3" xfId="7645" xr:uid="{75019580-042B-447A-9E06-3C20C8815A95}"/>
    <cellStyle name="40% - Accent5 2 2 2 3 2 3 2" xfId="15975" xr:uid="{30A32CAF-F63C-42AF-B029-A666123FCFAA}"/>
    <cellStyle name="40% - Accent5 2 2 2 3 2 3 2 2" xfId="32632" xr:uid="{BE795B77-D7F3-4265-B430-36CB750263EB}"/>
    <cellStyle name="40% - Accent5 2 2 2 3 2 3 3" xfId="24304" xr:uid="{7E5D846A-C5E8-4F08-98B9-4C7A38336042}"/>
    <cellStyle name="40% - Accent5 2 2 2 3 2 4" xfId="10423" xr:uid="{3419EF72-23B7-40C3-9A20-02DC11767EE4}"/>
    <cellStyle name="40% - Accent5 2 2 2 3 2 4 2" xfId="27080" xr:uid="{B5B4B0DA-B14F-46EB-8B0F-E85AFC366B8B}"/>
    <cellStyle name="40% - Accent5 2 2 2 3 2 5" xfId="18752" xr:uid="{C8B8B51A-45E0-473C-986A-E31A33E9321D}"/>
    <cellStyle name="40% - Accent5 2 2 2 3 3" xfId="3542" xr:uid="{2E8225DB-00F8-4253-B73F-EF8C2387283D}"/>
    <cellStyle name="40% - Accent5 2 2 2 3 3 2" xfId="11872" xr:uid="{15623983-03DD-4F6C-90DC-D4DD8D361A86}"/>
    <cellStyle name="40% - Accent5 2 2 2 3 3 2 2" xfId="28529" xr:uid="{3AAE1B6A-4506-414B-A029-22FA773C9390}"/>
    <cellStyle name="40% - Accent5 2 2 2 3 3 3" xfId="20201" xr:uid="{0714D488-E303-43FE-90B2-7CB2C1592BA4}"/>
    <cellStyle name="40% - Accent5 2 2 2 3 4" xfId="6318" xr:uid="{79BC96A9-E0F6-4CA2-AEDA-5BC652FF1B44}"/>
    <cellStyle name="40% - Accent5 2 2 2 3 4 2" xfId="14648" xr:uid="{FC0A3ECC-3933-418A-B483-C0928681D38C}"/>
    <cellStyle name="40% - Accent5 2 2 2 3 4 2 2" xfId="31305" xr:uid="{DD4D5943-089D-4D32-9D6E-BCE627078CF3}"/>
    <cellStyle name="40% - Accent5 2 2 2 3 4 3" xfId="22977" xr:uid="{EEE2AFC4-91D4-4A12-819F-F7EFABEC0413}"/>
    <cellStyle name="40% - Accent5 2 2 2 3 5" xfId="9096" xr:uid="{7C6066B0-98B8-428F-9856-6F47AF1036C3}"/>
    <cellStyle name="40% - Accent5 2 2 2 3 5 2" xfId="25753" xr:uid="{869B0E8A-740B-4ACB-B011-477233DEC371}"/>
    <cellStyle name="40% - Accent5 2 2 2 3 6" xfId="17425" xr:uid="{92551194-C55B-4F4F-8E9D-BB3058F287E7}"/>
    <cellStyle name="40% - Accent5 2 2 2 4" xfId="1226" xr:uid="{D3CAFC09-4871-43D8-971F-1283941CCAB3}"/>
    <cellStyle name="40% - Accent5 2 2 2 4 2" xfId="2554" xr:uid="{17B0990D-CDF1-47CE-A30D-FCB441A01D1F}"/>
    <cellStyle name="40% - Accent5 2 2 2 4 2 2" xfId="5344" xr:uid="{E9646B2F-0AA5-43CF-A853-C17C2BC8C20B}"/>
    <cellStyle name="40% - Accent5 2 2 2 4 2 2 2" xfId="13674" xr:uid="{BF56CD99-29C1-41C1-8CAF-56025BA21700}"/>
    <cellStyle name="40% - Accent5 2 2 2 4 2 2 2 2" xfId="30331" xr:uid="{5AFC1D62-C363-4C1B-A17E-74997B9AD9DD}"/>
    <cellStyle name="40% - Accent5 2 2 2 4 2 2 3" xfId="22003" xr:uid="{74247719-9DD8-4136-8783-2677628DC86E}"/>
    <cellStyle name="40% - Accent5 2 2 2 4 2 3" xfId="8120" xr:uid="{9D23367E-E1B4-405D-A5A8-B4F473DC3F42}"/>
    <cellStyle name="40% - Accent5 2 2 2 4 2 3 2" xfId="16450" xr:uid="{EF9A8455-E59D-4338-B83E-F2F21FC88F7C}"/>
    <cellStyle name="40% - Accent5 2 2 2 4 2 3 2 2" xfId="33107" xr:uid="{3A4CA45B-A913-42CA-9734-8D77C06A83E1}"/>
    <cellStyle name="40% - Accent5 2 2 2 4 2 3 3" xfId="24779" xr:uid="{F1B88B69-2C64-4A9F-81C4-2D15C3120853}"/>
    <cellStyle name="40% - Accent5 2 2 2 4 2 4" xfId="10898" xr:uid="{8CB5DD60-AF10-4B8E-8D46-F767857E5516}"/>
    <cellStyle name="40% - Accent5 2 2 2 4 2 4 2" xfId="27555" xr:uid="{ABFBE4B5-4861-4AA2-BDB3-1381BCC0C4A9}"/>
    <cellStyle name="40% - Accent5 2 2 2 4 2 5" xfId="19227" xr:uid="{60E9C093-F326-413A-9EDE-D14AA4103644}"/>
    <cellStyle name="40% - Accent5 2 2 2 4 3" xfId="4017" xr:uid="{EE7989B0-3D16-4012-A68F-FDB64540B34E}"/>
    <cellStyle name="40% - Accent5 2 2 2 4 3 2" xfId="12347" xr:uid="{53585949-91A3-4DE3-9650-4E6FAE3A8B10}"/>
    <cellStyle name="40% - Accent5 2 2 2 4 3 2 2" xfId="29004" xr:uid="{DAD48C07-478B-4620-A52D-02575489C472}"/>
    <cellStyle name="40% - Accent5 2 2 2 4 3 3" xfId="20676" xr:uid="{B9BB961A-B245-4675-8F30-CB8CD69A7C2A}"/>
    <cellStyle name="40% - Accent5 2 2 2 4 4" xfId="6793" xr:uid="{D6B6FFAD-88B5-4C50-8E02-E6FB7D962D15}"/>
    <cellStyle name="40% - Accent5 2 2 2 4 4 2" xfId="15123" xr:uid="{E52DF250-C9D1-444F-B65B-D0FF09E6420A}"/>
    <cellStyle name="40% - Accent5 2 2 2 4 4 2 2" xfId="31780" xr:uid="{975404E8-0040-4234-BF61-F59F9213C250}"/>
    <cellStyle name="40% - Accent5 2 2 2 4 4 3" xfId="23452" xr:uid="{0C58F035-4D23-4F92-A4E2-4F3837F5B3B6}"/>
    <cellStyle name="40% - Accent5 2 2 2 4 5" xfId="9571" xr:uid="{7EB511C2-B0C2-486F-9A48-AC5072901B7D}"/>
    <cellStyle name="40% - Accent5 2 2 2 4 5 2" xfId="26228" xr:uid="{5269151D-444F-49DF-91DD-8113C011B45E}"/>
    <cellStyle name="40% - Accent5 2 2 2 4 6" xfId="17900" xr:uid="{FB98538A-6D23-438D-BAA9-3E1B87E6DA00}"/>
    <cellStyle name="40% - Accent5 2 2 2 5" xfId="1606" xr:uid="{60F3B9D0-AB88-4280-9A60-9A129923AB95}"/>
    <cellStyle name="40% - Accent5 2 2 2 5 2" xfId="4396" xr:uid="{01FF9B67-8590-42CE-9FBD-C132C7A68C78}"/>
    <cellStyle name="40% - Accent5 2 2 2 5 2 2" xfId="12726" xr:uid="{C3F21E96-A1B8-4D98-9675-1FCFA363C5D6}"/>
    <cellStyle name="40% - Accent5 2 2 2 5 2 2 2" xfId="29383" xr:uid="{139259C6-0387-489F-812F-D41148893BAD}"/>
    <cellStyle name="40% - Accent5 2 2 2 5 2 3" xfId="21055" xr:uid="{ADC85CDE-C292-43F0-9C5E-C01306ED7981}"/>
    <cellStyle name="40% - Accent5 2 2 2 5 3" xfId="7172" xr:uid="{515434F0-CCAC-45A2-ADB1-B85D61FD483C}"/>
    <cellStyle name="40% - Accent5 2 2 2 5 3 2" xfId="15502" xr:uid="{6F72AE08-8AD6-4E45-A0FC-B213A1C402AD}"/>
    <cellStyle name="40% - Accent5 2 2 2 5 3 2 2" xfId="32159" xr:uid="{D954C217-D233-4FEF-BEE1-162FB5D4AD54}"/>
    <cellStyle name="40% - Accent5 2 2 2 5 3 3" xfId="23831" xr:uid="{ACAD37BB-B2C0-4DBA-80F2-5B83CF3971D5}"/>
    <cellStyle name="40% - Accent5 2 2 2 5 4" xfId="9950" xr:uid="{65A3CD48-0718-4427-853D-594CE1758F23}"/>
    <cellStyle name="40% - Accent5 2 2 2 5 4 2" xfId="26607" xr:uid="{D6691912-B8BF-4FEB-8C01-04F80750735C}"/>
    <cellStyle name="40% - Accent5 2 2 2 5 5" xfId="18279" xr:uid="{02A36CBE-117A-488E-8DE3-1598B0AA0055}"/>
    <cellStyle name="40% - Accent5 2 2 2 6" xfId="3069" xr:uid="{F7F2B348-409C-431C-AC6B-26C9DD8F8FC8}"/>
    <cellStyle name="40% - Accent5 2 2 2 6 2" xfId="11399" xr:uid="{B57573C6-9E67-49BC-8EA9-4BF43FA67C9E}"/>
    <cellStyle name="40% - Accent5 2 2 2 6 2 2" xfId="28056" xr:uid="{BEE0EED8-8C17-437B-BB55-37DADAB2D919}"/>
    <cellStyle name="40% - Accent5 2 2 2 6 3" xfId="19728" xr:uid="{202B9266-356E-45A4-826F-DFC6B894F587}"/>
    <cellStyle name="40% - Accent5 2 2 2 7" xfId="5845" xr:uid="{653D8F3B-C663-4ABE-8215-FA2894DF0D2A}"/>
    <cellStyle name="40% - Accent5 2 2 2 7 2" xfId="14175" xr:uid="{D4798EF9-C33E-4117-97D2-DB6A0188A133}"/>
    <cellStyle name="40% - Accent5 2 2 2 7 2 2" xfId="30832" xr:uid="{FA9B8EF5-4576-435E-8064-4874311BE385}"/>
    <cellStyle name="40% - Accent5 2 2 2 7 3" xfId="22504" xr:uid="{FF501F87-AA0B-4F22-BA9D-D83F55425E42}"/>
    <cellStyle name="40% - Accent5 2 2 2 8" xfId="8623" xr:uid="{904360A4-9800-49F7-B81E-9FDA29260A6B}"/>
    <cellStyle name="40% - Accent5 2 2 2 8 2" xfId="25280" xr:uid="{709DD4DD-2EB3-4173-A4D6-7180EC7741FD}"/>
    <cellStyle name="40% - Accent5 2 2 2 9" xfId="16952" xr:uid="{50F618B2-4D61-4A6A-B81D-3561848B2FD2}"/>
    <cellStyle name="40% - Accent5 2 2 3" xfId="393" xr:uid="{B0CF8B8A-04FB-4D35-9E82-490A9D5BEB1D}"/>
    <cellStyle name="40% - Accent5 2 2 3 2" xfId="871" xr:uid="{9C3C304C-676D-424F-B849-09AA44817436}"/>
    <cellStyle name="40% - Accent5 2 2 3 2 2" xfId="2199" xr:uid="{697F1EC4-8872-40E1-9981-555FFC336A16}"/>
    <cellStyle name="40% - Accent5 2 2 3 2 2 2" xfId="4989" xr:uid="{475D3E47-681F-445E-BFC5-29C3A62215CC}"/>
    <cellStyle name="40% - Accent5 2 2 3 2 2 2 2" xfId="13319" xr:uid="{9E2FA0FB-AFBB-40B2-932B-70BFD77D598F}"/>
    <cellStyle name="40% - Accent5 2 2 3 2 2 2 2 2" xfId="29976" xr:uid="{3AF70874-2343-4302-B20A-65A04AAB5840}"/>
    <cellStyle name="40% - Accent5 2 2 3 2 2 2 3" xfId="21648" xr:uid="{704D4B95-6FE6-489A-A0D9-6DCDC9D77861}"/>
    <cellStyle name="40% - Accent5 2 2 3 2 2 3" xfId="7765" xr:uid="{87689C03-F3FA-4215-857A-14E5F683D43A}"/>
    <cellStyle name="40% - Accent5 2 2 3 2 2 3 2" xfId="16095" xr:uid="{E9950043-0B9A-4FAB-86B4-587704E57DCE}"/>
    <cellStyle name="40% - Accent5 2 2 3 2 2 3 2 2" xfId="32752" xr:uid="{E0B71AD2-C7AB-437E-A035-42BB4C02E9F6}"/>
    <cellStyle name="40% - Accent5 2 2 3 2 2 3 3" xfId="24424" xr:uid="{03A2EBA1-DAD4-4F4A-81C5-955FE5CB3A44}"/>
    <cellStyle name="40% - Accent5 2 2 3 2 2 4" xfId="10543" xr:uid="{19E2F0E9-D054-487B-9992-F03A72AD051B}"/>
    <cellStyle name="40% - Accent5 2 2 3 2 2 4 2" xfId="27200" xr:uid="{CFEE76BD-E199-4BFA-B0C6-690790942739}"/>
    <cellStyle name="40% - Accent5 2 2 3 2 2 5" xfId="18872" xr:uid="{5D08B1BD-68F6-49EA-9F12-CBC47AD8CF08}"/>
    <cellStyle name="40% - Accent5 2 2 3 2 3" xfId="3662" xr:uid="{C61518C5-9E86-4854-A104-BC5CD3EF79DA}"/>
    <cellStyle name="40% - Accent5 2 2 3 2 3 2" xfId="11992" xr:uid="{2E014692-2EF3-45B0-AC0E-E6960264CA43}"/>
    <cellStyle name="40% - Accent5 2 2 3 2 3 2 2" xfId="28649" xr:uid="{8AB90CAE-079C-4A3F-8802-D98F0703FB02}"/>
    <cellStyle name="40% - Accent5 2 2 3 2 3 3" xfId="20321" xr:uid="{E78BF884-CAEE-4A90-AB49-5C869846239F}"/>
    <cellStyle name="40% - Accent5 2 2 3 2 4" xfId="6438" xr:uid="{D895D135-2805-42F6-9C55-09F383F69FDA}"/>
    <cellStyle name="40% - Accent5 2 2 3 2 4 2" xfId="14768" xr:uid="{BAAFB387-587C-4E7F-8722-47A2B174FF23}"/>
    <cellStyle name="40% - Accent5 2 2 3 2 4 2 2" xfId="31425" xr:uid="{3AE74C1B-DCAC-4D0D-92EB-7480B3AC4373}"/>
    <cellStyle name="40% - Accent5 2 2 3 2 4 3" xfId="23097" xr:uid="{63D01218-489F-4836-8F89-3028F9B6FD6A}"/>
    <cellStyle name="40% - Accent5 2 2 3 2 5" xfId="9216" xr:uid="{422F6368-0A53-4532-B79E-69DFA4C81EE8}"/>
    <cellStyle name="40% - Accent5 2 2 3 2 5 2" xfId="25873" xr:uid="{118A3F12-DAF5-42E2-B556-02B1C05142EB}"/>
    <cellStyle name="40% - Accent5 2 2 3 2 6" xfId="17545" xr:uid="{78E4776B-F57C-461E-A9F3-69C24B177932}"/>
    <cellStyle name="40% - Accent5 2 2 3 3" xfId="1723" xr:uid="{E8DABB6A-C308-478D-B58D-29EF1AD63D38}"/>
    <cellStyle name="40% - Accent5 2 2 3 3 2" xfId="4513" xr:uid="{1C4DA8F0-D970-4E3E-B802-6B4D304A6F35}"/>
    <cellStyle name="40% - Accent5 2 2 3 3 2 2" xfId="12843" xr:uid="{9C19751F-176C-4E57-87BA-9B72456FC7CD}"/>
    <cellStyle name="40% - Accent5 2 2 3 3 2 2 2" xfId="29500" xr:uid="{54C2E41F-780A-42DA-93A2-18120CDBCD2A}"/>
    <cellStyle name="40% - Accent5 2 2 3 3 2 3" xfId="21172" xr:uid="{4379C586-E19E-427E-8841-BB7CC09228BA}"/>
    <cellStyle name="40% - Accent5 2 2 3 3 3" xfId="7289" xr:uid="{AAF92CCE-E835-438F-A2C3-CD6BABD8AF7A}"/>
    <cellStyle name="40% - Accent5 2 2 3 3 3 2" xfId="15619" xr:uid="{E38DF66F-DE9D-419F-9A3D-D753BEE41804}"/>
    <cellStyle name="40% - Accent5 2 2 3 3 3 2 2" xfId="32276" xr:uid="{31EFA1F4-07EC-4901-A6DA-A543215D48AC}"/>
    <cellStyle name="40% - Accent5 2 2 3 3 3 3" xfId="23948" xr:uid="{ABB9CB49-27E4-4933-B559-DAF80CAB4350}"/>
    <cellStyle name="40% - Accent5 2 2 3 3 4" xfId="10067" xr:uid="{AA4CC56E-D454-40DB-A428-0919FC081BAC}"/>
    <cellStyle name="40% - Accent5 2 2 3 3 4 2" xfId="26724" xr:uid="{C7548FB7-712C-438A-948C-BA7DA172CB94}"/>
    <cellStyle name="40% - Accent5 2 2 3 3 5" xfId="18396" xr:uid="{10FE0008-CF9E-4774-B0DF-B7543023A525}"/>
    <cellStyle name="40% - Accent5 2 2 3 4" xfId="3186" xr:uid="{70078C2E-18B9-410E-B8EE-1E84BE04DDD1}"/>
    <cellStyle name="40% - Accent5 2 2 3 4 2" xfId="11516" xr:uid="{C6BF985E-6B57-4F54-9A48-89B94EAC93E4}"/>
    <cellStyle name="40% - Accent5 2 2 3 4 2 2" xfId="28173" xr:uid="{7662A931-54CF-48BE-BEE4-7161E1CA5116}"/>
    <cellStyle name="40% - Accent5 2 2 3 4 3" xfId="19845" xr:uid="{57AC662B-165D-420D-A82F-194024C353A3}"/>
    <cellStyle name="40% - Accent5 2 2 3 5" xfId="5962" xr:uid="{DA17F0AD-F91D-4A09-93BB-EA8D872EBAC4}"/>
    <cellStyle name="40% - Accent5 2 2 3 5 2" xfId="14292" xr:uid="{DF8D9257-D341-4584-B5EC-BAF0E61660B0}"/>
    <cellStyle name="40% - Accent5 2 2 3 5 2 2" xfId="30949" xr:uid="{74E865B3-CD72-4359-96EF-6A26F6716F1C}"/>
    <cellStyle name="40% - Accent5 2 2 3 5 3" xfId="22621" xr:uid="{502579DD-C231-49C5-8E93-E2C8B09D089E}"/>
    <cellStyle name="40% - Accent5 2 2 3 6" xfId="8740" xr:uid="{353935AF-A26B-4403-BB0A-DC87C60B4587}"/>
    <cellStyle name="40% - Accent5 2 2 3 6 2" xfId="25397" xr:uid="{D595F66A-E945-4777-BE75-54487EC568D3}"/>
    <cellStyle name="40% - Accent5 2 2 3 7" xfId="17069" xr:uid="{806088EE-F1F1-4106-AFC1-6B6936D05692}"/>
    <cellStyle name="40% - Accent5 2 2 4" xfId="629" xr:uid="{E6090374-AA90-418D-89D4-F8E4D1CB1BC8}"/>
    <cellStyle name="40% - Accent5 2 2 4 2" xfId="1959" xr:uid="{5F12C069-C89A-4A2F-83FD-810709A0E308}"/>
    <cellStyle name="40% - Accent5 2 2 4 2 2" xfId="4749" xr:uid="{3EE6E5D4-64A4-47E5-851D-B44AE3B6BCBE}"/>
    <cellStyle name="40% - Accent5 2 2 4 2 2 2" xfId="13079" xr:uid="{5298EF18-15B8-4106-B9B7-53178B3EF167}"/>
    <cellStyle name="40% - Accent5 2 2 4 2 2 2 2" xfId="29736" xr:uid="{678FEB62-B8F6-4B01-BCEA-526ABF85583F}"/>
    <cellStyle name="40% - Accent5 2 2 4 2 2 3" xfId="21408" xr:uid="{3B050044-106E-428F-B7D4-E1F2DDBEFFD7}"/>
    <cellStyle name="40% - Accent5 2 2 4 2 3" xfId="7525" xr:uid="{43CB2DB1-C4D5-4B59-81DF-5FC884599E67}"/>
    <cellStyle name="40% - Accent5 2 2 4 2 3 2" xfId="15855" xr:uid="{14E0A9B2-181A-4240-8B90-0AC904F31A78}"/>
    <cellStyle name="40% - Accent5 2 2 4 2 3 2 2" xfId="32512" xr:uid="{CEC72180-AF85-478A-A6DB-256287CB48FD}"/>
    <cellStyle name="40% - Accent5 2 2 4 2 3 3" xfId="24184" xr:uid="{D12D6077-AEAA-4219-80A0-2544C5912201}"/>
    <cellStyle name="40% - Accent5 2 2 4 2 4" xfId="10303" xr:uid="{C83A4DC7-83D9-4BF9-8F09-AB00265375FE}"/>
    <cellStyle name="40% - Accent5 2 2 4 2 4 2" xfId="26960" xr:uid="{31F807D6-CF6B-4E89-939B-27E936DD6371}"/>
    <cellStyle name="40% - Accent5 2 2 4 2 5" xfId="18632" xr:uid="{5A633D95-D570-4863-A38E-7849B9C4EFA7}"/>
    <cellStyle name="40% - Accent5 2 2 4 3" xfId="3422" xr:uid="{D69DDC3C-4744-428D-84B2-B8DBEF30B8BB}"/>
    <cellStyle name="40% - Accent5 2 2 4 3 2" xfId="11752" xr:uid="{2417B740-76D5-4D36-98B3-701DEEC0F4F4}"/>
    <cellStyle name="40% - Accent5 2 2 4 3 2 2" xfId="28409" xr:uid="{000DDB44-E5F1-45A4-825D-1032E55E8647}"/>
    <cellStyle name="40% - Accent5 2 2 4 3 3" xfId="20081" xr:uid="{634A8978-5EA3-4EDA-BAF5-8AC96B240327}"/>
    <cellStyle name="40% - Accent5 2 2 4 4" xfId="6198" xr:uid="{37C6C744-E652-444B-8838-C11A190C1381}"/>
    <cellStyle name="40% - Accent5 2 2 4 4 2" xfId="14528" xr:uid="{D982CC14-F250-4AFE-AC7E-33E94833C514}"/>
    <cellStyle name="40% - Accent5 2 2 4 4 2 2" xfId="31185" xr:uid="{D29B2500-5F97-4A96-9E58-E859B76102F9}"/>
    <cellStyle name="40% - Accent5 2 2 4 4 3" xfId="22857" xr:uid="{DF4BCE1E-33CF-49A6-958D-22FA896BF6E3}"/>
    <cellStyle name="40% - Accent5 2 2 4 5" xfId="8976" xr:uid="{18771EAA-17EA-41AE-92DC-77249B5F5976}"/>
    <cellStyle name="40% - Accent5 2 2 4 5 2" xfId="25633" xr:uid="{82601A9D-981D-456B-993D-4D08292D6ABC}"/>
    <cellStyle name="40% - Accent5 2 2 4 6" xfId="17305" xr:uid="{BE8704B1-371A-48CF-B839-C25417B9C979}"/>
    <cellStyle name="40% - Accent5 2 2 5" xfId="1106" xr:uid="{9024A998-C79C-47E8-AB1A-1C14E64F7C23}"/>
    <cellStyle name="40% - Accent5 2 2 5 2" xfId="2434" xr:uid="{FFC9DB4D-6B12-4CD6-896C-934F0EDA3879}"/>
    <cellStyle name="40% - Accent5 2 2 5 2 2" xfId="5224" xr:uid="{2C3C23E0-EBAC-4D9C-A631-877E66FF78E6}"/>
    <cellStyle name="40% - Accent5 2 2 5 2 2 2" xfId="13554" xr:uid="{220182FF-3711-4F54-B952-B6859F0F1812}"/>
    <cellStyle name="40% - Accent5 2 2 5 2 2 2 2" xfId="30211" xr:uid="{2B855D65-ACC3-479D-AED3-8A9DB57C5A78}"/>
    <cellStyle name="40% - Accent5 2 2 5 2 2 3" xfId="21883" xr:uid="{A6A6DE53-C2F5-4DA4-9189-73FF8980715E}"/>
    <cellStyle name="40% - Accent5 2 2 5 2 3" xfId="8000" xr:uid="{9BE8FE72-9310-4BB7-8404-A23FE234731A}"/>
    <cellStyle name="40% - Accent5 2 2 5 2 3 2" xfId="16330" xr:uid="{8104B479-0346-4D74-9A68-786EBB678484}"/>
    <cellStyle name="40% - Accent5 2 2 5 2 3 2 2" xfId="32987" xr:uid="{5836E677-75F9-42CD-96A1-9E84CCA98941}"/>
    <cellStyle name="40% - Accent5 2 2 5 2 3 3" xfId="24659" xr:uid="{88F1097B-E68B-4D54-8522-9EFD26246D36}"/>
    <cellStyle name="40% - Accent5 2 2 5 2 4" xfId="10778" xr:uid="{268BF870-472E-4807-98CF-EBB6DB5FD070}"/>
    <cellStyle name="40% - Accent5 2 2 5 2 4 2" xfId="27435" xr:uid="{81897723-BBC1-4CD8-A08A-2260E1D376D2}"/>
    <cellStyle name="40% - Accent5 2 2 5 2 5" xfId="19107" xr:uid="{AE8B9895-381C-4A04-A274-89B87A016EB5}"/>
    <cellStyle name="40% - Accent5 2 2 5 3" xfId="3897" xr:uid="{F9865819-3A92-4806-9DC9-945C9CC96EF2}"/>
    <cellStyle name="40% - Accent5 2 2 5 3 2" xfId="12227" xr:uid="{11A97B43-7BB9-48C6-B6BE-BAC8354EEE2A}"/>
    <cellStyle name="40% - Accent5 2 2 5 3 2 2" xfId="28884" xr:uid="{9953985C-EB9F-42E0-BCBA-7BF170AFD83F}"/>
    <cellStyle name="40% - Accent5 2 2 5 3 3" xfId="20556" xr:uid="{AC02F8C6-3F2C-4693-86C0-C6C0141D9F1B}"/>
    <cellStyle name="40% - Accent5 2 2 5 4" xfId="6673" xr:uid="{132E7CE7-B4EA-4FA1-9AC9-1A124C96A658}"/>
    <cellStyle name="40% - Accent5 2 2 5 4 2" xfId="15003" xr:uid="{737CCD19-E662-40C2-8F87-B7CB7306FB4A}"/>
    <cellStyle name="40% - Accent5 2 2 5 4 2 2" xfId="31660" xr:uid="{9CB9499A-2066-4B02-8524-DCC649F9DD4C}"/>
    <cellStyle name="40% - Accent5 2 2 5 4 3" xfId="23332" xr:uid="{DB7DAFBC-6CDD-466E-9412-D7613C5DCE7B}"/>
    <cellStyle name="40% - Accent5 2 2 5 5" xfId="9451" xr:uid="{63D0E771-373A-4FF5-8503-7C70750FB57D}"/>
    <cellStyle name="40% - Accent5 2 2 5 5 2" xfId="26108" xr:uid="{BF1ACFCA-1D61-4938-996E-829048DD9036}"/>
    <cellStyle name="40% - Accent5 2 2 5 6" xfId="17780" xr:uid="{77F34C5D-C9ED-4C20-ACCD-6B4CEE676ACD}"/>
    <cellStyle name="40% - Accent5 2 2 6" xfId="1371" xr:uid="{95A606F0-5EC6-4DB6-8F44-CEA4257D0514}"/>
    <cellStyle name="40% - Accent5 2 2 6 2" xfId="2699" xr:uid="{1FDE4B70-4A53-4E07-9356-337BD83DAD62}"/>
    <cellStyle name="40% - Accent5 2 2 6 2 2" xfId="5489" xr:uid="{A4DAD363-5557-4C09-9C06-07A774C762A7}"/>
    <cellStyle name="40% - Accent5 2 2 6 2 2 2" xfId="13819" xr:uid="{C5C22829-0573-4617-9D45-367A11DF3274}"/>
    <cellStyle name="40% - Accent5 2 2 6 2 2 2 2" xfId="30476" xr:uid="{43E170E3-39C2-4E97-8225-D778906D7B09}"/>
    <cellStyle name="40% - Accent5 2 2 6 2 2 3" xfId="22148" xr:uid="{5950C3AA-2F01-4A69-AC7B-A798E80F73D5}"/>
    <cellStyle name="40% - Accent5 2 2 6 2 3" xfId="8265" xr:uid="{094F3521-BA2B-4EF4-92B1-3DB49C1772EC}"/>
    <cellStyle name="40% - Accent5 2 2 6 2 3 2" xfId="16595" xr:uid="{EBBC84BC-00D3-467B-AECD-2A67A2B9C560}"/>
    <cellStyle name="40% - Accent5 2 2 6 2 3 2 2" xfId="33252" xr:uid="{C90EA100-8D59-477A-9C78-C0BCC752EE1A}"/>
    <cellStyle name="40% - Accent5 2 2 6 2 3 3" xfId="24924" xr:uid="{9D2995CD-3ADA-4591-9755-685E7AD96A18}"/>
    <cellStyle name="40% - Accent5 2 2 6 2 4" xfId="11043" xr:uid="{C6F31E2E-AC34-44ED-9197-4333457C81A0}"/>
    <cellStyle name="40% - Accent5 2 2 6 2 4 2" xfId="27700" xr:uid="{5E3CC218-0F2D-4952-9F4B-8DB57751A60D}"/>
    <cellStyle name="40% - Accent5 2 2 6 2 5" xfId="19372" xr:uid="{E6E0C8AC-28B0-479F-9BCF-F2D7BB0F665E}"/>
    <cellStyle name="40% - Accent5 2 2 6 3" xfId="4162" xr:uid="{5F75DB74-E980-45BD-AAC7-820B077B9E05}"/>
    <cellStyle name="40% - Accent5 2 2 6 3 2" xfId="12492" xr:uid="{8D7C9D3D-0956-47A9-BDA3-7F161FDBBC43}"/>
    <cellStyle name="40% - Accent5 2 2 6 3 2 2" xfId="29149" xr:uid="{136811C1-CD63-45E3-B388-7787898A5C19}"/>
    <cellStyle name="40% - Accent5 2 2 6 3 3" xfId="20821" xr:uid="{DC8FE5EB-8412-4BFB-8F49-5F366699DDD9}"/>
    <cellStyle name="40% - Accent5 2 2 6 4" xfId="6938" xr:uid="{47C21B93-7B47-4A10-8C1F-A30F41D3CAEB}"/>
    <cellStyle name="40% - Accent5 2 2 6 4 2" xfId="15268" xr:uid="{A9389CD9-0FFD-4CEE-A8F2-98F9F3E46221}"/>
    <cellStyle name="40% - Accent5 2 2 6 4 2 2" xfId="31925" xr:uid="{F5462AF5-A42D-4C08-9C2B-1473F40E8869}"/>
    <cellStyle name="40% - Accent5 2 2 6 4 3" xfId="23597" xr:uid="{CAE8976A-CA86-4A70-B60C-B46419432C4F}"/>
    <cellStyle name="40% - Accent5 2 2 6 5" xfId="9716" xr:uid="{658062FD-5160-4580-B35D-02D4EA315E2A}"/>
    <cellStyle name="40% - Accent5 2 2 6 5 2" xfId="26373" xr:uid="{9F65BC12-3269-4351-8964-7AF23394662F}"/>
    <cellStyle name="40% - Accent5 2 2 6 6" xfId="18045" xr:uid="{BFC86786-C247-4043-B825-33BDDF7D041D}"/>
    <cellStyle name="40% - Accent5 2 2 7" xfId="1486" xr:uid="{8BB27379-0B5B-496C-82D7-D4F28140386D}"/>
    <cellStyle name="40% - Accent5 2 2 7 2" xfId="4276" xr:uid="{D899823B-5C98-42E1-9BF3-E992D95E5F91}"/>
    <cellStyle name="40% - Accent5 2 2 7 2 2" xfId="12606" xr:uid="{B000D748-DF81-449F-88D5-CA2F759003A3}"/>
    <cellStyle name="40% - Accent5 2 2 7 2 2 2" xfId="29263" xr:uid="{9E60F689-C541-4E2D-ADD2-A90890C6B773}"/>
    <cellStyle name="40% - Accent5 2 2 7 2 3" xfId="20935" xr:uid="{E4702019-B1B9-413D-86F3-D3BD27FBA1AA}"/>
    <cellStyle name="40% - Accent5 2 2 7 3" xfId="7052" xr:uid="{9908C6D7-8F84-48F3-9BFA-AFCFD51E160D}"/>
    <cellStyle name="40% - Accent5 2 2 7 3 2" xfId="15382" xr:uid="{3BC445ED-9D76-4B37-BE05-9FCE07B9D661}"/>
    <cellStyle name="40% - Accent5 2 2 7 3 2 2" xfId="32039" xr:uid="{1B486F82-B3F8-42E9-B468-CEE668774B14}"/>
    <cellStyle name="40% - Accent5 2 2 7 3 3" xfId="23711" xr:uid="{3BD03346-8832-48AF-BB4C-F6FE2762D3E8}"/>
    <cellStyle name="40% - Accent5 2 2 7 4" xfId="9830" xr:uid="{C74B9C09-95E1-45A8-9522-CC34498E2775}"/>
    <cellStyle name="40% - Accent5 2 2 7 4 2" xfId="26487" xr:uid="{B700D0B3-EDEE-4062-906E-9FE16FDB8616}"/>
    <cellStyle name="40% - Accent5 2 2 7 5" xfId="18159" xr:uid="{2B24497A-EDEA-4D8C-80BD-6433F7E4C6CD}"/>
    <cellStyle name="40% - Accent5 2 2 8" xfId="2949" xr:uid="{B477D68B-750B-44AE-BCC8-BADB8B3419F6}"/>
    <cellStyle name="40% - Accent5 2 2 8 2" xfId="11279" xr:uid="{D43554CC-2BBD-45E0-9A7D-FD11644A5F7D}"/>
    <cellStyle name="40% - Accent5 2 2 8 2 2" xfId="27936" xr:uid="{581C2291-3A06-45A3-9E32-DA9BA795FA26}"/>
    <cellStyle name="40% - Accent5 2 2 8 3" xfId="19608" xr:uid="{CEEDE19C-2D42-4993-BDCF-36A842B58295}"/>
    <cellStyle name="40% - Accent5 2 2 9" xfId="5725" xr:uid="{DD95CE0A-BC86-486B-93BD-2AB8F1A55441}"/>
    <cellStyle name="40% - Accent5 2 2 9 2" xfId="14055" xr:uid="{3940AE66-A693-48D0-8196-59026C98FED5}"/>
    <cellStyle name="40% - Accent5 2 2 9 2 2" xfId="30712" xr:uid="{91EE8D31-BFB2-49C0-BB2E-EB7513F1B001}"/>
    <cellStyle name="40% - Accent5 2 2 9 3" xfId="22384" xr:uid="{9D3901E9-6EE2-45D1-B533-8BFA576615FD}"/>
    <cellStyle name="40% - Accent5 2 3" xfId="210" xr:uid="{FAD8D9A9-81CE-4535-8C33-92D7EE3165F5}"/>
    <cellStyle name="40% - Accent5 2 3 2" xfId="451" xr:uid="{48AFE535-53A3-40B4-9432-01B4ADC6EE48}"/>
    <cellStyle name="40% - Accent5 2 3 2 2" xfId="928" xr:uid="{AAD73F1F-882B-4429-9848-B2ABC6A234D5}"/>
    <cellStyle name="40% - Accent5 2 3 2 2 2" xfId="2256" xr:uid="{1C573655-BCB1-4D22-BB96-78237EAFC2CA}"/>
    <cellStyle name="40% - Accent5 2 3 2 2 2 2" xfId="5046" xr:uid="{4EEFBCED-2BA5-4651-B5AA-96264DA2B938}"/>
    <cellStyle name="40% - Accent5 2 3 2 2 2 2 2" xfId="13376" xr:uid="{F6D47348-EC4B-43C4-999D-D42E543125DC}"/>
    <cellStyle name="40% - Accent5 2 3 2 2 2 2 2 2" xfId="30033" xr:uid="{3C3F6CD7-1482-45AE-9C71-B1D0B3FD5D91}"/>
    <cellStyle name="40% - Accent5 2 3 2 2 2 2 3" xfId="21705" xr:uid="{2D7A3D0D-6A77-4337-B596-0EA06E6E381F}"/>
    <cellStyle name="40% - Accent5 2 3 2 2 2 3" xfId="7822" xr:uid="{A7EC6A84-3CA7-4508-9A94-46545A2BFCB6}"/>
    <cellStyle name="40% - Accent5 2 3 2 2 2 3 2" xfId="16152" xr:uid="{4C5A9718-7EA8-40E8-96F4-FCE219670A16}"/>
    <cellStyle name="40% - Accent5 2 3 2 2 2 3 2 2" xfId="32809" xr:uid="{835085D3-9BAD-4B32-B3B5-54A60B662095}"/>
    <cellStyle name="40% - Accent5 2 3 2 2 2 3 3" xfId="24481" xr:uid="{B430BF36-B7B7-456D-A7E5-823A5E8988D6}"/>
    <cellStyle name="40% - Accent5 2 3 2 2 2 4" xfId="10600" xr:uid="{90756433-9A28-42A2-8AF4-A3B31343CFA9}"/>
    <cellStyle name="40% - Accent5 2 3 2 2 2 4 2" xfId="27257" xr:uid="{66712087-E8BB-4E09-B441-B2CA3F06F77D}"/>
    <cellStyle name="40% - Accent5 2 3 2 2 2 5" xfId="18929" xr:uid="{137A7E6F-79FD-405F-92DA-506127F398CD}"/>
    <cellStyle name="40% - Accent5 2 3 2 2 3" xfId="3719" xr:uid="{848C27F9-BC2E-45CF-84F6-B4E5379FA9C3}"/>
    <cellStyle name="40% - Accent5 2 3 2 2 3 2" xfId="12049" xr:uid="{683D5AA7-0E6C-4F80-8323-87CE1188ABFD}"/>
    <cellStyle name="40% - Accent5 2 3 2 2 3 2 2" xfId="28706" xr:uid="{447D9AC1-C5EE-4596-B14B-468327D52DAA}"/>
    <cellStyle name="40% - Accent5 2 3 2 2 3 3" xfId="20378" xr:uid="{20AF648A-B9A7-481A-AB75-3F20B0BDF524}"/>
    <cellStyle name="40% - Accent5 2 3 2 2 4" xfId="6495" xr:uid="{14D96A37-2D67-46AA-9166-E622EBBC1676}"/>
    <cellStyle name="40% - Accent5 2 3 2 2 4 2" xfId="14825" xr:uid="{0BF448B4-FC0D-4C9B-A43F-2C06259861F7}"/>
    <cellStyle name="40% - Accent5 2 3 2 2 4 2 2" xfId="31482" xr:uid="{87351176-7A1C-449D-BE4E-893FA2A5E67B}"/>
    <cellStyle name="40% - Accent5 2 3 2 2 4 3" xfId="23154" xr:uid="{B7651E84-B5D3-4085-AD4F-3AD1CBF74338}"/>
    <cellStyle name="40% - Accent5 2 3 2 2 5" xfId="9273" xr:uid="{18712D81-3158-4602-BBE7-217CDA23719E}"/>
    <cellStyle name="40% - Accent5 2 3 2 2 5 2" xfId="25930" xr:uid="{B0172B40-E5CD-4F90-B11C-0458F7CD69EC}"/>
    <cellStyle name="40% - Accent5 2 3 2 2 6" xfId="17602" xr:uid="{82A437F3-37DF-486D-A344-C3777818FB68}"/>
    <cellStyle name="40% - Accent5 2 3 2 3" xfId="1781" xr:uid="{6070C353-3F98-4A6F-BC47-776C3C2C87BF}"/>
    <cellStyle name="40% - Accent5 2 3 2 3 2" xfId="4571" xr:uid="{B78B4AC3-01ED-479F-B3DE-441BBFB29315}"/>
    <cellStyle name="40% - Accent5 2 3 2 3 2 2" xfId="12901" xr:uid="{B67BB6F6-8A4E-4A30-AF99-3C35359E9D25}"/>
    <cellStyle name="40% - Accent5 2 3 2 3 2 2 2" xfId="29558" xr:uid="{84535528-CA8C-43CC-A94D-B8B0721AAFEE}"/>
    <cellStyle name="40% - Accent5 2 3 2 3 2 3" xfId="21230" xr:uid="{987975BD-B3AA-487A-9375-5D9D7169CE41}"/>
    <cellStyle name="40% - Accent5 2 3 2 3 3" xfId="7347" xr:uid="{2CBB9B04-F2E0-4964-9F1E-7269C4E48E53}"/>
    <cellStyle name="40% - Accent5 2 3 2 3 3 2" xfId="15677" xr:uid="{7C607B77-D547-445A-8247-CD27455A3C54}"/>
    <cellStyle name="40% - Accent5 2 3 2 3 3 2 2" xfId="32334" xr:uid="{33BAFCD0-7FBE-4B47-B0BA-C824C0D8E864}"/>
    <cellStyle name="40% - Accent5 2 3 2 3 3 3" xfId="24006" xr:uid="{29FFC035-F52B-42D4-A825-DDFA4547134F}"/>
    <cellStyle name="40% - Accent5 2 3 2 3 4" xfId="10125" xr:uid="{6C8514D2-839A-49AD-8873-80F019554CB9}"/>
    <cellStyle name="40% - Accent5 2 3 2 3 4 2" xfId="26782" xr:uid="{C583E6F8-B10C-4D4E-98D4-BA3CDE91BD98}"/>
    <cellStyle name="40% - Accent5 2 3 2 3 5" xfId="18454" xr:uid="{3375C7F9-7BB0-4104-AA78-4B18C9CDE128}"/>
    <cellStyle name="40% - Accent5 2 3 2 4" xfId="3244" xr:uid="{BB63EE4B-0532-4783-B666-6E3DA655B9EF}"/>
    <cellStyle name="40% - Accent5 2 3 2 4 2" xfId="11574" xr:uid="{45DB6108-9B61-4D67-85BF-83DBDE60DB71}"/>
    <cellStyle name="40% - Accent5 2 3 2 4 2 2" xfId="28231" xr:uid="{B989DC4C-35E6-4140-A62C-CA268B8945B3}"/>
    <cellStyle name="40% - Accent5 2 3 2 4 3" xfId="19903" xr:uid="{76917C2C-40E7-4CE5-9315-B83BA1B1372B}"/>
    <cellStyle name="40% - Accent5 2 3 2 5" xfId="6020" xr:uid="{306EA090-0065-4EA9-8C7C-9F76EB66AA47}"/>
    <cellStyle name="40% - Accent5 2 3 2 5 2" xfId="14350" xr:uid="{DB3A61AB-CA87-4BBE-B9A6-199B46FE26F0}"/>
    <cellStyle name="40% - Accent5 2 3 2 5 2 2" xfId="31007" xr:uid="{4632A46E-AF35-493A-88AE-520B0168208D}"/>
    <cellStyle name="40% - Accent5 2 3 2 5 3" xfId="22679" xr:uid="{A6E0EAFD-693D-4DCA-B2AB-2E76CD45533E}"/>
    <cellStyle name="40% - Accent5 2 3 2 6" xfId="8798" xr:uid="{9A59C2D2-9CAB-4D9A-9810-C91433367860}"/>
    <cellStyle name="40% - Accent5 2 3 2 6 2" xfId="25455" xr:uid="{8D842DC9-9E28-4550-A406-7BFA21A8A446}"/>
    <cellStyle name="40% - Accent5 2 3 2 7" xfId="17127" xr:uid="{8C5BEE71-13A2-4215-97A5-719D35F9C2AA}"/>
    <cellStyle name="40% - Accent5 2 3 3" xfId="687" xr:uid="{1AD5D3BE-1D27-4A96-BAC9-AD98F5552133}"/>
    <cellStyle name="40% - Accent5 2 3 3 2" xfId="2017" xr:uid="{74DEBCE8-5922-4E2A-8A26-8C849B4387B3}"/>
    <cellStyle name="40% - Accent5 2 3 3 2 2" xfId="4807" xr:uid="{A5066D3B-2FA3-4D30-85C3-F95854B1F557}"/>
    <cellStyle name="40% - Accent5 2 3 3 2 2 2" xfId="13137" xr:uid="{53F6A6BA-CCE9-44FB-9754-40B1530C4B84}"/>
    <cellStyle name="40% - Accent5 2 3 3 2 2 2 2" xfId="29794" xr:uid="{4B776BDA-F65E-41BB-93C8-F21A00256B6F}"/>
    <cellStyle name="40% - Accent5 2 3 3 2 2 3" xfId="21466" xr:uid="{C4216D33-190B-4AA7-84D6-81E4E45E9DDB}"/>
    <cellStyle name="40% - Accent5 2 3 3 2 3" xfId="7583" xr:uid="{D452A61F-F399-4FC6-AEAE-A17620534B3F}"/>
    <cellStyle name="40% - Accent5 2 3 3 2 3 2" xfId="15913" xr:uid="{F5E1F8F1-0E16-4ACB-9E9D-F094A4D06592}"/>
    <cellStyle name="40% - Accent5 2 3 3 2 3 2 2" xfId="32570" xr:uid="{80BCFE3B-188F-420A-B7B7-A5EF9147217A}"/>
    <cellStyle name="40% - Accent5 2 3 3 2 3 3" xfId="24242" xr:uid="{33D5D8B7-728D-4D4C-AC86-CEF58441EA91}"/>
    <cellStyle name="40% - Accent5 2 3 3 2 4" xfId="10361" xr:uid="{8EADAEAB-A2FB-474F-A909-C38F89FFE8DD}"/>
    <cellStyle name="40% - Accent5 2 3 3 2 4 2" xfId="27018" xr:uid="{31698C0E-1A71-4A49-8420-5AC10D28677C}"/>
    <cellStyle name="40% - Accent5 2 3 3 2 5" xfId="18690" xr:uid="{87E05BC6-F304-49F1-ACA3-A5BD2BA2DF84}"/>
    <cellStyle name="40% - Accent5 2 3 3 3" xfId="3480" xr:uid="{A5EEDE4D-8C5B-47C3-AF43-4D5371C4DB7B}"/>
    <cellStyle name="40% - Accent5 2 3 3 3 2" xfId="11810" xr:uid="{B094BA28-71E8-4A3A-97C7-8053A7F866DE}"/>
    <cellStyle name="40% - Accent5 2 3 3 3 2 2" xfId="28467" xr:uid="{0D4AFEC3-F226-42E7-B538-3694FA24646D}"/>
    <cellStyle name="40% - Accent5 2 3 3 3 3" xfId="20139" xr:uid="{1BACFF09-7EB9-40B4-A710-3F0023989DE6}"/>
    <cellStyle name="40% - Accent5 2 3 3 4" xfId="6256" xr:uid="{DD47E887-8A66-4A6F-A76E-8AFD2E8BDCE1}"/>
    <cellStyle name="40% - Accent5 2 3 3 4 2" xfId="14586" xr:uid="{53D7B7F9-4D02-47A2-952B-54BBEE52FBD9}"/>
    <cellStyle name="40% - Accent5 2 3 3 4 2 2" xfId="31243" xr:uid="{4BC40599-010F-4BF8-B6F5-0D6ECE7E981B}"/>
    <cellStyle name="40% - Accent5 2 3 3 4 3" xfId="22915" xr:uid="{31933398-5690-4567-B66D-5CBB89DE3142}"/>
    <cellStyle name="40% - Accent5 2 3 3 5" xfId="9034" xr:uid="{E4C36DE0-B72B-456B-8860-A5BD6530760F}"/>
    <cellStyle name="40% - Accent5 2 3 3 5 2" xfId="25691" xr:uid="{3F73744B-6644-46B5-BFC4-C5B5E543576D}"/>
    <cellStyle name="40% - Accent5 2 3 3 6" xfId="17363" xr:uid="{3FE92939-096C-410C-B3E8-7C45A918E182}"/>
    <cellStyle name="40% - Accent5 2 3 4" xfId="1164" xr:uid="{C4EA72E9-648F-4E85-BDD6-287316166D0A}"/>
    <cellStyle name="40% - Accent5 2 3 4 2" xfId="2492" xr:uid="{33E9C11A-F466-4FE2-ABF0-66CB462B5103}"/>
    <cellStyle name="40% - Accent5 2 3 4 2 2" xfId="5282" xr:uid="{1C339D18-5794-4CBF-AB49-772AA27BBC20}"/>
    <cellStyle name="40% - Accent5 2 3 4 2 2 2" xfId="13612" xr:uid="{04160A32-A1C0-4F5E-A96D-E9270993118D}"/>
    <cellStyle name="40% - Accent5 2 3 4 2 2 2 2" xfId="30269" xr:uid="{76F6DEE8-CA59-401E-9542-06EEF193AD27}"/>
    <cellStyle name="40% - Accent5 2 3 4 2 2 3" xfId="21941" xr:uid="{604F2930-0CA2-4042-9A8F-3762D583292A}"/>
    <cellStyle name="40% - Accent5 2 3 4 2 3" xfId="8058" xr:uid="{0AB3465F-BB6E-4B9C-B1FE-B43EAEB414FE}"/>
    <cellStyle name="40% - Accent5 2 3 4 2 3 2" xfId="16388" xr:uid="{C39B3B15-0579-4DC2-9338-357A330E843B}"/>
    <cellStyle name="40% - Accent5 2 3 4 2 3 2 2" xfId="33045" xr:uid="{85ED9B6A-D976-4C29-A883-76901205207C}"/>
    <cellStyle name="40% - Accent5 2 3 4 2 3 3" xfId="24717" xr:uid="{D8DC86A6-79FF-4294-90EB-DDC42A975C8D}"/>
    <cellStyle name="40% - Accent5 2 3 4 2 4" xfId="10836" xr:uid="{F182F3A3-BDF7-4ACD-8EF2-26ED9EB767DF}"/>
    <cellStyle name="40% - Accent5 2 3 4 2 4 2" xfId="27493" xr:uid="{B2BE7875-97E6-497F-B79F-428F6652CAB2}"/>
    <cellStyle name="40% - Accent5 2 3 4 2 5" xfId="19165" xr:uid="{B396B2C9-04E5-4CB9-B294-27BE36BE1218}"/>
    <cellStyle name="40% - Accent5 2 3 4 3" xfId="3955" xr:uid="{67F6AA80-569D-46F5-ABDF-0E99E40CF6BE}"/>
    <cellStyle name="40% - Accent5 2 3 4 3 2" xfId="12285" xr:uid="{5D0AA1A5-E41D-4779-A60E-94D7BFCA6A83}"/>
    <cellStyle name="40% - Accent5 2 3 4 3 2 2" xfId="28942" xr:uid="{63D2ED45-6FCC-476A-8896-AFCE96A0B24C}"/>
    <cellStyle name="40% - Accent5 2 3 4 3 3" xfId="20614" xr:uid="{DEB365A8-0FF4-4561-A9BC-A6BAF699ACAC}"/>
    <cellStyle name="40% - Accent5 2 3 4 4" xfId="6731" xr:uid="{D03D2C4B-A5FD-45A1-AB20-CC6588B5D66F}"/>
    <cellStyle name="40% - Accent5 2 3 4 4 2" xfId="15061" xr:uid="{DDE56BCD-62F0-4206-9590-2CA8064DDC55}"/>
    <cellStyle name="40% - Accent5 2 3 4 4 2 2" xfId="31718" xr:uid="{6AD43BF1-8053-4689-9DFB-D00310DAF8C8}"/>
    <cellStyle name="40% - Accent5 2 3 4 4 3" xfId="23390" xr:uid="{92321690-212F-44AB-B810-93839999DD77}"/>
    <cellStyle name="40% - Accent5 2 3 4 5" xfId="9509" xr:uid="{C28B280C-C692-4FFD-B1F3-6E6A241A77E1}"/>
    <cellStyle name="40% - Accent5 2 3 4 5 2" xfId="26166" xr:uid="{F0161138-6CA7-43A4-B732-1E8461178D61}"/>
    <cellStyle name="40% - Accent5 2 3 4 6" xfId="17838" xr:uid="{D75D6EF3-5146-4B0F-9B53-4C1C567DF565}"/>
    <cellStyle name="40% - Accent5 2 3 5" xfId="1544" xr:uid="{8894424B-8BE6-49BE-8E0D-17C6B5A47ADD}"/>
    <cellStyle name="40% - Accent5 2 3 5 2" xfId="4334" xr:uid="{03907C28-F3B3-4CD9-B624-1B38845E00EB}"/>
    <cellStyle name="40% - Accent5 2 3 5 2 2" xfId="12664" xr:uid="{645550B6-3476-4B9A-90ED-BE5F0FD543B2}"/>
    <cellStyle name="40% - Accent5 2 3 5 2 2 2" xfId="29321" xr:uid="{A85F33A1-A91B-471F-AE19-DC44CB4B2CEF}"/>
    <cellStyle name="40% - Accent5 2 3 5 2 3" xfId="20993" xr:uid="{3776DF68-4BBC-4353-9D3A-9C41F8AB959B}"/>
    <cellStyle name="40% - Accent5 2 3 5 3" xfId="7110" xr:uid="{F023AF65-462A-433D-9642-DD171A8BA833}"/>
    <cellStyle name="40% - Accent5 2 3 5 3 2" xfId="15440" xr:uid="{7E76701A-98F2-42AE-AEA4-BD734B3236EC}"/>
    <cellStyle name="40% - Accent5 2 3 5 3 2 2" xfId="32097" xr:uid="{0E72F8AC-B10F-4BC7-A4D6-9A2D8C269B83}"/>
    <cellStyle name="40% - Accent5 2 3 5 3 3" xfId="23769" xr:uid="{7F2A4B40-564A-49CF-9536-49801F7EAB6C}"/>
    <cellStyle name="40% - Accent5 2 3 5 4" xfId="9888" xr:uid="{D9AF0D4B-A01C-416E-AB78-17A8C5BE5D66}"/>
    <cellStyle name="40% - Accent5 2 3 5 4 2" xfId="26545" xr:uid="{77E5E2B6-F180-4FE8-85D7-CCB7B61B4AF9}"/>
    <cellStyle name="40% - Accent5 2 3 5 5" xfId="18217" xr:uid="{E06D87EE-3C29-41B4-85C8-7B9478A151CD}"/>
    <cellStyle name="40% - Accent5 2 3 6" xfId="3007" xr:uid="{0C858746-27B4-4915-BA71-6BA13862A77A}"/>
    <cellStyle name="40% - Accent5 2 3 6 2" xfId="11337" xr:uid="{3619DD23-99BD-48CF-B914-F7E1CF4C9662}"/>
    <cellStyle name="40% - Accent5 2 3 6 2 2" xfId="27994" xr:uid="{AA7676B5-9350-4398-8592-D1C18CF4320C}"/>
    <cellStyle name="40% - Accent5 2 3 6 3" xfId="19666" xr:uid="{FA83C59C-5A1C-45B6-B5A8-3E627E7BDD00}"/>
    <cellStyle name="40% - Accent5 2 3 7" xfId="5783" xr:uid="{5A5D4FE9-E7E9-494C-A48C-09A9E85FFB3C}"/>
    <cellStyle name="40% - Accent5 2 3 7 2" xfId="14113" xr:uid="{82E33D1C-0625-48E4-90DA-7B8CCC9D4024}"/>
    <cellStyle name="40% - Accent5 2 3 7 2 2" xfId="30770" xr:uid="{778D0CB5-624F-433D-91FE-9613AB893DFF}"/>
    <cellStyle name="40% - Accent5 2 3 7 3" xfId="22442" xr:uid="{974868B6-C59C-4FA5-8482-3D4B57014E8C}"/>
    <cellStyle name="40% - Accent5 2 3 8" xfId="8561" xr:uid="{B336B05E-BC6B-40F5-9FAB-539FEF9F68D1}"/>
    <cellStyle name="40% - Accent5 2 3 8 2" xfId="25218" xr:uid="{79448D7E-D188-445B-9BF6-E86D2526585E}"/>
    <cellStyle name="40% - Accent5 2 3 9" xfId="16890" xr:uid="{860A3F2B-85A3-43D0-BE1A-7C3C61D68E46}"/>
    <cellStyle name="40% - Accent5 2 4" xfId="335" xr:uid="{C6A2390D-633F-4CB6-9D22-1924DB4D156E}"/>
    <cellStyle name="40% - Accent5 2 4 2" xfId="815" xr:uid="{AD3A0E4F-D267-4220-8B2B-BCCBDEBD3D27}"/>
    <cellStyle name="40% - Accent5 2 4 2 2" xfId="2143" xr:uid="{D2D96663-88EC-486F-86C2-5C423338D9D2}"/>
    <cellStyle name="40% - Accent5 2 4 2 2 2" xfId="4933" xr:uid="{3D514E54-ACD7-4930-B75E-FD01FF4C6693}"/>
    <cellStyle name="40% - Accent5 2 4 2 2 2 2" xfId="13263" xr:uid="{E130E283-E28C-4D6B-9F45-E52BCA48BAA6}"/>
    <cellStyle name="40% - Accent5 2 4 2 2 2 2 2" xfId="29920" xr:uid="{4D101467-609E-4308-90EA-D2A8B4771D45}"/>
    <cellStyle name="40% - Accent5 2 4 2 2 2 3" xfId="21592" xr:uid="{1B30D418-31FE-4B57-BB70-462421661922}"/>
    <cellStyle name="40% - Accent5 2 4 2 2 3" xfId="7709" xr:uid="{5CE62759-0CF1-420B-A182-56DAFF277832}"/>
    <cellStyle name="40% - Accent5 2 4 2 2 3 2" xfId="16039" xr:uid="{50E77CF7-91B9-43D4-A81A-217B15745299}"/>
    <cellStyle name="40% - Accent5 2 4 2 2 3 2 2" xfId="32696" xr:uid="{088252AD-0769-45BB-A811-A8A1DEB055EB}"/>
    <cellStyle name="40% - Accent5 2 4 2 2 3 3" xfId="24368" xr:uid="{04287791-AC50-4EA7-A6FA-1F599C8C0A55}"/>
    <cellStyle name="40% - Accent5 2 4 2 2 4" xfId="10487" xr:uid="{88FA65D4-07AF-4418-AD30-00F7A537FC79}"/>
    <cellStyle name="40% - Accent5 2 4 2 2 4 2" xfId="27144" xr:uid="{869AD0DF-3174-492D-B47E-E3EDFC14606E}"/>
    <cellStyle name="40% - Accent5 2 4 2 2 5" xfId="18816" xr:uid="{F6C5665F-7935-4DC0-A27C-AC0B81C8824F}"/>
    <cellStyle name="40% - Accent5 2 4 2 3" xfId="3606" xr:uid="{AAECDB4E-D5AA-44D7-9462-A043E73D2CCF}"/>
    <cellStyle name="40% - Accent5 2 4 2 3 2" xfId="11936" xr:uid="{0B47687C-018D-41BC-8CFA-A62FD8B37ED0}"/>
    <cellStyle name="40% - Accent5 2 4 2 3 2 2" xfId="28593" xr:uid="{269B1C31-9095-448C-8181-5ED796C919A9}"/>
    <cellStyle name="40% - Accent5 2 4 2 3 3" xfId="20265" xr:uid="{34475996-E349-40CC-B17C-BFD652FF9F3E}"/>
    <cellStyle name="40% - Accent5 2 4 2 4" xfId="6382" xr:uid="{00AED347-A01B-4A52-98CA-8F2194BBEA89}"/>
    <cellStyle name="40% - Accent5 2 4 2 4 2" xfId="14712" xr:uid="{7BE50051-D456-44F1-B4CE-D14D43AE2E94}"/>
    <cellStyle name="40% - Accent5 2 4 2 4 2 2" xfId="31369" xr:uid="{8AB6E4B6-EC6B-453E-A0F8-0A6FDB023CA4}"/>
    <cellStyle name="40% - Accent5 2 4 2 4 3" xfId="23041" xr:uid="{767801A9-15BC-48F0-B641-52BD8417C9F3}"/>
    <cellStyle name="40% - Accent5 2 4 2 5" xfId="9160" xr:uid="{A8595E0E-90E5-46CB-9C2B-A5A0491765EF}"/>
    <cellStyle name="40% - Accent5 2 4 2 5 2" xfId="25817" xr:uid="{7AEAF2FE-6836-49E1-8DD5-FA1B5EF412B2}"/>
    <cellStyle name="40% - Accent5 2 4 2 6" xfId="17489" xr:uid="{29AD1D12-9BEF-47FB-98AF-0B4DCB280D09}"/>
    <cellStyle name="40% - Accent5 2 4 3" xfId="1665" xr:uid="{F04328DC-020D-4B6E-B7A6-090030F4A9C9}"/>
    <cellStyle name="40% - Accent5 2 4 3 2" xfId="4455" xr:uid="{68C068C8-3CF8-4951-83C3-6D089D4FC501}"/>
    <cellStyle name="40% - Accent5 2 4 3 2 2" xfId="12785" xr:uid="{2854BAA7-3C97-44D8-BF17-9D077558221F}"/>
    <cellStyle name="40% - Accent5 2 4 3 2 2 2" xfId="29442" xr:uid="{A5845EBA-25A5-4340-8170-43A9AE2CD13E}"/>
    <cellStyle name="40% - Accent5 2 4 3 2 3" xfId="21114" xr:uid="{09915C78-366E-499D-8633-6A6F73A4B300}"/>
    <cellStyle name="40% - Accent5 2 4 3 3" xfId="7231" xr:uid="{CFCD98DA-835D-41B8-97CC-0596D56589DE}"/>
    <cellStyle name="40% - Accent5 2 4 3 3 2" xfId="15561" xr:uid="{F625379B-19BF-4495-85B4-328722D4733C}"/>
    <cellStyle name="40% - Accent5 2 4 3 3 2 2" xfId="32218" xr:uid="{1EA92140-8ADB-4601-90E6-3CA77D1A0CEC}"/>
    <cellStyle name="40% - Accent5 2 4 3 3 3" xfId="23890" xr:uid="{298672FB-5D4A-482B-BF21-08B9D2A104DC}"/>
    <cellStyle name="40% - Accent5 2 4 3 4" xfId="10009" xr:uid="{0907AFF3-AE4F-4C09-8E55-4DB3217D565A}"/>
    <cellStyle name="40% - Accent5 2 4 3 4 2" xfId="26666" xr:uid="{C4BBAC78-B0BA-465F-B71B-3E6384F7A740}"/>
    <cellStyle name="40% - Accent5 2 4 3 5" xfId="18338" xr:uid="{CA201ECE-2FF4-4E4D-AC55-6F6CB13AB2F9}"/>
    <cellStyle name="40% - Accent5 2 4 4" xfId="3128" xr:uid="{82F12204-4350-4CD3-92A1-65EFF3444BC2}"/>
    <cellStyle name="40% - Accent5 2 4 4 2" xfId="11458" xr:uid="{5FAB99BE-054B-46A2-BF2E-E5DFBD6CC829}"/>
    <cellStyle name="40% - Accent5 2 4 4 2 2" xfId="28115" xr:uid="{D2C93665-B835-4E03-8417-7507448CEBE2}"/>
    <cellStyle name="40% - Accent5 2 4 4 3" xfId="19787" xr:uid="{55E7B322-F092-442B-80A6-4D25373199AB}"/>
    <cellStyle name="40% - Accent5 2 4 5" xfId="5904" xr:uid="{A689FE1E-B81D-472E-AD83-BC206D40E6A2}"/>
    <cellStyle name="40% - Accent5 2 4 5 2" xfId="14234" xr:uid="{FB96EF70-DDA5-4B65-8013-6174A7D32129}"/>
    <cellStyle name="40% - Accent5 2 4 5 2 2" xfId="30891" xr:uid="{B49B2D37-AE24-4980-A79A-E21ED3ADA642}"/>
    <cellStyle name="40% - Accent5 2 4 5 3" xfId="22563" xr:uid="{CC962657-8C5C-4F54-8F64-80C9EBA3EBC7}"/>
    <cellStyle name="40% - Accent5 2 4 6" xfId="8682" xr:uid="{4283E20B-1CD8-4E49-9314-AD9ACA0835C5}"/>
    <cellStyle name="40% - Accent5 2 4 6 2" xfId="25339" xr:uid="{F6DE9BE4-6875-4409-8637-5C7E90BE2643}"/>
    <cellStyle name="40% - Accent5 2 4 7" xfId="17011" xr:uid="{16F10820-7FC9-40E7-AA97-83B3C5E5A59D}"/>
    <cellStyle name="40% - Accent5 2 5" xfId="571" xr:uid="{09456EC5-8CBF-4BB0-B55C-4AC5DB07D792}"/>
    <cellStyle name="40% - Accent5 2 5 2" xfId="1901" xr:uid="{85C395C1-1E91-4FF0-9331-A2DBB63CF37B}"/>
    <cellStyle name="40% - Accent5 2 5 2 2" xfId="4691" xr:uid="{C62BE161-0508-4868-9A63-AF0DF9E62BC1}"/>
    <cellStyle name="40% - Accent5 2 5 2 2 2" xfId="13021" xr:uid="{8F925182-6951-46F8-BE9C-5EEBC46A031C}"/>
    <cellStyle name="40% - Accent5 2 5 2 2 2 2" xfId="29678" xr:uid="{88B4210B-DEFC-4F1B-9E3B-32B899DE2BE5}"/>
    <cellStyle name="40% - Accent5 2 5 2 2 3" xfId="21350" xr:uid="{039A5243-F610-42E1-B96E-320EB37E2CFD}"/>
    <cellStyle name="40% - Accent5 2 5 2 3" xfId="7467" xr:uid="{AEC2FB3F-FDB2-46DA-B175-D4E2F0A893D3}"/>
    <cellStyle name="40% - Accent5 2 5 2 3 2" xfId="15797" xr:uid="{EF794DB2-32A1-4D1B-B3D2-4B8F56B88602}"/>
    <cellStyle name="40% - Accent5 2 5 2 3 2 2" xfId="32454" xr:uid="{17D4450F-D0E5-463D-89D6-E2ABA8A583C8}"/>
    <cellStyle name="40% - Accent5 2 5 2 3 3" xfId="24126" xr:uid="{57E21A60-5152-4465-97BA-D3E1FB1ADBDC}"/>
    <cellStyle name="40% - Accent5 2 5 2 4" xfId="10245" xr:uid="{C594A543-4341-451A-8E6D-B73A897B5C23}"/>
    <cellStyle name="40% - Accent5 2 5 2 4 2" xfId="26902" xr:uid="{E34F14B1-E251-4CDD-B64E-7D302B2C45FF}"/>
    <cellStyle name="40% - Accent5 2 5 2 5" xfId="18574" xr:uid="{E0480C59-FCA7-4D24-9962-77E0D35713B3}"/>
    <cellStyle name="40% - Accent5 2 5 3" xfId="3364" xr:uid="{402CC029-13C3-470C-A394-C5635269038F}"/>
    <cellStyle name="40% - Accent5 2 5 3 2" xfId="11694" xr:uid="{F6CE33E1-D77A-40B3-B39F-871935255F6D}"/>
    <cellStyle name="40% - Accent5 2 5 3 2 2" xfId="28351" xr:uid="{A5590EB2-3378-4279-933F-13BBEF79F3D7}"/>
    <cellStyle name="40% - Accent5 2 5 3 3" xfId="20023" xr:uid="{8737600B-8B4E-43C7-A97F-EFD8CB0042E8}"/>
    <cellStyle name="40% - Accent5 2 5 4" xfId="6140" xr:uid="{4D7B079D-B1D3-4B01-B9F7-5760E3CC7138}"/>
    <cellStyle name="40% - Accent5 2 5 4 2" xfId="14470" xr:uid="{20938D06-98BB-4FE2-94DD-FB4A6B85ACAA}"/>
    <cellStyle name="40% - Accent5 2 5 4 2 2" xfId="31127" xr:uid="{608B9C46-ABD1-4673-98DB-5BA06BDA61B4}"/>
    <cellStyle name="40% - Accent5 2 5 4 3" xfId="22799" xr:uid="{02020A57-1E91-4C45-A7D4-6DE724918C1D}"/>
    <cellStyle name="40% - Accent5 2 5 5" xfId="8918" xr:uid="{023B00B7-988E-48C8-B03A-358038C21210}"/>
    <cellStyle name="40% - Accent5 2 5 5 2" xfId="25575" xr:uid="{DF4D28C9-5F27-4A83-BD6B-3C590B292927}"/>
    <cellStyle name="40% - Accent5 2 5 6" xfId="17247" xr:uid="{E77D77EF-9847-47FA-9F87-02CE00C29D29}"/>
    <cellStyle name="40% - Accent5 2 6" xfId="1048" xr:uid="{C048C6A6-FD00-4C06-9EC0-855B8B0FC496}"/>
    <cellStyle name="40% - Accent5 2 6 2" xfId="2376" xr:uid="{82E6B62D-C053-4636-B1AE-E0C0C8A56704}"/>
    <cellStyle name="40% - Accent5 2 6 2 2" xfId="5166" xr:uid="{9EAB6B58-8492-4353-817A-A134AB52DC79}"/>
    <cellStyle name="40% - Accent5 2 6 2 2 2" xfId="13496" xr:uid="{E185EFE6-A6E7-4A7E-9B90-6E6FFBA0D24B}"/>
    <cellStyle name="40% - Accent5 2 6 2 2 2 2" xfId="30153" xr:uid="{6537813A-3813-4711-8192-679E2210A4E7}"/>
    <cellStyle name="40% - Accent5 2 6 2 2 3" xfId="21825" xr:uid="{CC20BB4C-03C8-42C6-8746-1A973D07E4E7}"/>
    <cellStyle name="40% - Accent5 2 6 2 3" xfId="7942" xr:uid="{28752F9C-6867-47C8-916E-ABAB5B33811D}"/>
    <cellStyle name="40% - Accent5 2 6 2 3 2" xfId="16272" xr:uid="{3CBED667-97CF-4E5F-963D-C1A1F7567366}"/>
    <cellStyle name="40% - Accent5 2 6 2 3 2 2" xfId="32929" xr:uid="{2CA5F29E-8B89-426D-9483-6EC9589D5749}"/>
    <cellStyle name="40% - Accent5 2 6 2 3 3" xfId="24601" xr:uid="{9F4002CE-8C49-4432-B511-9D936EEE569A}"/>
    <cellStyle name="40% - Accent5 2 6 2 4" xfId="10720" xr:uid="{3AB52415-C67D-44A6-A879-D15B7403BB18}"/>
    <cellStyle name="40% - Accent5 2 6 2 4 2" xfId="27377" xr:uid="{BC2F5F5D-7508-4852-957B-D4008FFBBFE0}"/>
    <cellStyle name="40% - Accent5 2 6 2 5" xfId="19049" xr:uid="{01730DAD-AA31-446D-8770-F914BB3F4804}"/>
    <cellStyle name="40% - Accent5 2 6 3" xfId="3839" xr:uid="{86B6C34A-8CF3-4C8F-94AF-DEE943364D60}"/>
    <cellStyle name="40% - Accent5 2 6 3 2" xfId="12169" xr:uid="{8DB2A815-8A2E-4AF2-87B4-49E345096D49}"/>
    <cellStyle name="40% - Accent5 2 6 3 2 2" xfId="28826" xr:uid="{42C78E3B-2382-49B7-A4F4-4F1670286FF4}"/>
    <cellStyle name="40% - Accent5 2 6 3 3" xfId="20498" xr:uid="{F7485F86-AD6F-43C1-9245-C3580727EA52}"/>
    <cellStyle name="40% - Accent5 2 6 4" xfId="6615" xr:uid="{73FDCC71-7BD8-4B58-A901-45DC29E7E999}"/>
    <cellStyle name="40% - Accent5 2 6 4 2" xfId="14945" xr:uid="{0D8BBB3F-7E3C-4955-8400-C1CD283FCB5D}"/>
    <cellStyle name="40% - Accent5 2 6 4 2 2" xfId="31602" xr:uid="{7148E60B-1ACC-406C-9224-FDB8AE5B8471}"/>
    <cellStyle name="40% - Accent5 2 6 4 3" xfId="23274" xr:uid="{3A8A3957-78AD-43F2-BFC1-6D49725A6A61}"/>
    <cellStyle name="40% - Accent5 2 6 5" xfId="9393" xr:uid="{EF4AB7AE-7222-4D11-A56B-8C410F2AAFA9}"/>
    <cellStyle name="40% - Accent5 2 6 5 2" xfId="26050" xr:uid="{D14A4313-097A-48E1-B42B-CDCFBD048AE0}"/>
    <cellStyle name="40% - Accent5 2 6 6" xfId="17722" xr:uid="{D0B22963-A2C6-4C40-9C8D-193344B96295}"/>
    <cellStyle name="40% - Accent5 2 7" xfId="1309" xr:uid="{9947B771-144C-4F02-A26D-FF97C000AC59}"/>
    <cellStyle name="40% - Accent5 2 7 2" xfId="2637" xr:uid="{E6BFFF38-50AC-4E7D-A583-1A3E5E53EF6F}"/>
    <cellStyle name="40% - Accent5 2 7 2 2" xfId="5427" xr:uid="{7976ADC4-A5EB-4084-BB3C-E3B52EB124EA}"/>
    <cellStyle name="40% - Accent5 2 7 2 2 2" xfId="13757" xr:uid="{6C7F21E3-D871-4CA0-A8B8-8D9D2E293821}"/>
    <cellStyle name="40% - Accent5 2 7 2 2 2 2" xfId="30414" xr:uid="{FAAE0C2F-2513-4725-B59D-ADDCD2E31AAA}"/>
    <cellStyle name="40% - Accent5 2 7 2 2 3" xfId="22086" xr:uid="{B29816EE-4F5B-4647-9FBF-D6EDBCE94605}"/>
    <cellStyle name="40% - Accent5 2 7 2 3" xfId="8203" xr:uid="{0D89EF6C-9E89-436B-B547-265D5A1FDE03}"/>
    <cellStyle name="40% - Accent5 2 7 2 3 2" xfId="16533" xr:uid="{4CC29412-50B1-4E79-B853-271D3F6CBBCF}"/>
    <cellStyle name="40% - Accent5 2 7 2 3 2 2" xfId="33190" xr:uid="{3174B7D2-5BDF-4A3F-82DF-ABA8910F87BA}"/>
    <cellStyle name="40% - Accent5 2 7 2 3 3" xfId="24862" xr:uid="{2BC8CDC7-E528-4BF3-8790-E0358C2EE565}"/>
    <cellStyle name="40% - Accent5 2 7 2 4" xfId="10981" xr:uid="{B995FA15-5ECC-49BA-8DE1-1B5A8733CFF2}"/>
    <cellStyle name="40% - Accent5 2 7 2 4 2" xfId="27638" xr:uid="{76A64E93-7BC6-4EBE-865C-9947FC8BA243}"/>
    <cellStyle name="40% - Accent5 2 7 2 5" xfId="19310" xr:uid="{0654A063-087F-4A10-94C4-5052C1584D72}"/>
    <cellStyle name="40% - Accent5 2 7 3" xfId="4100" xr:uid="{412C862B-0D71-40A6-BFE1-AC64A9A43525}"/>
    <cellStyle name="40% - Accent5 2 7 3 2" xfId="12430" xr:uid="{7EAE61C9-E640-4D06-A609-CCD693DC6F84}"/>
    <cellStyle name="40% - Accent5 2 7 3 2 2" xfId="29087" xr:uid="{177E6A7E-1515-4C3F-A15A-1A1F264F98E7}"/>
    <cellStyle name="40% - Accent5 2 7 3 3" xfId="20759" xr:uid="{94584B83-D515-4F1F-9311-3BC539A6D7F5}"/>
    <cellStyle name="40% - Accent5 2 7 4" xfId="6876" xr:uid="{1C5E6B98-816D-428D-893B-8A84FBA5538E}"/>
    <cellStyle name="40% - Accent5 2 7 4 2" xfId="15206" xr:uid="{F8F95D95-F18F-44F7-BAB2-125B96B4F92D}"/>
    <cellStyle name="40% - Accent5 2 7 4 2 2" xfId="31863" xr:uid="{69A9F5D6-5D50-47F4-81F8-B42892032508}"/>
    <cellStyle name="40% - Accent5 2 7 4 3" xfId="23535" xr:uid="{EC4426FF-17A9-4EA1-AADB-F46A857D60CB}"/>
    <cellStyle name="40% - Accent5 2 7 5" xfId="9654" xr:uid="{0D9605A6-F00C-4F28-9690-F00F7DD7BBE0}"/>
    <cellStyle name="40% - Accent5 2 7 5 2" xfId="26311" xr:uid="{FB68E88F-061D-4F36-A416-2E75004CA5C4}"/>
    <cellStyle name="40% - Accent5 2 7 6" xfId="17983" xr:uid="{34B32B08-9FAA-457A-8B60-7E245F80A289}"/>
    <cellStyle name="40% - Accent5 2 8" xfId="1427" xr:uid="{52010D9A-8836-475C-89D9-9CD31EA2FCE0}"/>
    <cellStyle name="40% - Accent5 2 8 2" xfId="4218" xr:uid="{7BFC9065-7E77-4FF6-A85F-D4F7D8168C66}"/>
    <cellStyle name="40% - Accent5 2 8 2 2" xfId="12548" xr:uid="{89B62CB4-1EE2-41CE-92A0-9A14B7067743}"/>
    <cellStyle name="40% - Accent5 2 8 2 2 2" xfId="29205" xr:uid="{5CA369FC-6E1F-435C-942E-72FBA8A89671}"/>
    <cellStyle name="40% - Accent5 2 8 2 3" xfId="20877" xr:uid="{9E4D4D24-15CA-4B02-BD3D-8469F7875D4A}"/>
    <cellStyle name="40% - Accent5 2 8 3" xfId="6994" xr:uid="{8FE813A5-AA3A-4B5B-BCFF-26EE9E39AB7B}"/>
    <cellStyle name="40% - Accent5 2 8 3 2" xfId="15324" xr:uid="{5AFAE6D3-FB44-42BF-8066-CC8ED66F8A2A}"/>
    <cellStyle name="40% - Accent5 2 8 3 2 2" xfId="31981" xr:uid="{70D5A015-5691-486C-A7F4-BAAEE4F5A767}"/>
    <cellStyle name="40% - Accent5 2 8 3 3" xfId="23653" xr:uid="{F2D07F66-21A5-4DD9-93BA-2D7DC6D7496B}"/>
    <cellStyle name="40% - Accent5 2 8 4" xfId="9772" xr:uid="{A937BB15-35E4-423C-9619-87D7EBF864AA}"/>
    <cellStyle name="40% - Accent5 2 8 4 2" xfId="26429" xr:uid="{DA95498A-21A5-4756-8103-5D69CADEDC13}"/>
    <cellStyle name="40% - Accent5 2 8 5" xfId="18101" xr:uid="{7CEEA173-5289-4048-B180-C11C84795BA0}"/>
    <cellStyle name="40% - Accent5 2 9" xfId="2890" xr:uid="{4F106F34-358A-4C44-8337-0B141A4E1B3B}"/>
    <cellStyle name="40% - Accent5 2 9 2" xfId="11221" xr:uid="{1D57E9EE-15D6-4C2B-AEFC-42A347E5CF46}"/>
    <cellStyle name="40% - Accent5 2 9 2 2" xfId="27878" xr:uid="{6DB3FBC7-6893-4D07-8827-CCAB166A0125}"/>
    <cellStyle name="40% - Accent5 2 9 3" xfId="19550" xr:uid="{F9FAED67-9487-41C3-91F0-C9B4108AABF5}"/>
    <cellStyle name="40% - Accent5 3" xfId="114" xr:uid="{068AB5B4-093B-41DC-BF91-0BCA835CE599}"/>
    <cellStyle name="40% - Accent5 3 10" xfId="8468" xr:uid="{04341C9A-DFD1-4F94-B56F-1792275EE5FA}"/>
    <cellStyle name="40% - Accent5 3 10 2" xfId="25125" xr:uid="{9DFA8626-448F-4513-807F-F26A225D5F19}"/>
    <cellStyle name="40% - Accent5 3 11" xfId="16797" xr:uid="{8D411BD9-EA23-4357-8A6F-09E7E728719A}"/>
    <cellStyle name="40% - Accent5 3 12" xfId="33985" xr:uid="{ED6F0AF0-1FBB-4D17-A19A-1D336C882DF1}"/>
    <cellStyle name="40% - Accent5 3 13" xfId="34748" xr:uid="{25C7733E-9179-46C6-998A-2E9A0E9F14E0}"/>
    <cellStyle name="40% - Accent5 3 2" xfId="237" xr:uid="{00BC877C-DB91-4220-8817-7AC27CD3C0B3}"/>
    <cellStyle name="40% - Accent5 3 2 10" xfId="34808" xr:uid="{DD309E90-DB03-4E28-8D50-212CF2FE07A7}"/>
    <cellStyle name="40% - Accent5 3 2 2" xfId="478" xr:uid="{B7FE8892-8942-4C53-A818-B96A5D87F092}"/>
    <cellStyle name="40% - Accent5 3 2 2 2" xfId="955" xr:uid="{74D7ACA1-06B2-4E3B-B06F-665F1F753077}"/>
    <cellStyle name="40% - Accent5 3 2 2 2 2" xfId="2283" xr:uid="{E690502D-0740-47C9-B806-7260A5641F14}"/>
    <cellStyle name="40% - Accent5 3 2 2 2 2 2" xfId="5073" xr:uid="{9FE5E66D-85B0-4CA8-B8EE-69498CA82F0C}"/>
    <cellStyle name="40% - Accent5 3 2 2 2 2 2 2" xfId="13403" xr:uid="{C385864C-BDC1-428E-972E-40CA4FFFDA57}"/>
    <cellStyle name="40% - Accent5 3 2 2 2 2 2 2 2" xfId="30060" xr:uid="{804E5170-A0FD-41C1-B4EB-04CED85E6E15}"/>
    <cellStyle name="40% - Accent5 3 2 2 2 2 2 3" xfId="21732" xr:uid="{E2ADF258-5EF5-4010-BD9F-733B42BBA318}"/>
    <cellStyle name="40% - Accent5 3 2 2 2 2 3" xfId="7849" xr:uid="{9D3D5AD2-E7A3-4C39-B038-CD1C96008A95}"/>
    <cellStyle name="40% - Accent5 3 2 2 2 2 3 2" xfId="16179" xr:uid="{ACBB9936-08BA-4439-9193-02415D8D1146}"/>
    <cellStyle name="40% - Accent5 3 2 2 2 2 3 2 2" xfId="32836" xr:uid="{295B0C6E-A1D0-4079-A30D-03AE6F17467B}"/>
    <cellStyle name="40% - Accent5 3 2 2 2 2 3 3" xfId="24508" xr:uid="{0F3CF69D-168F-457D-8B1C-CC96E4DBEA3E}"/>
    <cellStyle name="40% - Accent5 3 2 2 2 2 4" xfId="10627" xr:uid="{710D0BDE-D06D-484D-80A1-D7D941F2AA2D}"/>
    <cellStyle name="40% - Accent5 3 2 2 2 2 4 2" xfId="27284" xr:uid="{69714C31-46C0-48DF-BF15-EDF663155751}"/>
    <cellStyle name="40% - Accent5 3 2 2 2 2 5" xfId="18956" xr:uid="{44DD2464-EDE8-4269-A85E-DD71BD04C771}"/>
    <cellStyle name="40% - Accent5 3 2 2 2 3" xfId="3746" xr:uid="{82EB155A-CC6E-4BAE-943D-79B7183AEE8B}"/>
    <cellStyle name="40% - Accent5 3 2 2 2 3 2" xfId="12076" xr:uid="{5A3DDFF7-3EB2-4D79-B6E1-9F76442CBEC9}"/>
    <cellStyle name="40% - Accent5 3 2 2 2 3 2 2" xfId="28733" xr:uid="{93BE973C-B82A-4994-81B0-CA340C6E057A}"/>
    <cellStyle name="40% - Accent5 3 2 2 2 3 3" xfId="20405" xr:uid="{A259B3D9-4937-4BE7-91BA-995AF35E5E32}"/>
    <cellStyle name="40% - Accent5 3 2 2 2 4" xfId="6522" xr:uid="{D2432044-AE3A-424C-B47A-0EE9714EE0DB}"/>
    <cellStyle name="40% - Accent5 3 2 2 2 4 2" xfId="14852" xr:uid="{3E8C030A-6D25-4FC4-9F88-4EA0E588118F}"/>
    <cellStyle name="40% - Accent5 3 2 2 2 4 2 2" xfId="31509" xr:uid="{D2B6199B-9A38-40A3-A2C8-03DADE0262DD}"/>
    <cellStyle name="40% - Accent5 3 2 2 2 4 3" xfId="23181" xr:uid="{276C7587-14BB-42CD-974A-EF3DAB51BAAC}"/>
    <cellStyle name="40% - Accent5 3 2 2 2 5" xfId="9300" xr:uid="{4C27800A-5647-40FF-A5C8-E3143162518B}"/>
    <cellStyle name="40% - Accent5 3 2 2 2 5 2" xfId="25957" xr:uid="{AD5B444B-9BF0-498C-8D78-0B607E27F0D5}"/>
    <cellStyle name="40% - Accent5 3 2 2 2 6" xfId="17629" xr:uid="{15633A66-E686-4705-83CC-2E8148F8A41A}"/>
    <cellStyle name="40% - Accent5 3 2 2 3" xfId="1808" xr:uid="{D3D97581-5C43-4AFF-8E37-B3DA464C1B03}"/>
    <cellStyle name="40% - Accent5 3 2 2 3 2" xfId="4598" xr:uid="{D2EC1003-0B08-4A68-AD7B-6D3954E118E8}"/>
    <cellStyle name="40% - Accent5 3 2 2 3 2 2" xfId="12928" xr:uid="{A53BD211-72EB-4B08-8868-B2FEC39B3526}"/>
    <cellStyle name="40% - Accent5 3 2 2 3 2 2 2" xfId="29585" xr:uid="{703B442C-DE9A-4BDB-ACA9-3EC3B977A271}"/>
    <cellStyle name="40% - Accent5 3 2 2 3 2 3" xfId="21257" xr:uid="{4A4336C1-E63E-4AEF-8B11-F752F589E543}"/>
    <cellStyle name="40% - Accent5 3 2 2 3 3" xfId="7374" xr:uid="{24753343-B627-4AB2-8E08-BAF996720019}"/>
    <cellStyle name="40% - Accent5 3 2 2 3 3 2" xfId="15704" xr:uid="{875A40E5-E889-4182-9AE6-64E318B61E13}"/>
    <cellStyle name="40% - Accent5 3 2 2 3 3 2 2" xfId="32361" xr:uid="{7EB8FC2B-8A55-44CA-A1AD-D5F3478AA5F9}"/>
    <cellStyle name="40% - Accent5 3 2 2 3 3 3" xfId="24033" xr:uid="{7E6923F8-71CB-4305-8416-98D8B73D3749}"/>
    <cellStyle name="40% - Accent5 3 2 2 3 4" xfId="10152" xr:uid="{99594117-56C1-4BAB-AA3A-46766C5C8793}"/>
    <cellStyle name="40% - Accent5 3 2 2 3 4 2" xfId="26809" xr:uid="{45EB10AB-A10B-484E-BE25-CFCD536BFB68}"/>
    <cellStyle name="40% - Accent5 3 2 2 3 5" xfId="18481" xr:uid="{3FB28676-AE3B-4C9A-9EB5-2A23725961F9}"/>
    <cellStyle name="40% - Accent5 3 2 2 4" xfId="3271" xr:uid="{2429A72F-C426-4ED2-AB55-6982F9A70865}"/>
    <cellStyle name="40% - Accent5 3 2 2 4 2" xfId="11601" xr:uid="{80A69DEC-D873-49E6-8E89-9203CC379D2C}"/>
    <cellStyle name="40% - Accent5 3 2 2 4 2 2" xfId="28258" xr:uid="{ECD19ECF-0FB8-4186-8183-4B51E2460B32}"/>
    <cellStyle name="40% - Accent5 3 2 2 4 3" xfId="19930" xr:uid="{9366B9FC-6AC6-4B37-B6CA-D56BC3F4FB5D}"/>
    <cellStyle name="40% - Accent5 3 2 2 5" xfId="6047" xr:uid="{F82FDABA-FF58-4AFE-86F7-66AFCF2E9383}"/>
    <cellStyle name="40% - Accent5 3 2 2 5 2" xfId="14377" xr:uid="{384C358F-270D-477D-A664-8F082D961276}"/>
    <cellStyle name="40% - Accent5 3 2 2 5 2 2" xfId="31034" xr:uid="{90523116-458E-4C14-A820-0A02BE3EF122}"/>
    <cellStyle name="40% - Accent5 3 2 2 5 3" xfId="22706" xr:uid="{9B23FEDC-A700-423C-82FE-A09D02EB727B}"/>
    <cellStyle name="40% - Accent5 3 2 2 6" xfId="8825" xr:uid="{9086A0E9-A470-48CB-903F-3007BBB2F97C}"/>
    <cellStyle name="40% - Accent5 3 2 2 6 2" xfId="25482" xr:uid="{23E68A32-1B72-484B-BA0F-9AEC2DB77ED1}"/>
    <cellStyle name="40% - Accent5 3 2 2 7" xfId="17154" xr:uid="{326AA7DB-41AF-4A5A-87E5-C99204EE7820}"/>
    <cellStyle name="40% - Accent5 3 2 3" xfId="714" xr:uid="{A2951036-33FB-40FD-9882-203F7517CC2E}"/>
    <cellStyle name="40% - Accent5 3 2 3 2" xfId="2044" xr:uid="{7445A9D1-E786-4F39-B355-B2E459621776}"/>
    <cellStyle name="40% - Accent5 3 2 3 2 2" xfId="4834" xr:uid="{5D7E36B5-F1DD-4F1E-8DFF-34505C049EC5}"/>
    <cellStyle name="40% - Accent5 3 2 3 2 2 2" xfId="13164" xr:uid="{DE798026-8399-49B8-9EC7-E0F51F7417F2}"/>
    <cellStyle name="40% - Accent5 3 2 3 2 2 2 2" xfId="29821" xr:uid="{0CD7299A-BB96-41E3-A446-A08B51D2E2DC}"/>
    <cellStyle name="40% - Accent5 3 2 3 2 2 3" xfId="21493" xr:uid="{A97D0060-CE6E-44FA-85A5-A54FCB205AA3}"/>
    <cellStyle name="40% - Accent5 3 2 3 2 3" xfId="7610" xr:uid="{57E85FD4-3CC8-4949-9EC9-3E8F32FE78BF}"/>
    <cellStyle name="40% - Accent5 3 2 3 2 3 2" xfId="15940" xr:uid="{6C6A0174-DAC7-4CE3-9A52-95DC404BCDD8}"/>
    <cellStyle name="40% - Accent5 3 2 3 2 3 2 2" xfId="32597" xr:uid="{6C4D3E4C-34B2-4E8D-898B-ADAFB711730B}"/>
    <cellStyle name="40% - Accent5 3 2 3 2 3 3" xfId="24269" xr:uid="{24E81FBB-273B-4BF1-B0E5-BB74BD076522}"/>
    <cellStyle name="40% - Accent5 3 2 3 2 4" xfId="10388" xr:uid="{8F77C708-695A-4072-A5D4-11DF29BDF765}"/>
    <cellStyle name="40% - Accent5 3 2 3 2 4 2" xfId="27045" xr:uid="{5AD096F7-EA39-4F4F-A113-2A982ACB3A2A}"/>
    <cellStyle name="40% - Accent5 3 2 3 2 5" xfId="18717" xr:uid="{3DA3FC61-F902-4333-B3BF-11067F79809A}"/>
    <cellStyle name="40% - Accent5 3 2 3 3" xfId="3507" xr:uid="{E2760013-2A94-4493-BBF1-5E1AEDB32196}"/>
    <cellStyle name="40% - Accent5 3 2 3 3 2" xfId="11837" xr:uid="{346579D6-837E-4599-BEFD-EEFDC02635E5}"/>
    <cellStyle name="40% - Accent5 3 2 3 3 2 2" xfId="28494" xr:uid="{EE0D4D85-69C5-4FD0-8520-BE17DC700240}"/>
    <cellStyle name="40% - Accent5 3 2 3 3 3" xfId="20166" xr:uid="{146E1BC3-F83F-4B49-AA07-6FA3B13096E8}"/>
    <cellStyle name="40% - Accent5 3 2 3 4" xfId="6283" xr:uid="{103499C7-8AC3-460A-87D4-DF9350A651AF}"/>
    <cellStyle name="40% - Accent5 3 2 3 4 2" xfId="14613" xr:uid="{636FABC9-2FFF-4027-BC21-489F64FCF608}"/>
    <cellStyle name="40% - Accent5 3 2 3 4 2 2" xfId="31270" xr:uid="{8BE942C4-DF25-4066-8D46-C3278A3FB8F1}"/>
    <cellStyle name="40% - Accent5 3 2 3 4 3" xfId="22942" xr:uid="{7F2A8626-636C-412A-9CE6-60DFB70C33F6}"/>
    <cellStyle name="40% - Accent5 3 2 3 5" xfId="9061" xr:uid="{5D9A4E02-5F43-476D-8723-34CEF7E46A3F}"/>
    <cellStyle name="40% - Accent5 3 2 3 5 2" xfId="25718" xr:uid="{071AF596-9706-43E6-BE96-979AF9B05632}"/>
    <cellStyle name="40% - Accent5 3 2 3 6" xfId="17390" xr:uid="{53F2CD20-04BD-4B76-90C0-892749D78147}"/>
    <cellStyle name="40% - Accent5 3 2 4" xfId="1191" xr:uid="{C9310290-F691-4E00-A59D-1902D4A1D722}"/>
    <cellStyle name="40% - Accent5 3 2 4 2" xfId="2519" xr:uid="{0CBD87B4-5B12-4039-8997-23E07AC0432B}"/>
    <cellStyle name="40% - Accent5 3 2 4 2 2" xfId="5309" xr:uid="{09C94C55-DC0B-41CD-9625-98F651083E68}"/>
    <cellStyle name="40% - Accent5 3 2 4 2 2 2" xfId="13639" xr:uid="{5C8D5B33-8EEF-46C1-92C5-43BA07E768C1}"/>
    <cellStyle name="40% - Accent5 3 2 4 2 2 2 2" xfId="30296" xr:uid="{5D037BA3-7C0E-43EA-9EC8-6006ACFB72DF}"/>
    <cellStyle name="40% - Accent5 3 2 4 2 2 3" xfId="21968" xr:uid="{4471495B-7272-487F-8861-B9DF1E71BBCA}"/>
    <cellStyle name="40% - Accent5 3 2 4 2 3" xfId="8085" xr:uid="{286E0ECD-AAEE-419D-8117-CE51FA29CBBC}"/>
    <cellStyle name="40% - Accent5 3 2 4 2 3 2" xfId="16415" xr:uid="{A23D6C45-ABBC-4CA0-9300-2E18F395F5E6}"/>
    <cellStyle name="40% - Accent5 3 2 4 2 3 2 2" xfId="33072" xr:uid="{5F57DA47-38E7-4834-AB4F-21F9E2B7A216}"/>
    <cellStyle name="40% - Accent5 3 2 4 2 3 3" xfId="24744" xr:uid="{6B24D18F-88F3-4004-837F-5A138A1AA385}"/>
    <cellStyle name="40% - Accent5 3 2 4 2 4" xfId="10863" xr:uid="{1C740167-0E5B-44C2-BF33-E8DF056BA2BB}"/>
    <cellStyle name="40% - Accent5 3 2 4 2 4 2" xfId="27520" xr:uid="{4F055DB2-2F1C-47D8-88F2-714A32351FC4}"/>
    <cellStyle name="40% - Accent5 3 2 4 2 5" xfId="19192" xr:uid="{6034EBB4-408A-4623-A34F-C1C346368452}"/>
    <cellStyle name="40% - Accent5 3 2 4 3" xfId="3982" xr:uid="{993E6E9B-3109-4E50-B52F-F132DA7669FA}"/>
    <cellStyle name="40% - Accent5 3 2 4 3 2" xfId="12312" xr:uid="{79059CF9-9424-42DC-960C-E3F9DC8D8C96}"/>
    <cellStyle name="40% - Accent5 3 2 4 3 2 2" xfId="28969" xr:uid="{C66CAC2A-3A39-4AC8-8990-B1C583E420FF}"/>
    <cellStyle name="40% - Accent5 3 2 4 3 3" xfId="20641" xr:uid="{AC93B0C3-BF2A-4586-8F34-FCAFFD41B795}"/>
    <cellStyle name="40% - Accent5 3 2 4 4" xfId="6758" xr:uid="{558BBDCB-75D9-415C-8838-EF0111904B97}"/>
    <cellStyle name="40% - Accent5 3 2 4 4 2" xfId="15088" xr:uid="{FFD60F37-FD7F-4CFD-BFEC-572097601D4B}"/>
    <cellStyle name="40% - Accent5 3 2 4 4 2 2" xfId="31745" xr:uid="{87CD4BA6-A61A-4420-B041-2026A122080E}"/>
    <cellStyle name="40% - Accent5 3 2 4 4 3" xfId="23417" xr:uid="{CCCBBB77-E09E-4B2F-BEEF-D31C43B5D132}"/>
    <cellStyle name="40% - Accent5 3 2 4 5" xfId="9536" xr:uid="{06858620-6AFE-4ED8-BFB7-9905276940C3}"/>
    <cellStyle name="40% - Accent5 3 2 4 5 2" xfId="26193" xr:uid="{6EB9BB8E-7552-4D6E-A660-93DDF09928E0}"/>
    <cellStyle name="40% - Accent5 3 2 4 6" xfId="17865" xr:uid="{5C206890-39FF-4BAC-BB17-46DF5E2BA399}"/>
    <cellStyle name="40% - Accent5 3 2 5" xfId="1571" xr:uid="{7A18566D-96C0-48AE-98BC-300F2131BBBE}"/>
    <cellStyle name="40% - Accent5 3 2 5 2" xfId="4361" xr:uid="{4884A46C-96DC-47AC-AA41-2FB1182B6EF7}"/>
    <cellStyle name="40% - Accent5 3 2 5 2 2" xfId="12691" xr:uid="{005F8957-BB10-46BE-AE14-5EF7BA8729C1}"/>
    <cellStyle name="40% - Accent5 3 2 5 2 2 2" xfId="29348" xr:uid="{DB8372D6-98AA-4DB8-A2F4-1664166BF9FA}"/>
    <cellStyle name="40% - Accent5 3 2 5 2 3" xfId="21020" xr:uid="{7C19EC36-F91C-4572-A06F-E82403EC0D4F}"/>
    <cellStyle name="40% - Accent5 3 2 5 3" xfId="7137" xr:uid="{8A8AEFA8-07B5-4D13-A763-A0CEDBA2B672}"/>
    <cellStyle name="40% - Accent5 3 2 5 3 2" xfId="15467" xr:uid="{41585F11-C395-48F2-BDF5-100DC1B7E244}"/>
    <cellStyle name="40% - Accent5 3 2 5 3 2 2" xfId="32124" xr:uid="{DA60F703-7C9B-4C24-A376-AB5590CDB043}"/>
    <cellStyle name="40% - Accent5 3 2 5 3 3" xfId="23796" xr:uid="{00B4A78D-1AC6-48E9-8A7C-3C1AD583F904}"/>
    <cellStyle name="40% - Accent5 3 2 5 4" xfId="9915" xr:uid="{526ABA99-821C-424B-AD5E-9F12A7C6D95B}"/>
    <cellStyle name="40% - Accent5 3 2 5 4 2" xfId="26572" xr:uid="{7F71A487-9462-4C80-AC88-5975AA7008CA}"/>
    <cellStyle name="40% - Accent5 3 2 5 5" xfId="18244" xr:uid="{F8A877A1-66A4-4FEE-97F8-258D95442B1F}"/>
    <cellStyle name="40% - Accent5 3 2 6" xfId="3034" xr:uid="{AB6435AB-5A93-484A-AA9B-6BF40AEE1AF0}"/>
    <cellStyle name="40% - Accent5 3 2 6 2" xfId="11364" xr:uid="{73956AD8-7367-464B-9506-1C5857B355C0}"/>
    <cellStyle name="40% - Accent5 3 2 6 2 2" xfId="28021" xr:uid="{999DDFD5-C67D-4103-BB79-2951509F4465}"/>
    <cellStyle name="40% - Accent5 3 2 6 3" xfId="19693" xr:uid="{BE629D41-12A0-4A09-8532-7514E20420CA}"/>
    <cellStyle name="40% - Accent5 3 2 7" xfId="5810" xr:uid="{A150470A-4E59-4127-8577-F09631039AA7}"/>
    <cellStyle name="40% - Accent5 3 2 7 2" xfId="14140" xr:uid="{52A51606-0072-459C-BC55-E8D36C4523D5}"/>
    <cellStyle name="40% - Accent5 3 2 7 2 2" xfId="30797" xr:uid="{7A9F4FFC-2F8B-4961-A21B-0813D563B7A1}"/>
    <cellStyle name="40% - Accent5 3 2 7 3" xfId="22469" xr:uid="{01CD0FF3-2627-4380-9710-9AB793AA36DE}"/>
    <cellStyle name="40% - Accent5 3 2 8" xfId="8588" xr:uid="{5F80DE59-CF9C-4D08-875D-A90D287618AA}"/>
    <cellStyle name="40% - Accent5 3 2 8 2" xfId="25245" xr:uid="{12FA1A24-971D-46AE-BE74-3E14D5C94B29}"/>
    <cellStyle name="40% - Accent5 3 2 9" xfId="16917" xr:uid="{3AAB1542-3175-476B-9968-BD2D0B03A074}"/>
    <cellStyle name="40% - Accent5 3 3" xfId="358" xr:uid="{1680783C-4F0C-423A-8709-194613D00594}"/>
    <cellStyle name="40% - Accent5 3 3 2" xfId="837" xr:uid="{53DD2495-C743-4B3C-B9EA-00B1F36F7CE9}"/>
    <cellStyle name="40% - Accent5 3 3 2 2" xfId="2165" xr:uid="{8C66C4AE-2EFD-4EA3-A440-481F219754AD}"/>
    <cellStyle name="40% - Accent5 3 3 2 2 2" xfId="4955" xr:uid="{72059645-76A8-46DD-BD8F-EA5DB13C454D}"/>
    <cellStyle name="40% - Accent5 3 3 2 2 2 2" xfId="13285" xr:uid="{4FDDBC91-C5F4-432A-86B1-50B3E1A03C0B}"/>
    <cellStyle name="40% - Accent5 3 3 2 2 2 2 2" xfId="29942" xr:uid="{01F23D69-4FA8-4F3A-9228-6BAE651BDAAE}"/>
    <cellStyle name="40% - Accent5 3 3 2 2 2 3" xfId="21614" xr:uid="{F6D7133A-F2E9-4774-A4B1-ED2919DB2423}"/>
    <cellStyle name="40% - Accent5 3 3 2 2 3" xfId="7731" xr:uid="{E116DB42-6640-42D6-BF52-A86C3C96AD70}"/>
    <cellStyle name="40% - Accent5 3 3 2 2 3 2" xfId="16061" xr:uid="{361D4EF4-7D77-4CBF-8269-BE8E87E24FD9}"/>
    <cellStyle name="40% - Accent5 3 3 2 2 3 2 2" xfId="32718" xr:uid="{3BA1B68F-7670-4597-8DA5-8D05C59B5BE5}"/>
    <cellStyle name="40% - Accent5 3 3 2 2 3 3" xfId="24390" xr:uid="{BD201A0E-BE4D-4D33-B0C8-99619D58886B}"/>
    <cellStyle name="40% - Accent5 3 3 2 2 4" xfId="10509" xr:uid="{43E3B17B-5E03-4A69-BFC6-5D7B4693CA65}"/>
    <cellStyle name="40% - Accent5 3 3 2 2 4 2" xfId="27166" xr:uid="{44C324C7-45D7-4A50-9955-A34195219FD4}"/>
    <cellStyle name="40% - Accent5 3 3 2 2 5" xfId="18838" xr:uid="{BF266611-96D1-4277-AD44-C51CACE52B34}"/>
    <cellStyle name="40% - Accent5 3 3 2 3" xfId="3628" xr:uid="{C8D460FF-6212-4B22-A2D3-EA58AFBC1D18}"/>
    <cellStyle name="40% - Accent5 3 3 2 3 2" xfId="11958" xr:uid="{6B58F68A-A58A-4DC6-9F8B-36F4B1D07179}"/>
    <cellStyle name="40% - Accent5 3 3 2 3 2 2" xfId="28615" xr:uid="{2E5F8B10-D116-4679-B0E9-4F098D9C5DFD}"/>
    <cellStyle name="40% - Accent5 3 3 2 3 3" xfId="20287" xr:uid="{806BFB6B-3E11-4EF0-9D42-9B17FB7F3D90}"/>
    <cellStyle name="40% - Accent5 3 3 2 4" xfId="6404" xr:uid="{6254F355-7437-400B-AFFA-9F834FA8A2AF}"/>
    <cellStyle name="40% - Accent5 3 3 2 4 2" xfId="14734" xr:uid="{32BC06C9-1157-413D-862F-9503D10E802C}"/>
    <cellStyle name="40% - Accent5 3 3 2 4 2 2" xfId="31391" xr:uid="{34694CFC-390B-47CD-9A69-E276E06E1492}"/>
    <cellStyle name="40% - Accent5 3 3 2 4 3" xfId="23063" xr:uid="{E6EB2FCA-576F-47E8-B7F9-E18E0445CBED}"/>
    <cellStyle name="40% - Accent5 3 3 2 5" xfId="9182" xr:uid="{02DEB459-62B4-48AF-A895-F5C8E5315FA4}"/>
    <cellStyle name="40% - Accent5 3 3 2 5 2" xfId="25839" xr:uid="{9016BB2A-5C81-4C30-85F1-D8D0270BE7B0}"/>
    <cellStyle name="40% - Accent5 3 3 2 6" xfId="17511" xr:uid="{9ACD7D69-1CE4-4C28-9DFC-D4CC9A1EAB9E}"/>
    <cellStyle name="40% - Accent5 3 3 3" xfId="1688" xr:uid="{9324789A-FC3A-41A2-99E8-D84CB742CB82}"/>
    <cellStyle name="40% - Accent5 3 3 3 2" xfId="4478" xr:uid="{C78A64CC-BEA0-4A9B-949A-474111154B31}"/>
    <cellStyle name="40% - Accent5 3 3 3 2 2" xfId="12808" xr:uid="{433E5ECD-FE4C-4DDA-8681-F4D6601B0846}"/>
    <cellStyle name="40% - Accent5 3 3 3 2 2 2" xfId="29465" xr:uid="{7D7BF684-AAD6-465D-A4E6-4BA61B8884D1}"/>
    <cellStyle name="40% - Accent5 3 3 3 2 3" xfId="21137" xr:uid="{DA16C312-02AF-4564-8FC7-3B0A6A5B8393}"/>
    <cellStyle name="40% - Accent5 3 3 3 3" xfId="7254" xr:uid="{83531D6C-97C7-49D2-9C14-DD3B1C4FC9AF}"/>
    <cellStyle name="40% - Accent5 3 3 3 3 2" xfId="15584" xr:uid="{63C8D76B-2CFA-4402-8B0A-C86696AAB99C}"/>
    <cellStyle name="40% - Accent5 3 3 3 3 2 2" xfId="32241" xr:uid="{FCA864DA-BF78-4858-B305-C6AC56018C5F}"/>
    <cellStyle name="40% - Accent5 3 3 3 3 3" xfId="23913" xr:uid="{E5E18730-2D58-4A36-BD33-E6BA4E5D4E82}"/>
    <cellStyle name="40% - Accent5 3 3 3 4" xfId="10032" xr:uid="{F223CB3A-D983-431F-BC15-59C29226AB93}"/>
    <cellStyle name="40% - Accent5 3 3 3 4 2" xfId="26689" xr:uid="{FF88B471-27B3-4190-952C-5F7C28ECDA7F}"/>
    <cellStyle name="40% - Accent5 3 3 3 5" xfId="18361" xr:uid="{63D0B26F-420F-4582-A0D1-260DF5110094}"/>
    <cellStyle name="40% - Accent5 3 3 4" xfId="3151" xr:uid="{D1285A70-FD94-41FB-A63E-6C1AB0DE9D68}"/>
    <cellStyle name="40% - Accent5 3 3 4 2" xfId="11481" xr:uid="{AF53668F-FC72-417F-8660-3236A187597E}"/>
    <cellStyle name="40% - Accent5 3 3 4 2 2" xfId="28138" xr:uid="{2D85AE78-0726-4182-9562-948B3DBDD4E3}"/>
    <cellStyle name="40% - Accent5 3 3 4 3" xfId="19810" xr:uid="{5908AC5D-E654-4578-975B-254F5F94EC37}"/>
    <cellStyle name="40% - Accent5 3 3 5" xfId="5927" xr:uid="{FA21DA6F-484D-40BC-A3C3-3F15F9C2EA17}"/>
    <cellStyle name="40% - Accent5 3 3 5 2" xfId="14257" xr:uid="{99006EB4-0F10-49ED-9D60-03C3D1E2EDC0}"/>
    <cellStyle name="40% - Accent5 3 3 5 2 2" xfId="30914" xr:uid="{A44F908A-73F4-42D5-8BAD-C2C871CDAAFE}"/>
    <cellStyle name="40% - Accent5 3 3 5 3" xfId="22586" xr:uid="{764E27D3-D3F2-4087-B38F-7594FF8E83E3}"/>
    <cellStyle name="40% - Accent5 3 3 6" xfId="8705" xr:uid="{7D5B7F34-C0FF-4762-AED4-A1C4665EE875}"/>
    <cellStyle name="40% - Accent5 3 3 6 2" xfId="25362" xr:uid="{DB13F1DA-33E2-4C21-A95E-0F7421CFD561}"/>
    <cellStyle name="40% - Accent5 3 3 7" xfId="17034" xr:uid="{D6EDA4EE-1B48-4324-B03F-8D993573AC4E}"/>
    <cellStyle name="40% - Accent5 3 4" xfId="594" xr:uid="{A5CAC49E-4D90-4AE6-8AFD-A3924811641E}"/>
    <cellStyle name="40% - Accent5 3 4 2" xfId="1924" xr:uid="{68854111-79C2-4554-9BF4-345A6172170F}"/>
    <cellStyle name="40% - Accent5 3 4 2 2" xfId="4714" xr:uid="{D43FC0A4-1D64-45E2-95F2-FC18CBEC4166}"/>
    <cellStyle name="40% - Accent5 3 4 2 2 2" xfId="13044" xr:uid="{F81F18BE-C8DC-4D12-9C4F-52EA4A8BF06F}"/>
    <cellStyle name="40% - Accent5 3 4 2 2 2 2" xfId="29701" xr:uid="{E2A511D6-62B2-495B-B36F-7C54F6D86786}"/>
    <cellStyle name="40% - Accent5 3 4 2 2 3" xfId="21373" xr:uid="{868A1016-2441-4CBA-8EDD-2136E71C5CFD}"/>
    <cellStyle name="40% - Accent5 3 4 2 3" xfId="7490" xr:uid="{C37A0450-3071-4D4A-A4BB-1591C0385345}"/>
    <cellStyle name="40% - Accent5 3 4 2 3 2" xfId="15820" xr:uid="{12597E97-F679-424F-8A41-7EBFF7FB363B}"/>
    <cellStyle name="40% - Accent5 3 4 2 3 2 2" xfId="32477" xr:uid="{4ED364D7-D105-49EE-99EC-5A24A352E283}"/>
    <cellStyle name="40% - Accent5 3 4 2 3 3" xfId="24149" xr:uid="{6CDC0159-9A0F-4F8B-A03F-7C836CC8BBC2}"/>
    <cellStyle name="40% - Accent5 3 4 2 4" xfId="10268" xr:uid="{41CF7FD4-F559-4928-AAAC-6D3F1D073BE0}"/>
    <cellStyle name="40% - Accent5 3 4 2 4 2" xfId="26925" xr:uid="{CAF447D3-6B1A-4CEC-A513-042B06779F33}"/>
    <cellStyle name="40% - Accent5 3 4 2 5" xfId="18597" xr:uid="{DD0465E1-3A99-44BF-BB37-5860DC23D76C}"/>
    <cellStyle name="40% - Accent5 3 4 3" xfId="3387" xr:uid="{1090AFB3-15D2-4E54-8DBC-9F46CD6F359B}"/>
    <cellStyle name="40% - Accent5 3 4 3 2" xfId="11717" xr:uid="{A3939FAA-EDEC-4AEF-A4D3-89E81FF62DDB}"/>
    <cellStyle name="40% - Accent5 3 4 3 2 2" xfId="28374" xr:uid="{8AAF637C-E1E2-4E2A-BDCC-A60BF338CEB5}"/>
    <cellStyle name="40% - Accent5 3 4 3 3" xfId="20046" xr:uid="{8CF8661A-416F-4F0C-A02D-5AB866DA96BB}"/>
    <cellStyle name="40% - Accent5 3 4 4" xfId="6163" xr:uid="{28A50C3F-ED4E-4C44-9099-DA6883D0BF66}"/>
    <cellStyle name="40% - Accent5 3 4 4 2" xfId="14493" xr:uid="{196750D9-6A4E-4A3C-A734-E9CB9400AA04}"/>
    <cellStyle name="40% - Accent5 3 4 4 2 2" xfId="31150" xr:uid="{06771716-B9D2-4D7D-82B2-C849DE6A4A03}"/>
    <cellStyle name="40% - Accent5 3 4 4 3" xfId="22822" xr:uid="{2670A9A8-7782-49BF-8C10-1501ADC5B537}"/>
    <cellStyle name="40% - Accent5 3 4 5" xfId="8941" xr:uid="{B445A85D-537D-4A0C-9706-77463570FDE6}"/>
    <cellStyle name="40% - Accent5 3 4 5 2" xfId="25598" xr:uid="{3C9C8613-F787-44A9-8254-C6F94CBB16D3}"/>
    <cellStyle name="40% - Accent5 3 4 6" xfId="17270" xr:uid="{43DCEBAA-688A-4501-A9C1-AF82BCDC8BFF}"/>
    <cellStyle name="40% - Accent5 3 5" xfId="1071" xr:uid="{858DD4CD-2062-4E93-964F-E9D30F5D579E}"/>
    <cellStyle name="40% - Accent5 3 5 2" xfId="2399" xr:uid="{743EEDE2-4D65-4B96-8414-6B26B443327A}"/>
    <cellStyle name="40% - Accent5 3 5 2 2" xfId="5189" xr:uid="{B2EB4826-8BE3-4B61-9058-C8BB28182127}"/>
    <cellStyle name="40% - Accent5 3 5 2 2 2" xfId="13519" xr:uid="{B48A4075-F47F-452A-83D5-354F870A9013}"/>
    <cellStyle name="40% - Accent5 3 5 2 2 2 2" xfId="30176" xr:uid="{44F77420-322F-41DC-BD92-F4F07D734A82}"/>
    <cellStyle name="40% - Accent5 3 5 2 2 3" xfId="21848" xr:uid="{AC7E1F40-EDBC-46EE-827F-37CD28C447B1}"/>
    <cellStyle name="40% - Accent5 3 5 2 3" xfId="7965" xr:uid="{A70F1496-5DFB-46DC-8D41-284E2DBE25D0}"/>
    <cellStyle name="40% - Accent5 3 5 2 3 2" xfId="16295" xr:uid="{F9C10D0A-47ED-4670-805F-DD78BC51B974}"/>
    <cellStyle name="40% - Accent5 3 5 2 3 2 2" xfId="32952" xr:uid="{88808E50-4504-4D66-8B02-FE4C51A9E5CA}"/>
    <cellStyle name="40% - Accent5 3 5 2 3 3" xfId="24624" xr:uid="{00B2DE74-6D35-429E-B0C1-D420CEA710D8}"/>
    <cellStyle name="40% - Accent5 3 5 2 4" xfId="10743" xr:uid="{E59D28D3-06E3-4B23-9141-33BEEAA764F6}"/>
    <cellStyle name="40% - Accent5 3 5 2 4 2" xfId="27400" xr:uid="{2E2B601D-49E5-4D4D-A6AE-FCBA11B662A1}"/>
    <cellStyle name="40% - Accent5 3 5 2 5" xfId="19072" xr:uid="{D12FDC24-69B7-43B2-99A8-769F83215CEA}"/>
    <cellStyle name="40% - Accent5 3 5 3" xfId="3862" xr:uid="{E71E6796-F2F4-4115-AB2F-98FF65E444D6}"/>
    <cellStyle name="40% - Accent5 3 5 3 2" xfId="12192" xr:uid="{A8265A91-F459-4DEC-AAA1-505394D44594}"/>
    <cellStyle name="40% - Accent5 3 5 3 2 2" xfId="28849" xr:uid="{02904DC1-9D1C-4E54-978A-A82F37646BF5}"/>
    <cellStyle name="40% - Accent5 3 5 3 3" xfId="20521" xr:uid="{7C1ED02E-5923-4221-B638-8B470D7A07FC}"/>
    <cellStyle name="40% - Accent5 3 5 4" xfId="6638" xr:uid="{E12CC79C-9FF1-4C06-BDEE-DB9E05DBFDB7}"/>
    <cellStyle name="40% - Accent5 3 5 4 2" xfId="14968" xr:uid="{C398C7E8-451A-4B0D-9B8B-C5808B2C0747}"/>
    <cellStyle name="40% - Accent5 3 5 4 2 2" xfId="31625" xr:uid="{A2BD03D3-550E-45C8-8368-2D88F4708BD8}"/>
    <cellStyle name="40% - Accent5 3 5 4 3" xfId="23297" xr:uid="{7BCD7EE9-4871-4304-8A7B-5D8759B6B542}"/>
    <cellStyle name="40% - Accent5 3 5 5" xfId="9416" xr:uid="{CDFADEB5-E206-4F2C-97D4-6D96D8313619}"/>
    <cellStyle name="40% - Accent5 3 5 5 2" xfId="26073" xr:uid="{11786E78-6BB8-4B75-BFFD-8BC893E19EC8}"/>
    <cellStyle name="40% - Accent5 3 5 6" xfId="17745" xr:uid="{D498149F-2B36-497F-9605-3DFD78985404}"/>
    <cellStyle name="40% - Accent5 3 6" xfId="1336" xr:uid="{B2988B7C-7D48-4585-8B40-258139C56CB0}"/>
    <cellStyle name="40% - Accent5 3 6 2" xfId="2664" xr:uid="{D9655C45-C9F1-4D1E-8A7A-9F975D5E8DCB}"/>
    <cellStyle name="40% - Accent5 3 6 2 2" xfId="5454" xr:uid="{944D506C-167E-402B-B3DF-387BA19E11C1}"/>
    <cellStyle name="40% - Accent5 3 6 2 2 2" xfId="13784" xr:uid="{845A5F28-6F85-4B37-887C-1C1AAAEA5F32}"/>
    <cellStyle name="40% - Accent5 3 6 2 2 2 2" xfId="30441" xr:uid="{92AC85F3-8627-4600-BE99-E2EFAB6ACD6B}"/>
    <cellStyle name="40% - Accent5 3 6 2 2 3" xfId="22113" xr:uid="{22705604-4298-472F-97AC-D14D2C996FE5}"/>
    <cellStyle name="40% - Accent5 3 6 2 3" xfId="8230" xr:uid="{B97D6D95-6A97-48AE-B629-E3E5D42CED18}"/>
    <cellStyle name="40% - Accent5 3 6 2 3 2" xfId="16560" xr:uid="{0018AA6E-E320-4C9B-B036-EB3BBA39DB35}"/>
    <cellStyle name="40% - Accent5 3 6 2 3 2 2" xfId="33217" xr:uid="{FCF64BE7-D384-430A-944C-2DE803E0A0CF}"/>
    <cellStyle name="40% - Accent5 3 6 2 3 3" xfId="24889" xr:uid="{06442685-8909-4E46-A108-ADE92C087D36}"/>
    <cellStyle name="40% - Accent5 3 6 2 4" xfId="11008" xr:uid="{55587485-902F-471D-B54F-9EDC9CBC0CBE}"/>
    <cellStyle name="40% - Accent5 3 6 2 4 2" xfId="27665" xr:uid="{F4A25D2D-F89D-403A-83C0-74E5B454E5D6}"/>
    <cellStyle name="40% - Accent5 3 6 2 5" xfId="19337" xr:uid="{28B0E3AD-348C-4115-885C-D852E22CFACC}"/>
    <cellStyle name="40% - Accent5 3 6 3" xfId="4127" xr:uid="{7A3F4989-BA81-44EB-B1D9-3D5F40750B4E}"/>
    <cellStyle name="40% - Accent5 3 6 3 2" xfId="12457" xr:uid="{F9DDEF08-182C-4D0F-93D5-1B008304EC20}"/>
    <cellStyle name="40% - Accent5 3 6 3 2 2" xfId="29114" xr:uid="{482CABBD-8BBF-4744-A160-CCE633F9B1EB}"/>
    <cellStyle name="40% - Accent5 3 6 3 3" xfId="20786" xr:uid="{20AD0056-0DF6-4203-A471-683CBB9A4A14}"/>
    <cellStyle name="40% - Accent5 3 6 4" xfId="6903" xr:uid="{D4AD8112-4F40-4E75-87CB-849D1F69FF53}"/>
    <cellStyle name="40% - Accent5 3 6 4 2" xfId="15233" xr:uid="{0B60967F-D6CA-4777-A277-81C8941C9968}"/>
    <cellStyle name="40% - Accent5 3 6 4 2 2" xfId="31890" xr:uid="{E444B243-095A-40D5-8ADB-14591037196C}"/>
    <cellStyle name="40% - Accent5 3 6 4 3" xfId="23562" xr:uid="{909076F1-E7C0-4ABB-8CAF-5519CA05F3B4}"/>
    <cellStyle name="40% - Accent5 3 6 5" xfId="9681" xr:uid="{AE9CF7DD-2A09-43A2-9FB0-B67ADC76B6A9}"/>
    <cellStyle name="40% - Accent5 3 6 5 2" xfId="26338" xr:uid="{A3C275A6-394E-4EB2-81F2-A22F031D1B56}"/>
    <cellStyle name="40% - Accent5 3 6 6" xfId="18010" xr:uid="{76090D7D-9566-472D-A3E2-6857438A1D37}"/>
    <cellStyle name="40% - Accent5 3 7" xfId="1451" xr:uid="{A3CCC6C6-17B7-4633-86C5-B39699FCBBA3}"/>
    <cellStyle name="40% - Accent5 3 7 2" xfId="4241" xr:uid="{30AED093-BFA9-4EFD-9D88-9A1703002BA9}"/>
    <cellStyle name="40% - Accent5 3 7 2 2" xfId="12571" xr:uid="{922BAC44-B0C8-4CBB-87AB-320A2C77F96F}"/>
    <cellStyle name="40% - Accent5 3 7 2 2 2" xfId="29228" xr:uid="{06B524A6-C250-453B-94EC-4EB10AE91893}"/>
    <cellStyle name="40% - Accent5 3 7 2 3" xfId="20900" xr:uid="{F5DADFDD-5C8E-416D-847E-09AA6A682B20}"/>
    <cellStyle name="40% - Accent5 3 7 3" xfId="7017" xr:uid="{9505C8E7-77B2-4FF8-A1A7-3BD975DB5A1D}"/>
    <cellStyle name="40% - Accent5 3 7 3 2" xfId="15347" xr:uid="{159931AD-A542-45E7-B11D-B239B021DF12}"/>
    <cellStyle name="40% - Accent5 3 7 3 2 2" xfId="32004" xr:uid="{E2E4AAA8-7768-499A-9764-3FBD1EEC3020}"/>
    <cellStyle name="40% - Accent5 3 7 3 3" xfId="23676" xr:uid="{E9F2E84F-1D59-4057-891A-240A1A30B436}"/>
    <cellStyle name="40% - Accent5 3 7 4" xfId="9795" xr:uid="{5051A38F-0E73-4298-84D7-6DE2E7E24FDC}"/>
    <cellStyle name="40% - Accent5 3 7 4 2" xfId="26452" xr:uid="{3B42077D-B74B-41C9-8DFD-CD7815ACCD13}"/>
    <cellStyle name="40% - Accent5 3 7 5" xfId="18124" xr:uid="{796C58CD-984A-4624-BA33-6CE750D5E598}"/>
    <cellStyle name="40% - Accent5 3 8" xfId="2914" xr:uid="{86D96E0B-53FD-4657-BDBB-C8689E6BBA47}"/>
    <cellStyle name="40% - Accent5 3 8 2" xfId="11244" xr:uid="{AC71F561-2983-4458-993C-B74345D036CD}"/>
    <cellStyle name="40% - Accent5 3 8 2 2" xfId="27901" xr:uid="{E73DFEC7-184A-4C55-BDE5-27E789338B27}"/>
    <cellStyle name="40% - Accent5 3 8 3" xfId="19573" xr:uid="{FCF6CF44-5078-498D-AD0E-46E9186C79EA}"/>
    <cellStyle name="40% - Accent5 3 9" xfId="5690" xr:uid="{1B261019-FC86-49B6-8446-CCDE710D4270}"/>
    <cellStyle name="40% - Accent5 3 9 2" xfId="14020" xr:uid="{B97AF131-1FBD-4DB5-B2B0-421E36B88FF5}"/>
    <cellStyle name="40% - Accent5 3 9 2 2" xfId="30677" xr:uid="{8BBCAEC0-899D-4783-AECB-E195247C5C61}"/>
    <cellStyle name="40% - Accent5 3 9 3" xfId="22349" xr:uid="{709A9BA1-04D7-4204-A378-6D823DD4519C}"/>
    <cellStyle name="40% - Accent5 4" xfId="175" xr:uid="{BBA49A88-8E5F-4C7D-BF5B-2CF690584540}"/>
    <cellStyle name="40% - Accent5 4 10" xfId="34768" xr:uid="{827EA64F-9029-478C-915D-5577DCF4365A}"/>
    <cellStyle name="40% - Accent5 4 2" xfId="416" xr:uid="{61D0AB0D-F71E-4240-9947-218A6FF953AE}"/>
    <cellStyle name="40% - Accent5 4 2 2" xfId="893" xr:uid="{170F7DE9-7692-4F63-964A-0618C7957611}"/>
    <cellStyle name="40% - Accent5 4 2 2 2" xfId="2221" xr:uid="{B47EB0B5-0B26-4873-8DE9-50F21B1AD123}"/>
    <cellStyle name="40% - Accent5 4 2 2 2 2" xfId="5011" xr:uid="{AA4471A1-CDF6-4E53-828E-8AFBB0CE398A}"/>
    <cellStyle name="40% - Accent5 4 2 2 2 2 2" xfId="13341" xr:uid="{9D97FBA3-2E86-4501-8FDD-450E2BD81568}"/>
    <cellStyle name="40% - Accent5 4 2 2 2 2 2 2" xfId="29998" xr:uid="{EFF766CF-2795-41D3-9661-5E8C93B024FA}"/>
    <cellStyle name="40% - Accent5 4 2 2 2 2 3" xfId="21670" xr:uid="{C12AD05F-D351-4204-AA9B-57829C09716F}"/>
    <cellStyle name="40% - Accent5 4 2 2 2 3" xfId="7787" xr:uid="{42B7A544-B672-44AA-A7A2-5F045862CEA8}"/>
    <cellStyle name="40% - Accent5 4 2 2 2 3 2" xfId="16117" xr:uid="{36B8CCD2-B9FF-4707-8C2D-AA175EBFF158}"/>
    <cellStyle name="40% - Accent5 4 2 2 2 3 2 2" xfId="32774" xr:uid="{11F7E0C2-4B72-4579-AF8D-474719673D44}"/>
    <cellStyle name="40% - Accent5 4 2 2 2 3 3" xfId="24446" xr:uid="{3379DF4D-AB80-4949-A8A8-C001CC47AACE}"/>
    <cellStyle name="40% - Accent5 4 2 2 2 4" xfId="10565" xr:uid="{4CE35FF4-93E2-43F0-8C1B-8DE2A049DF45}"/>
    <cellStyle name="40% - Accent5 4 2 2 2 4 2" xfId="27222" xr:uid="{D091F65A-F6D9-4E4C-8D10-FE34F1D0F542}"/>
    <cellStyle name="40% - Accent5 4 2 2 2 5" xfId="18894" xr:uid="{EBD6D7E1-3E33-4847-AFD1-B9D9457BEAAE}"/>
    <cellStyle name="40% - Accent5 4 2 2 3" xfId="3684" xr:uid="{EFCF89B9-7C5B-4DD4-826D-D90A1646FFB6}"/>
    <cellStyle name="40% - Accent5 4 2 2 3 2" xfId="12014" xr:uid="{83739393-D9CE-4C87-BA49-5E9E06EF2570}"/>
    <cellStyle name="40% - Accent5 4 2 2 3 2 2" xfId="28671" xr:uid="{6F8C60CC-4A78-4184-83F9-3BF652924D5F}"/>
    <cellStyle name="40% - Accent5 4 2 2 3 3" xfId="20343" xr:uid="{044645DD-2495-41FD-A24B-82677E5510A5}"/>
    <cellStyle name="40% - Accent5 4 2 2 4" xfId="6460" xr:uid="{96E46241-33F0-4410-8E86-6D1AAA29800D}"/>
    <cellStyle name="40% - Accent5 4 2 2 4 2" xfId="14790" xr:uid="{6A02489F-1FEC-4FF3-9772-E72B92E2BD7D}"/>
    <cellStyle name="40% - Accent5 4 2 2 4 2 2" xfId="31447" xr:uid="{F06C3DE9-6576-43E4-8066-F0E7776A7D2E}"/>
    <cellStyle name="40% - Accent5 4 2 2 4 3" xfId="23119" xr:uid="{E65A8F7F-DA24-4FA8-B7C7-28854929A59B}"/>
    <cellStyle name="40% - Accent5 4 2 2 5" xfId="9238" xr:uid="{11F7D3FB-B45B-40B4-8AAD-FD8F268C1997}"/>
    <cellStyle name="40% - Accent5 4 2 2 5 2" xfId="25895" xr:uid="{AF8A8CF8-4019-4D15-A885-8C44ABB754D9}"/>
    <cellStyle name="40% - Accent5 4 2 2 6" xfId="17567" xr:uid="{29D400C4-080E-4A71-9A95-86538A78B59D}"/>
    <cellStyle name="40% - Accent5 4 2 3" xfId="1746" xr:uid="{2E639555-44E4-46B1-8CEA-7DF3333BB4B8}"/>
    <cellStyle name="40% - Accent5 4 2 3 2" xfId="4536" xr:uid="{867C7AB9-05B3-4226-A23C-C65BDB1679A0}"/>
    <cellStyle name="40% - Accent5 4 2 3 2 2" xfId="12866" xr:uid="{98438A68-ED60-4B8C-ABDB-B1403BEA724D}"/>
    <cellStyle name="40% - Accent5 4 2 3 2 2 2" xfId="29523" xr:uid="{4092AB67-2076-47F9-B9FD-30BD683D354B}"/>
    <cellStyle name="40% - Accent5 4 2 3 2 3" xfId="21195" xr:uid="{99432FD6-3A44-476A-83E5-624DC6F52768}"/>
    <cellStyle name="40% - Accent5 4 2 3 3" xfId="7312" xr:uid="{F80B62AF-D779-4521-B398-6620ECB57032}"/>
    <cellStyle name="40% - Accent5 4 2 3 3 2" xfId="15642" xr:uid="{3EF8E640-5076-44F9-99DD-BA8C5B6AFFB2}"/>
    <cellStyle name="40% - Accent5 4 2 3 3 2 2" xfId="32299" xr:uid="{ECDE2EAC-2F46-49CE-9D42-F4ECA68D38E1}"/>
    <cellStyle name="40% - Accent5 4 2 3 3 3" xfId="23971" xr:uid="{4BDECAF0-B582-41B8-9529-A5B97BBBE3DD}"/>
    <cellStyle name="40% - Accent5 4 2 3 4" xfId="10090" xr:uid="{4AE0599D-4F26-4ED7-9324-03B314DB43FF}"/>
    <cellStyle name="40% - Accent5 4 2 3 4 2" xfId="26747" xr:uid="{C1FE8D5A-FC9A-4D1B-8A5E-F6F86FAEB63E}"/>
    <cellStyle name="40% - Accent5 4 2 3 5" xfId="18419" xr:uid="{C0EBA430-C2F4-40C5-BDFC-21B9D2AC5DB8}"/>
    <cellStyle name="40% - Accent5 4 2 4" xfId="3209" xr:uid="{4E7035D5-9D1A-45D6-8EDF-4EC1099D940F}"/>
    <cellStyle name="40% - Accent5 4 2 4 2" xfId="11539" xr:uid="{A6B5FF06-46C3-4A54-9327-32705F99DD52}"/>
    <cellStyle name="40% - Accent5 4 2 4 2 2" xfId="28196" xr:uid="{AACE77E2-AAA9-408A-B439-0B09611888F1}"/>
    <cellStyle name="40% - Accent5 4 2 4 3" xfId="19868" xr:uid="{E8D45CC6-738D-474F-9904-90ECC17B4238}"/>
    <cellStyle name="40% - Accent5 4 2 5" xfId="5985" xr:uid="{87F5FF72-7A28-4E29-97FF-38042D56947D}"/>
    <cellStyle name="40% - Accent5 4 2 5 2" xfId="14315" xr:uid="{C38E41CE-0FCF-4E46-A2A9-6FDE49245E16}"/>
    <cellStyle name="40% - Accent5 4 2 5 2 2" xfId="30972" xr:uid="{35ED4DBB-0338-4BC9-BE11-886BFAF09613}"/>
    <cellStyle name="40% - Accent5 4 2 5 3" xfId="22644" xr:uid="{3E638AF6-DE9A-459E-B719-7FCD916FF434}"/>
    <cellStyle name="40% - Accent5 4 2 6" xfId="8763" xr:uid="{1C03CBA8-6639-4FA2-BE2A-9E9DE845961A}"/>
    <cellStyle name="40% - Accent5 4 2 6 2" xfId="25420" xr:uid="{EB084D35-D208-4F39-84EE-881E86491854}"/>
    <cellStyle name="40% - Accent5 4 2 7" xfId="17092" xr:uid="{7DA52CC4-6186-46C2-B5A4-AD1D30438C65}"/>
    <cellStyle name="40% - Accent5 4 3" xfId="652" xr:uid="{1AAB37EE-895B-49F2-9314-CBE47900046C}"/>
    <cellStyle name="40% - Accent5 4 3 2" xfId="1982" xr:uid="{1BA4559D-CE7C-4B14-9FF3-37FFC8AF9C9D}"/>
    <cellStyle name="40% - Accent5 4 3 2 2" xfId="4772" xr:uid="{FF116336-C079-4B00-977E-B8D2D9CC8C83}"/>
    <cellStyle name="40% - Accent5 4 3 2 2 2" xfId="13102" xr:uid="{E7AEF6A0-B328-46DB-8197-7FFB46AFA7CC}"/>
    <cellStyle name="40% - Accent5 4 3 2 2 2 2" xfId="29759" xr:uid="{14CF60E4-F350-49DB-8224-AB9ECB7AE93D}"/>
    <cellStyle name="40% - Accent5 4 3 2 2 3" xfId="21431" xr:uid="{F3F1E23A-2A0E-4458-8672-CE4C6BBF95A4}"/>
    <cellStyle name="40% - Accent5 4 3 2 3" xfId="7548" xr:uid="{5AC81A56-6B45-4FC3-9F74-782CB4676CFF}"/>
    <cellStyle name="40% - Accent5 4 3 2 3 2" xfId="15878" xr:uid="{B800813D-2737-4B93-BE7D-9B06CF67CD96}"/>
    <cellStyle name="40% - Accent5 4 3 2 3 2 2" xfId="32535" xr:uid="{04C8315D-AB89-464D-AA95-D9EF9FE9806A}"/>
    <cellStyle name="40% - Accent5 4 3 2 3 3" xfId="24207" xr:uid="{B6FF9FD8-37CE-46BE-98DD-85F61D162953}"/>
    <cellStyle name="40% - Accent5 4 3 2 4" xfId="10326" xr:uid="{53B89FF8-DAD9-452C-949F-C467CB6F80FD}"/>
    <cellStyle name="40% - Accent5 4 3 2 4 2" xfId="26983" xr:uid="{A699F7D9-9B80-46D0-86E7-F43852228595}"/>
    <cellStyle name="40% - Accent5 4 3 2 5" xfId="18655" xr:uid="{80A29632-C335-48EC-AA15-1F53B92D44BB}"/>
    <cellStyle name="40% - Accent5 4 3 3" xfId="3445" xr:uid="{91D697E4-D70D-4955-BCA1-29F4BC7A7131}"/>
    <cellStyle name="40% - Accent5 4 3 3 2" xfId="11775" xr:uid="{50F3EC43-A5B9-4B7D-9776-D9F720B3D9AD}"/>
    <cellStyle name="40% - Accent5 4 3 3 2 2" xfId="28432" xr:uid="{2724ADD4-6040-45BA-ACBF-46934B75EB7B}"/>
    <cellStyle name="40% - Accent5 4 3 3 3" xfId="20104" xr:uid="{9FAAD743-B62C-46CD-9C73-6E27801529CB}"/>
    <cellStyle name="40% - Accent5 4 3 4" xfId="6221" xr:uid="{9D8D8B61-94B5-4A00-AF9A-E61517B12F8C}"/>
    <cellStyle name="40% - Accent5 4 3 4 2" xfId="14551" xr:uid="{3F323D46-6A6E-4D95-BE32-B386EED51C2A}"/>
    <cellStyle name="40% - Accent5 4 3 4 2 2" xfId="31208" xr:uid="{F8680EAF-0C4C-4334-8018-EEF100578932}"/>
    <cellStyle name="40% - Accent5 4 3 4 3" xfId="22880" xr:uid="{F3BBEBE8-8010-4B22-AC14-7C2BB855791B}"/>
    <cellStyle name="40% - Accent5 4 3 5" xfId="8999" xr:uid="{3340B5A3-3D1C-4F4B-ABB0-D66A8BF7EC52}"/>
    <cellStyle name="40% - Accent5 4 3 5 2" xfId="25656" xr:uid="{0D7A2710-CDD2-4FF0-986D-576722BECCBD}"/>
    <cellStyle name="40% - Accent5 4 3 6" xfId="17328" xr:uid="{C887A391-F795-460B-95EA-5FA193E7306B}"/>
    <cellStyle name="40% - Accent5 4 4" xfId="1129" xr:uid="{CE3BAF65-0281-493E-A460-6CDF88F8AD29}"/>
    <cellStyle name="40% - Accent5 4 4 2" xfId="2457" xr:uid="{DDB2A71C-ED6D-40CC-8683-99ED0AC27D3F}"/>
    <cellStyle name="40% - Accent5 4 4 2 2" xfId="5247" xr:uid="{3D113DF6-562E-4B76-BF66-E146F55B9DBB}"/>
    <cellStyle name="40% - Accent5 4 4 2 2 2" xfId="13577" xr:uid="{B9EB1172-23D3-4C54-A617-2C8E2271808C}"/>
    <cellStyle name="40% - Accent5 4 4 2 2 2 2" xfId="30234" xr:uid="{52885689-A24F-4CA3-8E70-B08AFB289E06}"/>
    <cellStyle name="40% - Accent5 4 4 2 2 3" xfId="21906" xr:uid="{EEB8B7F1-3F34-447C-9232-A564C083AE23}"/>
    <cellStyle name="40% - Accent5 4 4 2 3" xfId="8023" xr:uid="{9D842812-14DC-404A-A45E-F4C79F58D32E}"/>
    <cellStyle name="40% - Accent5 4 4 2 3 2" xfId="16353" xr:uid="{2D29A9BD-8F89-4111-9209-EFECF84E2FCD}"/>
    <cellStyle name="40% - Accent5 4 4 2 3 2 2" xfId="33010" xr:uid="{77D4BE23-094A-4A78-B61F-4ED4904FB1D3}"/>
    <cellStyle name="40% - Accent5 4 4 2 3 3" xfId="24682" xr:uid="{186CCF25-A09A-4680-A7E1-B175C3518A0A}"/>
    <cellStyle name="40% - Accent5 4 4 2 4" xfId="10801" xr:uid="{B9E6647E-868F-44C4-8B71-E8D5EB89A446}"/>
    <cellStyle name="40% - Accent5 4 4 2 4 2" xfId="27458" xr:uid="{7DBE0FE4-F3F1-4F32-A34C-D93FDF83C2DD}"/>
    <cellStyle name="40% - Accent5 4 4 2 5" xfId="19130" xr:uid="{230A713D-85E5-446B-AD4E-E1360C7C68F1}"/>
    <cellStyle name="40% - Accent5 4 4 3" xfId="3920" xr:uid="{BE9D4125-D168-421A-B551-38B2E069E792}"/>
    <cellStyle name="40% - Accent5 4 4 3 2" xfId="12250" xr:uid="{1010A5A9-BC8B-4266-8BAF-4E0E22148A9A}"/>
    <cellStyle name="40% - Accent5 4 4 3 2 2" xfId="28907" xr:uid="{8CF71546-506C-413C-A8BA-763134A69DC5}"/>
    <cellStyle name="40% - Accent5 4 4 3 3" xfId="20579" xr:uid="{246669A8-8491-4955-A8B3-BFCCC68E6B26}"/>
    <cellStyle name="40% - Accent5 4 4 4" xfId="6696" xr:uid="{09CC69FF-8422-485D-82BF-5177A94388CA}"/>
    <cellStyle name="40% - Accent5 4 4 4 2" xfId="15026" xr:uid="{8AA801EF-FA7D-4051-BFE7-09063A6C62D5}"/>
    <cellStyle name="40% - Accent5 4 4 4 2 2" xfId="31683" xr:uid="{ED3133A4-CF31-400B-824A-DB4BAB10956F}"/>
    <cellStyle name="40% - Accent5 4 4 4 3" xfId="23355" xr:uid="{6C83C427-1936-4335-958C-985474405A76}"/>
    <cellStyle name="40% - Accent5 4 4 5" xfId="9474" xr:uid="{EFDB547F-353E-47B0-94F3-D400B41C53B4}"/>
    <cellStyle name="40% - Accent5 4 4 5 2" xfId="26131" xr:uid="{B91795FA-B056-486F-81A3-A416A70B63ED}"/>
    <cellStyle name="40% - Accent5 4 4 6" xfId="17803" xr:uid="{3B3770A4-C73D-4BAB-B177-B3341ABCA0B8}"/>
    <cellStyle name="40% - Accent5 4 5" xfId="1509" xr:uid="{3B16A8E8-9B31-4F1D-BF4C-B32EB78BF0E7}"/>
    <cellStyle name="40% - Accent5 4 5 2" xfId="4299" xr:uid="{CA2A704B-A6EC-4F10-8006-015F1DE173D8}"/>
    <cellStyle name="40% - Accent5 4 5 2 2" xfId="12629" xr:uid="{2E6D8070-A557-496D-B342-6C25CF70ED31}"/>
    <cellStyle name="40% - Accent5 4 5 2 2 2" xfId="29286" xr:uid="{3BD45E8C-0BBB-41FB-8D49-785C540C3E92}"/>
    <cellStyle name="40% - Accent5 4 5 2 3" xfId="20958" xr:uid="{BA6163C2-E482-49C0-ADE4-2B1E14A6EB8F}"/>
    <cellStyle name="40% - Accent5 4 5 3" xfId="7075" xr:uid="{1E298367-14C5-4F16-8FC5-1A1E18A5A6C9}"/>
    <cellStyle name="40% - Accent5 4 5 3 2" xfId="15405" xr:uid="{34624439-26D2-4E49-9CB3-590451BC6FAD}"/>
    <cellStyle name="40% - Accent5 4 5 3 2 2" xfId="32062" xr:uid="{8A8E0BD5-5B17-4456-A5CB-9ED0857A3C48}"/>
    <cellStyle name="40% - Accent5 4 5 3 3" xfId="23734" xr:uid="{ECC06F13-9D0B-4429-9995-1DC3F9B5023A}"/>
    <cellStyle name="40% - Accent5 4 5 4" xfId="9853" xr:uid="{F79B77C3-DF55-4600-B527-E629A1FC6BF3}"/>
    <cellStyle name="40% - Accent5 4 5 4 2" xfId="26510" xr:uid="{B630AB40-C95A-485B-9F47-412652FA8490}"/>
    <cellStyle name="40% - Accent5 4 5 5" xfId="18182" xr:uid="{DE4A9333-7D59-4F3D-B6A0-C4C9882024EA}"/>
    <cellStyle name="40% - Accent5 4 6" xfId="2972" xr:uid="{FAA59E24-BDC0-4C0E-AB5F-C43D9A05D924}"/>
    <cellStyle name="40% - Accent5 4 6 2" xfId="11302" xr:uid="{463DC3CD-E054-4F60-A68E-FDA8DD11D515}"/>
    <cellStyle name="40% - Accent5 4 6 2 2" xfId="27959" xr:uid="{35794991-0C0B-4C65-B28E-2440A0DE83AF}"/>
    <cellStyle name="40% - Accent5 4 6 3" xfId="19631" xr:uid="{A915B1DE-2A0D-46AF-B86F-5B7FF90ED18A}"/>
    <cellStyle name="40% - Accent5 4 7" xfId="5748" xr:uid="{825460A2-C41E-42C5-93AD-70990054E0A4}"/>
    <cellStyle name="40% - Accent5 4 7 2" xfId="14078" xr:uid="{0EE6F80D-7C05-43D3-ACED-266D18D545B4}"/>
    <cellStyle name="40% - Accent5 4 7 2 2" xfId="30735" xr:uid="{C6673F84-3DB1-449B-BD69-FC99A9FF36A1}"/>
    <cellStyle name="40% - Accent5 4 7 3" xfId="22407" xr:uid="{DC46358A-2B35-4C78-A3BF-86E9988C6BD4}"/>
    <cellStyle name="40% - Accent5 4 8" xfId="8526" xr:uid="{A556167F-8A14-42DF-9599-B534B7DBF8E8}"/>
    <cellStyle name="40% - Accent5 4 8 2" xfId="25183" xr:uid="{251BEF8B-24F6-4A6A-A22A-F0307BF53002}"/>
    <cellStyle name="40% - Accent5 4 9" xfId="16855" xr:uid="{FF2D5A7D-769B-4216-91BC-C5F7C23BA73A}"/>
    <cellStyle name="40% - Accent5 5" xfId="304" xr:uid="{2E6E29AF-24F7-4DCA-8561-1E171A2AA852}"/>
    <cellStyle name="40% - Accent5 5 2" xfId="786" xr:uid="{7FD524FE-947F-45AA-B353-0552C3CD2150}"/>
    <cellStyle name="40% - Accent5 5 2 2" xfId="2114" xr:uid="{7A2D7F7E-FDA6-4602-B4A9-1A9997D0EFC3}"/>
    <cellStyle name="40% - Accent5 5 2 2 2" xfId="4904" xr:uid="{85F7D38B-AE71-4376-B777-D19BC133C3A2}"/>
    <cellStyle name="40% - Accent5 5 2 2 2 2" xfId="13234" xr:uid="{D96ABD96-637A-4024-A2A0-ED1E861B36C5}"/>
    <cellStyle name="40% - Accent5 5 2 2 2 2 2" xfId="29891" xr:uid="{0A3B5438-003C-4683-BD3E-954DA0A1BD25}"/>
    <cellStyle name="40% - Accent5 5 2 2 2 3" xfId="21563" xr:uid="{1DED997A-72E8-4E29-A96C-2CBB903E4C19}"/>
    <cellStyle name="40% - Accent5 5 2 2 3" xfId="7680" xr:uid="{1D60D52A-F092-4211-AF39-607143323BE0}"/>
    <cellStyle name="40% - Accent5 5 2 2 3 2" xfId="16010" xr:uid="{AF71377D-0E13-45F0-B332-AF7E73136ABE}"/>
    <cellStyle name="40% - Accent5 5 2 2 3 2 2" xfId="32667" xr:uid="{6CF5EB8C-A178-4932-8657-D37E3757FB75}"/>
    <cellStyle name="40% - Accent5 5 2 2 3 3" xfId="24339" xr:uid="{631670D4-69E4-45FC-A2F7-FF737F46B076}"/>
    <cellStyle name="40% - Accent5 5 2 2 4" xfId="10458" xr:uid="{AAEA8CFD-8ECD-4F7A-B6F3-C0BCC9D70F96}"/>
    <cellStyle name="40% - Accent5 5 2 2 4 2" xfId="27115" xr:uid="{074D89B6-549A-4A5D-8C7B-A0CDC68116B2}"/>
    <cellStyle name="40% - Accent5 5 2 2 5" xfId="18787" xr:uid="{43692936-BDF2-41C7-9A29-B3770E06B4C6}"/>
    <cellStyle name="40% - Accent5 5 2 3" xfId="3577" xr:uid="{8BC903F8-CE5C-401E-93FD-BD92A14D2816}"/>
    <cellStyle name="40% - Accent5 5 2 3 2" xfId="11907" xr:uid="{BE7089C6-6E4E-4C34-A7B6-0591CD45093C}"/>
    <cellStyle name="40% - Accent5 5 2 3 2 2" xfId="28564" xr:uid="{4EA98374-B1F6-46D1-AD51-D3B91D07E607}"/>
    <cellStyle name="40% - Accent5 5 2 3 3" xfId="20236" xr:uid="{875CE896-03D7-4B70-B537-D95E346CA58E}"/>
    <cellStyle name="40% - Accent5 5 2 4" xfId="6353" xr:uid="{1D2B593E-881D-4F0B-9983-0BA5BA13A792}"/>
    <cellStyle name="40% - Accent5 5 2 4 2" xfId="14683" xr:uid="{A3FEA9A4-6755-4B2E-9C3E-2F87EB596DAC}"/>
    <cellStyle name="40% - Accent5 5 2 4 2 2" xfId="31340" xr:uid="{7B2AE75C-C254-48BA-BED8-7A8C1E1FFEB7}"/>
    <cellStyle name="40% - Accent5 5 2 4 3" xfId="23012" xr:uid="{FD2DAE64-5F4C-45E1-B092-D5EC788CC51D}"/>
    <cellStyle name="40% - Accent5 5 2 5" xfId="9131" xr:uid="{0D91E4A3-0F9C-44D1-83C1-0F1E16381382}"/>
    <cellStyle name="40% - Accent5 5 2 5 2" xfId="25788" xr:uid="{49945759-FDE7-404D-9267-D86172B67EFB}"/>
    <cellStyle name="40% - Accent5 5 2 6" xfId="17460" xr:uid="{7A110503-1F7C-41E2-9857-3628C9BD1989}"/>
    <cellStyle name="40% - Accent5 5 3" xfId="1634" xr:uid="{6A22A2AA-9CEF-4F04-A4FD-3B2CE95C2B53}"/>
    <cellStyle name="40% - Accent5 5 3 2" xfId="4424" xr:uid="{25CA3597-3F47-4E79-9447-53B37674AD58}"/>
    <cellStyle name="40% - Accent5 5 3 2 2" xfId="12754" xr:uid="{3C29CED2-DA70-4A42-8852-13BAF77D20EC}"/>
    <cellStyle name="40% - Accent5 5 3 2 2 2" xfId="29411" xr:uid="{854575C5-FF58-4262-9CF9-D5A3626EB5BB}"/>
    <cellStyle name="40% - Accent5 5 3 2 3" xfId="21083" xr:uid="{56A0B7B1-17B7-4015-9DB9-2CE667FDF065}"/>
    <cellStyle name="40% - Accent5 5 3 3" xfId="7200" xr:uid="{CE4315B1-5D59-4B4F-84CE-54CAB10F4906}"/>
    <cellStyle name="40% - Accent5 5 3 3 2" xfId="15530" xr:uid="{9542B373-68F0-496B-965D-BDEFE1679638}"/>
    <cellStyle name="40% - Accent5 5 3 3 2 2" xfId="32187" xr:uid="{E33D5684-43BC-4663-B48E-27A2B1D77692}"/>
    <cellStyle name="40% - Accent5 5 3 3 3" xfId="23859" xr:uid="{D32FFAC8-5AAD-48DA-9992-875F41A70359}"/>
    <cellStyle name="40% - Accent5 5 3 4" xfId="9978" xr:uid="{EDDDE764-A145-4971-8B0E-FE632837EE23}"/>
    <cellStyle name="40% - Accent5 5 3 4 2" xfId="26635" xr:uid="{20C17A04-3F1C-43C8-AD5A-4FD55E887F3C}"/>
    <cellStyle name="40% - Accent5 5 3 5" xfId="18307" xr:uid="{AECCF163-9D81-48F3-BB6C-05D62B866B85}"/>
    <cellStyle name="40% - Accent5 5 4" xfId="3097" xr:uid="{403BCDEB-89A8-4AAA-A5FE-172EADF24FD1}"/>
    <cellStyle name="40% - Accent5 5 4 2" xfId="11427" xr:uid="{92D6C4D9-F942-4EB9-835C-1CAAB852CECD}"/>
    <cellStyle name="40% - Accent5 5 4 2 2" xfId="28084" xr:uid="{5DB15A4A-6117-4BC4-BD42-A77356713B66}"/>
    <cellStyle name="40% - Accent5 5 4 3" xfId="19756" xr:uid="{F8DA336D-1387-4FFB-A516-F46F168DA6B2}"/>
    <cellStyle name="40% - Accent5 5 5" xfId="5873" xr:uid="{2B2083CB-93C7-4419-B248-92AEE89A571C}"/>
    <cellStyle name="40% - Accent5 5 5 2" xfId="14203" xr:uid="{4DE3C4B4-092D-4A76-8A23-7D04209A6409}"/>
    <cellStyle name="40% - Accent5 5 5 2 2" xfId="30860" xr:uid="{B4D8806D-F3B2-404B-A823-3307C26FC8F1}"/>
    <cellStyle name="40% - Accent5 5 5 3" xfId="22532" xr:uid="{EC146183-4C89-4F52-BC35-2EC69FFF99A5}"/>
    <cellStyle name="40% - Accent5 5 6" xfId="8651" xr:uid="{B97D478C-F7FC-4544-8AAC-A32AE3B322F7}"/>
    <cellStyle name="40% - Accent5 5 6 2" xfId="25308" xr:uid="{D938D0EF-AF8A-473D-88BA-8DFEFAA58A40}"/>
    <cellStyle name="40% - Accent5 5 7" xfId="16980" xr:uid="{7A7B852C-EB97-4714-B99E-B9482D7EC651}"/>
    <cellStyle name="40% - Accent5 6" xfId="540" xr:uid="{730CF5DA-11D4-4D7D-A4A6-6573458FDA9A}"/>
    <cellStyle name="40% - Accent5 6 2" xfId="1870" xr:uid="{8406EF89-4348-482D-BA1C-F561EB549986}"/>
    <cellStyle name="40% - Accent5 6 2 2" xfId="4660" xr:uid="{BB32F8E2-FBEA-42CB-A4A2-46F86A6143A0}"/>
    <cellStyle name="40% - Accent5 6 2 2 2" xfId="12990" xr:uid="{C2F1EDD7-7F6E-441E-9B5C-E12F5D3BA62C}"/>
    <cellStyle name="40% - Accent5 6 2 2 2 2" xfId="29647" xr:uid="{C2B1E0E2-BB1B-49F2-AB6A-C93EF876E322}"/>
    <cellStyle name="40% - Accent5 6 2 2 3" xfId="21319" xr:uid="{103BDB9B-638A-4B12-80AC-FE381F693542}"/>
    <cellStyle name="40% - Accent5 6 2 3" xfId="7436" xr:uid="{D1C55711-683A-4152-9E47-D40A6E66C8FF}"/>
    <cellStyle name="40% - Accent5 6 2 3 2" xfId="15766" xr:uid="{687F90EE-99C9-470C-8808-AC1CAB66A914}"/>
    <cellStyle name="40% - Accent5 6 2 3 2 2" xfId="32423" xr:uid="{26647BDE-32C4-49A4-8660-FAC611854B7D}"/>
    <cellStyle name="40% - Accent5 6 2 3 3" xfId="24095" xr:uid="{76C80A73-1A40-4BEA-B099-0DD3A9F7382E}"/>
    <cellStyle name="40% - Accent5 6 2 4" xfId="10214" xr:uid="{C1488BA7-1617-4730-9850-B0F99F77ACF2}"/>
    <cellStyle name="40% - Accent5 6 2 4 2" xfId="26871" xr:uid="{D15A3D98-425C-4B6D-9661-672DCDC39001}"/>
    <cellStyle name="40% - Accent5 6 2 5" xfId="18543" xr:uid="{387BFED7-E8CE-4268-9684-72DBFB5B5FCC}"/>
    <cellStyle name="40% - Accent5 6 3" xfId="3333" xr:uid="{AE2E32F3-9F32-4B8E-84F0-41FB2834419E}"/>
    <cellStyle name="40% - Accent5 6 3 2" xfId="11663" xr:uid="{8898879C-5341-4CA6-89DE-D2B31AD4718F}"/>
    <cellStyle name="40% - Accent5 6 3 2 2" xfId="28320" xr:uid="{01129564-6102-49CF-A000-9D22BF944CAD}"/>
    <cellStyle name="40% - Accent5 6 3 3" xfId="19992" xr:uid="{5042A8FA-5B17-41F9-9181-EA7D9A701112}"/>
    <cellStyle name="40% - Accent5 6 4" xfId="6109" xr:uid="{7CC094E5-DDD2-47AB-AAF8-70F88E87A053}"/>
    <cellStyle name="40% - Accent5 6 4 2" xfId="14439" xr:uid="{FA161DCC-C07F-4354-8857-8FCF1FF0721B}"/>
    <cellStyle name="40% - Accent5 6 4 2 2" xfId="31096" xr:uid="{8C8626F3-866C-4A53-BFC6-7158D86658F6}"/>
    <cellStyle name="40% - Accent5 6 4 3" xfId="22768" xr:uid="{F9F1BB44-25B9-466F-82E0-999548A2E892}"/>
    <cellStyle name="40% - Accent5 6 5" xfId="8887" xr:uid="{F41A0780-162D-450F-988D-E8AE03C051B1}"/>
    <cellStyle name="40% - Accent5 6 5 2" xfId="25544" xr:uid="{46DAB9F0-57B7-498F-9E23-D4A0C11AB423}"/>
    <cellStyle name="40% - Accent5 6 6" xfId="17216" xr:uid="{EE91531B-4C32-4115-9F10-50A02F94672B}"/>
    <cellStyle name="40% - Accent5 7" xfId="1017" xr:uid="{769147FD-713E-451A-A541-34FB341C3800}"/>
    <cellStyle name="40% - Accent5 7 2" xfId="2345" xr:uid="{3ABFE132-F06D-417B-B693-4AB6B193C238}"/>
    <cellStyle name="40% - Accent5 7 2 2" xfId="5135" xr:uid="{504833C2-4738-4BCE-B78C-5ED81F84BC38}"/>
    <cellStyle name="40% - Accent5 7 2 2 2" xfId="13465" xr:uid="{F78A4A81-4FA9-4326-BEC0-49A7E4236CF3}"/>
    <cellStyle name="40% - Accent5 7 2 2 2 2" xfId="30122" xr:uid="{1BABCED5-96A7-4371-BA54-E87D8A7768E1}"/>
    <cellStyle name="40% - Accent5 7 2 2 3" xfId="21794" xr:uid="{2826AB59-019B-44B5-ADD5-360C553E107C}"/>
    <cellStyle name="40% - Accent5 7 2 3" xfId="7911" xr:uid="{F7AE21A2-B9FD-4A51-8DF7-288F968DAC69}"/>
    <cellStyle name="40% - Accent5 7 2 3 2" xfId="16241" xr:uid="{638990D4-72DB-4AA0-8704-59217F7D64DC}"/>
    <cellStyle name="40% - Accent5 7 2 3 2 2" xfId="32898" xr:uid="{920A6A6D-0F65-4EB0-91C7-620EBB1ABE8F}"/>
    <cellStyle name="40% - Accent5 7 2 3 3" xfId="24570" xr:uid="{5F86BDDC-856E-4139-A129-2A8B957EDFC0}"/>
    <cellStyle name="40% - Accent5 7 2 4" xfId="10689" xr:uid="{68711F61-2537-4F0A-8EB5-D5C19608CEDF}"/>
    <cellStyle name="40% - Accent5 7 2 4 2" xfId="27346" xr:uid="{6F82C81A-0843-4A68-974B-15BC0F2F7D7B}"/>
    <cellStyle name="40% - Accent5 7 2 5" xfId="19018" xr:uid="{982414A6-EE5D-40D2-981E-6688E727E086}"/>
    <cellStyle name="40% - Accent5 7 3" xfId="3808" xr:uid="{643782FB-394F-487D-9FB0-36C7344AD809}"/>
    <cellStyle name="40% - Accent5 7 3 2" xfId="12138" xr:uid="{6F2710B9-A8AD-4836-8D0A-0E396F5176DF}"/>
    <cellStyle name="40% - Accent5 7 3 2 2" xfId="28795" xr:uid="{088860AD-5D64-4DFD-A78D-6D34F394B461}"/>
    <cellStyle name="40% - Accent5 7 3 3" xfId="20467" xr:uid="{268634FD-4EEA-481E-9B61-2BB93C1B5358}"/>
    <cellStyle name="40% - Accent5 7 4" xfId="6584" xr:uid="{6B5225DD-2F2B-4EAE-B382-838239DDAF62}"/>
    <cellStyle name="40% - Accent5 7 4 2" xfId="14914" xr:uid="{98857DCC-50A8-4DB5-B8D4-668F0B55D781}"/>
    <cellStyle name="40% - Accent5 7 4 2 2" xfId="31571" xr:uid="{8195C9CC-37D1-412A-B691-75D56ADD3ED1}"/>
    <cellStyle name="40% - Accent5 7 4 3" xfId="23243" xr:uid="{FE6EC076-DD5E-4CA4-8127-A6AC2DBCD420}"/>
    <cellStyle name="40% - Accent5 7 5" xfId="9362" xr:uid="{B2F5A636-0756-4946-BA47-A19A4CCC2E81}"/>
    <cellStyle name="40% - Accent5 7 5 2" xfId="26019" xr:uid="{AAFFA371-3ED2-452D-9FE7-AB916BCCCCB0}"/>
    <cellStyle name="40% - Accent5 7 6" xfId="17691" xr:uid="{6DD9C3B4-83CB-4B11-B1BE-3F72704909A8}"/>
    <cellStyle name="40% - Accent5 8" xfId="1252" xr:uid="{70086714-AC27-4666-A4AD-219ADFF520DA}"/>
    <cellStyle name="40% - Accent5 8 2" xfId="2580" xr:uid="{092AFC92-ED2E-48B2-8661-4D10B5C5D3AC}"/>
    <cellStyle name="40% - Accent5 8 2 2" xfId="5370" xr:uid="{3E59D346-A90E-4D33-B826-C59E3D71DB2F}"/>
    <cellStyle name="40% - Accent5 8 2 2 2" xfId="13700" xr:uid="{C9743103-7495-4553-B0BC-45EE8C8D8BB7}"/>
    <cellStyle name="40% - Accent5 8 2 2 2 2" xfId="30357" xr:uid="{BF2A7022-4116-4047-B4C4-10D9565A7A6C}"/>
    <cellStyle name="40% - Accent5 8 2 2 3" xfId="22029" xr:uid="{CAF508BA-F65F-4760-9433-1202AA251315}"/>
    <cellStyle name="40% - Accent5 8 2 3" xfId="8146" xr:uid="{A57FF3E4-7D96-40DA-8289-ABCC0407D265}"/>
    <cellStyle name="40% - Accent5 8 2 3 2" xfId="16476" xr:uid="{B6C5E95E-0C24-4F45-AB26-CC1BE7946686}"/>
    <cellStyle name="40% - Accent5 8 2 3 2 2" xfId="33133" xr:uid="{CB19B274-C578-4055-9699-59ADADDC2F7E}"/>
    <cellStyle name="40% - Accent5 8 2 3 3" xfId="24805" xr:uid="{B80F210B-32BC-49FF-8433-56997A95F29B}"/>
    <cellStyle name="40% - Accent5 8 2 4" xfId="10924" xr:uid="{0D7A1C61-9113-43E7-8F43-C09F5259C332}"/>
    <cellStyle name="40% - Accent5 8 2 4 2" xfId="27581" xr:uid="{E5FFB478-0383-48AB-864A-B8E4456E18F6}"/>
    <cellStyle name="40% - Accent5 8 2 5" xfId="19253" xr:uid="{5B57F57C-6E9A-4AF0-B0AD-591330743AE2}"/>
    <cellStyle name="40% - Accent5 8 3" xfId="4043" xr:uid="{E99CB12D-632B-4D48-A085-DEA5F522A56D}"/>
    <cellStyle name="40% - Accent5 8 3 2" xfId="12373" xr:uid="{B7B13B84-E0E6-44B6-928C-1BD380CE2751}"/>
    <cellStyle name="40% - Accent5 8 3 2 2" xfId="29030" xr:uid="{38DEE9E3-8118-4FCE-901B-59B636AB3AF9}"/>
    <cellStyle name="40% - Accent5 8 3 3" xfId="20702" xr:uid="{7D2DFBF4-9C03-4C48-9FFF-C1C94BD8C5A8}"/>
    <cellStyle name="40% - Accent5 8 4" xfId="6819" xr:uid="{02FBCAAF-753A-4A32-AA2D-84A3C0721818}"/>
    <cellStyle name="40% - Accent5 8 4 2" xfId="15149" xr:uid="{8C35D9B7-FE5E-4420-9E20-12BF6D27A5F0}"/>
    <cellStyle name="40% - Accent5 8 4 2 2" xfId="31806" xr:uid="{DE7594BC-AD02-41A1-B986-C9724A66A441}"/>
    <cellStyle name="40% - Accent5 8 4 3" xfId="23478" xr:uid="{2A7E773C-5081-4C1A-9483-343C647E7F4B}"/>
    <cellStyle name="40% - Accent5 8 5" xfId="9597" xr:uid="{56392E95-046C-445F-B17E-1F819845DCEA}"/>
    <cellStyle name="40% - Accent5 8 5 2" xfId="26254" xr:uid="{40740EE2-DE04-46C4-A871-9177C6EDF97C}"/>
    <cellStyle name="40% - Accent5 8 6" xfId="17926" xr:uid="{A35E5979-F5D8-4946-AC88-91DCE89698E7}"/>
    <cellStyle name="40% - Accent5 9" xfId="1274" xr:uid="{E3D5E1C4-6F78-474A-A5DD-5E123D52CA56}"/>
    <cellStyle name="40% - Accent5 9 2" xfId="2602" xr:uid="{2B1DED66-FE28-4B3B-8DF7-49CCD5B38B96}"/>
    <cellStyle name="40% - Accent5 9 2 2" xfId="5392" xr:uid="{BADEA58E-1968-4D72-B1EB-F2B701BE4D81}"/>
    <cellStyle name="40% - Accent5 9 2 2 2" xfId="13722" xr:uid="{DB7EC308-B912-4802-997F-D7A7B45E7F86}"/>
    <cellStyle name="40% - Accent5 9 2 2 2 2" xfId="30379" xr:uid="{B9728495-5188-4989-850D-189A926A5060}"/>
    <cellStyle name="40% - Accent5 9 2 2 3" xfId="22051" xr:uid="{64E5D99D-3082-4499-8BD9-7AB51D77F608}"/>
    <cellStyle name="40% - Accent5 9 2 3" xfId="8168" xr:uid="{285AF60B-4BBD-4F9C-9343-1C2205394373}"/>
    <cellStyle name="40% - Accent5 9 2 3 2" xfId="16498" xr:uid="{1C6AD851-831F-4864-80B2-E571AFDB1A42}"/>
    <cellStyle name="40% - Accent5 9 2 3 2 2" xfId="33155" xr:uid="{23DBE32B-F7C0-4027-95A4-22F881107352}"/>
    <cellStyle name="40% - Accent5 9 2 3 3" xfId="24827" xr:uid="{4AFC3369-68B9-46D6-9658-0995B7821251}"/>
    <cellStyle name="40% - Accent5 9 2 4" xfId="10946" xr:uid="{17555ED7-05D6-4328-AE41-477F0A205B27}"/>
    <cellStyle name="40% - Accent5 9 2 4 2" xfId="27603" xr:uid="{8C78F49B-E02E-445F-9330-9704B8DC4C1D}"/>
    <cellStyle name="40% - Accent5 9 2 5" xfId="19275" xr:uid="{FB9BEB54-9E0A-4415-ADE7-99CFE96E85DA}"/>
    <cellStyle name="40% - Accent5 9 3" xfId="4065" xr:uid="{C6440823-CED7-4F00-AB68-62630AF3D1AA}"/>
    <cellStyle name="40% - Accent5 9 3 2" xfId="12395" xr:uid="{2B6E95F3-5C1A-4755-9274-4810165A253F}"/>
    <cellStyle name="40% - Accent5 9 3 2 2" xfId="29052" xr:uid="{67A0B57A-0AA4-4997-AECD-2CDA64B73C79}"/>
    <cellStyle name="40% - Accent5 9 3 3" xfId="20724" xr:uid="{8C107468-8C9C-47D8-9CE5-A74B3356B051}"/>
    <cellStyle name="40% - Accent5 9 4" xfId="6841" xr:uid="{A11E4EFE-6DF1-4919-B781-62D58E2C13A7}"/>
    <cellStyle name="40% - Accent5 9 4 2" xfId="15171" xr:uid="{73B0535C-FE4C-41A4-A3EB-AA10C592FCAD}"/>
    <cellStyle name="40% - Accent5 9 4 2 2" xfId="31828" xr:uid="{3EF035B2-19C7-46E1-AB4B-1D454CCCDA76}"/>
    <cellStyle name="40% - Accent5 9 4 3" xfId="23500" xr:uid="{B4E03637-6BED-4674-A28C-E62E055E7477}"/>
    <cellStyle name="40% - Accent5 9 5" xfId="9619" xr:uid="{72ADDDAD-412E-4DEA-BF15-F8540505EC06}"/>
    <cellStyle name="40% - Accent5 9 5 2" xfId="26276" xr:uid="{1EA04689-3B2D-452F-902E-A46503496945}"/>
    <cellStyle name="40% - Accent5 9 6" xfId="17948" xr:uid="{76238788-854E-4A6C-B485-E6D9062963E0}"/>
    <cellStyle name="40% - Accent6" xfId="54" builtinId="51" customBuiltin="1"/>
    <cellStyle name="40% - Accent6 10" xfId="1395" xr:uid="{8B48FA02-AA51-4A8B-BABE-C5950D65084C}"/>
    <cellStyle name="40% - Accent6 10 2" xfId="4186" xr:uid="{13045CA3-83F4-4459-9857-3190FAF17DC8}"/>
    <cellStyle name="40% - Accent6 10 2 2" xfId="12516" xr:uid="{51A98F11-5356-4575-A2CB-F72BCA0E2649}"/>
    <cellStyle name="40% - Accent6 10 2 2 2" xfId="29173" xr:uid="{4F9BEEC5-D4E6-41C4-92CD-D5123107DD3D}"/>
    <cellStyle name="40% - Accent6 10 2 3" xfId="20845" xr:uid="{55546509-CDD3-4EB4-99F5-A289AAB19B0A}"/>
    <cellStyle name="40% - Accent6 10 3" xfId="6962" xr:uid="{64B28121-9963-41D3-A290-C9DBC09C6285}"/>
    <cellStyle name="40% - Accent6 10 3 2" xfId="15292" xr:uid="{866ED425-4BD4-4D19-8C36-64FFEAE2F576}"/>
    <cellStyle name="40% - Accent6 10 3 2 2" xfId="31949" xr:uid="{D854A4EE-59FC-4DDD-AB1E-55A04B6760F9}"/>
    <cellStyle name="40% - Accent6 10 3 3" xfId="23621" xr:uid="{FAC6901C-0C70-4F3C-A8B1-114EE6503AFA}"/>
    <cellStyle name="40% - Accent6 10 4" xfId="9740" xr:uid="{2888C730-A5A4-4AD9-95CB-EDF3C48700AF}"/>
    <cellStyle name="40% - Accent6 10 4 2" xfId="26397" xr:uid="{9C05C741-C1D7-4F6A-B4A0-46A64953BE87}"/>
    <cellStyle name="40% - Accent6 10 5" xfId="18069" xr:uid="{FAD123B8-4915-47CA-9766-1D9A60A4BD2A}"/>
    <cellStyle name="40% - Accent6 11" xfId="2857" xr:uid="{DDF924B9-9A40-484C-B32D-1375059B638E}"/>
    <cellStyle name="40% - Accent6 11 2" xfId="11189" xr:uid="{EC7F13FC-2F41-487C-AFDB-036F0A65EC26}"/>
    <cellStyle name="40% - Accent6 11 2 2" xfId="27846" xr:uid="{A4ABFD1A-A3F6-4FA4-BA0F-402D4F1CE921}"/>
    <cellStyle name="40% - Accent6 11 3" xfId="19518" xr:uid="{21A76954-3D4C-4D9F-AB83-E0EB6DBF497F}"/>
    <cellStyle name="40% - Accent6 12" xfId="5635" xr:uid="{9F365E83-B9B4-4D03-BB88-B98464C3BA89}"/>
    <cellStyle name="40% - Accent6 12 2" xfId="13965" xr:uid="{EDEDCCAD-F33E-482C-9D1F-825BAC88422E}"/>
    <cellStyle name="40% - Accent6 12 2 2" xfId="30622" xr:uid="{F535B79B-C29B-4FE2-956D-052B5EB2704B}"/>
    <cellStyle name="40% - Accent6 12 3" xfId="22294" xr:uid="{AF1D2783-6468-409E-98BA-DAFFC0279A42}"/>
    <cellStyle name="40% - Accent6 13" xfId="8411" xr:uid="{6514D4B9-4B85-46CD-B7F8-4426A13B52B7}"/>
    <cellStyle name="40% - Accent6 13 2" xfId="25070" xr:uid="{98F5A0E1-E4C3-4354-9F84-9C5D96E42CD8}"/>
    <cellStyle name="40% - Accent6 14" xfId="16740" xr:uid="{B8DB1111-350E-4FD0-B169-09984F01E4CF}"/>
    <cellStyle name="40% - Accent6 15" xfId="34707" xr:uid="{EC39B081-925D-412C-B52F-EF1683F4A2D1}"/>
    <cellStyle name="40% - Accent6 2" xfId="93" xr:uid="{9DAA8083-563B-4E3D-BBF7-F28606E4621A}"/>
    <cellStyle name="40% - Accent6 2 10" xfId="5670" xr:uid="{ADD4FBCE-6F76-41E8-9280-4BAD53869428}"/>
    <cellStyle name="40% - Accent6 2 10 2" xfId="14000" xr:uid="{301519FD-DC41-4BDE-8B81-57AEA77B062E}"/>
    <cellStyle name="40% - Accent6 2 10 2 2" xfId="30657" xr:uid="{56BD9609-661B-4F9C-9885-95A9C36020D5}"/>
    <cellStyle name="40% - Accent6 2 10 3" xfId="22329" xr:uid="{857C5AE0-4A68-4173-AB98-3FCF6D88F1CB}"/>
    <cellStyle name="40% - Accent6 2 11" xfId="8447" xr:uid="{0276B982-D094-4DF8-B779-5A5610784847}"/>
    <cellStyle name="40% - Accent6 2 11 2" xfId="25105" xr:uid="{AACE921E-FE19-4E83-AF78-4D3A673F4968}"/>
    <cellStyle name="40% - Accent6 2 12" xfId="16777" xr:uid="{E9157A5D-492B-42FF-9D2E-2B2D207633CF}"/>
    <cellStyle name="40% - Accent6 2 13" xfId="33874" xr:uid="{CB2BBF25-5EF8-4007-8673-A980FDFDB1CF}"/>
    <cellStyle name="40% - Accent6 2 14" xfId="34731" xr:uid="{7EB03860-C812-41FF-BDC9-A663017F9CBC}"/>
    <cellStyle name="40% - Accent6 2 2" xfId="154" xr:uid="{87A6AC36-0B91-43FF-8ECB-1C46229A70DB}"/>
    <cellStyle name="40% - Accent6 2 2 10" xfId="8506" xr:uid="{5400B665-5DD2-48A6-B1B0-15A1C4011906}"/>
    <cellStyle name="40% - Accent6 2 2 10 2" xfId="25163" xr:uid="{0C330A1B-206F-40FA-8EB6-5F33FCCF02DF}"/>
    <cellStyle name="40% - Accent6 2 2 11" xfId="16835" xr:uid="{468CDCE2-6A04-4F7B-8D3D-B9FE86C6FAE5}"/>
    <cellStyle name="40% - Accent6 2 2 12" xfId="34791" xr:uid="{2C5012C4-F04F-4F1E-B3F4-0555CDAABC96}"/>
    <cellStyle name="40% - Accent6 2 2 2" xfId="274" xr:uid="{1BF1A3BB-E791-43E8-B93E-4E714FAD134A}"/>
    <cellStyle name="40% - Accent6 2 2 2 2" xfId="516" xr:uid="{8CF3B466-2D38-40A2-965E-9475AE73FD93}"/>
    <cellStyle name="40% - Accent6 2 2 2 2 2" xfId="992" xr:uid="{72D5CFEA-9658-4865-8293-66200CD2C70A}"/>
    <cellStyle name="40% - Accent6 2 2 2 2 2 2" xfId="2320" xr:uid="{A3248370-115F-4BCF-9FED-60C91F572529}"/>
    <cellStyle name="40% - Accent6 2 2 2 2 2 2 2" xfId="5110" xr:uid="{6CFA3D20-EF0A-4EC2-A5AB-9001AE4828F0}"/>
    <cellStyle name="40% - Accent6 2 2 2 2 2 2 2 2" xfId="13440" xr:uid="{93E449C4-60D9-4807-93BF-B89766B90532}"/>
    <cellStyle name="40% - Accent6 2 2 2 2 2 2 2 2 2" xfId="30097" xr:uid="{26D7A03B-4DD8-45D9-A8CC-397F089B955A}"/>
    <cellStyle name="40% - Accent6 2 2 2 2 2 2 2 3" xfId="21769" xr:uid="{C4A69BDB-0E09-4731-929A-D608C4F8833F}"/>
    <cellStyle name="40% - Accent6 2 2 2 2 2 2 3" xfId="7886" xr:uid="{A1A2C095-F550-4EA0-9D12-6064467C5952}"/>
    <cellStyle name="40% - Accent6 2 2 2 2 2 2 3 2" xfId="16216" xr:uid="{BD341056-22D3-4B2E-9F84-76EE38C285EF}"/>
    <cellStyle name="40% - Accent6 2 2 2 2 2 2 3 2 2" xfId="32873" xr:uid="{E4E434E9-1C82-4B6D-ACCB-48E8AE747355}"/>
    <cellStyle name="40% - Accent6 2 2 2 2 2 2 3 3" xfId="24545" xr:uid="{B72A75B6-EE3A-4331-986A-9339A47B5B8A}"/>
    <cellStyle name="40% - Accent6 2 2 2 2 2 2 4" xfId="10664" xr:uid="{DE29E038-9596-420F-A845-3A60D13C8CF1}"/>
    <cellStyle name="40% - Accent6 2 2 2 2 2 2 4 2" xfId="27321" xr:uid="{25B7CF65-2E08-43F4-85A3-EA3D65E876B7}"/>
    <cellStyle name="40% - Accent6 2 2 2 2 2 2 5" xfId="18993" xr:uid="{5DC22204-FF8C-400B-A877-D6CE2A3A154B}"/>
    <cellStyle name="40% - Accent6 2 2 2 2 2 3" xfId="3783" xr:uid="{2D73DC41-3ACC-4617-9980-8C699BF9D549}"/>
    <cellStyle name="40% - Accent6 2 2 2 2 2 3 2" xfId="12113" xr:uid="{A0695DFC-3D66-41E8-BBC9-C510D8C602A8}"/>
    <cellStyle name="40% - Accent6 2 2 2 2 2 3 2 2" xfId="28770" xr:uid="{9256B647-E9DD-4FA0-A9F2-28DBA6571011}"/>
    <cellStyle name="40% - Accent6 2 2 2 2 2 3 3" xfId="20442" xr:uid="{7CD65B99-55E8-4585-823A-FF738F32ED9C}"/>
    <cellStyle name="40% - Accent6 2 2 2 2 2 4" xfId="6559" xr:uid="{9935CEE2-DEC8-49A0-87A4-C1960638F762}"/>
    <cellStyle name="40% - Accent6 2 2 2 2 2 4 2" xfId="14889" xr:uid="{15DD665B-0ABC-40C6-B256-60839F5022AA}"/>
    <cellStyle name="40% - Accent6 2 2 2 2 2 4 2 2" xfId="31546" xr:uid="{AC513416-DD96-41E5-BC06-D5A4B2EA07D5}"/>
    <cellStyle name="40% - Accent6 2 2 2 2 2 4 3" xfId="23218" xr:uid="{681EC3C9-6704-4D4A-85E3-CD1F3D508B74}"/>
    <cellStyle name="40% - Accent6 2 2 2 2 2 5" xfId="9337" xr:uid="{C1BFDE30-2B7E-4A6B-AADE-08FBDF895F91}"/>
    <cellStyle name="40% - Accent6 2 2 2 2 2 5 2" xfId="25994" xr:uid="{603376F8-6A37-4FA1-83FB-1F716B818F5B}"/>
    <cellStyle name="40% - Accent6 2 2 2 2 2 6" xfId="17666" xr:uid="{92BE5949-3AAB-4477-9C5C-678377A24C45}"/>
    <cellStyle name="40% - Accent6 2 2 2 2 3" xfId="1846" xr:uid="{1248903B-487D-45E8-8FFF-A7E9E9DC244F}"/>
    <cellStyle name="40% - Accent6 2 2 2 2 3 2" xfId="4636" xr:uid="{BF396109-9D17-4046-A1C0-37FAE87BC1AA}"/>
    <cellStyle name="40% - Accent6 2 2 2 2 3 2 2" xfId="12966" xr:uid="{6D0C3F92-93D9-4C66-B8F2-4A51C11FCD7F}"/>
    <cellStyle name="40% - Accent6 2 2 2 2 3 2 2 2" xfId="29623" xr:uid="{3BDC0197-4E8C-44C8-A9E7-560787971344}"/>
    <cellStyle name="40% - Accent6 2 2 2 2 3 2 3" xfId="21295" xr:uid="{312F73C0-4CE0-47E5-AEC6-500EC8F5A1A3}"/>
    <cellStyle name="40% - Accent6 2 2 2 2 3 3" xfId="7412" xr:uid="{19D7716F-02EB-4FBA-B6F9-D3AFFFF4EC81}"/>
    <cellStyle name="40% - Accent6 2 2 2 2 3 3 2" xfId="15742" xr:uid="{5585519B-DAFB-4A12-9A24-ABFF2F044433}"/>
    <cellStyle name="40% - Accent6 2 2 2 2 3 3 2 2" xfId="32399" xr:uid="{32DBD87A-7159-4B7C-8969-A06EE2985432}"/>
    <cellStyle name="40% - Accent6 2 2 2 2 3 3 3" xfId="24071" xr:uid="{C7D6B9F9-0956-4F8E-8A05-3A0A6DA272D3}"/>
    <cellStyle name="40% - Accent6 2 2 2 2 3 4" xfId="10190" xr:uid="{7088C014-DC45-4AF5-8952-1650A08C985F}"/>
    <cellStyle name="40% - Accent6 2 2 2 2 3 4 2" xfId="26847" xr:uid="{4FF6C15E-4E40-40EE-BCC8-0E8C2CE0C16E}"/>
    <cellStyle name="40% - Accent6 2 2 2 2 3 5" xfId="18519" xr:uid="{0856FD6E-52CE-443E-8521-DF0BECDA9766}"/>
    <cellStyle name="40% - Accent6 2 2 2 2 4" xfId="3309" xr:uid="{F32FC8A4-3FF0-4374-ABD5-F19ECCF9A853}"/>
    <cellStyle name="40% - Accent6 2 2 2 2 4 2" xfId="11639" xr:uid="{E408F018-5A2E-47E9-9996-8C43128E1196}"/>
    <cellStyle name="40% - Accent6 2 2 2 2 4 2 2" xfId="28296" xr:uid="{7934FEB5-4602-4FD1-A45B-B327F1AF2ED3}"/>
    <cellStyle name="40% - Accent6 2 2 2 2 4 3" xfId="19968" xr:uid="{24502B08-620E-4402-A627-0A9D0EB2FA5F}"/>
    <cellStyle name="40% - Accent6 2 2 2 2 5" xfId="6085" xr:uid="{3A799108-6E8A-429C-AF72-3C3C2E253192}"/>
    <cellStyle name="40% - Accent6 2 2 2 2 5 2" xfId="14415" xr:uid="{12D0FA4E-11CA-4679-BE62-95F9F5A33B75}"/>
    <cellStyle name="40% - Accent6 2 2 2 2 5 2 2" xfId="31072" xr:uid="{0CB9091E-94DF-4771-950E-125980AD47DF}"/>
    <cellStyle name="40% - Accent6 2 2 2 2 5 3" xfId="22744" xr:uid="{4333E3F1-1D30-4626-88FE-8B52907FC19A}"/>
    <cellStyle name="40% - Accent6 2 2 2 2 6" xfId="8863" xr:uid="{6EA917B0-2257-4638-874F-A898E9AA9BD1}"/>
    <cellStyle name="40% - Accent6 2 2 2 2 6 2" xfId="25520" xr:uid="{F6653774-F6C7-43D2-B5E0-F3F9130372D9}"/>
    <cellStyle name="40% - Accent6 2 2 2 2 7" xfId="17192" xr:uid="{3696C4EC-DC3B-4CC2-B3E7-65AA3C04A805}"/>
    <cellStyle name="40% - Accent6 2 2 2 3" xfId="752" xr:uid="{4501D3FB-9CAA-4C86-A8A7-60D92188FA2B}"/>
    <cellStyle name="40% - Accent6 2 2 2 3 2" xfId="2082" xr:uid="{17713C8D-00AD-411A-9F4C-82A56104627C}"/>
    <cellStyle name="40% - Accent6 2 2 2 3 2 2" xfId="4872" xr:uid="{91D83372-6C3A-48F3-8E3F-E3FF570AA0E6}"/>
    <cellStyle name="40% - Accent6 2 2 2 3 2 2 2" xfId="13202" xr:uid="{A1AC808A-1CA1-4B4D-9E11-E64C9D576881}"/>
    <cellStyle name="40% - Accent6 2 2 2 3 2 2 2 2" xfId="29859" xr:uid="{5E395D30-D71A-4385-A4CD-63F5DE9A55B3}"/>
    <cellStyle name="40% - Accent6 2 2 2 3 2 2 3" xfId="21531" xr:uid="{8AEDF19D-6E81-4EC0-A23C-FB03007B8F08}"/>
    <cellStyle name="40% - Accent6 2 2 2 3 2 3" xfId="7648" xr:uid="{6CB876F9-FCC6-429C-87AD-BC9F780CEBF5}"/>
    <cellStyle name="40% - Accent6 2 2 2 3 2 3 2" xfId="15978" xr:uid="{F2D35A9C-677F-4AB5-B649-2E15E84E2D12}"/>
    <cellStyle name="40% - Accent6 2 2 2 3 2 3 2 2" xfId="32635" xr:uid="{F6B4B55F-3008-47F8-8708-7EA8F4A461A5}"/>
    <cellStyle name="40% - Accent6 2 2 2 3 2 3 3" xfId="24307" xr:uid="{500327A9-8EC0-4897-ADA4-9A62B12957CA}"/>
    <cellStyle name="40% - Accent6 2 2 2 3 2 4" xfId="10426" xr:uid="{92D712AF-CCE9-4073-B4DD-E8D4F6FDDC62}"/>
    <cellStyle name="40% - Accent6 2 2 2 3 2 4 2" xfId="27083" xr:uid="{43115D29-40B0-4B04-BD12-FC02F0AA1917}"/>
    <cellStyle name="40% - Accent6 2 2 2 3 2 5" xfId="18755" xr:uid="{DC55EA91-D005-40E4-9D3A-593D3ACFD162}"/>
    <cellStyle name="40% - Accent6 2 2 2 3 3" xfId="3545" xr:uid="{B788A429-014A-4C50-BC3E-E330C8A61132}"/>
    <cellStyle name="40% - Accent6 2 2 2 3 3 2" xfId="11875" xr:uid="{38B6BD9C-A79E-439C-9032-2D0CE577629D}"/>
    <cellStyle name="40% - Accent6 2 2 2 3 3 2 2" xfId="28532" xr:uid="{A801F443-CC5C-47ED-8EE5-2455A3FA7A34}"/>
    <cellStyle name="40% - Accent6 2 2 2 3 3 3" xfId="20204" xr:uid="{DD5E3874-288F-4100-ABD5-CEC716A17C0D}"/>
    <cellStyle name="40% - Accent6 2 2 2 3 4" xfId="6321" xr:uid="{81E729D5-B635-4011-B839-9968CB5A0E12}"/>
    <cellStyle name="40% - Accent6 2 2 2 3 4 2" xfId="14651" xr:uid="{14FBADC2-7B24-47B9-A3E8-7D20189C9A62}"/>
    <cellStyle name="40% - Accent6 2 2 2 3 4 2 2" xfId="31308" xr:uid="{36975019-6E4A-49AE-810F-0DA0BD361D85}"/>
    <cellStyle name="40% - Accent6 2 2 2 3 4 3" xfId="22980" xr:uid="{F943552B-0674-4665-85D6-25A120E938F6}"/>
    <cellStyle name="40% - Accent6 2 2 2 3 5" xfId="9099" xr:uid="{FA56849E-F87A-46A9-A6AF-655644759D79}"/>
    <cellStyle name="40% - Accent6 2 2 2 3 5 2" xfId="25756" xr:uid="{6458D8A3-B441-47C6-A473-E85144E198FE}"/>
    <cellStyle name="40% - Accent6 2 2 2 3 6" xfId="17428" xr:uid="{568E3AD7-A8E7-4CE3-B9F3-68CD58CE4A29}"/>
    <cellStyle name="40% - Accent6 2 2 2 4" xfId="1229" xr:uid="{D7DA924F-CF88-4D94-A55A-D4A8DACD840D}"/>
    <cellStyle name="40% - Accent6 2 2 2 4 2" xfId="2557" xr:uid="{17A15789-5B60-4218-A243-F0CCD644BA0B}"/>
    <cellStyle name="40% - Accent6 2 2 2 4 2 2" xfId="5347" xr:uid="{EB36F5C5-646F-4E81-A1BD-FC5081EE1A8E}"/>
    <cellStyle name="40% - Accent6 2 2 2 4 2 2 2" xfId="13677" xr:uid="{2B155672-8D2E-499C-8BE4-7F9D3B61DD42}"/>
    <cellStyle name="40% - Accent6 2 2 2 4 2 2 2 2" xfId="30334" xr:uid="{D23EB8AA-5F08-4E99-A7B5-21203BC509CD}"/>
    <cellStyle name="40% - Accent6 2 2 2 4 2 2 3" xfId="22006" xr:uid="{617C8B67-823B-40AB-9D91-3D7821B00D8F}"/>
    <cellStyle name="40% - Accent6 2 2 2 4 2 3" xfId="8123" xr:uid="{8C877E54-5C31-4035-89E2-833FFE233973}"/>
    <cellStyle name="40% - Accent6 2 2 2 4 2 3 2" xfId="16453" xr:uid="{F82E8704-6AA5-4DBB-926C-46575E9B17C7}"/>
    <cellStyle name="40% - Accent6 2 2 2 4 2 3 2 2" xfId="33110" xr:uid="{F65B0CFF-DA95-4EBF-907A-96466CE79275}"/>
    <cellStyle name="40% - Accent6 2 2 2 4 2 3 3" xfId="24782" xr:uid="{B9949B84-42D3-4404-90D6-D72874CE7BC8}"/>
    <cellStyle name="40% - Accent6 2 2 2 4 2 4" xfId="10901" xr:uid="{92DF5E69-FE59-4FB4-958C-66CBDF376BAB}"/>
    <cellStyle name="40% - Accent6 2 2 2 4 2 4 2" xfId="27558" xr:uid="{883C394E-9F1E-48BF-A06B-A732F015C6F9}"/>
    <cellStyle name="40% - Accent6 2 2 2 4 2 5" xfId="19230" xr:uid="{3B0786A4-A063-486C-A64E-02B1E5122541}"/>
    <cellStyle name="40% - Accent6 2 2 2 4 3" xfId="4020" xr:uid="{C23E43A8-B624-4C3D-9A79-51AAD4203A06}"/>
    <cellStyle name="40% - Accent6 2 2 2 4 3 2" xfId="12350" xr:uid="{CC712EC3-FD3D-4A33-BCCC-EC76EDFA4597}"/>
    <cellStyle name="40% - Accent6 2 2 2 4 3 2 2" xfId="29007" xr:uid="{616503AC-AA61-4A0D-A219-4A4595F76777}"/>
    <cellStyle name="40% - Accent6 2 2 2 4 3 3" xfId="20679" xr:uid="{D32815BB-7867-4E01-9F37-096BDA991FE2}"/>
    <cellStyle name="40% - Accent6 2 2 2 4 4" xfId="6796" xr:uid="{F6B0B649-3B52-4581-AECC-3703CFB56814}"/>
    <cellStyle name="40% - Accent6 2 2 2 4 4 2" xfId="15126" xr:uid="{C8BD180A-5354-4674-901E-F73A590BBC5D}"/>
    <cellStyle name="40% - Accent6 2 2 2 4 4 2 2" xfId="31783" xr:uid="{A2323CE3-B572-467F-87A0-D7092AF43EE3}"/>
    <cellStyle name="40% - Accent6 2 2 2 4 4 3" xfId="23455" xr:uid="{5AE0FD5A-CF3D-408A-815D-1EA5A73A1152}"/>
    <cellStyle name="40% - Accent6 2 2 2 4 5" xfId="9574" xr:uid="{A020A57C-D4FB-4F93-B043-E644A7080331}"/>
    <cellStyle name="40% - Accent6 2 2 2 4 5 2" xfId="26231" xr:uid="{DFBB2AE5-237C-460F-8029-5BF1B726D0C0}"/>
    <cellStyle name="40% - Accent6 2 2 2 4 6" xfId="17903" xr:uid="{907F73A8-0CB0-47A0-8BC8-EF454C5C8735}"/>
    <cellStyle name="40% - Accent6 2 2 2 5" xfId="1609" xr:uid="{1E4FA4CE-A0FD-4203-92F9-AF02A1825735}"/>
    <cellStyle name="40% - Accent6 2 2 2 5 2" xfId="4399" xr:uid="{0386C956-CD4F-4242-91FE-206B200D8B47}"/>
    <cellStyle name="40% - Accent6 2 2 2 5 2 2" xfId="12729" xr:uid="{F9C36768-AE54-4977-BB82-42C3814E6746}"/>
    <cellStyle name="40% - Accent6 2 2 2 5 2 2 2" xfId="29386" xr:uid="{D49E8AF2-2798-4D44-92C3-B728E0E0F96C}"/>
    <cellStyle name="40% - Accent6 2 2 2 5 2 3" xfId="21058" xr:uid="{5AD69482-F61A-4B2E-86C0-8BE795B650BF}"/>
    <cellStyle name="40% - Accent6 2 2 2 5 3" xfId="7175" xr:uid="{D2356DD9-78A9-4920-8CCF-2E6F8DE92FE7}"/>
    <cellStyle name="40% - Accent6 2 2 2 5 3 2" xfId="15505" xr:uid="{D8A0858D-1171-47E0-B005-035E7B07A0A8}"/>
    <cellStyle name="40% - Accent6 2 2 2 5 3 2 2" xfId="32162" xr:uid="{53308A2C-12D6-4FF3-AD38-4BCF0C2D0E28}"/>
    <cellStyle name="40% - Accent6 2 2 2 5 3 3" xfId="23834" xr:uid="{32E4A5B2-05BE-47E7-8B83-159ADD807B7E}"/>
    <cellStyle name="40% - Accent6 2 2 2 5 4" xfId="9953" xr:uid="{7DE19221-9F34-4F3E-9E98-76433AE22A44}"/>
    <cellStyle name="40% - Accent6 2 2 2 5 4 2" xfId="26610" xr:uid="{895646BE-3AF5-441E-8211-DEE0F987126C}"/>
    <cellStyle name="40% - Accent6 2 2 2 5 5" xfId="18282" xr:uid="{3507D5DC-4C5C-494A-A7D2-64F3C1FA7838}"/>
    <cellStyle name="40% - Accent6 2 2 2 6" xfId="3072" xr:uid="{0AC20E81-3E7C-4FC8-A9CB-DE61D2E28582}"/>
    <cellStyle name="40% - Accent6 2 2 2 6 2" xfId="11402" xr:uid="{58382FCA-BAFE-4964-9128-B632455BD2E0}"/>
    <cellStyle name="40% - Accent6 2 2 2 6 2 2" xfId="28059" xr:uid="{38DCD321-A458-426B-A953-3CC12FF38749}"/>
    <cellStyle name="40% - Accent6 2 2 2 6 3" xfId="19731" xr:uid="{C03282DD-F380-46A1-A61D-54FED117DFDD}"/>
    <cellStyle name="40% - Accent6 2 2 2 7" xfId="5848" xr:uid="{1F384364-A08B-44B8-9729-2325E8219675}"/>
    <cellStyle name="40% - Accent6 2 2 2 7 2" xfId="14178" xr:uid="{180C1E20-728E-428C-8808-A2F78FA49320}"/>
    <cellStyle name="40% - Accent6 2 2 2 7 2 2" xfId="30835" xr:uid="{730151EE-ED41-4229-BCB2-C0D983103E6D}"/>
    <cellStyle name="40% - Accent6 2 2 2 7 3" xfId="22507" xr:uid="{0D62A6A0-CC84-468B-9003-3321C3631222}"/>
    <cellStyle name="40% - Accent6 2 2 2 8" xfId="8626" xr:uid="{4501155B-ECC8-4688-A026-A82938FF31F7}"/>
    <cellStyle name="40% - Accent6 2 2 2 8 2" xfId="25283" xr:uid="{1DB402C7-BA1C-4042-A424-5E8B5710B069}"/>
    <cellStyle name="40% - Accent6 2 2 2 9" xfId="16955" xr:uid="{9C247BD4-2E6A-401C-8543-99461DCF771E}"/>
    <cellStyle name="40% - Accent6 2 2 3" xfId="396" xr:uid="{E3141DB2-3F34-4628-B44D-D2AFAFDCE74F}"/>
    <cellStyle name="40% - Accent6 2 2 3 2" xfId="874" xr:uid="{E8834440-FE32-4243-B515-250B770F6CEC}"/>
    <cellStyle name="40% - Accent6 2 2 3 2 2" xfId="2202" xr:uid="{EFECAB1E-3328-4EAE-8C2E-DE7E5AC954BC}"/>
    <cellStyle name="40% - Accent6 2 2 3 2 2 2" xfId="4992" xr:uid="{60CC147C-DF1F-4851-9516-A6958E669C20}"/>
    <cellStyle name="40% - Accent6 2 2 3 2 2 2 2" xfId="13322" xr:uid="{AA4D49DC-0B6E-4C1B-8041-04DCA9AF9639}"/>
    <cellStyle name="40% - Accent6 2 2 3 2 2 2 2 2" xfId="29979" xr:uid="{1772F9B2-38ED-406D-AA14-3700C27D3930}"/>
    <cellStyle name="40% - Accent6 2 2 3 2 2 2 3" xfId="21651" xr:uid="{EA405A0D-1306-4819-8B42-C7F70E7493C5}"/>
    <cellStyle name="40% - Accent6 2 2 3 2 2 3" xfId="7768" xr:uid="{A69C337F-B844-444F-84FD-9EB5D6289DFC}"/>
    <cellStyle name="40% - Accent6 2 2 3 2 2 3 2" xfId="16098" xr:uid="{FCFDA43E-B9AF-40A8-A793-3AC4977BD740}"/>
    <cellStyle name="40% - Accent6 2 2 3 2 2 3 2 2" xfId="32755" xr:uid="{9E88BA56-9AF1-47DC-A54E-CBFBEDC9078D}"/>
    <cellStyle name="40% - Accent6 2 2 3 2 2 3 3" xfId="24427" xr:uid="{08C2F5FC-8CAA-4105-A94C-FA2DEF398AD4}"/>
    <cellStyle name="40% - Accent6 2 2 3 2 2 4" xfId="10546" xr:uid="{7CD17D1F-AF43-4532-B5F6-B3405DDBE8E1}"/>
    <cellStyle name="40% - Accent6 2 2 3 2 2 4 2" xfId="27203" xr:uid="{D7745103-9F21-481C-A770-C382CFB54604}"/>
    <cellStyle name="40% - Accent6 2 2 3 2 2 5" xfId="18875" xr:uid="{9A6EB15C-E019-4B43-B601-01AE93C0497C}"/>
    <cellStyle name="40% - Accent6 2 2 3 2 3" xfId="3665" xr:uid="{F6FBAE26-61FE-47C3-BE45-CB65C60F5D73}"/>
    <cellStyle name="40% - Accent6 2 2 3 2 3 2" xfId="11995" xr:uid="{1752174E-2A98-4FE0-AC9F-9B4F0E00CCF8}"/>
    <cellStyle name="40% - Accent6 2 2 3 2 3 2 2" xfId="28652" xr:uid="{F554AA14-2700-4C8C-962D-31D0AD8A41DF}"/>
    <cellStyle name="40% - Accent6 2 2 3 2 3 3" xfId="20324" xr:uid="{EF009EC1-F272-407A-B3A3-E21670E6717F}"/>
    <cellStyle name="40% - Accent6 2 2 3 2 4" xfId="6441" xr:uid="{DE4F1E3C-E94F-40B7-806B-A8B90551FEA6}"/>
    <cellStyle name="40% - Accent6 2 2 3 2 4 2" xfId="14771" xr:uid="{6EAC3810-9E58-48CE-9A31-8575333A86C5}"/>
    <cellStyle name="40% - Accent6 2 2 3 2 4 2 2" xfId="31428" xr:uid="{CEA05BCB-28F6-4BB9-B5F2-CAC9F8EB854F}"/>
    <cellStyle name="40% - Accent6 2 2 3 2 4 3" xfId="23100" xr:uid="{CD1ED736-B390-4EDF-B49B-E56316BD3892}"/>
    <cellStyle name="40% - Accent6 2 2 3 2 5" xfId="9219" xr:uid="{D8F1D5C4-1A75-4B13-9762-AFE35A5E9DC1}"/>
    <cellStyle name="40% - Accent6 2 2 3 2 5 2" xfId="25876" xr:uid="{E677CAD2-0BC4-42C2-86DA-B0606EB989AD}"/>
    <cellStyle name="40% - Accent6 2 2 3 2 6" xfId="17548" xr:uid="{EA3EEEC2-FD78-46D1-BDFF-8CE7C633B60A}"/>
    <cellStyle name="40% - Accent6 2 2 3 3" xfId="1726" xr:uid="{D6B9813A-9E33-403E-B0EB-24A2EC88D666}"/>
    <cellStyle name="40% - Accent6 2 2 3 3 2" xfId="4516" xr:uid="{0CF6570C-A6CC-49B2-897C-0F7E7893E114}"/>
    <cellStyle name="40% - Accent6 2 2 3 3 2 2" xfId="12846" xr:uid="{B95A575B-E1DC-45B9-A063-DFCC64ACB92F}"/>
    <cellStyle name="40% - Accent6 2 2 3 3 2 2 2" xfId="29503" xr:uid="{F8C7AF62-855C-4169-869F-444D1F7C21F3}"/>
    <cellStyle name="40% - Accent6 2 2 3 3 2 3" xfId="21175" xr:uid="{2E9A74C8-D380-411E-8137-C9E81C4669C7}"/>
    <cellStyle name="40% - Accent6 2 2 3 3 3" xfId="7292" xr:uid="{74B99E5B-E352-42EA-99CC-70620F38B772}"/>
    <cellStyle name="40% - Accent6 2 2 3 3 3 2" xfId="15622" xr:uid="{FC44D3D1-C0E0-45C4-A8DF-297D927D168C}"/>
    <cellStyle name="40% - Accent6 2 2 3 3 3 2 2" xfId="32279" xr:uid="{30C576AF-E56E-4B07-B551-39E22B72D013}"/>
    <cellStyle name="40% - Accent6 2 2 3 3 3 3" xfId="23951" xr:uid="{ACB04AB5-0DD9-41D9-A1E8-CCB4F949C508}"/>
    <cellStyle name="40% - Accent6 2 2 3 3 4" xfId="10070" xr:uid="{8496511A-B471-4296-BEA7-0C8BEA55C692}"/>
    <cellStyle name="40% - Accent6 2 2 3 3 4 2" xfId="26727" xr:uid="{4A9A9DFC-23FF-4CAF-BE3A-E1F3E78D6DA1}"/>
    <cellStyle name="40% - Accent6 2 2 3 3 5" xfId="18399" xr:uid="{2C539C78-1B18-49FF-AF15-12718EC5BC49}"/>
    <cellStyle name="40% - Accent6 2 2 3 4" xfId="3189" xr:uid="{FF9E5403-CD59-4660-AE1E-E480A6C09DDC}"/>
    <cellStyle name="40% - Accent6 2 2 3 4 2" xfId="11519" xr:uid="{53C03483-F620-4FF6-97EC-E9E769BA1B37}"/>
    <cellStyle name="40% - Accent6 2 2 3 4 2 2" xfId="28176" xr:uid="{2A456864-986B-41B9-AC82-81435394B98D}"/>
    <cellStyle name="40% - Accent6 2 2 3 4 3" xfId="19848" xr:uid="{C669F96E-75CE-4FDF-A154-885731FAA1D1}"/>
    <cellStyle name="40% - Accent6 2 2 3 5" xfId="5965" xr:uid="{52FEA357-7C81-4961-8DE2-28C8DAA6AE4A}"/>
    <cellStyle name="40% - Accent6 2 2 3 5 2" xfId="14295" xr:uid="{60EFB887-A7E8-4CFB-A0EA-37C7C0807500}"/>
    <cellStyle name="40% - Accent6 2 2 3 5 2 2" xfId="30952" xr:uid="{22826ADB-BA8B-494A-8C87-EC515AF889DD}"/>
    <cellStyle name="40% - Accent6 2 2 3 5 3" xfId="22624" xr:uid="{1A25072C-8356-4B17-9833-5CC5ECC59605}"/>
    <cellStyle name="40% - Accent6 2 2 3 6" xfId="8743" xr:uid="{55421D8D-705F-4F32-8A3A-3107059D9468}"/>
    <cellStyle name="40% - Accent6 2 2 3 6 2" xfId="25400" xr:uid="{31C20034-46DB-4F75-BC77-38FBA8067FF1}"/>
    <cellStyle name="40% - Accent6 2 2 3 7" xfId="17072" xr:uid="{A5DBF744-B7C1-4E46-9DD3-FE8B93B7F8FD}"/>
    <cellStyle name="40% - Accent6 2 2 4" xfId="632" xr:uid="{6FA6626E-5B10-4067-AFB1-5E4CB7FB850A}"/>
    <cellStyle name="40% - Accent6 2 2 4 2" xfId="1962" xr:uid="{3F7BBFC1-968B-4E9C-BBAD-2C4643F2D14C}"/>
    <cellStyle name="40% - Accent6 2 2 4 2 2" xfId="4752" xr:uid="{73DE00B8-B444-474E-8A96-1404EE606B6E}"/>
    <cellStyle name="40% - Accent6 2 2 4 2 2 2" xfId="13082" xr:uid="{2DE8EBF5-A38C-4414-8627-3033A7E52B12}"/>
    <cellStyle name="40% - Accent6 2 2 4 2 2 2 2" xfId="29739" xr:uid="{8013FE4B-763A-4F87-8C1A-71969E59DED3}"/>
    <cellStyle name="40% - Accent6 2 2 4 2 2 3" xfId="21411" xr:uid="{26BD3F76-ABC9-489B-8D36-176412EE4F12}"/>
    <cellStyle name="40% - Accent6 2 2 4 2 3" xfId="7528" xr:uid="{9C8DA88C-0F6A-4DC4-8850-E41D7C9CC3DB}"/>
    <cellStyle name="40% - Accent6 2 2 4 2 3 2" xfId="15858" xr:uid="{3B7C1848-4F6B-43F8-BF4D-C57A70404FB2}"/>
    <cellStyle name="40% - Accent6 2 2 4 2 3 2 2" xfId="32515" xr:uid="{FD95A084-83C8-4F5B-9CB0-A7AAACE91F84}"/>
    <cellStyle name="40% - Accent6 2 2 4 2 3 3" xfId="24187" xr:uid="{DC1F43F0-9C62-4ADE-B243-D856880E6FE1}"/>
    <cellStyle name="40% - Accent6 2 2 4 2 4" xfId="10306" xr:uid="{46041A38-8D7B-4EEA-942F-2DA47E963466}"/>
    <cellStyle name="40% - Accent6 2 2 4 2 4 2" xfId="26963" xr:uid="{FC190621-A185-447C-AAFA-6F1BA8C4F606}"/>
    <cellStyle name="40% - Accent6 2 2 4 2 5" xfId="18635" xr:uid="{AE58E3AB-6909-4D3E-BA11-452B61BB2A48}"/>
    <cellStyle name="40% - Accent6 2 2 4 3" xfId="3425" xr:uid="{2E002AB0-9784-484E-B679-C70D6010B542}"/>
    <cellStyle name="40% - Accent6 2 2 4 3 2" xfId="11755" xr:uid="{1C962E6C-DA59-4B2E-A6DE-CF07DD22D453}"/>
    <cellStyle name="40% - Accent6 2 2 4 3 2 2" xfId="28412" xr:uid="{0AF7A1E0-4760-45A5-8894-BC64D3900D2E}"/>
    <cellStyle name="40% - Accent6 2 2 4 3 3" xfId="20084" xr:uid="{0FC9954F-9AA8-447C-84FC-B76BA6BC417B}"/>
    <cellStyle name="40% - Accent6 2 2 4 4" xfId="6201" xr:uid="{CB100291-EDAD-4819-8C65-4F75C80D9866}"/>
    <cellStyle name="40% - Accent6 2 2 4 4 2" xfId="14531" xr:uid="{6BE7ACF7-FABB-4662-91DB-98B3ACFC651A}"/>
    <cellStyle name="40% - Accent6 2 2 4 4 2 2" xfId="31188" xr:uid="{0474370C-DE4E-439B-A8FF-FC7D16607A18}"/>
    <cellStyle name="40% - Accent6 2 2 4 4 3" xfId="22860" xr:uid="{82D48731-821A-4B3A-AAA4-59C4FCE65D90}"/>
    <cellStyle name="40% - Accent6 2 2 4 5" xfId="8979" xr:uid="{51BFA64D-873D-41C9-883E-BF74A4FCE61F}"/>
    <cellStyle name="40% - Accent6 2 2 4 5 2" xfId="25636" xr:uid="{ACAA42C3-2AFF-4A00-B569-0B0756BB8B9E}"/>
    <cellStyle name="40% - Accent6 2 2 4 6" xfId="17308" xr:uid="{F1488C16-C1A8-49C6-AFD8-12041EC01695}"/>
    <cellStyle name="40% - Accent6 2 2 5" xfId="1109" xr:uid="{42054364-5D7B-4CE8-A134-E2BF6B5E2160}"/>
    <cellStyle name="40% - Accent6 2 2 5 2" xfId="2437" xr:uid="{F9C5DEC7-5CE4-4AD8-8D06-8608F4AE4220}"/>
    <cellStyle name="40% - Accent6 2 2 5 2 2" xfId="5227" xr:uid="{F0767507-EAC7-4E67-BF95-FFEC00EA7B43}"/>
    <cellStyle name="40% - Accent6 2 2 5 2 2 2" xfId="13557" xr:uid="{5C07E69F-68C3-4569-A2CB-DC9AF0500172}"/>
    <cellStyle name="40% - Accent6 2 2 5 2 2 2 2" xfId="30214" xr:uid="{26A8CAE8-222D-45E0-A27A-68D849FDF7D1}"/>
    <cellStyle name="40% - Accent6 2 2 5 2 2 3" xfId="21886" xr:uid="{5F3E8209-E9DC-4907-BABD-280D7B302694}"/>
    <cellStyle name="40% - Accent6 2 2 5 2 3" xfId="8003" xr:uid="{6E007B91-AF2B-4C18-92C0-51B1E0BB9907}"/>
    <cellStyle name="40% - Accent6 2 2 5 2 3 2" xfId="16333" xr:uid="{A2DFA71B-003A-463B-9BBA-B6A084CD9BB5}"/>
    <cellStyle name="40% - Accent6 2 2 5 2 3 2 2" xfId="32990" xr:uid="{1A8BF053-09EE-4709-99BC-A43D7BEBF87B}"/>
    <cellStyle name="40% - Accent6 2 2 5 2 3 3" xfId="24662" xr:uid="{93166C84-9255-4EFF-BB4A-E8F74361D797}"/>
    <cellStyle name="40% - Accent6 2 2 5 2 4" xfId="10781" xr:uid="{087AA5F2-BB51-4E0D-A5C2-D09BC84DE1CB}"/>
    <cellStyle name="40% - Accent6 2 2 5 2 4 2" xfId="27438" xr:uid="{27A7F1AF-4FF7-4BCC-BF72-6F29D28CD3C1}"/>
    <cellStyle name="40% - Accent6 2 2 5 2 5" xfId="19110" xr:uid="{06952752-D9A8-4F7F-A57A-1D36FCD93A84}"/>
    <cellStyle name="40% - Accent6 2 2 5 3" xfId="3900" xr:uid="{AC6C1F9D-FDFD-43BA-ABBB-E9A3BA2D2A5E}"/>
    <cellStyle name="40% - Accent6 2 2 5 3 2" xfId="12230" xr:uid="{E5C2B683-2CC5-46D1-8B95-9E9BFCD42B33}"/>
    <cellStyle name="40% - Accent6 2 2 5 3 2 2" xfId="28887" xr:uid="{D96299B1-1835-47DE-A4F7-25EB92847109}"/>
    <cellStyle name="40% - Accent6 2 2 5 3 3" xfId="20559" xr:uid="{5464C19C-B064-499C-8FB3-8822C8B165EA}"/>
    <cellStyle name="40% - Accent6 2 2 5 4" xfId="6676" xr:uid="{828FE236-E0E2-4D29-B31A-4209234A234A}"/>
    <cellStyle name="40% - Accent6 2 2 5 4 2" xfId="15006" xr:uid="{FFCEB350-3762-42BA-B73D-12D070132CE4}"/>
    <cellStyle name="40% - Accent6 2 2 5 4 2 2" xfId="31663" xr:uid="{2B7BE824-F31A-42FC-81B5-D465EAABA2BC}"/>
    <cellStyle name="40% - Accent6 2 2 5 4 3" xfId="23335" xr:uid="{DB34DB9D-5212-4666-B909-538454CA0AFE}"/>
    <cellStyle name="40% - Accent6 2 2 5 5" xfId="9454" xr:uid="{7B08A89A-BC75-46E6-9A32-E7462F144AEA}"/>
    <cellStyle name="40% - Accent6 2 2 5 5 2" xfId="26111" xr:uid="{DF97855B-8917-42D9-9202-AD9EC71E1B8D}"/>
    <cellStyle name="40% - Accent6 2 2 5 6" xfId="17783" xr:uid="{610CEABF-C1FD-4016-A174-9E0CCA884299}"/>
    <cellStyle name="40% - Accent6 2 2 6" xfId="1374" xr:uid="{9CC2B06E-5A3B-42A6-9087-41C2621041D0}"/>
    <cellStyle name="40% - Accent6 2 2 6 2" xfId="2702" xr:uid="{E8B7636A-E534-446D-BFB3-49BADB400E4C}"/>
    <cellStyle name="40% - Accent6 2 2 6 2 2" xfId="5492" xr:uid="{61C744DF-3572-41CF-A104-DB039FC5FEE9}"/>
    <cellStyle name="40% - Accent6 2 2 6 2 2 2" xfId="13822" xr:uid="{9B80C150-258A-44E2-B53B-E5AC3A5793D1}"/>
    <cellStyle name="40% - Accent6 2 2 6 2 2 2 2" xfId="30479" xr:uid="{2AD86D87-6C00-42E7-AE14-7C609487C6ED}"/>
    <cellStyle name="40% - Accent6 2 2 6 2 2 3" xfId="22151" xr:uid="{54CB954D-2BF4-4913-81B5-84CCBD615EDC}"/>
    <cellStyle name="40% - Accent6 2 2 6 2 3" xfId="8268" xr:uid="{0BDD04D6-211C-4717-A17A-A1E4329E3D93}"/>
    <cellStyle name="40% - Accent6 2 2 6 2 3 2" xfId="16598" xr:uid="{07FC0234-7CC0-46BD-B458-6DDFD9875207}"/>
    <cellStyle name="40% - Accent6 2 2 6 2 3 2 2" xfId="33255" xr:uid="{DB6E4275-EEBC-403B-93A8-52361DC2B861}"/>
    <cellStyle name="40% - Accent6 2 2 6 2 3 3" xfId="24927" xr:uid="{9088C984-A0E8-46AB-86C1-5655DD20C453}"/>
    <cellStyle name="40% - Accent6 2 2 6 2 4" xfId="11046" xr:uid="{06B4CDF6-7885-4123-9990-663D635E31B2}"/>
    <cellStyle name="40% - Accent6 2 2 6 2 4 2" xfId="27703" xr:uid="{B61BD7C9-1AE8-4FE3-B040-C4FC20516706}"/>
    <cellStyle name="40% - Accent6 2 2 6 2 5" xfId="19375" xr:uid="{8B9A387B-22FA-4978-9441-CE8DDEA23571}"/>
    <cellStyle name="40% - Accent6 2 2 6 3" xfId="4165" xr:uid="{48BB01D2-9DA9-4DA0-B6D9-01A15AF05ED9}"/>
    <cellStyle name="40% - Accent6 2 2 6 3 2" xfId="12495" xr:uid="{2C6DCB69-1C37-4A51-840B-95484B20F593}"/>
    <cellStyle name="40% - Accent6 2 2 6 3 2 2" xfId="29152" xr:uid="{BC85FAD4-747D-4785-BB93-C79E2FF49F21}"/>
    <cellStyle name="40% - Accent6 2 2 6 3 3" xfId="20824" xr:uid="{4A81B9F9-560A-4CF0-A062-EB34D4A5B4A0}"/>
    <cellStyle name="40% - Accent6 2 2 6 4" xfId="6941" xr:uid="{C6F15D0E-2B12-49D9-B4E0-C5C6847F8ED8}"/>
    <cellStyle name="40% - Accent6 2 2 6 4 2" xfId="15271" xr:uid="{BDD6EB41-1364-459D-A43D-DC0524419532}"/>
    <cellStyle name="40% - Accent6 2 2 6 4 2 2" xfId="31928" xr:uid="{DF602B0A-D87D-429E-A10D-C0D6A350A4A9}"/>
    <cellStyle name="40% - Accent6 2 2 6 4 3" xfId="23600" xr:uid="{3C5DADD4-F7C2-4A65-92AC-D8DB8DB6634C}"/>
    <cellStyle name="40% - Accent6 2 2 6 5" xfId="9719" xr:uid="{9D1BB531-DF2B-419E-9D38-298630EAF71F}"/>
    <cellStyle name="40% - Accent6 2 2 6 5 2" xfId="26376" xr:uid="{259D4488-BA8D-4466-B453-2E52E90CDDC9}"/>
    <cellStyle name="40% - Accent6 2 2 6 6" xfId="18048" xr:uid="{9987836B-44C0-41B8-B844-DD12EC232B95}"/>
    <cellStyle name="40% - Accent6 2 2 7" xfId="1489" xr:uid="{E208F5BF-C3E6-459B-9CA8-CD04BF8FCC1E}"/>
    <cellStyle name="40% - Accent6 2 2 7 2" xfId="4279" xr:uid="{CF0183E6-F871-44F6-B68D-029DCAC0EE52}"/>
    <cellStyle name="40% - Accent6 2 2 7 2 2" xfId="12609" xr:uid="{24F84DC8-EB8E-4450-A71C-2443264C4362}"/>
    <cellStyle name="40% - Accent6 2 2 7 2 2 2" xfId="29266" xr:uid="{E96CF02B-E3F9-49ED-BAB0-19D6B22D4CF0}"/>
    <cellStyle name="40% - Accent6 2 2 7 2 3" xfId="20938" xr:uid="{4E499BC1-DCE4-4CFB-A782-99903769E638}"/>
    <cellStyle name="40% - Accent6 2 2 7 3" xfId="7055" xr:uid="{B08D2702-05F6-42E7-B695-C543D7E18843}"/>
    <cellStyle name="40% - Accent6 2 2 7 3 2" xfId="15385" xr:uid="{D081F93E-DA5F-4593-92FD-6D9CDEADB5A1}"/>
    <cellStyle name="40% - Accent6 2 2 7 3 2 2" xfId="32042" xr:uid="{193F3F9B-0550-4492-8581-B54A8FEB9F54}"/>
    <cellStyle name="40% - Accent6 2 2 7 3 3" xfId="23714" xr:uid="{072ADA8A-6217-48DB-8381-8C82F0DAAFDD}"/>
    <cellStyle name="40% - Accent6 2 2 7 4" xfId="9833" xr:uid="{0BB9BEAE-4ED9-472C-B8AE-F69260B1444C}"/>
    <cellStyle name="40% - Accent6 2 2 7 4 2" xfId="26490" xr:uid="{7BEA3BE3-E4D3-466F-9C8D-17D13DDEE22A}"/>
    <cellStyle name="40% - Accent6 2 2 7 5" xfId="18162" xr:uid="{63873780-E026-4D7A-9DFA-1B9D52E61DE1}"/>
    <cellStyle name="40% - Accent6 2 2 8" xfId="2952" xr:uid="{2B3B5A12-6A23-420C-83B3-EF68228CAC04}"/>
    <cellStyle name="40% - Accent6 2 2 8 2" xfId="11282" xr:uid="{FBC03253-9054-4CF8-BB58-D1933FFD9B54}"/>
    <cellStyle name="40% - Accent6 2 2 8 2 2" xfId="27939" xr:uid="{320C61F0-79C8-4173-A337-21BA19FB52A6}"/>
    <cellStyle name="40% - Accent6 2 2 8 3" xfId="19611" xr:uid="{32AD4801-ABC2-4AA6-A163-014EE6C9F79C}"/>
    <cellStyle name="40% - Accent6 2 2 9" xfId="5728" xr:uid="{4DAF6B92-CECF-41A3-8CEC-97C89E043F47}"/>
    <cellStyle name="40% - Accent6 2 2 9 2" xfId="14058" xr:uid="{92C385CB-55B3-4F7C-A559-0FEA8314F28C}"/>
    <cellStyle name="40% - Accent6 2 2 9 2 2" xfId="30715" xr:uid="{18C27BA7-A30D-4706-AFA1-29444AB1108F}"/>
    <cellStyle name="40% - Accent6 2 2 9 3" xfId="22387" xr:uid="{6050B41F-CBEF-4B5C-BEC1-5ECF25D1B4D7}"/>
    <cellStyle name="40% - Accent6 2 3" xfId="213" xr:uid="{55EDAA9D-E03C-4714-A76D-BB1FF7809BC5}"/>
    <cellStyle name="40% - Accent6 2 3 2" xfId="454" xr:uid="{1317CD0D-88FB-4CFF-8D7B-DD9884AF3C1F}"/>
    <cellStyle name="40% - Accent6 2 3 2 2" xfId="931" xr:uid="{5B4820B0-B17F-480D-892A-02AC7A8E9876}"/>
    <cellStyle name="40% - Accent6 2 3 2 2 2" xfId="2259" xr:uid="{8795D971-6514-4D5B-A244-9248433E9C32}"/>
    <cellStyle name="40% - Accent6 2 3 2 2 2 2" xfId="5049" xr:uid="{7194B09C-8AC8-45A4-89FD-B75EC6D3E951}"/>
    <cellStyle name="40% - Accent6 2 3 2 2 2 2 2" xfId="13379" xr:uid="{C1F90B03-4DFE-4EF4-9542-D2AABABEEA86}"/>
    <cellStyle name="40% - Accent6 2 3 2 2 2 2 2 2" xfId="30036" xr:uid="{2371E88E-AB8B-443A-9BAA-48257E998770}"/>
    <cellStyle name="40% - Accent6 2 3 2 2 2 2 3" xfId="21708" xr:uid="{3FF25836-60F1-4206-B4CD-0E4175422B13}"/>
    <cellStyle name="40% - Accent6 2 3 2 2 2 3" xfId="7825" xr:uid="{3AA8117D-C180-4DA2-AFA0-7DA8F0DCF6E3}"/>
    <cellStyle name="40% - Accent6 2 3 2 2 2 3 2" xfId="16155" xr:uid="{D5DE8B11-3413-47D3-9F4D-A7B8274323DB}"/>
    <cellStyle name="40% - Accent6 2 3 2 2 2 3 2 2" xfId="32812" xr:uid="{304925AE-E06C-4ECD-9E9F-0DCE8D75A9D9}"/>
    <cellStyle name="40% - Accent6 2 3 2 2 2 3 3" xfId="24484" xr:uid="{EEB7D77A-CC85-4843-9480-D4C21B1F61DE}"/>
    <cellStyle name="40% - Accent6 2 3 2 2 2 4" xfId="10603" xr:uid="{2EE79677-44FB-4FE0-900F-086727BF388F}"/>
    <cellStyle name="40% - Accent6 2 3 2 2 2 4 2" xfId="27260" xr:uid="{CED1D4FD-7594-4AAD-B024-2EA5CA339CC9}"/>
    <cellStyle name="40% - Accent6 2 3 2 2 2 5" xfId="18932" xr:uid="{A0844E38-1D38-4DF5-8E1B-195820019992}"/>
    <cellStyle name="40% - Accent6 2 3 2 2 3" xfId="3722" xr:uid="{DD0ED803-FE78-476E-B9E7-1907640C487A}"/>
    <cellStyle name="40% - Accent6 2 3 2 2 3 2" xfId="12052" xr:uid="{71BF81A8-2940-4AFC-8F63-153B4D9A9C8E}"/>
    <cellStyle name="40% - Accent6 2 3 2 2 3 2 2" xfId="28709" xr:uid="{6ACB477D-627E-406B-B01C-65D72F64C8C8}"/>
    <cellStyle name="40% - Accent6 2 3 2 2 3 3" xfId="20381" xr:uid="{D70E9E53-45AD-4040-8EAE-83BEC6B15FF5}"/>
    <cellStyle name="40% - Accent6 2 3 2 2 4" xfId="6498" xr:uid="{522067B0-CA93-44D0-AF04-BEBDD460BFDC}"/>
    <cellStyle name="40% - Accent6 2 3 2 2 4 2" xfId="14828" xr:uid="{25A703EB-1CF3-43AC-9D14-94FAAE1BAD76}"/>
    <cellStyle name="40% - Accent6 2 3 2 2 4 2 2" xfId="31485" xr:uid="{1967D64C-21F7-4B4C-B7A7-87BDC21FD74D}"/>
    <cellStyle name="40% - Accent6 2 3 2 2 4 3" xfId="23157" xr:uid="{B14B38FB-8AB2-49E4-A3B2-3640BD431AFE}"/>
    <cellStyle name="40% - Accent6 2 3 2 2 5" xfId="9276" xr:uid="{9751C9D9-EFD4-4EC8-8920-33934C1618D9}"/>
    <cellStyle name="40% - Accent6 2 3 2 2 5 2" xfId="25933" xr:uid="{60EE99FC-7E17-4157-A300-11FFE7CCA9AE}"/>
    <cellStyle name="40% - Accent6 2 3 2 2 6" xfId="17605" xr:uid="{A484EA3C-1454-4822-8D85-9D4C8EEE2A8F}"/>
    <cellStyle name="40% - Accent6 2 3 2 3" xfId="1784" xr:uid="{DDE9F0EE-BC7E-43A0-A3B5-54DDACDBDC6B}"/>
    <cellStyle name="40% - Accent6 2 3 2 3 2" xfId="4574" xr:uid="{5FAAFE88-939E-459B-B188-FE9DB9E84239}"/>
    <cellStyle name="40% - Accent6 2 3 2 3 2 2" xfId="12904" xr:uid="{4F27CBFB-45B7-4190-9497-237F87B7F6D8}"/>
    <cellStyle name="40% - Accent6 2 3 2 3 2 2 2" xfId="29561" xr:uid="{274781C4-8372-44FA-A8E5-E04BF2D4F236}"/>
    <cellStyle name="40% - Accent6 2 3 2 3 2 3" xfId="21233" xr:uid="{ECEF88E1-A98F-4948-9064-D79BC64BCEF5}"/>
    <cellStyle name="40% - Accent6 2 3 2 3 3" xfId="7350" xr:uid="{309AD580-5365-4BA8-8825-16FC869AD52B}"/>
    <cellStyle name="40% - Accent6 2 3 2 3 3 2" xfId="15680" xr:uid="{F913A817-6170-448E-B252-3DCA289DDBD3}"/>
    <cellStyle name="40% - Accent6 2 3 2 3 3 2 2" xfId="32337" xr:uid="{C5AB3523-DC48-4CEC-87A3-4B207672AA49}"/>
    <cellStyle name="40% - Accent6 2 3 2 3 3 3" xfId="24009" xr:uid="{75675090-F31E-41C6-B1BA-A3131AD57339}"/>
    <cellStyle name="40% - Accent6 2 3 2 3 4" xfId="10128" xr:uid="{CC1266C5-A316-405D-8978-79D620C30F41}"/>
    <cellStyle name="40% - Accent6 2 3 2 3 4 2" xfId="26785" xr:uid="{240A77B1-1EFB-40B1-82F6-742BD3BCFE87}"/>
    <cellStyle name="40% - Accent6 2 3 2 3 5" xfId="18457" xr:uid="{11520436-6B1A-46CA-B510-CC4B908D56C4}"/>
    <cellStyle name="40% - Accent6 2 3 2 4" xfId="3247" xr:uid="{C8CCFC5E-F993-47CD-ACD4-5136C71A10B4}"/>
    <cellStyle name="40% - Accent6 2 3 2 4 2" xfId="11577" xr:uid="{CD37C85D-42B7-491B-A204-77FC8E1CCF42}"/>
    <cellStyle name="40% - Accent6 2 3 2 4 2 2" xfId="28234" xr:uid="{95D85C1E-EA54-4AB8-8874-E02F0B443013}"/>
    <cellStyle name="40% - Accent6 2 3 2 4 3" xfId="19906" xr:uid="{BEE15414-C024-4BE4-A7D5-182CCB7850AB}"/>
    <cellStyle name="40% - Accent6 2 3 2 5" xfId="6023" xr:uid="{DC997C63-A6F7-422D-9FED-3F17FF5AAE4A}"/>
    <cellStyle name="40% - Accent6 2 3 2 5 2" xfId="14353" xr:uid="{49A0158F-1411-4D3E-B2DB-BB660CAF5079}"/>
    <cellStyle name="40% - Accent6 2 3 2 5 2 2" xfId="31010" xr:uid="{EF49F939-0BD6-45B1-A119-F2DAEC862497}"/>
    <cellStyle name="40% - Accent6 2 3 2 5 3" xfId="22682" xr:uid="{1B5FD7E1-5B7C-418C-A116-FBB8E96B63FF}"/>
    <cellStyle name="40% - Accent6 2 3 2 6" xfId="8801" xr:uid="{B6A52405-994C-476B-B6BB-FFA14594E70E}"/>
    <cellStyle name="40% - Accent6 2 3 2 6 2" xfId="25458" xr:uid="{290364CD-283C-4C1B-9475-76F926C06B5C}"/>
    <cellStyle name="40% - Accent6 2 3 2 7" xfId="17130" xr:uid="{B327C9BB-D65C-4363-9D8F-24636C2AA843}"/>
    <cellStyle name="40% - Accent6 2 3 3" xfId="690" xr:uid="{24FA2C09-F65E-4828-AC45-6DB193D8C3CD}"/>
    <cellStyle name="40% - Accent6 2 3 3 2" xfId="2020" xr:uid="{D3806AFE-7DD2-4EF0-8838-D9F2713CA7E6}"/>
    <cellStyle name="40% - Accent6 2 3 3 2 2" xfId="4810" xr:uid="{202C2FB9-2923-4A2B-AA5E-4A719C09F50C}"/>
    <cellStyle name="40% - Accent6 2 3 3 2 2 2" xfId="13140" xr:uid="{A5ED38FE-9E0F-4298-8998-E0C7AF3C3DB5}"/>
    <cellStyle name="40% - Accent6 2 3 3 2 2 2 2" xfId="29797" xr:uid="{A3D6A954-8D01-4724-95C7-8C214E88AF9F}"/>
    <cellStyle name="40% - Accent6 2 3 3 2 2 3" xfId="21469" xr:uid="{6B8B7A51-4FC4-4529-B391-882AD29D57A0}"/>
    <cellStyle name="40% - Accent6 2 3 3 2 3" xfId="7586" xr:uid="{76525BB7-0060-47D5-A9E1-D11C699F769D}"/>
    <cellStyle name="40% - Accent6 2 3 3 2 3 2" xfId="15916" xr:uid="{831F5EAC-1801-4B56-AA40-30972E373F0D}"/>
    <cellStyle name="40% - Accent6 2 3 3 2 3 2 2" xfId="32573" xr:uid="{14D1E16B-FC5A-4A7F-9909-FD84E06D9FE5}"/>
    <cellStyle name="40% - Accent6 2 3 3 2 3 3" xfId="24245" xr:uid="{0AEFC2B1-9538-4B67-810A-156110D73300}"/>
    <cellStyle name="40% - Accent6 2 3 3 2 4" xfId="10364" xr:uid="{808B3DAA-FB50-4C43-8960-F8C6636AAFA8}"/>
    <cellStyle name="40% - Accent6 2 3 3 2 4 2" xfId="27021" xr:uid="{5D15EF9B-EBCD-48F2-AEE5-7A08691443A0}"/>
    <cellStyle name="40% - Accent6 2 3 3 2 5" xfId="18693" xr:uid="{DF6E07DA-88B5-411A-BB43-D2463D936755}"/>
    <cellStyle name="40% - Accent6 2 3 3 3" xfId="3483" xr:uid="{17A182B5-B240-4371-A3D1-89745DE08871}"/>
    <cellStyle name="40% - Accent6 2 3 3 3 2" xfId="11813" xr:uid="{8BE0D7CD-0BF7-4870-B3A1-83FE7C7CC789}"/>
    <cellStyle name="40% - Accent6 2 3 3 3 2 2" xfId="28470" xr:uid="{C1CF73E3-6EBE-4536-9A81-F284412F9DE4}"/>
    <cellStyle name="40% - Accent6 2 3 3 3 3" xfId="20142" xr:uid="{E0EB0FD3-E77E-479D-A7C1-27420CCC5681}"/>
    <cellStyle name="40% - Accent6 2 3 3 4" xfId="6259" xr:uid="{FA175F61-B044-4B02-ABFA-0C747FF27017}"/>
    <cellStyle name="40% - Accent6 2 3 3 4 2" xfId="14589" xr:uid="{41CEB82B-5827-4865-AF0A-EF1364FB3394}"/>
    <cellStyle name="40% - Accent6 2 3 3 4 2 2" xfId="31246" xr:uid="{253E6563-4504-435C-91E7-7F8EBC0B3696}"/>
    <cellStyle name="40% - Accent6 2 3 3 4 3" xfId="22918" xr:uid="{21A2F10E-3EC3-4928-9504-A01747BAC5F1}"/>
    <cellStyle name="40% - Accent6 2 3 3 5" xfId="9037" xr:uid="{96EB6077-7D22-4195-AD99-623255B591C8}"/>
    <cellStyle name="40% - Accent6 2 3 3 5 2" xfId="25694" xr:uid="{9F54091A-E92D-4016-8B60-47063C1EEA7E}"/>
    <cellStyle name="40% - Accent6 2 3 3 6" xfId="17366" xr:uid="{E730A5C4-ADE5-4F2D-9E09-FEF90EB7793B}"/>
    <cellStyle name="40% - Accent6 2 3 4" xfId="1167" xr:uid="{1875187F-8C19-4AF5-96EB-16C5B480BFE6}"/>
    <cellStyle name="40% - Accent6 2 3 4 2" xfId="2495" xr:uid="{E81CFB63-A57E-4422-9F0C-677DAD1BDCD2}"/>
    <cellStyle name="40% - Accent6 2 3 4 2 2" xfId="5285" xr:uid="{C15212FA-EF54-49B2-AB0D-2EC9CE90CE10}"/>
    <cellStyle name="40% - Accent6 2 3 4 2 2 2" xfId="13615" xr:uid="{BDC8561F-9F87-431A-8A1D-2EFFDBEEA0FC}"/>
    <cellStyle name="40% - Accent6 2 3 4 2 2 2 2" xfId="30272" xr:uid="{7CB586B1-DF7A-464B-9A53-A6AE13763FA7}"/>
    <cellStyle name="40% - Accent6 2 3 4 2 2 3" xfId="21944" xr:uid="{C2251826-9EA0-4F43-8494-92D42E85A596}"/>
    <cellStyle name="40% - Accent6 2 3 4 2 3" xfId="8061" xr:uid="{1FE94B09-4555-42C5-9023-D775E9898F12}"/>
    <cellStyle name="40% - Accent6 2 3 4 2 3 2" xfId="16391" xr:uid="{68EB5745-0877-41BF-A349-05A706DA0301}"/>
    <cellStyle name="40% - Accent6 2 3 4 2 3 2 2" xfId="33048" xr:uid="{3FD22FC7-FB17-44BA-8E0D-125ACBE3F41E}"/>
    <cellStyle name="40% - Accent6 2 3 4 2 3 3" xfId="24720" xr:uid="{C9CE5434-BA1C-4A4E-AD44-1A113FBCFBCF}"/>
    <cellStyle name="40% - Accent6 2 3 4 2 4" xfId="10839" xr:uid="{DA303A24-772D-44AC-ACE9-418F7DB33DB6}"/>
    <cellStyle name="40% - Accent6 2 3 4 2 4 2" xfId="27496" xr:uid="{A3DB8A6D-2BDC-46F9-B13A-FD79E66E186B}"/>
    <cellStyle name="40% - Accent6 2 3 4 2 5" xfId="19168" xr:uid="{F3DAC59E-F9B9-4064-BD48-15536B791F5B}"/>
    <cellStyle name="40% - Accent6 2 3 4 3" xfId="3958" xr:uid="{15EF6A47-E086-4FBC-B930-95FB64AEB27E}"/>
    <cellStyle name="40% - Accent6 2 3 4 3 2" xfId="12288" xr:uid="{794261C9-2F4D-4A19-B961-775D6D4E4DE9}"/>
    <cellStyle name="40% - Accent6 2 3 4 3 2 2" xfId="28945" xr:uid="{82E1F6B7-9596-4902-843D-F37DA0EF0890}"/>
    <cellStyle name="40% - Accent6 2 3 4 3 3" xfId="20617" xr:uid="{B54ABB09-19BD-4A18-88F3-B460CEA1AE5D}"/>
    <cellStyle name="40% - Accent6 2 3 4 4" xfId="6734" xr:uid="{554B0A3A-9D57-46D5-92CC-4793D2EA83F1}"/>
    <cellStyle name="40% - Accent6 2 3 4 4 2" xfId="15064" xr:uid="{5E955E69-B526-4121-B60E-006AA6B82403}"/>
    <cellStyle name="40% - Accent6 2 3 4 4 2 2" xfId="31721" xr:uid="{70C2C64E-11A5-4354-92A1-5F5B62369545}"/>
    <cellStyle name="40% - Accent6 2 3 4 4 3" xfId="23393" xr:uid="{06DA7BF9-9BD9-43E7-BE72-AB537C979A68}"/>
    <cellStyle name="40% - Accent6 2 3 4 5" xfId="9512" xr:uid="{9DA51B80-0F1F-4A70-9077-B7C0AEA484A6}"/>
    <cellStyle name="40% - Accent6 2 3 4 5 2" xfId="26169" xr:uid="{88E9F2E2-0C3B-4BFF-840E-B63D7C77A384}"/>
    <cellStyle name="40% - Accent6 2 3 4 6" xfId="17841" xr:uid="{1B848AE2-CFD9-46D4-9090-CAC7BABCD6E3}"/>
    <cellStyle name="40% - Accent6 2 3 5" xfId="1547" xr:uid="{378417CF-1C02-41ED-A48C-884F6D122B79}"/>
    <cellStyle name="40% - Accent6 2 3 5 2" xfId="4337" xr:uid="{21E1C2A6-38A7-420A-9FBB-F7A8C37B90EB}"/>
    <cellStyle name="40% - Accent6 2 3 5 2 2" xfId="12667" xr:uid="{E982BE29-125B-4BBC-B74B-D2D70CDA4D35}"/>
    <cellStyle name="40% - Accent6 2 3 5 2 2 2" xfId="29324" xr:uid="{2A33B96C-C23C-4C84-B464-E5BC8FC6F3A4}"/>
    <cellStyle name="40% - Accent6 2 3 5 2 3" xfId="20996" xr:uid="{50B33D33-D5C3-4B89-BC6B-EE7A2B885D25}"/>
    <cellStyle name="40% - Accent6 2 3 5 3" xfId="7113" xr:uid="{95FCB6C2-DA8A-4B9E-820E-03B267E35166}"/>
    <cellStyle name="40% - Accent6 2 3 5 3 2" xfId="15443" xr:uid="{2F1E01A1-CD11-4EA4-A9C1-E2E2477910ED}"/>
    <cellStyle name="40% - Accent6 2 3 5 3 2 2" xfId="32100" xr:uid="{2CFF4E6E-3978-40F7-B51A-2B892135364C}"/>
    <cellStyle name="40% - Accent6 2 3 5 3 3" xfId="23772" xr:uid="{1536A8F1-94D7-4297-BEC7-AB2330CB646A}"/>
    <cellStyle name="40% - Accent6 2 3 5 4" xfId="9891" xr:uid="{C859F33A-EB65-43E0-9AF1-38B76DB8B4BE}"/>
    <cellStyle name="40% - Accent6 2 3 5 4 2" xfId="26548" xr:uid="{A4CE4BFE-5B30-4439-BC31-B4D0D4F86389}"/>
    <cellStyle name="40% - Accent6 2 3 5 5" xfId="18220" xr:uid="{501158A5-F4C3-48B4-B48E-0C30E7D3D986}"/>
    <cellStyle name="40% - Accent6 2 3 6" xfId="3010" xr:uid="{8C8C35DB-0C04-4E1D-8B3E-11D6D2F5FD26}"/>
    <cellStyle name="40% - Accent6 2 3 6 2" xfId="11340" xr:uid="{6E920510-E47C-42E7-B6A2-79A8C6439C26}"/>
    <cellStyle name="40% - Accent6 2 3 6 2 2" xfId="27997" xr:uid="{B6119CA8-46EB-452E-9503-C378BE76A7D2}"/>
    <cellStyle name="40% - Accent6 2 3 6 3" xfId="19669" xr:uid="{4010180B-EA7A-47CC-91F8-1987862EB4E6}"/>
    <cellStyle name="40% - Accent6 2 3 7" xfId="5786" xr:uid="{7DCDF96B-76D3-422F-A6B4-6BC3D72F4020}"/>
    <cellStyle name="40% - Accent6 2 3 7 2" xfId="14116" xr:uid="{37891DB0-3282-4437-B1E8-D51E0D1CDFD8}"/>
    <cellStyle name="40% - Accent6 2 3 7 2 2" xfId="30773" xr:uid="{FD4FB619-C50A-417F-B6D4-D9CCA4EE4435}"/>
    <cellStyle name="40% - Accent6 2 3 7 3" xfId="22445" xr:uid="{8CF26388-5A4A-4D7C-A29A-F8C35A65F9BA}"/>
    <cellStyle name="40% - Accent6 2 3 8" xfId="8564" xr:uid="{C6F9D5FB-3FE1-4548-8E7B-BBA4AA7D7EE4}"/>
    <cellStyle name="40% - Accent6 2 3 8 2" xfId="25221" xr:uid="{61B5829B-8443-423D-B164-D4871E714C83}"/>
    <cellStyle name="40% - Accent6 2 3 9" xfId="16893" xr:uid="{33396BB1-B695-4D88-ABD4-10301E823143}"/>
    <cellStyle name="40% - Accent6 2 4" xfId="338" xr:uid="{C9E11506-6AC9-4DBA-8A84-AF95046FC6AB}"/>
    <cellStyle name="40% - Accent6 2 4 2" xfId="818" xr:uid="{411D7173-9392-4161-8AC7-059E8CBC3926}"/>
    <cellStyle name="40% - Accent6 2 4 2 2" xfId="2146" xr:uid="{EA9D78CD-DD97-4BC3-A398-A7A32889E583}"/>
    <cellStyle name="40% - Accent6 2 4 2 2 2" xfId="4936" xr:uid="{95954397-67E8-4935-8CBC-4E3363F10791}"/>
    <cellStyle name="40% - Accent6 2 4 2 2 2 2" xfId="13266" xr:uid="{13FEC98E-321C-4F91-9385-55E3AC44ADF8}"/>
    <cellStyle name="40% - Accent6 2 4 2 2 2 2 2" xfId="29923" xr:uid="{BA134625-F8B5-448E-9E8F-C1A48AD1CEE4}"/>
    <cellStyle name="40% - Accent6 2 4 2 2 2 3" xfId="21595" xr:uid="{13BA7E82-770A-4298-8316-BE900097CEE8}"/>
    <cellStyle name="40% - Accent6 2 4 2 2 3" xfId="7712" xr:uid="{50091FC9-20FC-46E7-AD31-09A128439E41}"/>
    <cellStyle name="40% - Accent6 2 4 2 2 3 2" xfId="16042" xr:uid="{388BD5BF-E5C9-4D45-A13B-423C527D481F}"/>
    <cellStyle name="40% - Accent6 2 4 2 2 3 2 2" xfId="32699" xr:uid="{C08DD4A9-5CAA-485D-8DD5-59E6736AB53A}"/>
    <cellStyle name="40% - Accent6 2 4 2 2 3 3" xfId="24371" xr:uid="{20FA7753-B0F0-4D6A-8CD6-916D024FCACF}"/>
    <cellStyle name="40% - Accent6 2 4 2 2 4" xfId="10490" xr:uid="{530289DF-C567-42A5-AD4B-460D11FDC378}"/>
    <cellStyle name="40% - Accent6 2 4 2 2 4 2" xfId="27147" xr:uid="{773720CF-A3A4-42E9-87FB-9D6A0E5B18BC}"/>
    <cellStyle name="40% - Accent6 2 4 2 2 5" xfId="18819" xr:uid="{4B27E7A4-7B70-4023-9916-7D23DB59018D}"/>
    <cellStyle name="40% - Accent6 2 4 2 3" xfId="3609" xr:uid="{DC6B8350-7BDE-468B-9B53-2DFD94F6EC7A}"/>
    <cellStyle name="40% - Accent6 2 4 2 3 2" xfId="11939" xr:uid="{932B0A8B-BC86-4162-8FF8-101745A8FC58}"/>
    <cellStyle name="40% - Accent6 2 4 2 3 2 2" xfId="28596" xr:uid="{427298A2-674E-4ECE-BFA5-D6B3A3648927}"/>
    <cellStyle name="40% - Accent6 2 4 2 3 3" xfId="20268" xr:uid="{0F13E197-0E7F-4850-BADC-B56A4D2449B1}"/>
    <cellStyle name="40% - Accent6 2 4 2 4" xfId="6385" xr:uid="{6FBADF56-77A7-49AA-8749-621AC94C571E}"/>
    <cellStyle name="40% - Accent6 2 4 2 4 2" xfId="14715" xr:uid="{4F78AC2F-200B-4657-95CD-5FDCFD7CB811}"/>
    <cellStyle name="40% - Accent6 2 4 2 4 2 2" xfId="31372" xr:uid="{262104A3-45F7-47B0-AD83-F0EA7CD286DA}"/>
    <cellStyle name="40% - Accent6 2 4 2 4 3" xfId="23044" xr:uid="{E9A098C9-BE78-4074-B7C4-BF759E0C0232}"/>
    <cellStyle name="40% - Accent6 2 4 2 5" xfId="9163" xr:uid="{74AB68B5-E0A1-43E9-86F9-F3C4EEF1966F}"/>
    <cellStyle name="40% - Accent6 2 4 2 5 2" xfId="25820" xr:uid="{3B5F90C4-D220-491B-81D1-FA697FC973F0}"/>
    <cellStyle name="40% - Accent6 2 4 2 6" xfId="17492" xr:uid="{8C9203F6-D134-4A5D-867A-A731442F8FC2}"/>
    <cellStyle name="40% - Accent6 2 4 3" xfId="1668" xr:uid="{3FDC22EF-6F45-4CE2-B9CB-AF728771EE0A}"/>
    <cellStyle name="40% - Accent6 2 4 3 2" xfId="4458" xr:uid="{4CC5046A-94AE-4BFF-91BA-2522FD1F477F}"/>
    <cellStyle name="40% - Accent6 2 4 3 2 2" xfId="12788" xr:uid="{E6953B93-831B-41DE-B64F-E8B678ACEEA6}"/>
    <cellStyle name="40% - Accent6 2 4 3 2 2 2" xfId="29445" xr:uid="{230C1C62-3788-4987-8F88-68FB42EB9C6A}"/>
    <cellStyle name="40% - Accent6 2 4 3 2 3" xfId="21117" xr:uid="{91137E98-BE19-42AC-A3E1-9A36B37E90E3}"/>
    <cellStyle name="40% - Accent6 2 4 3 3" xfId="7234" xr:uid="{FB508CC8-3312-4D2A-927F-604469270BD4}"/>
    <cellStyle name="40% - Accent6 2 4 3 3 2" xfId="15564" xr:uid="{557E22C6-5D4F-468A-A0A2-86CA40B59BBB}"/>
    <cellStyle name="40% - Accent6 2 4 3 3 2 2" xfId="32221" xr:uid="{1C27B87D-10EC-4B56-9F4F-4F0A79CF27D9}"/>
    <cellStyle name="40% - Accent6 2 4 3 3 3" xfId="23893" xr:uid="{69BCC5F4-45DF-4C6B-9224-C3EE2C837236}"/>
    <cellStyle name="40% - Accent6 2 4 3 4" xfId="10012" xr:uid="{6887050E-8BEE-461D-A069-4939E2EC5F94}"/>
    <cellStyle name="40% - Accent6 2 4 3 4 2" xfId="26669" xr:uid="{79FCB71A-4A82-4BC5-8BAF-E8CD2A672B0F}"/>
    <cellStyle name="40% - Accent6 2 4 3 5" xfId="18341" xr:uid="{7792EF32-FDC7-4562-A4DB-DC96B5EF6BC4}"/>
    <cellStyle name="40% - Accent6 2 4 4" xfId="3131" xr:uid="{1B5C1313-FE5B-4298-967B-D86E5A89425E}"/>
    <cellStyle name="40% - Accent6 2 4 4 2" xfId="11461" xr:uid="{34F828EC-156C-424E-8D52-4899552CB366}"/>
    <cellStyle name="40% - Accent6 2 4 4 2 2" xfId="28118" xr:uid="{0F82D840-CCF7-4613-B372-B888A3804E73}"/>
    <cellStyle name="40% - Accent6 2 4 4 3" xfId="19790" xr:uid="{C4D2F1C9-896F-4D21-8CD9-CC28A6469E8E}"/>
    <cellStyle name="40% - Accent6 2 4 5" xfId="5907" xr:uid="{CAAFB031-FAFF-4C08-B072-D3047D78BF9A}"/>
    <cellStyle name="40% - Accent6 2 4 5 2" xfId="14237" xr:uid="{DFFB6543-CE0A-4E22-B2D6-6EB7ED261137}"/>
    <cellStyle name="40% - Accent6 2 4 5 2 2" xfId="30894" xr:uid="{078BD624-88A1-4AB9-8C3E-8690EA1C2434}"/>
    <cellStyle name="40% - Accent6 2 4 5 3" xfId="22566" xr:uid="{44F7F00B-4195-46BD-A142-EC1733996226}"/>
    <cellStyle name="40% - Accent6 2 4 6" xfId="8685" xr:uid="{A9DDF9CB-F9BF-4462-A6B5-CD37189FED0F}"/>
    <cellStyle name="40% - Accent6 2 4 6 2" xfId="25342" xr:uid="{8D3DBB47-4BCA-4AAD-92F6-00E1A7E646D1}"/>
    <cellStyle name="40% - Accent6 2 4 7" xfId="17014" xr:uid="{DA17B9C7-D8FD-417A-B1EB-6D8D4562D5AB}"/>
    <cellStyle name="40% - Accent6 2 5" xfId="574" xr:uid="{381C8541-6A02-410F-8157-7089C2A0DB0E}"/>
    <cellStyle name="40% - Accent6 2 5 2" xfId="1904" xr:uid="{D0585616-60DC-4600-A6F6-DB0D944F906F}"/>
    <cellStyle name="40% - Accent6 2 5 2 2" xfId="4694" xr:uid="{98E9F309-57B9-4121-A858-33E0CCE8CBF4}"/>
    <cellStyle name="40% - Accent6 2 5 2 2 2" xfId="13024" xr:uid="{19F2C5D5-9AEC-4341-83CA-E5D9AD7A8003}"/>
    <cellStyle name="40% - Accent6 2 5 2 2 2 2" xfId="29681" xr:uid="{EC9D40E2-DAAF-401E-81DA-BE449AAFB370}"/>
    <cellStyle name="40% - Accent6 2 5 2 2 3" xfId="21353" xr:uid="{D8AF4CFE-67E1-4007-948B-4A6F077137E4}"/>
    <cellStyle name="40% - Accent6 2 5 2 3" xfId="7470" xr:uid="{431BC089-A2DB-422D-99A8-F4DB412471FF}"/>
    <cellStyle name="40% - Accent6 2 5 2 3 2" xfId="15800" xr:uid="{ACB1539F-902E-4C2A-AF8B-51B280964720}"/>
    <cellStyle name="40% - Accent6 2 5 2 3 2 2" xfId="32457" xr:uid="{45749D66-1EBE-4793-B439-FAAB16D53BED}"/>
    <cellStyle name="40% - Accent6 2 5 2 3 3" xfId="24129" xr:uid="{F3ACCCB7-4EAA-4DF4-84A4-8058534AD96B}"/>
    <cellStyle name="40% - Accent6 2 5 2 4" xfId="10248" xr:uid="{0F505B2D-BA19-44EE-8794-5E5683B455D0}"/>
    <cellStyle name="40% - Accent6 2 5 2 4 2" xfId="26905" xr:uid="{FA62AE2E-5AF7-4711-891F-04DAB6E5AEE4}"/>
    <cellStyle name="40% - Accent6 2 5 2 5" xfId="18577" xr:uid="{1A7BE2A9-BABE-4D0D-9282-46A327B0DAFA}"/>
    <cellStyle name="40% - Accent6 2 5 3" xfId="3367" xr:uid="{A3742C4D-C1D7-43FE-A1C6-A6C16492F34E}"/>
    <cellStyle name="40% - Accent6 2 5 3 2" xfId="11697" xr:uid="{A4C551E2-CB35-4AF4-B38E-2E9ADBECD06F}"/>
    <cellStyle name="40% - Accent6 2 5 3 2 2" xfId="28354" xr:uid="{B333FB58-2B5B-4253-88F6-B0187A1D2DD9}"/>
    <cellStyle name="40% - Accent6 2 5 3 3" xfId="20026" xr:uid="{C8807889-43C0-4844-9EEF-608E7FC352CB}"/>
    <cellStyle name="40% - Accent6 2 5 4" xfId="6143" xr:uid="{2D5EFFC0-E2B1-453F-AE06-7353535CB577}"/>
    <cellStyle name="40% - Accent6 2 5 4 2" xfId="14473" xr:uid="{7F7CC350-C8CC-41B9-8FCB-35C445728E36}"/>
    <cellStyle name="40% - Accent6 2 5 4 2 2" xfId="31130" xr:uid="{230D8203-D47C-4CF5-AE69-573C1172A047}"/>
    <cellStyle name="40% - Accent6 2 5 4 3" xfId="22802" xr:uid="{E7BE4299-7B24-4783-8A07-8FB4883D8BFD}"/>
    <cellStyle name="40% - Accent6 2 5 5" xfId="8921" xr:uid="{FCEEE669-FC7C-4804-9268-A7108BA5623E}"/>
    <cellStyle name="40% - Accent6 2 5 5 2" xfId="25578" xr:uid="{4C80EBAE-A455-4300-A30A-80515E72E692}"/>
    <cellStyle name="40% - Accent6 2 5 6" xfId="17250" xr:uid="{F08596BF-60F9-418C-A915-71A47670FB79}"/>
    <cellStyle name="40% - Accent6 2 6" xfId="1051" xr:uid="{05957D85-08FF-46B2-90D6-548E75BBB8B1}"/>
    <cellStyle name="40% - Accent6 2 6 2" xfId="2379" xr:uid="{5C1C4B0E-0067-4B27-BBEE-4B88623A5020}"/>
    <cellStyle name="40% - Accent6 2 6 2 2" xfId="5169" xr:uid="{1A3A1CB4-45F9-467F-A5CB-D94E9C1AF586}"/>
    <cellStyle name="40% - Accent6 2 6 2 2 2" xfId="13499" xr:uid="{485F396C-FA1D-4095-A224-32D0B9029A3C}"/>
    <cellStyle name="40% - Accent6 2 6 2 2 2 2" xfId="30156" xr:uid="{53A965FF-643D-4C77-BB30-C43468A3C2C1}"/>
    <cellStyle name="40% - Accent6 2 6 2 2 3" xfId="21828" xr:uid="{18A8B2C9-5E9A-4F80-BCFF-51AF8C79E95E}"/>
    <cellStyle name="40% - Accent6 2 6 2 3" xfId="7945" xr:uid="{FC5FAA79-079A-4EBE-A79C-EFBBCD219EC9}"/>
    <cellStyle name="40% - Accent6 2 6 2 3 2" xfId="16275" xr:uid="{777DC3BF-B842-4A86-A25E-2C7A950374B5}"/>
    <cellStyle name="40% - Accent6 2 6 2 3 2 2" xfId="32932" xr:uid="{77332627-5938-4C22-AB3A-44B820FAD07C}"/>
    <cellStyle name="40% - Accent6 2 6 2 3 3" xfId="24604" xr:uid="{E0C098DF-4AA0-4E85-B00B-58C38DFB43FF}"/>
    <cellStyle name="40% - Accent6 2 6 2 4" xfId="10723" xr:uid="{1F159F4F-B0AD-4C19-8B2C-7D3B5949A208}"/>
    <cellStyle name="40% - Accent6 2 6 2 4 2" xfId="27380" xr:uid="{44BCCC13-7212-41E0-ACC2-130A288A9766}"/>
    <cellStyle name="40% - Accent6 2 6 2 5" xfId="19052" xr:uid="{9A901625-6280-4B79-9B2E-405D77DA8B74}"/>
    <cellStyle name="40% - Accent6 2 6 3" xfId="3842" xr:uid="{A571A8F2-EF01-4FB9-AFDA-4E9F52C191AF}"/>
    <cellStyle name="40% - Accent6 2 6 3 2" xfId="12172" xr:uid="{D3237AFD-C7EF-4ED0-98AB-27CD559CFFD8}"/>
    <cellStyle name="40% - Accent6 2 6 3 2 2" xfId="28829" xr:uid="{D24EF001-65CD-40F2-B7E8-BBD30819CC0C}"/>
    <cellStyle name="40% - Accent6 2 6 3 3" xfId="20501" xr:uid="{7435C60C-0B08-470B-B66A-84B0819041AB}"/>
    <cellStyle name="40% - Accent6 2 6 4" xfId="6618" xr:uid="{87F98FF9-E0AE-45E2-A5D9-D7AB5F0118BC}"/>
    <cellStyle name="40% - Accent6 2 6 4 2" xfId="14948" xr:uid="{D4C4F666-F8CB-4F28-B7DE-6BD820217192}"/>
    <cellStyle name="40% - Accent6 2 6 4 2 2" xfId="31605" xr:uid="{D8E66585-6B2F-4D13-B164-470D438A6176}"/>
    <cellStyle name="40% - Accent6 2 6 4 3" xfId="23277" xr:uid="{366B5C46-E77F-48EC-ADE8-3D916A557358}"/>
    <cellStyle name="40% - Accent6 2 6 5" xfId="9396" xr:uid="{D0842713-C9F1-4B41-B0E4-E904B97BD842}"/>
    <cellStyle name="40% - Accent6 2 6 5 2" xfId="26053" xr:uid="{2E52C445-1AB4-489E-BDE2-71D276EED489}"/>
    <cellStyle name="40% - Accent6 2 6 6" xfId="17725" xr:uid="{9484677A-D9CC-4A5E-9225-4BB40BE48523}"/>
    <cellStyle name="40% - Accent6 2 7" xfId="1312" xr:uid="{05B53320-9227-4B9B-85B5-E14555B0A1FA}"/>
    <cellStyle name="40% - Accent6 2 7 2" xfId="2640" xr:uid="{87D72D19-CC1A-44A9-A4EB-1F44E2B7A86E}"/>
    <cellStyle name="40% - Accent6 2 7 2 2" xfId="5430" xr:uid="{92486C02-B620-4C2D-9E97-10E04BD0E797}"/>
    <cellStyle name="40% - Accent6 2 7 2 2 2" xfId="13760" xr:uid="{E4C10E78-B6AC-4DEF-8061-03DC49F3BB13}"/>
    <cellStyle name="40% - Accent6 2 7 2 2 2 2" xfId="30417" xr:uid="{41141631-3E94-4FC6-B1FD-09DF556B9179}"/>
    <cellStyle name="40% - Accent6 2 7 2 2 3" xfId="22089" xr:uid="{89E370A0-31D7-4342-9F78-F26DF3165AEE}"/>
    <cellStyle name="40% - Accent6 2 7 2 3" xfId="8206" xr:uid="{ECA3D755-CBB8-48AF-A731-D4DAF07E8800}"/>
    <cellStyle name="40% - Accent6 2 7 2 3 2" xfId="16536" xr:uid="{06DA9C00-648F-4A11-ADB1-2558EC20D758}"/>
    <cellStyle name="40% - Accent6 2 7 2 3 2 2" xfId="33193" xr:uid="{E3CC3A57-5076-498C-8CC9-5F53D5AB1F7A}"/>
    <cellStyle name="40% - Accent6 2 7 2 3 3" xfId="24865" xr:uid="{C2DF04BC-34A2-4BED-BC95-F2AB0786F24B}"/>
    <cellStyle name="40% - Accent6 2 7 2 4" xfId="10984" xr:uid="{4D75D0E8-5617-4EEA-9173-8633F68ECC6C}"/>
    <cellStyle name="40% - Accent6 2 7 2 4 2" xfId="27641" xr:uid="{8734FEDB-1A4E-4CB6-9A52-29ABE7741F46}"/>
    <cellStyle name="40% - Accent6 2 7 2 5" xfId="19313" xr:uid="{818FB1E0-F2CB-45B6-921F-6AD991075EBB}"/>
    <cellStyle name="40% - Accent6 2 7 3" xfId="4103" xr:uid="{BD3BAA02-DBF3-4773-98B2-ABA9023ED16F}"/>
    <cellStyle name="40% - Accent6 2 7 3 2" xfId="12433" xr:uid="{B688F9E0-5267-4F82-97A2-507AFCE41B63}"/>
    <cellStyle name="40% - Accent6 2 7 3 2 2" xfId="29090" xr:uid="{6F940C27-0AE7-4F4D-A48C-D2CBF4A002B2}"/>
    <cellStyle name="40% - Accent6 2 7 3 3" xfId="20762" xr:uid="{3C4F1A42-170E-4D5C-8C7B-A4CA1102F4F1}"/>
    <cellStyle name="40% - Accent6 2 7 4" xfId="6879" xr:uid="{D2816AE4-C374-485C-B58A-E82830F0D935}"/>
    <cellStyle name="40% - Accent6 2 7 4 2" xfId="15209" xr:uid="{D9351D13-D071-4D3D-9B4C-7480F513A91D}"/>
    <cellStyle name="40% - Accent6 2 7 4 2 2" xfId="31866" xr:uid="{8C479CE4-C172-4921-920F-90D62FC722D4}"/>
    <cellStyle name="40% - Accent6 2 7 4 3" xfId="23538" xr:uid="{494257E9-45A6-4979-9040-F9600F47F306}"/>
    <cellStyle name="40% - Accent6 2 7 5" xfId="9657" xr:uid="{753077CB-6EB3-4CD7-8D7A-D95CC24E9575}"/>
    <cellStyle name="40% - Accent6 2 7 5 2" xfId="26314" xr:uid="{1CE5819F-0958-46DA-B967-65BB35580E7C}"/>
    <cellStyle name="40% - Accent6 2 7 6" xfId="17986" xr:uid="{6509B4BB-BACC-4398-AED4-58E8E8200A5A}"/>
    <cellStyle name="40% - Accent6 2 8" xfId="1430" xr:uid="{9DFC5C75-9CD9-49AD-8E23-395F0F542AA7}"/>
    <cellStyle name="40% - Accent6 2 8 2" xfId="4221" xr:uid="{0982CE6B-DA9B-4D4C-BB0B-536054AA2CD3}"/>
    <cellStyle name="40% - Accent6 2 8 2 2" xfId="12551" xr:uid="{7E08B482-B5BD-492A-BF25-89DE93E777BB}"/>
    <cellStyle name="40% - Accent6 2 8 2 2 2" xfId="29208" xr:uid="{9546215D-6E94-46A0-A625-6013C0648A5E}"/>
    <cellStyle name="40% - Accent6 2 8 2 3" xfId="20880" xr:uid="{506186DB-49BA-4972-9EB7-917D48AF2F8A}"/>
    <cellStyle name="40% - Accent6 2 8 3" xfId="6997" xr:uid="{6191371E-440E-4208-93A9-FBB8953CF7AF}"/>
    <cellStyle name="40% - Accent6 2 8 3 2" xfId="15327" xr:uid="{81F1ED27-F4D8-4526-A04C-25CC17590C3C}"/>
    <cellStyle name="40% - Accent6 2 8 3 2 2" xfId="31984" xr:uid="{C0AF6ADF-F4E3-41A0-BF2A-167A4E6970F6}"/>
    <cellStyle name="40% - Accent6 2 8 3 3" xfId="23656" xr:uid="{DCFE8412-9B33-4D7D-8647-03138356C6CF}"/>
    <cellStyle name="40% - Accent6 2 8 4" xfId="9775" xr:uid="{6747895E-8723-401A-BCB3-419ED2D322F2}"/>
    <cellStyle name="40% - Accent6 2 8 4 2" xfId="26432" xr:uid="{FF8CE825-A563-4E7A-AD9C-DD6967137EF5}"/>
    <cellStyle name="40% - Accent6 2 8 5" xfId="18104" xr:uid="{B193358E-3713-443C-853E-3DBEC62A41F4}"/>
    <cellStyle name="40% - Accent6 2 9" xfId="2893" xr:uid="{E8BBBDC3-16FC-4A8C-B468-9FC1D94BC8D3}"/>
    <cellStyle name="40% - Accent6 2 9 2" xfId="11224" xr:uid="{6EA2B9B1-F81E-40ED-B007-04FACB4F2625}"/>
    <cellStyle name="40% - Accent6 2 9 2 2" xfId="27881" xr:uid="{473CB8BA-DC7D-4823-900F-5FC662D77058}"/>
    <cellStyle name="40% - Accent6 2 9 3" xfId="19553" xr:uid="{B61D3BB0-9B20-4CC2-A8C2-C1EA4BBB906E}"/>
    <cellStyle name="40% - Accent6 3" xfId="117" xr:uid="{72608C98-96CA-43CC-9074-73EDBA6283C6}"/>
    <cellStyle name="40% - Accent6 3 10" xfId="8471" xr:uid="{5FDDE1C5-176B-4FE7-B7A6-0F1D21988B6D}"/>
    <cellStyle name="40% - Accent6 3 10 2" xfId="25128" xr:uid="{371617AF-1194-4C5F-A514-7FF6BD6123CB}"/>
    <cellStyle name="40% - Accent6 3 11" xfId="16800" xr:uid="{4FFC0BFE-F992-4703-8D8B-10C861A2BAF6}"/>
    <cellStyle name="40% - Accent6 3 12" xfId="33986" xr:uid="{555EC322-CE93-4CD5-A94C-596EB4A006FF}"/>
    <cellStyle name="40% - Accent6 3 13" xfId="34751" xr:uid="{1DA996E5-BFE1-4217-86E5-8C3F7F491639}"/>
    <cellStyle name="40% - Accent6 3 2" xfId="240" xr:uid="{10739073-4128-4709-9973-028B50F0B53D}"/>
    <cellStyle name="40% - Accent6 3 2 10" xfId="34811" xr:uid="{EBB32C13-DB15-4F52-A65E-E17E08ED4B10}"/>
    <cellStyle name="40% - Accent6 3 2 2" xfId="481" xr:uid="{CFDD16D5-5D1C-4E94-B723-D31F216F34DD}"/>
    <cellStyle name="40% - Accent6 3 2 2 2" xfId="958" xr:uid="{CE470839-8506-4D7F-B8A3-905426790C49}"/>
    <cellStyle name="40% - Accent6 3 2 2 2 2" xfId="2286" xr:uid="{BBCE7BA8-B649-4530-A98F-2489FDC4CA05}"/>
    <cellStyle name="40% - Accent6 3 2 2 2 2 2" xfId="5076" xr:uid="{5ADAF369-3D4E-4905-91BC-61761B8BEEA0}"/>
    <cellStyle name="40% - Accent6 3 2 2 2 2 2 2" xfId="13406" xr:uid="{947C9DE1-AADE-4248-B8AE-6ADF2A9CD2DA}"/>
    <cellStyle name="40% - Accent6 3 2 2 2 2 2 2 2" xfId="30063" xr:uid="{3A894BC9-BC24-49C0-BF6D-48B0933282EB}"/>
    <cellStyle name="40% - Accent6 3 2 2 2 2 2 3" xfId="21735" xr:uid="{07AE0679-0A0F-4803-B5F0-8FCCF96A856A}"/>
    <cellStyle name="40% - Accent6 3 2 2 2 2 3" xfId="7852" xr:uid="{D82D94E0-3843-4ABE-8969-B8C39DB4772B}"/>
    <cellStyle name="40% - Accent6 3 2 2 2 2 3 2" xfId="16182" xr:uid="{0B303100-D8B3-4E66-A59F-431CC749D67D}"/>
    <cellStyle name="40% - Accent6 3 2 2 2 2 3 2 2" xfId="32839" xr:uid="{37DDCD07-4677-4BEA-925A-F9C66696F912}"/>
    <cellStyle name="40% - Accent6 3 2 2 2 2 3 3" xfId="24511" xr:uid="{9F091497-1B00-4320-922C-D0BBCE97050D}"/>
    <cellStyle name="40% - Accent6 3 2 2 2 2 4" xfId="10630" xr:uid="{70AFBDAF-A39D-4070-A5C2-413A625AD17C}"/>
    <cellStyle name="40% - Accent6 3 2 2 2 2 4 2" xfId="27287" xr:uid="{B339E47F-7633-4C70-9245-A94C8A46591B}"/>
    <cellStyle name="40% - Accent6 3 2 2 2 2 5" xfId="18959" xr:uid="{D7478D9C-0C6D-48A8-AD1E-67C208B04AE7}"/>
    <cellStyle name="40% - Accent6 3 2 2 2 3" xfId="3749" xr:uid="{ACE4FBA4-E609-45D1-8B1A-FDCD7CC39947}"/>
    <cellStyle name="40% - Accent6 3 2 2 2 3 2" xfId="12079" xr:uid="{7068485A-CF01-4419-AD0C-7FCB2EECB717}"/>
    <cellStyle name="40% - Accent6 3 2 2 2 3 2 2" xfId="28736" xr:uid="{4A32949F-274A-4E8B-819F-F2D14D2CF548}"/>
    <cellStyle name="40% - Accent6 3 2 2 2 3 3" xfId="20408" xr:uid="{A753A6AA-5FB2-4188-B69C-DFFB67502C96}"/>
    <cellStyle name="40% - Accent6 3 2 2 2 4" xfId="6525" xr:uid="{8A8B2A75-C5B7-4D92-AC53-D5CDB71D5718}"/>
    <cellStyle name="40% - Accent6 3 2 2 2 4 2" xfId="14855" xr:uid="{B8D2D993-8654-426E-973A-31CAE8744B6D}"/>
    <cellStyle name="40% - Accent6 3 2 2 2 4 2 2" xfId="31512" xr:uid="{78147229-1EFF-4F28-BDF0-B2CB00767768}"/>
    <cellStyle name="40% - Accent6 3 2 2 2 4 3" xfId="23184" xr:uid="{328D121D-99B0-4FBC-A9FE-40B40B7E661D}"/>
    <cellStyle name="40% - Accent6 3 2 2 2 5" xfId="9303" xr:uid="{CEA38C31-9EDE-47F2-B6C6-B9EEB63CA91F}"/>
    <cellStyle name="40% - Accent6 3 2 2 2 5 2" xfId="25960" xr:uid="{07EE53C6-3F70-42EC-A3FD-C1D421CFC933}"/>
    <cellStyle name="40% - Accent6 3 2 2 2 6" xfId="17632" xr:uid="{EA3D72B3-7430-4577-8B36-3F8F2BECCF5D}"/>
    <cellStyle name="40% - Accent6 3 2 2 3" xfId="1811" xr:uid="{4FD55D76-DF27-4239-850F-89ACCEE5C942}"/>
    <cellStyle name="40% - Accent6 3 2 2 3 2" xfId="4601" xr:uid="{F99F4CB5-A2AC-4115-AA69-02C8BB55E930}"/>
    <cellStyle name="40% - Accent6 3 2 2 3 2 2" xfId="12931" xr:uid="{5D47C8B3-FA1B-4667-A10F-E78B25D58ECB}"/>
    <cellStyle name="40% - Accent6 3 2 2 3 2 2 2" xfId="29588" xr:uid="{6E9DE172-8A94-40F3-8474-80BA0CBD4123}"/>
    <cellStyle name="40% - Accent6 3 2 2 3 2 3" xfId="21260" xr:uid="{3963B0F3-37CE-4088-9C1A-5D1036EE0752}"/>
    <cellStyle name="40% - Accent6 3 2 2 3 3" xfId="7377" xr:uid="{FBC634ED-9560-4104-B679-B7ED649A44C3}"/>
    <cellStyle name="40% - Accent6 3 2 2 3 3 2" xfId="15707" xr:uid="{52BB3DAF-C9C6-45E3-A31F-D54B0F90B5B9}"/>
    <cellStyle name="40% - Accent6 3 2 2 3 3 2 2" xfId="32364" xr:uid="{E5044629-1E43-4464-B907-4A933E09EEA1}"/>
    <cellStyle name="40% - Accent6 3 2 2 3 3 3" xfId="24036" xr:uid="{A700C422-E6CF-4AF3-96C1-C7EE36C2ED30}"/>
    <cellStyle name="40% - Accent6 3 2 2 3 4" xfId="10155" xr:uid="{A19CA4A8-B11F-4E4E-838E-A0CF9E05BB0D}"/>
    <cellStyle name="40% - Accent6 3 2 2 3 4 2" xfId="26812" xr:uid="{FB94D62E-88F2-47AD-813A-26BD9E6071B4}"/>
    <cellStyle name="40% - Accent6 3 2 2 3 5" xfId="18484" xr:uid="{93848160-0D86-409E-BACF-0C2C6D73468D}"/>
    <cellStyle name="40% - Accent6 3 2 2 4" xfId="3274" xr:uid="{90F9A59E-C5DD-49B6-864D-19AF4E0D114E}"/>
    <cellStyle name="40% - Accent6 3 2 2 4 2" xfId="11604" xr:uid="{A86F0D7F-75C5-468E-BE66-85610C31E4BF}"/>
    <cellStyle name="40% - Accent6 3 2 2 4 2 2" xfId="28261" xr:uid="{919426D8-1768-4138-B878-E87ACF076DB1}"/>
    <cellStyle name="40% - Accent6 3 2 2 4 3" xfId="19933" xr:uid="{22CFF34E-48F1-4DEC-8448-71F57D506EC0}"/>
    <cellStyle name="40% - Accent6 3 2 2 5" xfId="6050" xr:uid="{AE3E00E6-3559-4640-9011-538B2BC2A11B}"/>
    <cellStyle name="40% - Accent6 3 2 2 5 2" xfId="14380" xr:uid="{B4E1AA0B-4A60-4CB6-8A06-45C5FCCECC73}"/>
    <cellStyle name="40% - Accent6 3 2 2 5 2 2" xfId="31037" xr:uid="{16ECAFB4-5229-4519-9D09-8557B78649F2}"/>
    <cellStyle name="40% - Accent6 3 2 2 5 3" xfId="22709" xr:uid="{AE2BBEDE-EC0B-4C49-90F7-C7B32321C6E8}"/>
    <cellStyle name="40% - Accent6 3 2 2 6" xfId="8828" xr:uid="{47F34209-1518-41E4-A77B-E560ED09F8C1}"/>
    <cellStyle name="40% - Accent6 3 2 2 6 2" xfId="25485" xr:uid="{37FB7C16-6A1C-4C8A-B566-67263327D158}"/>
    <cellStyle name="40% - Accent6 3 2 2 7" xfId="17157" xr:uid="{FCCB0BE6-E7D4-4977-818F-52702AC51F53}"/>
    <cellStyle name="40% - Accent6 3 2 3" xfId="717" xr:uid="{46B421A8-01BE-4247-992D-5EE58A4A0A99}"/>
    <cellStyle name="40% - Accent6 3 2 3 2" xfId="2047" xr:uid="{BE05224E-35AA-47D0-B7AF-ABA575EA2E63}"/>
    <cellStyle name="40% - Accent6 3 2 3 2 2" xfId="4837" xr:uid="{927F590B-9B99-449E-B48B-521DB4642073}"/>
    <cellStyle name="40% - Accent6 3 2 3 2 2 2" xfId="13167" xr:uid="{5B75FAE2-5F28-4927-A5A9-D5DFFBD628F1}"/>
    <cellStyle name="40% - Accent6 3 2 3 2 2 2 2" xfId="29824" xr:uid="{99838A5A-8CDF-4367-9AFA-3E5312EC6566}"/>
    <cellStyle name="40% - Accent6 3 2 3 2 2 3" xfId="21496" xr:uid="{753ACD56-2DA0-432E-B9BB-EB3F61C9AD25}"/>
    <cellStyle name="40% - Accent6 3 2 3 2 3" xfId="7613" xr:uid="{7D03539F-F4FF-4E67-AC2E-5FDA86A22800}"/>
    <cellStyle name="40% - Accent6 3 2 3 2 3 2" xfId="15943" xr:uid="{61A1EA3D-600C-455E-B168-D341F0F87BF0}"/>
    <cellStyle name="40% - Accent6 3 2 3 2 3 2 2" xfId="32600" xr:uid="{DF2E5BF8-2537-4271-9E71-132731428906}"/>
    <cellStyle name="40% - Accent6 3 2 3 2 3 3" xfId="24272" xr:uid="{89EB6F73-8FC7-4786-AC7F-C6EF8BC7EA2C}"/>
    <cellStyle name="40% - Accent6 3 2 3 2 4" xfId="10391" xr:uid="{9356E583-B1FE-45EE-BD01-854D6DA201A0}"/>
    <cellStyle name="40% - Accent6 3 2 3 2 4 2" xfId="27048" xr:uid="{3150BF39-2736-417F-B472-922671BEB507}"/>
    <cellStyle name="40% - Accent6 3 2 3 2 5" xfId="18720" xr:uid="{927D6517-171D-4014-B388-79155A3ED266}"/>
    <cellStyle name="40% - Accent6 3 2 3 3" xfId="3510" xr:uid="{BC193BB4-B4B0-4B16-A20D-3081978B2CE2}"/>
    <cellStyle name="40% - Accent6 3 2 3 3 2" xfId="11840" xr:uid="{EE726092-B50D-4494-BF3B-98E3E01013CA}"/>
    <cellStyle name="40% - Accent6 3 2 3 3 2 2" xfId="28497" xr:uid="{C8F35861-DD18-4203-A4D2-F8772D826C80}"/>
    <cellStyle name="40% - Accent6 3 2 3 3 3" xfId="20169" xr:uid="{C5CC0CC0-A9AB-4DB2-8521-AFDD30550E5E}"/>
    <cellStyle name="40% - Accent6 3 2 3 4" xfId="6286" xr:uid="{A348C745-3C9D-4632-B0C5-A5850AAB86D5}"/>
    <cellStyle name="40% - Accent6 3 2 3 4 2" xfId="14616" xr:uid="{AB6127BE-25AE-45E7-BEF3-58BB82DA8D41}"/>
    <cellStyle name="40% - Accent6 3 2 3 4 2 2" xfId="31273" xr:uid="{AD597860-5744-4597-97AB-26EB0020A1CC}"/>
    <cellStyle name="40% - Accent6 3 2 3 4 3" xfId="22945" xr:uid="{AC7EB161-8C5D-4A32-8118-8B81F655FA9F}"/>
    <cellStyle name="40% - Accent6 3 2 3 5" xfId="9064" xr:uid="{DDBAC9D0-DE93-43B0-8CA3-647AFEBE649F}"/>
    <cellStyle name="40% - Accent6 3 2 3 5 2" xfId="25721" xr:uid="{DFD71DFF-91B4-49D0-8367-54A5CC1FE6F7}"/>
    <cellStyle name="40% - Accent6 3 2 3 6" xfId="17393" xr:uid="{6BF6C3AA-9014-481E-8997-14DFB271C1BF}"/>
    <cellStyle name="40% - Accent6 3 2 4" xfId="1194" xr:uid="{1D532FA5-C652-448B-AC0A-5BD4782DE078}"/>
    <cellStyle name="40% - Accent6 3 2 4 2" xfId="2522" xr:uid="{5C793569-4ED9-4288-90ED-34AA28BF7544}"/>
    <cellStyle name="40% - Accent6 3 2 4 2 2" xfId="5312" xr:uid="{B1041ED9-ED8E-4A10-8EEC-2C5426CB2B03}"/>
    <cellStyle name="40% - Accent6 3 2 4 2 2 2" xfId="13642" xr:uid="{C1CC3782-02BC-4102-93E3-8A6AFC841082}"/>
    <cellStyle name="40% - Accent6 3 2 4 2 2 2 2" xfId="30299" xr:uid="{9100C01E-7DCC-498A-B04D-F0BD8800492F}"/>
    <cellStyle name="40% - Accent6 3 2 4 2 2 3" xfId="21971" xr:uid="{3BDAE182-62FE-4B99-8AF1-B687AD14FE38}"/>
    <cellStyle name="40% - Accent6 3 2 4 2 3" xfId="8088" xr:uid="{05AC4CA0-58AC-4572-9D95-7757A63D4DFC}"/>
    <cellStyle name="40% - Accent6 3 2 4 2 3 2" xfId="16418" xr:uid="{3DDE2BD3-0569-4360-837B-5482CDE9085F}"/>
    <cellStyle name="40% - Accent6 3 2 4 2 3 2 2" xfId="33075" xr:uid="{6874B944-A68E-406A-89DD-C26FE7DBFDA9}"/>
    <cellStyle name="40% - Accent6 3 2 4 2 3 3" xfId="24747" xr:uid="{F5DD4519-09C0-4E5F-90D3-F5741C2ABF2C}"/>
    <cellStyle name="40% - Accent6 3 2 4 2 4" xfId="10866" xr:uid="{494E1B2D-7F0A-4FC3-B901-7423D1459D1E}"/>
    <cellStyle name="40% - Accent6 3 2 4 2 4 2" xfId="27523" xr:uid="{23B92E0C-E070-4628-A953-1A947007BA98}"/>
    <cellStyle name="40% - Accent6 3 2 4 2 5" xfId="19195" xr:uid="{85CCA41A-3A13-48D9-996D-69F87B7915D6}"/>
    <cellStyle name="40% - Accent6 3 2 4 3" xfId="3985" xr:uid="{95F33E73-5366-4172-986F-CD3316D53B1A}"/>
    <cellStyle name="40% - Accent6 3 2 4 3 2" xfId="12315" xr:uid="{C27393AA-8DA8-4B06-AFEA-6FC3E66B8035}"/>
    <cellStyle name="40% - Accent6 3 2 4 3 2 2" xfId="28972" xr:uid="{2B15440A-CDBE-431A-9DDF-66A34626C697}"/>
    <cellStyle name="40% - Accent6 3 2 4 3 3" xfId="20644" xr:uid="{F4BC738A-95C9-4F8F-A7C3-B642C68E86AC}"/>
    <cellStyle name="40% - Accent6 3 2 4 4" xfId="6761" xr:uid="{3CC26D87-60CA-47DA-97E5-BA7BC9231E76}"/>
    <cellStyle name="40% - Accent6 3 2 4 4 2" xfId="15091" xr:uid="{D47608C4-B051-4914-9B9A-7BFE5DB5DCB3}"/>
    <cellStyle name="40% - Accent6 3 2 4 4 2 2" xfId="31748" xr:uid="{C42391D7-FE25-400F-AFB5-1B33D40ED71E}"/>
    <cellStyle name="40% - Accent6 3 2 4 4 3" xfId="23420" xr:uid="{53F9B402-0A5B-47BC-8AE2-5AD362C6F866}"/>
    <cellStyle name="40% - Accent6 3 2 4 5" xfId="9539" xr:uid="{D6EFFE5C-7B97-4691-B541-17892D723E38}"/>
    <cellStyle name="40% - Accent6 3 2 4 5 2" xfId="26196" xr:uid="{A8B86A2B-FBFF-4797-9352-74D4D215DD42}"/>
    <cellStyle name="40% - Accent6 3 2 4 6" xfId="17868" xr:uid="{C09BBB63-9B5B-4D3E-BB81-36E854AC378F}"/>
    <cellStyle name="40% - Accent6 3 2 5" xfId="1574" xr:uid="{052E3DAA-AD92-45DD-A1B8-931F42A65217}"/>
    <cellStyle name="40% - Accent6 3 2 5 2" xfId="4364" xr:uid="{F7402B70-F35D-4D76-9301-74352DD85ED8}"/>
    <cellStyle name="40% - Accent6 3 2 5 2 2" xfId="12694" xr:uid="{6F229A4C-E849-47C7-BC77-EACC79BFD0DD}"/>
    <cellStyle name="40% - Accent6 3 2 5 2 2 2" xfId="29351" xr:uid="{DF63E738-A395-47A8-850D-2C86591804F3}"/>
    <cellStyle name="40% - Accent6 3 2 5 2 3" xfId="21023" xr:uid="{99EE088E-B08E-411E-8F6E-0662DE867F0E}"/>
    <cellStyle name="40% - Accent6 3 2 5 3" xfId="7140" xr:uid="{15074DC8-36BA-4754-9005-37AB8A80B81C}"/>
    <cellStyle name="40% - Accent6 3 2 5 3 2" xfId="15470" xr:uid="{CABDC35D-5D70-4EE5-A2B8-A75C7EFC8B71}"/>
    <cellStyle name="40% - Accent6 3 2 5 3 2 2" xfId="32127" xr:uid="{0BA899D4-8EB1-4148-AC5B-0E8C76516790}"/>
    <cellStyle name="40% - Accent6 3 2 5 3 3" xfId="23799" xr:uid="{3B25AF68-70C3-4771-96E0-6EC26A1BC0F7}"/>
    <cellStyle name="40% - Accent6 3 2 5 4" xfId="9918" xr:uid="{DACD22B8-4FFB-42C6-A28E-70893F7143D8}"/>
    <cellStyle name="40% - Accent6 3 2 5 4 2" xfId="26575" xr:uid="{57A6C7F3-0BDD-4797-8E5F-41398420385D}"/>
    <cellStyle name="40% - Accent6 3 2 5 5" xfId="18247" xr:uid="{33AE59FB-20C7-49ED-B45D-2174D3F8953A}"/>
    <cellStyle name="40% - Accent6 3 2 6" xfId="3037" xr:uid="{B62F9522-AEFD-4D6A-97C0-65F4B6D0ED0E}"/>
    <cellStyle name="40% - Accent6 3 2 6 2" xfId="11367" xr:uid="{45E969BD-67BB-423F-8C2B-719F0E022A7B}"/>
    <cellStyle name="40% - Accent6 3 2 6 2 2" xfId="28024" xr:uid="{26AAC112-B350-4F46-9980-EF3E6FFC0D82}"/>
    <cellStyle name="40% - Accent6 3 2 6 3" xfId="19696" xr:uid="{4C647BFE-3A76-4DA4-B320-77918A4D1D1E}"/>
    <cellStyle name="40% - Accent6 3 2 7" xfId="5813" xr:uid="{7CE9F8D2-2C6D-4631-9AC5-C709BD4690BA}"/>
    <cellStyle name="40% - Accent6 3 2 7 2" xfId="14143" xr:uid="{B65EE0D6-E2C2-4385-BA27-F96C75E8771B}"/>
    <cellStyle name="40% - Accent6 3 2 7 2 2" xfId="30800" xr:uid="{B544525D-2853-415A-881D-318348E23225}"/>
    <cellStyle name="40% - Accent6 3 2 7 3" xfId="22472" xr:uid="{6C201727-1598-4C1B-B972-37904B501770}"/>
    <cellStyle name="40% - Accent6 3 2 8" xfId="8591" xr:uid="{E7B06AFC-EAE9-4818-83AC-A9EF4541EECD}"/>
    <cellStyle name="40% - Accent6 3 2 8 2" xfId="25248" xr:uid="{D41A7692-367D-44EB-85D8-F8FE7B8EAC9B}"/>
    <cellStyle name="40% - Accent6 3 2 9" xfId="16920" xr:uid="{4309D2B4-A66D-4A24-A7D2-59CB5CF3A8F2}"/>
    <cellStyle name="40% - Accent6 3 3" xfId="361" xr:uid="{419B21C1-446A-4A2D-BFD2-45D53E38BC71}"/>
    <cellStyle name="40% - Accent6 3 3 2" xfId="840" xr:uid="{8A7D8326-4BCE-43D6-BEF0-B56372FA6BCE}"/>
    <cellStyle name="40% - Accent6 3 3 2 2" xfId="2168" xr:uid="{A1A1BBF4-E46F-4671-91DB-E4A84A8F3A27}"/>
    <cellStyle name="40% - Accent6 3 3 2 2 2" xfId="4958" xr:uid="{8B13EAEC-A9FD-4BB2-9FE3-7E1595C26F9C}"/>
    <cellStyle name="40% - Accent6 3 3 2 2 2 2" xfId="13288" xr:uid="{161AC8FB-3531-404A-BDAA-589F15E7A09E}"/>
    <cellStyle name="40% - Accent6 3 3 2 2 2 2 2" xfId="29945" xr:uid="{A52EB69D-25CF-4431-A67B-5226EBE430D8}"/>
    <cellStyle name="40% - Accent6 3 3 2 2 2 3" xfId="21617" xr:uid="{4FFD93CD-B916-4EBE-8D8F-C5A7CCDC4413}"/>
    <cellStyle name="40% - Accent6 3 3 2 2 3" xfId="7734" xr:uid="{88ECDC36-0B45-4257-B0E5-8C435E783D44}"/>
    <cellStyle name="40% - Accent6 3 3 2 2 3 2" xfId="16064" xr:uid="{D882B58C-135B-4552-BAF4-041A35B4A28F}"/>
    <cellStyle name="40% - Accent6 3 3 2 2 3 2 2" xfId="32721" xr:uid="{ADBA62B4-FCA3-4153-A59A-5312E60AFD87}"/>
    <cellStyle name="40% - Accent6 3 3 2 2 3 3" xfId="24393" xr:uid="{7B875807-6B16-4936-B31F-3B2E1EE64159}"/>
    <cellStyle name="40% - Accent6 3 3 2 2 4" xfId="10512" xr:uid="{DAD2B368-B710-44AE-B04A-450F2B9EED99}"/>
    <cellStyle name="40% - Accent6 3 3 2 2 4 2" xfId="27169" xr:uid="{72F40852-E345-479F-B790-5E2F3EBEED3B}"/>
    <cellStyle name="40% - Accent6 3 3 2 2 5" xfId="18841" xr:uid="{CFB2B594-8A39-48B1-A93B-93EE6614B086}"/>
    <cellStyle name="40% - Accent6 3 3 2 3" xfId="3631" xr:uid="{AA696771-0C64-4A9A-B27B-6C95377C9EE1}"/>
    <cellStyle name="40% - Accent6 3 3 2 3 2" xfId="11961" xr:uid="{0EEB21BA-46CC-42E1-8B08-9BA495D4EBEE}"/>
    <cellStyle name="40% - Accent6 3 3 2 3 2 2" xfId="28618" xr:uid="{D7C7DF89-019A-46BD-A47B-E624E817AFC7}"/>
    <cellStyle name="40% - Accent6 3 3 2 3 3" xfId="20290" xr:uid="{12B3183E-E390-4F8D-A350-8128D5B0D4E4}"/>
    <cellStyle name="40% - Accent6 3 3 2 4" xfId="6407" xr:uid="{BB34B0A4-5358-4422-AEBB-BCF5AB5919D4}"/>
    <cellStyle name="40% - Accent6 3 3 2 4 2" xfId="14737" xr:uid="{0BD2707B-9F85-4E4A-BB5A-225AD09F0145}"/>
    <cellStyle name="40% - Accent6 3 3 2 4 2 2" xfId="31394" xr:uid="{73037BAE-958D-4CC7-B3DC-E7E7BF9656A9}"/>
    <cellStyle name="40% - Accent6 3 3 2 4 3" xfId="23066" xr:uid="{F7E3797D-B537-468D-AB50-848BD764E7CA}"/>
    <cellStyle name="40% - Accent6 3 3 2 5" xfId="9185" xr:uid="{2D0230FD-77B0-4252-8408-D872F824D72C}"/>
    <cellStyle name="40% - Accent6 3 3 2 5 2" xfId="25842" xr:uid="{5875B459-51F5-44D5-A489-F782B51528EC}"/>
    <cellStyle name="40% - Accent6 3 3 2 6" xfId="17514" xr:uid="{A80F033D-0F7A-4425-8CFC-A855A5CDC8EA}"/>
    <cellStyle name="40% - Accent6 3 3 3" xfId="1691" xr:uid="{FFAA645A-64DE-43EB-A3C3-CF6D6C151A07}"/>
    <cellStyle name="40% - Accent6 3 3 3 2" xfId="4481" xr:uid="{64AF243A-657F-4EE8-9B4C-BEAA2A14379C}"/>
    <cellStyle name="40% - Accent6 3 3 3 2 2" xfId="12811" xr:uid="{61E71B45-2EC4-442E-8B9B-C30E89BC0003}"/>
    <cellStyle name="40% - Accent6 3 3 3 2 2 2" xfId="29468" xr:uid="{C8FA203E-50E4-4E53-8700-F30A84EDB268}"/>
    <cellStyle name="40% - Accent6 3 3 3 2 3" xfId="21140" xr:uid="{36D93076-5A6D-411A-881A-8993F2249862}"/>
    <cellStyle name="40% - Accent6 3 3 3 3" xfId="7257" xr:uid="{698A5E51-54BE-41AB-8ACA-D2AAB8049B2C}"/>
    <cellStyle name="40% - Accent6 3 3 3 3 2" xfId="15587" xr:uid="{F49F37FE-B23A-4B38-8455-7C589C0346AA}"/>
    <cellStyle name="40% - Accent6 3 3 3 3 2 2" xfId="32244" xr:uid="{CD5D672B-3D31-44C7-97BB-A4FDFA2EE248}"/>
    <cellStyle name="40% - Accent6 3 3 3 3 3" xfId="23916" xr:uid="{6A471FF5-A653-4A18-B6EA-DE1F8523BCA1}"/>
    <cellStyle name="40% - Accent6 3 3 3 4" xfId="10035" xr:uid="{48F82DA8-0C3E-4481-A0D4-03A060DC4F0C}"/>
    <cellStyle name="40% - Accent6 3 3 3 4 2" xfId="26692" xr:uid="{D9EF9F75-3491-4442-BC3E-02354D692274}"/>
    <cellStyle name="40% - Accent6 3 3 3 5" xfId="18364" xr:uid="{DBB03F62-D409-448B-8424-D2C49F9328F7}"/>
    <cellStyle name="40% - Accent6 3 3 4" xfId="3154" xr:uid="{E4A90D71-4897-4A52-8C63-BED47642D709}"/>
    <cellStyle name="40% - Accent6 3 3 4 2" xfId="11484" xr:uid="{8AFE42FE-7C3B-4329-A127-E13B72244ED7}"/>
    <cellStyle name="40% - Accent6 3 3 4 2 2" xfId="28141" xr:uid="{948D79E2-4CE9-4432-94F0-421FFDD0F9BA}"/>
    <cellStyle name="40% - Accent6 3 3 4 3" xfId="19813" xr:uid="{F0FD18CF-F461-4127-BB56-EABE29397365}"/>
    <cellStyle name="40% - Accent6 3 3 5" xfId="5930" xr:uid="{D583416E-1A1B-4FE4-BB0D-F4D930C144BF}"/>
    <cellStyle name="40% - Accent6 3 3 5 2" xfId="14260" xr:uid="{8391EC14-300B-4010-B56B-3E3E33499FB6}"/>
    <cellStyle name="40% - Accent6 3 3 5 2 2" xfId="30917" xr:uid="{8B38A50E-128A-46B4-95BF-69647A973AD3}"/>
    <cellStyle name="40% - Accent6 3 3 5 3" xfId="22589" xr:uid="{1CBB5E02-0781-4347-8431-D17CBCC481B8}"/>
    <cellStyle name="40% - Accent6 3 3 6" xfId="8708" xr:uid="{646A23C8-09F9-4682-9F93-D4C8000B3CEE}"/>
    <cellStyle name="40% - Accent6 3 3 6 2" xfId="25365" xr:uid="{C5EE0733-9850-496D-93F5-BCD4882D6E10}"/>
    <cellStyle name="40% - Accent6 3 3 7" xfId="17037" xr:uid="{26A892B3-1CEA-482A-9808-9E7F43730E91}"/>
    <cellStyle name="40% - Accent6 3 4" xfId="597" xr:uid="{048DD4AD-36A6-4EC1-85C3-C863ACC497F1}"/>
    <cellStyle name="40% - Accent6 3 4 2" xfId="1927" xr:uid="{A1CB4997-031D-4577-B2B7-BA0B8DBD3DF4}"/>
    <cellStyle name="40% - Accent6 3 4 2 2" xfId="4717" xr:uid="{98D19F43-D5BF-48A4-9E3B-A640EA1D9761}"/>
    <cellStyle name="40% - Accent6 3 4 2 2 2" xfId="13047" xr:uid="{38B169B0-C2E0-47DD-A96D-2EADACCDEA1B}"/>
    <cellStyle name="40% - Accent6 3 4 2 2 2 2" xfId="29704" xr:uid="{97FE572B-2FB0-4CA5-B07D-C0C86869D603}"/>
    <cellStyle name="40% - Accent6 3 4 2 2 3" xfId="21376" xr:uid="{76C3C33E-2EB5-464C-AEDC-8635C3823BA7}"/>
    <cellStyle name="40% - Accent6 3 4 2 3" xfId="7493" xr:uid="{8EAB1161-375C-419E-A05C-59B3A4E5F1DC}"/>
    <cellStyle name="40% - Accent6 3 4 2 3 2" xfId="15823" xr:uid="{C787FE57-92EB-451C-BB58-F86BA5B498B4}"/>
    <cellStyle name="40% - Accent6 3 4 2 3 2 2" xfId="32480" xr:uid="{31FEE613-F826-431B-8817-75BAFBF10767}"/>
    <cellStyle name="40% - Accent6 3 4 2 3 3" xfId="24152" xr:uid="{63FB6481-E16F-446B-ACB0-E4D182C1D017}"/>
    <cellStyle name="40% - Accent6 3 4 2 4" xfId="10271" xr:uid="{09930572-8460-43D0-927F-5D98B8F99B4A}"/>
    <cellStyle name="40% - Accent6 3 4 2 4 2" xfId="26928" xr:uid="{E1240219-3282-4316-989E-7B90DFCB3FC6}"/>
    <cellStyle name="40% - Accent6 3 4 2 5" xfId="18600" xr:uid="{CE0EB051-E7DF-4514-B10A-6A4DEC825150}"/>
    <cellStyle name="40% - Accent6 3 4 3" xfId="3390" xr:uid="{239A6A50-1E12-4AE0-AA4E-871B12A1F60D}"/>
    <cellStyle name="40% - Accent6 3 4 3 2" xfId="11720" xr:uid="{4B812E5A-8580-4B52-93C8-B27666BBE2A3}"/>
    <cellStyle name="40% - Accent6 3 4 3 2 2" xfId="28377" xr:uid="{16754168-C493-44F0-8063-D836AB9A1C49}"/>
    <cellStyle name="40% - Accent6 3 4 3 3" xfId="20049" xr:uid="{0FB6B303-8901-4995-BA05-1641352F1327}"/>
    <cellStyle name="40% - Accent6 3 4 4" xfId="6166" xr:uid="{06E1BD06-7325-4CCF-B14C-4836CA443E23}"/>
    <cellStyle name="40% - Accent6 3 4 4 2" xfId="14496" xr:uid="{150EB4D5-2F75-4935-90FF-AB9BDCF17E03}"/>
    <cellStyle name="40% - Accent6 3 4 4 2 2" xfId="31153" xr:uid="{3E373B9F-FED4-411E-89B2-207879285705}"/>
    <cellStyle name="40% - Accent6 3 4 4 3" xfId="22825" xr:uid="{41066E3D-3481-42E2-8BE0-3ED8F1315275}"/>
    <cellStyle name="40% - Accent6 3 4 5" xfId="8944" xr:uid="{85F2101D-288A-4C1B-8DF6-9B6D4A89CAEC}"/>
    <cellStyle name="40% - Accent6 3 4 5 2" xfId="25601" xr:uid="{91146A0D-173E-425C-A185-C6DA723A5046}"/>
    <cellStyle name="40% - Accent6 3 4 6" xfId="17273" xr:uid="{743A4342-D7E1-4589-AFD3-CFEB58090D7B}"/>
    <cellStyle name="40% - Accent6 3 5" xfId="1074" xr:uid="{A531FD6E-8CDC-433C-81B6-955966EF4CE4}"/>
    <cellStyle name="40% - Accent6 3 5 2" xfId="2402" xr:uid="{06EE1F51-9758-4AE6-91C8-5346C6BF48DB}"/>
    <cellStyle name="40% - Accent6 3 5 2 2" xfId="5192" xr:uid="{742CCC38-18C2-4F9B-8B92-EC7BC659FFB4}"/>
    <cellStyle name="40% - Accent6 3 5 2 2 2" xfId="13522" xr:uid="{8E82E2DF-D0C7-4CD0-9317-524D06573511}"/>
    <cellStyle name="40% - Accent6 3 5 2 2 2 2" xfId="30179" xr:uid="{86726089-BE3D-4944-A336-ED737636E790}"/>
    <cellStyle name="40% - Accent6 3 5 2 2 3" xfId="21851" xr:uid="{5A7D5D64-2657-4F62-9BF3-6E4D774F55AD}"/>
    <cellStyle name="40% - Accent6 3 5 2 3" xfId="7968" xr:uid="{B1EDBCAD-2D9C-486A-9001-330DC7658180}"/>
    <cellStyle name="40% - Accent6 3 5 2 3 2" xfId="16298" xr:uid="{51917E60-941F-448D-9B3D-0BAF00C3C80B}"/>
    <cellStyle name="40% - Accent6 3 5 2 3 2 2" xfId="32955" xr:uid="{775BDC78-0393-4A40-9BC8-1F3933748BC5}"/>
    <cellStyle name="40% - Accent6 3 5 2 3 3" xfId="24627" xr:uid="{AB1A2A99-8FC8-45F0-A7DC-8D2D5099A30E}"/>
    <cellStyle name="40% - Accent6 3 5 2 4" xfId="10746" xr:uid="{51350110-83F8-4D98-BA80-43D2FB763633}"/>
    <cellStyle name="40% - Accent6 3 5 2 4 2" xfId="27403" xr:uid="{13C6DD4B-77FC-40B3-9BEA-A2CB198521B1}"/>
    <cellStyle name="40% - Accent6 3 5 2 5" xfId="19075" xr:uid="{9B87205E-CECE-413F-B662-ACDF17331790}"/>
    <cellStyle name="40% - Accent6 3 5 3" xfId="3865" xr:uid="{ADFC5909-ED32-479C-ACDE-AD68707253BE}"/>
    <cellStyle name="40% - Accent6 3 5 3 2" xfId="12195" xr:uid="{58DC18D8-A5F0-440B-8FDD-E7EEB982ECEC}"/>
    <cellStyle name="40% - Accent6 3 5 3 2 2" xfId="28852" xr:uid="{E8B3E77C-47E8-4A6F-B33F-D499A23079B5}"/>
    <cellStyle name="40% - Accent6 3 5 3 3" xfId="20524" xr:uid="{A9C44FDB-C3B6-4B7D-958B-845E4D499915}"/>
    <cellStyle name="40% - Accent6 3 5 4" xfId="6641" xr:uid="{9E7D4F01-17D1-4114-B5A8-7F864275F823}"/>
    <cellStyle name="40% - Accent6 3 5 4 2" xfId="14971" xr:uid="{6C9B8913-A20E-4F53-B7AB-3A862E8871BF}"/>
    <cellStyle name="40% - Accent6 3 5 4 2 2" xfId="31628" xr:uid="{B760DF0A-4CC7-4C16-813E-833F9927994D}"/>
    <cellStyle name="40% - Accent6 3 5 4 3" xfId="23300" xr:uid="{37E4274D-5788-42F7-9DBA-562530E81A6E}"/>
    <cellStyle name="40% - Accent6 3 5 5" xfId="9419" xr:uid="{5DDC86F5-F991-4E22-B425-8DB587198742}"/>
    <cellStyle name="40% - Accent6 3 5 5 2" xfId="26076" xr:uid="{E9503555-6CB7-44D5-8A81-DA4A451E3762}"/>
    <cellStyle name="40% - Accent6 3 5 6" xfId="17748" xr:uid="{3DE93F8F-D5E2-4E1F-AD0F-DCE51A5E2109}"/>
    <cellStyle name="40% - Accent6 3 6" xfId="1339" xr:uid="{CB139A7D-0842-47BC-8F4A-49EEB0B479D5}"/>
    <cellStyle name="40% - Accent6 3 6 2" xfId="2667" xr:uid="{09F1FA18-41AA-484A-BCD4-BEF7A5E07E52}"/>
    <cellStyle name="40% - Accent6 3 6 2 2" xfId="5457" xr:uid="{6AE2437F-0AE9-4723-B357-02349ECAB7DF}"/>
    <cellStyle name="40% - Accent6 3 6 2 2 2" xfId="13787" xr:uid="{141147C3-CECD-46AC-85D5-68E1B4A1186D}"/>
    <cellStyle name="40% - Accent6 3 6 2 2 2 2" xfId="30444" xr:uid="{2CB21D33-BE02-44C5-8094-314E0A99E251}"/>
    <cellStyle name="40% - Accent6 3 6 2 2 3" xfId="22116" xr:uid="{8348CA8A-715C-4727-BDDD-929C66C0AF1D}"/>
    <cellStyle name="40% - Accent6 3 6 2 3" xfId="8233" xr:uid="{60C7FB2E-1EFA-4760-A12E-144F875BCE64}"/>
    <cellStyle name="40% - Accent6 3 6 2 3 2" xfId="16563" xr:uid="{906E6D83-81E5-4438-B849-E3157B662E1F}"/>
    <cellStyle name="40% - Accent6 3 6 2 3 2 2" xfId="33220" xr:uid="{63C27965-B549-43E6-A17F-D93F998F377B}"/>
    <cellStyle name="40% - Accent6 3 6 2 3 3" xfId="24892" xr:uid="{5073C890-9540-43FF-94B3-2F06EF0DAB30}"/>
    <cellStyle name="40% - Accent6 3 6 2 4" xfId="11011" xr:uid="{C6E585CA-36DB-4E4A-B364-6A46323A7869}"/>
    <cellStyle name="40% - Accent6 3 6 2 4 2" xfId="27668" xr:uid="{26488AD6-7153-445F-9909-CFA3940A8416}"/>
    <cellStyle name="40% - Accent6 3 6 2 5" xfId="19340" xr:uid="{C9F4602D-F7ED-4990-A71A-0D38737BAAB8}"/>
    <cellStyle name="40% - Accent6 3 6 3" xfId="4130" xr:uid="{FBC5CAEA-BD68-482D-A347-00637B21DE84}"/>
    <cellStyle name="40% - Accent6 3 6 3 2" xfId="12460" xr:uid="{1602BCE6-B687-42FF-B725-17799C2B6F38}"/>
    <cellStyle name="40% - Accent6 3 6 3 2 2" xfId="29117" xr:uid="{9856326E-34DF-49D4-8CCB-ECC7351E77DF}"/>
    <cellStyle name="40% - Accent6 3 6 3 3" xfId="20789" xr:uid="{4E000AD2-FD0A-472E-9BA1-92AF05DD7097}"/>
    <cellStyle name="40% - Accent6 3 6 4" xfId="6906" xr:uid="{ECBE6305-A3D2-4B38-AAC5-C9EB0BD424F1}"/>
    <cellStyle name="40% - Accent6 3 6 4 2" xfId="15236" xr:uid="{ECB10ACA-B31D-4707-AEA3-1B5D3AB7198A}"/>
    <cellStyle name="40% - Accent6 3 6 4 2 2" xfId="31893" xr:uid="{84D69C45-437E-4C43-A66B-077FFF707F6A}"/>
    <cellStyle name="40% - Accent6 3 6 4 3" xfId="23565" xr:uid="{48B7DD7C-8AB2-47C4-975F-B2044358D2D1}"/>
    <cellStyle name="40% - Accent6 3 6 5" xfId="9684" xr:uid="{5AAFA237-7A52-4C58-91D4-2AE5C53C9FF8}"/>
    <cellStyle name="40% - Accent6 3 6 5 2" xfId="26341" xr:uid="{27C7F87F-6AA3-46B1-9114-C60C3AA95853}"/>
    <cellStyle name="40% - Accent6 3 6 6" xfId="18013" xr:uid="{B283CD21-5BAC-4770-8D02-554D329C7C46}"/>
    <cellStyle name="40% - Accent6 3 7" xfId="1454" xr:uid="{EE73FD7B-9475-4848-9026-18C093355E77}"/>
    <cellStyle name="40% - Accent6 3 7 2" xfId="4244" xr:uid="{74A38848-9464-47D6-955D-AEF5C0A19B01}"/>
    <cellStyle name="40% - Accent6 3 7 2 2" xfId="12574" xr:uid="{5EBA1DC4-FC60-459B-AE5D-A40E0790B167}"/>
    <cellStyle name="40% - Accent6 3 7 2 2 2" xfId="29231" xr:uid="{1E63AF99-861C-4DEF-A6AE-9566E3BAE460}"/>
    <cellStyle name="40% - Accent6 3 7 2 3" xfId="20903" xr:uid="{1ED10D46-79DA-4D52-8394-195297407259}"/>
    <cellStyle name="40% - Accent6 3 7 3" xfId="7020" xr:uid="{B097126D-2252-4896-ADB2-1B3A2339E703}"/>
    <cellStyle name="40% - Accent6 3 7 3 2" xfId="15350" xr:uid="{8184814F-DF1F-4B00-AA77-B185F6B40EE6}"/>
    <cellStyle name="40% - Accent6 3 7 3 2 2" xfId="32007" xr:uid="{D52050B1-81D2-4FFE-9A95-FD5F70574942}"/>
    <cellStyle name="40% - Accent6 3 7 3 3" xfId="23679" xr:uid="{BA37039E-A257-45D5-A6A9-F6EEA29F7E3F}"/>
    <cellStyle name="40% - Accent6 3 7 4" xfId="9798" xr:uid="{B75CB7E1-3D98-45F0-A5FF-6BB340E56F17}"/>
    <cellStyle name="40% - Accent6 3 7 4 2" xfId="26455" xr:uid="{814548D5-E147-4AC1-9D66-36A292499383}"/>
    <cellStyle name="40% - Accent6 3 7 5" xfId="18127" xr:uid="{C65AC426-0020-44DA-9B68-A08F97D4C791}"/>
    <cellStyle name="40% - Accent6 3 8" xfId="2917" xr:uid="{C5C520F6-0857-4469-B01A-E1466CB6DBDD}"/>
    <cellStyle name="40% - Accent6 3 8 2" xfId="11247" xr:uid="{6E702A58-BF23-4F76-994A-CC420130A68C}"/>
    <cellStyle name="40% - Accent6 3 8 2 2" xfId="27904" xr:uid="{7CC25BEC-E52D-415F-A1FC-E9ABC15E9CCC}"/>
    <cellStyle name="40% - Accent6 3 8 3" xfId="19576" xr:uid="{0A48649D-7706-49BA-95AD-42B9C379F74F}"/>
    <cellStyle name="40% - Accent6 3 9" xfId="5693" xr:uid="{6342F63C-FCEA-4B5A-A9F2-BC61AE39ED8A}"/>
    <cellStyle name="40% - Accent6 3 9 2" xfId="14023" xr:uid="{64B4EE9B-7262-4A84-9530-046DFA239C82}"/>
    <cellStyle name="40% - Accent6 3 9 2 2" xfId="30680" xr:uid="{A05AC7DE-63C6-4CF9-8666-F68A78F17FB9}"/>
    <cellStyle name="40% - Accent6 3 9 3" xfId="22352" xr:uid="{0D12ACF5-C081-4A18-AA5A-1BCB6D69AA96}"/>
    <cellStyle name="40% - Accent6 4" xfId="178" xr:uid="{78930189-7B3E-4F52-83F2-B27B85E2C111}"/>
    <cellStyle name="40% - Accent6 4 10" xfId="34771" xr:uid="{DC713D6E-060C-4FBE-848E-020179BA13C6}"/>
    <cellStyle name="40% - Accent6 4 2" xfId="419" xr:uid="{E9DD8BBD-DF85-4097-AFFC-EA9BB0223471}"/>
    <cellStyle name="40% - Accent6 4 2 2" xfId="896" xr:uid="{BD13BC79-BE42-4105-8A21-BE027A9227A4}"/>
    <cellStyle name="40% - Accent6 4 2 2 2" xfId="2224" xr:uid="{787D2945-F64A-4B34-9019-0F49BB500212}"/>
    <cellStyle name="40% - Accent6 4 2 2 2 2" xfId="5014" xr:uid="{1DA80089-3EDE-4C82-9D5B-1EF414F65D47}"/>
    <cellStyle name="40% - Accent6 4 2 2 2 2 2" xfId="13344" xr:uid="{B3AC6667-6A68-4348-8CD8-645ABBE301D3}"/>
    <cellStyle name="40% - Accent6 4 2 2 2 2 2 2" xfId="30001" xr:uid="{B7507077-152A-466F-9107-355489653A1D}"/>
    <cellStyle name="40% - Accent6 4 2 2 2 2 3" xfId="21673" xr:uid="{A962027A-F85B-4153-A7A2-B545E344A96C}"/>
    <cellStyle name="40% - Accent6 4 2 2 2 3" xfId="7790" xr:uid="{A038A915-2BF4-40FC-88A9-DE982054099F}"/>
    <cellStyle name="40% - Accent6 4 2 2 2 3 2" xfId="16120" xr:uid="{F85AA089-BA87-4C26-85E0-B1552224E4FE}"/>
    <cellStyle name="40% - Accent6 4 2 2 2 3 2 2" xfId="32777" xr:uid="{75E14553-2FB4-44B3-A73F-AEE75AA52C19}"/>
    <cellStyle name="40% - Accent6 4 2 2 2 3 3" xfId="24449" xr:uid="{91B11780-091F-4974-BC87-39F95A870FC6}"/>
    <cellStyle name="40% - Accent6 4 2 2 2 4" xfId="10568" xr:uid="{0888DED3-48E3-4796-B3EB-44F0F297B0A5}"/>
    <cellStyle name="40% - Accent6 4 2 2 2 4 2" xfId="27225" xr:uid="{AF4477AE-DEF2-40FC-BFD4-917CBEDBBAE6}"/>
    <cellStyle name="40% - Accent6 4 2 2 2 5" xfId="18897" xr:uid="{FD979491-0477-4C23-8C80-73475615768F}"/>
    <cellStyle name="40% - Accent6 4 2 2 3" xfId="3687" xr:uid="{FFC4EAB3-E293-4715-A36E-28D7C495983C}"/>
    <cellStyle name="40% - Accent6 4 2 2 3 2" xfId="12017" xr:uid="{2BCD2961-7495-4872-B323-5B217FB7BDC7}"/>
    <cellStyle name="40% - Accent6 4 2 2 3 2 2" xfId="28674" xr:uid="{A3C22809-9289-4B76-AE30-A6CD0DCF5B90}"/>
    <cellStyle name="40% - Accent6 4 2 2 3 3" xfId="20346" xr:uid="{AA2D8980-5CA1-420E-A5E0-4F61C7E56978}"/>
    <cellStyle name="40% - Accent6 4 2 2 4" xfId="6463" xr:uid="{0EC126F1-4226-411C-80CA-DE595B42D518}"/>
    <cellStyle name="40% - Accent6 4 2 2 4 2" xfId="14793" xr:uid="{91272648-D00C-475C-BEA8-659933CCADE8}"/>
    <cellStyle name="40% - Accent6 4 2 2 4 2 2" xfId="31450" xr:uid="{5C9F5D39-41CF-4D0A-8A5E-442033788C1D}"/>
    <cellStyle name="40% - Accent6 4 2 2 4 3" xfId="23122" xr:uid="{2CD51B0A-35BF-48B6-BF9D-9DDF7432598E}"/>
    <cellStyle name="40% - Accent6 4 2 2 5" xfId="9241" xr:uid="{250FE6E9-ADD7-47B2-B786-D53D09B52316}"/>
    <cellStyle name="40% - Accent6 4 2 2 5 2" xfId="25898" xr:uid="{77E91566-BF48-494A-9BFD-ADC73485B769}"/>
    <cellStyle name="40% - Accent6 4 2 2 6" xfId="17570" xr:uid="{B0EE4D09-2F73-410D-B540-D7B5D635FDCE}"/>
    <cellStyle name="40% - Accent6 4 2 3" xfId="1749" xr:uid="{AA79B42D-6521-4999-97A7-79028B105680}"/>
    <cellStyle name="40% - Accent6 4 2 3 2" xfId="4539" xr:uid="{332DC93F-16D1-4248-8465-9CA353DD1204}"/>
    <cellStyle name="40% - Accent6 4 2 3 2 2" xfId="12869" xr:uid="{1BB2FEDF-63F8-48C6-9816-7E65E97222A5}"/>
    <cellStyle name="40% - Accent6 4 2 3 2 2 2" xfId="29526" xr:uid="{45307691-084D-4513-8CFE-276523FD3193}"/>
    <cellStyle name="40% - Accent6 4 2 3 2 3" xfId="21198" xr:uid="{D02C1A3F-9E14-46B0-BDC8-2CC493C94769}"/>
    <cellStyle name="40% - Accent6 4 2 3 3" xfId="7315" xr:uid="{0147BED3-D659-4A4B-810A-4E27C15F2886}"/>
    <cellStyle name="40% - Accent6 4 2 3 3 2" xfId="15645" xr:uid="{9B920B28-62E2-4798-AAF4-461F396A0AF2}"/>
    <cellStyle name="40% - Accent6 4 2 3 3 2 2" xfId="32302" xr:uid="{8BDAD7CE-92A8-432B-9843-E6CF903A9F5B}"/>
    <cellStyle name="40% - Accent6 4 2 3 3 3" xfId="23974" xr:uid="{746D15DC-181B-4ABC-92DD-1B7CB1B6C3C8}"/>
    <cellStyle name="40% - Accent6 4 2 3 4" xfId="10093" xr:uid="{CB8A9805-2CF0-40AE-9A23-2972645CFA25}"/>
    <cellStyle name="40% - Accent6 4 2 3 4 2" xfId="26750" xr:uid="{0AE1A423-5273-458A-A585-0883F60EEDC4}"/>
    <cellStyle name="40% - Accent6 4 2 3 5" xfId="18422" xr:uid="{E771BA08-E329-424F-9901-B201343507B5}"/>
    <cellStyle name="40% - Accent6 4 2 4" xfId="3212" xr:uid="{00290509-C85F-41B9-A0D0-D6893DAA9461}"/>
    <cellStyle name="40% - Accent6 4 2 4 2" xfId="11542" xr:uid="{8AA8EEFB-D2A9-4ED0-BDEF-3FDA0A28507A}"/>
    <cellStyle name="40% - Accent6 4 2 4 2 2" xfId="28199" xr:uid="{F75DEFBA-DBA9-404D-8699-4FE86A7F5791}"/>
    <cellStyle name="40% - Accent6 4 2 4 3" xfId="19871" xr:uid="{4349BCB8-C427-4725-B708-7E5D0059EDFB}"/>
    <cellStyle name="40% - Accent6 4 2 5" xfId="5988" xr:uid="{36D1C5C2-D8CB-4242-B2ED-44EE70A809FE}"/>
    <cellStyle name="40% - Accent6 4 2 5 2" xfId="14318" xr:uid="{85B35026-8FD7-47F1-97DB-D903B09C1FE2}"/>
    <cellStyle name="40% - Accent6 4 2 5 2 2" xfId="30975" xr:uid="{4CEDDA71-58B9-46B7-9500-0A481DCEAEE6}"/>
    <cellStyle name="40% - Accent6 4 2 5 3" xfId="22647" xr:uid="{B633F6D1-9A36-4841-8929-294D3E88202A}"/>
    <cellStyle name="40% - Accent6 4 2 6" xfId="8766" xr:uid="{7A29A709-D72C-4B23-BE64-1FD18AF5BC72}"/>
    <cellStyle name="40% - Accent6 4 2 6 2" xfId="25423" xr:uid="{DC291C90-C65E-4B8B-B31C-AA6593A7A4DE}"/>
    <cellStyle name="40% - Accent6 4 2 7" xfId="17095" xr:uid="{5A3ACF50-1ABA-47B2-8649-209AB9ACA0D4}"/>
    <cellStyle name="40% - Accent6 4 3" xfId="655" xr:uid="{8CF51BC4-6197-41F7-903A-4CD53D0534F7}"/>
    <cellStyle name="40% - Accent6 4 3 2" xfId="1985" xr:uid="{A9AF4943-DE64-4AAD-9DDB-36088903E640}"/>
    <cellStyle name="40% - Accent6 4 3 2 2" xfId="4775" xr:uid="{2873B1AB-771E-4E17-855C-DAA84218FC42}"/>
    <cellStyle name="40% - Accent6 4 3 2 2 2" xfId="13105" xr:uid="{7C9444BC-A33F-4D7F-9F31-50C14E9CD9B5}"/>
    <cellStyle name="40% - Accent6 4 3 2 2 2 2" xfId="29762" xr:uid="{CF7B7991-EAA6-432E-8425-CA10BED0EE3A}"/>
    <cellStyle name="40% - Accent6 4 3 2 2 3" xfId="21434" xr:uid="{D091C025-D07F-479A-B46C-6F2994A4AE09}"/>
    <cellStyle name="40% - Accent6 4 3 2 3" xfId="7551" xr:uid="{C9B9F7F8-4084-4BAA-93F8-E1B671F2A3E6}"/>
    <cellStyle name="40% - Accent6 4 3 2 3 2" xfId="15881" xr:uid="{F9A1E333-5C05-4983-9883-87440E747436}"/>
    <cellStyle name="40% - Accent6 4 3 2 3 2 2" xfId="32538" xr:uid="{9D47CEE3-EE41-4964-8158-8F17DEC9F905}"/>
    <cellStyle name="40% - Accent6 4 3 2 3 3" xfId="24210" xr:uid="{9BF8C819-94C4-4320-86CF-373A8BABCD4D}"/>
    <cellStyle name="40% - Accent6 4 3 2 4" xfId="10329" xr:uid="{0FC531E0-1D63-419A-BCDC-63EC696EB324}"/>
    <cellStyle name="40% - Accent6 4 3 2 4 2" xfId="26986" xr:uid="{71182691-637B-4847-9D80-23E758AC3722}"/>
    <cellStyle name="40% - Accent6 4 3 2 5" xfId="18658" xr:uid="{28386E4B-493C-4B4E-8F85-44078363993B}"/>
    <cellStyle name="40% - Accent6 4 3 3" xfId="3448" xr:uid="{39D1DA69-A3C7-4B40-BFD2-E4D553AC0162}"/>
    <cellStyle name="40% - Accent6 4 3 3 2" xfId="11778" xr:uid="{9FC06B19-ED18-4348-AB8B-45BCCC198461}"/>
    <cellStyle name="40% - Accent6 4 3 3 2 2" xfId="28435" xr:uid="{79D1A9CA-132F-4D34-88BA-7265BAB004DF}"/>
    <cellStyle name="40% - Accent6 4 3 3 3" xfId="20107" xr:uid="{0CEC63FA-8F17-4BAA-A90A-526AAA6EB3C8}"/>
    <cellStyle name="40% - Accent6 4 3 4" xfId="6224" xr:uid="{6BB83666-D0FA-4E3F-A1A4-27E466212CB3}"/>
    <cellStyle name="40% - Accent6 4 3 4 2" xfId="14554" xr:uid="{2C440FAC-74AF-4409-B4F6-A009A4B4D5C6}"/>
    <cellStyle name="40% - Accent6 4 3 4 2 2" xfId="31211" xr:uid="{B1821079-B2A9-4D1C-8629-6D16DA1C9D0F}"/>
    <cellStyle name="40% - Accent6 4 3 4 3" xfId="22883" xr:uid="{0A299F70-F3B9-486B-949A-695DCB302AC9}"/>
    <cellStyle name="40% - Accent6 4 3 5" xfId="9002" xr:uid="{B1F293BA-A3B7-4E9E-A949-36BB1C001519}"/>
    <cellStyle name="40% - Accent6 4 3 5 2" xfId="25659" xr:uid="{D075E3E4-FF40-4BE0-9B31-184F1157C5E5}"/>
    <cellStyle name="40% - Accent6 4 3 6" xfId="17331" xr:uid="{1EA311BF-2626-4C8F-9F8A-7FD875CF2FD5}"/>
    <cellStyle name="40% - Accent6 4 4" xfId="1132" xr:uid="{6F3C28A6-8ADB-4EEB-8E70-28F3EE454C29}"/>
    <cellStyle name="40% - Accent6 4 4 2" xfId="2460" xr:uid="{FA273621-F9BA-4B31-8EA7-D97736624B39}"/>
    <cellStyle name="40% - Accent6 4 4 2 2" xfId="5250" xr:uid="{822449BD-49D7-4F45-9E4D-50F8A163184D}"/>
    <cellStyle name="40% - Accent6 4 4 2 2 2" xfId="13580" xr:uid="{A385FC9A-74E3-40C5-9C18-DF2E0307E582}"/>
    <cellStyle name="40% - Accent6 4 4 2 2 2 2" xfId="30237" xr:uid="{C762FB57-40C2-4E87-8519-23CB846DA41E}"/>
    <cellStyle name="40% - Accent6 4 4 2 2 3" xfId="21909" xr:uid="{31A3BD1B-4D25-48E7-A40F-280F9C3C6974}"/>
    <cellStyle name="40% - Accent6 4 4 2 3" xfId="8026" xr:uid="{58F73DD7-7BEC-45BF-B2C5-4723466F38C9}"/>
    <cellStyle name="40% - Accent6 4 4 2 3 2" xfId="16356" xr:uid="{7DEF3931-CB0D-4363-9817-D26C4DF165AB}"/>
    <cellStyle name="40% - Accent6 4 4 2 3 2 2" xfId="33013" xr:uid="{14870CF7-268D-40A7-A554-421B26149D8E}"/>
    <cellStyle name="40% - Accent6 4 4 2 3 3" xfId="24685" xr:uid="{C4B06A5E-A2F0-4B7D-AB2C-905F6D394155}"/>
    <cellStyle name="40% - Accent6 4 4 2 4" xfId="10804" xr:uid="{4407BF17-96EC-4E10-B268-A287A8330990}"/>
    <cellStyle name="40% - Accent6 4 4 2 4 2" xfId="27461" xr:uid="{EBA4DA26-E1D9-471F-840D-C24EBD06868E}"/>
    <cellStyle name="40% - Accent6 4 4 2 5" xfId="19133" xr:uid="{C29CC472-E17E-4309-8AB3-6FFDF6BF56FD}"/>
    <cellStyle name="40% - Accent6 4 4 3" xfId="3923" xr:uid="{09CD35B9-80BC-4037-8B9F-67100850C975}"/>
    <cellStyle name="40% - Accent6 4 4 3 2" xfId="12253" xr:uid="{0BBD2EF8-B715-4E78-A268-2C33F18DB3B2}"/>
    <cellStyle name="40% - Accent6 4 4 3 2 2" xfId="28910" xr:uid="{6183A4CD-F5AC-49BC-8909-5E8AFAA1C788}"/>
    <cellStyle name="40% - Accent6 4 4 3 3" xfId="20582" xr:uid="{FCEB241E-FD71-4853-AD5B-3FAFC9F768A8}"/>
    <cellStyle name="40% - Accent6 4 4 4" xfId="6699" xr:uid="{11EA662A-F746-4737-9C5F-2383BBCDA82A}"/>
    <cellStyle name="40% - Accent6 4 4 4 2" xfId="15029" xr:uid="{C927B2DF-8474-404A-B7D1-A5DF911233BF}"/>
    <cellStyle name="40% - Accent6 4 4 4 2 2" xfId="31686" xr:uid="{BC089C9C-B0D6-4190-8CE1-237A33C3425E}"/>
    <cellStyle name="40% - Accent6 4 4 4 3" xfId="23358" xr:uid="{3D605E2A-A8C7-45AB-84EC-430FFDEF4686}"/>
    <cellStyle name="40% - Accent6 4 4 5" xfId="9477" xr:uid="{BE697EB8-B2A5-4D9C-AC15-07F27DA2C04F}"/>
    <cellStyle name="40% - Accent6 4 4 5 2" xfId="26134" xr:uid="{B203C29C-80B3-4933-B968-255672816B16}"/>
    <cellStyle name="40% - Accent6 4 4 6" xfId="17806" xr:uid="{8C96D8AA-5086-4870-84FA-81F8D3B044C0}"/>
    <cellStyle name="40% - Accent6 4 5" xfId="1512" xr:uid="{7BAC4A9C-AC19-4F57-A5E8-DDDA7D4E8935}"/>
    <cellStyle name="40% - Accent6 4 5 2" xfId="4302" xr:uid="{29535BEF-AE25-4AA0-8DCD-8A8C63AF2375}"/>
    <cellStyle name="40% - Accent6 4 5 2 2" xfId="12632" xr:uid="{707EDA4E-3BD7-4378-892F-1D0B5B578093}"/>
    <cellStyle name="40% - Accent6 4 5 2 2 2" xfId="29289" xr:uid="{AC3D5E47-8CA5-4154-816D-A2D5461BCE41}"/>
    <cellStyle name="40% - Accent6 4 5 2 3" xfId="20961" xr:uid="{B63CBB4A-859D-4173-9D7D-690989D149EB}"/>
    <cellStyle name="40% - Accent6 4 5 3" xfId="7078" xr:uid="{022E98E9-F3B8-4AC2-8F0B-0D4FDB8EEE65}"/>
    <cellStyle name="40% - Accent6 4 5 3 2" xfId="15408" xr:uid="{18BD1CE5-1235-4012-AD03-C06256BD91A9}"/>
    <cellStyle name="40% - Accent6 4 5 3 2 2" xfId="32065" xr:uid="{92F5F644-06CD-4D8C-B32F-469DC3B4D246}"/>
    <cellStyle name="40% - Accent6 4 5 3 3" xfId="23737" xr:uid="{F1EB1B3D-B5B1-4E79-93BD-76F08EDE5669}"/>
    <cellStyle name="40% - Accent6 4 5 4" xfId="9856" xr:uid="{670DCAA5-5B35-4874-81C9-21E07B4BEFE9}"/>
    <cellStyle name="40% - Accent6 4 5 4 2" xfId="26513" xr:uid="{97EA2CBB-2D8C-428F-8382-D7CA95BD5517}"/>
    <cellStyle name="40% - Accent6 4 5 5" xfId="18185" xr:uid="{68E823E3-38FA-4FB3-A301-1951E3CF5BA3}"/>
    <cellStyle name="40% - Accent6 4 6" xfId="2975" xr:uid="{F7C2DBEB-A697-4332-B339-8BE8D4310827}"/>
    <cellStyle name="40% - Accent6 4 6 2" xfId="11305" xr:uid="{8D0B99EC-959A-440C-8E26-2DC4C2F75097}"/>
    <cellStyle name="40% - Accent6 4 6 2 2" xfId="27962" xr:uid="{E29F62AB-5401-4D7B-80E8-CE99BFF98389}"/>
    <cellStyle name="40% - Accent6 4 6 3" xfId="19634" xr:uid="{259C55D0-8C38-4949-BAE5-5B9CA0F52550}"/>
    <cellStyle name="40% - Accent6 4 7" xfId="5751" xr:uid="{0DD11699-5514-419F-BC1F-7F1FB8540C82}"/>
    <cellStyle name="40% - Accent6 4 7 2" xfId="14081" xr:uid="{CC8B5999-23AD-4FA8-AE16-4EDE3471BE0D}"/>
    <cellStyle name="40% - Accent6 4 7 2 2" xfId="30738" xr:uid="{53507576-F32F-4750-A3A1-7A7987A6077D}"/>
    <cellStyle name="40% - Accent6 4 7 3" xfId="22410" xr:uid="{C6F29AEA-D7A3-4169-BB4A-3D805F5CD399}"/>
    <cellStyle name="40% - Accent6 4 8" xfId="8529" xr:uid="{EB66A362-5ABD-409A-830C-9C32360C82AF}"/>
    <cellStyle name="40% - Accent6 4 8 2" xfId="25186" xr:uid="{1D651F23-AB4E-48D4-98D2-1754E9BAF2D4}"/>
    <cellStyle name="40% - Accent6 4 9" xfId="16858" xr:uid="{1FC63125-56F6-4184-8F6A-E544CF2BD587}"/>
    <cellStyle name="40% - Accent6 5" xfId="307" xr:uid="{E2BAD502-E5A4-456E-ACE1-BE9BB509888D}"/>
    <cellStyle name="40% - Accent6 5 2" xfId="789" xr:uid="{40454CB8-1123-4A0E-A20F-4BD9BFB3B074}"/>
    <cellStyle name="40% - Accent6 5 2 2" xfId="2117" xr:uid="{6ACC43EF-7FFA-44AA-A47F-C9AD11A49E1A}"/>
    <cellStyle name="40% - Accent6 5 2 2 2" xfId="4907" xr:uid="{2F216418-F6D5-4A8F-A89E-CC5D7D69405B}"/>
    <cellStyle name="40% - Accent6 5 2 2 2 2" xfId="13237" xr:uid="{3A7046E4-BCA2-4927-A68A-41A4ADE5CAB0}"/>
    <cellStyle name="40% - Accent6 5 2 2 2 2 2" xfId="29894" xr:uid="{108770F9-08CB-476D-81ED-A6897B120B62}"/>
    <cellStyle name="40% - Accent6 5 2 2 2 3" xfId="21566" xr:uid="{E983E653-EC94-4527-A60B-24411EB277F4}"/>
    <cellStyle name="40% - Accent6 5 2 2 3" xfId="7683" xr:uid="{33963479-83F6-4E31-85A0-BE2E4F2C1132}"/>
    <cellStyle name="40% - Accent6 5 2 2 3 2" xfId="16013" xr:uid="{22862175-C9B4-4588-9B4B-D38AA398604E}"/>
    <cellStyle name="40% - Accent6 5 2 2 3 2 2" xfId="32670" xr:uid="{FF0901F9-4689-4DCF-B4FF-5A9527A3FED7}"/>
    <cellStyle name="40% - Accent6 5 2 2 3 3" xfId="24342" xr:uid="{6B7DBFE0-4FE3-4990-8AD0-103C83045D9F}"/>
    <cellStyle name="40% - Accent6 5 2 2 4" xfId="10461" xr:uid="{F9072D8C-0531-4BF5-9417-77CF22F598E2}"/>
    <cellStyle name="40% - Accent6 5 2 2 4 2" xfId="27118" xr:uid="{4DA1B35C-4DA4-4D80-B899-592D3D5252EC}"/>
    <cellStyle name="40% - Accent6 5 2 2 5" xfId="18790" xr:uid="{ABFA521D-B3C1-4857-A6FC-5697EDF9BBDE}"/>
    <cellStyle name="40% - Accent6 5 2 3" xfId="3580" xr:uid="{57FB4E02-A732-431B-A7CF-45E51D93EFFF}"/>
    <cellStyle name="40% - Accent6 5 2 3 2" xfId="11910" xr:uid="{98AFF29D-440F-42BF-BC78-4ABF44B72577}"/>
    <cellStyle name="40% - Accent6 5 2 3 2 2" xfId="28567" xr:uid="{64B74498-597E-4A0A-B6A6-7D407ADD4880}"/>
    <cellStyle name="40% - Accent6 5 2 3 3" xfId="20239" xr:uid="{6FF594A4-6A15-452A-B7F1-7EBC89D01D73}"/>
    <cellStyle name="40% - Accent6 5 2 4" xfId="6356" xr:uid="{983CC9C9-3784-41C4-95EA-7C352FE67A51}"/>
    <cellStyle name="40% - Accent6 5 2 4 2" xfId="14686" xr:uid="{1E2C2207-A2BA-4942-A582-FFC0DADB0BC9}"/>
    <cellStyle name="40% - Accent6 5 2 4 2 2" xfId="31343" xr:uid="{44FA818A-0EC5-484D-90B5-6FAC24947E43}"/>
    <cellStyle name="40% - Accent6 5 2 4 3" xfId="23015" xr:uid="{EABFD114-D6CF-47ED-8119-2D449E3F0415}"/>
    <cellStyle name="40% - Accent6 5 2 5" xfId="9134" xr:uid="{B8DE683A-B12A-43E2-A6C6-F1D9474A36F1}"/>
    <cellStyle name="40% - Accent6 5 2 5 2" xfId="25791" xr:uid="{948EF435-4CAC-45A4-A48E-3584DF145E8F}"/>
    <cellStyle name="40% - Accent6 5 2 6" xfId="17463" xr:uid="{706DFD39-07DA-4003-8435-7295ADB000A8}"/>
    <cellStyle name="40% - Accent6 5 3" xfId="1637" xr:uid="{BB0DB32B-3ECB-4FD1-94D3-1133CD8F2707}"/>
    <cellStyle name="40% - Accent6 5 3 2" xfId="4427" xr:uid="{6D5FDC36-4E2C-40B3-875A-D08DA43B8364}"/>
    <cellStyle name="40% - Accent6 5 3 2 2" xfId="12757" xr:uid="{63D77659-3FF9-4D40-B382-459DAD5699C3}"/>
    <cellStyle name="40% - Accent6 5 3 2 2 2" xfId="29414" xr:uid="{BA26F17E-8BF5-47D3-90C4-F55D11A53393}"/>
    <cellStyle name="40% - Accent6 5 3 2 3" xfId="21086" xr:uid="{28407519-49DE-4E48-87A1-E188435785E1}"/>
    <cellStyle name="40% - Accent6 5 3 3" xfId="7203" xr:uid="{2AEBCA51-0B2E-4D31-B13E-F17AB711D009}"/>
    <cellStyle name="40% - Accent6 5 3 3 2" xfId="15533" xr:uid="{DD94A327-4328-489A-9128-14E33B611BB1}"/>
    <cellStyle name="40% - Accent6 5 3 3 2 2" xfId="32190" xr:uid="{CF602E19-12E5-46CA-A85B-67A678AFDCD0}"/>
    <cellStyle name="40% - Accent6 5 3 3 3" xfId="23862" xr:uid="{E4D04E5F-336B-4B49-9893-8660BF6FD9A1}"/>
    <cellStyle name="40% - Accent6 5 3 4" xfId="9981" xr:uid="{EA6EB819-6B56-41FC-9708-BE8562EAE3B6}"/>
    <cellStyle name="40% - Accent6 5 3 4 2" xfId="26638" xr:uid="{EDE1371E-2C2D-478E-A3DB-E0A695F5804F}"/>
    <cellStyle name="40% - Accent6 5 3 5" xfId="18310" xr:uid="{DA89AC08-4B5B-497F-83AF-F30BCCD9293B}"/>
    <cellStyle name="40% - Accent6 5 4" xfId="3100" xr:uid="{D01A3821-9CF7-4E16-99A3-9FBA7C9A6A05}"/>
    <cellStyle name="40% - Accent6 5 4 2" xfId="11430" xr:uid="{05370B1D-C054-432E-B6DC-C1CD2BDE816B}"/>
    <cellStyle name="40% - Accent6 5 4 2 2" xfId="28087" xr:uid="{EB3AFA46-3A43-4C9E-86FA-03E888178EF0}"/>
    <cellStyle name="40% - Accent6 5 4 3" xfId="19759" xr:uid="{A02EFC86-2429-459F-BB05-DDC0ED133DFB}"/>
    <cellStyle name="40% - Accent6 5 5" xfId="5876" xr:uid="{B5E58511-6CC4-4414-948F-52380845C76F}"/>
    <cellStyle name="40% - Accent6 5 5 2" xfId="14206" xr:uid="{46EFE012-885D-4B75-BC99-BBB69857F4C8}"/>
    <cellStyle name="40% - Accent6 5 5 2 2" xfId="30863" xr:uid="{73FB327B-BF86-4728-A5A1-BBA239D98FDF}"/>
    <cellStyle name="40% - Accent6 5 5 3" xfId="22535" xr:uid="{6D1FC0B3-A782-44BD-B028-F36E991AFDE0}"/>
    <cellStyle name="40% - Accent6 5 6" xfId="8654" xr:uid="{4EDC93E8-7262-4FB5-BDDB-69A97299E81A}"/>
    <cellStyle name="40% - Accent6 5 6 2" xfId="25311" xr:uid="{9902FD25-435A-486F-BC78-4D2B86FC7063}"/>
    <cellStyle name="40% - Accent6 5 7" xfId="16983" xr:uid="{7B0CE180-45B2-4DF0-A02F-1FEFC8B7C218}"/>
    <cellStyle name="40% - Accent6 6" xfId="543" xr:uid="{D502F057-4409-4E96-A548-F053BF5E97CA}"/>
    <cellStyle name="40% - Accent6 6 2" xfId="1873" xr:uid="{881CC18B-E976-4E7C-8C7D-24AF10504AFD}"/>
    <cellStyle name="40% - Accent6 6 2 2" xfId="4663" xr:uid="{55411777-05CA-4EA4-BD34-77EEA055C24A}"/>
    <cellStyle name="40% - Accent6 6 2 2 2" xfId="12993" xr:uid="{53CDC019-E55C-4636-8BFC-514D363A87E4}"/>
    <cellStyle name="40% - Accent6 6 2 2 2 2" xfId="29650" xr:uid="{A04BCCC5-B843-4290-8077-B3EFB1262D44}"/>
    <cellStyle name="40% - Accent6 6 2 2 3" xfId="21322" xr:uid="{83C75EE4-719F-4174-9C4C-2D82056A102F}"/>
    <cellStyle name="40% - Accent6 6 2 3" xfId="7439" xr:uid="{21E44B09-2B75-4FEE-8CAE-19DDAA8E3068}"/>
    <cellStyle name="40% - Accent6 6 2 3 2" xfId="15769" xr:uid="{75EBBF7C-C9C0-4391-A1F4-0D6FF13D87ED}"/>
    <cellStyle name="40% - Accent6 6 2 3 2 2" xfId="32426" xr:uid="{323A8AB8-9EE4-410A-AB12-BCB62FD02AB7}"/>
    <cellStyle name="40% - Accent6 6 2 3 3" xfId="24098" xr:uid="{5770835D-2BD9-471A-A150-789259CFBCB2}"/>
    <cellStyle name="40% - Accent6 6 2 4" xfId="10217" xr:uid="{3F8998C4-E7BC-40A3-BA59-BBD53FE55454}"/>
    <cellStyle name="40% - Accent6 6 2 4 2" xfId="26874" xr:uid="{2E8B8572-E67B-46E4-9EE7-859F527D2EA7}"/>
    <cellStyle name="40% - Accent6 6 2 5" xfId="18546" xr:uid="{A72F27C3-6EAB-4B2B-BD1D-89C49E1F723C}"/>
    <cellStyle name="40% - Accent6 6 3" xfId="3336" xr:uid="{9150419E-DAEF-402B-A29C-563F515B978B}"/>
    <cellStyle name="40% - Accent6 6 3 2" xfId="11666" xr:uid="{5297D112-B602-45BB-8BB1-EB46B94FCAB6}"/>
    <cellStyle name="40% - Accent6 6 3 2 2" xfId="28323" xr:uid="{F5300E34-D613-47CA-BC48-0C375254A15F}"/>
    <cellStyle name="40% - Accent6 6 3 3" xfId="19995" xr:uid="{151F5D93-A456-40A9-89E6-426F593B58F5}"/>
    <cellStyle name="40% - Accent6 6 4" xfId="6112" xr:uid="{4C42EEF4-9E07-4254-B97C-FC41635B8020}"/>
    <cellStyle name="40% - Accent6 6 4 2" xfId="14442" xr:uid="{BD38DEC5-3241-4EB6-ABF4-6EA3A65FD6E3}"/>
    <cellStyle name="40% - Accent6 6 4 2 2" xfId="31099" xr:uid="{7A35FFB5-642D-4C1E-A2C6-C111D239E732}"/>
    <cellStyle name="40% - Accent6 6 4 3" xfId="22771" xr:uid="{5FB9B126-468C-4B80-A32A-71392C593F9A}"/>
    <cellStyle name="40% - Accent6 6 5" xfId="8890" xr:uid="{D6D4863F-E2C2-40DD-AF89-C91758E97789}"/>
    <cellStyle name="40% - Accent6 6 5 2" xfId="25547" xr:uid="{2C94DD45-54A1-4446-856D-B9605A362A29}"/>
    <cellStyle name="40% - Accent6 6 6" xfId="17219" xr:uid="{35CDEE7F-A048-40A3-B00A-60F0CBD38D97}"/>
    <cellStyle name="40% - Accent6 7" xfId="1020" xr:uid="{C8750E81-A7A5-460C-865A-173439DA7F58}"/>
    <cellStyle name="40% - Accent6 7 2" xfId="2348" xr:uid="{FBAAAE7E-4C0E-429C-A6D8-4525EA06A29E}"/>
    <cellStyle name="40% - Accent6 7 2 2" xfId="5138" xr:uid="{CE9EE5A4-D8AC-4D50-8983-BF6E1E65A3EA}"/>
    <cellStyle name="40% - Accent6 7 2 2 2" xfId="13468" xr:uid="{034D78B0-8B69-4C98-B129-481BB8DB341A}"/>
    <cellStyle name="40% - Accent6 7 2 2 2 2" xfId="30125" xr:uid="{EC30FF4E-065B-49A6-AAC2-4FA8A1939E1F}"/>
    <cellStyle name="40% - Accent6 7 2 2 3" xfId="21797" xr:uid="{986E140B-2943-4E57-A22E-636251247B77}"/>
    <cellStyle name="40% - Accent6 7 2 3" xfId="7914" xr:uid="{0D46A3E7-3232-4D10-B3D5-147FC24D1AC4}"/>
    <cellStyle name="40% - Accent6 7 2 3 2" xfId="16244" xr:uid="{57C2F279-058B-45F8-A0E2-410E903C1F1B}"/>
    <cellStyle name="40% - Accent6 7 2 3 2 2" xfId="32901" xr:uid="{2D8D8817-DCE9-402C-9CD6-5995C9E4995C}"/>
    <cellStyle name="40% - Accent6 7 2 3 3" xfId="24573" xr:uid="{D5B5E2CD-A31B-4416-8F9F-90F021DA96C2}"/>
    <cellStyle name="40% - Accent6 7 2 4" xfId="10692" xr:uid="{7354058E-DB15-4AEA-BB9E-01CCE2F0161E}"/>
    <cellStyle name="40% - Accent6 7 2 4 2" xfId="27349" xr:uid="{C2C78E34-85FC-4089-BCDF-AB437373BBEA}"/>
    <cellStyle name="40% - Accent6 7 2 5" xfId="19021" xr:uid="{39865C5A-1BDA-4E08-B759-DC0072CCA9AB}"/>
    <cellStyle name="40% - Accent6 7 3" xfId="3811" xr:uid="{B8021767-8C9E-4CCB-BEEB-F6EE930C639B}"/>
    <cellStyle name="40% - Accent6 7 3 2" xfId="12141" xr:uid="{08505C3D-7B52-4F4C-AFDC-63D6C18D813F}"/>
    <cellStyle name="40% - Accent6 7 3 2 2" xfId="28798" xr:uid="{502D29F2-BA41-43EC-9C22-1F50C705BEB9}"/>
    <cellStyle name="40% - Accent6 7 3 3" xfId="20470" xr:uid="{A66A9902-983A-4208-8FA2-84B03DB28D91}"/>
    <cellStyle name="40% - Accent6 7 4" xfId="6587" xr:uid="{36E2382A-E094-482B-B1A9-8419D01EF8DE}"/>
    <cellStyle name="40% - Accent6 7 4 2" xfId="14917" xr:uid="{B7CEE422-9142-493D-954A-F073C2CA5BDF}"/>
    <cellStyle name="40% - Accent6 7 4 2 2" xfId="31574" xr:uid="{354F9DC2-91AF-4155-A1BD-FF19F0D3E0E6}"/>
    <cellStyle name="40% - Accent6 7 4 3" xfId="23246" xr:uid="{3304D2E4-FE0B-49EF-99A4-DF2F4B9CB3E2}"/>
    <cellStyle name="40% - Accent6 7 5" xfId="9365" xr:uid="{A96B0BB3-AFAA-4FDD-BDEE-5F0FDE4CF5E5}"/>
    <cellStyle name="40% - Accent6 7 5 2" xfId="26022" xr:uid="{92C43FD7-819C-410C-A4A4-F6CE22C57405}"/>
    <cellStyle name="40% - Accent6 7 6" xfId="17694" xr:uid="{BA684C03-489D-4DF0-8397-65283605D783}"/>
    <cellStyle name="40% - Accent6 8" xfId="1255" xr:uid="{7C1A52D9-477E-404A-9AF3-693EEBFEA29F}"/>
    <cellStyle name="40% - Accent6 8 2" xfId="2583" xr:uid="{A7C73F4C-561D-4644-8610-DE212FD5F492}"/>
    <cellStyle name="40% - Accent6 8 2 2" xfId="5373" xr:uid="{FC7ACB45-B121-4FC2-B8AA-8A1AAF1B60B3}"/>
    <cellStyle name="40% - Accent6 8 2 2 2" xfId="13703" xr:uid="{148836CC-E3AF-48A6-8508-969A7A57A9B2}"/>
    <cellStyle name="40% - Accent6 8 2 2 2 2" xfId="30360" xr:uid="{A4E79A50-184E-475B-8239-6309CA7BD908}"/>
    <cellStyle name="40% - Accent6 8 2 2 3" xfId="22032" xr:uid="{659863C8-6D3B-4EF8-BA05-5680F67AAA5C}"/>
    <cellStyle name="40% - Accent6 8 2 3" xfId="8149" xr:uid="{BA8FC8C4-8721-4266-8134-138E5CC721DC}"/>
    <cellStyle name="40% - Accent6 8 2 3 2" xfId="16479" xr:uid="{D9742644-DB69-400B-A66D-276F65DE617C}"/>
    <cellStyle name="40% - Accent6 8 2 3 2 2" xfId="33136" xr:uid="{568A6EF5-96D4-4BE9-883B-B15BF9AFDFEE}"/>
    <cellStyle name="40% - Accent6 8 2 3 3" xfId="24808" xr:uid="{A3B292DE-C253-497E-AF39-8AE122E18A32}"/>
    <cellStyle name="40% - Accent6 8 2 4" xfId="10927" xr:uid="{E7B470F3-DBB3-49D0-9836-EF34D47D2E29}"/>
    <cellStyle name="40% - Accent6 8 2 4 2" xfId="27584" xr:uid="{ED944F28-D78C-485E-86E3-B8D7DF619E43}"/>
    <cellStyle name="40% - Accent6 8 2 5" xfId="19256" xr:uid="{07C51A52-DCD5-4311-8AEC-A8B903C4C9BF}"/>
    <cellStyle name="40% - Accent6 8 3" xfId="4046" xr:uid="{672F0B8A-C90F-47EE-84CE-F9C08CF796E0}"/>
    <cellStyle name="40% - Accent6 8 3 2" xfId="12376" xr:uid="{614B87A9-5572-4F4E-ABC8-D74CC27324A7}"/>
    <cellStyle name="40% - Accent6 8 3 2 2" xfId="29033" xr:uid="{4EF8DBB4-9A8A-401B-A731-BE0E0B62124B}"/>
    <cellStyle name="40% - Accent6 8 3 3" xfId="20705" xr:uid="{F496FCFB-3C03-4457-9859-687C6D978575}"/>
    <cellStyle name="40% - Accent6 8 4" xfId="6822" xr:uid="{02B7862F-DD24-48BE-A07B-CD8F3B211D91}"/>
    <cellStyle name="40% - Accent6 8 4 2" xfId="15152" xr:uid="{4D9DEB44-5D2C-4482-B017-04510BDBB977}"/>
    <cellStyle name="40% - Accent6 8 4 2 2" xfId="31809" xr:uid="{CB80C592-7AF9-4F91-B9B4-3A1A613D02AD}"/>
    <cellStyle name="40% - Accent6 8 4 3" xfId="23481" xr:uid="{56C81694-28D4-410A-811A-D845043735C2}"/>
    <cellStyle name="40% - Accent6 8 5" xfId="9600" xr:uid="{D6A5ED4D-E058-49C4-9117-CD5CA704B6CF}"/>
    <cellStyle name="40% - Accent6 8 5 2" xfId="26257" xr:uid="{D163A5D4-AA2B-40C9-8280-FA6F99F5FEBA}"/>
    <cellStyle name="40% - Accent6 8 6" xfId="17929" xr:uid="{A281205D-C2B5-4FCF-9B0D-6FD967C5312C}"/>
    <cellStyle name="40% - Accent6 9" xfId="1277" xr:uid="{726AEE76-AB61-4D97-9205-86101A25B458}"/>
    <cellStyle name="40% - Accent6 9 2" xfId="2605" xr:uid="{5F00101A-D657-4F3E-8DEA-ECDEE1757872}"/>
    <cellStyle name="40% - Accent6 9 2 2" xfId="5395" xr:uid="{4017FA9B-62B2-44FC-B53F-0DA98D96A8CB}"/>
    <cellStyle name="40% - Accent6 9 2 2 2" xfId="13725" xr:uid="{33453480-AB96-491C-A1E5-06522359B484}"/>
    <cellStyle name="40% - Accent6 9 2 2 2 2" xfId="30382" xr:uid="{B1646256-ED41-4B0E-B074-7AFD543ABF61}"/>
    <cellStyle name="40% - Accent6 9 2 2 3" xfId="22054" xr:uid="{F0EF8541-CE3F-4AA4-802A-E43A74652D08}"/>
    <cellStyle name="40% - Accent6 9 2 3" xfId="8171" xr:uid="{DD5952AA-5CAA-414C-BDD3-57DAEFDA5AF5}"/>
    <cellStyle name="40% - Accent6 9 2 3 2" xfId="16501" xr:uid="{1C92346C-F6B4-44AB-9374-CBE10A1156B8}"/>
    <cellStyle name="40% - Accent6 9 2 3 2 2" xfId="33158" xr:uid="{DB50F90F-475E-45D3-B818-5CF18A585C17}"/>
    <cellStyle name="40% - Accent6 9 2 3 3" xfId="24830" xr:uid="{420A675E-757E-478E-B8E5-1B52288137E7}"/>
    <cellStyle name="40% - Accent6 9 2 4" xfId="10949" xr:uid="{EA6D0511-EB17-4607-924E-48244635E991}"/>
    <cellStyle name="40% - Accent6 9 2 4 2" xfId="27606" xr:uid="{4BEEE665-F4C0-443C-97AB-7DCCE9641702}"/>
    <cellStyle name="40% - Accent6 9 2 5" xfId="19278" xr:uid="{7E464D6B-174D-4A66-9926-A57BAF3CCB55}"/>
    <cellStyle name="40% - Accent6 9 3" xfId="4068" xr:uid="{9B1F84B2-FD3F-4308-A12A-E3D0C1DBDEB3}"/>
    <cellStyle name="40% - Accent6 9 3 2" xfId="12398" xr:uid="{5D0490EA-8542-4C7F-BFB0-9DAE19A95B71}"/>
    <cellStyle name="40% - Accent6 9 3 2 2" xfId="29055" xr:uid="{035C26A9-C4FF-4344-B401-2DD7FB8D2D98}"/>
    <cellStyle name="40% - Accent6 9 3 3" xfId="20727" xr:uid="{076039BF-0928-4F88-8D2C-B235AB4753AA}"/>
    <cellStyle name="40% - Accent6 9 4" xfId="6844" xr:uid="{E971CCBA-830B-45BB-A290-843CDFA564EA}"/>
    <cellStyle name="40% - Accent6 9 4 2" xfId="15174" xr:uid="{2164EF5E-9835-4CE6-8A17-CAC40C646C3C}"/>
    <cellStyle name="40% - Accent6 9 4 2 2" xfId="31831" xr:uid="{1DCD8ECB-E9CA-47A4-B278-378EB27D077D}"/>
    <cellStyle name="40% - Accent6 9 4 3" xfId="23503" xr:uid="{39D4839D-E667-41D7-8A2F-4C445F36B638}"/>
    <cellStyle name="40% - Accent6 9 5" xfId="9622" xr:uid="{39C97B30-33D6-4BDD-98DE-30467DA89A9E}"/>
    <cellStyle name="40% - Accent6 9 5 2" xfId="26279" xr:uid="{1E80F96A-A0AF-43D9-8451-95C196B1621B}"/>
    <cellStyle name="40% - Accent6 9 6" xfId="17951" xr:uid="{2F2922B5-EBA0-4B67-9B98-DAAA10657E11}"/>
    <cellStyle name="5x indented GHG Textfiels" xfId="33794" xr:uid="{4E96358E-862C-4986-8AFC-9898B4BA84AB}"/>
    <cellStyle name="5x indented GHG Textfiels 2" xfId="33875" xr:uid="{9C7E52DD-A5E7-4E0B-B9F7-FA3A42340420}"/>
    <cellStyle name="5x indented GHG Textfiels 2 2" xfId="33876" xr:uid="{7DB70A8B-7008-4860-A540-493FF5857E3D}"/>
    <cellStyle name="5x indented GHG Textfiels 3" xfId="33877" xr:uid="{E906882D-1561-4684-A00E-B68F5758AAA9}"/>
    <cellStyle name="5x indented GHG Textfiels 3 2" xfId="34177" xr:uid="{184AA01A-0167-4A5B-A3CE-E54383DDDCB9}"/>
    <cellStyle name="5x indented GHG Textfiels 3 3" xfId="34125" xr:uid="{4DA5407A-0148-4329-973C-355A7540F863}"/>
    <cellStyle name="5x indented GHG Textfiels 3 3 2" xfId="34412" xr:uid="{17646829-3CAA-43D7-B334-BD39331544D6}"/>
    <cellStyle name="5x indented GHG Textfiels 3 3 2 2" xfId="34627" xr:uid="{725766FF-0A1D-4876-80A6-AD7034343C5F}"/>
    <cellStyle name="5x indented GHG Textfiels 3 3 3" xfId="34359" xr:uid="{2EF2A492-2352-4C46-BBDB-95535D69A48A}"/>
    <cellStyle name="5x indented GHG Textfiels 3 3 3 2" xfId="34574" xr:uid="{30E46A22-94ED-4F85-AAF4-E9A09B605824}"/>
    <cellStyle name="5x indented GHG Textfiels 3 3 4" xfId="34443" xr:uid="{4863FE0A-147D-4B69-B9D0-7970A1352153}"/>
    <cellStyle name="5x indented GHG Textfiels 3 3 4 2" xfId="34658" xr:uid="{9BC8CF6A-0198-48FA-8F44-976D06D3096C}"/>
    <cellStyle name="5x indented GHG Textfiels 3 3 5" xfId="34480" xr:uid="{83B66211-37A5-45CC-96D5-E1F09C430717}"/>
    <cellStyle name="5x indented GHG Textfiels_Table 4(II)" xfId="33967" xr:uid="{BAF0D02F-732D-45F5-9AAC-7E2750032A67}"/>
    <cellStyle name="60 % - Akzent1" xfId="33833" hidden="1" xr:uid="{BE73CD02-5DAC-474A-BD21-B70030C5CEF2}"/>
    <cellStyle name="60 % - Akzent1 2" xfId="34161" xr:uid="{20453BB9-4131-4702-AC49-6FC7C1F855CE}"/>
    <cellStyle name="60 % - Akzent1 3" xfId="34030" xr:uid="{119ABF06-8E80-4DBF-9125-2E8406F62ABA}"/>
    <cellStyle name="60 % - Akzent2" xfId="33836" hidden="1" xr:uid="{203FCDDA-D6A7-4BA2-A8B7-0D83C71946A5}"/>
    <cellStyle name="60 % - Akzent2 2" xfId="34162" xr:uid="{CAA6118A-640A-4DA8-8B97-AD6843BB8618}"/>
    <cellStyle name="60 % - Akzent2 3" xfId="34031" xr:uid="{C44DBC56-746B-45B0-A8AD-6833B40A2712}"/>
    <cellStyle name="60 % - Akzent3" xfId="33839" hidden="1" xr:uid="{1D56910C-6B38-4032-99A3-3F945093AAA4}"/>
    <cellStyle name="60 % - Akzent3 2" xfId="34163" xr:uid="{E8CD8411-FEEA-4BDB-BD1C-0EDAD9D21220}"/>
    <cellStyle name="60 % - Akzent3 3" xfId="34032" xr:uid="{94F2079F-5162-4AC3-8070-F2A491B68B8F}"/>
    <cellStyle name="60 % - Akzent4" xfId="33842" hidden="1" xr:uid="{AD149641-D410-4F2F-B6E1-74B56FECB71E}"/>
    <cellStyle name="60 % - Akzent4 2" xfId="34164" xr:uid="{7181DA1B-B6E0-4EE5-A9BD-8963494E5E9E}"/>
    <cellStyle name="60 % - Akzent4 3" xfId="34033" xr:uid="{7B220236-A5E1-485D-98BB-18EB5D7AEC36}"/>
    <cellStyle name="60 % - Akzent5" xfId="33845" hidden="1" xr:uid="{FEFCAB3F-7B9E-451D-9ED2-076E9E69F5C5}"/>
    <cellStyle name="60 % - Akzent5 2" xfId="34165" xr:uid="{B2602B09-F46D-4B18-8DFB-81EF21CD866C}"/>
    <cellStyle name="60 % - Akzent5 3" xfId="34034" xr:uid="{0E0E3018-66FA-4F17-942B-8385195B94B6}"/>
    <cellStyle name="60 % - Akzent6" xfId="33848" hidden="1" xr:uid="{AD8E9433-8C81-427A-86FD-AB3584F7BDEC}"/>
    <cellStyle name="60 % - Akzent6 2" xfId="34166" xr:uid="{198E447D-9EBC-4849-8482-BF333F8F6B81}"/>
    <cellStyle name="60 % - Akzent6 3" xfId="34035" xr:uid="{ED2E76E8-5922-494A-B336-E7549BA1BC7A}"/>
    <cellStyle name="60% - Accent1" xfId="35" builtinId="32" customBuiltin="1"/>
    <cellStyle name="60% - Accent1 10" xfId="1381" xr:uid="{8EE02D8D-B499-46D4-9900-CD242199DC33}"/>
    <cellStyle name="60% - Accent1 10 2" xfId="4172" xr:uid="{53D1E5A3-7D60-4D9B-AE0F-B0BF68E59158}"/>
    <cellStyle name="60% - Accent1 10 2 2" xfId="12502" xr:uid="{39E1FAFC-F6A6-4401-A1C2-BFAD8B8CA22C}"/>
    <cellStyle name="60% - Accent1 10 2 2 2" xfId="29159" xr:uid="{EB36BD49-99D6-48B7-989A-AEBD79120F8D}"/>
    <cellStyle name="60% - Accent1 10 2 3" xfId="20831" xr:uid="{CBA1F63B-55E0-459C-8A6E-401FE6B775E1}"/>
    <cellStyle name="60% - Accent1 10 3" xfId="6948" xr:uid="{77ADAB30-18EF-4D3E-BE95-07D23A6DE441}"/>
    <cellStyle name="60% - Accent1 10 3 2" xfId="15278" xr:uid="{DDF50322-A77B-48D8-9A6D-F622AFB85341}"/>
    <cellStyle name="60% - Accent1 10 3 2 2" xfId="31935" xr:uid="{AAF21477-7FDB-4DEE-B8AE-6E8020793AFE}"/>
    <cellStyle name="60% - Accent1 10 3 3" xfId="23607" xr:uid="{E6E79D96-9324-4AA1-B499-24E48345C050}"/>
    <cellStyle name="60% - Accent1 10 4" xfId="9726" xr:uid="{3CD243D3-3852-4433-9ADE-6DD4CA3E1948}"/>
    <cellStyle name="60% - Accent1 10 4 2" xfId="26383" xr:uid="{66E80C34-EA92-49A9-A438-452B0E4C80C9}"/>
    <cellStyle name="60% - Accent1 10 5" xfId="18055" xr:uid="{CD8C5061-C5CD-4410-998D-D33CA5F39695}"/>
    <cellStyle name="60% - Accent1 11" xfId="2843" xr:uid="{63288DCA-DBC3-4612-8312-1707363B3F84}"/>
    <cellStyle name="60% - Accent1 11 2" xfId="11175" xr:uid="{C3881F70-3579-40CF-9A63-571BD05197A2}"/>
    <cellStyle name="60% - Accent1 11 2 2" xfId="27832" xr:uid="{5843522A-AC06-407A-A0F3-BC887477A97E}"/>
    <cellStyle name="60% - Accent1 11 3" xfId="19504" xr:uid="{98AB39A1-DEDC-4CE1-AA28-E5A791402212}"/>
    <cellStyle name="60% - Accent1 12" xfId="5621" xr:uid="{EBE254AD-5C1F-4BAD-8909-E0024B3A8F19}"/>
    <cellStyle name="60% - Accent1 12 2" xfId="13951" xr:uid="{56CB6E98-5888-41E0-B398-FFE1D8A5C97A}"/>
    <cellStyle name="60% - Accent1 12 2 2" xfId="30608" xr:uid="{C44A7229-7ADC-4D96-BC5A-DF37BF1629D5}"/>
    <cellStyle name="60% - Accent1 12 3" xfId="22280" xr:uid="{ACA55DE5-A999-4413-BDB6-3C9488B023A9}"/>
    <cellStyle name="60% - Accent1 13" xfId="8397" xr:uid="{A7E5C919-840E-44D7-BBA8-6AD2B4102CB6}"/>
    <cellStyle name="60% - Accent1 13 2" xfId="25056" xr:uid="{F48F3165-5133-46F5-8C49-DCCEB5607F64}"/>
    <cellStyle name="60% - Accent1 14" xfId="16726" xr:uid="{CED39D6C-BBD5-4AAD-B998-1857D696F229}"/>
    <cellStyle name="60% - Accent1 15" xfId="34693" xr:uid="{04054C9B-4976-4D09-B5E5-499B305F7B28}"/>
    <cellStyle name="60% - Accent1 2" xfId="79" xr:uid="{CEF5E9CA-B3E3-4267-AC8E-FA121EAB9265}"/>
    <cellStyle name="60% - Accent1 2 10" xfId="5656" xr:uid="{C9A13FC6-36D5-4B45-AB50-40F969FF9A38}"/>
    <cellStyle name="60% - Accent1 2 10 2" xfId="13986" xr:uid="{4B668255-A50B-44CF-A40D-57EFF63FE5E3}"/>
    <cellStyle name="60% - Accent1 2 10 2 2" xfId="30643" xr:uid="{893A2159-193F-416F-8215-3ADEE4E65444}"/>
    <cellStyle name="60% - Accent1 2 10 3" xfId="22315" xr:uid="{1D56B84F-CDAE-4C50-BC49-43DE9E8C7716}"/>
    <cellStyle name="60% - Accent1 2 11" xfId="8433" xr:uid="{7DD7D8E0-261D-4223-9BDA-0DD7838425ED}"/>
    <cellStyle name="60% - Accent1 2 11 2" xfId="25091" xr:uid="{8F16896B-A829-4828-B1B3-F8CFCB8A670C}"/>
    <cellStyle name="60% - Accent1 2 12" xfId="16763" xr:uid="{D7D4C294-F368-45A9-A1CF-621CF01036D1}"/>
    <cellStyle name="60% - Accent1 2 13" xfId="33878" xr:uid="{FB19EA97-A29D-41D2-83F9-13B01713A186}"/>
    <cellStyle name="60% - Accent1 2 14" xfId="34717" xr:uid="{3D24F181-D8E3-4248-A61B-E4A0740AF69F}"/>
    <cellStyle name="60% - Accent1 2 2" xfId="140" xr:uid="{5B530982-6210-4D60-AD40-D761A9F29878}"/>
    <cellStyle name="60% - Accent1 2 2 10" xfId="8492" xr:uid="{F28495C9-8645-4046-B517-23B3F2776A9C}"/>
    <cellStyle name="60% - Accent1 2 2 10 2" xfId="25149" xr:uid="{42F3E9B3-F258-45A8-88C6-BC1F6A4C86BE}"/>
    <cellStyle name="60% - Accent1 2 2 11" xfId="16821" xr:uid="{1EEF7C2A-C587-4B5A-A8F2-635C65F4F898}"/>
    <cellStyle name="60% - Accent1 2 2 12" xfId="34777" xr:uid="{DD531DC5-6D2F-49E8-BA15-AE3490F210E3}"/>
    <cellStyle name="60% - Accent1 2 2 2" xfId="260" xr:uid="{558763CC-3894-405C-AE23-E4C56ADD1080}"/>
    <cellStyle name="60% - Accent1 2 2 2 2" xfId="502" xr:uid="{D1C8A872-CBCA-42E0-893B-506170364451}"/>
    <cellStyle name="60% - Accent1 2 2 2 2 2" xfId="978" xr:uid="{C8927DB2-C6AF-4A99-8C31-B3E12DF2F1E8}"/>
    <cellStyle name="60% - Accent1 2 2 2 2 2 2" xfId="2306" xr:uid="{577F88FB-E048-4064-A285-7EBC3FDC3688}"/>
    <cellStyle name="60% - Accent1 2 2 2 2 2 2 2" xfId="5096" xr:uid="{A2E227FE-703F-4798-96FD-08792ECCAE7E}"/>
    <cellStyle name="60% - Accent1 2 2 2 2 2 2 2 2" xfId="13426" xr:uid="{1CA51401-2CAF-4F6A-9D36-FB17B3374504}"/>
    <cellStyle name="60% - Accent1 2 2 2 2 2 2 2 2 2" xfId="30083" xr:uid="{7D569B3E-CE5D-4578-9389-1F7E7C2EFE7E}"/>
    <cellStyle name="60% - Accent1 2 2 2 2 2 2 2 3" xfId="21755" xr:uid="{429261EE-D25E-488A-8F13-70B0C9BB4EC1}"/>
    <cellStyle name="60% - Accent1 2 2 2 2 2 2 3" xfId="7872" xr:uid="{BFD460BF-9493-4B84-A5F3-3949FD4AC6DA}"/>
    <cellStyle name="60% - Accent1 2 2 2 2 2 2 3 2" xfId="16202" xr:uid="{E0DA16EC-CA5A-4E80-9AB2-EE8FFF0142C3}"/>
    <cellStyle name="60% - Accent1 2 2 2 2 2 2 3 2 2" xfId="32859" xr:uid="{B0E7DFC3-381D-42F2-8252-C392A0D2BDF2}"/>
    <cellStyle name="60% - Accent1 2 2 2 2 2 2 3 3" xfId="24531" xr:uid="{11088755-6100-4BEF-A250-33346207AF1F}"/>
    <cellStyle name="60% - Accent1 2 2 2 2 2 2 4" xfId="10650" xr:uid="{A25D05E0-8B17-41A8-B81C-861F7CBE193D}"/>
    <cellStyle name="60% - Accent1 2 2 2 2 2 2 4 2" xfId="27307" xr:uid="{39912846-A6C1-4A4F-B1B4-D23895EBAFBD}"/>
    <cellStyle name="60% - Accent1 2 2 2 2 2 2 5" xfId="18979" xr:uid="{FDE0119B-D315-4015-A010-F2D1E1B08FE7}"/>
    <cellStyle name="60% - Accent1 2 2 2 2 2 3" xfId="3769" xr:uid="{7D51BC61-BE82-4E12-911C-5931B669CBF3}"/>
    <cellStyle name="60% - Accent1 2 2 2 2 2 3 2" xfId="12099" xr:uid="{738AF508-E794-4251-9AFB-A2472EDDF3C2}"/>
    <cellStyle name="60% - Accent1 2 2 2 2 2 3 2 2" xfId="28756" xr:uid="{CA0A32FA-1939-4DFA-A7A5-262B135F44BE}"/>
    <cellStyle name="60% - Accent1 2 2 2 2 2 3 3" xfId="20428" xr:uid="{B8F25A19-DEDD-407E-A416-6FBCB897799C}"/>
    <cellStyle name="60% - Accent1 2 2 2 2 2 4" xfId="6545" xr:uid="{CA673F39-9DAF-42B5-84FA-E273CD9B72A7}"/>
    <cellStyle name="60% - Accent1 2 2 2 2 2 4 2" xfId="14875" xr:uid="{5D8593ED-6172-413E-8494-480856A7798C}"/>
    <cellStyle name="60% - Accent1 2 2 2 2 2 4 2 2" xfId="31532" xr:uid="{09BFFD18-5CC3-450C-AA78-92686303655C}"/>
    <cellStyle name="60% - Accent1 2 2 2 2 2 4 3" xfId="23204" xr:uid="{9C05D2F9-B584-43C1-987C-B3736ABF6C05}"/>
    <cellStyle name="60% - Accent1 2 2 2 2 2 5" xfId="9323" xr:uid="{2B851B57-2447-4D9A-9F56-8182DE0AE2F4}"/>
    <cellStyle name="60% - Accent1 2 2 2 2 2 5 2" xfId="25980" xr:uid="{5AE4A584-1D53-4150-B341-97B4269B68A8}"/>
    <cellStyle name="60% - Accent1 2 2 2 2 2 6" xfId="17652" xr:uid="{033D2DC8-812B-4DE4-BA5D-1BE967EB8EBA}"/>
    <cellStyle name="60% - Accent1 2 2 2 2 3" xfId="1832" xr:uid="{54AC750F-7B57-4866-A736-B0DE1DC8A50F}"/>
    <cellStyle name="60% - Accent1 2 2 2 2 3 2" xfId="4622" xr:uid="{D9DB15E6-54E9-494C-80F4-E64766025C69}"/>
    <cellStyle name="60% - Accent1 2 2 2 2 3 2 2" xfId="12952" xr:uid="{C8D88A79-0F37-4D60-B7F6-12E5E5BB0713}"/>
    <cellStyle name="60% - Accent1 2 2 2 2 3 2 2 2" xfId="29609" xr:uid="{966C80D3-57BC-4E16-8D30-6080131211BA}"/>
    <cellStyle name="60% - Accent1 2 2 2 2 3 2 3" xfId="21281" xr:uid="{2C5C061B-1A70-45EE-9244-3253CC77F33C}"/>
    <cellStyle name="60% - Accent1 2 2 2 2 3 3" xfId="7398" xr:uid="{ABD39A46-1D19-4039-BF7E-3C3CFDB12891}"/>
    <cellStyle name="60% - Accent1 2 2 2 2 3 3 2" xfId="15728" xr:uid="{1893B411-0EA8-40BA-B782-A34E90589BEE}"/>
    <cellStyle name="60% - Accent1 2 2 2 2 3 3 2 2" xfId="32385" xr:uid="{1C78276C-D04B-48EF-9886-F7A5F1FE53B7}"/>
    <cellStyle name="60% - Accent1 2 2 2 2 3 3 3" xfId="24057" xr:uid="{378D7AAE-F793-4995-9320-8132951031AB}"/>
    <cellStyle name="60% - Accent1 2 2 2 2 3 4" xfId="10176" xr:uid="{958A8B2A-F35A-4317-9377-52E9CCEDDBD4}"/>
    <cellStyle name="60% - Accent1 2 2 2 2 3 4 2" xfId="26833" xr:uid="{79254173-04D0-43F1-959D-34A2100DD565}"/>
    <cellStyle name="60% - Accent1 2 2 2 2 3 5" xfId="18505" xr:uid="{943B1F99-BA71-4F28-8F72-C773D61232A7}"/>
    <cellStyle name="60% - Accent1 2 2 2 2 4" xfId="3295" xr:uid="{FB337D5F-D0E0-40BB-B925-9EC721CFF6B4}"/>
    <cellStyle name="60% - Accent1 2 2 2 2 4 2" xfId="11625" xr:uid="{AB34918D-5170-49CB-AB80-433931121EEA}"/>
    <cellStyle name="60% - Accent1 2 2 2 2 4 2 2" xfId="28282" xr:uid="{76ACFA0B-0AEC-4F1A-8762-E9F38C3E9283}"/>
    <cellStyle name="60% - Accent1 2 2 2 2 4 3" xfId="19954" xr:uid="{FA96267D-A5C7-45B6-9F3C-2D54306D0B85}"/>
    <cellStyle name="60% - Accent1 2 2 2 2 5" xfId="6071" xr:uid="{FE77FA7C-BEB9-4AC5-9A14-AA50C3F0C8B7}"/>
    <cellStyle name="60% - Accent1 2 2 2 2 5 2" xfId="14401" xr:uid="{36513116-3B39-43DE-BB24-C06A3ABBC1DF}"/>
    <cellStyle name="60% - Accent1 2 2 2 2 5 2 2" xfId="31058" xr:uid="{A6786929-C49B-49C9-BF5C-DEDE9522A5CC}"/>
    <cellStyle name="60% - Accent1 2 2 2 2 5 3" xfId="22730" xr:uid="{3F6FADA5-8006-4C73-95BC-3108689FB588}"/>
    <cellStyle name="60% - Accent1 2 2 2 2 6" xfId="8849" xr:uid="{704BA88F-7893-4FDE-8623-0D0844311F43}"/>
    <cellStyle name="60% - Accent1 2 2 2 2 6 2" xfId="25506" xr:uid="{237AB21D-57B1-4F5F-883A-44CC29483C13}"/>
    <cellStyle name="60% - Accent1 2 2 2 2 7" xfId="17178" xr:uid="{06F5E3B2-5F20-4B7D-B585-8985CB131F8D}"/>
    <cellStyle name="60% - Accent1 2 2 2 3" xfId="738" xr:uid="{AB87B6E2-72E9-454A-B692-3F5F4E418E04}"/>
    <cellStyle name="60% - Accent1 2 2 2 3 2" xfId="2068" xr:uid="{2D41DD32-495A-4733-8AD2-9E9901D88A9D}"/>
    <cellStyle name="60% - Accent1 2 2 2 3 2 2" xfId="4858" xr:uid="{DE543D53-36D7-48DB-A4D0-E8CE3645DC19}"/>
    <cellStyle name="60% - Accent1 2 2 2 3 2 2 2" xfId="13188" xr:uid="{258B8D10-B4FB-4EAF-9E12-D14FDC50C149}"/>
    <cellStyle name="60% - Accent1 2 2 2 3 2 2 2 2" xfId="29845" xr:uid="{11AC7C05-65C3-48BC-B430-2E9047D2E1D7}"/>
    <cellStyle name="60% - Accent1 2 2 2 3 2 2 3" xfId="21517" xr:uid="{A94C26A2-1D42-4F13-BECE-33DE899559ED}"/>
    <cellStyle name="60% - Accent1 2 2 2 3 2 3" xfId="7634" xr:uid="{951C01F8-2FC7-4FA4-A72E-D66214F37854}"/>
    <cellStyle name="60% - Accent1 2 2 2 3 2 3 2" xfId="15964" xr:uid="{24812B23-2C31-4254-A976-308A4CDC27EC}"/>
    <cellStyle name="60% - Accent1 2 2 2 3 2 3 2 2" xfId="32621" xr:uid="{78961A2E-0CF9-469E-AA92-E5A8C38F926E}"/>
    <cellStyle name="60% - Accent1 2 2 2 3 2 3 3" xfId="24293" xr:uid="{C3BB1495-A2AC-4E3C-B403-3BDEA7A6F0AF}"/>
    <cellStyle name="60% - Accent1 2 2 2 3 2 4" xfId="10412" xr:uid="{7FB82083-F55D-4082-B4F8-C493B614DFC1}"/>
    <cellStyle name="60% - Accent1 2 2 2 3 2 4 2" xfId="27069" xr:uid="{9595D1E8-E0CA-41EC-8E15-AB3F6E8420F9}"/>
    <cellStyle name="60% - Accent1 2 2 2 3 2 5" xfId="18741" xr:uid="{C1F705CB-C0C5-44F2-946E-1052647C3D50}"/>
    <cellStyle name="60% - Accent1 2 2 2 3 3" xfId="3531" xr:uid="{86659352-FAB0-4EDF-BA59-05578669A331}"/>
    <cellStyle name="60% - Accent1 2 2 2 3 3 2" xfId="11861" xr:uid="{C0912D8A-6011-4F81-A79E-F7CE688111E6}"/>
    <cellStyle name="60% - Accent1 2 2 2 3 3 2 2" xfId="28518" xr:uid="{836D8D10-F8C6-4829-B6A3-D8697513D7EB}"/>
    <cellStyle name="60% - Accent1 2 2 2 3 3 3" xfId="20190" xr:uid="{5D5489D3-E062-4562-B2BD-D5C39ED2A8FC}"/>
    <cellStyle name="60% - Accent1 2 2 2 3 4" xfId="6307" xr:uid="{46725BF3-5C6A-4220-8152-4EC864DC15E4}"/>
    <cellStyle name="60% - Accent1 2 2 2 3 4 2" xfId="14637" xr:uid="{FBFFA74A-8410-4AF3-ABE0-76B119D840FD}"/>
    <cellStyle name="60% - Accent1 2 2 2 3 4 2 2" xfId="31294" xr:uid="{59803E2B-3C7A-487D-9571-D6A523C15B5D}"/>
    <cellStyle name="60% - Accent1 2 2 2 3 4 3" xfId="22966" xr:uid="{12EF7B2E-A4C9-40DD-AB6A-FDC144668250}"/>
    <cellStyle name="60% - Accent1 2 2 2 3 5" xfId="9085" xr:uid="{18618CDA-10D3-4FDA-892E-8D8C4E47E010}"/>
    <cellStyle name="60% - Accent1 2 2 2 3 5 2" xfId="25742" xr:uid="{CED7AFD7-5376-4EA5-962D-E09CE6AF7DCC}"/>
    <cellStyle name="60% - Accent1 2 2 2 3 6" xfId="17414" xr:uid="{442FFB33-0F36-4F38-8176-DC81216F287C}"/>
    <cellStyle name="60% - Accent1 2 2 2 4" xfId="1215" xr:uid="{B2D55BE2-D72C-4F4E-BB5A-66AC4CED53B2}"/>
    <cellStyle name="60% - Accent1 2 2 2 4 2" xfId="2543" xr:uid="{3205449F-264C-4A1E-9C5C-505E11742F2F}"/>
    <cellStyle name="60% - Accent1 2 2 2 4 2 2" xfId="5333" xr:uid="{E41A5B58-29FA-4471-8566-DDF34D0088BB}"/>
    <cellStyle name="60% - Accent1 2 2 2 4 2 2 2" xfId="13663" xr:uid="{0CB0B7F6-AD70-4DDB-9960-2E669F4FBE31}"/>
    <cellStyle name="60% - Accent1 2 2 2 4 2 2 2 2" xfId="30320" xr:uid="{9F485B03-A190-40F1-9920-728B0C990E39}"/>
    <cellStyle name="60% - Accent1 2 2 2 4 2 2 3" xfId="21992" xr:uid="{E00162C2-6829-421F-AE9D-A2E6922C0D5C}"/>
    <cellStyle name="60% - Accent1 2 2 2 4 2 3" xfId="8109" xr:uid="{D92863DB-41DC-4A6A-80CF-F1DB7E9E4199}"/>
    <cellStyle name="60% - Accent1 2 2 2 4 2 3 2" xfId="16439" xr:uid="{4074CC34-1E68-4431-82F2-1E52F94FA0C7}"/>
    <cellStyle name="60% - Accent1 2 2 2 4 2 3 2 2" xfId="33096" xr:uid="{EE9FC3F7-A54A-44FB-867F-5B2E5818381D}"/>
    <cellStyle name="60% - Accent1 2 2 2 4 2 3 3" xfId="24768" xr:uid="{68721F88-EB07-473A-8772-0615B5645AD6}"/>
    <cellStyle name="60% - Accent1 2 2 2 4 2 4" xfId="10887" xr:uid="{31057B3E-C867-4B7E-A598-C3C65C74D35C}"/>
    <cellStyle name="60% - Accent1 2 2 2 4 2 4 2" xfId="27544" xr:uid="{1BA9A12D-AA99-42E2-BDD0-0514CB8DB497}"/>
    <cellStyle name="60% - Accent1 2 2 2 4 2 5" xfId="19216" xr:uid="{4DD3A50B-93CE-47ED-B4C0-C8F9871E1CC9}"/>
    <cellStyle name="60% - Accent1 2 2 2 4 3" xfId="4006" xr:uid="{2BD5E4F0-8104-4571-8EE3-0C865FBF4408}"/>
    <cellStyle name="60% - Accent1 2 2 2 4 3 2" xfId="12336" xr:uid="{B4DA4965-03B0-47FD-B2C2-F59A36688429}"/>
    <cellStyle name="60% - Accent1 2 2 2 4 3 2 2" xfId="28993" xr:uid="{B5BFC335-C49D-4175-9200-39F91B8456D9}"/>
    <cellStyle name="60% - Accent1 2 2 2 4 3 3" xfId="20665" xr:uid="{A9B3C02E-8633-4626-B38C-9B0E08FD9F7E}"/>
    <cellStyle name="60% - Accent1 2 2 2 4 4" xfId="6782" xr:uid="{67BFC19F-836B-4310-8A1B-2A9085E1DDEB}"/>
    <cellStyle name="60% - Accent1 2 2 2 4 4 2" xfId="15112" xr:uid="{321DC549-D590-420F-9ED5-E3D1E88C6B41}"/>
    <cellStyle name="60% - Accent1 2 2 2 4 4 2 2" xfId="31769" xr:uid="{98E9C2F4-400F-4B9D-BDFC-9B39AC076135}"/>
    <cellStyle name="60% - Accent1 2 2 2 4 4 3" xfId="23441" xr:uid="{97364C52-191E-4D0F-BACD-05E63FC763B0}"/>
    <cellStyle name="60% - Accent1 2 2 2 4 5" xfId="9560" xr:uid="{8522E379-DF54-4EF8-A555-D4CA2EEF373D}"/>
    <cellStyle name="60% - Accent1 2 2 2 4 5 2" xfId="26217" xr:uid="{CDBAD043-35CF-4DE2-A9D9-35A1F4CD837F}"/>
    <cellStyle name="60% - Accent1 2 2 2 4 6" xfId="17889" xr:uid="{226C3A38-A246-45FE-A1E9-6CC16BE6D968}"/>
    <cellStyle name="60% - Accent1 2 2 2 5" xfId="1595" xr:uid="{E8C7A13F-AA9D-4D21-98CA-25A52976DE8E}"/>
    <cellStyle name="60% - Accent1 2 2 2 5 2" xfId="4385" xr:uid="{5701819A-501C-49BA-B083-3D7160A4F972}"/>
    <cellStyle name="60% - Accent1 2 2 2 5 2 2" xfId="12715" xr:uid="{143B8EC9-C340-41C6-94F9-805153361F0E}"/>
    <cellStyle name="60% - Accent1 2 2 2 5 2 2 2" xfId="29372" xr:uid="{55E51795-1E2A-498A-946D-2F1D36FB04AA}"/>
    <cellStyle name="60% - Accent1 2 2 2 5 2 3" xfId="21044" xr:uid="{D20EB33C-525C-44EA-8453-4E87BF5C806B}"/>
    <cellStyle name="60% - Accent1 2 2 2 5 3" xfId="7161" xr:uid="{1D959707-E528-4C20-A224-1D024CBDF9EB}"/>
    <cellStyle name="60% - Accent1 2 2 2 5 3 2" xfId="15491" xr:uid="{47F7FE4E-EEC0-4D8E-BA78-C11F900C31F5}"/>
    <cellStyle name="60% - Accent1 2 2 2 5 3 2 2" xfId="32148" xr:uid="{9F1E1566-B2DC-424E-BBD4-FD9A55E3032F}"/>
    <cellStyle name="60% - Accent1 2 2 2 5 3 3" xfId="23820" xr:uid="{A7DBEBFB-7544-4B4B-8439-581D288C60D4}"/>
    <cellStyle name="60% - Accent1 2 2 2 5 4" xfId="9939" xr:uid="{C6D73BDA-67B9-4054-B5A5-AB961665CF9E}"/>
    <cellStyle name="60% - Accent1 2 2 2 5 4 2" xfId="26596" xr:uid="{F7407ACB-DBA5-4DA1-A1AE-3FAECD728734}"/>
    <cellStyle name="60% - Accent1 2 2 2 5 5" xfId="18268" xr:uid="{7F5286E5-1D7C-4662-8D3C-E9AF1C164C9E}"/>
    <cellStyle name="60% - Accent1 2 2 2 6" xfId="3058" xr:uid="{91897BA8-B0FD-4503-8B37-9392219960B5}"/>
    <cellStyle name="60% - Accent1 2 2 2 6 2" xfId="11388" xr:uid="{2AA73931-7AEA-4FC9-A0DA-55AE80D32E67}"/>
    <cellStyle name="60% - Accent1 2 2 2 6 2 2" xfId="28045" xr:uid="{4A4527D8-96EE-49F4-B475-3503AF7306D2}"/>
    <cellStyle name="60% - Accent1 2 2 2 6 3" xfId="19717" xr:uid="{1582459A-CB6B-4EC2-995F-BF311F3AA72E}"/>
    <cellStyle name="60% - Accent1 2 2 2 7" xfId="5834" xr:uid="{9ED58CBD-D249-49AB-8871-807697DB4572}"/>
    <cellStyle name="60% - Accent1 2 2 2 7 2" xfId="14164" xr:uid="{ADE9F1EC-B3B7-4485-8FD2-76FE596A5AE8}"/>
    <cellStyle name="60% - Accent1 2 2 2 7 2 2" xfId="30821" xr:uid="{B7E059B2-0744-4072-A027-6C55DD977B17}"/>
    <cellStyle name="60% - Accent1 2 2 2 7 3" xfId="22493" xr:uid="{6D4C60D9-2DC1-43EE-981F-BAD59470171A}"/>
    <cellStyle name="60% - Accent1 2 2 2 8" xfId="8612" xr:uid="{F80FC445-DDF8-4460-BAEC-3C6BFB79D95B}"/>
    <cellStyle name="60% - Accent1 2 2 2 8 2" xfId="25269" xr:uid="{EAB9FDBA-A7FF-4E5F-8421-DB6C3A38AB82}"/>
    <cellStyle name="60% - Accent1 2 2 2 9" xfId="16941" xr:uid="{93069E20-DF55-49A0-9003-5465EA07B562}"/>
    <cellStyle name="60% - Accent1 2 2 3" xfId="382" xr:uid="{C9D256B7-7527-4376-B179-23AAF7752454}"/>
    <cellStyle name="60% - Accent1 2 2 3 2" xfId="860" xr:uid="{863B1212-7797-45E9-92F9-1CC65E41342C}"/>
    <cellStyle name="60% - Accent1 2 2 3 2 2" xfId="2188" xr:uid="{D930DEF8-815A-4638-9B81-6E33A060794A}"/>
    <cellStyle name="60% - Accent1 2 2 3 2 2 2" xfId="4978" xr:uid="{09DDFD5A-6F5C-4DFD-9B80-B6C27EF2DB56}"/>
    <cellStyle name="60% - Accent1 2 2 3 2 2 2 2" xfId="13308" xr:uid="{28137871-62C1-4EF0-9BFF-5B4E896F4C1F}"/>
    <cellStyle name="60% - Accent1 2 2 3 2 2 2 2 2" xfId="29965" xr:uid="{C9A34A83-32C5-4CCF-9162-750CCE150F7F}"/>
    <cellStyle name="60% - Accent1 2 2 3 2 2 2 3" xfId="21637" xr:uid="{B10A53C6-EDF0-4EEF-8502-85A4AB99B032}"/>
    <cellStyle name="60% - Accent1 2 2 3 2 2 3" xfId="7754" xr:uid="{28487E52-6CCC-42C3-8EA5-EC0F1707E79D}"/>
    <cellStyle name="60% - Accent1 2 2 3 2 2 3 2" xfId="16084" xr:uid="{6CA7BD5B-E2F0-451D-B8B8-0C34A8741411}"/>
    <cellStyle name="60% - Accent1 2 2 3 2 2 3 2 2" xfId="32741" xr:uid="{E55A75C2-C804-489A-A144-7F2A4CC97FDD}"/>
    <cellStyle name="60% - Accent1 2 2 3 2 2 3 3" xfId="24413" xr:uid="{922CEAE9-68CA-411B-80B9-09750A97CDBD}"/>
    <cellStyle name="60% - Accent1 2 2 3 2 2 4" xfId="10532" xr:uid="{26A67216-A889-4D39-9E56-14E051A419A3}"/>
    <cellStyle name="60% - Accent1 2 2 3 2 2 4 2" xfId="27189" xr:uid="{2929ADA0-A482-41B5-9A20-CFBEA8261DFB}"/>
    <cellStyle name="60% - Accent1 2 2 3 2 2 5" xfId="18861" xr:uid="{2CD4645A-5BF0-425A-82A3-38654741D14F}"/>
    <cellStyle name="60% - Accent1 2 2 3 2 3" xfId="3651" xr:uid="{1B22F969-DCC0-405A-933E-EA9825D42D03}"/>
    <cellStyle name="60% - Accent1 2 2 3 2 3 2" xfId="11981" xr:uid="{CE9D1C0A-70B5-4A0C-BD1E-A94A4A488EEA}"/>
    <cellStyle name="60% - Accent1 2 2 3 2 3 2 2" xfId="28638" xr:uid="{8CD14B8E-E645-43C4-B34C-63A7B473961C}"/>
    <cellStyle name="60% - Accent1 2 2 3 2 3 3" xfId="20310" xr:uid="{9D9D128D-0DB2-447F-982F-909710BC76DC}"/>
    <cellStyle name="60% - Accent1 2 2 3 2 4" xfId="6427" xr:uid="{83D0A534-36B4-4CEA-870F-1756915B1C81}"/>
    <cellStyle name="60% - Accent1 2 2 3 2 4 2" xfId="14757" xr:uid="{E8E09674-E57B-4944-B7A0-FEFA05183331}"/>
    <cellStyle name="60% - Accent1 2 2 3 2 4 2 2" xfId="31414" xr:uid="{460D11D2-A7F5-4006-829C-FC4CA1A10637}"/>
    <cellStyle name="60% - Accent1 2 2 3 2 4 3" xfId="23086" xr:uid="{2E222869-7EEA-4612-9462-FDAB8FC534F6}"/>
    <cellStyle name="60% - Accent1 2 2 3 2 5" xfId="9205" xr:uid="{54FD296B-FB4F-4161-B9B1-00842D8C764A}"/>
    <cellStyle name="60% - Accent1 2 2 3 2 5 2" xfId="25862" xr:uid="{3572FCCE-D259-4262-A2A8-D02536BB99EA}"/>
    <cellStyle name="60% - Accent1 2 2 3 2 6" xfId="17534" xr:uid="{22E45E85-B67D-45BB-BCAA-7FBCCD2A3B9F}"/>
    <cellStyle name="60% - Accent1 2 2 3 3" xfId="1712" xr:uid="{89965878-5B36-4F9F-88C7-802F9EB5B25A}"/>
    <cellStyle name="60% - Accent1 2 2 3 3 2" xfId="4502" xr:uid="{ECD84A0F-44E2-4372-A7BF-3800C385B68A}"/>
    <cellStyle name="60% - Accent1 2 2 3 3 2 2" xfId="12832" xr:uid="{5C81418A-37B4-4DF9-81D2-6A94AFB68CEF}"/>
    <cellStyle name="60% - Accent1 2 2 3 3 2 2 2" xfId="29489" xr:uid="{9DF36BEC-716E-4251-9013-0EB4A5216891}"/>
    <cellStyle name="60% - Accent1 2 2 3 3 2 3" xfId="21161" xr:uid="{5033A872-E6D2-4C7C-B7C7-042BC3E41F9A}"/>
    <cellStyle name="60% - Accent1 2 2 3 3 3" xfId="7278" xr:uid="{5F13F841-184D-4F9C-96A4-990424FF4301}"/>
    <cellStyle name="60% - Accent1 2 2 3 3 3 2" xfId="15608" xr:uid="{51FE7B67-F7C0-4DA7-A8FC-88EAACC3275B}"/>
    <cellStyle name="60% - Accent1 2 2 3 3 3 2 2" xfId="32265" xr:uid="{98818AEB-6DEA-4ADE-975D-0961C43BB01F}"/>
    <cellStyle name="60% - Accent1 2 2 3 3 3 3" xfId="23937" xr:uid="{008107BD-84BE-4580-8FCD-27F972D8943B}"/>
    <cellStyle name="60% - Accent1 2 2 3 3 4" xfId="10056" xr:uid="{731996EF-EEF7-4F72-8EE6-B2895A3D60EA}"/>
    <cellStyle name="60% - Accent1 2 2 3 3 4 2" xfId="26713" xr:uid="{1A6D88F9-A7BF-43FB-BEAE-09E7FD29E46C}"/>
    <cellStyle name="60% - Accent1 2 2 3 3 5" xfId="18385" xr:uid="{E1A2D714-F8AF-4FDF-A9E0-ECCA27E3709D}"/>
    <cellStyle name="60% - Accent1 2 2 3 4" xfId="3175" xr:uid="{EA3B55C6-0D63-4B6F-A85F-D51E209AF6E1}"/>
    <cellStyle name="60% - Accent1 2 2 3 4 2" xfId="11505" xr:uid="{E1FB54EA-89DA-4AEC-816A-532AB3224BC2}"/>
    <cellStyle name="60% - Accent1 2 2 3 4 2 2" xfId="28162" xr:uid="{07FCFD6B-12D1-4FC0-A860-2A96D2AFBCC6}"/>
    <cellStyle name="60% - Accent1 2 2 3 4 3" xfId="19834" xr:uid="{EAD6A585-0A89-43B2-9809-636037E6C51C}"/>
    <cellStyle name="60% - Accent1 2 2 3 5" xfId="5951" xr:uid="{E7C81857-DD94-4978-B2C1-3A016A258BF9}"/>
    <cellStyle name="60% - Accent1 2 2 3 5 2" xfId="14281" xr:uid="{FB7242F7-4B51-4167-A8DB-0B0BE128F541}"/>
    <cellStyle name="60% - Accent1 2 2 3 5 2 2" xfId="30938" xr:uid="{933AA22B-890E-4CBA-B6EE-201A9DCC1FE4}"/>
    <cellStyle name="60% - Accent1 2 2 3 5 3" xfId="22610" xr:uid="{E8B6E985-8577-41E6-B63C-2B2AB9A13389}"/>
    <cellStyle name="60% - Accent1 2 2 3 6" xfId="8729" xr:uid="{45A65638-74BA-443E-AB50-E2A1E8F3CDE3}"/>
    <cellStyle name="60% - Accent1 2 2 3 6 2" xfId="25386" xr:uid="{0CF89727-0446-4163-B3A4-9969C4245B96}"/>
    <cellStyle name="60% - Accent1 2 2 3 7" xfId="17058" xr:uid="{C7FE0E24-0443-4BD0-B6B3-7BAA49878DD0}"/>
    <cellStyle name="60% - Accent1 2 2 4" xfId="618" xr:uid="{E93C8010-6024-47C2-8327-E24E19BD256B}"/>
    <cellStyle name="60% - Accent1 2 2 4 2" xfId="1948" xr:uid="{581A9680-73EF-4FA1-B8E2-46A5C01827AD}"/>
    <cellStyle name="60% - Accent1 2 2 4 2 2" xfId="4738" xr:uid="{F5E1B00D-5AAF-42ED-AFAF-A9A9A855A046}"/>
    <cellStyle name="60% - Accent1 2 2 4 2 2 2" xfId="13068" xr:uid="{5C945E0E-8EE6-4C73-85D8-D3772E125274}"/>
    <cellStyle name="60% - Accent1 2 2 4 2 2 2 2" xfId="29725" xr:uid="{9FABBA58-B7B7-4E54-99C9-65DCD740171F}"/>
    <cellStyle name="60% - Accent1 2 2 4 2 2 3" xfId="21397" xr:uid="{E338FF6F-00F9-44D8-87C0-B63C49FBF4E2}"/>
    <cellStyle name="60% - Accent1 2 2 4 2 3" xfId="7514" xr:uid="{D7453C3E-045C-4720-9610-7C68BF6DB6C2}"/>
    <cellStyle name="60% - Accent1 2 2 4 2 3 2" xfId="15844" xr:uid="{C5AFA4F7-E9F0-4626-9924-E18074F6C7CD}"/>
    <cellStyle name="60% - Accent1 2 2 4 2 3 2 2" xfId="32501" xr:uid="{D60FB70F-7352-442E-8F63-C8036CC54803}"/>
    <cellStyle name="60% - Accent1 2 2 4 2 3 3" xfId="24173" xr:uid="{24695C3A-56B7-4D2C-9A0C-210412D90A8A}"/>
    <cellStyle name="60% - Accent1 2 2 4 2 4" xfId="10292" xr:uid="{0F912192-E015-4456-B3C9-7E431EA641C8}"/>
    <cellStyle name="60% - Accent1 2 2 4 2 4 2" xfId="26949" xr:uid="{5310943E-2291-4D6B-A6A8-0282A7D7E988}"/>
    <cellStyle name="60% - Accent1 2 2 4 2 5" xfId="18621" xr:uid="{82E8A19F-B7F0-4A68-82E4-19A6230E976F}"/>
    <cellStyle name="60% - Accent1 2 2 4 3" xfId="3411" xr:uid="{C250D6F5-C827-4149-A4AD-9794DA7D338D}"/>
    <cellStyle name="60% - Accent1 2 2 4 3 2" xfId="11741" xr:uid="{5CCC2126-DBF5-414D-ABBA-E6AC849C05A5}"/>
    <cellStyle name="60% - Accent1 2 2 4 3 2 2" xfId="28398" xr:uid="{B6C8C5FB-C699-4689-9710-36D19F6AD919}"/>
    <cellStyle name="60% - Accent1 2 2 4 3 3" xfId="20070" xr:uid="{CDD224B4-25E6-46A5-860F-FB3EFC84B1E2}"/>
    <cellStyle name="60% - Accent1 2 2 4 4" xfId="6187" xr:uid="{0D42379E-3031-44F7-A01F-9C54321E6649}"/>
    <cellStyle name="60% - Accent1 2 2 4 4 2" xfId="14517" xr:uid="{9D09CB71-4F17-4272-B2E1-E5651DD12CF5}"/>
    <cellStyle name="60% - Accent1 2 2 4 4 2 2" xfId="31174" xr:uid="{4FD38E36-DC50-4A33-A4A5-DA9F7CCA0C35}"/>
    <cellStyle name="60% - Accent1 2 2 4 4 3" xfId="22846" xr:uid="{A72566D4-6422-44F7-8A1D-7278D581EE1B}"/>
    <cellStyle name="60% - Accent1 2 2 4 5" xfId="8965" xr:uid="{93DA83A5-9094-4135-8697-A331A1AD59BF}"/>
    <cellStyle name="60% - Accent1 2 2 4 5 2" xfId="25622" xr:uid="{6FB64A97-0903-4886-8E75-196CA3700A1E}"/>
    <cellStyle name="60% - Accent1 2 2 4 6" xfId="17294" xr:uid="{856AFF4C-0DB0-47A8-86E9-48DF91F15D18}"/>
    <cellStyle name="60% - Accent1 2 2 5" xfId="1095" xr:uid="{1C75BEC5-26FC-4148-A05E-11A583EDA63F}"/>
    <cellStyle name="60% - Accent1 2 2 5 2" xfId="2423" xr:uid="{B3549790-356A-4660-9A0E-22811F4F9C0D}"/>
    <cellStyle name="60% - Accent1 2 2 5 2 2" xfId="5213" xr:uid="{017E0BFB-CE68-4F25-B19C-D640490600BD}"/>
    <cellStyle name="60% - Accent1 2 2 5 2 2 2" xfId="13543" xr:uid="{D9D382CD-15CA-4129-A7EA-909319DB2477}"/>
    <cellStyle name="60% - Accent1 2 2 5 2 2 2 2" xfId="30200" xr:uid="{2829C408-F7D0-4CE2-9E56-1934D53D30B3}"/>
    <cellStyle name="60% - Accent1 2 2 5 2 2 3" xfId="21872" xr:uid="{95CD7CEE-3F32-4855-A7D3-A47B4761D790}"/>
    <cellStyle name="60% - Accent1 2 2 5 2 3" xfId="7989" xr:uid="{87D730C7-549A-4224-A3E1-CB0786B50CD1}"/>
    <cellStyle name="60% - Accent1 2 2 5 2 3 2" xfId="16319" xr:uid="{339E99D3-1C6A-433A-99D1-F789F6033DD3}"/>
    <cellStyle name="60% - Accent1 2 2 5 2 3 2 2" xfId="32976" xr:uid="{CDA484CE-8765-4959-A2B0-02DEA6E32C24}"/>
    <cellStyle name="60% - Accent1 2 2 5 2 3 3" xfId="24648" xr:uid="{0AFF9784-AA88-4622-93B2-96C37C7825DD}"/>
    <cellStyle name="60% - Accent1 2 2 5 2 4" xfId="10767" xr:uid="{BCBD6D46-460D-4B77-BD1C-48114F3E5192}"/>
    <cellStyle name="60% - Accent1 2 2 5 2 4 2" xfId="27424" xr:uid="{67D23F0F-79F9-4B62-AF98-EAD24619E76A}"/>
    <cellStyle name="60% - Accent1 2 2 5 2 5" xfId="19096" xr:uid="{C48A2584-C7E5-405F-A97B-0FC0D8272C7B}"/>
    <cellStyle name="60% - Accent1 2 2 5 3" xfId="3886" xr:uid="{6509E1D9-0013-451F-B652-398A4B0424FF}"/>
    <cellStyle name="60% - Accent1 2 2 5 3 2" xfId="12216" xr:uid="{DC3B4B38-67CD-42C0-9C7C-216D7F1DE228}"/>
    <cellStyle name="60% - Accent1 2 2 5 3 2 2" xfId="28873" xr:uid="{8620C839-90E8-4DBD-AF9B-AD67F5A68CAC}"/>
    <cellStyle name="60% - Accent1 2 2 5 3 3" xfId="20545" xr:uid="{D5BA3E03-C5C0-44EE-858F-3AB4DF40D602}"/>
    <cellStyle name="60% - Accent1 2 2 5 4" xfId="6662" xr:uid="{035EE097-60BE-4965-B83A-35F693343ED5}"/>
    <cellStyle name="60% - Accent1 2 2 5 4 2" xfId="14992" xr:uid="{ACBF971E-B73A-4651-9D0C-A32CC90F8F32}"/>
    <cellStyle name="60% - Accent1 2 2 5 4 2 2" xfId="31649" xr:uid="{76B8CCAE-2D26-4D7B-8097-215D9EEF6F0B}"/>
    <cellStyle name="60% - Accent1 2 2 5 4 3" xfId="23321" xr:uid="{133AC402-823E-4A6E-AE36-71A37672FA0D}"/>
    <cellStyle name="60% - Accent1 2 2 5 5" xfId="9440" xr:uid="{C8DE40A5-CBE0-42AF-884F-D3124CDFC443}"/>
    <cellStyle name="60% - Accent1 2 2 5 5 2" xfId="26097" xr:uid="{6607AED6-C2BC-4E10-910B-394C994CF179}"/>
    <cellStyle name="60% - Accent1 2 2 5 6" xfId="17769" xr:uid="{5E7BEED7-3DBE-4EF7-866A-91B6F5AE9985}"/>
    <cellStyle name="60% - Accent1 2 2 6" xfId="1360" xr:uid="{A3E64B43-3A89-45AE-946F-AC3513E8E354}"/>
    <cellStyle name="60% - Accent1 2 2 6 2" xfId="2688" xr:uid="{9E5D2F8B-7205-4FD8-A557-055E45E408FE}"/>
    <cellStyle name="60% - Accent1 2 2 6 2 2" xfId="5478" xr:uid="{38594D5B-6C63-4F21-8E82-5365A8C75651}"/>
    <cellStyle name="60% - Accent1 2 2 6 2 2 2" xfId="13808" xr:uid="{8BB15278-C181-4D93-8652-EB2FEEEB98CC}"/>
    <cellStyle name="60% - Accent1 2 2 6 2 2 2 2" xfId="30465" xr:uid="{A31308BD-7099-49D7-8B1A-7B915887DEA9}"/>
    <cellStyle name="60% - Accent1 2 2 6 2 2 3" xfId="22137" xr:uid="{EA2D84E7-638C-4C73-97B7-14DCD57CA797}"/>
    <cellStyle name="60% - Accent1 2 2 6 2 3" xfId="8254" xr:uid="{302A55A3-67EF-4DF9-9A22-AF66F0079022}"/>
    <cellStyle name="60% - Accent1 2 2 6 2 3 2" xfId="16584" xr:uid="{0B8323FE-BDEF-47F8-AC01-3E5AE7F95375}"/>
    <cellStyle name="60% - Accent1 2 2 6 2 3 2 2" xfId="33241" xr:uid="{445F908C-EF02-41E9-AF93-9409A9B4D1A2}"/>
    <cellStyle name="60% - Accent1 2 2 6 2 3 3" xfId="24913" xr:uid="{38311EB2-DBF9-4D36-97AB-9A94BFE74018}"/>
    <cellStyle name="60% - Accent1 2 2 6 2 4" xfId="11032" xr:uid="{7D876C53-F7AD-4BD4-A7BD-118F7F5B2CC5}"/>
    <cellStyle name="60% - Accent1 2 2 6 2 4 2" xfId="27689" xr:uid="{630A16FF-5F7F-4B27-BAFE-A959D1F3B7C9}"/>
    <cellStyle name="60% - Accent1 2 2 6 2 5" xfId="19361" xr:uid="{2ACB5C9E-A1AA-4BC6-A264-32568EEF66F9}"/>
    <cellStyle name="60% - Accent1 2 2 6 3" xfId="4151" xr:uid="{8E614226-269B-4B52-AA44-DEF85C11954E}"/>
    <cellStyle name="60% - Accent1 2 2 6 3 2" xfId="12481" xr:uid="{13392707-114E-4D75-86ED-30C0FD76AF75}"/>
    <cellStyle name="60% - Accent1 2 2 6 3 2 2" xfId="29138" xr:uid="{38CAFE0D-8DE9-4707-8E40-7FB35449BB13}"/>
    <cellStyle name="60% - Accent1 2 2 6 3 3" xfId="20810" xr:uid="{D29D9B98-2BE2-459A-9C6C-7852BD97311E}"/>
    <cellStyle name="60% - Accent1 2 2 6 4" xfId="6927" xr:uid="{797BEF96-6A60-4070-AA94-FAD726A528E9}"/>
    <cellStyle name="60% - Accent1 2 2 6 4 2" xfId="15257" xr:uid="{172F2868-FC38-447D-938A-7C8BC1CCB3F7}"/>
    <cellStyle name="60% - Accent1 2 2 6 4 2 2" xfId="31914" xr:uid="{52D8FFA1-1076-4452-B737-4E4B33EBA55E}"/>
    <cellStyle name="60% - Accent1 2 2 6 4 3" xfId="23586" xr:uid="{3FC06F74-4BA4-446D-8E1D-22E117BE24A8}"/>
    <cellStyle name="60% - Accent1 2 2 6 5" xfId="9705" xr:uid="{4D61329E-41C1-4AFA-AD47-B5C6092E3542}"/>
    <cellStyle name="60% - Accent1 2 2 6 5 2" xfId="26362" xr:uid="{27431301-4037-4E81-BF41-17DEE037645A}"/>
    <cellStyle name="60% - Accent1 2 2 6 6" xfId="18034" xr:uid="{BDA3D3F4-3E83-4999-A381-3D1FD87E0FC1}"/>
    <cellStyle name="60% - Accent1 2 2 7" xfId="1475" xr:uid="{C9B7EC48-7590-4A33-89A8-748CF71D6B8A}"/>
    <cellStyle name="60% - Accent1 2 2 7 2" xfId="4265" xr:uid="{3BEA9383-7052-4275-8AD7-13C7C84B431C}"/>
    <cellStyle name="60% - Accent1 2 2 7 2 2" xfId="12595" xr:uid="{DF5A68D9-942B-41AD-99D0-201BA632721B}"/>
    <cellStyle name="60% - Accent1 2 2 7 2 2 2" xfId="29252" xr:uid="{470AF50C-9B4D-4083-8F84-4ECB08D713B7}"/>
    <cellStyle name="60% - Accent1 2 2 7 2 3" xfId="20924" xr:uid="{F14F7876-8AA1-42A0-8357-86CEC7F763CA}"/>
    <cellStyle name="60% - Accent1 2 2 7 3" xfId="7041" xr:uid="{99447185-9319-428D-AC64-544B942975B2}"/>
    <cellStyle name="60% - Accent1 2 2 7 3 2" xfId="15371" xr:uid="{9469025E-0D0C-4535-AC86-5B75CCD15C40}"/>
    <cellStyle name="60% - Accent1 2 2 7 3 2 2" xfId="32028" xr:uid="{1011B0FF-63D9-4AD7-ABC6-4E1FCF67BE75}"/>
    <cellStyle name="60% - Accent1 2 2 7 3 3" xfId="23700" xr:uid="{DBD01B53-9A65-4A10-B406-3F114E841E0C}"/>
    <cellStyle name="60% - Accent1 2 2 7 4" xfId="9819" xr:uid="{B78921BF-0E95-4D83-9B86-C9211E822409}"/>
    <cellStyle name="60% - Accent1 2 2 7 4 2" xfId="26476" xr:uid="{495F7300-42F9-43ED-B29F-EA511C908A49}"/>
    <cellStyle name="60% - Accent1 2 2 7 5" xfId="18148" xr:uid="{79D252A5-6EB3-492C-9AAF-D4A487BBBF51}"/>
    <cellStyle name="60% - Accent1 2 2 8" xfId="2938" xr:uid="{0D7C7A1E-42B3-44FF-B9A4-8CFEB726C264}"/>
    <cellStyle name="60% - Accent1 2 2 8 2" xfId="11268" xr:uid="{8C1E67C8-3906-47BA-BB43-D8892A031855}"/>
    <cellStyle name="60% - Accent1 2 2 8 2 2" xfId="27925" xr:uid="{CE8124FE-99C7-40F1-B744-3C8F372B7729}"/>
    <cellStyle name="60% - Accent1 2 2 8 3" xfId="19597" xr:uid="{C00CE276-3609-40F7-A698-B78C4CB552BE}"/>
    <cellStyle name="60% - Accent1 2 2 9" xfId="5714" xr:uid="{A2061D42-0E1D-4AB2-B6DC-5A9258053FA2}"/>
    <cellStyle name="60% - Accent1 2 2 9 2" xfId="14044" xr:uid="{597E7A58-74C4-4D58-AE3F-CB17BAB86883}"/>
    <cellStyle name="60% - Accent1 2 2 9 2 2" xfId="30701" xr:uid="{C9B5EDE2-36C7-4CD8-AF48-A5DD58F02DE8}"/>
    <cellStyle name="60% - Accent1 2 2 9 3" xfId="22373" xr:uid="{283DBE56-62AF-43AA-A7F9-66AEFE3727AF}"/>
    <cellStyle name="60% - Accent1 2 3" xfId="199" xr:uid="{9463257B-3AE0-40D1-A077-0F4F0107D943}"/>
    <cellStyle name="60% - Accent1 2 3 2" xfId="440" xr:uid="{4EF19304-608F-4941-B496-73E68FB5ED78}"/>
    <cellStyle name="60% - Accent1 2 3 2 2" xfId="917" xr:uid="{3DDC670A-0FF6-4E1B-94D5-3CF1C8FEDDAC}"/>
    <cellStyle name="60% - Accent1 2 3 2 2 2" xfId="2245" xr:uid="{BF20DD95-724E-4C61-BEC2-F7EE8766F936}"/>
    <cellStyle name="60% - Accent1 2 3 2 2 2 2" xfId="5035" xr:uid="{3B082652-99E5-40BD-BFB6-DD377F5A8451}"/>
    <cellStyle name="60% - Accent1 2 3 2 2 2 2 2" xfId="13365" xr:uid="{93B8A83B-0AC2-44B8-A4D7-9E5A3ABB13A2}"/>
    <cellStyle name="60% - Accent1 2 3 2 2 2 2 2 2" xfId="30022" xr:uid="{6A1E31B2-6728-4D50-B5C6-5685A67E9089}"/>
    <cellStyle name="60% - Accent1 2 3 2 2 2 2 3" xfId="21694" xr:uid="{1B15B1BA-DE75-445B-B149-375A623DF475}"/>
    <cellStyle name="60% - Accent1 2 3 2 2 2 3" xfId="7811" xr:uid="{5705A482-C66C-4602-BF79-7EE58152C3F4}"/>
    <cellStyle name="60% - Accent1 2 3 2 2 2 3 2" xfId="16141" xr:uid="{3F72A78C-4204-4312-AC16-5FBF876F7FE4}"/>
    <cellStyle name="60% - Accent1 2 3 2 2 2 3 2 2" xfId="32798" xr:uid="{3B3DCE31-8B2F-42FC-AB97-CA78895C9D0C}"/>
    <cellStyle name="60% - Accent1 2 3 2 2 2 3 3" xfId="24470" xr:uid="{91BB230D-4AC0-4C30-97F8-68B72F35A61C}"/>
    <cellStyle name="60% - Accent1 2 3 2 2 2 4" xfId="10589" xr:uid="{0A94A428-D89A-4AEA-ADE4-78D7F4A9047E}"/>
    <cellStyle name="60% - Accent1 2 3 2 2 2 4 2" xfId="27246" xr:uid="{EB985426-C1D3-499D-BF42-B0FEAC204C77}"/>
    <cellStyle name="60% - Accent1 2 3 2 2 2 5" xfId="18918" xr:uid="{280D8868-A2E0-4831-853D-B699DB445045}"/>
    <cellStyle name="60% - Accent1 2 3 2 2 3" xfId="3708" xr:uid="{36F2D81A-396A-4B18-99A7-A83704EE916C}"/>
    <cellStyle name="60% - Accent1 2 3 2 2 3 2" xfId="12038" xr:uid="{61666F11-A8D8-4A4E-8BC5-CA2A95321C7D}"/>
    <cellStyle name="60% - Accent1 2 3 2 2 3 2 2" xfId="28695" xr:uid="{3A41A1BB-B1D6-45C5-8419-F4E9DAEE8943}"/>
    <cellStyle name="60% - Accent1 2 3 2 2 3 3" xfId="20367" xr:uid="{A9D8866F-7CC0-4ED5-BCF6-B22A47F4CBB3}"/>
    <cellStyle name="60% - Accent1 2 3 2 2 4" xfId="6484" xr:uid="{F9020B25-C20D-40E4-947F-6AD977B85607}"/>
    <cellStyle name="60% - Accent1 2 3 2 2 4 2" xfId="14814" xr:uid="{D7752753-2320-4746-9266-C1752F508B43}"/>
    <cellStyle name="60% - Accent1 2 3 2 2 4 2 2" xfId="31471" xr:uid="{E79A6D1F-7991-481B-BDE0-E6BCDA676966}"/>
    <cellStyle name="60% - Accent1 2 3 2 2 4 3" xfId="23143" xr:uid="{CD61B961-3CCD-4F3C-A184-C3126C5582C0}"/>
    <cellStyle name="60% - Accent1 2 3 2 2 5" xfId="9262" xr:uid="{64021911-F13D-43AD-A210-804D156958C4}"/>
    <cellStyle name="60% - Accent1 2 3 2 2 5 2" xfId="25919" xr:uid="{7F910772-90E0-4842-BA08-339355A40BB6}"/>
    <cellStyle name="60% - Accent1 2 3 2 2 6" xfId="17591" xr:uid="{F7D69C36-EC17-47A3-9A11-250E784ACC5C}"/>
    <cellStyle name="60% - Accent1 2 3 2 3" xfId="1770" xr:uid="{124FB05E-7E7E-4DA0-8A7C-A360F5496644}"/>
    <cellStyle name="60% - Accent1 2 3 2 3 2" xfId="4560" xr:uid="{08106391-1A5D-4866-A72F-11C925926719}"/>
    <cellStyle name="60% - Accent1 2 3 2 3 2 2" xfId="12890" xr:uid="{42A8A66E-92A1-41A0-9097-28E852DF25D4}"/>
    <cellStyle name="60% - Accent1 2 3 2 3 2 2 2" xfId="29547" xr:uid="{E099ED66-DA15-4930-A42C-D413CCD4DE9D}"/>
    <cellStyle name="60% - Accent1 2 3 2 3 2 3" xfId="21219" xr:uid="{100936C5-B805-41F1-9551-83BC70E3DDB3}"/>
    <cellStyle name="60% - Accent1 2 3 2 3 3" xfId="7336" xr:uid="{BDA889D1-40CC-40F9-8014-EA6028383E19}"/>
    <cellStyle name="60% - Accent1 2 3 2 3 3 2" xfId="15666" xr:uid="{3929BEFD-D073-455C-A0BD-F370BA1DE1DF}"/>
    <cellStyle name="60% - Accent1 2 3 2 3 3 2 2" xfId="32323" xr:uid="{A81BDD2E-57FE-4458-B14D-56FF65267963}"/>
    <cellStyle name="60% - Accent1 2 3 2 3 3 3" xfId="23995" xr:uid="{D14616F4-C841-4299-AC20-2EFB8AF62832}"/>
    <cellStyle name="60% - Accent1 2 3 2 3 4" xfId="10114" xr:uid="{8166F0FE-626C-4C6F-A610-AECDF7FB9EF3}"/>
    <cellStyle name="60% - Accent1 2 3 2 3 4 2" xfId="26771" xr:uid="{3C45B3D6-41FF-4418-A6D3-879726AC95F9}"/>
    <cellStyle name="60% - Accent1 2 3 2 3 5" xfId="18443" xr:uid="{A1BA8760-D368-4677-9A68-1A1233E33EBF}"/>
    <cellStyle name="60% - Accent1 2 3 2 4" xfId="3233" xr:uid="{A63B706B-920B-4028-BF54-EBFD9D7CD120}"/>
    <cellStyle name="60% - Accent1 2 3 2 4 2" xfId="11563" xr:uid="{5A836E6E-C2FD-4D0E-80F2-204706628E72}"/>
    <cellStyle name="60% - Accent1 2 3 2 4 2 2" xfId="28220" xr:uid="{55C47EDC-1152-4000-B41F-5050B1B5EE9D}"/>
    <cellStyle name="60% - Accent1 2 3 2 4 3" xfId="19892" xr:uid="{5FBE108E-EC16-4000-BC5C-063BCCF522C8}"/>
    <cellStyle name="60% - Accent1 2 3 2 5" xfId="6009" xr:uid="{213E66F3-746C-4862-8E49-461EB6914D86}"/>
    <cellStyle name="60% - Accent1 2 3 2 5 2" xfId="14339" xr:uid="{A633547D-DADC-4FC8-880E-8FB8BFA7DC32}"/>
    <cellStyle name="60% - Accent1 2 3 2 5 2 2" xfId="30996" xr:uid="{593ECBCB-4248-4000-8758-FE1FE126D0E8}"/>
    <cellStyle name="60% - Accent1 2 3 2 5 3" xfId="22668" xr:uid="{122CF7C3-BB4B-40B6-B0EA-4728C3368630}"/>
    <cellStyle name="60% - Accent1 2 3 2 6" xfId="8787" xr:uid="{22D979E0-6D6B-4115-87D7-7EF90310F013}"/>
    <cellStyle name="60% - Accent1 2 3 2 6 2" xfId="25444" xr:uid="{4C3765BB-BE15-410C-9A98-C2CDE34E65EE}"/>
    <cellStyle name="60% - Accent1 2 3 2 7" xfId="17116" xr:uid="{F74B592D-FC28-4C8B-9222-21DBAC197904}"/>
    <cellStyle name="60% - Accent1 2 3 3" xfId="676" xr:uid="{086976DE-7E01-4320-B99C-C887E7A8E831}"/>
    <cellStyle name="60% - Accent1 2 3 3 2" xfId="2006" xr:uid="{3B25D20C-C111-4C27-8913-EAC59AC17003}"/>
    <cellStyle name="60% - Accent1 2 3 3 2 2" xfId="4796" xr:uid="{A23FEF2A-A71C-4EE3-A8DA-77AD72EA797D}"/>
    <cellStyle name="60% - Accent1 2 3 3 2 2 2" xfId="13126" xr:uid="{8BA42FD7-1050-4F3B-9965-F42E9A1E45BC}"/>
    <cellStyle name="60% - Accent1 2 3 3 2 2 2 2" xfId="29783" xr:uid="{2AD28F4C-BFA0-4149-ABC4-21B1A5FB02D6}"/>
    <cellStyle name="60% - Accent1 2 3 3 2 2 3" xfId="21455" xr:uid="{161C6ECA-1AA5-4C12-ACAB-BEA909F9CBE4}"/>
    <cellStyle name="60% - Accent1 2 3 3 2 3" xfId="7572" xr:uid="{B3983BD6-F6F1-4FB5-A4D5-BCBA6F728ED4}"/>
    <cellStyle name="60% - Accent1 2 3 3 2 3 2" xfId="15902" xr:uid="{D44C51EE-DD06-4CAE-927C-D61038123DE4}"/>
    <cellStyle name="60% - Accent1 2 3 3 2 3 2 2" xfId="32559" xr:uid="{1CBADA06-1B8D-45F0-B2F1-7DB4B8BC3A46}"/>
    <cellStyle name="60% - Accent1 2 3 3 2 3 3" xfId="24231" xr:uid="{293006CC-6F62-4160-A122-B9F65A867CD2}"/>
    <cellStyle name="60% - Accent1 2 3 3 2 4" xfId="10350" xr:uid="{AF5D5DDF-C0DE-48EA-A8AF-7AC236353639}"/>
    <cellStyle name="60% - Accent1 2 3 3 2 4 2" xfId="27007" xr:uid="{8A7DFE6B-83C9-4729-AB92-5ABDFCDBD724}"/>
    <cellStyle name="60% - Accent1 2 3 3 2 5" xfId="18679" xr:uid="{92E3472A-F0E5-4DA7-84DB-E430708934D4}"/>
    <cellStyle name="60% - Accent1 2 3 3 3" xfId="3469" xr:uid="{57AEEC59-91F2-4D4B-96F4-A16755206EC9}"/>
    <cellStyle name="60% - Accent1 2 3 3 3 2" xfId="11799" xr:uid="{EAB8DAF9-B958-4355-8FA3-93979D086B52}"/>
    <cellStyle name="60% - Accent1 2 3 3 3 2 2" xfId="28456" xr:uid="{88668705-ACE3-4D0A-9C35-D65DB2E3E21A}"/>
    <cellStyle name="60% - Accent1 2 3 3 3 3" xfId="20128" xr:uid="{B1C43537-37AD-4BCC-9461-340FBE6FED73}"/>
    <cellStyle name="60% - Accent1 2 3 3 4" xfId="6245" xr:uid="{A5E004BE-7EC2-45BF-A2F5-D5B87ACFE929}"/>
    <cellStyle name="60% - Accent1 2 3 3 4 2" xfId="14575" xr:uid="{A74E5410-C7E9-4A59-AE51-43ED507BDD3D}"/>
    <cellStyle name="60% - Accent1 2 3 3 4 2 2" xfId="31232" xr:uid="{EFDA832C-41CC-4E37-AA8C-55CBD537EF29}"/>
    <cellStyle name="60% - Accent1 2 3 3 4 3" xfId="22904" xr:uid="{11AF8DE3-40CA-4B08-B286-3588CD995C03}"/>
    <cellStyle name="60% - Accent1 2 3 3 5" xfId="9023" xr:uid="{E1A2EEAF-66F9-4F06-888B-647E00D6CBFD}"/>
    <cellStyle name="60% - Accent1 2 3 3 5 2" xfId="25680" xr:uid="{7D7DB76B-0161-483C-82C0-BDA017F83855}"/>
    <cellStyle name="60% - Accent1 2 3 3 6" xfId="17352" xr:uid="{78771162-3E94-45A6-9419-30C7DF1D7F56}"/>
    <cellStyle name="60% - Accent1 2 3 4" xfId="1153" xr:uid="{112F626A-092E-47E9-A1A1-5F7AB2B591AE}"/>
    <cellStyle name="60% - Accent1 2 3 4 2" xfId="2481" xr:uid="{A160B836-DEEE-40F0-8F13-887EDBB31930}"/>
    <cellStyle name="60% - Accent1 2 3 4 2 2" xfId="5271" xr:uid="{69C9DD68-0EC9-44ED-9F23-003382163258}"/>
    <cellStyle name="60% - Accent1 2 3 4 2 2 2" xfId="13601" xr:uid="{E324A720-2304-44F3-84A2-DB2BB3D0C6C2}"/>
    <cellStyle name="60% - Accent1 2 3 4 2 2 2 2" xfId="30258" xr:uid="{2A92A4BB-D58A-4B74-826F-3D004B71F4EA}"/>
    <cellStyle name="60% - Accent1 2 3 4 2 2 3" xfId="21930" xr:uid="{308367F2-F891-40E2-B3DD-9DC48C3D39FA}"/>
    <cellStyle name="60% - Accent1 2 3 4 2 3" xfId="8047" xr:uid="{3CDA5FED-B985-4E1E-8D62-44289A08BDC3}"/>
    <cellStyle name="60% - Accent1 2 3 4 2 3 2" xfId="16377" xr:uid="{E6D2BBBC-6CD2-44BC-AB93-BF076FCE81E1}"/>
    <cellStyle name="60% - Accent1 2 3 4 2 3 2 2" xfId="33034" xr:uid="{03784FA8-7D9A-4276-9F6F-24235692118D}"/>
    <cellStyle name="60% - Accent1 2 3 4 2 3 3" xfId="24706" xr:uid="{BA0C84E7-B2A9-4166-BCA7-23A9DA4B9CED}"/>
    <cellStyle name="60% - Accent1 2 3 4 2 4" xfId="10825" xr:uid="{6771B9E2-2309-4EAE-A7EF-420001F9D0CC}"/>
    <cellStyle name="60% - Accent1 2 3 4 2 4 2" xfId="27482" xr:uid="{76D73FD5-0D60-42A9-B233-3C3D38DAB46B}"/>
    <cellStyle name="60% - Accent1 2 3 4 2 5" xfId="19154" xr:uid="{37236251-5DDA-4471-875D-7A891546BD10}"/>
    <cellStyle name="60% - Accent1 2 3 4 3" xfId="3944" xr:uid="{9041BAB3-129F-4269-997F-7299430E4A71}"/>
    <cellStyle name="60% - Accent1 2 3 4 3 2" xfId="12274" xr:uid="{B572D860-687B-47C8-8736-A9738F8B615E}"/>
    <cellStyle name="60% - Accent1 2 3 4 3 2 2" xfId="28931" xr:uid="{AC9688F5-D5E8-4D41-A408-662DA0617DA3}"/>
    <cellStyle name="60% - Accent1 2 3 4 3 3" xfId="20603" xr:uid="{0D23B9C7-08BB-4454-86FC-04AB1146BB63}"/>
    <cellStyle name="60% - Accent1 2 3 4 4" xfId="6720" xr:uid="{40166159-C1D9-440F-B626-393561532CBF}"/>
    <cellStyle name="60% - Accent1 2 3 4 4 2" xfId="15050" xr:uid="{541EB2D5-7A76-4D85-BA0D-2EEB12C8928E}"/>
    <cellStyle name="60% - Accent1 2 3 4 4 2 2" xfId="31707" xr:uid="{CDEAA55B-CA83-4C30-BC5E-0394D96193DD}"/>
    <cellStyle name="60% - Accent1 2 3 4 4 3" xfId="23379" xr:uid="{1C160E03-BCCA-475A-8388-81CDC14326D9}"/>
    <cellStyle name="60% - Accent1 2 3 4 5" xfId="9498" xr:uid="{03D25274-8F86-44E0-8DF5-299F6F6D03E7}"/>
    <cellStyle name="60% - Accent1 2 3 4 5 2" xfId="26155" xr:uid="{DE653646-061A-46B4-AAC6-CF8B6AD3D92C}"/>
    <cellStyle name="60% - Accent1 2 3 4 6" xfId="17827" xr:uid="{7B47B333-2A8D-428C-B886-C17FA6213F46}"/>
    <cellStyle name="60% - Accent1 2 3 5" xfId="1533" xr:uid="{6C95095C-E786-4DA0-94A8-A1862DEBA1BF}"/>
    <cellStyle name="60% - Accent1 2 3 5 2" xfId="4323" xr:uid="{92CB39FA-0EBF-42D2-8CE0-EE93BBC89294}"/>
    <cellStyle name="60% - Accent1 2 3 5 2 2" xfId="12653" xr:uid="{38BA4890-7EBA-4FC7-8338-1AB7FB895611}"/>
    <cellStyle name="60% - Accent1 2 3 5 2 2 2" xfId="29310" xr:uid="{D7D9110C-407A-44B5-8C37-4028138D6082}"/>
    <cellStyle name="60% - Accent1 2 3 5 2 3" xfId="20982" xr:uid="{C9BD6811-7780-4C0C-B347-846A5B14D583}"/>
    <cellStyle name="60% - Accent1 2 3 5 3" xfId="7099" xr:uid="{03830DDA-DAE7-4134-BC76-BF5E8D817F7E}"/>
    <cellStyle name="60% - Accent1 2 3 5 3 2" xfId="15429" xr:uid="{BAB76EC5-B5E1-4291-96D6-7A12A94FB562}"/>
    <cellStyle name="60% - Accent1 2 3 5 3 2 2" xfId="32086" xr:uid="{F7003DED-73D4-4BB0-988E-1033822D95AC}"/>
    <cellStyle name="60% - Accent1 2 3 5 3 3" xfId="23758" xr:uid="{FE3BDDF3-0CAC-44A3-92DC-658D0236005F}"/>
    <cellStyle name="60% - Accent1 2 3 5 4" xfId="9877" xr:uid="{14B1597A-A616-412A-B089-65F15D1CAEF5}"/>
    <cellStyle name="60% - Accent1 2 3 5 4 2" xfId="26534" xr:uid="{B4FD196F-49A2-41B2-BD12-82943BD0C6C1}"/>
    <cellStyle name="60% - Accent1 2 3 5 5" xfId="18206" xr:uid="{FABF3806-9FA2-4485-A571-45B8E0929404}"/>
    <cellStyle name="60% - Accent1 2 3 6" xfId="2996" xr:uid="{6088A0D6-5179-4A25-94F8-1AA6CBBF0ECA}"/>
    <cellStyle name="60% - Accent1 2 3 6 2" xfId="11326" xr:uid="{E223D9D8-2E99-467B-8993-E99009626B3D}"/>
    <cellStyle name="60% - Accent1 2 3 6 2 2" xfId="27983" xr:uid="{C33170BC-71F0-42D2-8ACB-54ED8FEA97E8}"/>
    <cellStyle name="60% - Accent1 2 3 6 3" xfId="19655" xr:uid="{4A2779C7-506D-4175-9DD3-1A2370A8A3CF}"/>
    <cellStyle name="60% - Accent1 2 3 7" xfId="5772" xr:uid="{81FA3765-BD9F-4F01-839F-DE980175D33B}"/>
    <cellStyle name="60% - Accent1 2 3 7 2" xfId="14102" xr:uid="{8728FFA3-FC28-43F9-A549-C2EC8C096EED}"/>
    <cellStyle name="60% - Accent1 2 3 7 2 2" xfId="30759" xr:uid="{CA121E85-84F9-4908-B089-9C7D14B42BC3}"/>
    <cellStyle name="60% - Accent1 2 3 7 3" xfId="22431" xr:uid="{AC97CD92-B0FB-4F7C-A548-9ED0E462D6AE}"/>
    <cellStyle name="60% - Accent1 2 3 8" xfId="8550" xr:uid="{7B7AB581-6558-4B2F-BBA1-4A3FD9D08671}"/>
    <cellStyle name="60% - Accent1 2 3 8 2" xfId="25207" xr:uid="{D5E58C06-05EF-4CC7-A553-557F4F0FF98C}"/>
    <cellStyle name="60% - Accent1 2 3 9" xfId="16879" xr:uid="{6362B400-3B02-4F80-85D0-2BAF59C21DBB}"/>
    <cellStyle name="60% - Accent1 2 4" xfId="324" xr:uid="{AAE669CC-2FCA-41C5-960B-A635C5CFB7D5}"/>
    <cellStyle name="60% - Accent1 2 4 2" xfId="804" xr:uid="{9601F1E9-8CE2-4F16-9433-48E5CF826F79}"/>
    <cellStyle name="60% - Accent1 2 4 2 2" xfId="2132" xr:uid="{89B9C62E-6F5E-47C1-86E0-CB00F93DC1A4}"/>
    <cellStyle name="60% - Accent1 2 4 2 2 2" xfId="4922" xr:uid="{F30B0449-E2F9-446C-AEEA-8CFF81621FB5}"/>
    <cellStyle name="60% - Accent1 2 4 2 2 2 2" xfId="13252" xr:uid="{E31AA572-5DE7-45AA-9019-115B7C3E75FB}"/>
    <cellStyle name="60% - Accent1 2 4 2 2 2 2 2" xfId="29909" xr:uid="{E2E79FE1-D5DD-4814-B844-B51388FBFA1F}"/>
    <cellStyle name="60% - Accent1 2 4 2 2 2 3" xfId="21581" xr:uid="{EC6116CF-423D-4EDF-BBC1-DF1F09CB997C}"/>
    <cellStyle name="60% - Accent1 2 4 2 2 3" xfId="7698" xr:uid="{9633DE4D-0136-4F16-8114-041590391DA8}"/>
    <cellStyle name="60% - Accent1 2 4 2 2 3 2" xfId="16028" xr:uid="{0EFA4B98-0E92-4778-89C5-6E7FD866FD25}"/>
    <cellStyle name="60% - Accent1 2 4 2 2 3 2 2" xfId="32685" xr:uid="{4A7EDAE5-43C4-4DEF-BD40-C78B64C1371B}"/>
    <cellStyle name="60% - Accent1 2 4 2 2 3 3" xfId="24357" xr:uid="{2C0C35DB-8DDD-4C40-914A-F6E96F63F40E}"/>
    <cellStyle name="60% - Accent1 2 4 2 2 4" xfId="10476" xr:uid="{43BFB273-37A6-4565-8E4E-2DD3684FC507}"/>
    <cellStyle name="60% - Accent1 2 4 2 2 4 2" xfId="27133" xr:uid="{658F2B9A-1667-4676-BD9F-8C8EEE29EE18}"/>
    <cellStyle name="60% - Accent1 2 4 2 2 5" xfId="18805" xr:uid="{AC682F18-E756-4245-ABAD-A00BE8A8DE43}"/>
    <cellStyle name="60% - Accent1 2 4 2 3" xfId="3595" xr:uid="{87CE1531-36ED-4864-BAB7-61F083EEEF4F}"/>
    <cellStyle name="60% - Accent1 2 4 2 3 2" xfId="11925" xr:uid="{1CB6A483-EB10-46D8-ACB6-85FA61E3B9E9}"/>
    <cellStyle name="60% - Accent1 2 4 2 3 2 2" xfId="28582" xr:uid="{CC83C037-D8DA-4E77-A4FB-5043F3C34FCE}"/>
    <cellStyle name="60% - Accent1 2 4 2 3 3" xfId="20254" xr:uid="{8CAC141A-CB4E-4F9D-B058-C64172FB8056}"/>
    <cellStyle name="60% - Accent1 2 4 2 4" xfId="6371" xr:uid="{3AFF3124-4CC1-4669-8903-298C75DFFCBE}"/>
    <cellStyle name="60% - Accent1 2 4 2 4 2" xfId="14701" xr:uid="{9D0A3C93-A3B9-4572-A81A-422011D0D0C1}"/>
    <cellStyle name="60% - Accent1 2 4 2 4 2 2" xfId="31358" xr:uid="{4B001F98-6B2C-40F6-9DBC-47818D3B1949}"/>
    <cellStyle name="60% - Accent1 2 4 2 4 3" xfId="23030" xr:uid="{71BC0CD5-C6C7-4E0A-88BC-873289122B27}"/>
    <cellStyle name="60% - Accent1 2 4 2 5" xfId="9149" xr:uid="{3374B7DF-8564-44E2-BCBE-E672D278081B}"/>
    <cellStyle name="60% - Accent1 2 4 2 5 2" xfId="25806" xr:uid="{8F8F20D4-F421-4001-94F4-22A69BB174C1}"/>
    <cellStyle name="60% - Accent1 2 4 2 6" xfId="17478" xr:uid="{2B986E99-4C70-4D2D-9D55-097AB2FB2503}"/>
    <cellStyle name="60% - Accent1 2 4 3" xfId="1654" xr:uid="{08991833-0FD8-4EB6-8C45-C12B527B8D40}"/>
    <cellStyle name="60% - Accent1 2 4 3 2" xfId="4444" xr:uid="{1D4903E8-5FBC-4F31-B8E7-461E59C5FA51}"/>
    <cellStyle name="60% - Accent1 2 4 3 2 2" xfId="12774" xr:uid="{87EEA970-713B-448D-83C9-A0983F2432B8}"/>
    <cellStyle name="60% - Accent1 2 4 3 2 2 2" xfId="29431" xr:uid="{289C4C34-30A5-4690-B0B7-CE474A0A2272}"/>
    <cellStyle name="60% - Accent1 2 4 3 2 3" xfId="21103" xr:uid="{4973DA6D-1162-4D6D-B261-D035680B6A3E}"/>
    <cellStyle name="60% - Accent1 2 4 3 3" xfId="7220" xr:uid="{38078053-CC92-46D3-8A24-85B9EC3D501A}"/>
    <cellStyle name="60% - Accent1 2 4 3 3 2" xfId="15550" xr:uid="{52C46234-64FF-47C2-B638-8888B2D27F45}"/>
    <cellStyle name="60% - Accent1 2 4 3 3 2 2" xfId="32207" xr:uid="{94637B65-2072-4ECE-A430-B45A9DCC630D}"/>
    <cellStyle name="60% - Accent1 2 4 3 3 3" xfId="23879" xr:uid="{4662BDCA-633B-4855-BCB1-36BDD902D943}"/>
    <cellStyle name="60% - Accent1 2 4 3 4" xfId="9998" xr:uid="{C82782A4-2031-4C9E-A8C7-773227B79F72}"/>
    <cellStyle name="60% - Accent1 2 4 3 4 2" xfId="26655" xr:uid="{A9E6C96F-E5E9-4696-A462-925CADC1370C}"/>
    <cellStyle name="60% - Accent1 2 4 3 5" xfId="18327" xr:uid="{AC3407C5-8996-4DE1-968A-D9500E093431}"/>
    <cellStyle name="60% - Accent1 2 4 4" xfId="3117" xr:uid="{293DE6D3-9AAF-477B-AB52-B9B9A20F043A}"/>
    <cellStyle name="60% - Accent1 2 4 4 2" xfId="11447" xr:uid="{E8CCE298-013D-47AA-B289-F07B05C22DF2}"/>
    <cellStyle name="60% - Accent1 2 4 4 2 2" xfId="28104" xr:uid="{09DFFA67-E271-45D4-A69F-11A5C02DE910}"/>
    <cellStyle name="60% - Accent1 2 4 4 3" xfId="19776" xr:uid="{ABAF2E04-9363-4162-B634-31E1C57DFE8A}"/>
    <cellStyle name="60% - Accent1 2 4 5" xfId="5893" xr:uid="{854F4EAE-B2D7-4BD6-9D01-A469E4100DDD}"/>
    <cellStyle name="60% - Accent1 2 4 5 2" xfId="14223" xr:uid="{74A356CD-159A-4B0D-97F2-767D5F05895D}"/>
    <cellStyle name="60% - Accent1 2 4 5 2 2" xfId="30880" xr:uid="{E928EA7E-0761-43D5-A774-69DBB594F36F}"/>
    <cellStyle name="60% - Accent1 2 4 5 3" xfId="22552" xr:uid="{C59DA304-93C3-4FE5-8A2E-55C2809B3EE7}"/>
    <cellStyle name="60% - Accent1 2 4 6" xfId="8671" xr:uid="{C764F51C-1CDE-4E52-B586-A873F44A13FA}"/>
    <cellStyle name="60% - Accent1 2 4 6 2" xfId="25328" xr:uid="{A37F0F3F-CC91-4363-9FA2-7B1B19199118}"/>
    <cellStyle name="60% - Accent1 2 4 7" xfId="17000" xr:uid="{D79FD256-71DE-417E-8433-AEF546B34C83}"/>
    <cellStyle name="60% - Accent1 2 5" xfId="560" xr:uid="{13ED1913-3343-4E32-80A3-C398521244E2}"/>
    <cellStyle name="60% - Accent1 2 5 2" xfId="1890" xr:uid="{F70FDC38-2801-4E9B-94AF-D181C1007A1C}"/>
    <cellStyle name="60% - Accent1 2 5 2 2" xfId="4680" xr:uid="{783236D2-AE70-4A46-89DC-DEE086BBF7F1}"/>
    <cellStyle name="60% - Accent1 2 5 2 2 2" xfId="13010" xr:uid="{13444287-89CF-4818-9694-553EFAD9F614}"/>
    <cellStyle name="60% - Accent1 2 5 2 2 2 2" xfId="29667" xr:uid="{2A63D9FE-ADF3-4991-ACCE-1753DAD56B7E}"/>
    <cellStyle name="60% - Accent1 2 5 2 2 3" xfId="21339" xr:uid="{74654955-6814-4B17-B174-94C92CF8BA29}"/>
    <cellStyle name="60% - Accent1 2 5 2 3" xfId="7456" xr:uid="{84B7B8AF-BD2A-4982-A543-987AE822EEAE}"/>
    <cellStyle name="60% - Accent1 2 5 2 3 2" xfId="15786" xr:uid="{9C14C095-D2A8-42AA-9022-5F241884EE3E}"/>
    <cellStyle name="60% - Accent1 2 5 2 3 2 2" xfId="32443" xr:uid="{5848D284-7CBE-4069-A41A-00B82D985BA7}"/>
    <cellStyle name="60% - Accent1 2 5 2 3 3" xfId="24115" xr:uid="{7E965B44-2590-4823-9612-3697BF39136A}"/>
    <cellStyle name="60% - Accent1 2 5 2 4" xfId="10234" xr:uid="{9432FC0F-B95D-467E-BB68-B0308F80B80F}"/>
    <cellStyle name="60% - Accent1 2 5 2 4 2" xfId="26891" xr:uid="{3CB83721-42C3-4927-A88F-D473BAE6EDF6}"/>
    <cellStyle name="60% - Accent1 2 5 2 5" xfId="18563" xr:uid="{42412308-E142-4D6E-B9A4-25345338FD61}"/>
    <cellStyle name="60% - Accent1 2 5 3" xfId="3353" xr:uid="{C23313B3-F4F8-4B4A-ADC8-F7D19A9A52EC}"/>
    <cellStyle name="60% - Accent1 2 5 3 2" xfId="11683" xr:uid="{A4F20395-50DA-472B-90A6-BC5A0A62A9DF}"/>
    <cellStyle name="60% - Accent1 2 5 3 2 2" xfId="28340" xr:uid="{4006F19F-8CAC-4963-BC3B-4F4982595048}"/>
    <cellStyle name="60% - Accent1 2 5 3 3" xfId="20012" xr:uid="{C40F9B48-D9C8-4029-A78A-DB758122DAA6}"/>
    <cellStyle name="60% - Accent1 2 5 4" xfId="6129" xr:uid="{33EEFD1D-07C0-4B92-B06C-4C82E00E572D}"/>
    <cellStyle name="60% - Accent1 2 5 4 2" xfId="14459" xr:uid="{8007F356-FA05-410C-8F00-3404778CC97C}"/>
    <cellStyle name="60% - Accent1 2 5 4 2 2" xfId="31116" xr:uid="{15A3D7F0-67A5-47BB-9948-F1671749399F}"/>
    <cellStyle name="60% - Accent1 2 5 4 3" xfId="22788" xr:uid="{4BD0C81A-3A19-4158-AD7B-1C3341920BAA}"/>
    <cellStyle name="60% - Accent1 2 5 5" xfId="8907" xr:uid="{33C8D32C-9FCA-48C8-9F1D-5D49015FF2E4}"/>
    <cellStyle name="60% - Accent1 2 5 5 2" xfId="25564" xr:uid="{69112483-6E39-484C-A7F4-4AB7303DC710}"/>
    <cellStyle name="60% - Accent1 2 5 6" xfId="17236" xr:uid="{6EE93341-43F2-40D0-9B76-DE9A3097CE13}"/>
    <cellStyle name="60% - Accent1 2 6" xfId="1037" xr:uid="{152EDAF7-003B-4008-A1F2-0A1C57CF796C}"/>
    <cellStyle name="60% - Accent1 2 6 2" xfId="2365" xr:uid="{7BEC75E1-9E3C-4E45-A57C-C0D8F96E16AF}"/>
    <cellStyle name="60% - Accent1 2 6 2 2" xfId="5155" xr:uid="{CA3BE95C-C089-4CBA-A0C8-6AED1DC2BFDF}"/>
    <cellStyle name="60% - Accent1 2 6 2 2 2" xfId="13485" xr:uid="{F2D65BEA-FABC-4F6D-AD0F-AD8378C105A4}"/>
    <cellStyle name="60% - Accent1 2 6 2 2 2 2" xfId="30142" xr:uid="{34EDB49D-B6CC-45CB-A960-09785F01E440}"/>
    <cellStyle name="60% - Accent1 2 6 2 2 3" xfId="21814" xr:uid="{9F6FBA7C-F709-4B02-8009-F1F08499860E}"/>
    <cellStyle name="60% - Accent1 2 6 2 3" xfId="7931" xr:uid="{1401B13C-F9E6-4D14-B24D-99F0CCCDDBA4}"/>
    <cellStyle name="60% - Accent1 2 6 2 3 2" xfId="16261" xr:uid="{8E883744-37F2-490F-A7D8-D731B87E35C6}"/>
    <cellStyle name="60% - Accent1 2 6 2 3 2 2" xfId="32918" xr:uid="{CE6794D7-8F3B-46DA-9E09-3072DFA9115E}"/>
    <cellStyle name="60% - Accent1 2 6 2 3 3" xfId="24590" xr:uid="{A72E38DF-5D67-47F0-8CEA-CC14F22008A7}"/>
    <cellStyle name="60% - Accent1 2 6 2 4" xfId="10709" xr:uid="{4F30B7CD-F408-4D41-A6D1-F4C71033B9F8}"/>
    <cellStyle name="60% - Accent1 2 6 2 4 2" xfId="27366" xr:uid="{A163596E-909B-4DA4-995D-72CEAEC8B1D2}"/>
    <cellStyle name="60% - Accent1 2 6 2 5" xfId="19038" xr:uid="{297FBCD5-F66C-4040-9C65-722A440B047A}"/>
    <cellStyle name="60% - Accent1 2 6 3" xfId="3828" xr:uid="{C350108A-51DA-41C4-ADC9-9AFDF9B68993}"/>
    <cellStyle name="60% - Accent1 2 6 3 2" xfId="12158" xr:uid="{6EB8F745-B483-412A-965D-B39B35B68908}"/>
    <cellStyle name="60% - Accent1 2 6 3 2 2" xfId="28815" xr:uid="{7C40AE1E-AD99-426D-A9CA-302D660E3208}"/>
    <cellStyle name="60% - Accent1 2 6 3 3" xfId="20487" xr:uid="{AA4B0BCD-31BD-4754-9E3F-D4463F3F17B9}"/>
    <cellStyle name="60% - Accent1 2 6 4" xfId="6604" xr:uid="{32CDDD4D-F97E-45BD-8DF8-CACB9F92FA8A}"/>
    <cellStyle name="60% - Accent1 2 6 4 2" xfId="14934" xr:uid="{057912FE-5577-40EB-9D54-DAD38849808F}"/>
    <cellStyle name="60% - Accent1 2 6 4 2 2" xfId="31591" xr:uid="{6F06A526-2E44-4858-87F0-405E18083227}"/>
    <cellStyle name="60% - Accent1 2 6 4 3" xfId="23263" xr:uid="{F6CC8F1D-9F9C-40AE-A342-FE1ADF4C653F}"/>
    <cellStyle name="60% - Accent1 2 6 5" xfId="9382" xr:uid="{A62E7B15-E2F9-46BE-864B-E4F3D45D98B1}"/>
    <cellStyle name="60% - Accent1 2 6 5 2" xfId="26039" xr:uid="{51FA8E05-3AD2-438B-83A6-0E6E99D26236}"/>
    <cellStyle name="60% - Accent1 2 6 6" xfId="17711" xr:uid="{D1751241-84C6-4D39-A374-480B9BCCE028}"/>
    <cellStyle name="60% - Accent1 2 7" xfId="1298" xr:uid="{7E961D0F-7E90-441A-A898-56C1785AB93A}"/>
    <cellStyle name="60% - Accent1 2 7 2" xfId="2626" xr:uid="{B552D8D4-0AE2-47D4-8BFC-ACB38416F8D7}"/>
    <cellStyle name="60% - Accent1 2 7 2 2" xfId="5416" xr:uid="{F1A3D07A-522B-4779-9F60-7C9229CA3204}"/>
    <cellStyle name="60% - Accent1 2 7 2 2 2" xfId="13746" xr:uid="{AFD24EA2-6C1F-4294-B117-C3DAF7C3A6C1}"/>
    <cellStyle name="60% - Accent1 2 7 2 2 2 2" xfId="30403" xr:uid="{BA0509C5-0A4F-471D-BD6A-2E1FAE89AF7C}"/>
    <cellStyle name="60% - Accent1 2 7 2 2 3" xfId="22075" xr:uid="{D44EE776-F856-4EE1-993A-B077CDC517F1}"/>
    <cellStyle name="60% - Accent1 2 7 2 3" xfId="8192" xr:uid="{B427DBF4-3B49-4DA5-9F71-C140E3D3B3C6}"/>
    <cellStyle name="60% - Accent1 2 7 2 3 2" xfId="16522" xr:uid="{E4F43A82-4AF9-427E-8AC7-7C4D32D147E0}"/>
    <cellStyle name="60% - Accent1 2 7 2 3 2 2" xfId="33179" xr:uid="{05900409-11A7-4F22-9C33-D25B39F42C1A}"/>
    <cellStyle name="60% - Accent1 2 7 2 3 3" xfId="24851" xr:uid="{50E40BE8-BA6D-4940-B2E0-61D02F773DCE}"/>
    <cellStyle name="60% - Accent1 2 7 2 4" xfId="10970" xr:uid="{AF344370-D5FE-46E0-AE97-136E0CD99E4C}"/>
    <cellStyle name="60% - Accent1 2 7 2 4 2" xfId="27627" xr:uid="{E87C7A3C-B44A-4460-A1B5-4ECA72E0A8C0}"/>
    <cellStyle name="60% - Accent1 2 7 2 5" xfId="19299" xr:uid="{CCE7DA01-A16D-426F-889F-C101F8AB2A75}"/>
    <cellStyle name="60% - Accent1 2 7 3" xfId="4089" xr:uid="{A4959BE4-2854-42B6-B20F-49BAE08C77A5}"/>
    <cellStyle name="60% - Accent1 2 7 3 2" xfId="12419" xr:uid="{CD890377-76B1-4573-921E-8ADE6A7CFCFC}"/>
    <cellStyle name="60% - Accent1 2 7 3 2 2" xfId="29076" xr:uid="{AA4C5C05-2BF5-4FFC-AB67-63F66F4B9C40}"/>
    <cellStyle name="60% - Accent1 2 7 3 3" xfId="20748" xr:uid="{2CBD4AD0-6935-467E-9FF3-E9648A3EAD53}"/>
    <cellStyle name="60% - Accent1 2 7 4" xfId="6865" xr:uid="{16E3E38C-61FC-4E65-9CE5-83D3685E13E7}"/>
    <cellStyle name="60% - Accent1 2 7 4 2" xfId="15195" xr:uid="{402ED8A9-E443-49D5-B360-57F889FC4C49}"/>
    <cellStyle name="60% - Accent1 2 7 4 2 2" xfId="31852" xr:uid="{D8F466E2-E3EA-4B04-B8D9-0113D9C1A83F}"/>
    <cellStyle name="60% - Accent1 2 7 4 3" xfId="23524" xr:uid="{DF57A8F1-B754-46A0-847F-D106A69FE870}"/>
    <cellStyle name="60% - Accent1 2 7 5" xfId="9643" xr:uid="{14C3BBDD-034B-4E72-BEAC-90F6195B4CD9}"/>
    <cellStyle name="60% - Accent1 2 7 5 2" xfId="26300" xr:uid="{4FA2F7B3-A065-4CBD-B8A7-DF6065719311}"/>
    <cellStyle name="60% - Accent1 2 7 6" xfId="17972" xr:uid="{E73117DD-5585-415A-9520-075BA7193288}"/>
    <cellStyle name="60% - Accent1 2 8" xfId="1416" xr:uid="{658F8874-375A-4A56-94BF-3252E3651FCC}"/>
    <cellStyle name="60% - Accent1 2 8 2" xfId="4207" xr:uid="{AD13BD3F-F1EB-447D-930E-4CE74FABE379}"/>
    <cellStyle name="60% - Accent1 2 8 2 2" xfId="12537" xr:uid="{1313E6C0-A7DC-46EF-9451-A32349595644}"/>
    <cellStyle name="60% - Accent1 2 8 2 2 2" xfId="29194" xr:uid="{347E2700-F1AA-4413-B075-D2DA0704B68F}"/>
    <cellStyle name="60% - Accent1 2 8 2 3" xfId="20866" xr:uid="{4CEC2D46-53D4-4132-B3A3-0808757A1DB2}"/>
    <cellStyle name="60% - Accent1 2 8 3" xfId="6983" xr:uid="{0A84FD3B-4D04-4895-838C-C1252C02BCBD}"/>
    <cellStyle name="60% - Accent1 2 8 3 2" xfId="15313" xr:uid="{BECA06DC-6191-4888-9B08-50C8F033DF9F}"/>
    <cellStyle name="60% - Accent1 2 8 3 2 2" xfId="31970" xr:uid="{B7BAEE70-517E-4A70-BF11-AF56C1CD7D69}"/>
    <cellStyle name="60% - Accent1 2 8 3 3" xfId="23642" xr:uid="{3ADC23FE-4AF8-46BE-BCBA-AFC73196BAA8}"/>
    <cellStyle name="60% - Accent1 2 8 4" xfId="9761" xr:uid="{35368AC1-FC36-491D-AE47-EC831A3D83E4}"/>
    <cellStyle name="60% - Accent1 2 8 4 2" xfId="26418" xr:uid="{A5034019-14CA-4CA0-9246-1D709C17CDAC}"/>
    <cellStyle name="60% - Accent1 2 8 5" xfId="18090" xr:uid="{F19A9F0B-9BF8-4D9D-89D4-EC5179D6EA09}"/>
    <cellStyle name="60% - Accent1 2 9" xfId="2879" xr:uid="{88522FB0-30B5-45BA-9998-DB4FEB51DFBB}"/>
    <cellStyle name="60% - Accent1 2 9 2" xfId="11210" xr:uid="{95608F6E-927A-4DED-8A3A-F37FDE0900B4}"/>
    <cellStyle name="60% - Accent1 2 9 2 2" xfId="27867" xr:uid="{01CD6D39-9E00-42E0-A93A-5C10C1FDBC50}"/>
    <cellStyle name="60% - Accent1 2 9 3" xfId="19539" xr:uid="{17D6848F-8F5C-4AC6-9F79-2E6DECE20FA8}"/>
    <cellStyle name="60% - Accent1 3" xfId="103" xr:uid="{EC3E2521-C538-4D01-9D55-E1DF09EACF5B}"/>
    <cellStyle name="60% - Accent1 3 10" xfId="8457" xr:uid="{231C64CE-E155-4D04-9052-8747B26FCB5F}"/>
    <cellStyle name="60% - Accent1 3 10 2" xfId="25114" xr:uid="{24DA45F3-0C15-46AE-90D2-7F26679A5CE8}"/>
    <cellStyle name="60% - Accent1 3 11" xfId="16786" xr:uid="{38EEA2E6-AF5C-4FCE-AF73-18494F74BDD3}"/>
    <cellStyle name="60% - Accent1 3 12" xfId="33987" xr:uid="{9EAA4DF7-F0AA-4094-A105-CC9E151A0F74}"/>
    <cellStyle name="60% - Accent1 3 13" xfId="34737" xr:uid="{BF28215D-5D46-4D90-AF44-286138380155}"/>
    <cellStyle name="60% - Accent1 3 2" xfId="226" xr:uid="{EBCE2034-0E6F-4E62-A13A-EF74ABADBD6F}"/>
    <cellStyle name="60% - Accent1 3 2 10" xfId="34797" xr:uid="{E8BE3307-F448-43B8-A950-81BC7A9306D8}"/>
    <cellStyle name="60% - Accent1 3 2 2" xfId="467" xr:uid="{8CED1C6C-BE1B-4BE8-BCE8-34015FAB64DE}"/>
    <cellStyle name="60% - Accent1 3 2 2 2" xfId="944" xr:uid="{F74EE123-5BCA-43CE-B756-09A84E398625}"/>
    <cellStyle name="60% - Accent1 3 2 2 2 2" xfId="2272" xr:uid="{5DE4B876-32E3-40F7-A28A-2CB651F86AAA}"/>
    <cellStyle name="60% - Accent1 3 2 2 2 2 2" xfId="5062" xr:uid="{63DB2AE4-8334-404E-A720-D04BDF2453DF}"/>
    <cellStyle name="60% - Accent1 3 2 2 2 2 2 2" xfId="13392" xr:uid="{DA1666EC-36B1-48CC-9B03-42A4C54CB32B}"/>
    <cellStyle name="60% - Accent1 3 2 2 2 2 2 2 2" xfId="30049" xr:uid="{43B2D224-F069-4ADA-89FC-2CD129CA0119}"/>
    <cellStyle name="60% - Accent1 3 2 2 2 2 2 3" xfId="21721" xr:uid="{EF6F959B-7ED6-4328-898E-EFAFA8636241}"/>
    <cellStyle name="60% - Accent1 3 2 2 2 2 3" xfId="7838" xr:uid="{911ACEBF-D816-4C11-95B8-7B9F783213E0}"/>
    <cellStyle name="60% - Accent1 3 2 2 2 2 3 2" xfId="16168" xr:uid="{3787A69C-1E73-4460-88AD-015F6AB778C8}"/>
    <cellStyle name="60% - Accent1 3 2 2 2 2 3 2 2" xfId="32825" xr:uid="{29DDB2E6-3275-4D20-9EDF-14AFA2498A11}"/>
    <cellStyle name="60% - Accent1 3 2 2 2 2 3 3" xfId="24497" xr:uid="{98E4AC3E-E46E-4730-9348-E564EC7AE5E3}"/>
    <cellStyle name="60% - Accent1 3 2 2 2 2 4" xfId="10616" xr:uid="{6DB7ACF2-5308-4B1E-9D35-9FC90F8BF08D}"/>
    <cellStyle name="60% - Accent1 3 2 2 2 2 4 2" xfId="27273" xr:uid="{131DCA3E-CB23-432F-A9B6-16388AAF0B16}"/>
    <cellStyle name="60% - Accent1 3 2 2 2 2 5" xfId="18945" xr:uid="{4F2B254F-3DEA-4B1B-831A-9668F39EEC22}"/>
    <cellStyle name="60% - Accent1 3 2 2 2 3" xfId="3735" xr:uid="{114EA82C-45EB-4301-ACEC-D3E7E44C7F59}"/>
    <cellStyle name="60% - Accent1 3 2 2 2 3 2" xfId="12065" xr:uid="{38288B48-23BE-4BCA-AD82-FDF8EA66CA85}"/>
    <cellStyle name="60% - Accent1 3 2 2 2 3 2 2" xfId="28722" xr:uid="{EA8E6E88-24CD-4E02-BFAA-1E896141B6E1}"/>
    <cellStyle name="60% - Accent1 3 2 2 2 3 3" xfId="20394" xr:uid="{C1275911-E266-4475-B5A1-A87AE9D42A6A}"/>
    <cellStyle name="60% - Accent1 3 2 2 2 4" xfId="6511" xr:uid="{C4300C39-CDE0-486E-8E88-7C61A37907E7}"/>
    <cellStyle name="60% - Accent1 3 2 2 2 4 2" xfId="14841" xr:uid="{F44D13F8-1835-4014-BEDD-4B0ECE6C5AE0}"/>
    <cellStyle name="60% - Accent1 3 2 2 2 4 2 2" xfId="31498" xr:uid="{9B46812E-EA81-474C-A732-4DEC8CBC382E}"/>
    <cellStyle name="60% - Accent1 3 2 2 2 4 3" xfId="23170" xr:uid="{083FC993-1DC9-4B6F-B132-E2142EA38D67}"/>
    <cellStyle name="60% - Accent1 3 2 2 2 5" xfId="9289" xr:uid="{97585B99-D9BE-4936-B033-5F11860F6853}"/>
    <cellStyle name="60% - Accent1 3 2 2 2 5 2" xfId="25946" xr:uid="{AB7D2787-5AEC-4BC1-98E3-68D6224B2C7B}"/>
    <cellStyle name="60% - Accent1 3 2 2 2 6" xfId="17618" xr:uid="{04C6CB25-F301-4C14-A2CE-1E3D75CACB9D}"/>
    <cellStyle name="60% - Accent1 3 2 2 3" xfId="1797" xr:uid="{B92A17B6-3C11-4131-B4AE-1E022DF0EF4C}"/>
    <cellStyle name="60% - Accent1 3 2 2 3 2" xfId="4587" xr:uid="{ED47F1E5-9FEB-433C-9D9C-58A18DF604E0}"/>
    <cellStyle name="60% - Accent1 3 2 2 3 2 2" xfId="12917" xr:uid="{0B4A12A7-CF34-4651-813E-D1CB5DAEE4C7}"/>
    <cellStyle name="60% - Accent1 3 2 2 3 2 2 2" xfId="29574" xr:uid="{15619FB5-1364-454C-95FE-2ABB11119E79}"/>
    <cellStyle name="60% - Accent1 3 2 2 3 2 3" xfId="21246" xr:uid="{56E23E83-0CEF-4628-8514-975FDAB36603}"/>
    <cellStyle name="60% - Accent1 3 2 2 3 3" xfId="7363" xr:uid="{5D9A5D2C-7530-494A-8E51-2BEA765D657C}"/>
    <cellStyle name="60% - Accent1 3 2 2 3 3 2" xfId="15693" xr:uid="{5AE622B8-939B-4431-BADD-091A6ACC9E45}"/>
    <cellStyle name="60% - Accent1 3 2 2 3 3 2 2" xfId="32350" xr:uid="{68DA3DC8-0401-477B-B10F-44F7CB66B821}"/>
    <cellStyle name="60% - Accent1 3 2 2 3 3 3" xfId="24022" xr:uid="{00931E99-4F4A-43D7-8CA1-F6F5C593790E}"/>
    <cellStyle name="60% - Accent1 3 2 2 3 4" xfId="10141" xr:uid="{4BEE8AD2-E692-4B31-8134-3A56C86F3713}"/>
    <cellStyle name="60% - Accent1 3 2 2 3 4 2" xfId="26798" xr:uid="{8FD3E128-B392-49DF-8157-2B2E90563189}"/>
    <cellStyle name="60% - Accent1 3 2 2 3 5" xfId="18470" xr:uid="{3B9F97BB-DDC4-47A9-8D27-C69FD04B2117}"/>
    <cellStyle name="60% - Accent1 3 2 2 4" xfId="3260" xr:uid="{D0966F37-C817-4EAA-88C4-7D4C7616B6F0}"/>
    <cellStyle name="60% - Accent1 3 2 2 4 2" xfId="11590" xr:uid="{B58BDACC-BDBF-4662-B8A5-9DFADC16D9EE}"/>
    <cellStyle name="60% - Accent1 3 2 2 4 2 2" xfId="28247" xr:uid="{32BED2CF-32BC-4F05-999A-F6B1B4C7E3D7}"/>
    <cellStyle name="60% - Accent1 3 2 2 4 3" xfId="19919" xr:uid="{26E7B8BB-6178-4D9D-95AA-C73267691AEA}"/>
    <cellStyle name="60% - Accent1 3 2 2 5" xfId="6036" xr:uid="{B632A50C-07AF-478F-8714-1AD162ADC856}"/>
    <cellStyle name="60% - Accent1 3 2 2 5 2" xfId="14366" xr:uid="{BC2D78BC-A487-42D7-AEA6-D83E79FB13E1}"/>
    <cellStyle name="60% - Accent1 3 2 2 5 2 2" xfId="31023" xr:uid="{33BBCC20-66A3-46BA-888D-BC0B78E0FD2F}"/>
    <cellStyle name="60% - Accent1 3 2 2 5 3" xfId="22695" xr:uid="{A5F6DE7A-5737-41A4-B6D9-FB56040F1312}"/>
    <cellStyle name="60% - Accent1 3 2 2 6" xfId="8814" xr:uid="{CE95D5E3-3AAA-4663-B022-8CF2A31638AB}"/>
    <cellStyle name="60% - Accent1 3 2 2 6 2" xfId="25471" xr:uid="{BC7565A0-C656-4008-AEBA-6E347E867E4C}"/>
    <cellStyle name="60% - Accent1 3 2 2 7" xfId="17143" xr:uid="{63F4E261-1D90-4A7E-96C5-160C308D3613}"/>
    <cellStyle name="60% - Accent1 3 2 3" xfId="703" xr:uid="{CEF1B6B8-D061-420F-9925-A420AE3CE955}"/>
    <cellStyle name="60% - Accent1 3 2 3 2" xfId="2033" xr:uid="{3B8D6EB9-D860-485E-A99B-AC6DEAEEC5AE}"/>
    <cellStyle name="60% - Accent1 3 2 3 2 2" xfId="4823" xr:uid="{3C074A9B-986B-4BAD-B6E8-FDD6130CF213}"/>
    <cellStyle name="60% - Accent1 3 2 3 2 2 2" xfId="13153" xr:uid="{063C0FD9-F4E1-4C32-8B63-5EE941A6358E}"/>
    <cellStyle name="60% - Accent1 3 2 3 2 2 2 2" xfId="29810" xr:uid="{9AD62DF5-47D3-409F-BB7A-CB4A87806123}"/>
    <cellStyle name="60% - Accent1 3 2 3 2 2 3" xfId="21482" xr:uid="{918BB753-04E6-4D8D-AC08-30816A5497C2}"/>
    <cellStyle name="60% - Accent1 3 2 3 2 3" xfId="7599" xr:uid="{70B2395D-D07C-48B8-ADC2-46F77AB43373}"/>
    <cellStyle name="60% - Accent1 3 2 3 2 3 2" xfId="15929" xr:uid="{F9D4986E-9C20-48C9-9911-0C4CEB939AE9}"/>
    <cellStyle name="60% - Accent1 3 2 3 2 3 2 2" xfId="32586" xr:uid="{523219BA-95C9-4052-BFEE-2FD28623EFDF}"/>
    <cellStyle name="60% - Accent1 3 2 3 2 3 3" xfId="24258" xr:uid="{84FDA289-CD0E-498E-B116-E52F9FCBAFE1}"/>
    <cellStyle name="60% - Accent1 3 2 3 2 4" xfId="10377" xr:uid="{DBDA0792-BA0E-4944-B825-373C26290F7A}"/>
    <cellStyle name="60% - Accent1 3 2 3 2 4 2" xfId="27034" xr:uid="{9C9BE4D9-93D8-4A9A-87AE-7272402C39C6}"/>
    <cellStyle name="60% - Accent1 3 2 3 2 5" xfId="18706" xr:uid="{FC82D306-2435-4FF9-AABF-BF068663887D}"/>
    <cellStyle name="60% - Accent1 3 2 3 3" xfId="3496" xr:uid="{C58E0655-A938-4F65-83F9-C308FF4C4485}"/>
    <cellStyle name="60% - Accent1 3 2 3 3 2" xfId="11826" xr:uid="{6666D248-893D-48B9-AB63-4A4447216C49}"/>
    <cellStyle name="60% - Accent1 3 2 3 3 2 2" xfId="28483" xr:uid="{A72E5889-227E-4F7B-B085-09E0D5748DE6}"/>
    <cellStyle name="60% - Accent1 3 2 3 3 3" xfId="20155" xr:uid="{D4D8F4A5-D827-4413-807C-76BBB17E4719}"/>
    <cellStyle name="60% - Accent1 3 2 3 4" xfId="6272" xr:uid="{E064CAA4-2F75-4876-BBB8-95D1BE2B61EF}"/>
    <cellStyle name="60% - Accent1 3 2 3 4 2" xfId="14602" xr:uid="{673A2256-B343-490D-A742-38350F84C695}"/>
    <cellStyle name="60% - Accent1 3 2 3 4 2 2" xfId="31259" xr:uid="{C18D33A3-ED81-4EA4-AE8C-56FB928227DF}"/>
    <cellStyle name="60% - Accent1 3 2 3 4 3" xfId="22931" xr:uid="{9DBB1C0D-EB81-4345-AA28-DB4FE18D48D9}"/>
    <cellStyle name="60% - Accent1 3 2 3 5" xfId="9050" xr:uid="{1D57276E-5EC6-4DA8-B79A-8C81AE12A6BE}"/>
    <cellStyle name="60% - Accent1 3 2 3 5 2" xfId="25707" xr:uid="{409A5514-7499-47A5-8D09-5F68F072C9D0}"/>
    <cellStyle name="60% - Accent1 3 2 3 6" xfId="17379" xr:uid="{9C1C11B1-030F-44D3-9DC1-73DD366151D1}"/>
    <cellStyle name="60% - Accent1 3 2 4" xfId="1180" xr:uid="{6183153B-6FBB-4788-883A-3B04B9E10B6E}"/>
    <cellStyle name="60% - Accent1 3 2 4 2" xfId="2508" xr:uid="{FCDCC488-C60B-4E8F-8E04-8E9D6C8CADCC}"/>
    <cellStyle name="60% - Accent1 3 2 4 2 2" xfId="5298" xr:uid="{185FC2F9-3754-4B9A-B527-21DB46AAEA8E}"/>
    <cellStyle name="60% - Accent1 3 2 4 2 2 2" xfId="13628" xr:uid="{C3B7DFCA-BCF1-4EC2-8E9D-7A365E19F896}"/>
    <cellStyle name="60% - Accent1 3 2 4 2 2 2 2" xfId="30285" xr:uid="{5814AEA4-397B-49E7-AA55-70A7BC94B957}"/>
    <cellStyle name="60% - Accent1 3 2 4 2 2 3" xfId="21957" xr:uid="{CEC8D8CB-31AF-44F6-AF92-89C3C3A6289A}"/>
    <cellStyle name="60% - Accent1 3 2 4 2 3" xfId="8074" xr:uid="{421F26DE-5AA0-47D7-BCE2-69D5F8751580}"/>
    <cellStyle name="60% - Accent1 3 2 4 2 3 2" xfId="16404" xr:uid="{86FEB08B-2483-4EB5-9008-980DE73653DB}"/>
    <cellStyle name="60% - Accent1 3 2 4 2 3 2 2" xfId="33061" xr:uid="{9F13DBF3-8E5F-46D9-97D8-7C32EA8208D4}"/>
    <cellStyle name="60% - Accent1 3 2 4 2 3 3" xfId="24733" xr:uid="{A281B005-CCA0-4CD0-9A82-EF6C3B4404A0}"/>
    <cellStyle name="60% - Accent1 3 2 4 2 4" xfId="10852" xr:uid="{379941C4-7306-4085-AD92-03090A4087CD}"/>
    <cellStyle name="60% - Accent1 3 2 4 2 4 2" xfId="27509" xr:uid="{0A710F9D-EB95-42E4-BC96-A65CDA1F5435}"/>
    <cellStyle name="60% - Accent1 3 2 4 2 5" xfId="19181" xr:uid="{9389277B-BAD6-43B8-97E5-C070DF0E221A}"/>
    <cellStyle name="60% - Accent1 3 2 4 3" xfId="3971" xr:uid="{7A36CC77-0ED8-4740-AB4C-57852AE1591F}"/>
    <cellStyle name="60% - Accent1 3 2 4 3 2" xfId="12301" xr:uid="{A430A378-7A5D-4910-9B02-A633589B3AD6}"/>
    <cellStyle name="60% - Accent1 3 2 4 3 2 2" xfId="28958" xr:uid="{10E47E39-DA53-4E44-8CE8-AE8AEA53DB09}"/>
    <cellStyle name="60% - Accent1 3 2 4 3 3" xfId="20630" xr:uid="{CF3A1051-C215-4336-B7D0-211B8FA65F57}"/>
    <cellStyle name="60% - Accent1 3 2 4 4" xfId="6747" xr:uid="{D9991096-C841-4214-8A25-67A9ED616CD2}"/>
    <cellStyle name="60% - Accent1 3 2 4 4 2" xfId="15077" xr:uid="{5B5D3441-859D-4135-BB17-479F420121EC}"/>
    <cellStyle name="60% - Accent1 3 2 4 4 2 2" xfId="31734" xr:uid="{6B509274-66E7-4196-B413-33B7EFD1E7A2}"/>
    <cellStyle name="60% - Accent1 3 2 4 4 3" xfId="23406" xr:uid="{BD1184D9-C243-46BC-BC86-C7D773639ECE}"/>
    <cellStyle name="60% - Accent1 3 2 4 5" xfId="9525" xr:uid="{29B09107-FAA1-44B2-B4A1-D038CA469F51}"/>
    <cellStyle name="60% - Accent1 3 2 4 5 2" xfId="26182" xr:uid="{A32FCAAF-82E9-4C1B-8B7A-C543F454C0D3}"/>
    <cellStyle name="60% - Accent1 3 2 4 6" xfId="17854" xr:uid="{BB593E5D-A33E-46D4-857A-106192DA9FF0}"/>
    <cellStyle name="60% - Accent1 3 2 5" xfId="1560" xr:uid="{A63176AA-2E69-4B06-9971-75FEACEA754E}"/>
    <cellStyle name="60% - Accent1 3 2 5 2" xfId="4350" xr:uid="{63E461BF-9CC8-4E1F-95E3-6D62512212EA}"/>
    <cellStyle name="60% - Accent1 3 2 5 2 2" xfId="12680" xr:uid="{0B3B7A18-7A3B-46D4-B403-AD0D52087320}"/>
    <cellStyle name="60% - Accent1 3 2 5 2 2 2" xfId="29337" xr:uid="{78C2311D-54A7-416F-A7FB-3795A78FA754}"/>
    <cellStyle name="60% - Accent1 3 2 5 2 3" xfId="21009" xr:uid="{DEA53CA9-3DAF-452E-A375-15442842A541}"/>
    <cellStyle name="60% - Accent1 3 2 5 3" xfId="7126" xr:uid="{BB59379A-FBBC-4C59-894F-09893E915D8F}"/>
    <cellStyle name="60% - Accent1 3 2 5 3 2" xfId="15456" xr:uid="{8BA4C71B-A58F-4DB9-949A-D2C8FFCF98C3}"/>
    <cellStyle name="60% - Accent1 3 2 5 3 2 2" xfId="32113" xr:uid="{35C67FF1-4CE6-49B9-BAF6-D451C75CCC27}"/>
    <cellStyle name="60% - Accent1 3 2 5 3 3" xfId="23785" xr:uid="{6460CBB4-5155-4D80-9532-23F5A4B0AE3A}"/>
    <cellStyle name="60% - Accent1 3 2 5 4" xfId="9904" xr:uid="{8AC491CA-E92E-4316-88DD-1DB6A5BC0DEC}"/>
    <cellStyle name="60% - Accent1 3 2 5 4 2" xfId="26561" xr:uid="{A215D63C-71B5-46F5-A212-EF7D5795468F}"/>
    <cellStyle name="60% - Accent1 3 2 5 5" xfId="18233" xr:uid="{727FCBBD-3138-4F64-A005-730944C94DE3}"/>
    <cellStyle name="60% - Accent1 3 2 6" xfId="3023" xr:uid="{E55FCF42-6FEC-4844-8F76-BB793318AD02}"/>
    <cellStyle name="60% - Accent1 3 2 6 2" xfId="11353" xr:uid="{E51E8B28-E54B-4C7D-B032-0D51962E4B9C}"/>
    <cellStyle name="60% - Accent1 3 2 6 2 2" xfId="28010" xr:uid="{A6E0129F-3CF9-400D-91C1-F3FEF8BE0959}"/>
    <cellStyle name="60% - Accent1 3 2 6 3" xfId="19682" xr:uid="{88B6B98B-7890-485E-8296-D0BB53374CAA}"/>
    <cellStyle name="60% - Accent1 3 2 7" xfId="5799" xr:uid="{805F1ED5-AE82-495B-A042-2CBCD2F50543}"/>
    <cellStyle name="60% - Accent1 3 2 7 2" xfId="14129" xr:uid="{E6042418-33C8-43A1-8C90-AA843759C395}"/>
    <cellStyle name="60% - Accent1 3 2 7 2 2" xfId="30786" xr:uid="{8EEE2CB5-B8E4-4FBD-9856-9188777CCFFC}"/>
    <cellStyle name="60% - Accent1 3 2 7 3" xfId="22458" xr:uid="{DCF600C2-E3C6-4E31-BE98-72BB6757645F}"/>
    <cellStyle name="60% - Accent1 3 2 8" xfId="8577" xr:uid="{7473CDFF-040A-417D-9BDB-4475B7CB16A1}"/>
    <cellStyle name="60% - Accent1 3 2 8 2" xfId="25234" xr:uid="{5E4DEC5C-5D10-4635-9B15-0D4852C5155F}"/>
    <cellStyle name="60% - Accent1 3 2 9" xfId="16906" xr:uid="{35448818-F499-47F0-A6F4-434B4B1F4072}"/>
    <cellStyle name="60% - Accent1 3 3" xfId="347" xr:uid="{ABC137BC-35B1-4BAE-8491-238616B0942B}"/>
    <cellStyle name="60% - Accent1 3 3 2" xfId="826" xr:uid="{A8220C60-6CC8-466C-AB12-856E85495BA6}"/>
    <cellStyle name="60% - Accent1 3 3 2 2" xfId="2154" xr:uid="{3EF1B86A-6137-469B-BC4E-A40BCB8D1145}"/>
    <cellStyle name="60% - Accent1 3 3 2 2 2" xfId="4944" xr:uid="{0AD07C13-DC19-49C4-B78E-BEF1D2ECFAAD}"/>
    <cellStyle name="60% - Accent1 3 3 2 2 2 2" xfId="13274" xr:uid="{87736A1B-FC57-490B-925D-CE55CFDAEC80}"/>
    <cellStyle name="60% - Accent1 3 3 2 2 2 2 2" xfId="29931" xr:uid="{B316CE95-1810-4841-807E-1CA251C4A3D5}"/>
    <cellStyle name="60% - Accent1 3 3 2 2 2 3" xfId="21603" xr:uid="{CD7A6B6D-1D30-471D-930B-C6F6DCD0DFCD}"/>
    <cellStyle name="60% - Accent1 3 3 2 2 3" xfId="7720" xr:uid="{8043E841-18E5-4B07-B95F-2ACFDFCCD7E7}"/>
    <cellStyle name="60% - Accent1 3 3 2 2 3 2" xfId="16050" xr:uid="{D76FEA5A-6DF1-4F80-9D2B-17D77EF8B7DE}"/>
    <cellStyle name="60% - Accent1 3 3 2 2 3 2 2" xfId="32707" xr:uid="{02BCF176-16CB-4345-9A3F-798079A48ED3}"/>
    <cellStyle name="60% - Accent1 3 3 2 2 3 3" xfId="24379" xr:uid="{D673AFB5-BA1E-41A8-8041-687835F96220}"/>
    <cellStyle name="60% - Accent1 3 3 2 2 4" xfId="10498" xr:uid="{2AC047C8-DD9B-4A1A-9355-B053999173D1}"/>
    <cellStyle name="60% - Accent1 3 3 2 2 4 2" xfId="27155" xr:uid="{64103E0D-6B54-4D50-9CC4-47A8E37BBAF7}"/>
    <cellStyle name="60% - Accent1 3 3 2 2 5" xfId="18827" xr:uid="{93532C6A-1F85-40B2-9BEF-81C5B4181499}"/>
    <cellStyle name="60% - Accent1 3 3 2 3" xfId="3617" xr:uid="{A649A4FD-6159-4EA0-B299-5A9E193DC97A}"/>
    <cellStyle name="60% - Accent1 3 3 2 3 2" xfId="11947" xr:uid="{0A2A6825-933E-4508-A2CE-9E5C278D794D}"/>
    <cellStyle name="60% - Accent1 3 3 2 3 2 2" xfId="28604" xr:uid="{22D9798B-6AE1-416F-861F-A9EB15E64906}"/>
    <cellStyle name="60% - Accent1 3 3 2 3 3" xfId="20276" xr:uid="{3E502060-9A40-4B81-BEB2-9799480591A1}"/>
    <cellStyle name="60% - Accent1 3 3 2 4" xfId="6393" xr:uid="{7A53F690-5EF5-4F69-8E3E-F5A00C5BC0B0}"/>
    <cellStyle name="60% - Accent1 3 3 2 4 2" xfId="14723" xr:uid="{CE653349-526F-47EF-AA06-66F139E1E368}"/>
    <cellStyle name="60% - Accent1 3 3 2 4 2 2" xfId="31380" xr:uid="{AB8A7087-F032-4CFD-B33F-DC75A17E078A}"/>
    <cellStyle name="60% - Accent1 3 3 2 4 3" xfId="23052" xr:uid="{4B3F486D-E275-43A3-988B-8D4F2F3F9024}"/>
    <cellStyle name="60% - Accent1 3 3 2 5" xfId="9171" xr:uid="{078A8DDC-B9CC-4C68-9963-02D70A780ACF}"/>
    <cellStyle name="60% - Accent1 3 3 2 5 2" xfId="25828" xr:uid="{14C5158F-7D7C-4B18-A527-FBE3DCB75D72}"/>
    <cellStyle name="60% - Accent1 3 3 2 6" xfId="17500" xr:uid="{2D6CAC2E-75C4-4D2F-878A-126BE14D78C3}"/>
    <cellStyle name="60% - Accent1 3 3 3" xfId="1677" xr:uid="{35FF6F17-82EB-40C9-ADFB-94DF7F92A06F}"/>
    <cellStyle name="60% - Accent1 3 3 3 2" xfId="4467" xr:uid="{C76B02F0-97A7-4E92-AFED-2EE979C90986}"/>
    <cellStyle name="60% - Accent1 3 3 3 2 2" xfId="12797" xr:uid="{E424F71A-30FA-4171-88CB-E43A223B3C70}"/>
    <cellStyle name="60% - Accent1 3 3 3 2 2 2" xfId="29454" xr:uid="{1AC1A911-CBCA-49E3-9A72-B58FABDA487B}"/>
    <cellStyle name="60% - Accent1 3 3 3 2 3" xfId="21126" xr:uid="{AC1C4D3B-AD28-4566-9EF0-5E1F21DAC4F3}"/>
    <cellStyle name="60% - Accent1 3 3 3 3" xfId="7243" xr:uid="{CC2B8B71-B2CF-4CAE-8CC5-13DB5263C6FD}"/>
    <cellStyle name="60% - Accent1 3 3 3 3 2" xfId="15573" xr:uid="{25433AD7-9C46-4805-B581-45EA35B7C0E9}"/>
    <cellStyle name="60% - Accent1 3 3 3 3 2 2" xfId="32230" xr:uid="{D532EC2D-2960-4938-BB9B-4EE0E908A0B8}"/>
    <cellStyle name="60% - Accent1 3 3 3 3 3" xfId="23902" xr:uid="{9D853505-0841-4260-B56E-DED0C8F555CD}"/>
    <cellStyle name="60% - Accent1 3 3 3 4" xfId="10021" xr:uid="{D3A46159-0062-4BFA-B3CC-1DDC7C59C41F}"/>
    <cellStyle name="60% - Accent1 3 3 3 4 2" xfId="26678" xr:uid="{8D30ED03-5931-4135-A6E4-172D9BB53FB1}"/>
    <cellStyle name="60% - Accent1 3 3 3 5" xfId="18350" xr:uid="{ADA53CC1-A183-49E7-B515-5A2518079D62}"/>
    <cellStyle name="60% - Accent1 3 3 4" xfId="3140" xr:uid="{BCE14733-3999-4EB0-B87D-83CBFD7F442F}"/>
    <cellStyle name="60% - Accent1 3 3 4 2" xfId="11470" xr:uid="{34D8967E-7EE0-492C-967B-7A8A645BB9A8}"/>
    <cellStyle name="60% - Accent1 3 3 4 2 2" xfId="28127" xr:uid="{21987339-3348-4BF2-8B21-315C1DEA88A3}"/>
    <cellStyle name="60% - Accent1 3 3 4 3" xfId="19799" xr:uid="{3097A607-DAB4-4D89-9245-14B9AA903DE5}"/>
    <cellStyle name="60% - Accent1 3 3 5" xfId="5916" xr:uid="{B932C535-C192-46B1-BA6A-C89D756DA7D3}"/>
    <cellStyle name="60% - Accent1 3 3 5 2" xfId="14246" xr:uid="{356E450E-4535-48D9-9B3A-C11868AEC06C}"/>
    <cellStyle name="60% - Accent1 3 3 5 2 2" xfId="30903" xr:uid="{00840CC8-4DE7-467A-A09A-1015437C3ECF}"/>
    <cellStyle name="60% - Accent1 3 3 5 3" xfId="22575" xr:uid="{6B069A84-C762-41C3-96E5-932EC308E157}"/>
    <cellStyle name="60% - Accent1 3 3 6" xfId="8694" xr:uid="{D8D74ACF-60BC-4773-8BA2-4658993C82F0}"/>
    <cellStyle name="60% - Accent1 3 3 6 2" xfId="25351" xr:uid="{9F1E4A3B-7073-4FD3-9C76-5381683BA0CF}"/>
    <cellStyle name="60% - Accent1 3 3 7" xfId="17023" xr:uid="{FBBDF039-5BA3-4F4D-A5AC-A4B674BA1739}"/>
    <cellStyle name="60% - Accent1 3 4" xfId="583" xr:uid="{8C53236D-64D8-4EB5-8284-D5925B19530A}"/>
    <cellStyle name="60% - Accent1 3 4 2" xfId="1913" xr:uid="{C8227D14-DA68-409E-92E5-18EDFA8AD39A}"/>
    <cellStyle name="60% - Accent1 3 4 2 2" xfId="4703" xr:uid="{22F5E90F-FA06-4E2F-B08C-F2AE157727A9}"/>
    <cellStyle name="60% - Accent1 3 4 2 2 2" xfId="13033" xr:uid="{957BCF72-6ED4-4BFB-8858-7C3AAE646EEE}"/>
    <cellStyle name="60% - Accent1 3 4 2 2 2 2" xfId="29690" xr:uid="{CF9F85F6-110B-4A27-B4D2-B610E320F389}"/>
    <cellStyle name="60% - Accent1 3 4 2 2 3" xfId="21362" xr:uid="{674C402E-364F-449B-8E17-768BB846F628}"/>
    <cellStyle name="60% - Accent1 3 4 2 3" xfId="7479" xr:uid="{08FDEBC0-670B-4219-A1ED-B1723CA8079D}"/>
    <cellStyle name="60% - Accent1 3 4 2 3 2" xfId="15809" xr:uid="{CDB23BEA-E3E6-491B-A19B-6E0E6905C255}"/>
    <cellStyle name="60% - Accent1 3 4 2 3 2 2" xfId="32466" xr:uid="{47F8F0FF-C625-485C-99C9-0C22AB26B1FE}"/>
    <cellStyle name="60% - Accent1 3 4 2 3 3" xfId="24138" xr:uid="{6E7DE390-4BD9-42EB-8404-D94DD5C52AF2}"/>
    <cellStyle name="60% - Accent1 3 4 2 4" xfId="10257" xr:uid="{9AD0F76B-30AA-48B7-BCE1-E8BDC1E9A313}"/>
    <cellStyle name="60% - Accent1 3 4 2 4 2" xfId="26914" xr:uid="{13C1BC0E-C879-45A2-B357-466B5A7BE126}"/>
    <cellStyle name="60% - Accent1 3 4 2 5" xfId="18586" xr:uid="{709FF022-CE7A-4DC3-BED0-D94DAE04FCFD}"/>
    <cellStyle name="60% - Accent1 3 4 3" xfId="3376" xr:uid="{156074E2-CCE6-4AE9-AF6F-78BA4ABEB2FA}"/>
    <cellStyle name="60% - Accent1 3 4 3 2" xfId="11706" xr:uid="{123C354E-ADBE-46A4-8823-99C4096713ED}"/>
    <cellStyle name="60% - Accent1 3 4 3 2 2" xfId="28363" xr:uid="{AF182849-4EB5-4FE2-8F6A-FF78B8D15D7F}"/>
    <cellStyle name="60% - Accent1 3 4 3 3" xfId="20035" xr:uid="{E47585AA-977C-4882-BCBD-BFF76C7C8C8F}"/>
    <cellStyle name="60% - Accent1 3 4 4" xfId="6152" xr:uid="{51492836-2BC9-42F8-8EF2-795B75FBBD4E}"/>
    <cellStyle name="60% - Accent1 3 4 4 2" xfId="14482" xr:uid="{DCABD1F1-10DF-4885-8799-FFAA89E6CDF1}"/>
    <cellStyle name="60% - Accent1 3 4 4 2 2" xfId="31139" xr:uid="{8795201E-BAF0-4CB8-99DE-4629EFEB581F}"/>
    <cellStyle name="60% - Accent1 3 4 4 3" xfId="22811" xr:uid="{CA5AB2C8-1FBF-4D95-AC08-A06767E0C1E0}"/>
    <cellStyle name="60% - Accent1 3 4 5" xfId="8930" xr:uid="{8BBEFB43-9B55-4359-882A-8F759909ECDF}"/>
    <cellStyle name="60% - Accent1 3 4 5 2" xfId="25587" xr:uid="{D6EF93A8-7207-448D-A877-9D2FCABA1906}"/>
    <cellStyle name="60% - Accent1 3 4 6" xfId="17259" xr:uid="{5C39EBCE-3F4B-4864-85FD-5D1D39058895}"/>
    <cellStyle name="60% - Accent1 3 5" xfId="1060" xr:uid="{44329308-A8AD-4F90-A7EA-66B144FECDBE}"/>
    <cellStyle name="60% - Accent1 3 5 2" xfId="2388" xr:uid="{CA6D96DF-5311-4A7B-87C7-A58327E1B320}"/>
    <cellStyle name="60% - Accent1 3 5 2 2" xfId="5178" xr:uid="{ABBF4DCF-DA89-40F9-9315-AA2991C91B49}"/>
    <cellStyle name="60% - Accent1 3 5 2 2 2" xfId="13508" xr:uid="{AC012F79-17CD-4F36-BE63-9936EFFF9BED}"/>
    <cellStyle name="60% - Accent1 3 5 2 2 2 2" xfId="30165" xr:uid="{0E2D9728-78F3-4DF9-BB4C-6123A52DA97B}"/>
    <cellStyle name="60% - Accent1 3 5 2 2 3" xfId="21837" xr:uid="{6451CE25-105A-4C2B-8A59-C49DE74A2CFC}"/>
    <cellStyle name="60% - Accent1 3 5 2 3" xfId="7954" xr:uid="{FE0C713E-CEDF-41FC-AB2E-2814C6617739}"/>
    <cellStyle name="60% - Accent1 3 5 2 3 2" xfId="16284" xr:uid="{E38BBBB1-804D-4132-B749-84C20C724A3E}"/>
    <cellStyle name="60% - Accent1 3 5 2 3 2 2" xfId="32941" xr:uid="{9D2A2E94-32CD-4F02-9275-A01A532EB074}"/>
    <cellStyle name="60% - Accent1 3 5 2 3 3" xfId="24613" xr:uid="{C25D5363-5283-46CE-811E-F4A8218926CF}"/>
    <cellStyle name="60% - Accent1 3 5 2 4" xfId="10732" xr:uid="{8FB68CE7-1AFB-497C-BEE8-0B5E8B765DBD}"/>
    <cellStyle name="60% - Accent1 3 5 2 4 2" xfId="27389" xr:uid="{828E52CA-D166-487F-9F75-8DB5783A0957}"/>
    <cellStyle name="60% - Accent1 3 5 2 5" xfId="19061" xr:uid="{5A1B1160-9EAB-441D-BA68-7E3CDA87B3B2}"/>
    <cellStyle name="60% - Accent1 3 5 3" xfId="3851" xr:uid="{DF4679E8-55BC-499E-92D9-BA8930713298}"/>
    <cellStyle name="60% - Accent1 3 5 3 2" xfId="12181" xr:uid="{0D54551E-41D5-445F-8BA7-4CCFC4F3BC8F}"/>
    <cellStyle name="60% - Accent1 3 5 3 2 2" xfId="28838" xr:uid="{7D7F43DE-CBEB-46FC-B677-8F59E220181A}"/>
    <cellStyle name="60% - Accent1 3 5 3 3" xfId="20510" xr:uid="{1A9F9109-1D23-44A7-9DC5-A3C2D416C3A7}"/>
    <cellStyle name="60% - Accent1 3 5 4" xfId="6627" xr:uid="{ECA58020-F3E5-4762-9980-F138786F7BCB}"/>
    <cellStyle name="60% - Accent1 3 5 4 2" xfId="14957" xr:uid="{93564814-DF20-441C-95F4-319DF50FBBFE}"/>
    <cellStyle name="60% - Accent1 3 5 4 2 2" xfId="31614" xr:uid="{208A9BE1-07DD-4C2F-9F23-CCE66F677CA0}"/>
    <cellStyle name="60% - Accent1 3 5 4 3" xfId="23286" xr:uid="{67BE9BF7-A68C-45C7-B97C-1E2937B6C012}"/>
    <cellStyle name="60% - Accent1 3 5 5" xfId="9405" xr:uid="{0E761210-1F22-43A5-8A55-17A27A8885B5}"/>
    <cellStyle name="60% - Accent1 3 5 5 2" xfId="26062" xr:uid="{92B619DA-77A6-400E-A099-B746AE349CB7}"/>
    <cellStyle name="60% - Accent1 3 5 6" xfId="17734" xr:uid="{C8AC5DDB-F967-4907-AF6D-BD3A9431407D}"/>
    <cellStyle name="60% - Accent1 3 6" xfId="1325" xr:uid="{CCDC78E6-70AE-419B-B8D2-57D3AD0E358A}"/>
    <cellStyle name="60% - Accent1 3 6 2" xfId="2653" xr:uid="{0D32449A-9F83-47DB-8C4E-D60BA367769F}"/>
    <cellStyle name="60% - Accent1 3 6 2 2" xfId="5443" xr:uid="{1B9B5309-042B-4E3B-87F6-B59D3B28EDCC}"/>
    <cellStyle name="60% - Accent1 3 6 2 2 2" xfId="13773" xr:uid="{1BFCC325-55A8-40E7-B4D6-3E2EA79DB287}"/>
    <cellStyle name="60% - Accent1 3 6 2 2 2 2" xfId="30430" xr:uid="{277F58F5-2466-448E-941F-AAA51880C2F3}"/>
    <cellStyle name="60% - Accent1 3 6 2 2 3" xfId="22102" xr:uid="{C2C237DC-58CC-488B-BA79-A69D39A0A646}"/>
    <cellStyle name="60% - Accent1 3 6 2 3" xfId="8219" xr:uid="{0942E2CD-FF5B-410D-B2C6-E810C6CE80F2}"/>
    <cellStyle name="60% - Accent1 3 6 2 3 2" xfId="16549" xr:uid="{AD112B3A-F631-4449-846E-D8B2C2D7D882}"/>
    <cellStyle name="60% - Accent1 3 6 2 3 2 2" xfId="33206" xr:uid="{6FD889A5-1E9C-481C-A08F-468C86590DC3}"/>
    <cellStyle name="60% - Accent1 3 6 2 3 3" xfId="24878" xr:uid="{4764FA5D-7929-4A5E-B29A-1FDAB4E3B6CD}"/>
    <cellStyle name="60% - Accent1 3 6 2 4" xfId="10997" xr:uid="{6EE2C5BA-24A2-4B28-B8A5-6F54E1F0405E}"/>
    <cellStyle name="60% - Accent1 3 6 2 4 2" xfId="27654" xr:uid="{C160CB68-0EB3-4A6F-8200-3D093C8E372F}"/>
    <cellStyle name="60% - Accent1 3 6 2 5" xfId="19326" xr:uid="{C2C10422-A4B1-4CDE-8F53-69E18D498ABD}"/>
    <cellStyle name="60% - Accent1 3 6 3" xfId="4116" xr:uid="{9E02D366-0001-4D1A-88CD-AEF3CE056A9D}"/>
    <cellStyle name="60% - Accent1 3 6 3 2" xfId="12446" xr:uid="{85FCE77C-68B8-4977-B08B-B93B476BB93F}"/>
    <cellStyle name="60% - Accent1 3 6 3 2 2" xfId="29103" xr:uid="{3033C0C4-C2AD-4509-AFA9-DF9DFF72B1F4}"/>
    <cellStyle name="60% - Accent1 3 6 3 3" xfId="20775" xr:uid="{CC62EFC9-BA77-419C-8CC9-AA142DFF44E6}"/>
    <cellStyle name="60% - Accent1 3 6 4" xfId="6892" xr:uid="{C8AD4498-3E19-4C0C-9F96-5B598AFAA2B4}"/>
    <cellStyle name="60% - Accent1 3 6 4 2" xfId="15222" xr:uid="{FC4F184D-86C1-46C3-9B3C-F4F3C985E590}"/>
    <cellStyle name="60% - Accent1 3 6 4 2 2" xfId="31879" xr:uid="{824DBA85-E52F-4859-822D-7E6BF8F2F977}"/>
    <cellStyle name="60% - Accent1 3 6 4 3" xfId="23551" xr:uid="{AA010E17-5A13-4111-810B-8A70D4E7A021}"/>
    <cellStyle name="60% - Accent1 3 6 5" xfId="9670" xr:uid="{8D33A747-8CD5-43DC-8AF1-2BF5371FC2CE}"/>
    <cellStyle name="60% - Accent1 3 6 5 2" xfId="26327" xr:uid="{FBED940A-31BC-4C11-A44F-C856856E18AC}"/>
    <cellStyle name="60% - Accent1 3 6 6" xfId="17999" xr:uid="{5B3CCA59-8A5C-4337-92B4-2DB721BD6AE3}"/>
    <cellStyle name="60% - Accent1 3 7" xfId="1440" xr:uid="{F11C468C-7A87-49D8-8F41-3EEC66A8BD25}"/>
    <cellStyle name="60% - Accent1 3 7 2" xfId="4230" xr:uid="{B48DE8C1-2E36-4D42-809A-4385BDE6EBC6}"/>
    <cellStyle name="60% - Accent1 3 7 2 2" xfId="12560" xr:uid="{5FD5C02A-2BD4-449F-8DE5-BABDC5519B6C}"/>
    <cellStyle name="60% - Accent1 3 7 2 2 2" xfId="29217" xr:uid="{53A67D4C-4095-4075-9197-A10F417C0E57}"/>
    <cellStyle name="60% - Accent1 3 7 2 3" xfId="20889" xr:uid="{0D2CA3BA-E6A3-41B8-A24B-B6C82A569F19}"/>
    <cellStyle name="60% - Accent1 3 7 3" xfId="7006" xr:uid="{7F1BD616-60AA-4AAD-8E41-68085B9BC987}"/>
    <cellStyle name="60% - Accent1 3 7 3 2" xfId="15336" xr:uid="{C2BA3085-34AD-40B6-BA2A-77CAD5BD2E34}"/>
    <cellStyle name="60% - Accent1 3 7 3 2 2" xfId="31993" xr:uid="{BF9644AB-CF33-4845-AEBF-0252A49EC885}"/>
    <cellStyle name="60% - Accent1 3 7 3 3" xfId="23665" xr:uid="{4FA9D3C1-82B7-4FD8-AE38-2345AF07FE9C}"/>
    <cellStyle name="60% - Accent1 3 7 4" xfId="9784" xr:uid="{8C242F83-E1B0-402A-A9E7-F4E9B4A3C17C}"/>
    <cellStyle name="60% - Accent1 3 7 4 2" xfId="26441" xr:uid="{6C5B5CE2-F161-41E0-9061-865BD6DF7D0C}"/>
    <cellStyle name="60% - Accent1 3 7 5" xfId="18113" xr:uid="{38BADDC2-8436-49D4-B16F-649D3646A759}"/>
    <cellStyle name="60% - Accent1 3 8" xfId="2903" xr:uid="{67CB97E8-3053-4540-B080-364D898BB574}"/>
    <cellStyle name="60% - Accent1 3 8 2" xfId="11233" xr:uid="{F0BB30FC-9A18-4A04-B9DE-975997747F9F}"/>
    <cellStyle name="60% - Accent1 3 8 2 2" xfId="27890" xr:uid="{B5796E38-6AB3-408C-BFA4-D8C5AB8259D3}"/>
    <cellStyle name="60% - Accent1 3 8 3" xfId="19562" xr:uid="{2CFFA70F-A3D7-4960-BE99-DD43E060800C}"/>
    <cellStyle name="60% - Accent1 3 9" xfId="5679" xr:uid="{D8A50730-523F-4657-8D4E-C2D38E946946}"/>
    <cellStyle name="60% - Accent1 3 9 2" xfId="14009" xr:uid="{0047A277-A1F6-4133-A7CA-AB97A823DA4F}"/>
    <cellStyle name="60% - Accent1 3 9 2 2" xfId="30666" xr:uid="{80945001-BFD3-4869-98F5-77F04F04D567}"/>
    <cellStyle name="60% - Accent1 3 9 3" xfId="22338" xr:uid="{C2707975-9997-4E2F-9CC0-5ABAB1E0F4F3}"/>
    <cellStyle name="60% - Accent1 4" xfId="164" xr:uid="{9308C95E-43B2-4A82-A136-9F5473EF1C79}"/>
    <cellStyle name="60% - Accent1 4 10" xfId="34757" xr:uid="{0D6B0FA8-4501-4D42-92A8-F4DCA3E54404}"/>
    <cellStyle name="60% - Accent1 4 2" xfId="405" xr:uid="{816675EE-76AC-44BA-A1F4-3BD517EA6FD6}"/>
    <cellStyle name="60% - Accent1 4 2 2" xfId="882" xr:uid="{DEE0C237-40E9-41E3-BCE2-C6C169A7C3C4}"/>
    <cellStyle name="60% - Accent1 4 2 2 2" xfId="2210" xr:uid="{93B3B041-6696-4385-B3C9-E97140D23086}"/>
    <cellStyle name="60% - Accent1 4 2 2 2 2" xfId="5000" xr:uid="{1B40F308-97AA-4EF3-B21D-CD386E4619D9}"/>
    <cellStyle name="60% - Accent1 4 2 2 2 2 2" xfId="13330" xr:uid="{731923BA-DE01-4805-B27E-96DC86E55A98}"/>
    <cellStyle name="60% - Accent1 4 2 2 2 2 2 2" xfId="29987" xr:uid="{93BB819E-BF59-401F-A1E6-E34262E6AFC2}"/>
    <cellStyle name="60% - Accent1 4 2 2 2 2 3" xfId="21659" xr:uid="{870D03C7-5B6B-45FD-89B1-B1F82C824792}"/>
    <cellStyle name="60% - Accent1 4 2 2 2 3" xfId="7776" xr:uid="{839EACB7-2172-479C-AD93-B354962685D2}"/>
    <cellStyle name="60% - Accent1 4 2 2 2 3 2" xfId="16106" xr:uid="{80535143-007C-45A3-9005-7B1916ADB0FF}"/>
    <cellStyle name="60% - Accent1 4 2 2 2 3 2 2" xfId="32763" xr:uid="{828AF567-3F9B-4F9F-B7D3-214A3E2F642D}"/>
    <cellStyle name="60% - Accent1 4 2 2 2 3 3" xfId="24435" xr:uid="{6D0257C9-B242-44F8-9BC4-8C7678BB141A}"/>
    <cellStyle name="60% - Accent1 4 2 2 2 4" xfId="10554" xr:uid="{DDF80910-CE81-4031-ACB7-5B42CCFEE9D5}"/>
    <cellStyle name="60% - Accent1 4 2 2 2 4 2" xfId="27211" xr:uid="{3BB21C03-39F3-4EEB-9FE8-82C8AC9A2D68}"/>
    <cellStyle name="60% - Accent1 4 2 2 2 5" xfId="18883" xr:uid="{0E604066-8509-49DA-8D78-15B54EA775C5}"/>
    <cellStyle name="60% - Accent1 4 2 2 3" xfId="3673" xr:uid="{44E6EA53-C2CA-4698-975A-A865EEFD2821}"/>
    <cellStyle name="60% - Accent1 4 2 2 3 2" xfId="12003" xr:uid="{E8BDEBB5-67D6-48B3-9499-2C8CF7B83713}"/>
    <cellStyle name="60% - Accent1 4 2 2 3 2 2" xfId="28660" xr:uid="{9728E11E-7C0A-4F80-8642-C522F927C31B}"/>
    <cellStyle name="60% - Accent1 4 2 2 3 3" xfId="20332" xr:uid="{1CBA4A80-F5EA-4F83-9AB6-84E7BE1C1F5B}"/>
    <cellStyle name="60% - Accent1 4 2 2 4" xfId="6449" xr:uid="{1A7AE1F8-868B-4877-A329-11BABB529C6B}"/>
    <cellStyle name="60% - Accent1 4 2 2 4 2" xfId="14779" xr:uid="{574B4890-FDA5-45A1-99DB-03035725616C}"/>
    <cellStyle name="60% - Accent1 4 2 2 4 2 2" xfId="31436" xr:uid="{20EFF712-6993-4B4A-929D-AB2DF476B702}"/>
    <cellStyle name="60% - Accent1 4 2 2 4 3" xfId="23108" xr:uid="{AD43C0D5-70EA-4F6E-B368-56C4085FB2EF}"/>
    <cellStyle name="60% - Accent1 4 2 2 5" xfId="9227" xr:uid="{8A14614A-E87A-4D28-B97C-4A428620FB12}"/>
    <cellStyle name="60% - Accent1 4 2 2 5 2" xfId="25884" xr:uid="{F3E2E574-6C29-4A30-9F3E-47AADAD4D514}"/>
    <cellStyle name="60% - Accent1 4 2 2 6" xfId="17556" xr:uid="{DE65237E-54AE-431C-9119-87B61C985400}"/>
    <cellStyle name="60% - Accent1 4 2 3" xfId="1735" xr:uid="{DC9FDA6A-4701-4315-9A4F-14261CD60C95}"/>
    <cellStyle name="60% - Accent1 4 2 3 2" xfId="4525" xr:uid="{7CE12603-05BC-449B-BBD4-9731E40AB784}"/>
    <cellStyle name="60% - Accent1 4 2 3 2 2" xfId="12855" xr:uid="{2FCEDD24-6FFB-463C-92BC-D92E7651027F}"/>
    <cellStyle name="60% - Accent1 4 2 3 2 2 2" xfId="29512" xr:uid="{63437B30-07E1-4B00-B43D-DCBF7C135A65}"/>
    <cellStyle name="60% - Accent1 4 2 3 2 3" xfId="21184" xr:uid="{40DF07F2-B089-46A4-8B54-84C729ED808C}"/>
    <cellStyle name="60% - Accent1 4 2 3 3" xfId="7301" xr:uid="{045FF10C-2246-4806-8552-14BAA139EDA9}"/>
    <cellStyle name="60% - Accent1 4 2 3 3 2" xfId="15631" xr:uid="{9F0A5205-A5E6-4D09-835C-E659C9069864}"/>
    <cellStyle name="60% - Accent1 4 2 3 3 2 2" xfId="32288" xr:uid="{26846B5F-A726-44B2-AF24-E5FAD213F402}"/>
    <cellStyle name="60% - Accent1 4 2 3 3 3" xfId="23960" xr:uid="{4EFD9225-63AA-4CE6-A3E4-6051FAB45EAD}"/>
    <cellStyle name="60% - Accent1 4 2 3 4" xfId="10079" xr:uid="{421F6B5D-A81A-4489-BAAB-124F3619358F}"/>
    <cellStyle name="60% - Accent1 4 2 3 4 2" xfId="26736" xr:uid="{FBE2F1E2-A974-4C0A-A184-4BEC2F0A7F6F}"/>
    <cellStyle name="60% - Accent1 4 2 3 5" xfId="18408" xr:uid="{79719050-B411-4DA7-BFF5-02F50C60FE09}"/>
    <cellStyle name="60% - Accent1 4 2 4" xfId="3198" xr:uid="{4764E1FD-F206-4C64-9FD9-46ABE0218756}"/>
    <cellStyle name="60% - Accent1 4 2 4 2" xfId="11528" xr:uid="{BBCD9E4D-AAAB-4DAB-9661-CBAEDE255945}"/>
    <cellStyle name="60% - Accent1 4 2 4 2 2" xfId="28185" xr:uid="{5687094F-87E0-43D3-B0FD-E39519A3BB63}"/>
    <cellStyle name="60% - Accent1 4 2 4 3" xfId="19857" xr:uid="{70F46117-C042-450F-9B5D-B85913F5D0ED}"/>
    <cellStyle name="60% - Accent1 4 2 5" xfId="5974" xr:uid="{5270554C-8CA5-4BE3-9B9C-48F737849CEE}"/>
    <cellStyle name="60% - Accent1 4 2 5 2" xfId="14304" xr:uid="{4E240C8A-CF56-464B-B31E-C9C780FAFBA4}"/>
    <cellStyle name="60% - Accent1 4 2 5 2 2" xfId="30961" xr:uid="{A5B000A6-DCDF-49A3-95C4-95CED5A5D641}"/>
    <cellStyle name="60% - Accent1 4 2 5 3" xfId="22633" xr:uid="{94F2E2EE-0B98-46B8-A317-BB5F2E8AFD26}"/>
    <cellStyle name="60% - Accent1 4 2 6" xfId="8752" xr:uid="{E4937625-9D21-4D39-BDF7-890ED948BC67}"/>
    <cellStyle name="60% - Accent1 4 2 6 2" xfId="25409" xr:uid="{0B6BBD2F-9DF6-482B-8FD3-96CC16FED15F}"/>
    <cellStyle name="60% - Accent1 4 2 7" xfId="17081" xr:uid="{75277AD3-B0FC-4B74-BFB0-6415FDB082E5}"/>
    <cellStyle name="60% - Accent1 4 3" xfId="641" xr:uid="{AFC39F1B-5436-4A23-A0C4-D11A98C5A74A}"/>
    <cellStyle name="60% - Accent1 4 3 2" xfId="1971" xr:uid="{9CAD970A-7D27-4E8F-88EA-5FD0ABCE1EC2}"/>
    <cellStyle name="60% - Accent1 4 3 2 2" xfId="4761" xr:uid="{1EBBDE7D-7E04-4CCC-8BCE-C3D2812B8F2A}"/>
    <cellStyle name="60% - Accent1 4 3 2 2 2" xfId="13091" xr:uid="{C2ED2DCD-D1C0-4B02-85AB-4CE4D41C673A}"/>
    <cellStyle name="60% - Accent1 4 3 2 2 2 2" xfId="29748" xr:uid="{7955DCFB-AAE6-4945-B3C8-2E48B5CCACDA}"/>
    <cellStyle name="60% - Accent1 4 3 2 2 3" xfId="21420" xr:uid="{7FE848F1-1400-44BF-8C67-77CF5832143A}"/>
    <cellStyle name="60% - Accent1 4 3 2 3" xfId="7537" xr:uid="{0BFCAD42-7BD6-4D4F-A63A-B5A6A2EFAE01}"/>
    <cellStyle name="60% - Accent1 4 3 2 3 2" xfId="15867" xr:uid="{F908F908-9529-4725-9ADF-ECCB321EDEA4}"/>
    <cellStyle name="60% - Accent1 4 3 2 3 2 2" xfId="32524" xr:uid="{E4857880-2A5B-4D2E-A86C-1848A3496F6D}"/>
    <cellStyle name="60% - Accent1 4 3 2 3 3" xfId="24196" xr:uid="{4B807D34-A1FE-4424-8BCB-AC499556B344}"/>
    <cellStyle name="60% - Accent1 4 3 2 4" xfId="10315" xr:uid="{681A08DC-E2E7-4A66-A7E7-E7D14A3FA6E4}"/>
    <cellStyle name="60% - Accent1 4 3 2 4 2" xfId="26972" xr:uid="{0BA9BC5C-66F4-42B9-9548-0B89273A0234}"/>
    <cellStyle name="60% - Accent1 4 3 2 5" xfId="18644" xr:uid="{E994EAB6-31AB-403B-BF93-5715446A2B81}"/>
    <cellStyle name="60% - Accent1 4 3 3" xfId="3434" xr:uid="{93781A1F-A9D1-4A49-BD3C-936BD92BB2D1}"/>
    <cellStyle name="60% - Accent1 4 3 3 2" xfId="11764" xr:uid="{8F0AB13E-D3FD-4F0C-9CDB-B07833600E3D}"/>
    <cellStyle name="60% - Accent1 4 3 3 2 2" xfId="28421" xr:uid="{352E8510-F871-4BE1-9893-8E4ACD0D1410}"/>
    <cellStyle name="60% - Accent1 4 3 3 3" xfId="20093" xr:uid="{0A0256B4-789B-4691-816B-E7811794A8A4}"/>
    <cellStyle name="60% - Accent1 4 3 4" xfId="6210" xr:uid="{2D81FAFF-6A53-4DE2-9DA0-4C7A443C5AFB}"/>
    <cellStyle name="60% - Accent1 4 3 4 2" xfId="14540" xr:uid="{8AC66C56-D16F-4B70-A77E-F3D79AB91807}"/>
    <cellStyle name="60% - Accent1 4 3 4 2 2" xfId="31197" xr:uid="{2FAF3BA3-C27F-4462-8A70-F5A67BE1F4B7}"/>
    <cellStyle name="60% - Accent1 4 3 4 3" xfId="22869" xr:uid="{41AE3BCB-11CD-4E05-85AB-28943933B0E5}"/>
    <cellStyle name="60% - Accent1 4 3 5" xfId="8988" xr:uid="{7CE0E68C-0038-407C-B626-09840398A1F7}"/>
    <cellStyle name="60% - Accent1 4 3 5 2" xfId="25645" xr:uid="{D638C4AA-1704-4F52-B578-EF6E67D10E86}"/>
    <cellStyle name="60% - Accent1 4 3 6" xfId="17317" xr:uid="{4E73FAA9-5410-4D34-9EFC-FEFDFBFF1595}"/>
    <cellStyle name="60% - Accent1 4 4" xfId="1118" xr:uid="{F238880B-34D4-439C-83D6-1C8FDD56C94D}"/>
    <cellStyle name="60% - Accent1 4 4 2" xfId="2446" xr:uid="{309520B5-4D7E-468B-AA9C-FAEEEF90CF2F}"/>
    <cellStyle name="60% - Accent1 4 4 2 2" xfId="5236" xr:uid="{431F917A-46D4-4C0E-BC8F-3F76E960C1F6}"/>
    <cellStyle name="60% - Accent1 4 4 2 2 2" xfId="13566" xr:uid="{2AF7089A-88EA-4E1A-976E-55A88B836200}"/>
    <cellStyle name="60% - Accent1 4 4 2 2 2 2" xfId="30223" xr:uid="{6DFE102B-DECA-4142-A7C5-D362AFBDD579}"/>
    <cellStyle name="60% - Accent1 4 4 2 2 3" xfId="21895" xr:uid="{72A77A1E-460B-4CEB-A07A-B6CBA4569B0C}"/>
    <cellStyle name="60% - Accent1 4 4 2 3" xfId="8012" xr:uid="{593231DE-30AF-4D96-8AD8-85EB1B64B414}"/>
    <cellStyle name="60% - Accent1 4 4 2 3 2" xfId="16342" xr:uid="{EF4DEC2B-0AFC-4FE3-B5C6-8C507A6C6EF3}"/>
    <cellStyle name="60% - Accent1 4 4 2 3 2 2" xfId="32999" xr:uid="{8407CEC1-FD88-4851-8449-2D9D5FD55443}"/>
    <cellStyle name="60% - Accent1 4 4 2 3 3" xfId="24671" xr:uid="{FEDFEE86-244D-463A-80CF-4DC225DA786A}"/>
    <cellStyle name="60% - Accent1 4 4 2 4" xfId="10790" xr:uid="{0594E6FC-19D2-4156-8924-8F4E6A27ECEF}"/>
    <cellStyle name="60% - Accent1 4 4 2 4 2" xfId="27447" xr:uid="{30CE5DF1-7E7B-4601-AB9E-15E28934F3E4}"/>
    <cellStyle name="60% - Accent1 4 4 2 5" xfId="19119" xr:uid="{FB752E48-7CDE-4523-A093-7C31503D74DE}"/>
    <cellStyle name="60% - Accent1 4 4 3" xfId="3909" xr:uid="{37355DC7-DAC8-48B6-9A27-2AC07453C8F8}"/>
    <cellStyle name="60% - Accent1 4 4 3 2" xfId="12239" xr:uid="{59A77460-DFD4-49CD-B640-E08A39FCC98D}"/>
    <cellStyle name="60% - Accent1 4 4 3 2 2" xfId="28896" xr:uid="{1386B777-7876-4623-A106-415AA1BA66DB}"/>
    <cellStyle name="60% - Accent1 4 4 3 3" xfId="20568" xr:uid="{8B5931F9-456B-46E4-BCF3-70E44DEA6E5F}"/>
    <cellStyle name="60% - Accent1 4 4 4" xfId="6685" xr:uid="{CB29FDE4-0ACD-4C4A-ADDC-8C20DD5BE4C1}"/>
    <cellStyle name="60% - Accent1 4 4 4 2" xfId="15015" xr:uid="{22A52B29-2D99-4EED-BF43-C42CA4954C7F}"/>
    <cellStyle name="60% - Accent1 4 4 4 2 2" xfId="31672" xr:uid="{F3F50BBD-D339-49C2-9F48-9957D67EE1FD}"/>
    <cellStyle name="60% - Accent1 4 4 4 3" xfId="23344" xr:uid="{7D48BB89-7401-419E-AF1C-0EB6AFB34359}"/>
    <cellStyle name="60% - Accent1 4 4 5" xfId="9463" xr:uid="{28377EFC-B61F-409D-8F78-A72A2F714974}"/>
    <cellStyle name="60% - Accent1 4 4 5 2" xfId="26120" xr:uid="{7408F8A9-CDC3-4391-BE78-DB2028F67F41}"/>
    <cellStyle name="60% - Accent1 4 4 6" xfId="17792" xr:uid="{F3257EF0-1724-437C-9418-C4E8FEEC8EBC}"/>
    <cellStyle name="60% - Accent1 4 5" xfId="1498" xr:uid="{5463F852-BF92-4121-B301-2F8BA0FF8A34}"/>
    <cellStyle name="60% - Accent1 4 5 2" xfId="4288" xr:uid="{D9E28391-5CBB-4F41-801C-FC56FE743297}"/>
    <cellStyle name="60% - Accent1 4 5 2 2" xfId="12618" xr:uid="{7685EA31-6369-48A1-A104-36D07069F4A3}"/>
    <cellStyle name="60% - Accent1 4 5 2 2 2" xfId="29275" xr:uid="{4492F970-1508-4AA6-B773-5C039C2A5C7B}"/>
    <cellStyle name="60% - Accent1 4 5 2 3" xfId="20947" xr:uid="{D4299CEC-1B8F-43C1-B0F9-6786AE262472}"/>
    <cellStyle name="60% - Accent1 4 5 3" xfId="7064" xr:uid="{3C254F43-B334-480C-B546-90B8DA8B3438}"/>
    <cellStyle name="60% - Accent1 4 5 3 2" xfId="15394" xr:uid="{31605E53-9E18-4B97-B4AA-CFFAA86D59F9}"/>
    <cellStyle name="60% - Accent1 4 5 3 2 2" xfId="32051" xr:uid="{6C8712E4-0E14-447B-AE62-3653155FF92D}"/>
    <cellStyle name="60% - Accent1 4 5 3 3" xfId="23723" xr:uid="{1D729D41-9E78-4BF7-A979-0D62BB4F8DC4}"/>
    <cellStyle name="60% - Accent1 4 5 4" xfId="9842" xr:uid="{6DC49C85-793B-487D-B082-67884A8C3732}"/>
    <cellStyle name="60% - Accent1 4 5 4 2" xfId="26499" xr:uid="{17A6D957-615D-44F7-8551-D591BA5373FA}"/>
    <cellStyle name="60% - Accent1 4 5 5" xfId="18171" xr:uid="{52E72831-42A6-43FA-8099-3D82124BD50D}"/>
    <cellStyle name="60% - Accent1 4 6" xfId="2961" xr:uid="{80D54D6B-702F-4134-890B-936686D4B6A3}"/>
    <cellStyle name="60% - Accent1 4 6 2" xfId="11291" xr:uid="{C18BB76D-09FB-4930-8D44-CD402E0F1C65}"/>
    <cellStyle name="60% - Accent1 4 6 2 2" xfId="27948" xr:uid="{CF8A7938-2C74-4D38-9111-461E57D94FB3}"/>
    <cellStyle name="60% - Accent1 4 6 3" xfId="19620" xr:uid="{102881C9-E009-441D-8A88-EA449AF7D087}"/>
    <cellStyle name="60% - Accent1 4 7" xfId="5737" xr:uid="{38DFC336-F312-485C-A9B2-50A7B48EBAC9}"/>
    <cellStyle name="60% - Accent1 4 7 2" xfId="14067" xr:uid="{CBE0B519-4C10-4228-AA11-040DCC542890}"/>
    <cellStyle name="60% - Accent1 4 7 2 2" xfId="30724" xr:uid="{55C8B402-B2A7-40C4-AEA1-230CDAACCA9F}"/>
    <cellStyle name="60% - Accent1 4 7 3" xfId="22396" xr:uid="{D884EA87-4BC0-48DB-A57E-C0EF4AC27F01}"/>
    <cellStyle name="60% - Accent1 4 8" xfId="8515" xr:uid="{BE467B03-FD38-4FAA-901D-1A01774C6446}"/>
    <cellStyle name="60% - Accent1 4 8 2" xfId="25172" xr:uid="{FB8CE976-2B66-41A7-80E8-98CDE39056F4}"/>
    <cellStyle name="60% - Accent1 4 9" xfId="16844" xr:uid="{21B40DE9-1F57-4831-A330-43D60A4B6EDA}"/>
    <cellStyle name="60% - Accent1 5" xfId="293" xr:uid="{DFB636C9-3523-49C3-B6FE-B34BC05C400E}"/>
    <cellStyle name="60% - Accent1 5 2" xfId="775" xr:uid="{DC73D728-9EBF-402A-8705-496564C75945}"/>
    <cellStyle name="60% - Accent1 5 2 2" xfId="2103" xr:uid="{8C94AACB-F573-47F2-9C9A-AC36EAA37EF3}"/>
    <cellStyle name="60% - Accent1 5 2 2 2" xfId="4893" xr:uid="{DD31A11B-FA46-4F08-9203-825CAF90D100}"/>
    <cellStyle name="60% - Accent1 5 2 2 2 2" xfId="13223" xr:uid="{65C70693-AD7E-49E3-8B4F-D49C8933485B}"/>
    <cellStyle name="60% - Accent1 5 2 2 2 2 2" xfId="29880" xr:uid="{4CA2C57D-5B8F-40C7-A4A0-20158D1DB725}"/>
    <cellStyle name="60% - Accent1 5 2 2 2 3" xfId="21552" xr:uid="{92C077E7-3350-4675-A4F6-7B7E9DD0B45F}"/>
    <cellStyle name="60% - Accent1 5 2 2 3" xfId="7669" xr:uid="{0E3D4C8D-62DB-448A-BD46-C3DE2C24ED19}"/>
    <cellStyle name="60% - Accent1 5 2 2 3 2" xfId="15999" xr:uid="{225FB9DD-799D-42BD-A3C9-8ADB0F425230}"/>
    <cellStyle name="60% - Accent1 5 2 2 3 2 2" xfId="32656" xr:uid="{B4523122-0CC4-46F3-86BF-F4E61BB7C28B}"/>
    <cellStyle name="60% - Accent1 5 2 2 3 3" xfId="24328" xr:uid="{E0DDE21F-EB9E-41E0-902C-6484E3CADD9D}"/>
    <cellStyle name="60% - Accent1 5 2 2 4" xfId="10447" xr:uid="{4CFD4700-F78A-42A1-85E4-E5FF34475ADA}"/>
    <cellStyle name="60% - Accent1 5 2 2 4 2" xfId="27104" xr:uid="{00E4A4F9-9B28-430B-A818-8F5867769C3A}"/>
    <cellStyle name="60% - Accent1 5 2 2 5" xfId="18776" xr:uid="{8AD7FAFE-22F6-4BD9-AE62-1334D9D3E3F6}"/>
    <cellStyle name="60% - Accent1 5 2 3" xfId="3566" xr:uid="{5801768E-4F5B-4E2C-9E21-A47393FFC788}"/>
    <cellStyle name="60% - Accent1 5 2 3 2" xfId="11896" xr:uid="{5B6FC775-0DD8-4311-8596-65F9EA341271}"/>
    <cellStyle name="60% - Accent1 5 2 3 2 2" xfId="28553" xr:uid="{9B71D490-585B-4120-B6C0-974BFA862DFD}"/>
    <cellStyle name="60% - Accent1 5 2 3 3" xfId="20225" xr:uid="{C1E046EB-8C1E-49AD-8FF9-9F15684B0F35}"/>
    <cellStyle name="60% - Accent1 5 2 4" xfId="6342" xr:uid="{8893076D-2BD5-4C95-B415-D5EB97DA6D2D}"/>
    <cellStyle name="60% - Accent1 5 2 4 2" xfId="14672" xr:uid="{002F92B8-F050-4AB0-86E7-7AFAACB8C31C}"/>
    <cellStyle name="60% - Accent1 5 2 4 2 2" xfId="31329" xr:uid="{317DB320-1CCD-48EB-9C6C-CCBB0F5D4F1E}"/>
    <cellStyle name="60% - Accent1 5 2 4 3" xfId="23001" xr:uid="{F8F9A996-71C4-4FD3-A1DF-7303E7A63A5B}"/>
    <cellStyle name="60% - Accent1 5 2 5" xfId="9120" xr:uid="{184C075B-3702-474B-B807-06AE723B6F70}"/>
    <cellStyle name="60% - Accent1 5 2 5 2" xfId="25777" xr:uid="{9AD55D58-B6E9-4DC5-9DB0-424653831622}"/>
    <cellStyle name="60% - Accent1 5 2 6" xfId="17449" xr:uid="{F73D009A-11D8-4666-991F-9FEF0C2E1876}"/>
    <cellStyle name="60% - Accent1 5 3" xfId="1623" xr:uid="{9641E280-F388-4FC1-9552-E4FFD8482F82}"/>
    <cellStyle name="60% - Accent1 5 3 2" xfId="4413" xr:uid="{8AEC0580-CB37-403B-9292-6AE28FF5D54B}"/>
    <cellStyle name="60% - Accent1 5 3 2 2" xfId="12743" xr:uid="{48E1FC38-2C78-4DFD-B632-C6283DB2D96F}"/>
    <cellStyle name="60% - Accent1 5 3 2 2 2" xfId="29400" xr:uid="{B26C486B-BE47-4E67-A88D-1C0490E650D6}"/>
    <cellStyle name="60% - Accent1 5 3 2 3" xfId="21072" xr:uid="{50845145-181D-4139-9D95-86B1A40DFEFF}"/>
    <cellStyle name="60% - Accent1 5 3 3" xfId="7189" xr:uid="{89909A62-6597-47DC-9F76-8271495703F7}"/>
    <cellStyle name="60% - Accent1 5 3 3 2" xfId="15519" xr:uid="{7B35C692-ED6C-4D06-A1E4-E7AE7E3FDEB1}"/>
    <cellStyle name="60% - Accent1 5 3 3 2 2" xfId="32176" xr:uid="{0723F3D2-1F2D-4272-8CAA-7BDFF528E0D5}"/>
    <cellStyle name="60% - Accent1 5 3 3 3" xfId="23848" xr:uid="{F8D7FB8C-D2CE-494E-AFFA-3607DC8F8129}"/>
    <cellStyle name="60% - Accent1 5 3 4" xfId="9967" xr:uid="{3A77C0F3-A5A7-4E6A-96F2-63FBAA46925B}"/>
    <cellStyle name="60% - Accent1 5 3 4 2" xfId="26624" xr:uid="{221D4AA3-A81A-4044-A575-6422360BE0F1}"/>
    <cellStyle name="60% - Accent1 5 3 5" xfId="18296" xr:uid="{9F5DDC6D-941E-452A-9B6F-5473B3333900}"/>
    <cellStyle name="60% - Accent1 5 4" xfId="3086" xr:uid="{5D4D5738-BCDB-4D07-A8F5-8A8B778763BC}"/>
    <cellStyle name="60% - Accent1 5 4 2" xfId="11416" xr:uid="{46C93631-68D9-4C19-AADB-4975075483D2}"/>
    <cellStyle name="60% - Accent1 5 4 2 2" xfId="28073" xr:uid="{589999A8-67DC-4C3D-B9B2-F431D279B924}"/>
    <cellStyle name="60% - Accent1 5 4 3" xfId="19745" xr:uid="{DC8AB797-464E-4AD0-94A1-E4471A121D58}"/>
    <cellStyle name="60% - Accent1 5 5" xfId="5862" xr:uid="{3ED5B314-3717-4F0E-B288-57976B3C4FD9}"/>
    <cellStyle name="60% - Accent1 5 5 2" xfId="14192" xr:uid="{B8365943-65DC-405F-BC15-D9C7681F8A5C}"/>
    <cellStyle name="60% - Accent1 5 5 2 2" xfId="30849" xr:uid="{4F10843C-C5C2-4DFD-BD8F-A0230AAD35F1}"/>
    <cellStyle name="60% - Accent1 5 5 3" xfId="22521" xr:uid="{5C86FE4A-DD3D-4030-AE38-E196DA5C5D93}"/>
    <cellStyle name="60% - Accent1 5 6" xfId="8640" xr:uid="{82714802-15BD-42BC-B1E6-1866D76D34FC}"/>
    <cellStyle name="60% - Accent1 5 6 2" xfId="25297" xr:uid="{38B67B8D-18C2-4CB9-9123-F5A0CCBDFB95}"/>
    <cellStyle name="60% - Accent1 5 7" xfId="16969" xr:uid="{F8B88A6D-8B36-4FC8-80E2-24C959F47F44}"/>
    <cellStyle name="60% - Accent1 6" xfId="529" xr:uid="{0CC99099-3A60-4D53-9966-01FC90CBB8AF}"/>
    <cellStyle name="60% - Accent1 6 2" xfId="1859" xr:uid="{79D68D18-F293-4C96-BFA2-9322BAB40483}"/>
    <cellStyle name="60% - Accent1 6 2 2" xfId="4649" xr:uid="{98FD9EB1-EA7D-4064-854E-D4D75896A85D}"/>
    <cellStyle name="60% - Accent1 6 2 2 2" xfId="12979" xr:uid="{3D082E0B-7249-4164-ACFA-D32B5892B856}"/>
    <cellStyle name="60% - Accent1 6 2 2 2 2" xfId="29636" xr:uid="{6B5B583B-C635-4B31-91F9-E9CEC0B8D361}"/>
    <cellStyle name="60% - Accent1 6 2 2 3" xfId="21308" xr:uid="{C3455515-B08A-45A4-A632-0EF7EADB0EE4}"/>
    <cellStyle name="60% - Accent1 6 2 3" xfId="7425" xr:uid="{88763379-87A1-4C96-AED5-246B39C519C0}"/>
    <cellStyle name="60% - Accent1 6 2 3 2" xfId="15755" xr:uid="{BAB32E5C-FB7C-4875-B4A5-572F5E034903}"/>
    <cellStyle name="60% - Accent1 6 2 3 2 2" xfId="32412" xr:uid="{2D1AE557-D2EE-4E31-BCF9-76E74DD2A1EF}"/>
    <cellStyle name="60% - Accent1 6 2 3 3" xfId="24084" xr:uid="{95E79CB2-8EAF-43A2-8D40-764323F9D48B}"/>
    <cellStyle name="60% - Accent1 6 2 4" xfId="10203" xr:uid="{0D4BCE3E-66DA-4E8D-A21B-D9170829D615}"/>
    <cellStyle name="60% - Accent1 6 2 4 2" xfId="26860" xr:uid="{A753D077-3820-409D-B41B-F7DD48700B2C}"/>
    <cellStyle name="60% - Accent1 6 2 5" xfId="18532" xr:uid="{ACA05188-3706-42D8-80A8-5BBEFC9DA29B}"/>
    <cellStyle name="60% - Accent1 6 3" xfId="3322" xr:uid="{54BC347F-515A-4355-A235-6ED9C1723CD7}"/>
    <cellStyle name="60% - Accent1 6 3 2" xfId="11652" xr:uid="{9F97F788-4C4E-456C-B656-86E928AF5C17}"/>
    <cellStyle name="60% - Accent1 6 3 2 2" xfId="28309" xr:uid="{D4468248-35B4-473B-ACE1-1E2750E9A7D8}"/>
    <cellStyle name="60% - Accent1 6 3 3" xfId="19981" xr:uid="{D3CC9E94-24A6-4D6C-B1A1-74706EDDC5A8}"/>
    <cellStyle name="60% - Accent1 6 4" xfId="6098" xr:uid="{C31FB67E-9E9E-464B-AE8A-F454BDCAC3BD}"/>
    <cellStyle name="60% - Accent1 6 4 2" xfId="14428" xr:uid="{00D2001E-6377-417F-8CBF-7632789A6262}"/>
    <cellStyle name="60% - Accent1 6 4 2 2" xfId="31085" xr:uid="{58773368-4925-4EAC-A604-B2E9D3047F1D}"/>
    <cellStyle name="60% - Accent1 6 4 3" xfId="22757" xr:uid="{1E440C3B-BB4C-4A23-8F11-EFFE7A146202}"/>
    <cellStyle name="60% - Accent1 6 5" xfId="8876" xr:uid="{63A6C0E4-B317-4DE0-82CC-798928F2516D}"/>
    <cellStyle name="60% - Accent1 6 5 2" xfId="25533" xr:uid="{71E27A17-987E-4979-94AC-FB077466771E}"/>
    <cellStyle name="60% - Accent1 6 6" xfId="17205" xr:uid="{06E5F7CC-DB26-4F75-A281-DD9F75EB78C6}"/>
    <cellStyle name="60% - Accent1 7" xfId="1006" xr:uid="{125904C3-FDF4-4B63-B45D-A40B1692048A}"/>
    <cellStyle name="60% - Accent1 7 2" xfId="2334" xr:uid="{3C2FB396-963D-45F1-B184-2568CBD8F2AC}"/>
    <cellStyle name="60% - Accent1 7 2 2" xfId="5124" xr:uid="{DDDA56BF-B1D8-453E-9D1B-46D662B52E71}"/>
    <cellStyle name="60% - Accent1 7 2 2 2" xfId="13454" xr:uid="{24ACD953-64B8-4F1B-905E-6B6D108CD285}"/>
    <cellStyle name="60% - Accent1 7 2 2 2 2" xfId="30111" xr:uid="{882BC2E7-7630-4680-8CD5-4FD4A84C9DC5}"/>
    <cellStyle name="60% - Accent1 7 2 2 3" xfId="21783" xr:uid="{C1BE1468-3E45-4993-B874-3E8C2639CDBA}"/>
    <cellStyle name="60% - Accent1 7 2 3" xfId="7900" xr:uid="{EDDA1A16-C778-46F9-B83F-BC88C7247C2F}"/>
    <cellStyle name="60% - Accent1 7 2 3 2" xfId="16230" xr:uid="{C3A3BDFF-80E6-459E-B343-D8A18524C1B2}"/>
    <cellStyle name="60% - Accent1 7 2 3 2 2" xfId="32887" xr:uid="{4342ACA3-64EF-426E-872D-5C542431A335}"/>
    <cellStyle name="60% - Accent1 7 2 3 3" xfId="24559" xr:uid="{19FB85AB-9F86-4400-9B8B-076C3B137348}"/>
    <cellStyle name="60% - Accent1 7 2 4" xfId="10678" xr:uid="{61935302-6948-40BB-A74A-1436FF1588B1}"/>
    <cellStyle name="60% - Accent1 7 2 4 2" xfId="27335" xr:uid="{E5288196-1F4D-4D0D-A049-AD97073A2D50}"/>
    <cellStyle name="60% - Accent1 7 2 5" xfId="19007" xr:uid="{C0B2E670-9BF5-4265-8CDF-82DC185BAD65}"/>
    <cellStyle name="60% - Accent1 7 3" xfId="3797" xr:uid="{BC148BCE-EACA-4097-8CA9-985E4D1A081A}"/>
    <cellStyle name="60% - Accent1 7 3 2" xfId="12127" xr:uid="{34656EE1-932E-4CC2-A83B-50684D463827}"/>
    <cellStyle name="60% - Accent1 7 3 2 2" xfId="28784" xr:uid="{8FDD02A2-9FF2-4EC4-A550-C954FD70F28E}"/>
    <cellStyle name="60% - Accent1 7 3 3" xfId="20456" xr:uid="{286A5BA9-7607-42D2-BCDE-7593200DB192}"/>
    <cellStyle name="60% - Accent1 7 4" xfId="6573" xr:uid="{ECCB95F9-C534-4E84-A8F7-ECA7B20E6600}"/>
    <cellStyle name="60% - Accent1 7 4 2" xfId="14903" xr:uid="{EAD01F5F-3A55-4FDA-9789-D8E4C46BE0D8}"/>
    <cellStyle name="60% - Accent1 7 4 2 2" xfId="31560" xr:uid="{0B2BC00F-8A8C-4179-9EB5-5CBD33B188CC}"/>
    <cellStyle name="60% - Accent1 7 4 3" xfId="23232" xr:uid="{4D6337D5-7B3D-400E-9D0E-D860ACCC730A}"/>
    <cellStyle name="60% - Accent1 7 5" xfId="9351" xr:uid="{D2DED7A7-7150-459B-8197-E8D727966AE3}"/>
    <cellStyle name="60% - Accent1 7 5 2" xfId="26008" xr:uid="{69F0A9A9-D96E-4E3D-A622-199EBB0B9ACD}"/>
    <cellStyle name="60% - Accent1 7 6" xfId="17680" xr:uid="{DCA2D90D-748E-4541-BC81-C0BD0F7DD30B}"/>
    <cellStyle name="60% - Accent1 8" xfId="1241" xr:uid="{CDABDB79-880A-436E-8CD2-54756A0FA4FF}"/>
    <cellStyle name="60% - Accent1 8 2" xfId="2569" xr:uid="{FFE841B8-8B90-4F5C-BFC0-6E0FEE45B1C1}"/>
    <cellStyle name="60% - Accent1 8 2 2" xfId="5359" xr:uid="{5D5AD8F0-38C9-4A7C-AD82-29A5307BB6B1}"/>
    <cellStyle name="60% - Accent1 8 2 2 2" xfId="13689" xr:uid="{4FD72972-10C9-437C-A78E-9F46AB7E94EC}"/>
    <cellStyle name="60% - Accent1 8 2 2 2 2" xfId="30346" xr:uid="{3F8B3C99-DBF1-433C-94C6-67674E32CE54}"/>
    <cellStyle name="60% - Accent1 8 2 2 3" xfId="22018" xr:uid="{198E7B68-3D4F-4EB8-B9B4-0EC8ABF78187}"/>
    <cellStyle name="60% - Accent1 8 2 3" xfId="8135" xr:uid="{2686CACF-291F-4458-815D-341A10AD7786}"/>
    <cellStyle name="60% - Accent1 8 2 3 2" xfId="16465" xr:uid="{86067538-BDA4-4D22-B256-ABE6D2AB9C9A}"/>
    <cellStyle name="60% - Accent1 8 2 3 2 2" xfId="33122" xr:uid="{C1F4DDBC-C8F3-40B9-AD4D-68A5B0FE1F2A}"/>
    <cellStyle name="60% - Accent1 8 2 3 3" xfId="24794" xr:uid="{0AA64621-8C47-4FCF-9273-9022918ACAF0}"/>
    <cellStyle name="60% - Accent1 8 2 4" xfId="10913" xr:uid="{9B522C08-5A70-4A92-B37D-80BF1ED29841}"/>
    <cellStyle name="60% - Accent1 8 2 4 2" xfId="27570" xr:uid="{C76B9A13-EC0E-4546-B825-0FE8BD85E3A0}"/>
    <cellStyle name="60% - Accent1 8 2 5" xfId="19242" xr:uid="{520B4291-248F-4984-B0FE-AA050C9BC871}"/>
    <cellStyle name="60% - Accent1 8 3" xfId="4032" xr:uid="{55E097C6-A221-46BA-BAA0-F07C7B23C831}"/>
    <cellStyle name="60% - Accent1 8 3 2" xfId="12362" xr:uid="{9F102A2B-73CB-48CA-8B61-FA30A9FFE36F}"/>
    <cellStyle name="60% - Accent1 8 3 2 2" xfId="29019" xr:uid="{B5664717-7780-437F-B1AB-0C0132F15062}"/>
    <cellStyle name="60% - Accent1 8 3 3" xfId="20691" xr:uid="{45652488-C788-473E-A3C0-E3E3145F1287}"/>
    <cellStyle name="60% - Accent1 8 4" xfId="6808" xr:uid="{3DF5CF93-BF87-4DF1-8DFE-FD531A6B5A05}"/>
    <cellStyle name="60% - Accent1 8 4 2" xfId="15138" xr:uid="{EE2F6D7C-521D-4D10-9034-72AC288F22C0}"/>
    <cellStyle name="60% - Accent1 8 4 2 2" xfId="31795" xr:uid="{61C75E81-AB5B-46B9-8903-9E926BEC08D4}"/>
    <cellStyle name="60% - Accent1 8 4 3" xfId="23467" xr:uid="{5DADC1CA-2445-4DF3-AE42-4ACF37DB9866}"/>
    <cellStyle name="60% - Accent1 8 5" xfId="9586" xr:uid="{008F9F6C-4AE3-417D-99A9-9936EBF25C28}"/>
    <cellStyle name="60% - Accent1 8 5 2" xfId="26243" xr:uid="{11AEC696-AF33-47E5-8E24-56BC52C83425}"/>
    <cellStyle name="60% - Accent1 8 6" xfId="17915" xr:uid="{4182F6B6-A9AE-48FE-8749-C47B9F1871F2}"/>
    <cellStyle name="60% - Accent1 9" xfId="1263" xr:uid="{0153C6A8-9443-41E8-B98C-CC55D69B8C9B}"/>
    <cellStyle name="60% - Accent1 9 2" xfId="2591" xr:uid="{B24F3182-6934-45D2-8D91-85ECCE7105B2}"/>
    <cellStyle name="60% - Accent1 9 2 2" xfId="5381" xr:uid="{9079C908-B1F9-4468-A12F-22761C8EF353}"/>
    <cellStyle name="60% - Accent1 9 2 2 2" xfId="13711" xr:uid="{1A20CC1D-0C86-4003-AE85-DE218DAC667E}"/>
    <cellStyle name="60% - Accent1 9 2 2 2 2" xfId="30368" xr:uid="{D8247747-32D3-45A0-BE66-2F2715306BE2}"/>
    <cellStyle name="60% - Accent1 9 2 2 3" xfId="22040" xr:uid="{912FF63B-D5DC-4996-9EB3-DEDC434C2AD9}"/>
    <cellStyle name="60% - Accent1 9 2 3" xfId="8157" xr:uid="{0BB0075A-0F35-4FC2-9ACF-226AD821E972}"/>
    <cellStyle name="60% - Accent1 9 2 3 2" xfId="16487" xr:uid="{FA1BF4A5-7D63-4097-8D09-ED945F7710F7}"/>
    <cellStyle name="60% - Accent1 9 2 3 2 2" xfId="33144" xr:uid="{2C180D61-FB46-4BD6-A678-11CC9BBA1847}"/>
    <cellStyle name="60% - Accent1 9 2 3 3" xfId="24816" xr:uid="{D293D76D-C938-44F1-982C-3507971D3071}"/>
    <cellStyle name="60% - Accent1 9 2 4" xfId="10935" xr:uid="{3FF3BF8B-E9E3-42DD-BF81-E17107733065}"/>
    <cellStyle name="60% - Accent1 9 2 4 2" xfId="27592" xr:uid="{7291CC1F-5203-44C7-BE82-A9035154B735}"/>
    <cellStyle name="60% - Accent1 9 2 5" xfId="19264" xr:uid="{2BBF8382-E899-450A-804A-437BFD007B16}"/>
    <cellStyle name="60% - Accent1 9 3" xfId="4054" xr:uid="{4FA07C52-9234-476A-A5BA-6CDAAA8F542E}"/>
    <cellStyle name="60% - Accent1 9 3 2" xfId="12384" xr:uid="{3F5E67BC-7CF4-4DB1-AA8F-CBA3EEB1C7C4}"/>
    <cellStyle name="60% - Accent1 9 3 2 2" xfId="29041" xr:uid="{4AE5F993-AA35-4347-B333-F1F877EDD476}"/>
    <cellStyle name="60% - Accent1 9 3 3" xfId="20713" xr:uid="{83A62830-8438-43AF-804F-71FAE19B0DBB}"/>
    <cellStyle name="60% - Accent1 9 4" xfId="6830" xr:uid="{5E01DFAC-1FEA-45A0-B9CB-ABF73E7C3BD1}"/>
    <cellStyle name="60% - Accent1 9 4 2" xfId="15160" xr:uid="{34FBFEFE-20BF-4D7A-87A8-75AE439AF20F}"/>
    <cellStyle name="60% - Accent1 9 4 2 2" xfId="31817" xr:uid="{1DD50366-4026-4E3F-951C-D6FC6445B483}"/>
    <cellStyle name="60% - Accent1 9 4 3" xfId="23489" xr:uid="{C95A0155-4D13-4743-A546-F6A937F7947B}"/>
    <cellStyle name="60% - Accent1 9 5" xfId="9608" xr:uid="{F984DD7E-AE6B-416D-ADD0-41B42F460A91}"/>
    <cellStyle name="60% - Accent1 9 5 2" xfId="26265" xr:uid="{77EDE7C1-28A2-4575-9F00-6FFCF93EB7A9}"/>
    <cellStyle name="60% - Accent1 9 6" xfId="17937" xr:uid="{0C490EF1-3F64-475D-8687-8CFA1BFFD25C}"/>
    <cellStyle name="60% - Accent2" xfId="39" builtinId="36" customBuiltin="1"/>
    <cellStyle name="60% - Accent2 10" xfId="1384" xr:uid="{B8C05388-E540-4F8A-B560-BF4A651CC8E0}"/>
    <cellStyle name="60% - Accent2 10 2" xfId="4175" xr:uid="{3259B0E2-2B53-492E-8208-A1251023B8B6}"/>
    <cellStyle name="60% - Accent2 10 2 2" xfId="12505" xr:uid="{CC3586D4-2BD6-42AF-89A4-D9694D7D88A8}"/>
    <cellStyle name="60% - Accent2 10 2 2 2" xfId="29162" xr:uid="{FA4A4611-EE44-45B9-B2F6-65D9FE2F5AE4}"/>
    <cellStyle name="60% - Accent2 10 2 3" xfId="20834" xr:uid="{76CFB4A0-1FBA-4A9B-9C2A-C69990834EBE}"/>
    <cellStyle name="60% - Accent2 10 3" xfId="6951" xr:uid="{BA03DBBB-D8B3-4D0D-88C7-95CCF2A1EAAB}"/>
    <cellStyle name="60% - Accent2 10 3 2" xfId="15281" xr:uid="{E9BBB2A4-C018-4059-8C05-C2F0B452E2E0}"/>
    <cellStyle name="60% - Accent2 10 3 2 2" xfId="31938" xr:uid="{55E11E39-3C4F-418E-9A47-54443FF6BF27}"/>
    <cellStyle name="60% - Accent2 10 3 3" xfId="23610" xr:uid="{69CD1FFE-8927-4C24-A1AE-13938378261C}"/>
    <cellStyle name="60% - Accent2 10 4" xfId="9729" xr:uid="{1705B824-4B6D-4E0A-9D92-683A5A69B13A}"/>
    <cellStyle name="60% - Accent2 10 4 2" xfId="26386" xr:uid="{720D2009-25C8-4B92-B73E-A801C28D95AD}"/>
    <cellStyle name="60% - Accent2 10 5" xfId="18058" xr:uid="{D8EF764A-4BC5-44D1-879F-C9A3B63EFA5C}"/>
    <cellStyle name="60% - Accent2 11" xfId="2846" xr:uid="{42531FF4-FB96-473D-9A67-48D5A87FF1D7}"/>
    <cellStyle name="60% - Accent2 11 2" xfId="11178" xr:uid="{6542074C-F6A2-40C1-B21B-B54CC37EB443}"/>
    <cellStyle name="60% - Accent2 11 2 2" xfId="27835" xr:uid="{2699D218-2741-4E99-B78D-7499CE769DA1}"/>
    <cellStyle name="60% - Accent2 11 3" xfId="19507" xr:uid="{9AA8DF2D-C8C2-4F0B-AB45-66DEA0114844}"/>
    <cellStyle name="60% - Accent2 12" xfId="5624" xr:uid="{21BE62E8-28BB-4C58-B936-4399A21C3F77}"/>
    <cellStyle name="60% - Accent2 12 2" xfId="13954" xr:uid="{E94BA7D6-2E66-4E1A-998C-3AFE17E35DBC}"/>
    <cellStyle name="60% - Accent2 12 2 2" xfId="30611" xr:uid="{1D7374F0-3254-40C4-9FAE-101C6B5F112C}"/>
    <cellStyle name="60% - Accent2 12 3" xfId="22283" xr:uid="{A18F5B0C-33F0-4AC3-AFA5-3BAAE49191EA}"/>
    <cellStyle name="60% - Accent2 13" xfId="8400" xr:uid="{8993BADC-B00C-424C-B282-A65B058E11F7}"/>
    <cellStyle name="60% - Accent2 13 2" xfId="25059" xr:uid="{9BAEDEE2-3199-4D14-A3FD-B5DB4496AE6A}"/>
    <cellStyle name="60% - Accent2 14" xfId="16729" xr:uid="{2B65BD6E-8A86-483D-9552-E97054068534}"/>
    <cellStyle name="60% - Accent2 15" xfId="34696" xr:uid="{92430B1D-B720-4CBF-B2EA-5FB203E21CB9}"/>
    <cellStyle name="60% - Accent2 2" xfId="82" xr:uid="{11BE2AB0-A4E4-4D48-9A29-3DB15F182F43}"/>
    <cellStyle name="60% - Accent2 2 10" xfId="5659" xr:uid="{69FC7A9B-0D78-40BC-A753-5CE7D33299D2}"/>
    <cellStyle name="60% - Accent2 2 10 2" xfId="13989" xr:uid="{70A751D9-FEEC-419F-8C2D-ED3A67BD6BE2}"/>
    <cellStyle name="60% - Accent2 2 10 2 2" xfId="30646" xr:uid="{F1889759-CD5F-44D3-9DEF-3FD9A6159BE4}"/>
    <cellStyle name="60% - Accent2 2 10 3" xfId="22318" xr:uid="{5084597C-C3BC-42E2-A440-A3942126A830}"/>
    <cellStyle name="60% - Accent2 2 11" xfId="8436" xr:uid="{A041371D-0BF2-4FAE-9210-B33521521BA1}"/>
    <cellStyle name="60% - Accent2 2 11 2" xfId="25094" xr:uid="{A46213E3-5386-4843-BA92-EAD570B1CF45}"/>
    <cellStyle name="60% - Accent2 2 12" xfId="16766" xr:uid="{095EAA18-37B5-41B6-89AD-B6421032FD0F}"/>
    <cellStyle name="60% - Accent2 2 13" xfId="33879" xr:uid="{E617E201-F3F5-4252-ACF1-0A7B5C50080B}"/>
    <cellStyle name="60% - Accent2 2 14" xfId="34720" xr:uid="{179D9B23-C6D3-4BE7-BAE8-145A5D8BB00D}"/>
    <cellStyle name="60% - Accent2 2 2" xfId="143" xr:uid="{FC28667C-39EF-4993-9139-F51B92FCF852}"/>
    <cellStyle name="60% - Accent2 2 2 10" xfId="8495" xr:uid="{749044EE-B07F-4C10-94FC-36EB12DE79BA}"/>
    <cellStyle name="60% - Accent2 2 2 10 2" xfId="25152" xr:uid="{E802B410-9EB3-4000-9790-219F8D6848DE}"/>
    <cellStyle name="60% - Accent2 2 2 11" xfId="16824" xr:uid="{69B4A137-1D99-4EAD-8235-5A17CB5D81C0}"/>
    <cellStyle name="60% - Accent2 2 2 12" xfId="34780" xr:uid="{44D0B5A4-789C-47CA-B980-F3B2D18CF1BB}"/>
    <cellStyle name="60% - Accent2 2 2 2" xfId="263" xr:uid="{C5AA3E01-A7D6-4E87-941B-55066A015021}"/>
    <cellStyle name="60% - Accent2 2 2 2 2" xfId="505" xr:uid="{B86C86EC-4BFD-4449-8817-D46625F0BE72}"/>
    <cellStyle name="60% - Accent2 2 2 2 2 2" xfId="981" xr:uid="{74F69805-0A59-44EF-A744-95DF8686EFA8}"/>
    <cellStyle name="60% - Accent2 2 2 2 2 2 2" xfId="2309" xr:uid="{3BF09277-0EA5-4086-9B85-FC02612FB3A9}"/>
    <cellStyle name="60% - Accent2 2 2 2 2 2 2 2" xfId="5099" xr:uid="{CC91A0FA-AA50-46CD-8F46-C057B6FF39F2}"/>
    <cellStyle name="60% - Accent2 2 2 2 2 2 2 2 2" xfId="13429" xr:uid="{74BFDF45-913E-4CD4-868B-EB9841497634}"/>
    <cellStyle name="60% - Accent2 2 2 2 2 2 2 2 2 2" xfId="30086" xr:uid="{4A6482E8-2D81-459C-BE5A-8D284604DD54}"/>
    <cellStyle name="60% - Accent2 2 2 2 2 2 2 2 3" xfId="21758" xr:uid="{658FD074-24A2-4EE3-8E95-518FB120E18F}"/>
    <cellStyle name="60% - Accent2 2 2 2 2 2 2 3" xfId="7875" xr:uid="{5BF04D55-5C3D-43FF-A418-7B37C61631FF}"/>
    <cellStyle name="60% - Accent2 2 2 2 2 2 2 3 2" xfId="16205" xr:uid="{CBA2F46D-D7D6-4E33-8F38-A34E1A5FAFD1}"/>
    <cellStyle name="60% - Accent2 2 2 2 2 2 2 3 2 2" xfId="32862" xr:uid="{4C56EDB0-03CE-4931-AE40-81D7C9D16F65}"/>
    <cellStyle name="60% - Accent2 2 2 2 2 2 2 3 3" xfId="24534" xr:uid="{D9BE6D38-957E-406D-B2A2-96958950B29C}"/>
    <cellStyle name="60% - Accent2 2 2 2 2 2 2 4" xfId="10653" xr:uid="{3A3CAEAF-0641-4282-ABDB-515ED2ED4C9D}"/>
    <cellStyle name="60% - Accent2 2 2 2 2 2 2 4 2" xfId="27310" xr:uid="{6191668E-6ABE-4DF8-9E48-08A2432D0C2E}"/>
    <cellStyle name="60% - Accent2 2 2 2 2 2 2 5" xfId="18982" xr:uid="{D35FBC12-30BD-4024-B98B-47C64862BC63}"/>
    <cellStyle name="60% - Accent2 2 2 2 2 2 3" xfId="3772" xr:uid="{E1F56392-CA98-4967-AECC-11B9353E7D1B}"/>
    <cellStyle name="60% - Accent2 2 2 2 2 2 3 2" xfId="12102" xr:uid="{DB77407A-377C-46CA-BD36-AD53994A9E73}"/>
    <cellStyle name="60% - Accent2 2 2 2 2 2 3 2 2" xfId="28759" xr:uid="{84593F48-8ED8-4881-BCDB-BE0F575DFAA8}"/>
    <cellStyle name="60% - Accent2 2 2 2 2 2 3 3" xfId="20431" xr:uid="{8DD3CA66-713D-419C-AE89-62285E530BE7}"/>
    <cellStyle name="60% - Accent2 2 2 2 2 2 4" xfId="6548" xr:uid="{A6E0D6C6-B035-4074-A0C1-271F27745606}"/>
    <cellStyle name="60% - Accent2 2 2 2 2 2 4 2" xfId="14878" xr:uid="{159E9F2C-98C1-454D-958D-26A5B9FE9751}"/>
    <cellStyle name="60% - Accent2 2 2 2 2 2 4 2 2" xfId="31535" xr:uid="{5E8E6E29-30F2-4603-968F-1C9FBAA6D413}"/>
    <cellStyle name="60% - Accent2 2 2 2 2 2 4 3" xfId="23207" xr:uid="{4E6DC117-832B-4D6F-A2A1-76D34ABCD887}"/>
    <cellStyle name="60% - Accent2 2 2 2 2 2 5" xfId="9326" xr:uid="{0FD5B9AE-EFD3-44A4-85A0-1D01795A8F1A}"/>
    <cellStyle name="60% - Accent2 2 2 2 2 2 5 2" xfId="25983" xr:uid="{4C1F787F-5E60-4C50-A333-4C2112D63BF0}"/>
    <cellStyle name="60% - Accent2 2 2 2 2 2 6" xfId="17655" xr:uid="{27AD5EB9-879A-47C8-8323-C4C708E31033}"/>
    <cellStyle name="60% - Accent2 2 2 2 2 3" xfId="1835" xr:uid="{A6825DBD-39E1-4B90-8C25-91BC60CA1828}"/>
    <cellStyle name="60% - Accent2 2 2 2 2 3 2" xfId="4625" xr:uid="{D173AA8D-7E7E-4452-BD8A-56FE429812E2}"/>
    <cellStyle name="60% - Accent2 2 2 2 2 3 2 2" xfId="12955" xr:uid="{50E8CE27-1CF1-43E3-B401-38270E684367}"/>
    <cellStyle name="60% - Accent2 2 2 2 2 3 2 2 2" xfId="29612" xr:uid="{B957CED8-3D52-4212-AF20-8CC0633A09FA}"/>
    <cellStyle name="60% - Accent2 2 2 2 2 3 2 3" xfId="21284" xr:uid="{9E4D3E9B-8152-4B69-9E32-5FCA66C3A4BC}"/>
    <cellStyle name="60% - Accent2 2 2 2 2 3 3" xfId="7401" xr:uid="{D22F3E1A-629D-4340-917F-4C6FCD96CA2D}"/>
    <cellStyle name="60% - Accent2 2 2 2 2 3 3 2" xfId="15731" xr:uid="{243A7C91-0C53-45E4-870D-69C0D2D2C818}"/>
    <cellStyle name="60% - Accent2 2 2 2 2 3 3 2 2" xfId="32388" xr:uid="{C41D49B5-1BB1-4C92-B0C3-BB1BCBDD2A26}"/>
    <cellStyle name="60% - Accent2 2 2 2 2 3 3 3" xfId="24060" xr:uid="{8E7A7A4B-3EA3-4387-983E-412EB99CDC3D}"/>
    <cellStyle name="60% - Accent2 2 2 2 2 3 4" xfId="10179" xr:uid="{976FF11E-7048-4099-81E2-209425514CFE}"/>
    <cellStyle name="60% - Accent2 2 2 2 2 3 4 2" xfId="26836" xr:uid="{C93B111E-7709-493A-B2AD-1643BF2D6AEF}"/>
    <cellStyle name="60% - Accent2 2 2 2 2 3 5" xfId="18508" xr:uid="{330FAE1D-F8F0-41FB-966C-C046854BC3F0}"/>
    <cellStyle name="60% - Accent2 2 2 2 2 4" xfId="3298" xr:uid="{4AE8339B-78B3-45B1-AD31-2AC5AA488C1D}"/>
    <cellStyle name="60% - Accent2 2 2 2 2 4 2" xfId="11628" xr:uid="{3163B0A1-CF8A-46DB-8E5B-C2F18B03D8E4}"/>
    <cellStyle name="60% - Accent2 2 2 2 2 4 2 2" xfId="28285" xr:uid="{95BD752D-B61F-4702-99BF-B51F46B56AEB}"/>
    <cellStyle name="60% - Accent2 2 2 2 2 4 3" xfId="19957" xr:uid="{E5A15084-104F-4F4F-8F42-BE680C118CB0}"/>
    <cellStyle name="60% - Accent2 2 2 2 2 5" xfId="6074" xr:uid="{9EBA1A4F-7A80-4798-A859-3D3534894964}"/>
    <cellStyle name="60% - Accent2 2 2 2 2 5 2" xfId="14404" xr:uid="{931C9317-60F3-4767-AABB-4804AD73AA95}"/>
    <cellStyle name="60% - Accent2 2 2 2 2 5 2 2" xfId="31061" xr:uid="{4E5B6D3A-9AB0-4509-8D44-87C789C5640B}"/>
    <cellStyle name="60% - Accent2 2 2 2 2 5 3" xfId="22733" xr:uid="{5F92F702-A6BE-4927-AE86-445FE1C3550B}"/>
    <cellStyle name="60% - Accent2 2 2 2 2 6" xfId="8852" xr:uid="{3C12DECD-E8F0-4F96-83E3-E5647F83B246}"/>
    <cellStyle name="60% - Accent2 2 2 2 2 6 2" xfId="25509" xr:uid="{117688AE-083A-433A-9514-4F31090C69D6}"/>
    <cellStyle name="60% - Accent2 2 2 2 2 7" xfId="17181" xr:uid="{D039D500-C116-4EF6-A02A-1B2F74546E35}"/>
    <cellStyle name="60% - Accent2 2 2 2 3" xfId="741" xr:uid="{F8A1537D-B5CB-4EF3-A9C6-7F281B9D0793}"/>
    <cellStyle name="60% - Accent2 2 2 2 3 2" xfId="2071" xr:uid="{B6CB1D4D-5AD9-4F0A-8963-BEF97761A1A1}"/>
    <cellStyle name="60% - Accent2 2 2 2 3 2 2" xfId="4861" xr:uid="{05046998-47EB-4D6E-99D9-B40462167D95}"/>
    <cellStyle name="60% - Accent2 2 2 2 3 2 2 2" xfId="13191" xr:uid="{CAA569FE-64AB-4E53-B803-62761E569210}"/>
    <cellStyle name="60% - Accent2 2 2 2 3 2 2 2 2" xfId="29848" xr:uid="{14D1EB3A-9A29-4CC0-AACF-EAE71EF4ABBA}"/>
    <cellStyle name="60% - Accent2 2 2 2 3 2 2 3" xfId="21520" xr:uid="{2EF19E9E-1925-47E2-8CC7-857C7A33B305}"/>
    <cellStyle name="60% - Accent2 2 2 2 3 2 3" xfId="7637" xr:uid="{C9E6CF34-26CB-44E1-A019-3D20DEC24DEC}"/>
    <cellStyle name="60% - Accent2 2 2 2 3 2 3 2" xfId="15967" xr:uid="{438BD9C1-89DF-4DA5-A826-8CB6DF2ABBDD}"/>
    <cellStyle name="60% - Accent2 2 2 2 3 2 3 2 2" xfId="32624" xr:uid="{167A502B-22F8-4D42-B288-70C75A024C6B}"/>
    <cellStyle name="60% - Accent2 2 2 2 3 2 3 3" xfId="24296" xr:uid="{F36291CC-25F9-4962-BE98-86779002A9A9}"/>
    <cellStyle name="60% - Accent2 2 2 2 3 2 4" xfId="10415" xr:uid="{8B0CDADB-5F5A-451F-A478-03D875AF53C1}"/>
    <cellStyle name="60% - Accent2 2 2 2 3 2 4 2" xfId="27072" xr:uid="{34D01788-9577-49A0-B803-37D5233000F8}"/>
    <cellStyle name="60% - Accent2 2 2 2 3 2 5" xfId="18744" xr:uid="{73BD874C-EA62-47A6-8BA8-6EC8F291DD6F}"/>
    <cellStyle name="60% - Accent2 2 2 2 3 3" xfId="3534" xr:uid="{47EA3677-3D6C-44A0-AC42-E4F91CBBCACB}"/>
    <cellStyle name="60% - Accent2 2 2 2 3 3 2" xfId="11864" xr:uid="{8F52EE56-3587-4677-A023-BF1D65E41575}"/>
    <cellStyle name="60% - Accent2 2 2 2 3 3 2 2" xfId="28521" xr:uid="{AADDA30D-898E-431C-8CAC-D206E91E6142}"/>
    <cellStyle name="60% - Accent2 2 2 2 3 3 3" xfId="20193" xr:uid="{DC126871-8BC9-4E44-AD22-E8208DB48D45}"/>
    <cellStyle name="60% - Accent2 2 2 2 3 4" xfId="6310" xr:uid="{2B445014-1411-4EA0-A0C0-EC5BB28F6EA8}"/>
    <cellStyle name="60% - Accent2 2 2 2 3 4 2" xfId="14640" xr:uid="{E141EE3F-70FC-4474-BB27-A6794820F124}"/>
    <cellStyle name="60% - Accent2 2 2 2 3 4 2 2" xfId="31297" xr:uid="{E007A332-DA39-458F-929A-FDDB9F96196F}"/>
    <cellStyle name="60% - Accent2 2 2 2 3 4 3" xfId="22969" xr:uid="{0B97E99D-AF3E-4248-8384-9388467FE986}"/>
    <cellStyle name="60% - Accent2 2 2 2 3 5" xfId="9088" xr:uid="{43AE7234-A00E-4453-865A-B1AC0452B507}"/>
    <cellStyle name="60% - Accent2 2 2 2 3 5 2" xfId="25745" xr:uid="{17318167-E4AC-4187-A9E2-46DB3933D26C}"/>
    <cellStyle name="60% - Accent2 2 2 2 3 6" xfId="17417" xr:uid="{7D88D993-394A-4C2A-AF1B-0421D2180C00}"/>
    <cellStyle name="60% - Accent2 2 2 2 4" xfId="1218" xr:uid="{25A55D23-4289-4F20-8F2C-C56605616CCD}"/>
    <cellStyle name="60% - Accent2 2 2 2 4 2" xfId="2546" xr:uid="{95BE0A83-5ADE-4387-A178-51A9389B28AE}"/>
    <cellStyle name="60% - Accent2 2 2 2 4 2 2" xfId="5336" xr:uid="{C22D971B-5083-4033-B8DE-2AC40477F125}"/>
    <cellStyle name="60% - Accent2 2 2 2 4 2 2 2" xfId="13666" xr:uid="{A7D8B61D-E125-48BF-8C8A-0EE08DD99EB2}"/>
    <cellStyle name="60% - Accent2 2 2 2 4 2 2 2 2" xfId="30323" xr:uid="{D8456A33-9581-4226-ACCE-C2BE435B4526}"/>
    <cellStyle name="60% - Accent2 2 2 2 4 2 2 3" xfId="21995" xr:uid="{CDFA6993-F78F-4A0C-AA66-1BAFE0B70C16}"/>
    <cellStyle name="60% - Accent2 2 2 2 4 2 3" xfId="8112" xr:uid="{A87AA359-5FA5-4445-93E0-93E8595CE863}"/>
    <cellStyle name="60% - Accent2 2 2 2 4 2 3 2" xfId="16442" xr:uid="{B5D27C5F-A1F6-4E8C-BA33-5EB0AC917D5F}"/>
    <cellStyle name="60% - Accent2 2 2 2 4 2 3 2 2" xfId="33099" xr:uid="{68755EAD-6538-4A39-B257-1B95B49BBEA6}"/>
    <cellStyle name="60% - Accent2 2 2 2 4 2 3 3" xfId="24771" xr:uid="{DE22BB32-ED29-4655-A570-C1DF7E5A1BEA}"/>
    <cellStyle name="60% - Accent2 2 2 2 4 2 4" xfId="10890" xr:uid="{4F5A0A6E-5A66-4FC7-8F3B-9A93CDB8D988}"/>
    <cellStyle name="60% - Accent2 2 2 2 4 2 4 2" xfId="27547" xr:uid="{412305FB-DB88-4EFF-AF54-4B9D9AB26B74}"/>
    <cellStyle name="60% - Accent2 2 2 2 4 2 5" xfId="19219" xr:uid="{635DCEDA-D9FE-4568-985F-C9BA6E25F8AA}"/>
    <cellStyle name="60% - Accent2 2 2 2 4 3" xfId="4009" xr:uid="{1959FDE7-4018-4D1F-B620-18B2BDB6B174}"/>
    <cellStyle name="60% - Accent2 2 2 2 4 3 2" xfId="12339" xr:uid="{1DD75C75-EE43-42BB-93C3-B7854BC07209}"/>
    <cellStyle name="60% - Accent2 2 2 2 4 3 2 2" xfId="28996" xr:uid="{BCB07ED1-C600-4CC2-B7A2-09AE8FEE2482}"/>
    <cellStyle name="60% - Accent2 2 2 2 4 3 3" xfId="20668" xr:uid="{24A04C52-AF62-4532-94FB-C7DD4F23791E}"/>
    <cellStyle name="60% - Accent2 2 2 2 4 4" xfId="6785" xr:uid="{7BEEC790-507F-48E9-A9B5-A972E8D6BF37}"/>
    <cellStyle name="60% - Accent2 2 2 2 4 4 2" xfId="15115" xr:uid="{6F9EC6E9-BAF9-4848-9830-F7FF437C931B}"/>
    <cellStyle name="60% - Accent2 2 2 2 4 4 2 2" xfId="31772" xr:uid="{F2166510-1A78-47CB-9EE1-98E94D5CB89B}"/>
    <cellStyle name="60% - Accent2 2 2 2 4 4 3" xfId="23444" xr:uid="{9A9325D3-B976-4D2B-A414-34DE3F8037A5}"/>
    <cellStyle name="60% - Accent2 2 2 2 4 5" xfId="9563" xr:uid="{C4A4192C-D315-4C13-95DA-788169865181}"/>
    <cellStyle name="60% - Accent2 2 2 2 4 5 2" xfId="26220" xr:uid="{DA5F8466-D464-4B64-AEE2-E8087FA147E1}"/>
    <cellStyle name="60% - Accent2 2 2 2 4 6" xfId="17892" xr:uid="{2C20867B-4F75-4A6E-9653-9B59893977E9}"/>
    <cellStyle name="60% - Accent2 2 2 2 5" xfId="1598" xr:uid="{DF928B8B-1B5C-4EC6-A96E-1B4CAD543C0E}"/>
    <cellStyle name="60% - Accent2 2 2 2 5 2" xfId="4388" xr:uid="{AD7F3063-7450-4527-A069-1C9438482EE6}"/>
    <cellStyle name="60% - Accent2 2 2 2 5 2 2" xfId="12718" xr:uid="{D8158AD2-BEAC-430F-A52C-B9FB36351054}"/>
    <cellStyle name="60% - Accent2 2 2 2 5 2 2 2" xfId="29375" xr:uid="{DCDF3B92-2F99-4680-8F96-D05B68507C9A}"/>
    <cellStyle name="60% - Accent2 2 2 2 5 2 3" xfId="21047" xr:uid="{F27BB692-5549-4C07-BE04-B4A054D42D91}"/>
    <cellStyle name="60% - Accent2 2 2 2 5 3" xfId="7164" xr:uid="{8D8DE9E0-EA77-4BF2-875C-815BD4752880}"/>
    <cellStyle name="60% - Accent2 2 2 2 5 3 2" xfId="15494" xr:uid="{DEE63D85-351C-490A-AA05-F870E03A3CA2}"/>
    <cellStyle name="60% - Accent2 2 2 2 5 3 2 2" xfId="32151" xr:uid="{784E56B7-0043-492D-9B81-B1B856F13EAA}"/>
    <cellStyle name="60% - Accent2 2 2 2 5 3 3" xfId="23823" xr:uid="{5FB27A79-A6EC-43C6-B7A3-D39CF1BC5C2B}"/>
    <cellStyle name="60% - Accent2 2 2 2 5 4" xfId="9942" xr:uid="{E665F7B3-FC1B-4E8E-9A9F-CA1F0A4AAA7F}"/>
    <cellStyle name="60% - Accent2 2 2 2 5 4 2" xfId="26599" xr:uid="{AAD633F5-CC51-4491-8DC9-92434B644BE7}"/>
    <cellStyle name="60% - Accent2 2 2 2 5 5" xfId="18271" xr:uid="{8812C1E1-ABE9-4E37-8A64-13A7475BE564}"/>
    <cellStyle name="60% - Accent2 2 2 2 6" xfId="3061" xr:uid="{6377F918-1613-4BA7-9BBB-C60D1425A7DA}"/>
    <cellStyle name="60% - Accent2 2 2 2 6 2" xfId="11391" xr:uid="{2788F67E-809F-4224-8FDA-507A38BB38D5}"/>
    <cellStyle name="60% - Accent2 2 2 2 6 2 2" xfId="28048" xr:uid="{AC7881C6-B784-40CB-B2F7-37612D429A1E}"/>
    <cellStyle name="60% - Accent2 2 2 2 6 3" xfId="19720" xr:uid="{6198A880-42B7-4FD3-B525-BC5B8621E3CB}"/>
    <cellStyle name="60% - Accent2 2 2 2 7" xfId="5837" xr:uid="{F79E0A75-2B2A-44B0-8C97-EFD5A306F0DE}"/>
    <cellStyle name="60% - Accent2 2 2 2 7 2" xfId="14167" xr:uid="{D71FF95E-B7B7-4DB2-A36C-1FC9C7FE8D5F}"/>
    <cellStyle name="60% - Accent2 2 2 2 7 2 2" xfId="30824" xr:uid="{460E0B9F-3905-4C93-ABF4-330FA3BE52B2}"/>
    <cellStyle name="60% - Accent2 2 2 2 7 3" xfId="22496" xr:uid="{7B2EA0AE-A372-4ECC-B44E-6815D1229824}"/>
    <cellStyle name="60% - Accent2 2 2 2 8" xfId="8615" xr:uid="{B6F44538-23C1-4D6B-807B-F4592688B239}"/>
    <cellStyle name="60% - Accent2 2 2 2 8 2" xfId="25272" xr:uid="{2848C9D0-9F61-4015-A3A2-B2AAB7C1B461}"/>
    <cellStyle name="60% - Accent2 2 2 2 9" xfId="16944" xr:uid="{C51776DE-C4E6-4D1D-B870-F1D96E625B35}"/>
    <cellStyle name="60% - Accent2 2 2 3" xfId="385" xr:uid="{40CD2AF1-C33F-4CE3-9A63-AA67A81BE392}"/>
    <cellStyle name="60% - Accent2 2 2 3 2" xfId="863" xr:uid="{5CC1E51A-133D-4432-A1FB-7168D6CC94A1}"/>
    <cellStyle name="60% - Accent2 2 2 3 2 2" xfId="2191" xr:uid="{C850A4B3-BD05-4375-9D27-283EB5DCF785}"/>
    <cellStyle name="60% - Accent2 2 2 3 2 2 2" xfId="4981" xr:uid="{2CC036F6-9702-4A90-BA79-274D7FA6F399}"/>
    <cellStyle name="60% - Accent2 2 2 3 2 2 2 2" xfId="13311" xr:uid="{E2BDBA62-D969-4390-91A2-F10C9901BEFF}"/>
    <cellStyle name="60% - Accent2 2 2 3 2 2 2 2 2" xfId="29968" xr:uid="{5A72212F-B8C9-4B88-9414-0937C7080153}"/>
    <cellStyle name="60% - Accent2 2 2 3 2 2 2 3" xfId="21640" xr:uid="{F3DF0AB1-A0D9-4598-83C1-DDF055F50814}"/>
    <cellStyle name="60% - Accent2 2 2 3 2 2 3" xfId="7757" xr:uid="{867B542D-F9EA-4EAD-A941-239F5BDA17E9}"/>
    <cellStyle name="60% - Accent2 2 2 3 2 2 3 2" xfId="16087" xr:uid="{77D11F9E-0499-4E42-BD8D-858DCF8B0E28}"/>
    <cellStyle name="60% - Accent2 2 2 3 2 2 3 2 2" xfId="32744" xr:uid="{F063B3D4-6F82-494E-9888-E782593F6D3D}"/>
    <cellStyle name="60% - Accent2 2 2 3 2 2 3 3" xfId="24416" xr:uid="{CFA34738-2526-4FF9-A666-34E1AA270389}"/>
    <cellStyle name="60% - Accent2 2 2 3 2 2 4" xfId="10535" xr:uid="{FE6F3745-7BC2-432E-87EE-B14CF5209C29}"/>
    <cellStyle name="60% - Accent2 2 2 3 2 2 4 2" xfId="27192" xr:uid="{1011B6E7-2524-49CA-9532-9BF1AB9A0B82}"/>
    <cellStyle name="60% - Accent2 2 2 3 2 2 5" xfId="18864" xr:uid="{D4528A0B-2A04-49A4-BEC9-963D886341A7}"/>
    <cellStyle name="60% - Accent2 2 2 3 2 3" xfId="3654" xr:uid="{42DE598A-2053-4CDD-9EDE-54D754D79598}"/>
    <cellStyle name="60% - Accent2 2 2 3 2 3 2" xfId="11984" xr:uid="{F1C1894A-74B9-45D7-B0EE-13ED8880140A}"/>
    <cellStyle name="60% - Accent2 2 2 3 2 3 2 2" xfId="28641" xr:uid="{5827B35E-E8B3-45D4-8B3B-74C645FB3227}"/>
    <cellStyle name="60% - Accent2 2 2 3 2 3 3" xfId="20313" xr:uid="{D797A0E2-927F-46B2-8565-7F9599E6146F}"/>
    <cellStyle name="60% - Accent2 2 2 3 2 4" xfId="6430" xr:uid="{162A9164-A6E0-4A97-BED4-800B1C8DFACF}"/>
    <cellStyle name="60% - Accent2 2 2 3 2 4 2" xfId="14760" xr:uid="{6AFB3A72-4CC7-45E2-8DBE-5EE0F6C9FC0A}"/>
    <cellStyle name="60% - Accent2 2 2 3 2 4 2 2" xfId="31417" xr:uid="{36B0494E-731D-4C92-B1B2-0DACB7BD7C41}"/>
    <cellStyle name="60% - Accent2 2 2 3 2 4 3" xfId="23089" xr:uid="{3C1736EA-CE1E-4017-8676-54209CEB8820}"/>
    <cellStyle name="60% - Accent2 2 2 3 2 5" xfId="9208" xr:uid="{CF3B5F20-9E14-46BB-98CD-98CFF56D7112}"/>
    <cellStyle name="60% - Accent2 2 2 3 2 5 2" xfId="25865" xr:uid="{243A3426-5056-4FC5-836E-87E03C7604C8}"/>
    <cellStyle name="60% - Accent2 2 2 3 2 6" xfId="17537" xr:uid="{D8FC999F-C676-40DA-AB19-E4A3BEBF3BAF}"/>
    <cellStyle name="60% - Accent2 2 2 3 3" xfId="1715" xr:uid="{336F150A-CAFE-47F4-AA44-442750376171}"/>
    <cellStyle name="60% - Accent2 2 2 3 3 2" xfId="4505" xr:uid="{E858E7B3-B6DB-4228-8E52-EB8BE656CFFD}"/>
    <cellStyle name="60% - Accent2 2 2 3 3 2 2" xfId="12835" xr:uid="{E0AE1902-9807-49C1-A93D-93129F70BC56}"/>
    <cellStyle name="60% - Accent2 2 2 3 3 2 2 2" xfId="29492" xr:uid="{E81C2B77-4BF1-47A8-BAD9-01A3566CEFA8}"/>
    <cellStyle name="60% - Accent2 2 2 3 3 2 3" xfId="21164" xr:uid="{A522FAD6-2B5B-4C56-8E0D-AB4F9EE99F73}"/>
    <cellStyle name="60% - Accent2 2 2 3 3 3" xfId="7281" xr:uid="{0F32D30F-AA06-4F4F-AD1C-747A74C8A85D}"/>
    <cellStyle name="60% - Accent2 2 2 3 3 3 2" xfId="15611" xr:uid="{A7A595C5-E078-4437-9A87-819F06C6F8EB}"/>
    <cellStyle name="60% - Accent2 2 2 3 3 3 2 2" xfId="32268" xr:uid="{3B6EEB5E-48AF-4B25-8FEA-84DEA881546B}"/>
    <cellStyle name="60% - Accent2 2 2 3 3 3 3" xfId="23940" xr:uid="{E371B5A4-B66E-422C-BB65-CCF374C2BEC4}"/>
    <cellStyle name="60% - Accent2 2 2 3 3 4" xfId="10059" xr:uid="{EDCF3052-16FB-4944-BA98-0557F75C869C}"/>
    <cellStyle name="60% - Accent2 2 2 3 3 4 2" xfId="26716" xr:uid="{7303C832-5DE5-4AC2-974B-59033D807624}"/>
    <cellStyle name="60% - Accent2 2 2 3 3 5" xfId="18388" xr:uid="{E6BFEEF1-C67F-479F-9261-6E882E661E79}"/>
    <cellStyle name="60% - Accent2 2 2 3 4" xfId="3178" xr:uid="{E7ACA63B-2870-4D70-9F59-676A04E87B58}"/>
    <cellStyle name="60% - Accent2 2 2 3 4 2" xfId="11508" xr:uid="{DE7B15D9-5B2F-4015-96E4-B50F2C2F6C6E}"/>
    <cellStyle name="60% - Accent2 2 2 3 4 2 2" xfId="28165" xr:uid="{8B94A425-3930-467F-8922-576B553DC17C}"/>
    <cellStyle name="60% - Accent2 2 2 3 4 3" xfId="19837" xr:uid="{0F0942C2-DB15-45C3-A2E3-984AC2FB65C8}"/>
    <cellStyle name="60% - Accent2 2 2 3 5" xfId="5954" xr:uid="{56817F8B-6C10-483B-ADE5-A83D5809BB8B}"/>
    <cellStyle name="60% - Accent2 2 2 3 5 2" xfId="14284" xr:uid="{4F0AFF27-0F1F-4BE7-9B52-A4BAD9CC316A}"/>
    <cellStyle name="60% - Accent2 2 2 3 5 2 2" xfId="30941" xr:uid="{AB19F20A-4913-49AC-ABF8-73DCF0224A33}"/>
    <cellStyle name="60% - Accent2 2 2 3 5 3" xfId="22613" xr:uid="{D91F0E12-764E-41C0-907A-F1D5A0A035D4}"/>
    <cellStyle name="60% - Accent2 2 2 3 6" xfId="8732" xr:uid="{E2BDEFF4-247E-43C3-A8EB-73B7B26EC063}"/>
    <cellStyle name="60% - Accent2 2 2 3 6 2" xfId="25389" xr:uid="{DBEFCC1D-0C1C-430D-8C8C-EB9960844AC3}"/>
    <cellStyle name="60% - Accent2 2 2 3 7" xfId="17061" xr:uid="{28C6376F-8454-4D05-84AB-DA626A3CD98F}"/>
    <cellStyle name="60% - Accent2 2 2 4" xfId="621" xr:uid="{2A4FBF6A-BAF2-4F17-BEFC-69160D18F26F}"/>
    <cellStyle name="60% - Accent2 2 2 4 2" xfId="1951" xr:uid="{647022DB-92C2-43E9-AFBF-D63F6E7AC564}"/>
    <cellStyle name="60% - Accent2 2 2 4 2 2" xfId="4741" xr:uid="{F6673D8C-7E8C-4435-8395-658B18831A22}"/>
    <cellStyle name="60% - Accent2 2 2 4 2 2 2" xfId="13071" xr:uid="{8868BCA2-8D1E-40AC-894E-58DD90FD207F}"/>
    <cellStyle name="60% - Accent2 2 2 4 2 2 2 2" xfId="29728" xr:uid="{8E9117CD-3CBA-4431-AFB0-DC442E0FB73D}"/>
    <cellStyle name="60% - Accent2 2 2 4 2 2 3" xfId="21400" xr:uid="{568F1B80-00FE-4D25-BA0F-A0E40511DEA7}"/>
    <cellStyle name="60% - Accent2 2 2 4 2 3" xfId="7517" xr:uid="{E7421604-6773-4BEE-89BC-E296404E4D83}"/>
    <cellStyle name="60% - Accent2 2 2 4 2 3 2" xfId="15847" xr:uid="{47E45846-73D9-4B51-AA20-BF4728FD8E0B}"/>
    <cellStyle name="60% - Accent2 2 2 4 2 3 2 2" xfId="32504" xr:uid="{3727D4EF-50D1-4294-A8E8-4D37FF2014EC}"/>
    <cellStyle name="60% - Accent2 2 2 4 2 3 3" xfId="24176" xr:uid="{48A7B0C7-12BC-4F67-8731-484FD977C90F}"/>
    <cellStyle name="60% - Accent2 2 2 4 2 4" xfId="10295" xr:uid="{6D913F1F-4A3B-495A-8E8D-CF71BF86B685}"/>
    <cellStyle name="60% - Accent2 2 2 4 2 4 2" xfId="26952" xr:uid="{D585F1A2-FFA0-41D1-ABCE-447257C1C13E}"/>
    <cellStyle name="60% - Accent2 2 2 4 2 5" xfId="18624" xr:uid="{66150B58-A826-4C13-B262-F76089047C4F}"/>
    <cellStyle name="60% - Accent2 2 2 4 3" xfId="3414" xr:uid="{8BF9ABE0-B634-4041-93D9-CD449D47B4BF}"/>
    <cellStyle name="60% - Accent2 2 2 4 3 2" xfId="11744" xr:uid="{92D8C4B6-E807-4C01-9FE1-4609611E65F8}"/>
    <cellStyle name="60% - Accent2 2 2 4 3 2 2" xfId="28401" xr:uid="{B00AC8B9-CC51-4CC9-91C7-8B7BB868A41E}"/>
    <cellStyle name="60% - Accent2 2 2 4 3 3" xfId="20073" xr:uid="{B0859315-E451-419C-9E48-2ECB29BDEE78}"/>
    <cellStyle name="60% - Accent2 2 2 4 4" xfId="6190" xr:uid="{85A27EAE-13BB-45D0-9911-12269E6E007D}"/>
    <cellStyle name="60% - Accent2 2 2 4 4 2" xfId="14520" xr:uid="{5959B1FA-6427-48E7-B106-1818B21D96F5}"/>
    <cellStyle name="60% - Accent2 2 2 4 4 2 2" xfId="31177" xr:uid="{CB6A3B3D-DED8-4263-B04C-87DB3A0B5A35}"/>
    <cellStyle name="60% - Accent2 2 2 4 4 3" xfId="22849" xr:uid="{DD73949E-8DD9-4059-84A4-0E8E064453C0}"/>
    <cellStyle name="60% - Accent2 2 2 4 5" xfId="8968" xr:uid="{0AF0CFE2-1AE8-4984-BE14-FBA7C740E6FA}"/>
    <cellStyle name="60% - Accent2 2 2 4 5 2" xfId="25625" xr:uid="{5CEDF313-D979-4346-B0E2-3B64473056D8}"/>
    <cellStyle name="60% - Accent2 2 2 4 6" xfId="17297" xr:uid="{C4045D74-CB61-48B6-AC74-DC46529B786E}"/>
    <cellStyle name="60% - Accent2 2 2 5" xfId="1098" xr:uid="{FA8336AC-6431-4623-9162-F6AE3CE35C3C}"/>
    <cellStyle name="60% - Accent2 2 2 5 2" xfId="2426" xr:uid="{44CF59C3-0E78-45A1-B30B-D6409D0ED087}"/>
    <cellStyle name="60% - Accent2 2 2 5 2 2" xfId="5216" xr:uid="{AE083CAA-5133-403F-B19B-DA6076C85505}"/>
    <cellStyle name="60% - Accent2 2 2 5 2 2 2" xfId="13546" xr:uid="{FC013862-D7EB-4330-BEE1-CEFC66A8A757}"/>
    <cellStyle name="60% - Accent2 2 2 5 2 2 2 2" xfId="30203" xr:uid="{6B3E2E94-B44D-4038-B69F-86AB0CBB0F2C}"/>
    <cellStyle name="60% - Accent2 2 2 5 2 2 3" xfId="21875" xr:uid="{8FC83C28-1368-4495-8E7C-863255C5349E}"/>
    <cellStyle name="60% - Accent2 2 2 5 2 3" xfId="7992" xr:uid="{0604814A-F8DD-46C8-999F-1FC76D2BCD9D}"/>
    <cellStyle name="60% - Accent2 2 2 5 2 3 2" xfId="16322" xr:uid="{3C4F9601-25A6-405A-A736-05D523932C4A}"/>
    <cellStyle name="60% - Accent2 2 2 5 2 3 2 2" xfId="32979" xr:uid="{D2AF2113-0D5B-4762-9803-3B9EDC1EDE38}"/>
    <cellStyle name="60% - Accent2 2 2 5 2 3 3" xfId="24651" xr:uid="{2339939F-5CF1-48D5-973B-27AD6AED0019}"/>
    <cellStyle name="60% - Accent2 2 2 5 2 4" xfId="10770" xr:uid="{54CF3F72-B7E3-45EA-AE1D-5D448C999B1E}"/>
    <cellStyle name="60% - Accent2 2 2 5 2 4 2" xfId="27427" xr:uid="{15B658B1-BDDA-40BB-A0D5-C398ED21C28E}"/>
    <cellStyle name="60% - Accent2 2 2 5 2 5" xfId="19099" xr:uid="{525E2200-3B70-49AD-A401-A6AB7C7E18B0}"/>
    <cellStyle name="60% - Accent2 2 2 5 3" xfId="3889" xr:uid="{4276D248-EBBA-4805-947D-E015D198B915}"/>
    <cellStyle name="60% - Accent2 2 2 5 3 2" xfId="12219" xr:uid="{1BE89E6B-22E3-48AD-8DDD-02A4533371C7}"/>
    <cellStyle name="60% - Accent2 2 2 5 3 2 2" xfId="28876" xr:uid="{AAD845DE-47AE-4165-870E-D52B102120EF}"/>
    <cellStyle name="60% - Accent2 2 2 5 3 3" xfId="20548" xr:uid="{28990E9A-64E8-4F22-BD42-710FDFC41F44}"/>
    <cellStyle name="60% - Accent2 2 2 5 4" xfId="6665" xr:uid="{42F17CAB-CAE2-4CE4-9B05-3A5E475847D8}"/>
    <cellStyle name="60% - Accent2 2 2 5 4 2" xfId="14995" xr:uid="{8E2BA0E1-BE34-4848-9C86-7726099BFB29}"/>
    <cellStyle name="60% - Accent2 2 2 5 4 2 2" xfId="31652" xr:uid="{F1B70AF4-E952-47CC-861B-9C7D910F3D77}"/>
    <cellStyle name="60% - Accent2 2 2 5 4 3" xfId="23324" xr:uid="{8B7E92FC-4AFB-413C-88F5-DC40E4C1AFC0}"/>
    <cellStyle name="60% - Accent2 2 2 5 5" xfId="9443" xr:uid="{52750463-441A-4FF7-A9ED-74A435880000}"/>
    <cellStyle name="60% - Accent2 2 2 5 5 2" xfId="26100" xr:uid="{15FE61B3-1372-4843-99BA-0FBF514B1281}"/>
    <cellStyle name="60% - Accent2 2 2 5 6" xfId="17772" xr:uid="{9B3C6418-CC77-4F25-8AA7-214802DB2434}"/>
    <cellStyle name="60% - Accent2 2 2 6" xfId="1363" xr:uid="{A1528195-0B89-40EF-9F68-9D43BC4FA89C}"/>
    <cellStyle name="60% - Accent2 2 2 6 2" xfId="2691" xr:uid="{8AFC28DD-CDE7-4B31-9E0B-A5853074C4FA}"/>
    <cellStyle name="60% - Accent2 2 2 6 2 2" xfId="5481" xr:uid="{DE9F7585-F249-401C-BD1C-7A0A7ED9B1F9}"/>
    <cellStyle name="60% - Accent2 2 2 6 2 2 2" xfId="13811" xr:uid="{2739CF87-9186-445B-AAC0-99306DDFFD04}"/>
    <cellStyle name="60% - Accent2 2 2 6 2 2 2 2" xfId="30468" xr:uid="{755FB532-99D0-494C-B7C1-212EA5D5C82A}"/>
    <cellStyle name="60% - Accent2 2 2 6 2 2 3" xfId="22140" xr:uid="{8DD3A091-2F9F-4006-96FB-E86A806F0185}"/>
    <cellStyle name="60% - Accent2 2 2 6 2 3" xfId="8257" xr:uid="{DEBE092C-1806-4B28-AB39-D12769614B66}"/>
    <cellStyle name="60% - Accent2 2 2 6 2 3 2" xfId="16587" xr:uid="{1C3480C1-ADD3-4715-8B71-D6F2AA41AD35}"/>
    <cellStyle name="60% - Accent2 2 2 6 2 3 2 2" xfId="33244" xr:uid="{FB615EA8-6AE9-4136-8763-F83FA6A42EEA}"/>
    <cellStyle name="60% - Accent2 2 2 6 2 3 3" xfId="24916" xr:uid="{C89A30DD-8208-4955-82D4-CD1BC17E1981}"/>
    <cellStyle name="60% - Accent2 2 2 6 2 4" xfId="11035" xr:uid="{8D8617C4-BE30-4320-85A9-94C24D1867D4}"/>
    <cellStyle name="60% - Accent2 2 2 6 2 4 2" xfId="27692" xr:uid="{06604EC9-681C-46F5-94BE-C6C9AA429F32}"/>
    <cellStyle name="60% - Accent2 2 2 6 2 5" xfId="19364" xr:uid="{708D7B0F-FB82-4811-B43F-528901D7BBAC}"/>
    <cellStyle name="60% - Accent2 2 2 6 3" xfId="4154" xr:uid="{B315E321-CC1A-438B-8436-6E51C216059B}"/>
    <cellStyle name="60% - Accent2 2 2 6 3 2" xfId="12484" xr:uid="{C450E00F-6D0F-448D-A492-11B1E64AEBFF}"/>
    <cellStyle name="60% - Accent2 2 2 6 3 2 2" xfId="29141" xr:uid="{9116B850-CB08-4FE7-99F8-5F681C6C0C54}"/>
    <cellStyle name="60% - Accent2 2 2 6 3 3" xfId="20813" xr:uid="{F6EEFEE5-9C00-4070-A30F-39C8FCFF6F59}"/>
    <cellStyle name="60% - Accent2 2 2 6 4" xfId="6930" xr:uid="{EA3EB032-F877-49DF-BDFD-57209A29E1EC}"/>
    <cellStyle name="60% - Accent2 2 2 6 4 2" xfId="15260" xr:uid="{AB5A3BF3-225E-48B0-98A8-396CF5DEE095}"/>
    <cellStyle name="60% - Accent2 2 2 6 4 2 2" xfId="31917" xr:uid="{53E08D9F-DD6D-4297-BDF9-7DD63E3E347C}"/>
    <cellStyle name="60% - Accent2 2 2 6 4 3" xfId="23589" xr:uid="{8114CC12-F35D-4A72-97B6-003BB291E640}"/>
    <cellStyle name="60% - Accent2 2 2 6 5" xfId="9708" xr:uid="{31E0F5B1-06B9-458F-BA8D-C227B7491040}"/>
    <cellStyle name="60% - Accent2 2 2 6 5 2" xfId="26365" xr:uid="{C1C4DBC0-583E-4276-8797-B6157FA1C497}"/>
    <cellStyle name="60% - Accent2 2 2 6 6" xfId="18037" xr:uid="{74909EF6-C8E8-4038-BD7D-C3A08D8DD48D}"/>
    <cellStyle name="60% - Accent2 2 2 7" xfId="1478" xr:uid="{D4778F86-94FC-4CD3-B1CF-A87FFCE26807}"/>
    <cellStyle name="60% - Accent2 2 2 7 2" xfId="4268" xr:uid="{01CF7C59-D9EC-4427-8BF6-8579BAB85D8E}"/>
    <cellStyle name="60% - Accent2 2 2 7 2 2" xfId="12598" xr:uid="{368F9D64-091C-467F-97FF-A303C15F560B}"/>
    <cellStyle name="60% - Accent2 2 2 7 2 2 2" xfId="29255" xr:uid="{35244B01-9C26-4D70-807A-7BC3C68D00ED}"/>
    <cellStyle name="60% - Accent2 2 2 7 2 3" xfId="20927" xr:uid="{1A5A0AA1-AD6D-4D46-814D-9499636F1FA4}"/>
    <cellStyle name="60% - Accent2 2 2 7 3" xfId="7044" xr:uid="{2A9CAEAE-74FF-4426-BBC1-25B74F2DF86B}"/>
    <cellStyle name="60% - Accent2 2 2 7 3 2" xfId="15374" xr:uid="{99131387-C0F2-432D-A2D2-1087B7EE68B1}"/>
    <cellStyle name="60% - Accent2 2 2 7 3 2 2" xfId="32031" xr:uid="{E1005F6F-6DAC-4D37-969B-2B40AA40FE5F}"/>
    <cellStyle name="60% - Accent2 2 2 7 3 3" xfId="23703" xr:uid="{93089E1B-561D-463F-A92F-29C5CDC2E683}"/>
    <cellStyle name="60% - Accent2 2 2 7 4" xfId="9822" xr:uid="{9A7AD696-BC29-448E-9E61-7EDAE1DB38FE}"/>
    <cellStyle name="60% - Accent2 2 2 7 4 2" xfId="26479" xr:uid="{FD902708-63F0-418A-8CB2-08057DB9EEC0}"/>
    <cellStyle name="60% - Accent2 2 2 7 5" xfId="18151" xr:uid="{A32CAD26-08F9-4BEC-9AEF-7B3403E0E0A0}"/>
    <cellStyle name="60% - Accent2 2 2 8" xfId="2941" xr:uid="{BB98FA0B-5F14-4172-9825-C0F7EEF42081}"/>
    <cellStyle name="60% - Accent2 2 2 8 2" xfId="11271" xr:uid="{E4323C39-42D5-4C5F-85D5-094F1259E8FF}"/>
    <cellStyle name="60% - Accent2 2 2 8 2 2" xfId="27928" xr:uid="{EB49856F-D800-4FED-951B-B1E74B972549}"/>
    <cellStyle name="60% - Accent2 2 2 8 3" xfId="19600" xr:uid="{67083A1C-615D-4006-8235-E083B8FF7BC7}"/>
    <cellStyle name="60% - Accent2 2 2 9" xfId="5717" xr:uid="{560DF06B-485F-4C60-B30E-3578FD8264E4}"/>
    <cellStyle name="60% - Accent2 2 2 9 2" xfId="14047" xr:uid="{24B011DE-5FB7-4A2E-8463-FC0A89A93B5D}"/>
    <cellStyle name="60% - Accent2 2 2 9 2 2" xfId="30704" xr:uid="{4DDB9D57-D81B-47F8-AF1C-57706927282B}"/>
    <cellStyle name="60% - Accent2 2 2 9 3" xfId="22376" xr:uid="{6F32A162-5514-49A8-8167-90A62F091087}"/>
    <cellStyle name="60% - Accent2 2 3" xfId="202" xr:uid="{E1840A74-A7E3-4CF8-A8B1-5E072A81F119}"/>
    <cellStyle name="60% - Accent2 2 3 2" xfId="443" xr:uid="{82DDECC4-76A5-4320-9C72-6A6FFA9D1978}"/>
    <cellStyle name="60% - Accent2 2 3 2 2" xfId="920" xr:uid="{CCFECD19-E007-4B3F-8D82-9FC01181CA30}"/>
    <cellStyle name="60% - Accent2 2 3 2 2 2" xfId="2248" xr:uid="{5A1037C8-C53F-4483-988F-B7096A72CBBE}"/>
    <cellStyle name="60% - Accent2 2 3 2 2 2 2" xfId="5038" xr:uid="{5D95D972-96AE-4313-B5ED-DF303B11816F}"/>
    <cellStyle name="60% - Accent2 2 3 2 2 2 2 2" xfId="13368" xr:uid="{768736CE-3FF8-4485-ADC9-3F6A9AAFDECC}"/>
    <cellStyle name="60% - Accent2 2 3 2 2 2 2 2 2" xfId="30025" xr:uid="{C2D689C9-BAC7-4F67-B640-2BFCA6D79791}"/>
    <cellStyle name="60% - Accent2 2 3 2 2 2 2 3" xfId="21697" xr:uid="{088024CD-FAAA-490E-8BD0-12566C4566F0}"/>
    <cellStyle name="60% - Accent2 2 3 2 2 2 3" xfId="7814" xr:uid="{97B326E6-8025-41BF-9901-2285DC973D14}"/>
    <cellStyle name="60% - Accent2 2 3 2 2 2 3 2" xfId="16144" xr:uid="{9C12BBDE-5200-4767-823F-14FE63388FB6}"/>
    <cellStyle name="60% - Accent2 2 3 2 2 2 3 2 2" xfId="32801" xr:uid="{97FFB6CC-80E5-4424-8A50-8FF096D01157}"/>
    <cellStyle name="60% - Accent2 2 3 2 2 2 3 3" xfId="24473" xr:uid="{CF85EBF4-92EA-4B20-9777-A4CD3E8E90D4}"/>
    <cellStyle name="60% - Accent2 2 3 2 2 2 4" xfId="10592" xr:uid="{AC755C06-E29C-4DD3-A025-B4AEC53BF2A0}"/>
    <cellStyle name="60% - Accent2 2 3 2 2 2 4 2" xfId="27249" xr:uid="{520718B0-C0E1-4007-970F-20F90017D937}"/>
    <cellStyle name="60% - Accent2 2 3 2 2 2 5" xfId="18921" xr:uid="{B7228E27-29A9-4993-866B-274B54A4E5D9}"/>
    <cellStyle name="60% - Accent2 2 3 2 2 3" xfId="3711" xr:uid="{0C7D34B6-AD7E-4292-982B-2DB484FAAD26}"/>
    <cellStyle name="60% - Accent2 2 3 2 2 3 2" xfId="12041" xr:uid="{6F132B6E-EC98-4F83-8918-EBA58D28A051}"/>
    <cellStyle name="60% - Accent2 2 3 2 2 3 2 2" xfId="28698" xr:uid="{AD6E2B75-E31F-4C6F-A7EE-C8F63832D068}"/>
    <cellStyle name="60% - Accent2 2 3 2 2 3 3" xfId="20370" xr:uid="{A7620B01-A7DC-40A3-B23C-32932BD44AAA}"/>
    <cellStyle name="60% - Accent2 2 3 2 2 4" xfId="6487" xr:uid="{AB5ACFD6-358D-4092-872C-B6A01FB7470F}"/>
    <cellStyle name="60% - Accent2 2 3 2 2 4 2" xfId="14817" xr:uid="{590D590E-66D4-46F7-88E0-DE65042CF3FE}"/>
    <cellStyle name="60% - Accent2 2 3 2 2 4 2 2" xfId="31474" xr:uid="{BAB2A9FC-F361-4AF7-8364-1AB9B0E89DBF}"/>
    <cellStyle name="60% - Accent2 2 3 2 2 4 3" xfId="23146" xr:uid="{8294A42C-611B-4B14-B953-2BF2711ED772}"/>
    <cellStyle name="60% - Accent2 2 3 2 2 5" xfId="9265" xr:uid="{1097CCA1-A149-421B-B818-1B1355CE7426}"/>
    <cellStyle name="60% - Accent2 2 3 2 2 5 2" xfId="25922" xr:uid="{BB3B9221-BE0E-4BD6-A390-814D2D68091B}"/>
    <cellStyle name="60% - Accent2 2 3 2 2 6" xfId="17594" xr:uid="{3ACB50F9-056B-46FC-98FA-78278AA59BD3}"/>
    <cellStyle name="60% - Accent2 2 3 2 3" xfId="1773" xr:uid="{B031B596-573C-4CA7-94CB-4491833B5EA6}"/>
    <cellStyle name="60% - Accent2 2 3 2 3 2" xfId="4563" xr:uid="{2BA43068-23BB-427A-80C9-5DAF44E8D28E}"/>
    <cellStyle name="60% - Accent2 2 3 2 3 2 2" xfId="12893" xr:uid="{A6E78BAC-E298-4C8C-B233-50B4E3ADABFB}"/>
    <cellStyle name="60% - Accent2 2 3 2 3 2 2 2" xfId="29550" xr:uid="{62074BAF-0E4B-418A-875E-131AC33F2E1C}"/>
    <cellStyle name="60% - Accent2 2 3 2 3 2 3" xfId="21222" xr:uid="{C91F7E11-194B-4387-9BCE-C48C8A2D54F0}"/>
    <cellStyle name="60% - Accent2 2 3 2 3 3" xfId="7339" xr:uid="{0CBCC32E-EBD8-463E-8DD2-68EDBF5B2CD7}"/>
    <cellStyle name="60% - Accent2 2 3 2 3 3 2" xfId="15669" xr:uid="{966AD093-09C4-4D28-B82F-787342F5DBFF}"/>
    <cellStyle name="60% - Accent2 2 3 2 3 3 2 2" xfId="32326" xr:uid="{CC03EEA1-32FE-49C1-A70C-3F8687793D69}"/>
    <cellStyle name="60% - Accent2 2 3 2 3 3 3" xfId="23998" xr:uid="{33CB0271-2421-4594-8124-DC578F77A1B8}"/>
    <cellStyle name="60% - Accent2 2 3 2 3 4" xfId="10117" xr:uid="{03E0694B-DCD8-4594-80BB-B29862ED562B}"/>
    <cellStyle name="60% - Accent2 2 3 2 3 4 2" xfId="26774" xr:uid="{8A201BE0-F6C4-4287-8BDD-FB3E6DA84E23}"/>
    <cellStyle name="60% - Accent2 2 3 2 3 5" xfId="18446" xr:uid="{4CFA81CD-505E-4AFA-BB4F-9B8D3A5627DD}"/>
    <cellStyle name="60% - Accent2 2 3 2 4" xfId="3236" xr:uid="{53B800C8-2695-42BC-806B-DB15C1B2FEA7}"/>
    <cellStyle name="60% - Accent2 2 3 2 4 2" xfId="11566" xr:uid="{E2EF0F29-97D3-4A74-B277-1F0DA16E4D8F}"/>
    <cellStyle name="60% - Accent2 2 3 2 4 2 2" xfId="28223" xr:uid="{D7E84221-E960-4C47-936D-3FF0E8BBFD26}"/>
    <cellStyle name="60% - Accent2 2 3 2 4 3" xfId="19895" xr:uid="{201B1E8D-DD26-4B78-9FD5-3A1F92015399}"/>
    <cellStyle name="60% - Accent2 2 3 2 5" xfId="6012" xr:uid="{E6DA50AD-EF47-49BC-B19A-FFD254E56753}"/>
    <cellStyle name="60% - Accent2 2 3 2 5 2" xfId="14342" xr:uid="{835957F8-9C61-47C1-A65C-3589B0DF2AC4}"/>
    <cellStyle name="60% - Accent2 2 3 2 5 2 2" xfId="30999" xr:uid="{3B98932F-04B0-434E-99E2-09FEDD01E9AD}"/>
    <cellStyle name="60% - Accent2 2 3 2 5 3" xfId="22671" xr:uid="{63DCF19B-C340-4040-86C0-6AE4DD14C209}"/>
    <cellStyle name="60% - Accent2 2 3 2 6" xfId="8790" xr:uid="{2AC43DB4-75AB-48DE-BD01-BD2948DB388B}"/>
    <cellStyle name="60% - Accent2 2 3 2 6 2" xfId="25447" xr:uid="{CC2CB924-263E-4F34-808D-2978D5FA2497}"/>
    <cellStyle name="60% - Accent2 2 3 2 7" xfId="17119" xr:uid="{F4EDD26B-AB92-449E-94F9-58FB5A58B602}"/>
    <cellStyle name="60% - Accent2 2 3 3" xfId="679" xr:uid="{2315C666-013C-4D57-A653-71FB580B21EC}"/>
    <cellStyle name="60% - Accent2 2 3 3 2" xfId="2009" xr:uid="{2D539D05-A3F8-4D82-87D7-ED35CF19DAB0}"/>
    <cellStyle name="60% - Accent2 2 3 3 2 2" xfId="4799" xr:uid="{58E173B9-9815-488D-9E9D-2E55221512E2}"/>
    <cellStyle name="60% - Accent2 2 3 3 2 2 2" xfId="13129" xr:uid="{376539AD-0EB8-4359-BE4E-A7EC49F8705D}"/>
    <cellStyle name="60% - Accent2 2 3 3 2 2 2 2" xfId="29786" xr:uid="{D8781FDC-AA1E-4338-A69F-A6AFC7B0AF57}"/>
    <cellStyle name="60% - Accent2 2 3 3 2 2 3" xfId="21458" xr:uid="{2DAB3431-5E61-44B1-83AF-789C88A38AEA}"/>
    <cellStyle name="60% - Accent2 2 3 3 2 3" xfId="7575" xr:uid="{D6344CEF-1595-4221-875F-7C09CE889550}"/>
    <cellStyle name="60% - Accent2 2 3 3 2 3 2" xfId="15905" xr:uid="{668DC658-43CC-4911-A13F-009AF6D74436}"/>
    <cellStyle name="60% - Accent2 2 3 3 2 3 2 2" xfId="32562" xr:uid="{49120529-D09F-486B-95B7-9823FFC9A569}"/>
    <cellStyle name="60% - Accent2 2 3 3 2 3 3" xfId="24234" xr:uid="{5A64D555-F770-4A06-920E-1DAC8556CEB0}"/>
    <cellStyle name="60% - Accent2 2 3 3 2 4" xfId="10353" xr:uid="{9E32C4B8-94BC-47BB-BAFA-CC61103D1C3F}"/>
    <cellStyle name="60% - Accent2 2 3 3 2 4 2" xfId="27010" xr:uid="{E0FB837D-F864-424D-8250-067920D9314E}"/>
    <cellStyle name="60% - Accent2 2 3 3 2 5" xfId="18682" xr:uid="{53BE2640-423A-4160-98BD-1F19AB46744B}"/>
    <cellStyle name="60% - Accent2 2 3 3 3" xfId="3472" xr:uid="{CAF622E1-2EBB-486C-A5C0-4F16A990DA4B}"/>
    <cellStyle name="60% - Accent2 2 3 3 3 2" xfId="11802" xr:uid="{1FB122F6-D651-4C25-820C-467C5D1A362E}"/>
    <cellStyle name="60% - Accent2 2 3 3 3 2 2" xfId="28459" xr:uid="{11649966-FBCC-43C2-AE64-069871C16F66}"/>
    <cellStyle name="60% - Accent2 2 3 3 3 3" xfId="20131" xr:uid="{04453EDF-29ED-43FE-9095-F414F89B588A}"/>
    <cellStyle name="60% - Accent2 2 3 3 4" xfId="6248" xr:uid="{29ADEB96-39E0-4169-B398-CDF6FD6DD139}"/>
    <cellStyle name="60% - Accent2 2 3 3 4 2" xfId="14578" xr:uid="{79B3499D-E9FA-4AE7-BADA-8C43C483B104}"/>
    <cellStyle name="60% - Accent2 2 3 3 4 2 2" xfId="31235" xr:uid="{935B69B5-6835-458B-90C9-A23E9FCDD53B}"/>
    <cellStyle name="60% - Accent2 2 3 3 4 3" xfId="22907" xr:uid="{DE30A5AC-EA7D-40AE-876A-CC4D78AFD235}"/>
    <cellStyle name="60% - Accent2 2 3 3 5" xfId="9026" xr:uid="{1EADFD76-6313-43CE-B070-514552C28E75}"/>
    <cellStyle name="60% - Accent2 2 3 3 5 2" xfId="25683" xr:uid="{D817C8F4-FBBD-4B12-90B6-5279C8F6DEEF}"/>
    <cellStyle name="60% - Accent2 2 3 3 6" xfId="17355" xr:uid="{316A48C9-AABA-4FCC-A546-972A4ECA0FE3}"/>
    <cellStyle name="60% - Accent2 2 3 4" xfId="1156" xr:uid="{AA45479F-5B28-4680-952D-792E47333FAF}"/>
    <cellStyle name="60% - Accent2 2 3 4 2" xfId="2484" xr:uid="{2F3D4264-A09C-42CD-A3A7-9181520B69E2}"/>
    <cellStyle name="60% - Accent2 2 3 4 2 2" xfId="5274" xr:uid="{625D4438-A0B7-4088-8240-72363736FE23}"/>
    <cellStyle name="60% - Accent2 2 3 4 2 2 2" xfId="13604" xr:uid="{190782FC-1D19-4F6A-B3F6-38237930EB2D}"/>
    <cellStyle name="60% - Accent2 2 3 4 2 2 2 2" xfId="30261" xr:uid="{187C2460-3278-492C-98C8-47A3A5284C24}"/>
    <cellStyle name="60% - Accent2 2 3 4 2 2 3" xfId="21933" xr:uid="{C00086DF-CF6D-4897-9761-9E883EE8DB71}"/>
    <cellStyle name="60% - Accent2 2 3 4 2 3" xfId="8050" xr:uid="{06833177-6D63-4BC6-9F2E-26F708A643A7}"/>
    <cellStyle name="60% - Accent2 2 3 4 2 3 2" xfId="16380" xr:uid="{20A11A8A-408E-415A-9A44-FD318293C5EB}"/>
    <cellStyle name="60% - Accent2 2 3 4 2 3 2 2" xfId="33037" xr:uid="{65908A8B-CFF2-480F-BF49-E1E983951924}"/>
    <cellStyle name="60% - Accent2 2 3 4 2 3 3" xfId="24709" xr:uid="{3B972036-709D-4CEF-9364-7D6073B70E15}"/>
    <cellStyle name="60% - Accent2 2 3 4 2 4" xfId="10828" xr:uid="{FE3289D0-66B1-431E-A167-18DBF2B8BEB6}"/>
    <cellStyle name="60% - Accent2 2 3 4 2 4 2" xfId="27485" xr:uid="{7989BB2F-84A6-4113-9627-215B799159DF}"/>
    <cellStyle name="60% - Accent2 2 3 4 2 5" xfId="19157" xr:uid="{5AAB87D5-0B24-4BD4-A25D-4217E7927989}"/>
    <cellStyle name="60% - Accent2 2 3 4 3" xfId="3947" xr:uid="{CAE894F7-6F04-4605-B856-FDF8AA68361F}"/>
    <cellStyle name="60% - Accent2 2 3 4 3 2" xfId="12277" xr:uid="{C276E43E-6CD0-4A50-9B88-A1AF5F64482F}"/>
    <cellStyle name="60% - Accent2 2 3 4 3 2 2" xfId="28934" xr:uid="{931D0F2A-26E6-4C5A-AA10-DA39BE353966}"/>
    <cellStyle name="60% - Accent2 2 3 4 3 3" xfId="20606" xr:uid="{50129989-C53E-4FA8-9BCA-0D47E9B95863}"/>
    <cellStyle name="60% - Accent2 2 3 4 4" xfId="6723" xr:uid="{B64FE6B2-7679-41BC-92F0-66A0D77F9913}"/>
    <cellStyle name="60% - Accent2 2 3 4 4 2" xfId="15053" xr:uid="{D66C84B5-2707-48E6-ADB8-EA12F43C7A70}"/>
    <cellStyle name="60% - Accent2 2 3 4 4 2 2" xfId="31710" xr:uid="{C94F5B72-8F76-48C1-BF4E-2786CD82F5E5}"/>
    <cellStyle name="60% - Accent2 2 3 4 4 3" xfId="23382" xr:uid="{70EE70F2-3561-4A81-B085-913C01C2180A}"/>
    <cellStyle name="60% - Accent2 2 3 4 5" xfId="9501" xr:uid="{777945FE-06FB-4458-864F-447858ABD902}"/>
    <cellStyle name="60% - Accent2 2 3 4 5 2" xfId="26158" xr:uid="{7D68D04E-1F33-418A-9E03-554E6526D3E0}"/>
    <cellStyle name="60% - Accent2 2 3 4 6" xfId="17830" xr:uid="{7F418896-FAEE-465C-9E2A-745868C39FC7}"/>
    <cellStyle name="60% - Accent2 2 3 5" xfId="1536" xr:uid="{A9C30109-A335-4825-BD66-F747EAC23A8D}"/>
    <cellStyle name="60% - Accent2 2 3 5 2" xfId="4326" xr:uid="{82603A12-8E22-4AAC-995B-E86F0B38FBAF}"/>
    <cellStyle name="60% - Accent2 2 3 5 2 2" xfId="12656" xr:uid="{46AB5CE4-2EB9-4829-A372-4CE64D5025DB}"/>
    <cellStyle name="60% - Accent2 2 3 5 2 2 2" xfId="29313" xr:uid="{73AFBF19-3F40-4190-BCAE-4D5DF95F35DE}"/>
    <cellStyle name="60% - Accent2 2 3 5 2 3" xfId="20985" xr:uid="{196AEC14-877E-4C35-8BDA-200F9AFBE7B3}"/>
    <cellStyle name="60% - Accent2 2 3 5 3" xfId="7102" xr:uid="{0C823B9D-646E-45EA-825D-1FE390343BC5}"/>
    <cellStyle name="60% - Accent2 2 3 5 3 2" xfId="15432" xr:uid="{D8BE0F09-C753-45B8-8488-6B7FFAE32165}"/>
    <cellStyle name="60% - Accent2 2 3 5 3 2 2" xfId="32089" xr:uid="{E7D2702B-A345-4B20-8216-97D258FB3286}"/>
    <cellStyle name="60% - Accent2 2 3 5 3 3" xfId="23761" xr:uid="{7757B855-88BA-49AF-BB30-1B354F87D822}"/>
    <cellStyle name="60% - Accent2 2 3 5 4" xfId="9880" xr:uid="{C22132B8-5720-4308-885B-DB3E4170EAC8}"/>
    <cellStyle name="60% - Accent2 2 3 5 4 2" xfId="26537" xr:uid="{1390655E-E55F-4383-BD56-10BBBCFAE73A}"/>
    <cellStyle name="60% - Accent2 2 3 5 5" xfId="18209" xr:uid="{40FFCEF5-1717-47B4-8B70-BDE61C4213BD}"/>
    <cellStyle name="60% - Accent2 2 3 6" xfId="2999" xr:uid="{6069FDF5-C6DE-4E08-A6CF-7A923FD8FCA6}"/>
    <cellStyle name="60% - Accent2 2 3 6 2" xfId="11329" xr:uid="{72F3459D-886D-4E84-A78C-9CA44D05A332}"/>
    <cellStyle name="60% - Accent2 2 3 6 2 2" xfId="27986" xr:uid="{AA653A5B-D68B-4689-BC16-61C52E16DB88}"/>
    <cellStyle name="60% - Accent2 2 3 6 3" xfId="19658" xr:uid="{84854BB4-7AD3-41BA-9498-BC9037575075}"/>
    <cellStyle name="60% - Accent2 2 3 7" xfId="5775" xr:uid="{F3060D6E-1320-4824-88B7-BEBC95FF85F5}"/>
    <cellStyle name="60% - Accent2 2 3 7 2" xfId="14105" xr:uid="{D9F8D6D8-C8AF-4348-85ED-CD7DB9137133}"/>
    <cellStyle name="60% - Accent2 2 3 7 2 2" xfId="30762" xr:uid="{2827C578-A9CE-407F-965F-B3E6D62AB741}"/>
    <cellStyle name="60% - Accent2 2 3 7 3" xfId="22434" xr:uid="{0A24CBA3-FD7F-4CB4-84B6-030B441E5258}"/>
    <cellStyle name="60% - Accent2 2 3 8" xfId="8553" xr:uid="{44F76329-C947-437B-9519-A4F7C5DD6F2F}"/>
    <cellStyle name="60% - Accent2 2 3 8 2" xfId="25210" xr:uid="{C30FCA8C-AF06-4293-B343-49C7D8EE83D5}"/>
    <cellStyle name="60% - Accent2 2 3 9" xfId="16882" xr:uid="{AFB6510A-68DE-47D1-9B95-A5675F4CE854}"/>
    <cellStyle name="60% - Accent2 2 4" xfId="327" xr:uid="{3D5C7D38-0BED-46E7-8DC7-C3BABCC7E2E2}"/>
    <cellStyle name="60% - Accent2 2 4 2" xfId="807" xr:uid="{5C7FD275-46C8-4C65-881D-31BEE69C572E}"/>
    <cellStyle name="60% - Accent2 2 4 2 2" xfId="2135" xr:uid="{7B8D9722-E869-49B0-AFE2-F2083A8BBA70}"/>
    <cellStyle name="60% - Accent2 2 4 2 2 2" xfId="4925" xr:uid="{7C7D4A68-5B5E-4E6F-9A18-29AA79387415}"/>
    <cellStyle name="60% - Accent2 2 4 2 2 2 2" xfId="13255" xr:uid="{515E5DEC-409B-49A0-89B1-39CD7E8739FD}"/>
    <cellStyle name="60% - Accent2 2 4 2 2 2 2 2" xfId="29912" xr:uid="{C662A5E5-9645-41FF-8D61-34E0CFD4ADAC}"/>
    <cellStyle name="60% - Accent2 2 4 2 2 2 3" xfId="21584" xr:uid="{428A5814-788C-43EF-B98F-7EEE889DBAF2}"/>
    <cellStyle name="60% - Accent2 2 4 2 2 3" xfId="7701" xr:uid="{B2482DB5-89EE-45E1-8BDF-E9F829B0D144}"/>
    <cellStyle name="60% - Accent2 2 4 2 2 3 2" xfId="16031" xr:uid="{4396756E-EB92-4034-A04B-D1AFCD1E5B1A}"/>
    <cellStyle name="60% - Accent2 2 4 2 2 3 2 2" xfId="32688" xr:uid="{4045C8F2-5994-476E-9A12-BE3EF6B8ACF4}"/>
    <cellStyle name="60% - Accent2 2 4 2 2 3 3" xfId="24360" xr:uid="{034E1C64-6C50-4882-AC5E-36A53217D2EC}"/>
    <cellStyle name="60% - Accent2 2 4 2 2 4" xfId="10479" xr:uid="{BAC7DAD2-F6A8-41B0-AEB1-A48541E11D0F}"/>
    <cellStyle name="60% - Accent2 2 4 2 2 4 2" xfId="27136" xr:uid="{DE2F02AE-52DC-4E4D-9209-D328B01777AE}"/>
    <cellStyle name="60% - Accent2 2 4 2 2 5" xfId="18808" xr:uid="{AB46B88F-CEB7-43C4-AF0A-E507052B6E21}"/>
    <cellStyle name="60% - Accent2 2 4 2 3" xfId="3598" xr:uid="{A62627F4-839F-48D4-BE7D-9FC6AEBAEEF4}"/>
    <cellStyle name="60% - Accent2 2 4 2 3 2" xfId="11928" xr:uid="{D64FC18C-64E7-4A22-B236-13DE8DB4F6B6}"/>
    <cellStyle name="60% - Accent2 2 4 2 3 2 2" xfId="28585" xr:uid="{F4A95E5A-7A42-49F1-A571-2F70C985264A}"/>
    <cellStyle name="60% - Accent2 2 4 2 3 3" xfId="20257" xr:uid="{F44F5530-1314-4E30-9E8F-D659E3DE8111}"/>
    <cellStyle name="60% - Accent2 2 4 2 4" xfId="6374" xr:uid="{2AA7B3DF-BB0D-4216-A6C2-9AFB2F808AB6}"/>
    <cellStyle name="60% - Accent2 2 4 2 4 2" xfId="14704" xr:uid="{D0DBA894-D38F-497B-BD1E-D39CC030387C}"/>
    <cellStyle name="60% - Accent2 2 4 2 4 2 2" xfId="31361" xr:uid="{EC26401F-EE04-456F-830C-380F44AC7916}"/>
    <cellStyle name="60% - Accent2 2 4 2 4 3" xfId="23033" xr:uid="{F3712AE1-57E7-4FB7-A316-186051BB88D1}"/>
    <cellStyle name="60% - Accent2 2 4 2 5" xfId="9152" xr:uid="{60FD68EF-6836-42BB-8C99-5DCB9F0195E2}"/>
    <cellStyle name="60% - Accent2 2 4 2 5 2" xfId="25809" xr:uid="{A5422DF0-0514-4A06-9151-94D9BA7BDF87}"/>
    <cellStyle name="60% - Accent2 2 4 2 6" xfId="17481" xr:uid="{11ED6FA4-3ECD-4F17-8C41-5FAF8123562F}"/>
    <cellStyle name="60% - Accent2 2 4 3" xfId="1657" xr:uid="{89358FFA-2CD8-4DC4-BF93-5DBDCA7C33F5}"/>
    <cellStyle name="60% - Accent2 2 4 3 2" xfId="4447" xr:uid="{A61AAEE1-EF24-4ABA-9C61-84D4645FD8D0}"/>
    <cellStyle name="60% - Accent2 2 4 3 2 2" xfId="12777" xr:uid="{8E12E376-30FF-4140-9346-C6B23715DE68}"/>
    <cellStyle name="60% - Accent2 2 4 3 2 2 2" xfId="29434" xr:uid="{82E85516-C33F-4F27-8BD8-1572A29CDB83}"/>
    <cellStyle name="60% - Accent2 2 4 3 2 3" xfId="21106" xr:uid="{CCB2ED7C-EEC7-4129-8080-0FC0243AC80E}"/>
    <cellStyle name="60% - Accent2 2 4 3 3" xfId="7223" xr:uid="{897FD468-9500-47DD-9273-E6B2DD6843DB}"/>
    <cellStyle name="60% - Accent2 2 4 3 3 2" xfId="15553" xr:uid="{A7987F4E-374C-4DCF-AC9A-90DC49A4540A}"/>
    <cellStyle name="60% - Accent2 2 4 3 3 2 2" xfId="32210" xr:uid="{188BD892-F309-4545-AAF4-5001355F2BD6}"/>
    <cellStyle name="60% - Accent2 2 4 3 3 3" xfId="23882" xr:uid="{9F35DDE3-0587-4550-A697-3AFBE1ECE06C}"/>
    <cellStyle name="60% - Accent2 2 4 3 4" xfId="10001" xr:uid="{F07835CC-5603-4932-B84F-DBC19DCF0DDA}"/>
    <cellStyle name="60% - Accent2 2 4 3 4 2" xfId="26658" xr:uid="{38BFA3C1-1FA3-4539-A034-387AF409F506}"/>
    <cellStyle name="60% - Accent2 2 4 3 5" xfId="18330" xr:uid="{27AC05F5-EFDC-4C6F-B031-09BFDA68F934}"/>
    <cellStyle name="60% - Accent2 2 4 4" xfId="3120" xr:uid="{FCEBE6B3-0141-42DA-BBDB-29C6FF7AE48F}"/>
    <cellStyle name="60% - Accent2 2 4 4 2" xfId="11450" xr:uid="{04478A1A-B64E-471A-976D-4F1906D5DEB1}"/>
    <cellStyle name="60% - Accent2 2 4 4 2 2" xfId="28107" xr:uid="{91D46C06-34B2-4834-B3DB-00B96929FC10}"/>
    <cellStyle name="60% - Accent2 2 4 4 3" xfId="19779" xr:uid="{B5BCA151-B9FA-4A27-ACC3-8508FF9A1F3D}"/>
    <cellStyle name="60% - Accent2 2 4 5" xfId="5896" xr:uid="{65E3F217-AE0F-432E-9D84-233998BFAF89}"/>
    <cellStyle name="60% - Accent2 2 4 5 2" xfId="14226" xr:uid="{27F8F9DD-6A11-4819-A760-C212ECF2918D}"/>
    <cellStyle name="60% - Accent2 2 4 5 2 2" xfId="30883" xr:uid="{048498E8-92F6-41B7-B635-D4B3AF0A6D71}"/>
    <cellStyle name="60% - Accent2 2 4 5 3" xfId="22555" xr:uid="{09762872-F15C-47E7-B25C-192E27039310}"/>
    <cellStyle name="60% - Accent2 2 4 6" xfId="8674" xr:uid="{5BA5991A-D06B-42B2-AB63-18FF482371E1}"/>
    <cellStyle name="60% - Accent2 2 4 6 2" xfId="25331" xr:uid="{B712A67B-CB51-4460-B12A-C96A635AD2B8}"/>
    <cellStyle name="60% - Accent2 2 4 7" xfId="17003" xr:uid="{66798539-E70E-4D77-A8E4-A864DAFEA4EE}"/>
    <cellStyle name="60% - Accent2 2 5" xfId="563" xr:uid="{E30913F9-A19D-477E-BDFF-25824BCDAD2A}"/>
    <cellStyle name="60% - Accent2 2 5 2" xfId="1893" xr:uid="{6529A452-4E8F-480D-93BD-C2F630398DDA}"/>
    <cellStyle name="60% - Accent2 2 5 2 2" xfId="4683" xr:uid="{1AD85239-6D56-45A0-A34D-D24D3E5DE6F9}"/>
    <cellStyle name="60% - Accent2 2 5 2 2 2" xfId="13013" xr:uid="{157F6E61-843B-4AFE-BCC5-11862F360EF0}"/>
    <cellStyle name="60% - Accent2 2 5 2 2 2 2" xfId="29670" xr:uid="{54257B74-55AB-4DED-82D0-788861F281B4}"/>
    <cellStyle name="60% - Accent2 2 5 2 2 3" xfId="21342" xr:uid="{703469A2-E009-4A74-9B40-8BEACF69F02B}"/>
    <cellStyle name="60% - Accent2 2 5 2 3" xfId="7459" xr:uid="{30BB09E4-C3CF-46D2-A9B0-E476F87D949C}"/>
    <cellStyle name="60% - Accent2 2 5 2 3 2" xfId="15789" xr:uid="{B0F8FAAC-7FAB-4FEA-A8B9-73BD0CFE453E}"/>
    <cellStyle name="60% - Accent2 2 5 2 3 2 2" xfId="32446" xr:uid="{33032941-6755-421B-BD54-18E1E00FD45B}"/>
    <cellStyle name="60% - Accent2 2 5 2 3 3" xfId="24118" xr:uid="{DE5BF2B2-88C4-4EAB-8C95-1856F28BA34B}"/>
    <cellStyle name="60% - Accent2 2 5 2 4" xfId="10237" xr:uid="{708BA7DA-0C19-41B3-9C87-70AB2C4C7238}"/>
    <cellStyle name="60% - Accent2 2 5 2 4 2" xfId="26894" xr:uid="{E10F49D6-E4EC-4729-A15B-3C65DD8F3E96}"/>
    <cellStyle name="60% - Accent2 2 5 2 5" xfId="18566" xr:uid="{54D02A24-8707-4E98-84A4-7EC76E599F2E}"/>
    <cellStyle name="60% - Accent2 2 5 3" xfId="3356" xr:uid="{E866ACC7-BF1E-4A25-AE8E-6363EC3149DB}"/>
    <cellStyle name="60% - Accent2 2 5 3 2" xfId="11686" xr:uid="{F5B5B256-AAC7-45FA-B5C9-4EDCCE3FBB86}"/>
    <cellStyle name="60% - Accent2 2 5 3 2 2" xfId="28343" xr:uid="{3335ECA5-7465-42A7-9CAB-883272C6F44C}"/>
    <cellStyle name="60% - Accent2 2 5 3 3" xfId="20015" xr:uid="{1C0D7F39-08D3-4DD5-93BF-FCDA9D46D34F}"/>
    <cellStyle name="60% - Accent2 2 5 4" xfId="6132" xr:uid="{17606FA8-3AD7-42E6-A8CB-747B29CB78B4}"/>
    <cellStyle name="60% - Accent2 2 5 4 2" xfId="14462" xr:uid="{E19C87C3-534B-4C89-B287-C8779FD7DC5B}"/>
    <cellStyle name="60% - Accent2 2 5 4 2 2" xfId="31119" xr:uid="{0C63E4D4-898A-4E28-A08F-0348D01D3D1D}"/>
    <cellStyle name="60% - Accent2 2 5 4 3" xfId="22791" xr:uid="{42239805-2780-4B99-BB6B-D7B6122EB6A6}"/>
    <cellStyle name="60% - Accent2 2 5 5" xfId="8910" xr:uid="{3FC8B860-E9D5-4BBF-A1BA-1037A9C2BA9C}"/>
    <cellStyle name="60% - Accent2 2 5 5 2" xfId="25567" xr:uid="{1D1D1231-0FC3-48E7-9B72-DB328A0A8436}"/>
    <cellStyle name="60% - Accent2 2 5 6" xfId="17239" xr:uid="{14D08836-E054-400C-8EBD-C5B4BFBAA215}"/>
    <cellStyle name="60% - Accent2 2 6" xfId="1040" xr:uid="{02CA5EFD-ABFE-435C-A005-418900B28297}"/>
    <cellStyle name="60% - Accent2 2 6 2" xfId="2368" xr:uid="{88DA545E-45E1-493B-A137-7EB648A16199}"/>
    <cellStyle name="60% - Accent2 2 6 2 2" xfId="5158" xr:uid="{C47F97FC-3246-4609-9B56-01DFEC36D7B1}"/>
    <cellStyle name="60% - Accent2 2 6 2 2 2" xfId="13488" xr:uid="{D5FFF1B8-509D-476C-994A-2B8975CFF1BB}"/>
    <cellStyle name="60% - Accent2 2 6 2 2 2 2" xfId="30145" xr:uid="{B9832569-D8F9-42B3-B0E0-9A90E1D2E22E}"/>
    <cellStyle name="60% - Accent2 2 6 2 2 3" xfId="21817" xr:uid="{5A4A3AFB-5D51-4C43-B5EC-EEBCCE009979}"/>
    <cellStyle name="60% - Accent2 2 6 2 3" xfId="7934" xr:uid="{EF4B39D8-9F1B-44B3-8929-3647578BBABF}"/>
    <cellStyle name="60% - Accent2 2 6 2 3 2" xfId="16264" xr:uid="{700FBC4F-6EBC-415D-8DB1-2BA1091713EF}"/>
    <cellStyle name="60% - Accent2 2 6 2 3 2 2" xfId="32921" xr:uid="{24C2FFE7-8F87-4BB3-B691-F5BAAFBC8DA4}"/>
    <cellStyle name="60% - Accent2 2 6 2 3 3" xfId="24593" xr:uid="{60979C7D-BD44-4560-971B-69295FD59FAB}"/>
    <cellStyle name="60% - Accent2 2 6 2 4" xfId="10712" xr:uid="{A00AE907-F7FA-4D67-AB8F-58F6FFF4AF47}"/>
    <cellStyle name="60% - Accent2 2 6 2 4 2" xfId="27369" xr:uid="{08907745-4708-45DE-B341-6D2BCD439F8A}"/>
    <cellStyle name="60% - Accent2 2 6 2 5" xfId="19041" xr:uid="{B5FA7DC6-7D0C-4E3A-A972-F382B2310BAE}"/>
    <cellStyle name="60% - Accent2 2 6 3" xfId="3831" xr:uid="{40DAC0AE-6562-4B76-8E09-6EC855CC69C6}"/>
    <cellStyle name="60% - Accent2 2 6 3 2" xfId="12161" xr:uid="{B1953BE7-BB1D-4C44-95AD-F5EA2BDA95C4}"/>
    <cellStyle name="60% - Accent2 2 6 3 2 2" xfId="28818" xr:uid="{A0F7D894-3729-4388-94D2-04BD685E9005}"/>
    <cellStyle name="60% - Accent2 2 6 3 3" xfId="20490" xr:uid="{8B4C748C-F326-4CC7-81DB-BBCCD2E89085}"/>
    <cellStyle name="60% - Accent2 2 6 4" xfId="6607" xr:uid="{BDA09C45-5868-4688-9A2F-8216D557AF76}"/>
    <cellStyle name="60% - Accent2 2 6 4 2" xfId="14937" xr:uid="{73425AC9-38A8-4F85-AB16-4616877412EC}"/>
    <cellStyle name="60% - Accent2 2 6 4 2 2" xfId="31594" xr:uid="{51B46B35-AEF2-4A4A-8547-07CFB9884B97}"/>
    <cellStyle name="60% - Accent2 2 6 4 3" xfId="23266" xr:uid="{FB32869E-D378-450C-A0DB-0F657D8B4FBD}"/>
    <cellStyle name="60% - Accent2 2 6 5" xfId="9385" xr:uid="{14147552-DDFB-42DE-85B1-899018251A0D}"/>
    <cellStyle name="60% - Accent2 2 6 5 2" xfId="26042" xr:uid="{A1A61B65-E00C-4DAD-B53F-BFC77B5D91BB}"/>
    <cellStyle name="60% - Accent2 2 6 6" xfId="17714" xr:uid="{44358AC6-2E22-485D-B5A5-03C7CA76CAAB}"/>
    <cellStyle name="60% - Accent2 2 7" xfId="1301" xr:uid="{C6C9B09B-1697-42EA-B8E5-D584EFCDC39A}"/>
    <cellStyle name="60% - Accent2 2 7 2" xfId="2629" xr:uid="{94B65051-0A8E-4302-B3F3-C897F8D71116}"/>
    <cellStyle name="60% - Accent2 2 7 2 2" xfId="5419" xr:uid="{C4FA1AAE-4C1E-4FCA-A71A-CF9ECE411091}"/>
    <cellStyle name="60% - Accent2 2 7 2 2 2" xfId="13749" xr:uid="{A81AAB06-871C-4550-8149-55F0EF4E7E5E}"/>
    <cellStyle name="60% - Accent2 2 7 2 2 2 2" xfId="30406" xr:uid="{5920CD8A-C022-4A52-ADB9-63AF910B3C54}"/>
    <cellStyle name="60% - Accent2 2 7 2 2 3" xfId="22078" xr:uid="{A276E513-FFC9-4A73-995A-81D45FE1EB93}"/>
    <cellStyle name="60% - Accent2 2 7 2 3" xfId="8195" xr:uid="{BEB5FD03-964E-42FD-BA31-B99BE9714C94}"/>
    <cellStyle name="60% - Accent2 2 7 2 3 2" xfId="16525" xr:uid="{29F91A13-B97A-4BF3-8356-424C7CFDB945}"/>
    <cellStyle name="60% - Accent2 2 7 2 3 2 2" xfId="33182" xr:uid="{F54C7574-ABC5-41EB-80E4-37F33AB717FE}"/>
    <cellStyle name="60% - Accent2 2 7 2 3 3" xfId="24854" xr:uid="{2DFDC6C7-B3F6-4C42-BD18-6DAE569E9F98}"/>
    <cellStyle name="60% - Accent2 2 7 2 4" xfId="10973" xr:uid="{5587B05D-0FD9-4E27-8E75-5FD4FCDF2213}"/>
    <cellStyle name="60% - Accent2 2 7 2 4 2" xfId="27630" xr:uid="{9CD7431C-811E-4AD5-A5BA-96D7A7CE768D}"/>
    <cellStyle name="60% - Accent2 2 7 2 5" xfId="19302" xr:uid="{E2C5719E-FB80-4961-A28C-F84A7FAB926B}"/>
    <cellStyle name="60% - Accent2 2 7 3" xfId="4092" xr:uid="{FD148534-E402-4A66-9C4E-030AE92A068E}"/>
    <cellStyle name="60% - Accent2 2 7 3 2" xfId="12422" xr:uid="{13179A30-53DD-405D-A426-0E6324B71630}"/>
    <cellStyle name="60% - Accent2 2 7 3 2 2" xfId="29079" xr:uid="{5D58376B-4E81-4DCB-AB77-BEE313E317A4}"/>
    <cellStyle name="60% - Accent2 2 7 3 3" xfId="20751" xr:uid="{D1751F86-E5A5-436C-AFE5-E3E56774EE81}"/>
    <cellStyle name="60% - Accent2 2 7 4" xfId="6868" xr:uid="{C6EBF0F1-325E-40F5-B114-19D472666234}"/>
    <cellStyle name="60% - Accent2 2 7 4 2" xfId="15198" xr:uid="{3F342D32-79F4-4BF7-8C06-9385BA6FF59D}"/>
    <cellStyle name="60% - Accent2 2 7 4 2 2" xfId="31855" xr:uid="{1B47B790-D320-49EF-A8F7-96D4ABFA424E}"/>
    <cellStyle name="60% - Accent2 2 7 4 3" xfId="23527" xr:uid="{08E133BB-955B-4174-9A48-6DD9A7CE8023}"/>
    <cellStyle name="60% - Accent2 2 7 5" xfId="9646" xr:uid="{2D88C603-F9DB-4451-98E8-8D8F848CC76C}"/>
    <cellStyle name="60% - Accent2 2 7 5 2" xfId="26303" xr:uid="{E298CF28-931B-4CBA-8055-1256DC0E44BB}"/>
    <cellStyle name="60% - Accent2 2 7 6" xfId="17975" xr:uid="{D5BF54F3-45AA-4AEA-870F-933BC8404F8A}"/>
    <cellStyle name="60% - Accent2 2 8" xfId="1419" xr:uid="{CF3CFD8E-5FDA-4B12-9F04-295934F3C5BE}"/>
    <cellStyle name="60% - Accent2 2 8 2" xfId="4210" xr:uid="{ECFFD335-142E-45B1-A9A3-C50697C011EB}"/>
    <cellStyle name="60% - Accent2 2 8 2 2" xfId="12540" xr:uid="{777803B0-F635-439C-8BC8-ACC79D01DEE1}"/>
    <cellStyle name="60% - Accent2 2 8 2 2 2" xfId="29197" xr:uid="{70372059-AB8F-4B01-8E08-59F27B6BA544}"/>
    <cellStyle name="60% - Accent2 2 8 2 3" xfId="20869" xr:uid="{F2395D02-D1D6-4843-B82F-A5F6A63C5870}"/>
    <cellStyle name="60% - Accent2 2 8 3" xfId="6986" xr:uid="{8BA32E35-5F68-48B8-B988-4BF7DC47EECC}"/>
    <cellStyle name="60% - Accent2 2 8 3 2" xfId="15316" xr:uid="{BF4EACD0-153B-49E5-9F92-1E0846B3BF6E}"/>
    <cellStyle name="60% - Accent2 2 8 3 2 2" xfId="31973" xr:uid="{533A1FA4-B9EB-404D-B02E-B32AD745795B}"/>
    <cellStyle name="60% - Accent2 2 8 3 3" xfId="23645" xr:uid="{12DB15EA-D154-4933-A17A-332992BF76C2}"/>
    <cellStyle name="60% - Accent2 2 8 4" xfId="9764" xr:uid="{ADCCA6FA-A9CF-4748-805A-A0D630413C38}"/>
    <cellStyle name="60% - Accent2 2 8 4 2" xfId="26421" xr:uid="{AA04894A-61D4-472D-AF45-43CE35188430}"/>
    <cellStyle name="60% - Accent2 2 8 5" xfId="18093" xr:uid="{2DFFAE76-6A79-40C0-9051-2635CABF0F2B}"/>
    <cellStyle name="60% - Accent2 2 9" xfId="2882" xr:uid="{DCA8DD75-56B3-4C54-A806-8CE73F8AE170}"/>
    <cellStyle name="60% - Accent2 2 9 2" xfId="11213" xr:uid="{551DAC70-D048-47D5-A540-D025AD2AE141}"/>
    <cellStyle name="60% - Accent2 2 9 2 2" xfId="27870" xr:uid="{36876E0F-6261-446F-9573-F1DC1655D90C}"/>
    <cellStyle name="60% - Accent2 2 9 3" xfId="19542" xr:uid="{DF6A0F9D-F79C-4039-97D4-1DC648DB7183}"/>
    <cellStyle name="60% - Accent2 3" xfId="106" xr:uid="{A6DD1E94-9462-4C47-A78D-6A436EAE0DAB}"/>
    <cellStyle name="60% - Accent2 3 10" xfId="8460" xr:uid="{56E0D3F6-900C-467B-906F-0A8C88584F0B}"/>
    <cellStyle name="60% - Accent2 3 10 2" xfId="25117" xr:uid="{8CC5DA8E-575F-4D10-BF64-26C879726908}"/>
    <cellStyle name="60% - Accent2 3 11" xfId="16789" xr:uid="{593E1B00-DFF7-4DE4-A409-28DFC2D952D5}"/>
    <cellStyle name="60% - Accent2 3 12" xfId="33988" xr:uid="{52BB372A-FD4F-49E6-A5D9-C8318BBE4B60}"/>
    <cellStyle name="60% - Accent2 3 13" xfId="34740" xr:uid="{CC941346-8281-41C9-812C-C9B8F0CCAA65}"/>
    <cellStyle name="60% - Accent2 3 2" xfId="229" xr:uid="{EC18DB96-F903-4D2F-B720-EFAA75C4B2C0}"/>
    <cellStyle name="60% - Accent2 3 2 10" xfId="34800" xr:uid="{AF299CE4-9589-4230-835F-84C68661C0EF}"/>
    <cellStyle name="60% - Accent2 3 2 2" xfId="470" xr:uid="{DD600A08-1E71-4A2F-BD7E-CE3C86186BBE}"/>
    <cellStyle name="60% - Accent2 3 2 2 2" xfId="947" xr:uid="{3DB0924A-2A6A-4360-B05C-C8315F9FDC7C}"/>
    <cellStyle name="60% - Accent2 3 2 2 2 2" xfId="2275" xr:uid="{E0E8D3DF-55F8-4C7B-A4DF-66218008761C}"/>
    <cellStyle name="60% - Accent2 3 2 2 2 2 2" xfId="5065" xr:uid="{98AB5C22-FA17-46E2-AA83-CF44C28C3507}"/>
    <cellStyle name="60% - Accent2 3 2 2 2 2 2 2" xfId="13395" xr:uid="{8EDE6F9A-9B09-4A7A-B888-D64D004483A2}"/>
    <cellStyle name="60% - Accent2 3 2 2 2 2 2 2 2" xfId="30052" xr:uid="{0C9EF577-B510-4198-BF89-86FFC79B81B9}"/>
    <cellStyle name="60% - Accent2 3 2 2 2 2 2 3" xfId="21724" xr:uid="{A7312A29-4515-403C-9D47-255B7BB23556}"/>
    <cellStyle name="60% - Accent2 3 2 2 2 2 3" xfId="7841" xr:uid="{80D85573-848C-47E8-AF90-396A9D0CC6F6}"/>
    <cellStyle name="60% - Accent2 3 2 2 2 2 3 2" xfId="16171" xr:uid="{FD15B5C4-410F-4D7F-B49E-B7262CB7E6CC}"/>
    <cellStyle name="60% - Accent2 3 2 2 2 2 3 2 2" xfId="32828" xr:uid="{DE77D068-1074-4130-A8A6-7829C710952D}"/>
    <cellStyle name="60% - Accent2 3 2 2 2 2 3 3" xfId="24500" xr:uid="{5802B927-9BDE-4131-A405-7A3EA724B5A5}"/>
    <cellStyle name="60% - Accent2 3 2 2 2 2 4" xfId="10619" xr:uid="{D7C8CE12-6D21-4F15-BF50-767DF4F63977}"/>
    <cellStyle name="60% - Accent2 3 2 2 2 2 4 2" xfId="27276" xr:uid="{F2EF8752-A83A-4507-9112-D7FD68448475}"/>
    <cellStyle name="60% - Accent2 3 2 2 2 2 5" xfId="18948" xr:uid="{E02D1825-1522-479E-B21C-EA28F19714B1}"/>
    <cellStyle name="60% - Accent2 3 2 2 2 3" xfId="3738" xr:uid="{78AA8BF9-829E-4213-AC09-F0834AAACAE5}"/>
    <cellStyle name="60% - Accent2 3 2 2 2 3 2" xfId="12068" xr:uid="{05D510CC-A1BA-49C6-BD2F-327E6C3A7F7F}"/>
    <cellStyle name="60% - Accent2 3 2 2 2 3 2 2" xfId="28725" xr:uid="{8EAB3763-D03E-4ED4-A100-3B1058C36F98}"/>
    <cellStyle name="60% - Accent2 3 2 2 2 3 3" xfId="20397" xr:uid="{A8065A11-CC5A-4E95-8B85-EA9ACCE50BA1}"/>
    <cellStyle name="60% - Accent2 3 2 2 2 4" xfId="6514" xr:uid="{787CFD30-3EB6-46EA-8316-F836A7DCE257}"/>
    <cellStyle name="60% - Accent2 3 2 2 2 4 2" xfId="14844" xr:uid="{9AF6A3E1-B9F4-420B-B436-185C03D60DCB}"/>
    <cellStyle name="60% - Accent2 3 2 2 2 4 2 2" xfId="31501" xr:uid="{F2CC0210-6F2A-4066-B51E-81AF07B759A4}"/>
    <cellStyle name="60% - Accent2 3 2 2 2 4 3" xfId="23173" xr:uid="{EBDA2748-813B-4EB5-AFCE-4F9541CC239D}"/>
    <cellStyle name="60% - Accent2 3 2 2 2 5" xfId="9292" xr:uid="{C07F7201-5E70-45D7-B795-EF095E7B18AF}"/>
    <cellStyle name="60% - Accent2 3 2 2 2 5 2" xfId="25949" xr:uid="{0C66A2E3-CBE5-4DA7-B46F-F06EA73A5295}"/>
    <cellStyle name="60% - Accent2 3 2 2 2 6" xfId="17621" xr:uid="{5BD6B6A8-B325-4044-A8A3-147A43629894}"/>
    <cellStyle name="60% - Accent2 3 2 2 3" xfId="1800" xr:uid="{1B63BCFE-5526-41A9-9B3E-C4DBF1F6D5AB}"/>
    <cellStyle name="60% - Accent2 3 2 2 3 2" xfId="4590" xr:uid="{3743B43C-AFD6-44FB-AA64-1184097C17F4}"/>
    <cellStyle name="60% - Accent2 3 2 2 3 2 2" xfId="12920" xr:uid="{3C085830-D61E-4E45-8198-FBF334BCEE22}"/>
    <cellStyle name="60% - Accent2 3 2 2 3 2 2 2" xfId="29577" xr:uid="{542D0ABD-65DF-44FF-9A71-0151E3956E1E}"/>
    <cellStyle name="60% - Accent2 3 2 2 3 2 3" xfId="21249" xr:uid="{0C3404E7-E769-467F-946E-60A927D9F39F}"/>
    <cellStyle name="60% - Accent2 3 2 2 3 3" xfId="7366" xr:uid="{D9DBE034-8375-4B45-8191-DD63EEB9956B}"/>
    <cellStyle name="60% - Accent2 3 2 2 3 3 2" xfId="15696" xr:uid="{885090A9-3A3B-494F-8753-47053A9ED69B}"/>
    <cellStyle name="60% - Accent2 3 2 2 3 3 2 2" xfId="32353" xr:uid="{E22BF3AF-A139-4E9B-9D4B-AB41EA451D13}"/>
    <cellStyle name="60% - Accent2 3 2 2 3 3 3" xfId="24025" xr:uid="{25A03420-FB2F-4D58-B674-511E27B955FD}"/>
    <cellStyle name="60% - Accent2 3 2 2 3 4" xfId="10144" xr:uid="{EDCB62BF-CF0B-45F3-BE56-16470B57DB5A}"/>
    <cellStyle name="60% - Accent2 3 2 2 3 4 2" xfId="26801" xr:uid="{8FB173D7-68F5-49B6-9DB2-E2ABB5D79C6B}"/>
    <cellStyle name="60% - Accent2 3 2 2 3 5" xfId="18473" xr:uid="{32C1A2E3-AB70-432A-8F92-9E923EBE9880}"/>
    <cellStyle name="60% - Accent2 3 2 2 4" xfId="3263" xr:uid="{5018C9C4-D954-4654-85F8-882C035CC342}"/>
    <cellStyle name="60% - Accent2 3 2 2 4 2" xfId="11593" xr:uid="{2D21974C-A744-494C-9BDA-D664FDAA4C55}"/>
    <cellStyle name="60% - Accent2 3 2 2 4 2 2" xfId="28250" xr:uid="{42E48605-8026-4BFF-81D8-43EFAAC1D94E}"/>
    <cellStyle name="60% - Accent2 3 2 2 4 3" xfId="19922" xr:uid="{94658057-34EF-40C2-B60F-E26E851AFB43}"/>
    <cellStyle name="60% - Accent2 3 2 2 5" xfId="6039" xr:uid="{3EEAF1B1-EBD1-409A-9F4D-E67ECDBB4CD4}"/>
    <cellStyle name="60% - Accent2 3 2 2 5 2" xfId="14369" xr:uid="{885DBB9A-6AF0-4A3F-BEA8-3FCD679FCA11}"/>
    <cellStyle name="60% - Accent2 3 2 2 5 2 2" xfId="31026" xr:uid="{DEFE03C6-4DBA-48A1-A48A-693F32286A46}"/>
    <cellStyle name="60% - Accent2 3 2 2 5 3" xfId="22698" xr:uid="{C41F0C1D-E81D-420C-97A8-F328A7DC990D}"/>
    <cellStyle name="60% - Accent2 3 2 2 6" xfId="8817" xr:uid="{2CFD5DD5-7DAC-4456-A1FC-2071485A3C96}"/>
    <cellStyle name="60% - Accent2 3 2 2 6 2" xfId="25474" xr:uid="{5F703B92-CB40-4BB1-9E01-ACD741DD0A64}"/>
    <cellStyle name="60% - Accent2 3 2 2 7" xfId="17146" xr:uid="{5C09A90F-A700-4454-8245-4E00DCAF37C0}"/>
    <cellStyle name="60% - Accent2 3 2 3" xfId="706" xr:uid="{2429CB61-CB48-407A-A064-59D6F3251902}"/>
    <cellStyle name="60% - Accent2 3 2 3 2" xfId="2036" xr:uid="{278803AA-8911-42B5-8550-4D7B3FB0E234}"/>
    <cellStyle name="60% - Accent2 3 2 3 2 2" xfId="4826" xr:uid="{9F482E6D-5778-4EA3-A892-B11D95F1686D}"/>
    <cellStyle name="60% - Accent2 3 2 3 2 2 2" xfId="13156" xr:uid="{A2729D15-DBBC-4F62-B1B9-31B406038139}"/>
    <cellStyle name="60% - Accent2 3 2 3 2 2 2 2" xfId="29813" xr:uid="{E8437E6A-467E-4302-A226-EDB778DBA5AA}"/>
    <cellStyle name="60% - Accent2 3 2 3 2 2 3" xfId="21485" xr:uid="{79CEBBCE-012C-44D2-9D86-0A2D1FE1AFD5}"/>
    <cellStyle name="60% - Accent2 3 2 3 2 3" xfId="7602" xr:uid="{F9295E8F-CACC-49EE-AA55-DDE56997D001}"/>
    <cellStyle name="60% - Accent2 3 2 3 2 3 2" xfId="15932" xr:uid="{E1B199E2-DD80-4512-80DA-8FD5C99160EE}"/>
    <cellStyle name="60% - Accent2 3 2 3 2 3 2 2" xfId="32589" xr:uid="{3FA31769-FB86-461A-9547-906C4E988AE5}"/>
    <cellStyle name="60% - Accent2 3 2 3 2 3 3" xfId="24261" xr:uid="{EFAFF474-9E83-4853-857D-1EDAACC36F42}"/>
    <cellStyle name="60% - Accent2 3 2 3 2 4" xfId="10380" xr:uid="{D83A02DA-5A85-4EDC-9C8D-5D2BF9A40BD6}"/>
    <cellStyle name="60% - Accent2 3 2 3 2 4 2" xfId="27037" xr:uid="{2216571E-024A-4C28-A518-64A7672C4F5B}"/>
    <cellStyle name="60% - Accent2 3 2 3 2 5" xfId="18709" xr:uid="{E19A8E6B-9B8D-4CE4-92D3-8F5AD6563789}"/>
    <cellStyle name="60% - Accent2 3 2 3 3" xfId="3499" xr:uid="{32A59599-6518-46EF-8421-816064009F9A}"/>
    <cellStyle name="60% - Accent2 3 2 3 3 2" xfId="11829" xr:uid="{44CE0264-F53F-4E86-BBA8-4A1836FB3A72}"/>
    <cellStyle name="60% - Accent2 3 2 3 3 2 2" xfId="28486" xr:uid="{74AB4AED-14C6-4A45-9025-820C08E538D7}"/>
    <cellStyle name="60% - Accent2 3 2 3 3 3" xfId="20158" xr:uid="{AC98CA17-F9C1-4887-A1FB-0E19EE7D1D64}"/>
    <cellStyle name="60% - Accent2 3 2 3 4" xfId="6275" xr:uid="{28FBBA11-BF4E-40FF-B337-3DB08C0CCB03}"/>
    <cellStyle name="60% - Accent2 3 2 3 4 2" xfId="14605" xr:uid="{6F9FFFED-E591-4D10-9D44-952858FD74FE}"/>
    <cellStyle name="60% - Accent2 3 2 3 4 2 2" xfId="31262" xr:uid="{A7D8853A-2207-4C59-BA21-13B66F31B4CD}"/>
    <cellStyle name="60% - Accent2 3 2 3 4 3" xfId="22934" xr:uid="{8E74998D-62B4-48B4-9F72-4D3348B660E2}"/>
    <cellStyle name="60% - Accent2 3 2 3 5" xfId="9053" xr:uid="{8C24ED0D-D7E6-4EA9-96FE-E721991D1A87}"/>
    <cellStyle name="60% - Accent2 3 2 3 5 2" xfId="25710" xr:uid="{E31F1163-B6B6-4E82-95BC-7C697F7635A2}"/>
    <cellStyle name="60% - Accent2 3 2 3 6" xfId="17382" xr:uid="{CA34F4DA-0C9B-4000-9EA7-AE66953F7D94}"/>
    <cellStyle name="60% - Accent2 3 2 4" xfId="1183" xr:uid="{A2776AF5-9054-4BB7-8DFA-743D03D30BDE}"/>
    <cellStyle name="60% - Accent2 3 2 4 2" xfId="2511" xr:uid="{6932AE5C-CE80-44D6-B9EB-94DB66E19E13}"/>
    <cellStyle name="60% - Accent2 3 2 4 2 2" xfId="5301" xr:uid="{B6EEA7BD-2152-4C40-8641-F1D580AD4E52}"/>
    <cellStyle name="60% - Accent2 3 2 4 2 2 2" xfId="13631" xr:uid="{6D30EFC7-273E-40C5-9378-9204DFC2883A}"/>
    <cellStyle name="60% - Accent2 3 2 4 2 2 2 2" xfId="30288" xr:uid="{B07DA123-6966-4393-BE8C-4A0C33BECF8B}"/>
    <cellStyle name="60% - Accent2 3 2 4 2 2 3" xfId="21960" xr:uid="{17D64D7F-4019-48F9-B3AA-A0025FE6795D}"/>
    <cellStyle name="60% - Accent2 3 2 4 2 3" xfId="8077" xr:uid="{F791585E-9BDE-45EB-8DF3-0C17D330F89A}"/>
    <cellStyle name="60% - Accent2 3 2 4 2 3 2" xfId="16407" xr:uid="{27C75D8A-E4A4-43EA-99CA-2D0E6234F937}"/>
    <cellStyle name="60% - Accent2 3 2 4 2 3 2 2" xfId="33064" xr:uid="{B64D03A7-FBF6-443B-B70B-4B760837C024}"/>
    <cellStyle name="60% - Accent2 3 2 4 2 3 3" xfId="24736" xr:uid="{B851F1A4-4816-4243-8508-8AD884ADC41E}"/>
    <cellStyle name="60% - Accent2 3 2 4 2 4" xfId="10855" xr:uid="{B9F43097-73B6-405E-AA72-E8F29F7B71BD}"/>
    <cellStyle name="60% - Accent2 3 2 4 2 4 2" xfId="27512" xr:uid="{E576AA24-C109-40E2-A0EF-D6F6BEC8D7D8}"/>
    <cellStyle name="60% - Accent2 3 2 4 2 5" xfId="19184" xr:uid="{1FD5F138-DCA3-4B5C-9399-1BE55856ADC6}"/>
    <cellStyle name="60% - Accent2 3 2 4 3" xfId="3974" xr:uid="{5AFBACED-7886-41EF-A7AC-50F2294A989A}"/>
    <cellStyle name="60% - Accent2 3 2 4 3 2" xfId="12304" xr:uid="{F0F01EC6-4456-4879-B244-208C6F765607}"/>
    <cellStyle name="60% - Accent2 3 2 4 3 2 2" xfId="28961" xr:uid="{3BCC05E7-5EFD-4822-A732-5F59BF1379A3}"/>
    <cellStyle name="60% - Accent2 3 2 4 3 3" xfId="20633" xr:uid="{253DE582-FFAB-4565-9583-52FC1CD54013}"/>
    <cellStyle name="60% - Accent2 3 2 4 4" xfId="6750" xr:uid="{FCCE409C-0D08-4174-95F1-15C50F3C7703}"/>
    <cellStyle name="60% - Accent2 3 2 4 4 2" xfId="15080" xr:uid="{8F74FFCD-57F7-4383-BBBA-BB8EFF8C69E0}"/>
    <cellStyle name="60% - Accent2 3 2 4 4 2 2" xfId="31737" xr:uid="{4D8D1542-6464-4304-9918-76A1F807C0BF}"/>
    <cellStyle name="60% - Accent2 3 2 4 4 3" xfId="23409" xr:uid="{9E6872E4-F0C9-4659-9154-718D3788E31F}"/>
    <cellStyle name="60% - Accent2 3 2 4 5" xfId="9528" xr:uid="{6061A0E8-1BF2-411F-8512-3DEE6D7BB524}"/>
    <cellStyle name="60% - Accent2 3 2 4 5 2" xfId="26185" xr:uid="{37FB1680-892B-46FB-BBEA-47FF6C4814CE}"/>
    <cellStyle name="60% - Accent2 3 2 4 6" xfId="17857" xr:uid="{F7FE57E8-B75D-408B-ACF0-6D89DB1F7D4A}"/>
    <cellStyle name="60% - Accent2 3 2 5" xfId="1563" xr:uid="{925B8957-FC7A-4EB1-88C2-18250BA1E12F}"/>
    <cellStyle name="60% - Accent2 3 2 5 2" xfId="4353" xr:uid="{0A58DAF1-8F87-45ED-ABEA-94B8A90D7135}"/>
    <cellStyle name="60% - Accent2 3 2 5 2 2" xfId="12683" xr:uid="{4BDB6BC0-0008-447E-86BA-C1531468384E}"/>
    <cellStyle name="60% - Accent2 3 2 5 2 2 2" xfId="29340" xr:uid="{422BAD77-22E9-4444-B00E-3B3182356346}"/>
    <cellStyle name="60% - Accent2 3 2 5 2 3" xfId="21012" xr:uid="{B4B02597-3E0B-4712-8CE5-00AE1D13BA00}"/>
    <cellStyle name="60% - Accent2 3 2 5 3" xfId="7129" xr:uid="{58669C5E-C8C4-4C07-852E-FB74F6B6B3DE}"/>
    <cellStyle name="60% - Accent2 3 2 5 3 2" xfId="15459" xr:uid="{50B87A80-D634-445C-BFCF-9D714A639F47}"/>
    <cellStyle name="60% - Accent2 3 2 5 3 2 2" xfId="32116" xr:uid="{CECB6653-0F55-4CE5-9F3D-B546D17CC939}"/>
    <cellStyle name="60% - Accent2 3 2 5 3 3" xfId="23788" xr:uid="{156148DF-5652-4C51-8F05-5FC220D7A2FD}"/>
    <cellStyle name="60% - Accent2 3 2 5 4" xfId="9907" xr:uid="{6245D89D-D0DC-41CC-9635-44D387E2413E}"/>
    <cellStyle name="60% - Accent2 3 2 5 4 2" xfId="26564" xr:uid="{84B28C66-3E7A-43ED-B0E2-FFE73FEED2E7}"/>
    <cellStyle name="60% - Accent2 3 2 5 5" xfId="18236" xr:uid="{1CE6B7DE-A56D-4D4C-A7A9-B4F6F82B24D0}"/>
    <cellStyle name="60% - Accent2 3 2 6" xfId="3026" xr:uid="{E5710325-ABBC-4F0F-A7EE-904BA11CECCA}"/>
    <cellStyle name="60% - Accent2 3 2 6 2" xfId="11356" xr:uid="{24F40334-EFFF-45D4-8C53-FF33BF49CC8E}"/>
    <cellStyle name="60% - Accent2 3 2 6 2 2" xfId="28013" xr:uid="{E1B88472-63B6-43EB-B9BF-5AD077D54CAB}"/>
    <cellStyle name="60% - Accent2 3 2 6 3" xfId="19685" xr:uid="{CF09D09F-88F4-4F63-BCAA-EAFF16297E6B}"/>
    <cellStyle name="60% - Accent2 3 2 7" xfId="5802" xr:uid="{2A526291-0CD1-4C6A-96A9-7C06000B95E6}"/>
    <cellStyle name="60% - Accent2 3 2 7 2" xfId="14132" xr:uid="{89051B7C-1AE5-4D47-90BF-F6A9412242A7}"/>
    <cellStyle name="60% - Accent2 3 2 7 2 2" xfId="30789" xr:uid="{19A1DBF3-F60A-42BF-A457-A0CB2B5AC2D8}"/>
    <cellStyle name="60% - Accent2 3 2 7 3" xfId="22461" xr:uid="{861AD3B8-3D79-4055-8D37-7666DE121CBE}"/>
    <cellStyle name="60% - Accent2 3 2 8" xfId="8580" xr:uid="{E17871F0-0074-4B89-9B7B-86D24AE62214}"/>
    <cellStyle name="60% - Accent2 3 2 8 2" xfId="25237" xr:uid="{1C29A9B5-B2BE-4868-B1DF-F9A78A3F81E8}"/>
    <cellStyle name="60% - Accent2 3 2 9" xfId="16909" xr:uid="{40DB1291-4BB3-425A-8AEF-F9AB4140B656}"/>
    <cellStyle name="60% - Accent2 3 3" xfId="350" xr:uid="{DC7B16DF-9604-4BC4-A4FB-BB8B4E3462AB}"/>
    <cellStyle name="60% - Accent2 3 3 2" xfId="829" xr:uid="{BFD29015-461D-4DBF-A884-55FE7FA4426D}"/>
    <cellStyle name="60% - Accent2 3 3 2 2" xfId="2157" xr:uid="{2F72F904-3669-4443-978C-D711A6FA5734}"/>
    <cellStyle name="60% - Accent2 3 3 2 2 2" xfId="4947" xr:uid="{504A6891-10E6-4830-B0DF-0DBE70DB53FC}"/>
    <cellStyle name="60% - Accent2 3 3 2 2 2 2" xfId="13277" xr:uid="{553F8C16-7082-40B2-84E4-8221155B69D0}"/>
    <cellStyle name="60% - Accent2 3 3 2 2 2 2 2" xfId="29934" xr:uid="{67766AF3-88C2-4EA4-AAD3-40A273C6A68D}"/>
    <cellStyle name="60% - Accent2 3 3 2 2 2 3" xfId="21606" xr:uid="{AA24C6B2-DB8D-4C4A-A6F6-62F99ACFBD2D}"/>
    <cellStyle name="60% - Accent2 3 3 2 2 3" xfId="7723" xr:uid="{CDF4E5E4-DC06-45A0-B0DA-259C8F4B3E67}"/>
    <cellStyle name="60% - Accent2 3 3 2 2 3 2" xfId="16053" xr:uid="{5FE85407-DEC4-4D34-B0CB-B03340E66155}"/>
    <cellStyle name="60% - Accent2 3 3 2 2 3 2 2" xfId="32710" xr:uid="{87774921-D814-4BFD-844C-6A5E38215EDE}"/>
    <cellStyle name="60% - Accent2 3 3 2 2 3 3" xfId="24382" xr:uid="{F6F1FDE3-09F3-4186-81F5-EB037B55AF89}"/>
    <cellStyle name="60% - Accent2 3 3 2 2 4" xfId="10501" xr:uid="{A2516B14-FB73-4FE4-8518-1F4C5B460B9A}"/>
    <cellStyle name="60% - Accent2 3 3 2 2 4 2" xfId="27158" xr:uid="{1077FA55-8F2B-4F50-837D-383E7D59E650}"/>
    <cellStyle name="60% - Accent2 3 3 2 2 5" xfId="18830" xr:uid="{38ED4827-38C6-47CB-BED8-7F3B7E8A1B57}"/>
    <cellStyle name="60% - Accent2 3 3 2 3" xfId="3620" xr:uid="{5B14375E-E0B0-4409-8236-D20F286FEFDE}"/>
    <cellStyle name="60% - Accent2 3 3 2 3 2" xfId="11950" xr:uid="{5E66BE50-6514-482D-9C11-911010EFFE98}"/>
    <cellStyle name="60% - Accent2 3 3 2 3 2 2" xfId="28607" xr:uid="{EA124CDF-3DD9-4412-BE80-B25CC8944985}"/>
    <cellStyle name="60% - Accent2 3 3 2 3 3" xfId="20279" xr:uid="{160418F4-0F52-4E43-8DDD-06A0E1F42567}"/>
    <cellStyle name="60% - Accent2 3 3 2 4" xfId="6396" xr:uid="{9472E6E3-CC5C-4247-9C08-069D8F3F056E}"/>
    <cellStyle name="60% - Accent2 3 3 2 4 2" xfId="14726" xr:uid="{4583CE22-0FD6-4924-9DFC-AD3E5CF1E044}"/>
    <cellStyle name="60% - Accent2 3 3 2 4 2 2" xfId="31383" xr:uid="{9DA2912A-8E35-493D-A383-191DDC7EB079}"/>
    <cellStyle name="60% - Accent2 3 3 2 4 3" xfId="23055" xr:uid="{BEB7749E-D8A9-430A-9942-EFF2CABCC5AB}"/>
    <cellStyle name="60% - Accent2 3 3 2 5" xfId="9174" xr:uid="{574E72E3-EE41-4E79-9698-A26A0D2FFA21}"/>
    <cellStyle name="60% - Accent2 3 3 2 5 2" xfId="25831" xr:uid="{93D64CA7-5F85-40FB-98F1-F9002F1488E1}"/>
    <cellStyle name="60% - Accent2 3 3 2 6" xfId="17503" xr:uid="{8EE6A9BA-3E0F-47AE-B529-82DEB58142E2}"/>
    <cellStyle name="60% - Accent2 3 3 3" xfId="1680" xr:uid="{E958DDEC-BEEE-4A81-B73D-EDDB5A3264A6}"/>
    <cellStyle name="60% - Accent2 3 3 3 2" xfId="4470" xr:uid="{5D2DDBE0-054D-4C10-B9E6-11467A0A946E}"/>
    <cellStyle name="60% - Accent2 3 3 3 2 2" xfId="12800" xr:uid="{598A6BD9-3D8D-4B85-B99A-B7E63FA41673}"/>
    <cellStyle name="60% - Accent2 3 3 3 2 2 2" xfId="29457" xr:uid="{6469B1E9-3112-457A-8748-7D6FFEEE5E2B}"/>
    <cellStyle name="60% - Accent2 3 3 3 2 3" xfId="21129" xr:uid="{2709D2B1-3E41-444F-95CF-A7699E72B0CB}"/>
    <cellStyle name="60% - Accent2 3 3 3 3" xfId="7246" xr:uid="{AC3DC019-AF6B-4F09-8430-32E60726EAB6}"/>
    <cellStyle name="60% - Accent2 3 3 3 3 2" xfId="15576" xr:uid="{0E6C20F4-7AAA-459F-8659-E70B36AEDAC2}"/>
    <cellStyle name="60% - Accent2 3 3 3 3 2 2" xfId="32233" xr:uid="{0D284C3D-E35F-424A-B391-ADF02BD34AC5}"/>
    <cellStyle name="60% - Accent2 3 3 3 3 3" xfId="23905" xr:uid="{9A42D392-E854-47F0-B590-E95BD7ECA9D7}"/>
    <cellStyle name="60% - Accent2 3 3 3 4" xfId="10024" xr:uid="{6F8E89B5-7E68-4DF0-8035-C4DB46DBE827}"/>
    <cellStyle name="60% - Accent2 3 3 3 4 2" xfId="26681" xr:uid="{DB6D8E03-4135-4DE7-9C93-EBD5CFE79477}"/>
    <cellStyle name="60% - Accent2 3 3 3 5" xfId="18353" xr:uid="{50D3B59B-7E8B-4482-86D7-43035FA6C89A}"/>
    <cellStyle name="60% - Accent2 3 3 4" xfId="3143" xr:uid="{ABD41DBF-98A9-40F1-8C54-C25B011AEE0D}"/>
    <cellStyle name="60% - Accent2 3 3 4 2" xfId="11473" xr:uid="{C1340E44-CBBA-442C-9D88-78AC551D00D3}"/>
    <cellStyle name="60% - Accent2 3 3 4 2 2" xfId="28130" xr:uid="{84D2C5EA-1017-4C54-875C-D1332DB58F6C}"/>
    <cellStyle name="60% - Accent2 3 3 4 3" xfId="19802" xr:uid="{B8261E0E-FE45-47DE-820F-003FB0E3A7E4}"/>
    <cellStyle name="60% - Accent2 3 3 5" xfId="5919" xr:uid="{9F91F049-BE4D-4144-8288-AE9B94D3A691}"/>
    <cellStyle name="60% - Accent2 3 3 5 2" xfId="14249" xr:uid="{766DFD91-EA7C-4655-95DB-D59F686AAAB4}"/>
    <cellStyle name="60% - Accent2 3 3 5 2 2" xfId="30906" xr:uid="{3FCC69C7-3558-46BA-937F-A8437A1E9129}"/>
    <cellStyle name="60% - Accent2 3 3 5 3" xfId="22578" xr:uid="{876947E6-340E-4A42-95BF-70803608F149}"/>
    <cellStyle name="60% - Accent2 3 3 6" xfId="8697" xr:uid="{3DB27284-1DA3-42E8-AFE5-D4881FFD77D5}"/>
    <cellStyle name="60% - Accent2 3 3 6 2" xfId="25354" xr:uid="{FB936A29-BA5C-443B-979A-81874444146B}"/>
    <cellStyle name="60% - Accent2 3 3 7" xfId="17026" xr:uid="{03003AF7-64E7-457B-8F01-3737FE5B2BCA}"/>
    <cellStyle name="60% - Accent2 3 4" xfId="586" xr:uid="{DCFEF0E3-2E21-42F3-A108-4C426F12D72A}"/>
    <cellStyle name="60% - Accent2 3 4 2" xfId="1916" xr:uid="{76355D41-07BA-415B-9CAF-A384BE5FC27D}"/>
    <cellStyle name="60% - Accent2 3 4 2 2" xfId="4706" xr:uid="{1FC90D19-6972-4E47-A160-8AEABA80A85F}"/>
    <cellStyle name="60% - Accent2 3 4 2 2 2" xfId="13036" xr:uid="{EEED1326-7E8C-4074-A1E6-D7F19D2C6831}"/>
    <cellStyle name="60% - Accent2 3 4 2 2 2 2" xfId="29693" xr:uid="{F1612399-C19D-4420-8089-315ACDFF7CE4}"/>
    <cellStyle name="60% - Accent2 3 4 2 2 3" xfId="21365" xr:uid="{83DD61EF-451A-4BBC-84C4-4AF8B46798B4}"/>
    <cellStyle name="60% - Accent2 3 4 2 3" xfId="7482" xr:uid="{8FFEBB67-0A96-43B0-8EA6-1DD43C6214DA}"/>
    <cellStyle name="60% - Accent2 3 4 2 3 2" xfId="15812" xr:uid="{D89D3029-DCEC-4FB3-A562-00BFD3F01BED}"/>
    <cellStyle name="60% - Accent2 3 4 2 3 2 2" xfId="32469" xr:uid="{7331A152-D84D-4662-AC0D-DC6EA4A26826}"/>
    <cellStyle name="60% - Accent2 3 4 2 3 3" xfId="24141" xr:uid="{8EF088FD-3207-4217-8F3D-D861AA2B4E3A}"/>
    <cellStyle name="60% - Accent2 3 4 2 4" xfId="10260" xr:uid="{B4D3DCC1-5556-4059-8200-A9D75C1E3292}"/>
    <cellStyle name="60% - Accent2 3 4 2 4 2" xfId="26917" xr:uid="{89BC1D97-4475-4614-B358-BFB04A08B65C}"/>
    <cellStyle name="60% - Accent2 3 4 2 5" xfId="18589" xr:uid="{319D7BBE-2C57-4230-ACBA-2921DAEB5CD9}"/>
    <cellStyle name="60% - Accent2 3 4 3" xfId="3379" xr:uid="{E6499B3E-D23C-48E6-8583-7D1D5B30FA12}"/>
    <cellStyle name="60% - Accent2 3 4 3 2" xfId="11709" xr:uid="{2FCA12DD-510E-4D33-B359-DC01465F8220}"/>
    <cellStyle name="60% - Accent2 3 4 3 2 2" xfId="28366" xr:uid="{A1F01102-7662-429C-9B46-1CB19F2CD04D}"/>
    <cellStyle name="60% - Accent2 3 4 3 3" xfId="20038" xr:uid="{30F13F4C-3026-4FF4-AC08-E77766BC8772}"/>
    <cellStyle name="60% - Accent2 3 4 4" xfId="6155" xr:uid="{BBB94D1C-3DE2-4C30-907C-6DBF0DEB5049}"/>
    <cellStyle name="60% - Accent2 3 4 4 2" xfId="14485" xr:uid="{F641DD7B-BB53-47FD-AAAF-1E123B648D7A}"/>
    <cellStyle name="60% - Accent2 3 4 4 2 2" xfId="31142" xr:uid="{63FA2C97-4F54-443A-B375-E9358BA2FC8B}"/>
    <cellStyle name="60% - Accent2 3 4 4 3" xfId="22814" xr:uid="{0D608F9B-0C14-4C8D-9ACB-F297D49B8CAA}"/>
    <cellStyle name="60% - Accent2 3 4 5" xfId="8933" xr:uid="{43819ADE-9F1A-4586-9542-D2F4A4065F0D}"/>
    <cellStyle name="60% - Accent2 3 4 5 2" xfId="25590" xr:uid="{FA7F549A-8AD7-4252-8023-15566E45048B}"/>
    <cellStyle name="60% - Accent2 3 4 6" xfId="17262" xr:uid="{B8CC85A3-A863-4DC1-948F-5857C2565349}"/>
    <cellStyle name="60% - Accent2 3 5" xfId="1063" xr:uid="{27438C5B-2833-4DB5-B35A-5587A05628E4}"/>
    <cellStyle name="60% - Accent2 3 5 2" xfId="2391" xr:uid="{057B5BF9-4DCC-4471-9623-23F0EF51E0AF}"/>
    <cellStyle name="60% - Accent2 3 5 2 2" xfId="5181" xr:uid="{ACCB8DEF-8859-425E-A5BB-B542BEEB2851}"/>
    <cellStyle name="60% - Accent2 3 5 2 2 2" xfId="13511" xr:uid="{234AEFF7-F15F-4C42-BC12-EB91ABD18CB8}"/>
    <cellStyle name="60% - Accent2 3 5 2 2 2 2" xfId="30168" xr:uid="{94CF8D87-41FB-4CDC-BB1A-FFE2C530BEB9}"/>
    <cellStyle name="60% - Accent2 3 5 2 2 3" xfId="21840" xr:uid="{638C70B4-AFF8-40B3-8222-85FED8D15E39}"/>
    <cellStyle name="60% - Accent2 3 5 2 3" xfId="7957" xr:uid="{E24DED8F-7191-4B64-BBEF-0145BAE46257}"/>
    <cellStyle name="60% - Accent2 3 5 2 3 2" xfId="16287" xr:uid="{D28A2339-DA4C-4CB9-A832-2ECA4281D766}"/>
    <cellStyle name="60% - Accent2 3 5 2 3 2 2" xfId="32944" xr:uid="{5BD4092D-01BC-4237-9D5C-E6254380A742}"/>
    <cellStyle name="60% - Accent2 3 5 2 3 3" xfId="24616" xr:uid="{F91F0D3C-63AC-4708-B79F-9A24717CAAF8}"/>
    <cellStyle name="60% - Accent2 3 5 2 4" xfId="10735" xr:uid="{2FA36F72-ECA1-4D08-9B2A-2BDA2D0541E4}"/>
    <cellStyle name="60% - Accent2 3 5 2 4 2" xfId="27392" xr:uid="{497C9A0F-60CA-4B57-9A4A-27112CFFB48A}"/>
    <cellStyle name="60% - Accent2 3 5 2 5" xfId="19064" xr:uid="{EB865C14-8219-4609-B0B3-3827ED1CA3D4}"/>
    <cellStyle name="60% - Accent2 3 5 3" xfId="3854" xr:uid="{D5647F9E-A520-45B2-BDB4-A15BEE2F7CE7}"/>
    <cellStyle name="60% - Accent2 3 5 3 2" xfId="12184" xr:uid="{88971C98-C654-41BA-B3CE-717CACCBBDFE}"/>
    <cellStyle name="60% - Accent2 3 5 3 2 2" xfId="28841" xr:uid="{819F9300-3192-4685-8DB8-FA42CEE0960F}"/>
    <cellStyle name="60% - Accent2 3 5 3 3" xfId="20513" xr:uid="{E14E8528-6FCB-4E0F-9BF9-80886D7847BD}"/>
    <cellStyle name="60% - Accent2 3 5 4" xfId="6630" xr:uid="{C262E41A-23E6-49D5-B08A-83A8D99D1B9F}"/>
    <cellStyle name="60% - Accent2 3 5 4 2" xfId="14960" xr:uid="{3FF4649C-2A5C-46B2-8A89-0E1FF4EF8058}"/>
    <cellStyle name="60% - Accent2 3 5 4 2 2" xfId="31617" xr:uid="{B0EA529B-D604-4027-89B9-05C0A9F9528D}"/>
    <cellStyle name="60% - Accent2 3 5 4 3" xfId="23289" xr:uid="{84392747-6E63-42CB-B992-41496E4D8B7D}"/>
    <cellStyle name="60% - Accent2 3 5 5" xfId="9408" xr:uid="{DB00706C-8B38-4CF7-9705-CB302B8FA54E}"/>
    <cellStyle name="60% - Accent2 3 5 5 2" xfId="26065" xr:uid="{BE76A493-C0F0-4A6A-89DE-CBCC58146DEC}"/>
    <cellStyle name="60% - Accent2 3 5 6" xfId="17737" xr:uid="{4381B639-9FCC-46C9-8F95-73080A31FEB3}"/>
    <cellStyle name="60% - Accent2 3 6" xfId="1328" xr:uid="{B584A9B9-742D-4341-982D-2A2936DE57A9}"/>
    <cellStyle name="60% - Accent2 3 6 2" xfId="2656" xr:uid="{517C6308-374C-4379-A70B-89893938C47C}"/>
    <cellStyle name="60% - Accent2 3 6 2 2" xfId="5446" xr:uid="{0E4ABF91-E4AD-45FD-93CA-92D8F4991E7E}"/>
    <cellStyle name="60% - Accent2 3 6 2 2 2" xfId="13776" xr:uid="{3F087419-D3F4-4BB9-B788-D10B9D15883E}"/>
    <cellStyle name="60% - Accent2 3 6 2 2 2 2" xfId="30433" xr:uid="{48C99C3F-9F7E-422E-8310-4A461273A525}"/>
    <cellStyle name="60% - Accent2 3 6 2 2 3" xfId="22105" xr:uid="{93156899-FB36-4C84-B98D-F44E452C17E6}"/>
    <cellStyle name="60% - Accent2 3 6 2 3" xfId="8222" xr:uid="{DAB5C5EC-EBF1-49B1-BC3F-8FA2C6295EC2}"/>
    <cellStyle name="60% - Accent2 3 6 2 3 2" xfId="16552" xr:uid="{B9CAD163-0F31-4FCA-B377-59DF8F350BA0}"/>
    <cellStyle name="60% - Accent2 3 6 2 3 2 2" xfId="33209" xr:uid="{C1AEEBBA-F665-4FFB-9B20-FDFC97DF2174}"/>
    <cellStyle name="60% - Accent2 3 6 2 3 3" xfId="24881" xr:uid="{01D93FA0-D3D6-43D3-82EC-2FB7AD9E496F}"/>
    <cellStyle name="60% - Accent2 3 6 2 4" xfId="11000" xr:uid="{FAB6F02C-C751-485C-92C5-55AE85C12671}"/>
    <cellStyle name="60% - Accent2 3 6 2 4 2" xfId="27657" xr:uid="{ED259DB5-2163-40A7-AD25-5C1F463C84E4}"/>
    <cellStyle name="60% - Accent2 3 6 2 5" xfId="19329" xr:uid="{8CE6B2DB-1F86-4BCC-9EDE-867508869D8F}"/>
    <cellStyle name="60% - Accent2 3 6 3" xfId="4119" xr:uid="{BCECF458-39E4-4B54-BB11-6AFCF333006B}"/>
    <cellStyle name="60% - Accent2 3 6 3 2" xfId="12449" xr:uid="{294AFA87-6200-4DA8-9509-18ACB886CC6A}"/>
    <cellStyle name="60% - Accent2 3 6 3 2 2" xfId="29106" xr:uid="{16428911-254A-47BD-B48E-65B296A61803}"/>
    <cellStyle name="60% - Accent2 3 6 3 3" xfId="20778" xr:uid="{E006F2A7-2309-4696-AD4E-CED733A40562}"/>
    <cellStyle name="60% - Accent2 3 6 4" xfId="6895" xr:uid="{B280554D-4534-43E0-BC61-823FBC5D795C}"/>
    <cellStyle name="60% - Accent2 3 6 4 2" xfId="15225" xr:uid="{0F16732A-464B-459F-8619-0D31289D699C}"/>
    <cellStyle name="60% - Accent2 3 6 4 2 2" xfId="31882" xr:uid="{5C15F2D7-0B7F-46C1-B34D-ABED52F7E20C}"/>
    <cellStyle name="60% - Accent2 3 6 4 3" xfId="23554" xr:uid="{B4717318-528E-4023-95B3-49B5AFD394D4}"/>
    <cellStyle name="60% - Accent2 3 6 5" xfId="9673" xr:uid="{ABECB1A1-F60D-4A9F-AE1E-D72E6FCCD2B5}"/>
    <cellStyle name="60% - Accent2 3 6 5 2" xfId="26330" xr:uid="{499D4D85-873E-4EBA-BADF-52E94E0F99B4}"/>
    <cellStyle name="60% - Accent2 3 6 6" xfId="18002" xr:uid="{E2AE0769-2C34-47B0-ABE5-687B53BC5E96}"/>
    <cellStyle name="60% - Accent2 3 7" xfId="1443" xr:uid="{E0128893-88B2-4E0B-ACF7-6C9337F573BD}"/>
    <cellStyle name="60% - Accent2 3 7 2" xfId="4233" xr:uid="{CE3BBEB8-1453-4C40-9163-48E4C76DD6C1}"/>
    <cellStyle name="60% - Accent2 3 7 2 2" xfId="12563" xr:uid="{D7F3349E-8847-471D-9931-6EBCE75C5DCC}"/>
    <cellStyle name="60% - Accent2 3 7 2 2 2" xfId="29220" xr:uid="{EFE9470A-1FC1-4FBB-BD0D-70434FDADBD7}"/>
    <cellStyle name="60% - Accent2 3 7 2 3" xfId="20892" xr:uid="{B16804F9-6544-4139-8FA1-E06C1C3CDB7D}"/>
    <cellStyle name="60% - Accent2 3 7 3" xfId="7009" xr:uid="{58E6BC63-C629-46B6-93B5-8BB6C0C767A9}"/>
    <cellStyle name="60% - Accent2 3 7 3 2" xfId="15339" xr:uid="{4CE18182-D5E7-4D94-987E-32CFCFC99C8B}"/>
    <cellStyle name="60% - Accent2 3 7 3 2 2" xfId="31996" xr:uid="{92A8D505-42AD-44B7-8753-5578F33D4996}"/>
    <cellStyle name="60% - Accent2 3 7 3 3" xfId="23668" xr:uid="{D568C7BE-D1CA-498C-912C-E9C3607A1075}"/>
    <cellStyle name="60% - Accent2 3 7 4" xfId="9787" xr:uid="{30583A2C-0FFB-4BC8-A0DE-8A230B27B829}"/>
    <cellStyle name="60% - Accent2 3 7 4 2" xfId="26444" xr:uid="{E5D5FA5E-C31D-4B36-A57E-07E20D4C1D36}"/>
    <cellStyle name="60% - Accent2 3 7 5" xfId="18116" xr:uid="{5DC24682-6BD3-47A8-938F-CE189ED63D63}"/>
    <cellStyle name="60% - Accent2 3 8" xfId="2906" xr:uid="{28DCA531-BED6-4FE3-BEDB-3DA8330F7BD4}"/>
    <cellStyle name="60% - Accent2 3 8 2" xfId="11236" xr:uid="{43A50291-676D-4E67-A121-F4B33FDCDE5A}"/>
    <cellStyle name="60% - Accent2 3 8 2 2" xfId="27893" xr:uid="{0E7C71B2-2A5D-4C24-9006-5E82F1E7610B}"/>
    <cellStyle name="60% - Accent2 3 8 3" xfId="19565" xr:uid="{E9BB6C33-9DD8-4866-856D-9DC39DA57341}"/>
    <cellStyle name="60% - Accent2 3 9" xfId="5682" xr:uid="{32D90773-B53D-4EA2-9511-1AAAEA1E8942}"/>
    <cellStyle name="60% - Accent2 3 9 2" xfId="14012" xr:uid="{0BF3ED91-DC9F-424F-8BF1-D37E339B183E}"/>
    <cellStyle name="60% - Accent2 3 9 2 2" xfId="30669" xr:uid="{099ED2E5-B68A-4D6D-9D28-772053836915}"/>
    <cellStyle name="60% - Accent2 3 9 3" xfId="22341" xr:uid="{91D43969-4D41-42F6-BE9B-75335F7B4F5D}"/>
    <cellStyle name="60% - Accent2 4" xfId="167" xr:uid="{0B2400D7-242A-475A-A839-DD4C3E208A2F}"/>
    <cellStyle name="60% - Accent2 4 10" xfId="34760" xr:uid="{F4CD8543-333C-4831-832C-880D85002975}"/>
    <cellStyle name="60% - Accent2 4 2" xfId="408" xr:uid="{4FF3CC37-82C8-459F-A9F3-1CBAC5AF7F75}"/>
    <cellStyle name="60% - Accent2 4 2 2" xfId="885" xr:uid="{F7448920-21DF-484B-85A9-358CBABCB4C7}"/>
    <cellStyle name="60% - Accent2 4 2 2 2" xfId="2213" xr:uid="{F3E5CFF8-92D2-4928-AE8B-C8F5D7A63375}"/>
    <cellStyle name="60% - Accent2 4 2 2 2 2" xfId="5003" xr:uid="{E02CE88A-2002-462E-B8BD-33D9FFA852F2}"/>
    <cellStyle name="60% - Accent2 4 2 2 2 2 2" xfId="13333" xr:uid="{60836280-0912-495E-BBFD-DEA3406441B2}"/>
    <cellStyle name="60% - Accent2 4 2 2 2 2 2 2" xfId="29990" xr:uid="{CB5F963C-4C24-46E3-8028-3066CF3005C9}"/>
    <cellStyle name="60% - Accent2 4 2 2 2 2 3" xfId="21662" xr:uid="{93427970-5D9C-4478-817B-4F584E844D20}"/>
    <cellStyle name="60% - Accent2 4 2 2 2 3" xfId="7779" xr:uid="{47DDE3DC-29BD-4456-AFF2-60BE45AF0652}"/>
    <cellStyle name="60% - Accent2 4 2 2 2 3 2" xfId="16109" xr:uid="{9C66AF8E-2AA0-4468-B4E9-9F9804B9DDE6}"/>
    <cellStyle name="60% - Accent2 4 2 2 2 3 2 2" xfId="32766" xr:uid="{08F8F400-EC85-46DF-85BB-9DA4FC433B61}"/>
    <cellStyle name="60% - Accent2 4 2 2 2 3 3" xfId="24438" xr:uid="{8F6AD639-712E-4CE4-B111-13949321D180}"/>
    <cellStyle name="60% - Accent2 4 2 2 2 4" xfId="10557" xr:uid="{B0917CB8-BF20-44DA-BA2A-F9F9FC24FB4C}"/>
    <cellStyle name="60% - Accent2 4 2 2 2 4 2" xfId="27214" xr:uid="{F18FC827-A6BF-484C-9CC2-C479CD67F09B}"/>
    <cellStyle name="60% - Accent2 4 2 2 2 5" xfId="18886" xr:uid="{79E4F5F2-778E-4001-8CDB-C1BEEDE736B7}"/>
    <cellStyle name="60% - Accent2 4 2 2 3" xfId="3676" xr:uid="{18C10DCD-E74F-40A4-8FF6-37CAA41C63A8}"/>
    <cellStyle name="60% - Accent2 4 2 2 3 2" xfId="12006" xr:uid="{9A1119E7-42A9-4C5A-8980-D88180B569A4}"/>
    <cellStyle name="60% - Accent2 4 2 2 3 2 2" xfId="28663" xr:uid="{5E15249B-877A-4ECB-AC00-DD3C07D70A13}"/>
    <cellStyle name="60% - Accent2 4 2 2 3 3" xfId="20335" xr:uid="{5329DD1C-4756-457D-94A2-0119513248AC}"/>
    <cellStyle name="60% - Accent2 4 2 2 4" xfId="6452" xr:uid="{40E0669D-3DAC-4046-B740-2990C2F387C0}"/>
    <cellStyle name="60% - Accent2 4 2 2 4 2" xfId="14782" xr:uid="{BC005517-3E09-49CD-ABA1-817C4F410101}"/>
    <cellStyle name="60% - Accent2 4 2 2 4 2 2" xfId="31439" xr:uid="{9C945793-9B9D-475D-B7A7-0FFDB4315542}"/>
    <cellStyle name="60% - Accent2 4 2 2 4 3" xfId="23111" xr:uid="{7F3EAABF-2BBA-4E1B-B807-1B1C3E30A803}"/>
    <cellStyle name="60% - Accent2 4 2 2 5" xfId="9230" xr:uid="{2EED17B2-981C-41CA-A0AA-0EE635DDED3F}"/>
    <cellStyle name="60% - Accent2 4 2 2 5 2" xfId="25887" xr:uid="{A76930E9-D2B8-4C06-BBF3-1A53DB3B0FC6}"/>
    <cellStyle name="60% - Accent2 4 2 2 6" xfId="17559" xr:uid="{E05EDB34-9775-4E0E-B8D1-21884D9F09BD}"/>
    <cellStyle name="60% - Accent2 4 2 3" xfId="1738" xr:uid="{EB365FC6-241B-473C-8A75-F1064F0753A9}"/>
    <cellStyle name="60% - Accent2 4 2 3 2" xfId="4528" xr:uid="{4BBB97A5-9C59-471B-B114-241428ADAA9C}"/>
    <cellStyle name="60% - Accent2 4 2 3 2 2" xfId="12858" xr:uid="{ECDE454E-EE49-4F21-AE4B-9CF587D164F0}"/>
    <cellStyle name="60% - Accent2 4 2 3 2 2 2" xfId="29515" xr:uid="{50EA4591-145E-461C-85AD-B4DAE5683B44}"/>
    <cellStyle name="60% - Accent2 4 2 3 2 3" xfId="21187" xr:uid="{246E2056-26AC-46DC-A59C-4C2176E54224}"/>
    <cellStyle name="60% - Accent2 4 2 3 3" xfId="7304" xr:uid="{4F7FB2A4-09D3-4A32-A2C2-FCFD0CF65E86}"/>
    <cellStyle name="60% - Accent2 4 2 3 3 2" xfId="15634" xr:uid="{9A638620-88F5-41B1-9442-6E26631527E0}"/>
    <cellStyle name="60% - Accent2 4 2 3 3 2 2" xfId="32291" xr:uid="{24861669-B3F1-45F2-88B7-B4D61AEEC3EC}"/>
    <cellStyle name="60% - Accent2 4 2 3 3 3" xfId="23963" xr:uid="{C9E4FBBE-892D-4E9B-AA54-5A74FFFE6340}"/>
    <cellStyle name="60% - Accent2 4 2 3 4" xfId="10082" xr:uid="{8FA861A4-6C78-419F-B308-88CE1E61A024}"/>
    <cellStyle name="60% - Accent2 4 2 3 4 2" xfId="26739" xr:uid="{AF7DB05F-5EED-4EE1-A8E7-5B047838A4D3}"/>
    <cellStyle name="60% - Accent2 4 2 3 5" xfId="18411" xr:uid="{9A24ADF4-E301-4409-AAED-F72C4E6EC722}"/>
    <cellStyle name="60% - Accent2 4 2 4" xfId="3201" xr:uid="{CC8ADAA7-58A9-4601-9DF1-FE305910EFE0}"/>
    <cellStyle name="60% - Accent2 4 2 4 2" xfId="11531" xr:uid="{A649998C-2C0E-46B7-82A5-A3E8BC34CE4F}"/>
    <cellStyle name="60% - Accent2 4 2 4 2 2" xfId="28188" xr:uid="{91CA698C-8C39-419B-B327-D701AF62F3EC}"/>
    <cellStyle name="60% - Accent2 4 2 4 3" xfId="19860" xr:uid="{005A6A9D-9B95-440F-A767-BAFEB1E411C5}"/>
    <cellStyle name="60% - Accent2 4 2 5" xfId="5977" xr:uid="{8FD9EF4B-86EB-436A-AB1E-59A667F4B7C7}"/>
    <cellStyle name="60% - Accent2 4 2 5 2" xfId="14307" xr:uid="{11835DE7-B979-46E8-9E42-48A36A1CF4CD}"/>
    <cellStyle name="60% - Accent2 4 2 5 2 2" xfId="30964" xr:uid="{0E6CF3E8-0419-4760-88D5-FDA3B5D14107}"/>
    <cellStyle name="60% - Accent2 4 2 5 3" xfId="22636" xr:uid="{2F1EA181-3C6D-4A96-B100-025A0C99F190}"/>
    <cellStyle name="60% - Accent2 4 2 6" xfId="8755" xr:uid="{26767197-CCD7-4AF5-8954-D44B1647724E}"/>
    <cellStyle name="60% - Accent2 4 2 6 2" xfId="25412" xr:uid="{2E2203A8-B541-44FD-A10D-4C126B46583E}"/>
    <cellStyle name="60% - Accent2 4 2 7" xfId="17084" xr:uid="{E3C0DD6B-37EB-4784-9FF6-E66DFDBE0942}"/>
    <cellStyle name="60% - Accent2 4 3" xfId="644" xr:uid="{3B5C013F-08F5-42FA-943E-DF6036008E89}"/>
    <cellStyle name="60% - Accent2 4 3 2" xfId="1974" xr:uid="{A760E9B5-DD5F-4441-A34C-9B71F328C85E}"/>
    <cellStyle name="60% - Accent2 4 3 2 2" xfId="4764" xr:uid="{F86ADDE6-5173-4B58-861E-0D990005025B}"/>
    <cellStyle name="60% - Accent2 4 3 2 2 2" xfId="13094" xr:uid="{5F1C8619-52F0-4A6F-BD00-04C32CE419D4}"/>
    <cellStyle name="60% - Accent2 4 3 2 2 2 2" xfId="29751" xr:uid="{9DE6F820-664B-4CD1-9CC3-6F6E4711BBD7}"/>
    <cellStyle name="60% - Accent2 4 3 2 2 3" xfId="21423" xr:uid="{45C5E3FE-764D-4C82-B9A5-B6C960A3B9E8}"/>
    <cellStyle name="60% - Accent2 4 3 2 3" xfId="7540" xr:uid="{C35518A5-F74A-48CB-8088-C12E016A7CC6}"/>
    <cellStyle name="60% - Accent2 4 3 2 3 2" xfId="15870" xr:uid="{284C143C-B1E2-4294-B012-F15F01EA6C6F}"/>
    <cellStyle name="60% - Accent2 4 3 2 3 2 2" xfId="32527" xr:uid="{5F26798D-E427-4D7A-95B3-5690D6C44AF1}"/>
    <cellStyle name="60% - Accent2 4 3 2 3 3" xfId="24199" xr:uid="{5F02B379-5D8C-4BE8-8212-1F16FCBE38B0}"/>
    <cellStyle name="60% - Accent2 4 3 2 4" xfId="10318" xr:uid="{3D68CBBC-D275-4F80-8614-117E6F911B24}"/>
    <cellStyle name="60% - Accent2 4 3 2 4 2" xfId="26975" xr:uid="{0AF446B2-B04E-4566-9E68-FE2FE13D454D}"/>
    <cellStyle name="60% - Accent2 4 3 2 5" xfId="18647" xr:uid="{B0D787EB-AA86-4640-AF14-3EB90EA7B4DD}"/>
    <cellStyle name="60% - Accent2 4 3 3" xfId="3437" xr:uid="{A24AAB6D-EBB4-4D20-9824-E10B358B82CB}"/>
    <cellStyle name="60% - Accent2 4 3 3 2" xfId="11767" xr:uid="{69A1E815-426E-4858-A322-453D65D3BD4B}"/>
    <cellStyle name="60% - Accent2 4 3 3 2 2" xfId="28424" xr:uid="{F2196746-B929-4299-B33F-BEBA13B85FBC}"/>
    <cellStyle name="60% - Accent2 4 3 3 3" xfId="20096" xr:uid="{6642AA45-7727-42D1-9010-7EDCB0086917}"/>
    <cellStyle name="60% - Accent2 4 3 4" xfId="6213" xr:uid="{483E46B1-9546-4040-A398-B43437E98225}"/>
    <cellStyle name="60% - Accent2 4 3 4 2" xfId="14543" xr:uid="{DBB12F73-DAC0-4896-A868-9C30FB434AEA}"/>
    <cellStyle name="60% - Accent2 4 3 4 2 2" xfId="31200" xr:uid="{6AD22EBF-99B1-48F4-9131-77CB711AAE66}"/>
    <cellStyle name="60% - Accent2 4 3 4 3" xfId="22872" xr:uid="{B05A5D1D-E450-4524-B68B-978EA1428110}"/>
    <cellStyle name="60% - Accent2 4 3 5" xfId="8991" xr:uid="{13DE6BB9-0FDB-4544-AD65-691268553D86}"/>
    <cellStyle name="60% - Accent2 4 3 5 2" xfId="25648" xr:uid="{456333C5-0CA8-42FF-A033-B2D16A881B93}"/>
    <cellStyle name="60% - Accent2 4 3 6" xfId="17320" xr:uid="{12425437-D6A1-4531-8E10-DE45DF90D53F}"/>
    <cellStyle name="60% - Accent2 4 4" xfId="1121" xr:uid="{C7E83EE2-5823-4B27-837A-0DAF8F6BD918}"/>
    <cellStyle name="60% - Accent2 4 4 2" xfId="2449" xr:uid="{768B58D0-A113-403F-BE32-5CDED7EE7313}"/>
    <cellStyle name="60% - Accent2 4 4 2 2" xfId="5239" xr:uid="{962EF5D6-1549-446C-A906-F72D17E27C1C}"/>
    <cellStyle name="60% - Accent2 4 4 2 2 2" xfId="13569" xr:uid="{BB381916-66D3-44A4-BDE0-EB9105F847D9}"/>
    <cellStyle name="60% - Accent2 4 4 2 2 2 2" xfId="30226" xr:uid="{1609EA2E-B982-438D-849A-C2EF067D2910}"/>
    <cellStyle name="60% - Accent2 4 4 2 2 3" xfId="21898" xr:uid="{2428E0B3-8D17-427E-8D17-170524A73407}"/>
    <cellStyle name="60% - Accent2 4 4 2 3" xfId="8015" xr:uid="{FDA64F25-7B78-45A1-8166-E6E42615D9F1}"/>
    <cellStyle name="60% - Accent2 4 4 2 3 2" xfId="16345" xr:uid="{65FFB2B9-68BF-4791-B299-2F1FCD31A002}"/>
    <cellStyle name="60% - Accent2 4 4 2 3 2 2" xfId="33002" xr:uid="{FA0ECE75-7243-4CA6-977B-7D1850FA323B}"/>
    <cellStyle name="60% - Accent2 4 4 2 3 3" xfId="24674" xr:uid="{5211F9A8-73CA-4ABC-86F7-10EEB57AEF66}"/>
    <cellStyle name="60% - Accent2 4 4 2 4" xfId="10793" xr:uid="{C2B6D175-FB54-4A43-A19B-F24EB4DC9EC5}"/>
    <cellStyle name="60% - Accent2 4 4 2 4 2" xfId="27450" xr:uid="{68937B56-C415-4D8A-AC49-C1DFAB61AE81}"/>
    <cellStyle name="60% - Accent2 4 4 2 5" xfId="19122" xr:uid="{D1B104A4-BE47-4403-B1E9-2EB68B407168}"/>
    <cellStyle name="60% - Accent2 4 4 3" xfId="3912" xr:uid="{BFBCC459-2AFA-4414-B444-6A55ADE549D4}"/>
    <cellStyle name="60% - Accent2 4 4 3 2" xfId="12242" xr:uid="{8D707EFF-424C-4128-A24E-3E1334352FFE}"/>
    <cellStyle name="60% - Accent2 4 4 3 2 2" xfId="28899" xr:uid="{523D86B2-9ECF-415B-BA7F-569D0A49A647}"/>
    <cellStyle name="60% - Accent2 4 4 3 3" xfId="20571" xr:uid="{737989D8-1F68-4CD9-8085-E7DCE40EC2BB}"/>
    <cellStyle name="60% - Accent2 4 4 4" xfId="6688" xr:uid="{A9DC137F-A9C8-4DA4-856C-B8113BA809B2}"/>
    <cellStyle name="60% - Accent2 4 4 4 2" xfId="15018" xr:uid="{5D8D3A59-3273-4C04-9471-000337E8B8BE}"/>
    <cellStyle name="60% - Accent2 4 4 4 2 2" xfId="31675" xr:uid="{E4560693-4D0F-4490-AAE1-F4CF86518EBA}"/>
    <cellStyle name="60% - Accent2 4 4 4 3" xfId="23347" xr:uid="{E6F2AEB9-5311-4EA2-9E11-CE08CE6068C2}"/>
    <cellStyle name="60% - Accent2 4 4 5" xfId="9466" xr:uid="{C1E231CE-E240-4634-9DFC-361204C28008}"/>
    <cellStyle name="60% - Accent2 4 4 5 2" xfId="26123" xr:uid="{C79A8E6F-00F9-4774-8242-C6D63EFAA64A}"/>
    <cellStyle name="60% - Accent2 4 4 6" xfId="17795" xr:uid="{36E36142-30EA-4203-8953-AC6F67F4700A}"/>
    <cellStyle name="60% - Accent2 4 5" xfId="1501" xr:uid="{E3785D3D-0DCD-4965-9DA3-2BA280FB76C2}"/>
    <cellStyle name="60% - Accent2 4 5 2" xfId="4291" xr:uid="{8847A058-9B85-4AF1-8CE0-5A110D556DE0}"/>
    <cellStyle name="60% - Accent2 4 5 2 2" xfId="12621" xr:uid="{3B3558DF-2EFC-4B7B-B728-3DF2369E536C}"/>
    <cellStyle name="60% - Accent2 4 5 2 2 2" xfId="29278" xr:uid="{B3D1D250-8A9C-4004-A9ED-38F36874A537}"/>
    <cellStyle name="60% - Accent2 4 5 2 3" xfId="20950" xr:uid="{BA146613-0486-44F0-A52A-E8C694F116CE}"/>
    <cellStyle name="60% - Accent2 4 5 3" xfId="7067" xr:uid="{666D832E-B9CD-43CA-871F-1F6E9EDB8E62}"/>
    <cellStyle name="60% - Accent2 4 5 3 2" xfId="15397" xr:uid="{A160FD7F-BA63-43A7-9BB0-5BDE90201CFB}"/>
    <cellStyle name="60% - Accent2 4 5 3 2 2" xfId="32054" xr:uid="{9BD508B3-B1AD-457A-B9BB-75365C9DC126}"/>
    <cellStyle name="60% - Accent2 4 5 3 3" xfId="23726" xr:uid="{4800373F-90AB-4396-AB4D-D81F1212D718}"/>
    <cellStyle name="60% - Accent2 4 5 4" xfId="9845" xr:uid="{8621495C-E04D-46AE-8FD5-37982FD6A810}"/>
    <cellStyle name="60% - Accent2 4 5 4 2" xfId="26502" xr:uid="{EB3632F0-9174-4931-B2DE-F3DBFA45F205}"/>
    <cellStyle name="60% - Accent2 4 5 5" xfId="18174" xr:uid="{0334F549-CAFA-4E72-A5C2-B38A8C52DF4E}"/>
    <cellStyle name="60% - Accent2 4 6" xfId="2964" xr:uid="{00414CF8-FFD1-40E0-ACF7-5E00669DA032}"/>
    <cellStyle name="60% - Accent2 4 6 2" xfId="11294" xr:uid="{B0103188-0535-454D-A048-2D56F6B663DC}"/>
    <cellStyle name="60% - Accent2 4 6 2 2" xfId="27951" xr:uid="{30F01EF1-9A4F-47C7-9901-2B6E94ABC8BC}"/>
    <cellStyle name="60% - Accent2 4 6 3" xfId="19623" xr:uid="{3F561A44-E577-4FDB-8161-404F7035A3C0}"/>
    <cellStyle name="60% - Accent2 4 7" xfId="5740" xr:uid="{4E2E5ADC-E037-4DDF-90EC-96FC60EA93D7}"/>
    <cellStyle name="60% - Accent2 4 7 2" xfId="14070" xr:uid="{C24E018B-0812-4C89-9537-49D15E982817}"/>
    <cellStyle name="60% - Accent2 4 7 2 2" xfId="30727" xr:uid="{6820A04E-DCA3-4844-86A7-D7111FFAFA1B}"/>
    <cellStyle name="60% - Accent2 4 7 3" xfId="22399" xr:uid="{25A29F7F-BF23-4DAB-8F6F-FE56CC540F17}"/>
    <cellStyle name="60% - Accent2 4 8" xfId="8518" xr:uid="{386431AE-7D2C-4840-B158-87952143EE48}"/>
    <cellStyle name="60% - Accent2 4 8 2" xfId="25175" xr:uid="{1D26807C-6E83-41BB-AE8E-E3ED371CFA66}"/>
    <cellStyle name="60% - Accent2 4 9" xfId="16847" xr:uid="{866CE98C-9D0C-4083-BCAE-93BBEFD7A729}"/>
    <cellStyle name="60% - Accent2 5" xfId="296" xr:uid="{E0CACADA-29A1-4F36-9A78-92E8A2B17AC9}"/>
    <cellStyle name="60% - Accent2 5 2" xfId="778" xr:uid="{5B7E488D-096E-4016-9859-858BD1D7632B}"/>
    <cellStyle name="60% - Accent2 5 2 2" xfId="2106" xr:uid="{1C285805-7519-43F1-8554-DB5D0F3A6F87}"/>
    <cellStyle name="60% - Accent2 5 2 2 2" xfId="4896" xr:uid="{58471D3A-79B0-46BC-A0D1-8D914E2C024E}"/>
    <cellStyle name="60% - Accent2 5 2 2 2 2" xfId="13226" xr:uid="{03483F92-CEA5-4917-81BF-C9F3E8CB371D}"/>
    <cellStyle name="60% - Accent2 5 2 2 2 2 2" xfId="29883" xr:uid="{086591AA-8F56-4AE7-8E44-07A3A97BC599}"/>
    <cellStyle name="60% - Accent2 5 2 2 2 3" xfId="21555" xr:uid="{3728A24D-8EC9-4063-8C60-36B7F09CA9CC}"/>
    <cellStyle name="60% - Accent2 5 2 2 3" xfId="7672" xr:uid="{4F5AC52B-6C65-413F-801B-103172ADE4C3}"/>
    <cellStyle name="60% - Accent2 5 2 2 3 2" xfId="16002" xr:uid="{0B83F000-F283-46E7-B4E6-C6C6BE47525C}"/>
    <cellStyle name="60% - Accent2 5 2 2 3 2 2" xfId="32659" xr:uid="{FE79CC27-02DA-453D-BA53-C8F414706798}"/>
    <cellStyle name="60% - Accent2 5 2 2 3 3" xfId="24331" xr:uid="{6553D661-CDCA-4EBE-8C79-0B4575E98DE3}"/>
    <cellStyle name="60% - Accent2 5 2 2 4" xfId="10450" xr:uid="{BB3B9E03-5D54-4BDE-833A-94F98482DD74}"/>
    <cellStyle name="60% - Accent2 5 2 2 4 2" xfId="27107" xr:uid="{433E428F-77E6-4DF3-8813-4EF7C198E61A}"/>
    <cellStyle name="60% - Accent2 5 2 2 5" xfId="18779" xr:uid="{29DE3A79-C755-4B43-A648-877EAA53B2E4}"/>
    <cellStyle name="60% - Accent2 5 2 3" xfId="3569" xr:uid="{043EBDB7-6668-4CDF-96AA-5C8003CE8229}"/>
    <cellStyle name="60% - Accent2 5 2 3 2" xfId="11899" xr:uid="{DFFB7D73-B28B-4DDF-B878-090070BFD906}"/>
    <cellStyle name="60% - Accent2 5 2 3 2 2" xfId="28556" xr:uid="{257C9A53-B12C-41A5-8316-CE89A9F8788D}"/>
    <cellStyle name="60% - Accent2 5 2 3 3" xfId="20228" xr:uid="{42D0F14B-BC7B-4143-A1CF-40E5C86815C5}"/>
    <cellStyle name="60% - Accent2 5 2 4" xfId="6345" xr:uid="{88612A65-F572-4155-A24C-94BD699281EC}"/>
    <cellStyle name="60% - Accent2 5 2 4 2" xfId="14675" xr:uid="{010C5E5E-ADAB-42A8-9DFB-C1A8D9DA24CD}"/>
    <cellStyle name="60% - Accent2 5 2 4 2 2" xfId="31332" xr:uid="{890574EB-AE21-4983-B312-FA7F56D80504}"/>
    <cellStyle name="60% - Accent2 5 2 4 3" xfId="23004" xr:uid="{87F1290A-C2D8-46B5-AEAF-FC3A25A5BCE1}"/>
    <cellStyle name="60% - Accent2 5 2 5" xfId="9123" xr:uid="{B57212E8-FCB3-49F5-9F9A-6A329DDA6D8F}"/>
    <cellStyle name="60% - Accent2 5 2 5 2" xfId="25780" xr:uid="{E7B3AEF2-4500-4643-958B-8D536A76BC24}"/>
    <cellStyle name="60% - Accent2 5 2 6" xfId="17452" xr:uid="{C7C19901-7320-41A1-AEA5-8AE3B149919D}"/>
    <cellStyle name="60% - Accent2 5 3" xfId="1626" xr:uid="{4D8D679B-09BE-498B-9EB4-0962EC2FDBF5}"/>
    <cellStyle name="60% - Accent2 5 3 2" xfId="4416" xr:uid="{ADCE98DE-6F98-40C8-B04D-147A09B6647C}"/>
    <cellStyle name="60% - Accent2 5 3 2 2" xfId="12746" xr:uid="{19445286-8090-4FB7-B676-BB23C93CA299}"/>
    <cellStyle name="60% - Accent2 5 3 2 2 2" xfId="29403" xr:uid="{5F56160D-57C3-45FD-A443-EF8FBA299C3E}"/>
    <cellStyle name="60% - Accent2 5 3 2 3" xfId="21075" xr:uid="{9A6143CB-AD57-469A-9549-AAACBA941E36}"/>
    <cellStyle name="60% - Accent2 5 3 3" xfId="7192" xr:uid="{8B4174F3-7890-4684-B6B9-CFF612A1732F}"/>
    <cellStyle name="60% - Accent2 5 3 3 2" xfId="15522" xr:uid="{8C2517ED-35CB-40BD-B7D0-90171FDBE8D3}"/>
    <cellStyle name="60% - Accent2 5 3 3 2 2" xfId="32179" xr:uid="{BF8E09E5-D561-4935-8B4A-CFC31FB9E7C7}"/>
    <cellStyle name="60% - Accent2 5 3 3 3" xfId="23851" xr:uid="{F7C4E86A-BAEC-4E26-99D1-AC148B65E392}"/>
    <cellStyle name="60% - Accent2 5 3 4" xfId="9970" xr:uid="{06FD51C3-F94C-432B-9A1E-E85A64F06BAE}"/>
    <cellStyle name="60% - Accent2 5 3 4 2" xfId="26627" xr:uid="{8D26EA7A-E1E1-43E8-A676-D568E538BA07}"/>
    <cellStyle name="60% - Accent2 5 3 5" xfId="18299" xr:uid="{78C3B766-4BEA-4F47-AD16-04573679E8F1}"/>
    <cellStyle name="60% - Accent2 5 4" xfId="3089" xr:uid="{FC331A69-AF9E-4E71-8F25-BF42728E4F03}"/>
    <cellStyle name="60% - Accent2 5 4 2" xfId="11419" xr:uid="{C1CFD231-2DDA-43B2-AEB5-AC0338FCC50E}"/>
    <cellStyle name="60% - Accent2 5 4 2 2" xfId="28076" xr:uid="{CB5E190F-5EA1-42DD-9BF3-723CAEAE7658}"/>
    <cellStyle name="60% - Accent2 5 4 3" xfId="19748" xr:uid="{DDA034D9-8D00-4435-B435-05AA3FE96A00}"/>
    <cellStyle name="60% - Accent2 5 5" xfId="5865" xr:uid="{25D963B2-7A9F-407A-9957-F868DDE81D68}"/>
    <cellStyle name="60% - Accent2 5 5 2" xfId="14195" xr:uid="{0B35E78F-0D00-4F58-B8F1-CF887AA225C2}"/>
    <cellStyle name="60% - Accent2 5 5 2 2" xfId="30852" xr:uid="{239778E2-E029-4BE4-977D-B654745C65AC}"/>
    <cellStyle name="60% - Accent2 5 5 3" xfId="22524" xr:uid="{1C4447D0-5342-4177-85E3-2CDA9A555CF9}"/>
    <cellStyle name="60% - Accent2 5 6" xfId="8643" xr:uid="{80096063-6B36-4915-8ABD-97B175262D5D}"/>
    <cellStyle name="60% - Accent2 5 6 2" xfId="25300" xr:uid="{B956C61F-200B-461F-AE42-EA1AB8FB0929}"/>
    <cellStyle name="60% - Accent2 5 7" xfId="16972" xr:uid="{EEE88180-33D7-4EDF-8A01-8BB4F1303E1A}"/>
    <cellStyle name="60% - Accent2 6" xfId="532" xr:uid="{A54FC0E9-D08A-4F07-AB70-C042CDAACFFD}"/>
    <cellStyle name="60% - Accent2 6 2" xfId="1862" xr:uid="{ABC06A64-4F57-4B88-B36F-5FCAA1C39A57}"/>
    <cellStyle name="60% - Accent2 6 2 2" xfId="4652" xr:uid="{A2CE7F7A-5757-4486-858C-54FBD9A3DD27}"/>
    <cellStyle name="60% - Accent2 6 2 2 2" xfId="12982" xr:uid="{E38DD6A9-21BA-4F67-B2F4-6BD5C0065FAF}"/>
    <cellStyle name="60% - Accent2 6 2 2 2 2" xfId="29639" xr:uid="{BBCAC811-EEE6-40A8-84B9-37CC90B48B64}"/>
    <cellStyle name="60% - Accent2 6 2 2 3" xfId="21311" xr:uid="{45E5588D-E0F4-4280-9EA4-EDE5A7A1794D}"/>
    <cellStyle name="60% - Accent2 6 2 3" xfId="7428" xr:uid="{6D3250C8-AAD9-4329-B4B0-C632838B4A16}"/>
    <cellStyle name="60% - Accent2 6 2 3 2" xfId="15758" xr:uid="{69D43E8F-0DED-4FD4-A08A-FD6C4F358757}"/>
    <cellStyle name="60% - Accent2 6 2 3 2 2" xfId="32415" xr:uid="{627A774A-D957-4069-A150-42601B13182C}"/>
    <cellStyle name="60% - Accent2 6 2 3 3" xfId="24087" xr:uid="{94D69753-1C90-4B0C-8294-AB4B456C36C6}"/>
    <cellStyle name="60% - Accent2 6 2 4" xfId="10206" xr:uid="{81C973EE-3241-43CD-9F5A-5F717F0166A9}"/>
    <cellStyle name="60% - Accent2 6 2 4 2" xfId="26863" xr:uid="{C9C3F414-8274-44C1-8B83-343DFDBE9F99}"/>
    <cellStyle name="60% - Accent2 6 2 5" xfId="18535" xr:uid="{D2664C20-DFE8-47D3-B0D5-711A9DC579CD}"/>
    <cellStyle name="60% - Accent2 6 3" xfId="3325" xr:uid="{8C6F0E28-BBC0-40FA-B94A-0BDBCAF075DB}"/>
    <cellStyle name="60% - Accent2 6 3 2" xfId="11655" xr:uid="{D57496D5-EFBB-442A-9478-8EC1DA12FED0}"/>
    <cellStyle name="60% - Accent2 6 3 2 2" xfId="28312" xr:uid="{7B8E72C7-3C71-4F4C-AFCB-5242480E4C01}"/>
    <cellStyle name="60% - Accent2 6 3 3" xfId="19984" xr:uid="{475B9584-8458-4965-8DB1-72DEAFCEE7BE}"/>
    <cellStyle name="60% - Accent2 6 4" xfId="6101" xr:uid="{EBFD523F-C189-4275-AF7F-5AB57A39BBEC}"/>
    <cellStyle name="60% - Accent2 6 4 2" xfId="14431" xr:uid="{40CE936F-30EF-49CF-B2A6-07E6944CAD9C}"/>
    <cellStyle name="60% - Accent2 6 4 2 2" xfId="31088" xr:uid="{35284E8B-2FC7-480B-804E-4EC861B7AC60}"/>
    <cellStyle name="60% - Accent2 6 4 3" xfId="22760" xr:uid="{C21B9917-8BD4-4F11-A170-788D2675FD12}"/>
    <cellStyle name="60% - Accent2 6 5" xfId="8879" xr:uid="{6B2E66F0-98C0-4782-ABB1-E9BB9B2E65F1}"/>
    <cellStyle name="60% - Accent2 6 5 2" xfId="25536" xr:uid="{3E4ED1EC-2448-4275-B53C-F6CDB1567F0F}"/>
    <cellStyle name="60% - Accent2 6 6" xfId="17208" xr:uid="{F017223B-77D3-4BFA-85DC-FA90C9EAB28E}"/>
    <cellStyle name="60% - Accent2 7" xfId="1009" xr:uid="{6B3E1A66-FD7D-42A0-BDE0-D383F63C1886}"/>
    <cellStyle name="60% - Accent2 7 2" xfId="2337" xr:uid="{5C5E16D2-8596-4C76-AF4C-E461499BB8DF}"/>
    <cellStyle name="60% - Accent2 7 2 2" xfId="5127" xr:uid="{ED0911D8-C7E6-45CA-9908-290BA8AF2C9C}"/>
    <cellStyle name="60% - Accent2 7 2 2 2" xfId="13457" xr:uid="{A5B122A4-40B6-435D-A404-6209E891E8AC}"/>
    <cellStyle name="60% - Accent2 7 2 2 2 2" xfId="30114" xr:uid="{047B2C3E-06ED-4F32-AD14-5CD5C7493D01}"/>
    <cellStyle name="60% - Accent2 7 2 2 3" xfId="21786" xr:uid="{A320C160-B93F-40F3-BF0F-4F27A3D344EE}"/>
    <cellStyle name="60% - Accent2 7 2 3" xfId="7903" xr:uid="{1ECC4397-0E5A-4E53-86B2-59AAD80188B2}"/>
    <cellStyle name="60% - Accent2 7 2 3 2" xfId="16233" xr:uid="{0560EB6C-3183-47D8-9AF7-DF97E7BF851C}"/>
    <cellStyle name="60% - Accent2 7 2 3 2 2" xfId="32890" xr:uid="{9D234C78-F5DF-4BD1-8D96-4CE35A4B1CA2}"/>
    <cellStyle name="60% - Accent2 7 2 3 3" xfId="24562" xr:uid="{89299610-AA26-4CAD-878D-22B2B32D9832}"/>
    <cellStyle name="60% - Accent2 7 2 4" xfId="10681" xr:uid="{84600D91-C484-46DF-9AE5-FF0EEB0AF6E2}"/>
    <cellStyle name="60% - Accent2 7 2 4 2" xfId="27338" xr:uid="{8C13C8B2-A8A8-4FD2-BA73-6039BF1622E4}"/>
    <cellStyle name="60% - Accent2 7 2 5" xfId="19010" xr:uid="{B5962B58-5D6A-4C43-B1C0-6BF44F9CFB60}"/>
    <cellStyle name="60% - Accent2 7 3" xfId="3800" xr:uid="{B119CA15-1590-423A-97FE-4821B081074D}"/>
    <cellStyle name="60% - Accent2 7 3 2" xfId="12130" xr:uid="{9AF8110F-18C5-42F5-A728-E05B081BDD43}"/>
    <cellStyle name="60% - Accent2 7 3 2 2" xfId="28787" xr:uid="{E480F5EA-1DC5-4189-8E94-3E1170CD1A54}"/>
    <cellStyle name="60% - Accent2 7 3 3" xfId="20459" xr:uid="{983AD60D-5107-4BCA-B9F3-0EAA15A5C320}"/>
    <cellStyle name="60% - Accent2 7 4" xfId="6576" xr:uid="{23C29A5B-821B-477B-82B5-BBE5D64CB75D}"/>
    <cellStyle name="60% - Accent2 7 4 2" xfId="14906" xr:uid="{998FB19E-BE8B-407A-AD7C-7DA6FB2FFE75}"/>
    <cellStyle name="60% - Accent2 7 4 2 2" xfId="31563" xr:uid="{8176AAEB-A3D0-48FA-A532-A512FDB48FEA}"/>
    <cellStyle name="60% - Accent2 7 4 3" xfId="23235" xr:uid="{82B4B63F-408D-40FE-AB39-F9C326D0FAB6}"/>
    <cellStyle name="60% - Accent2 7 5" xfId="9354" xr:uid="{233C5F10-E898-4177-8D57-1FE64FBC0251}"/>
    <cellStyle name="60% - Accent2 7 5 2" xfId="26011" xr:uid="{BA708EC8-FD6E-4041-A608-E6AD07B5F2F7}"/>
    <cellStyle name="60% - Accent2 7 6" xfId="17683" xr:uid="{CBF5FE8B-0B4E-49F9-8D3A-C380A3A32D79}"/>
    <cellStyle name="60% - Accent2 8" xfId="1244" xr:uid="{27CCBF72-7DD5-45BC-A919-BD7DA78668F5}"/>
    <cellStyle name="60% - Accent2 8 2" xfId="2572" xr:uid="{05A49328-A9FD-4575-A95D-54D1D75D2A04}"/>
    <cellStyle name="60% - Accent2 8 2 2" xfId="5362" xr:uid="{8D33CB6C-6D6F-41E8-9517-5373FDE83646}"/>
    <cellStyle name="60% - Accent2 8 2 2 2" xfId="13692" xr:uid="{CA007EA7-3BA3-4994-BC88-1B8A61707548}"/>
    <cellStyle name="60% - Accent2 8 2 2 2 2" xfId="30349" xr:uid="{0AC2A596-2BD5-4AD7-B377-28A808B2097D}"/>
    <cellStyle name="60% - Accent2 8 2 2 3" xfId="22021" xr:uid="{A1CDB636-EEF5-4A4D-8632-ACF1413DCC3B}"/>
    <cellStyle name="60% - Accent2 8 2 3" xfId="8138" xr:uid="{6794FA40-A19C-43FA-8240-E58B2AECE2E6}"/>
    <cellStyle name="60% - Accent2 8 2 3 2" xfId="16468" xr:uid="{DAF80DEA-A26A-4F68-8C41-C2E95ED6D031}"/>
    <cellStyle name="60% - Accent2 8 2 3 2 2" xfId="33125" xr:uid="{5167EE3A-B35E-4C60-8D2C-1BF28E2A1E96}"/>
    <cellStyle name="60% - Accent2 8 2 3 3" xfId="24797" xr:uid="{FC2DED4F-4C9E-496E-AF60-8F54CEC92118}"/>
    <cellStyle name="60% - Accent2 8 2 4" xfId="10916" xr:uid="{59A221CB-9352-4E27-8DEF-6D7F6121FAD7}"/>
    <cellStyle name="60% - Accent2 8 2 4 2" xfId="27573" xr:uid="{D296B881-0641-4E08-8D62-BDA03AF6D4C8}"/>
    <cellStyle name="60% - Accent2 8 2 5" xfId="19245" xr:uid="{69C2F1C4-F211-456B-9F25-C03F3A18F488}"/>
    <cellStyle name="60% - Accent2 8 3" xfId="4035" xr:uid="{9FD3E781-162D-481D-9816-FF7860680BA0}"/>
    <cellStyle name="60% - Accent2 8 3 2" xfId="12365" xr:uid="{FE6FE5C4-8ACE-4ACE-BF31-0728F884C7FA}"/>
    <cellStyle name="60% - Accent2 8 3 2 2" xfId="29022" xr:uid="{BF0F1086-5800-4303-8FD5-EFBADC9F3879}"/>
    <cellStyle name="60% - Accent2 8 3 3" xfId="20694" xr:uid="{39C00418-3F25-435F-885E-15C718249E94}"/>
    <cellStyle name="60% - Accent2 8 4" xfId="6811" xr:uid="{3FEC88C2-B7D8-475A-8DB6-FD2B2567604A}"/>
    <cellStyle name="60% - Accent2 8 4 2" xfId="15141" xr:uid="{DC52AFF9-35A9-45C3-BC01-EDBBEBF44383}"/>
    <cellStyle name="60% - Accent2 8 4 2 2" xfId="31798" xr:uid="{71397D63-754E-4569-8345-88030050A662}"/>
    <cellStyle name="60% - Accent2 8 4 3" xfId="23470" xr:uid="{E83811C1-BD9F-45E5-9C33-BAFE0D47194B}"/>
    <cellStyle name="60% - Accent2 8 5" xfId="9589" xr:uid="{43DFC247-CC91-4F4B-91A5-F07A4F303287}"/>
    <cellStyle name="60% - Accent2 8 5 2" xfId="26246" xr:uid="{BCF7AA9F-F34C-4171-9313-2EAC211D0DD0}"/>
    <cellStyle name="60% - Accent2 8 6" xfId="17918" xr:uid="{05483BE7-59A3-48DC-B3D4-68A273A15B2B}"/>
    <cellStyle name="60% - Accent2 9" xfId="1266" xr:uid="{E2F96F55-84D3-4037-BA1D-7F138F538BAC}"/>
    <cellStyle name="60% - Accent2 9 2" xfId="2594" xr:uid="{13D41298-8984-4AE5-A936-D551C893B480}"/>
    <cellStyle name="60% - Accent2 9 2 2" xfId="5384" xr:uid="{32C19110-513E-49C8-9A06-F091018541BD}"/>
    <cellStyle name="60% - Accent2 9 2 2 2" xfId="13714" xr:uid="{4467D5BA-0D35-4508-9F9A-5BE8B5FC58C2}"/>
    <cellStyle name="60% - Accent2 9 2 2 2 2" xfId="30371" xr:uid="{49966C1E-BCC8-465A-850C-15FAE4E427CB}"/>
    <cellStyle name="60% - Accent2 9 2 2 3" xfId="22043" xr:uid="{CF278C91-C077-4143-A751-75A69B926EEB}"/>
    <cellStyle name="60% - Accent2 9 2 3" xfId="8160" xr:uid="{205F1C92-BE79-42AA-90D0-5FEECCB3B052}"/>
    <cellStyle name="60% - Accent2 9 2 3 2" xfId="16490" xr:uid="{1455A629-44CB-4A44-9161-1AED128A4E87}"/>
    <cellStyle name="60% - Accent2 9 2 3 2 2" xfId="33147" xr:uid="{8573F118-24D7-426E-A408-469226B84E08}"/>
    <cellStyle name="60% - Accent2 9 2 3 3" xfId="24819" xr:uid="{90E9BA2C-EB93-46A1-89CC-FA6EB1DC5E1B}"/>
    <cellStyle name="60% - Accent2 9 2 4" xfId="10938" xr:uid="{FFD42A74-76F4-4066-B259-6BD86398972B}"/>
    <cellStyle name="60% - Accent2 9 2 4 2" xfId="27595" xr:uid="{B8C54176-9A60-42BE-BA41-4F020F252147}"/>
    <cellStyle name="60% - Accent2 9 2 5" xfId="19267" xr:uid="{2068F268-4166-4C06-B801-438C44F240B2}"/>
    <cellStyle name="60% - Accent2 9 3" xfId="4057" xr:uid="{2AA08841-0AD2-441F-B8B0-055C78BB1016}"/>
    <cellStyle name="60% - Accent2 9 3 2" xfId="12387" xr:uid="{0FF0B312-E35D-4544-A8BF-D12BDAA47189}"/>
    <cellStyle name="60% - Accent2 9 3 2 2" xfId="29044" xr:uid="{DAB79E30-C5B0-4D91-B40A-421B8BCAFA50}"/>
    <cellStyle name="60% - Accent2 9 3 3" xfId="20716" xr:uid="{DFD2F313-C2C5-4B8C-9D24-429DADF1E2FD}"/>
    <cellStyle name="60% - Accent2 9 4" xfId="6833" xr:uid="{AEEA4C80-9BEC-4CE0-B1C0-ECD36DADC2D7}"/>
    <cellStyle name="60% - Accent2 9 4 2" xfId="15163" xr:uid="{C468B431-B40C-4D19-96E2-33F0FB98E469}"/>
    <cellStyle name="60% - Accent2 9 4 2 2" xfId="31820" xr:uid="{F4CD2CDF-9913-4911-BD37-38185AB8AB06}"/>
    <cellStyle name="60% - Accent2 9 4 3" xfId="23492" xr:uid="{D6A707BF-9A15-419B-BD82-BFC077259454}"/>
    <cellStyle name="60% - Accent2 9 5" xfId="9611" xr:uid="{514FC6EA-85E0-46C2-97D1-1D965514AF39}"/>
    <cellStyle name="60% - Accent2 9 5 2" xfId="26268" xr:uid="{2CE28BB3-9B1B-4552-A668-BE7DE51A81C6}"/>
    <cellStyle name="60% - Accent2 9 6" xfId="17940" xr:uid="{BCCB012A-DEAD-4FE8-AD57-1D4F77D4EA3C}"/>
    <cellStyle name="60% - Accent3" xfId="43" builtinId="40" customBuiltin="1"/>
    <cellStyle name="60% - Accent3 10" xfId="1387" xr:uid="{33CE08E5-EE9B-42CB-8409-5BDE039FCF39}"/>
    <cellStyle name="60% - Accent3 10 2" xfId="4178" xr:uid="{48041043-AF6B-4B6F-A615-65EEF5B27D0A}"/>
    <cellStyle name="60% - Accent3 10 2 2" xfId="12508" xr:uid="{09131588-FF48-4A23-90CC-661530BFF53F}"/>
    <cellStyle name="60% - Accent3 10 2 2 2" xfId="29165" xr:uid="{7E641C9D-A5BF-4D81-B15D-41C52947046C}"/>
    <cellStyle name="60% - Accent3 10 2 3" xfId="20837" xr:uid="{021289B8-3574-4977-8442-D1EEB7111D96}"/>
    <cellStyle name="60% - Accent3 10 3" xfId="6954" xr:uid="{46F52122-463F-4D2C-BFEB-073AE742181C}"/>
    <cellStyle name="60% - Accent3 10 3 2" xfId="15284" xr:uid="{56603ACB-0376-4C30-B9B9-A1E35F257148}"/>
    <cellStyle name="60% - Accent3 10 3 2 2" xfId="31941" xr:uid="{078C4442-5F5D-4E68-8D33-9CDF7286D6AC}"/>
    <cellStyle name="60% - Accent3 10 3 3" xfId="23613" xr:uid="{803471BC-F14E-44F5-BF2A-041F1E6A139B}"/>
    <cellStyle name="60% - Accent3 10 4" xfId="9732" xr:uid="{A1037BC4-663D-43CD-906F-35BAE45D9D23}"/>
    <cellStyle name="60% - Accent3 10 4 2" xfId="26389" xr:uid="{AE45D988-1950-411C-85E6-9D308A5709CE}"/>
    <cellStyle name="60% - Accent3 10 5" xfId="18061" xr:uid="{EEEE4577-6F20-4328-B2F8-0B4FE64E65B0}"/>
    <cellStyle name="60% - Accent3 11" xfId="2849" xr:uid="{0EBEC7B4-F9DB-4227-9C84-336C8F51C149}"/>
    <cellStyle name="60% - Accent3 11 2" xfId="11181" xr:uid="{5296506D-29F6-4FB5-8C64-26113BF608FA}"/>
    <cellStyle name="60% - Accent3 11 2 2" xfId="27838" xr:uid="{22A928E4-07F9-4DB3-ADDB-FA76EB8B8611}"/>
    <cellStyle name="60% - Accent3 11 3" xfId="19510" xr:uid="{7D78355B-C78F-41CC-9267-0A488D789AD7}"/>
    <cellStyle name="60% - Accent3 12" xfId="5627" xr:uid="{E9AD033E-2F80-4595-8BBD-F428147F13C6}"/>
    <cellStyle name="60% - Accent3 12 2" xfId="13957" xr:uid="{DD8269E2-37A8-4652-94ED-6483D978F317}"/>
    <cellStyle name="60% - Accent3 12 2 2" xfId="30614" xr:uid="{FA0A6C87-441D-4D92-B090-3D34E9D024E9}"/>
    <cellStyle name="60% - Accent3 12 3" xfId="22286" xr:uid="{121CAA0B-9810-44B8-83E3-07FADF157D18}"/>
    <cellStyle name="60% - Accent3 13" xfId="8403" xr:uid="{CC84F5A3-6B81-4011-934E-6DCDE9DD860F}"/>
    <cellStyle name="60% - Accent3 13 2" xfId="25062" xr:uid="{57204E09-E921-402E-9EF1-B43E8E6185EC}"/>
    <cellStyle name="60% - Accent3 14" xfId="16732" xr:uid="{A39CFB20-1583-4FEB-AC58-231B2838977D}"/>
    <cellStyle name="60% - Accent3 15" xfId="34699" xr:uid="{1E417BB9-4807-46F9-8AC8-A6669C40D3DF}"/>
    <cellStyle name="60% - Accent3 2" xfId="85" xr:uid="{BBCC2B9F-622C-4528-8FC2-3013A34D773C}"/>
    <cellStyle name="60% - Accent3 2 10" xfId="5662" xr:uid="{35A2AB9E-CB5A-4A76-A330-19126541B72B}"/>
    <cellStyle name="60% - Accent3 2 10 2" xfId="13992" xr:uid="{6C6E838C-F091-4EF3-B6B5-2468DC8F9AF8}"/>
    <cellStyle name="60% - Accent3 2 10 2 2" xfId="30649" xr:uid="{F69ADC9F-89A0-4F50-8D24-B32485C62E4D}"/>
    <cellStyle name="60% - Accent3 2 10 3" xfId="22321" xr:uid="{2509CC14-C69F-4A57-A403-7C348D329C5B}"/>
    <cellStyle name="60% - Accent3 2 11" xfId="8439" xr:uid="{8C065606-ACC6-4A39-91AD-1CBD5172C6CD}"/>
    <cellStyle name="60% - Accent3 2 11 2" xfId="25097" xr:uid="{8D50F9D5-AE92-42D0-816A-B7A6A0BAE9A5}"/>
    <cellStyle name="60% - Accent3 2 12" xfId="16769" xr:uid="{7A395EE5-18CF-442E-8567-57A4FFABCA90}"/>
    <cellStyle name="60% - Accent3 2 13" xfId="33880" xr:uid="{E37A4CC0-2532-4F37-A821-E6051BD7A7C2}"/>
    <cellStyle name="60% - Accent3 2 14" xfId="34723" xr:uid="{06F8698F-C4AA-44E7-8078-C3D2AC2CC413}"/>
    <cellStyle name="60% - Accent3 2 2" xfId="146" xr:uid="{DE21CAF7-274E-497F-9E15-E5A85511EB4D}"/>
    <cellStyle name="60% - Accent3 2 2 10" xfId="8498" xr:uid="{A69441B6-FD50-4407-8053-40F8E69D6B12}"/>
    <cellStyle name="60% - Accent3 2 2 10 2" xfId="25155" xr:uid="{11EA7324-7AC5-4254-A2B0-9299B3AFB665}"/>
    <cellStyle name="60% - Accent3 2 2 11" xfId="16827" xr:uid="{769106D2-8E43-40A0-8CEA-6DEB37B71939}"/>
    <cellStyle name="60% - Accent3 2 2 12" xfId="34783" xr:uid="{DEF3E78F-EB71-4CB7-9429-B7405F8D97B6}"/>
    <cellStyle name="60% - Accent3 2 2 2" xfId="266" xr:uid="{9CF13E10-5A8E-48EC-93B6-3A3E3699D485}"/>
    <cellStyle name="60% - Accent3 2 2 2 2" xfId="508" xr:uid="{45D6242C-0749-4794-83D4-4BED9D57B527}"/>
    <cellStyle name="60% - Accent3 2 2 2 2 2" xfId="984" xr:uid="{4EB1C941-91D6-412B-AD0F-54CA9DE29B17}"/>
    <cellStyle name="60% - Accent3 2 2 2 2 2 2" xfId="2312" xr:uid="{3BDE8070-BADA-48DD-BF7A-D40E6B550708}"/>
    <cellStyle name="60% - Accent3 2 2 2 2 2 2 2" xfId="5102" xr:uid="{C81BC05F-4704-4449-8910-ED4E2710193B}"/>
    <cellStyle name="60% - Accent3 2 2 2 2 2 2 2 2" xfId="13432" xr:uid="{3E96A5B4-CAFF-4A04-A2A3-68B4E00C2EC9}"/>
    <cellStyle name="60% - Accent3 2 2 2 2 2 2 2 2 2" xfId="30089" xr:uid="{442B3B49-EA4F-4779-8888-775E00F238A5}"/>
    <cellStyle name="60% - Accent3 2 2 2 2 2 2 2 3" xfId="21761" xr:uid="{31334914-CAF3-4D6B-AAB5-2AF8FB5EC475}"/>
    <cellStyle name="60% - Accent3 2 2 2 2 2 2 3" xfId="7878" xr:uid="{DF25136F-34B9-4F92-813F-696583874A69}"/>
    <cellStyle name="60% - Accent3 2 2 2 2 2 2 3 2" xfId="16208" xr:uid="{6831C1B1-ADF1-4F68-8454-39C8D1E22DF3}"/>
    <cellStyle name="60% - Accent3 2 2 2 2 2 2 3 2 2" xfId="32865" xr:uid="{EF719252-C21A-4EC6-96A3-468397F85218}"/>
    <cellStyle name="60% - Accent3 2 2 2 2 2 2 3 3" xfId="24537" xr:uid="{45D965A7-CF98-48FC-8E6A-2DE9FC3808A5}"/>
    <cellStyle name="60% - Accent3 2 2 2 2 2 2 4" xfId="10656" xr:uid="{D4AA0890-AAA4-4381-ACA1-B64F8C8D1114}"/>
    <cellStyle name="60% - Accent3 2 2 2 2 2 2 4 2" xfId="27313" xr:uid="{96706052-6322-4212-8C20-F7DEA0573209}"/>
    <cellStyle name="60% - Accent3 2 2 2 2 2 2 5" xfId="18985" xr:uid="{97BEE7F5-0783-4839-AB5E-67825F2FB33D}"/>
    <cellStyle name="60% - Accent3 2 2 2 2 2 3" xfId="3775" xr:uid="{D2777751-AC19-4739-9E14-2BE6FBD78915}"/>
    <cellStyle name="60% - Accent3 2 2 2 2 2 3 2" xfId="12105" xr:uid="{67B3DFD2-1E46-4ECF-9251-42374C4661A4}"/>
    <cellStyle name="60% - Accent3 2 2 2 2 2 3 2 2" xfId="28762" xr:uid="{23DB5337-D62E-47F0-ABD5-DD4389B6B404}"/>
    <cellStyle name="60% - Accent3 2 2 2 2 2 3 3" xfId="20434" xr:uid="{A548755F-3BA3-4668-BD1D-984ED871C24F}"/>
    <cellStyle name="60% - Accent3 2 2 2 2 2 4" xfId="6551" xr:uid="{4CA60DFB-9A35-4065-A1AC-1B29C4DD0ABB}"/>
    <cellStyle name="60% - Accent3 2 2 2 2 2 4 2" xfId="14881" xr:uid="{3CF9DCB0-2595-435D-9B00-EE5A05F9E57B}"/>
    <cellStyle name="60% - Accent3 2 2 2 2 2 4 2 2" xfId="31538" xr:uid="{4604483A-3E19-4344-B926-E354CD1F5AB1}"/>
    <cellStyle name="60% - Accent3 2 2 2 2 2 4 3" xfId="23210" xr:uid="{65636A16-8A46-4204-B7D8-D502D2A90B65}"/>
    <cellStyle name="60% - Accent3 2 2 2 2 2 5" xfId="9329" xr:uid="{4B6DD3D7-36BE-4336-AE9E-863787A366B7}"/>
    <cellStyle name="60% - Accent3 2 2 2 2 2 5 2" xfId="25986" xr:uid="{B063E061-F987-49F6-BDDA-63365D7BF715}"/>
    <cellStyle name="60% - Accent3 2 2 2 2 2 6" xfId="17658" xr:uid="{42884859-93D6-4723-944A-16917DC2184F}"/>
    <cellStyle name="60% - Accent3 2 2 2 2 3" xfId="1838" xr:uid="{69AF3070-7DE3-4CDA-83F3-2896D306F102}"/>
    <cellStyle name="60% - Accent3 2 2 2 2 3 2" xfId="4628" xr:uid="{810FE574-295B-4CEB-9B0B-F16D523BD2C4}"/>
    <cellStyle name="60% - Accent3 2 2 2 2 3 2 2" xfId="12958" xr:uid="{008E5327-2351-4617-8BDB-C1068070688B}"/>
    <cellStyle name="60% - Accent3 2 2 2 2 3 2 2 2" xfId="29615" xr:uid="{013CBD1F-28B1-420F-9149-4B6B29176142}"/>
    <cellStyle name="60% - Accent3 2 2 2 2 3 2 3" xfId="21287" xr:uid="{D955A7E1-F958-4013-8F5C-522C0268C4F5}"/>
    <cellStyle name="60% - Accent3 2 2 2 2 3 3" xfId="7404" xr:uid="{246964CF-1053-4028-893A-EA46B9841C33}"/>
    <cellStyle name="60% - Accent3 2 2 2 2 3 3 2" xfId="15734" xr:uid="{C9E7D999-AA87-4D5D-A329-5BE6073E1C16}"/>
    <cellStyle name="60% - Accent3 2 2 2 2 3 3 2 2" xfId="32391" xr:uid="{2C6B1956-9441-4708-A79B-D0D4E7CB1EE9}"/>
    <cellStyle name="60% - Accent3 2 2 2 2 3 3 3" xfId="24063" xr:uid="{5E155B4E-86B1-4C67-A522-7CFE306D51F7}"/>
    <cellStyle name="60% - Accent3 2 2 2 2 3 4" xfId="10182" xr:uid="{AA73A68B-D107-413D-8316-5BCBE59C1BCD}"/>
    <cellStyle name="60% - Accent3 2 2 2 2 3 4 2" xfId="26839" xr:uid="{EACB867B-AE96-4D90-8642-96F178DE12E4}"/>
    <cellStyle name="60% - Accent3 2 2 2 2 3 5" xfId="18511" xr:uid="{62370DAF-5C61-4DA2-A8E0-43950363E287}"/>
    <cellStyle name="60% - Accent3 2 2 2 2 4" xfId="3301" xr:uid="{C6FA2542-070C-4817-82EA-1E970BBADEE9}"/>
    <cellStyle name="60% - Accent3 2 2 2 2 4 2" xfId="11631" xr:uid="{3AC79868-1F3F-4D92-98E9-436B97D549DE}"/>
    <cellStyle name="60% - Accent3 2 2 2 2 4 2 2" xfId="28288" xr:uid="{F28ACBFC-8C48-4DB9-B33C-4CA0A6FA5112}"/>
    <cellStyle name="60% - Accent3 2 2 2 2 4 3" xfId="19960" xr:uid="{929125B6-06CA-447D-8FC1-86D3F95B31DC}"/>
    <cellStyle name="60% - Accent3 2 2 2 2 5" xfId="6077" xr:uid="{F92FE428-E1C8-47CF-9D85-854CBB1EA3E9}"/>
    <cellStyle name="60% - Accent3 2 2 2 2 5 2" xfId="14407" xr:uid="{75AF2537-B9B6-422D-BDA3-9E107475B788}"/>
    <cellStyle name="60% - Accent3 2 2 2 2 5 2 2" xfId="31064" xr:uid="{49E62E22-DCBD-41B8-93EA-EB2766797116}"/>
    <cellStyle name="60% - Accent3 2 2 2 2 5 3" xfId="22736" xr:uid="{A7D0172C-32DE-470B-9D50-A7D2B70FEB1C}"/>
    <cellStyle name="60% - Accent3 2 2 2 2 6" xfId="8855" xr:uid="{DB6BDB3D-42D2-454F-8B47-DED10D4664B8}"/>
    <cellStyle name="60% - Accent3 2 2 2 2 6 2" xfId="25512" xr:uid="{784F1E96-75D8-46DF-926F-CDE2749503F2}"/>
    <cellStyle name="60% - Accent3 2 2 2 2 7" xfId="17184" xr:uid="{CD93A959-033D-4F45-8611-9F96B7339618}"/>
    <cellStyle name="60% - Accent3 2 2 2 3" xfId="744" xr:uid="{5C17D2ED-3B7E-445E-87AA-32EA8AC4364D}"/>
    <cellStyle name="60% - Accent3 2 2 2 3 2" xfId="2074" xr:uid="{9E242402-2E59-4A93-B064-63FF877B7C5A}"/>
    <cellStyle name="60% - Accent3 2 2 2 3 2 2" xfId="4864" xr:uid="{3990811A-D8EE-4F7D-8144-540FFDA39BFB}"/>
    <cellStyle name="60% - Accent3 2 2 2 3 2 2 2" xfId="13194" xr:uid="{3A46835A-554B-4E8C-B5E2-1FDAEA76647A}"/>
    <cellStyle name="60% - Accent3 2 2 2 3 2 2 2 2" xfId="29851" xr:uid="{B78D1917-BA93-4DD3-8282-5512F6927264}"/>
    <cellStyle name="60% - Accent3 2 2 2 3 2 2 3" xfId="21523" xr:uid="{50D83E1A-8181-45FC-9B87-0AEA092F962C}"/>
    <cellStyle name="60% - Accent3 2 2 2 3 2 3" xfId="7640" xr:uid="{491ADBF1-DDCE-4227-82F3-011CD62975D8}"/>
    <cellStyle name="60% - Accent3 2 2 2 3 2 3 2" xfId="15970" xr:uid="{3FFA9840-EF0F-4CEF-8DC8-0E151648829C}"/>
    <cellStyle name="60% - Accent3 2 2 2 3 2 3 2 2" xfId="32627" xr:uid="{FB20289C-97CE-4505-ABD0-886573611B45}"/>
    <cellStyle name="60% - Accent3 2 2 2 3 2 3 3" xfId="24299" xr:uid="{AC868692-512B-4FA7-83E0-3B3376197C0B}"/>
    <cellStyle name="60% - Accent3 2 2 2 3 2 4" xfId="10418" xr:uid="{2F8C0B02-5EAE-4669-9B55-14DB70923016}"/>
    <cellStyle name="60% - Accent3 2 2 2 3 2 4 2" xfId="27075" xr:uid="{2A9B7FFF-93D1-4D0A-A64D-631E71BB20E5}"/>
    <cellStyle name="60% - Accent3 2 2 2 3 2 5" xfId="18747" xr:uid="{AE416BED-05AA-430F-BB48-FD7D086D7C5C}"/>
    <cellStyle name="60% - Accent3 2 2 2 3 3" xfId="3537" xr:uid="{DA258F8F-BEAC-491F-8F9E-E8B993EAC319}"/>
    <cellStyle name="60% - Accent3 2 2 2 3 3 2" xfId="11867" xr:uid="{376A1C35-E1EF-46C8-B8EC-0FA7AF787ACC}"/>
    <cellStyle name="60% - Accent3 2 2 2 3 3 2 2" xfId="28524" xr:uid="{2C676C79-5EF5-4D9A-B7B7-373358A70222}"/>
    <cellStyle name="60% - Accent3 2 2 2 3 3 3" xfId="20196" xr:uid="{811790F7-C7E7-466E-B132-2ABBA3102508}"/>
    <cellStyle name="60% - Accent3 2 2 2 3 4" xfId="6313" xr:uid="{6B66B042-31A6-4B51-8B0C-EC40F71BE586}"/>
    <cellStyle name="60% - Accent3 2 2 2 3 4 2" xfId="14643" xr:uid="{8BDBD33B-C0F7-4F9E-A7A8-99287C801006}"/>
    <cellStyle name="60% - Accent3 2 2 2 3 4 2 2" xfId="31300" xr:uid="{2D870EE1-83E3-468A-B1C1-105D31720E99}"/>
    <cellStyle name="60% - Accent3 2 2 2 3 4 3" xfId="22972" xr:uid="{B3B7992A-4997-49B4-B691-A031A041468F}"/>
    <cellStyle name="60% - Accent3 2 2 2 3 5" xfId="9091" xr:uid="{F58EF660-00A6-4E91-B485-80301283ADEB}"/>
    <cellStyle name="60% - Accent3 2 2 2 3 5 2" xfId="25748" xr:uid="{4B68834A-9D52-4FDE-9988-8E809B0AE896}"/>
    <cellStyle name="60% - Accent3 2 2 2 3 6" xfId="17420" xr:uid="{222000D4-B790-45D0-99D7-F7D16A424F96}"/>
    <cellStyle name="60% - Accent3 2 2 2 4" xfId="1221" xr:uid="{A2339F3E-8814-43B6-B0CC-33365906CC7E}"/>
    <cellStyle name="60% - Accent3 2 2 2 4 2" xfId="2549" xr:uid="{A35F7588-C1EC-456A-8CAE-73438DA20ECD}"/>
    <cellStyle name="60% - Accent3 2 2 2 4 2 2" xfId="5339" xr:uid="{586768CD-4060-4E51-ACFC-9DD005E5E789}"/>
    <cellStyle name="60% - Accent3 2 2 2 4 2 2 2" xfId="13669" xr:uid="{16C6CA86-42EF-4757-A29D-F9736471349C}"/>
    <cellStyle name="60% - Accent3 2 2 2 4 2 2 2 2" xfId="30326" xr:uid="{2BB0B856-6647-4A0F-B4C6-2B3792DEC3C9}"/>
    <cellStyle name="60% - Accent3 2 2 2 4 2 2 3" xfId="21998" xr:uid="{9016DC3A-67B4-4EDB-BE99-AF5EEF72258F}"/>
    <cellStyle name="60% - Accent3 2 2 2 4 2 3" xfId="8115" xr:uid="{E68AFD0F-9246-4849-9F8B-416E4A5AC93B}"/>
    <cellStyle name="60% - Accent3 2 2 2 4 2 3 2" xfId="16445" xr:uid="{4A997E0F-6EA3-4AA1-8666-0DACE9139F09}"/>
    <cellStyle name="60% - Accent3 2 2 2 4 2 3 2 2" xfId="33102" xr:uid="{7267DFFC-3747-4C40-930B-4D6E6FC7B816}"/>
    <cellStyle name="60% - Accent3 2 2 2 4 2 3 3" xfId="24774" xr:uid="{3E367241-BEDE-4CBB-8DA7-A0D868E9F1ED}"/>
    <cellStyle name="60% - Accent3 2 2 2 4 2 4" xfId="10893" xr:uid="{8D126A30-24F7-4E4F-9760-372A00398423}"/>
    <cellStyle name="60% - Accent3 2 2 2 4 2 4 2" xfId="27550" xr:uid="{A25B24FC-C217-47B5-8BEF-57D188484902}"/>
    <cellStyle name="60% - Accent3 2 2 2 4 2 5" xfId="19222" xr:uid="{0288F7A0-F945-4685-A75D-BC4343D89EAC}"/>
    <cellStyle name="60% - Accent3 2 2 2 4 3" xfId="4012" xr:uid="{A071539C-D36E-4802-A610-0D38F7BE753D}"/>
    <cellStyle name="60% - Accent3 2 2 2 4 3 2" xfId="12342" xr:uid="{E21B6775-10CD-41FD-9206-4E875C038232}"/>
    <cellStyle name="60% - Accent3 2 2 2 4 3 2 2" xfId="28999" xr:uid="{9E0ED11D-6ECA-4C71-A057-0F251F248FA6}"/>
    <cellStyle name="60% - Accent3 2 2 2 4 3 3" xfId="20671" xr:uid="{5B8F6FC0-C332-487C-AA40-52C14BECE357}"/>
    <cellStyle name="60% - Accent3 2 2 2 4 4" xfId="6788" xr:uid="{96D231B1-C7D2-4A69-8EC7-1A34AA6AA7B3}"/>
    <cellStyle name="60% - Accent3 2 2 2 4 4 2" xfId="15118" xr:uid="{D0486718-2ACB-4F4F-AA06-A76B49115954}"/>
    <cellStyle name="60% - Accent3 2 2 2 4 4 2 2" xfId="31775" xr:uid="{B29E07A3-BBDD-4AA4-81A3-5EFF15787177}"/>
    <cellStyle name="60% - Accent3 2 2 2 4 4 3" xfId="23447" xr:uid="{EBFE98E9-ED9C-4C8D-8E70-B071B298F24F}"/>
    <cellStyle name="60% - Accent3 2 2 2 4 5" xfId="9566" xr:uid="{0034E789-FEB9-427E-877F-08BE19980FCD}"/>
    <cellStyle name="60% - Accent3 2 2 2 4 5 2" xfId="26223" xr:uid="{143EDA5A-779B-41CB-92B2-9AD8880B9598}"/>
    <cellStyle name="60% - Accent3 2 2 2 4 6" xfId="17895" xr:uid="{21043223-E1A6-41F0-9DF6-AECE1021C6E8}"/>
    <cellStyle name="60% - Accent3 2 2 2 5" xfId="1601" xr:uid="{25C903FC-5A45-435E-890C-0D415E0C7EA2}"/>
    <cellStyle name="60% - Accent3 2 2 2 5 2" xfId="4391" xr:uid="{98ADB20D-F65C-4B21-BAB3-82CFAF6A4A85}"/>
    <cellStyle name="60% - Accent3 2 2 2 5 2 2" xfId="12721" xr:uid="{A9C0222D-70A5-42BB-A8E8-B35DBF11F2E6}"/>
    <cellStyle name="60% - Accent3 2 2 2 5 2 2 2" xfId="29378" xr:uid="{9200FAE4-6819-4D83-8621-D5A471443979}"/>
    <cellStyle name="60% - Accent3 2 2 2 5 2 3" xfId="21050" xr:uid="{B6F0E59F-B119-4D72-8C44-729FA827F0EA}"/>
    <cellStyle name="60% - Accent3 2 2 2 5 3" xfId="7167" xr:uid="{45C0942D-33EA-48D1-A31F-86293889AE89}"/>
    <cellStyle name="60% - Accent3 2 2 2 5 3 2" xfId="15497" xr:uid="{B51561B4-B8D4-4672-9952-932B542EF854}"/>
    <cellStyle name="60% - Accent3 2 2 2 5 3 2 2" xfId="32154" xr:uid="{5CABFA3F-201B-44EA-80D2-EC8CE059A243}"/>
    <cellStyle name="60% - Accent3 2 2 2 5 3 3" xfId="23826" xr:uid="{00307985-852E-4A52-B01E-F5FFF8B58311}"/>
    <cellStyle name="60% - Accent3 2 2 2 5 4" xfId="9945" xr:uid="{180C8408-5C32-4733-818A-9E5AC655153D}"/>
    <cellStyle name="60% - Accent3 2 2 2 5 4 2" xfId="26602" xr:uid="{1E1D02A7-C22C-492D-850C-84B1B6510096}"/>
    <cellStyle name="60% - Accent3 2 2 2 5 5" xfId="18274" xr:uid="{8E52B47C-39E2-406C-A24C-BF5D4A947E8A}"/>
    <cellStyle name="60% - Accent3 2 2 2 6" xfId="3064" xr:uid="{F2A5E4BD-998F-4EAB-8278-4C4F21828FEF}"/>
    <cellStyle name="60% - Accent3 2 2 2 6 2" xfId="11394" xr:uid="{F08CB25A-B57F-46A0-98E8-EBCC6AACB815}"/>
    <cellStyle name="60% - Accent3 2 2 2 6 2 2" xfId="28051" xr:uid="{BF681E3F-5B44-4A2B-9B95-B94C39882B4D}"/>
    <cellStyle name="60% - Accent3 2 2 2 6 3" xfId="19723" xr:uid="{A9CEBD24-302F-4191-A0BC-596F513E5BFA}"/>
    <cellStyle name="60% - Accent3 2 2 2 7" xfId="5840" xr:uid="{BEC0BDF9-FD92-4C6F-989B-67A4B0F81347}"/>
    <cellStyle name="60% - Accent3 2 2 2 7 2" xfId="14170" xr:uid="{FCED1F7C-2DE2-4A1A-B3F1-599C3DB5FFEF}"/>
    <cellStyle name="60% - Accent3 2 2 2 7 2 2" xfId="30827" xr:uid="{7BEFF7A4-A1B6-43CB-8158-535BDE7DDBB8}"/>
    <cellStyle name="60% - Accent3 2 2 2 7 3" xfId="22499" xr:uid="{D907D8A8-D09F-4252-B2BD-E9B01F9064F7}"/>
    <cellStyle name="60% - Accent3 2 2 2 8" xfId="8618" xr:uid="{FDDBE78B-81B1-4E8A-952F-F175047F5F42}"/>
    <cellStyle name="60% - Accent3 2 2 2 8 2" xfId="25275" xr:uid="{2D9F4232-F5C8-4A96-9F99-54BB64A3A9E5}"/>
    <cellStyle name="60% - Accent3 2 2 2 9" xfId="16947" xr:uid="{8D65F41F-4BB2-41D3-860D-B5E140D1679E}"/>
    <cellStyle name="60% - Accent3 2 2 3" xfId="388" xr:uid="{21128BF8-6AAC-4A07-956A-D99ABBB082DF}"/>
    <cellStyle name="60% - Accent3 2 2 3 2" xfId="866" xr:uid="{401A8DAA-9251-4B05-B69A-9C5013CAB484}"/>
    <cellStyle name="60% - Accent3 2 2 3 2 2" xfId="2194" xr:uid="{A1276DE7-370C-4FE1-BDCD-709D4FA280C1}"/>
    <cellStyle name="60% - Accent3 2 2 3 2 2 2" xfId="4984" xr:uid="{289E624D-271B-4463-9D84-59A1227E733C}"/>
    <cellStyle name="60% - Accent3 2 2 3 2 2 2 2" xfId="13314" xr:uid="{FCD509BC-4101-40E9-B6FD-4867B1192979}"/>
    <cellStyle name="60% - Accent3 2 2 3 2 2 2 2 2" xfId="29971" xr:uid="{25F4032D-A2F9-4CC7-B6C6-0CD6AEB07887}"/>
    <cellStyle name="60% - Accent3 2 2 3 2 2 2 3" xfId="21643" xr:uid="{285D1443-754C-4D22-B1F5-0176E9B51854}"/>
    <cellStyle name="60% - Accent3 2 2 3 2 2 3" xfId="7760" xr:uid="{DE8DA949-C9F3-48D2-B8D3-841717096164}"/>
    <cellStyle name="60% - Accent3 2 2 3 2 2 3 2" xfId="16090" xr:uid="{182AA177-B547-4BB2-89F7-53399B1255AD}"/>
    <cellStyle name="60% - Accent3 2 2 3 2 2 3 2 2" xfId="32747" xr:uid="{879A9F5F-1EA5-4D6D-8006-51788C131FA0}"/>
    <cellStyle name="60% - Accent3 2 2 3 2 2 3 3" xfId="24419" xr:uid="{9C6C7305-22A4-4FCF-9241-7672A1D19214}"/>
    <cellStyle name="60% - Accent3 2 2 3 2 2 4" xfId="10538" xr:uid="{6B556F3B-7B4B-4ED3-B5E5-797E89F650C8}"/>
    <cellStyle name="60% - Accent3 2 2 3 2 2 4 2" xfId="27195" xr:uid="{848161FD-0F3A-4727-AC19-4FFAD5EFCCE0}"/>
    <cellStyle name="60% - Accent3 2 2 3 2 2 5" xfId="18867" xr:uid="{79656033-D4C2-486A-BB33-A2B4B26FBDBE}"/>
    <cellStyle name="60% - Accent3 2 2 3 2 3" xfId="3657" xr:uid="{78ACD4B3-176E-4046-8966-F305C8DAA842}"/>
    <cellStyle name="60% - Accent3 2 2 3 2 3 2" xfId="11987" xr:uid="{85142B57-6EB9-4721-9873-801D91C4DDB6}"/>
    <cellStyle name="60% - Accent3 2 2 3 2 3 2 2" xfId="28644" xr:uid="{35F40F13-9F5D-4C59-849F-0DEB2128DDA3}"/>
    <cellStyle name="60% - Accent3 2 2 3 2 3 3" xfId="20316" xr:uid="{17C50703-D087-4C41-92BB-2913C0219424}"/>
    <cellStyle name="60% - Accent3 2 2 3 2 4" xfId="6433" xr:uid="{1F038C68-0CE6-475A-8CF9-18BB8A735737}"/>
    <cellStyle name="60% - Accent3 2 2 3 2 4 2" xfId="14763" xr:uid="{06D25931-B1C4-48A0-B7AA-6B687CD992A1}"/>
    <cellStyle name="60% - Accent3 2 2 3 2 4 2 2" xfId="31420" xr:uid="{75050E03-4F10-4F45-9FB2-2E3942ACBB12}"/>
    <cellStyle name="60% - Accent3 2 2 3 2 4 3" xfId="23092" xr:uid="{750699CC-7893-4F71-ABF5-DA474DB17C82}"/>
    <cellStyle name="60% - Accent3 2 2 3 2 5" xfId="9211" xr:uid="{C760F236-B354-4DF5-9F29-2FFE2E8BEA78}"/>
    <cellStyle name="60% - Accent3 2 2 3 2 5 2" xfId="25868" xr:uid="{18CD82E3-8624-4CA7-8902-C494839C9AF7}"/>
    <cellStyle name="60% - Accent3 2 2 3 2 6" xfId="17540" xr:uid="{74847F05-A7E9-42FC-9F6F-9B07286246BE}"/>
    <cellStyle name="60% - Accent3 2 2 3 3" xfId="1718" xr:uid="{008A7FB1-2BB4-494A-8B50-70B9B9660688}"/>
    <cellStyle name="60% - Accent3 2 2 3 3 2" xfId="4508" xr:uid="{DA8CF3D7-F37C-40CF-ACD3-360761B8EECA}"/>
    <cellStyle name="60% - Accent3 2 2 3 3 2 2" xfId="12838" xr:uid="{33546E3D-A44D-44E0-AEFF-F737D3183753}"/>
    <cellStyle name="60% - Accent3 2 2 3 3 2 2 2" xfId="29495" xr:uid="{5815D99C-E9CC-4FDD-99AA-5511AF4EC0A8}"/>
    <cellStyle name="60% - Accent3 2 2 3 3 2 3" xfId="21167" xr:uid="{C07C066C-20E1-47AB-9E2C-C7CAC9CC00C8}"/>
    <cellStyle name="60% - Accent3 2 2 3 3 3" xfId="7284" xr:uid="{D069ED3A-1F23-400D-8247-BD1A348FC44C}"/>
    <cellStyle name="60% - Accent3 2 2 3 3 3 2" xfId="15614" xr:uid="{854662B7-33D4-408E-8B59-CB237A2AC61F}"/>
    <cellStyle name="60% - Accent3 2 2 3 3 3 2 2" xfId="32271" xr:uid="{A4D01A1F-D25D-4813-969B-169BC7175F7B}"/>
    <cellStyle name="60% - Accent3 2 2 3 3 3 3" xfId="23943" xr:uid="{49AFB635-0C87-4A07-9852-038ADD74B95F}"/>
    <cellStyle name="60% - Accent3 2 2 3 3 4" xfId="10062" xr:uid="{7A8BCF73-BBC4-4B49-964E-AF0000CB7CFD}"/>
    <cellStyle name="60% - Accent3 2 2 3 3 4 2" xfId="26719" xr:uid="{51D16AC4-4F19-4519-9C50-CCA7DBD916EA}"/>
    <cellStyle name="60% - Accent3 2 2 3 3 5" xfId="18391" xr:uid="{24D91984-905D-4FBF-9BD0-A235AEEABC52}"/>
    <cellStyle name="60% - Accent3 2 2 3 4" xfId="3181" xr:uid="{37FAAC80-A749-4599-8099-59DA0841A81E}"/>
    <cellStyle name="60% - Accent3 2 2 3 4 2" xfId="11511" xr:uid="{E1E1F7D5-CECC-4A52-AFC5-D3DE13F73418}"/>
    <cellStyle name="60% - Accent3 2 2 3 4 2 2" xfId="28168" xr:uid="{DB29B313-3315-4C2E-B535-17F028DC7B27}"/>
    <cellStyle name="60% - Accent3 2 2 3 4 3" xfId="19840" xr:uid="{74AFF916-5466-4DB4-8BCF-1C7DB5179E8D}"/>
    <cellStyle name="60% - Accent3 2 2 3 5" xfId="5957" xr:uid="{F10AF9BC-701D-4ABC-8FE8-C6521580DF7D}"/>
    <cellStyle name="60% - Accent3 2 2 3 5 2" xfId="14287" xr:uid="{7F4D66B7-87FC-480F-83EB-38BEBB67F6C4}"/>
    <cellStyle name="60% - Accent3 2 2 3 5 2 2" xfId="30944" xr:uid="{FCBD4ED2-90E6-43AF-92C3-2E4FAA330E44}"/>
    <cellStyle name="60% - Accent3 2 2 3 5 3" xfId="22616" xr:uid="{8859DF02-B466-4F8F-B4C2-708AD8EBAD8C}"/>
    <cellStyle name="60% - Accent3 2 2 3 6" xfId="8735" xr:uid="{1F76FB76-1F79-444E-9BA2-7E45E94252B3}"/>
    <cellStyle name="60% - Accent3 2 2 3 6 2" xfId="25392" xr:uid="{844C6CE3-E219-4293-84B9-992C9CB9A733}"/>
    <cellStyle name="60% - Accent3 2 2 3 7" xfId="17064" xr:uid="{0FABC442-1526-4858-87C3-1DD9F2DA0144}"/>
    <cellStyle name="60% - Accent3 2 2 4" xfId="624" xr:uid="{E49C768D-D7F6-4494-AB4B-AEAC4E412CB7}"/>
    <cellStyle name="60% - Accent3 2 2 4 2" xfId="1954" xr:uid="{828CDA65-D7B5-4418-8070-87598F495D75}"/>
    <cellStyle name="60% - Accent3 2 2 4 2 2" xfId="4744" xr:uid="{FE7D5BA7-3FE6-4659-BD43-AC12657A889B}"/>
    <cellStyle name="60% - Accent3 2 2 4 2 2 2" xfId="13074" xr:uid="{04A34D1D-2870-48F7-986C-B6244F6D19CD}"/>
    <cellStyle name="60% - Accent3 2 2 4 2 2 2 2" xfId="29731" xr:uid="{5B79F054-E4D2-451D-9CE3-73AFC4300D72}"/>
    <cellStyle name="60% - Accent3 2 2 4 2 2 3" xfId="21403" xr:uid="{2E0D2313-7310-4923-A64A-7502F7968315}"/>
    <cellStyle name="60% - Accent3 2 2 4 2 3" xfId="7520" xr:uid="{52B5CCFC-ED27-429C-B4C2-B52DF2EA9BC5}"/>
    <cellStyle name="60% - Accent3 2 2 4 2 3 2" xfId="15850" xr:uid="{7CC14D9F-BDF1-469A-B851-62E0FB988E86}"/>
    <cellStyle name="60% - Accent3 2 2 4 2 3 2 2" xfId="32507" xr:uid="{DBC97FB8-5C06-47DB-B904-93F92CCF51C8}"/>
    <cellStyle name="60% - Accent3 2 2 4 2 3 3" xfId="24179" xr:uid="{81676AFC-5EF3-4C20-9FEB-48C6F1327B45}"/>
    <cellStyle name="60% - Accent3 2 2 4 2 4" xfId="10298" xr:uid="{5636EE40-D1EC-46C2-B7CA-92269E7C99C5}"/>
    <cellStyle name="60% - Accent3 2 2 4 2 4 2" xfId="26955" xr:uid="{84517A91-54C6-453A-9284-BD84080C0CA4}"/>
    <cellStyle name="60% - Accent3 2 2 4 2 5" xfId="18627" xr:uid="{23A41A7E-1799-40E5-BA91-0CDFF415E0F8}"/>
    <cellStyle name="60% - Accent3 2 2 4 3" xfId="3417" xr:uid="{D05C4E05-0BED-4B17-BA31-BBB5F5A2219C}"/>
    <cellStyle name="60% - Accent3 2 2 4 3 2" xfId="11747" xr:uid="{ECB377DA-FDD3-4A8F-98E2-4164AC18286A}"/>
    <cellStyle name="60% - Accent3 2 2 4 3 2 2" xfId="28404" xr:uid="{27E08FE8-5CAC-460F-A5AE-7F9510C6F780}"/>
    <cellStyle name="60% - Accent3 2 2 4 3 3" xfId="20076" xr:uid="{14BC116F-E152-41AC-BE2F-0194001C3854}"/>
    <cellStyle name="60% - Accent3 2 2 4 4" xfId="6193" xr:uid="{E6617E34-FFB8-46B0-80B9-040A3407CCEF}"/>
    <cellStyle name="60% - Accent3 2 2 4 4 2" xfId="14523" xr:uid="{76E5468E-E11E-48DE-B098-57120C8C5ECD}"/>
    <cellStyle name="60% - Accent3 2 2 4 4 2 2" xfId="31180" xr:uid="{5017B9FF-A48C-4AEA-A0F1-B24F05B6307E}"/>
    <cellStyle name="60% - Accent3 2 2 4 4 3" xfId="22852" xr:uid="{E5968F51-3CDD-451E-B6BF-D0DCA5D1D4EF}"/>
    <cellStyle name="60% - Accent3 2 2 4 5" xfId="8971" xr:uid="{732E56F9-061A-47F3-80A1-085ACFBDDC71}"/>
    <cellStyle name="60% - Accent3 2 2 4 5 2" xfId="25628" xr:uid="{D800F8FA-79D9-4A0A-8D0E-C2ACB0CDA69F}"/>
    <cellStyle name="60% - Accent3 2 2 4 6" xfId="17300" xr:uid="{56E56891-A068-4753-8034-03B0CC350A90}"/>
    <cellStyle name="60% - Accent3 2 2 5" xfId="1101" xr:uid="{CBF5100D-0C87-4CAD-ACA4-CE5729C6144A}"/>
    <cellStyle name="60% - Accent3 2 2 5 2" xfId="2429" xr:uid="{C12D97C2-610E-45E4-92A7-3B01933B697A}"/>
    <cellStyle name="60% - Accent3 2 2 5 2 2" xfId="5219" xr:uid="{74F8102C-CF74-41A6-A5AA-D5B7E81F3ADB}"/>
    <cellStyle name="60% - Accent3 2 2 5 2 2 2" xfId="13549" xr:uid="{700BF933-704F-4294-862D-7D02927465E4}"/>
    <cellStyle name="60% - Accent3 2 2 5 2 2 2 2" xfId="30206" xr:uid="{C66E01C6-DB2F-4CD1-B934-FBD37BBA5000}"/>
    <cellStyle name="60% - Accent3 2 2 5 2 2 3" xfId="21878" xr:uid="{2A02E53D-EC66-4BDF-A82F-DECE51441EA8}"/>
    <cellStyle name="60% - Accent3 2 2 5 2 3" xfId="7995" xr:uid="{D8C8EDCB-8D5D-4D3B-8DA6-1984EE5C4725}"/>
    <cellStyle name="60% - Accent3 2 2 5 2 3 2" xfId="16325" xr:uid="{8F87DAAB-A3A3-4406-9902-2878D777908C}"/>
    <cellStyle name="60% - Accent3 2 2 5 2 3 2 2" xfId="32982" xr:uid="{98063D2F-C1FD-48CB-98EE-AE5DB08B7E27}"/>
    <cellStyle name="60% - Accent3 2 2 5 2 3 3" xfId="24654" xr:uid="{AE575BD1-1FE6-4FEF-B4F4-A39CEFC814C0}"/>
    <cellStyle name="60% - Accent3 2 2 5 2 4" xfId="10773" xr:uid="{B57E8E24-AEE1-476B-A799-08C26664C290}"/>
    <cellStyle name="60% - Accent3 2 2 5 2 4 2" xfId="27430" xr:uid="{6AF57033-1E69-4B01-AD24-5257C9AB5CED}"/>
    <cellStyle name="60% - Accent3 2 2 5 2 5" xfId="19102" xr:uid="{0FD6E959-5C7D-4F65-9BBE-C57263B516F4}"/>
    <cellStyle name="60% - Accent3 2 2 5 3" xfId="3892" xr:uid="{6799979E-A37D-4FD4-BE55-35C4CE95E58D}"/>
    <cellStyle name="60% - Accent3 2 2 5 3 2" xfId="12222" xr:uid="{63B32FD5-839E-4132-8DDE-4A1986B5990F}"/>
    <cellStyle name="60% - Accent3 2 2 5 3 2 2" xfId="28879" xr:uid="{804825E1-C54E-487B-A3D9-1121E6112E35}"/>
    <cellStyle name="60% - Accent3 2 2 5 3 3" xfId="20551" xr:uid="{4A38F2A5-9A4B-42D1-BDA4-ECC55A508595}"/>
    <cellStyle name="60% - Accent3 2 2 5 4" xfId="6668" xr:uid="{777C86C9-F40E-4735-9C38-F49EE9B374EE}"/>
    <cellStyle name="60% - Accent3 2 2 5 4 2" xfId="14998" xr:uid="{26180FE8-F58A-4E04-8EA9-7B152B7B31C4}"/>
    <cellStyle name="60% - Accent3 2 2 5 4 2 2" xfId="31655" xr:uid="{F5CE2E34-824F-41E7-A3C7-9DFED91FAAF6}"/>
    <cellStyle name="60% - Accent3 2 2 5 4 3" xfId="23327" xr:uid="{5BA7EE62-6A98-4EC7-BFBF-D69E096E95CC}"/>
    <cellStyle name="60% - Accent3 2 2 5 5" xfId="9446" xr:uid="{AAF22F90-B029-457A-8664-4389C5D9C45F}"/>
    <cellStyle name="60% - Accent3 2 2 5 5 2" xfId="26103" xr:uid="{FC6C1674-55C9-4670-9F9E-4962124298F8}"/>
    <cellStyle name="60% - Accent3 2 2 5 6" xfId="17775" xr:uid="{9EEFAF1A-4F95-4A1B-A35C-3EDE717F0564}"/>
    <cellStyle name="60% - Accent3 2 2 6" xfId="1366" xr:uid="{767B120C-C598-4284-A161-B7EE4AD319EF}"/>
    <cellStyle name="60% - Accent3 2 2 6 2" xfId="2694" xr:uid="{7778A212-0EC8-46D0-89D2-C79D4C415C1B}"/>
    <cellStyle name="60% - Accent3 2 2 6 2 2" xfId="5484" xr:uid="{7148A86A-D269-4164-9E86-42973E8CC486}"/>
    <cellStyle name="60% - Accent3 2 2 6 2 2 2" xfId="13814" xr:uid="{29CC6B94-D62A-4797-9C70-0DE4C5CB59B9}"/>
    <cellStyle name="60% - Accent3 2 2 6 2 2 2 2" xfId="30471" xr:uid="{0BCEDED1-CE0B-473F-8D6A-3BE8A57720E7}"/>
    <cellStyle name="60% - Accent3 2 2 6 2 2 3" xfId="22143" xr:uid="{0137DE69-7654-48BA-A251-C6081D1CC5CD}"/>
    <cellStyle name="60% - Accent3 2 2 6 2 3" xfId="8260" xr:uid="{F65FE5E5-4D3E-4AAC-9B28-0D97FBF5D686}"/>
    <cellStyle name="60% - Accent3 2 2 6 2 3 2" xfId="16590" xr:uid="{73652194-AED0-42B1-9C39-5EF0B2F7AA3D}"/>
    <cellStyle name="60% - Accent3 2 2 6 2 3 2 2" xfId="33247" xr:uid="{E6B97E2E-3A40-4872-8091-EE27936C05F1}"/>
    <cellStyle name="60% - Accent3 2 2 6 2 3 3" xfId="24919" xr:uid="{B3F636AF-B233-4AD1-B949-F8D7DDDDC516}"/>
    <cellStyle name="60% - Accent3 2 2 6 2 4" xfId="11038" xr:uid="{38EC4EF5-418F-4619-ADA2-8BF715BAD261}"/>
    <cellStyle name="60% - Accent3 2 2 6 2 4 2" xfId="27695" xr:uid="{9285F5A7-406E-4086-8CE1-3BFC4FA15215}"/>
    <cellStyle name="60% - Accent3 2 2 6 2 5" xfId="19367" xr:uid="{02D376FF-07AB-4C12-AE77-D5CCE9B2B162}"/>
    <cellStyle name="60% - Accent3 2 2 6 3" xfId="4157" xr:uid="{772BE0E6-7941-45F6-8636-A6BA623493A9}"/>
    <cellStyle name="60% - Accent3 2 2 6 3 2" xfId="12487" xr:uid="{E79D51B3-F4F9-4F04-98AB-34674581F0EB}"/>
    <cellStyle name="60% - Accent3 2 2 6 3 2 2" xfId="29144" xr:uid="{C699C891-D1BD-42BD-951C-C102A70D0707}"/>
    <cellStyle name="60% - Accent3 2 2 6 3 3" xfId="20816" xr:uid="{719DA15D-BCE1-4904-93C3-4DE5B7874173}"/>
    <cellStyle name="60% - Accent3 2 2 6 4" xfId="6933" xr:uid="{0AFED1A6-D091-4C0C-BA11-AEABF1E51F8A}"/>
    <cellStyle name="60% - Accent3 2 2 6 4 2" xfId="15263" xr:uid="{B2AAAE17-BE1A-4E8F-A807-C1C1535AE799}"/>
    <cellStyle name="60% - Accent3 2 2 6 4 2 2" xfId="31920" xr:uid="{00F4482E-C980-4394-A949-936CB3AC0315}"/>
    <cellStyle name="60% - Accent3 2 2 6 4 3" xfId="23592" xr:uid="{2E96BE78-765C-44C3-BE2F-4BDE191DA74D}"/>
    <cellStyle name="60% - Accent3 2 2 6 5" xfId="9711" xr:uid="{BE4D5EB6-78A5-45EE-994D-BC32A0C8EB8A}"/>
    <cellStyle name="60% - Accent3 2 2 6 5 2" xfId="26368" xr:uid="{8DB1EFBF-14E0-4AA4-8CC9-600DB589BB72}"/>
    <cellStyle name="60% - Accent3 2 2 6 6" xfId="18040" xr:uid="{F19BFC38-3B3C-4FF6-804A-D959C2CA56A1}"/>
    <cellStyle name="60% - Accent3 2 2 7" xfId="1481" xr:uid="{0F0CDC1F-15A6-42D0-B4B1-72D5E836E7E4}"/>
    <cellStyle name="60% - Accent3 2 2 7 2" xfId="4271" xr:uid="{0D4B4061-556F-4017-B89B-6D084D11293A}"/>
    <cellStyle name="60% - Accent3 2 2 7 2 2" xfId="12601" xr:uid="{FBBDDD54-70C8-4277-88EF-286425F3BA47}"/>
    <cellStyle name="60% - Accent3 2 2 7 2 2 2" xfId="29258" xr:uid="{181FAA70-E3FF-476A-96A4-90911382F9ED}"/>
    <cellStyle name="60% - Accent3 2 2 7 2 3" xfId="20930" xr:uid="{DFA4BC5B-4CEC-4AD5-9D11-C3554ABFBEF2}"/>
    <cellStyle name="60% - Accent3 2 2 7 3" xfId="7047" xr:uid="{EE74F0CF-06A5-49A5-BD46-1F7B74E933B1}"/>
    <cellStyle name="60% - Accent3 2 2 7 3 2" xfId="15377" xr:uid="{4F818BF1-F24F-4CF4-9D5D-205214033889}"/>
    <cellStyle name="60% - Accent3 2 2 7 3 2 2" xfId="32034" xr:uid="{38FE199E-23DC-4CE9-9BA6-F51966EFC492}"/>
    <cellStyle name="60% - Accent3 2 2 7 3 3" xfId="23706" xr:uid="{CA5786F6-B709-4D64-A7DB-8AA68E3CF3D9}"/>
    <cellStyle name="60% - Accent3 2 2 7 4" xfId="9825" xr:uid="{9C04CA81-2DCA-4DBD-8167-F44B76BD3D88}"/>
    <cellStyle name="60% - Accent3 2 2 7 4 2" xfId="26482" xr:uid="{CF196CFF-8462-43A4-BEB5-E048B0942862}"/>
    <cellStyle name="60% - Accent3 2 2 7 5" xfId="18154" xr:uid="{404E6354-2F66-4AD6-AC9E-9104BED4E179}"/>
    <cellStyle name="60% - Accent3 2 2 8" xfId="2944" xr:uid="{E92482D5-E173-4CEC-800E-47D5C9217DD9}"/>
    <cellStyle name="60% - Accent3 2 2 8 2" xfId="11274" xr:uid="{6112DD0E-E1A9-4733-9737-3B3BD7AE0E05}"/>
    <cellStyle name="60% - Accent3 2 2 8 2 2" xfId="27931" xr:uid="{F5AE4F30-C40B-4158-8905-764873D64B7B}"/>
    <cellStyle name="60% - Accent3 2 2 8 3" xfId="19603" xr:uid="{00695167-FB07-4AD4-A136-3AD9103C8E34}"/>
    <cellStyle name="60% - Accent3 2 2 9" xfId="5720" xr:uid="{E2495ACA-4EB7-47F0-AF47-51FEB98A0568}"/>
    <cellStyle name="60% - Accent3 2 2 9 2" xfId="14050" xr:uid="{77C60922-F507-4DA2-81CE-709F2D53BB18}"/>
    <cellStyle name="60% - Accent3 2 2 9 2 2" xfId="30707" xr:uid="{7887D86E-C724-4035-BF68-4E8CB01A703A}"/>
    <cellStyle name="60% - Accent3 2 2 9 3" xfId="22379" xr:uid="{3D848B74-6D72-4112-8810-56D83251711B}"/>
    <cellStyle name="60% - Accent3 2 3" xfId="205" xr:uid="{015F1F0B-1365-46CF-9CD5-B7998367220E}"/>
    <cellStyle name="60% - Accent3 2 3 2" xfId="446" xr:uid="{2F3D4CF5-CA5B-43DC-AFBA-3510A1D367E1}"/>
    <cellStyle name="60% - Accent3 2 3 2 2" xfId="923" xr:uid="{1F881254-B514-4C7D-99DC-528DE2BD33A8}"/>
    <cellStyle name="60% - Accent3 2 3 2 2 2" xfId="2251" xr:uid="{C247895F-E5FA-4242-A465-3B3F09E5EC0F}"/>
    <cellStyle name="60% - Accent3 2 3 2 2 2 2" xfId="5041" xr:uid="{3355943C-7257-4E40-B21A-1B1F4980FAC2}"/>
    <cellStyle name="60% - Accent3 2 3 2 2 2 2 2" xfId="13371" xr:uid="{8E47D922-8427-4CA6-94F3-62207C1A759A}"/>
    <cellStyle name="60% - Accent3 2 3 2 2 2 2 2 2" xfId="30028" xr:uid="{894A81B9-88DB-4477-A202-C04DA31AF02B}"/>
    <cellStyle name="60% - Accent3 2 3 2 2 2 2 3" xfId="21700" xr:uid="{B75A74CA-5FEC-4FE8-AD9E-72259410B67F}"/>
    <cellStyle name="60% - Accent3 2 3 2 2 2 3" xfId="7817" xr:uid="{F956FE19-9CCA-4FBD-ADC9-35B52F4F68B2}"/>
    <cellStyle name="60% - Accent3 2 3 2 2 2 3 2" xfId="16147" xr:uid="{B9E4EC23-0B46-475D-B37A-094311451CCB}"/>
    <cellStyle name="60% - Accent3 2 3 2 2 2 3 2 2" xfId="32804" xr:uid="{554F3646-D2DC-4BAF-96B8-4CC6979A474E}"/>
    <cellStyle name="60% - Accent3 2 3 2 2 2 3 3" xfId="24476" xr:uid="{93D2DCE3-BD22-43B2-B850-78633720F228}"/>
    <cellStyle name="60% - Accent3 2 3 2 2 2 4" xfId="10595" xr:uid="{B32F605C-9E9C-43AB-B820-8D63D5641C4E}"/>
    <cellStyle name="60% - Accent3 2 3 2 2 2 4 2" xfId="27252" xr:uid="{AE0B5A21-D018-434C-AE59-C54CDF1B11E9}"/>
    <cellStyle name="60% - Accent3 2 3 2 2 2 5" xfId="18924" xr:uid="{8990559E-80C3-4E4D-8CAA-BBBCC5B6C2EA}"/>
    <cellStyle name="60% - Accent3 2 3 2 2 3" xfId="3714" xr:uid="{920598DE-E5AA-4421-9099-B2A19737690F}"/>
    <cellStyle name="60% - Accent3 2 3 2 2 3 2" xfId="12044" xr:uid="{A665CA30-C006-47A4-8BA2-DF22E2DB5E2D}"/>
    <cellStyle name="60% - Accent3 2 3 2 2 3 2 2" xfId="28701" xr:uid="{BB56967E-585D-4826-AE9A-21FF95ACF03C}"/>
    <cellStyle name="60% - Accent3 2 3 2 2 3 3" xfId="20373" xr:uid="{57A987D6-A23B-4951-809C-1D7FA04B17DB}"/>
    <cellStyle name="60% - Accent3 2 3 2 2 4" xfId="6490" xr:uid="{4711AD8D-2E4F-44E9-AFD8-77E191383BB2}"/>
    <cellStyle name="60% - Accent3 2 3 2 2 4 2" xfId="14820" xr:uid="{703433E2-85A2-4C82-BBC2-3F16E254860A}"/>
    <cellStyle name="60% - Accent3 2 3 2 2 4 2 2" xfId="31477" xr:uid="{50E37CD0-943E-4F23-9B8C-70EA6838D206}"/>
    <cellStyle name="60% - Accent3 2 3 2 2 4 3" xfId="23149" xr:uid="{ECF1DFAF-7316-4CF9-B764-6E0F095069B4}"/>
    <cellStyle name="60% - Accent3 2 3 2 2 5" xfId="9268" xr:uid="{9089184E-BA11-47A3-85DD-380698D89CCF}"/>
    <cellStyle name="60% - Accent3 2 3 2 2 5 2" xfId="25925" xr:uid="{F264C8DA-F2FB-45D5-8810-45F70DF8DA5A}"/>
    <cellStyle name="60% - Accent3 2 3 2 2 6" xfId="17597" xr:uid="{0BCB0AA2-35A9-4474-B4E0-4D426FFBC1EB}"/>
    <cellStyle name="60% - Accent3 2 3 2 3" xfId="1776" xr:uid="{669458F8-325F-4633-90AF-334FB07A6392}"/>
    <cellStyle name="60% - Accent3 2 3 2 3 2" xfId="4566" xr:uid="{5FEC19D5-C078-4BEE-9F4D-0AC812488FF3}"/>
    <cellStyle name="60% - Accent3 2 3 2 3 2 2" xfId="12896" xr:uid="{A949C681-D183-4827-AC95-CE9C0AFB4509}"/>
    <cellStyle name="60% - Accent3 2 3 2 3 2 2 2" xfId="29553" xr:uid="{1CDADF76-33A5-402B-BEE8-D90A538ADFB6}"/>
    <cellStyle name="60% - Accent3 2 3 2 3 2 3" xfId="21225" xr:uid="{2B689033-AE42-4228-B66B-AFCE7E690F73}"/>
    <cellStyle name="60% - Accent3 2 3 2 3 3" xfId="7342" xr:uid="{7FE99CEE-CA0F-4508-B885-A8C8AEAFFAA5}"/>
    <cellStyle name="60% - Accent3 2 3 2 3 3 2" xfId="15672" xr:uid="{897993F1-B82B-4C60-9AA6-7CD56ADDC415}"/>
    <cellStyle name="60% - Accent3 2 3 2 3 3 2 2" xfId="32329" xr:uid="{D54459A8-CDB1-4704-AE01-B7FF727C2F48}"/>
    <cellStyle name="60% - Accent3 2 3 2 3 3 3" xfId="24001" xr:uid="{A752F005-E014-4567-87A1-29C7ADF6BA8C}"/>
    <cellStyle name="60% - Accent3 2 3 2 3 4" xfId="10120" xr:uid="{A0F85812-17E4-4F52-AB7C-DE21AD48C534}"/>
    <cellStyle name="60% - Accent3 2 3 2 3 4 2" xfId="26777" xr:uid="{962C6A26-D113-41F1-9FF3-B26B69C1B7ED}"/>
    <cellStyle name="60% - Accent3 2 3 2 3 5" xfId="18449" xr:uid="{99DAE1E3-8EB3-4351-8007-58EA0CE017A1}"/>
    <cellStyle name="60% - Accent3 2 3 2 4" xfId="3239" xr:uid="{5421B376-341C-4EC1-ACC8-941BE8BC9E8C}"/>
    <cellStyle name="60% - Accent3 2 3 2 4 2" xfId="11569" xr:uid="{C283ECE9-8FA4-404A-B5F2-75E58451A276}"/>
    <cellStyle name="60% - Accent3 2 3 2 4 2 2" xfId="28226" xr:uid="{75D01B8A-BA50-4039-AF77-2C7CC0C805B9}"/>
    <cellStyle name="60% - Accent3 2 3 2 4 3" xfId="19898" xr:uid="{DD657B35-E0D9-4E21-BECA-8028E3F670EA}"/>
    <cellStyle name="60% - Accent3 2 3 2 5" xfId="6015" xr:uid="{88B72295-A039-41F3-ACE2-4E2BBA6322E3}"/>
    <cellStyle name="60% - Accent3 2 3 2 5 2" xfId="14345" xr:uid="{421FB065-C0CF-451C-B587-B4D11C5B5E37}"/>
    <cellStyle name="60% - Accent3 2 3 2 5 2 2" xfId="31002" xr:uid="{5FD145B9-D3C4-41B7-A1B9-630C745A6F7B}"/>
    <cellStyle name="60% - Accent3 2 3 2 5 3" xfId="22674" xr:uid="{E33D018C-5272-49C4-93B7-A62FC04C29CE}"/>
    <cellStyle name="60% - Accent3 2 3 2 6" xfId="8793" xr:uid="{C5853A48-B177-4F43-9614-A9D7E6B33270}"/>
    <cellStyle name="60% - Accent3 2 3 2 6 2" xfId="25450" xr:uid="{15CBCC6C-65C0-4D75-8F2D-7A7D52B2BBE9}"/>
    <cellStyle name="60% - Accent3 2 3 2 7" xfId="17122" xr:uid="{DCAC3EE0-D201-4E53-93B8-B1AB8E4E3018}"/>
    <cellStyle name="60% - Accent3 2 3 3" xfId="682" xr:uid="{5BCE16EC-734D-4E0F-A355-71FAA9F1A413}"/>
    <cellStyle name="60% - Accent3 2 3 3 2" xfId="2012" xr:uid="{E3721C4B-923C-4592-91E4-E017D973DA20}"/>
    <cellStyle name="60% - Accent3 2 3 3 2 2" xfId="4802" xr:uid="{F5A71C41-6203-4B77-9B5C-85C4E3AFE386}"/>
    <cellStyle name="60% - Accent3 2 3 3 2 2 2" xfId="13132" xr:uid="{5C1778AE-6DB6-4159-8E36-DF4635375038}"/>
    <cellStyle name="60% - Accent3 2 3 3 2 2 2 2" xfId="29789" xr:uid="{4E2ADE7B-8EF7-4EC0-85BF-BF48A235DCE2}"/>
    <cellStyle name="60% - Accent3 2 3 3 2 2 3" xfId="21461" xr:uid="{64C8EE79-946D-4460-87AB-349FF3C6E519}"/>
    <cellStyle name="60% - Accent3 2 3 3 2 3" xfId="7578" xr:uid="{467E785A-4BEC-43D8-87FB-2D303273A9CF}"/>
    <cellStyle name="60% - Accent3 2 3 3 2 3 2" xfId="15908" xr:uid="{2B69E19D-261D-4063-BEF4-679EE7E7DF5A}"/>
    <cellStyle name="60% - Accent3 2 3 3 2 3 2 2" xfId="32565" xr:uid="{A1DC2106-0CC0-44D6-8498-2E298B283415}"/>
    <cellStyle name="60% - Accent3 2 3 3 2 3 3" xfId="24237" xr:uid="{D65A290B-0389-4C06-A140-BE5215DD44C1}"/>
    <cellStyle name="60% - Accent3 2 3 3 2 4" xfId="10356" xr:uid="{026722B9-1876-4151-960E-43F20415F379}"/>
    <cellStyle name="60% - Accent3 2 3 3 2 4 2" xfId="27013" xr:uid="{44AD4089-9259-463E-B5EB-280459210D4F}"/>
    <cellStyle name="60% - Accent3 2 3 3 2 5" xfId="18685" xr:uid="{83330B55-7F0B-4E3B-AF09-976580DA6E7A}"/>
    <cellStyle name="60% - Accent3 2 3 3 3" xfId="3475" xr:uid="{621775B7-23D6-45DF-942B-5756BABF6EC1}"/>
    <cellStyle name="60% - Accent3 2 3 3 3 2" xfId="11805" xr:uid="{ECB116FD-B103-4265-AC5B-CF0BF1965424}"/>
    <cellStyle name="60% - Accent3 2 3 3 3 2 2" xfId="28462" xr:uid="{3C6F34AA-BF98-4D59-8512-94931D5F9606}"/>
    <cellStyle name="60% - Accent3 2 3 3 3 3" xfId="20134" xr:uid="{65145385-3193-45C6-A53C-9039AFB6D9D6}"/>
    <cellStyle name="60% - Accent3 2 3 3 4" xfId="6251" xr:uid="{BDFB1121-E1F0-4983-A35D-0F7305B05C8E}"/>
    <cellStyle name="60% - Accent3 2 3 3 4 2" xfId="14581" xr:uid="{6B24A1A0-2714-4E65-864B-4B921A411D63}"/>
    <cellStyle name="60% - Accent3 2 3 3 4 2 2" xfId="31238" xr:uid="{7537FA23-70E6-4A6D-8097-4C2CC4501D32}"/>
    <cellStyle name="60% - Accent3 2 3 3 4 3" xfId="22910" xr:uid="{28B7EB6A-561D-4BF8-B714-4B8EC3EAC662}"/>
    <cellStyle name="60% - Accent3 2 3 3 5" xfId="9029" xr:uid="{15A9DD5E-CC71-4B41-A879-1850664B9793}"/>
    <cellStyle name="60% - Accent3 2 3 3 5 2" xfId="25686" xr:uid="{240651BA-8C57-4A59-8E55-3CF41CFED185}"/>
    <cellStyle name="60% - Accent3 2 3 3 6" xfId="17358" xr:uid="{51A8DE45-8A2A-4A08-AA4A-C0DD10FC94E8}"/>
    <cellStyle name="60% - Accent3 2 3 4" xfId="1159" xr:uid="{EAE7E0A3-E36B-4D98-BFD9-C6A0E8421146}"/>
    <cellStyle name="60% - Accent3 2 3 4 2" xfId="2487" xr:uid="{E44DDA78-477C-45A7-901C-2112DCFF5C28}"/>
    <cellStyle name="60% - Accent3 2 3 4 2 2" xfId="5277" xr:uid="{34A93FAE-8C5E-42BD-8A84-840029EE1A24}"/>
    <cellStyle name="60% - Accent3 2 3 4 2 2 2" xfId="13607" xr:uid="{6A1B9DE7-A11D-451E-BC4F-4A1766824E75}"/>
    <cellStyle name="60% - Accent3 2 3 4 2 2 2 2" xfId="30264" xr:uid="{03FE91DD-9B26-4E20-B344-062BD9D44E59}"/>
    <cellStyle name="60% - Accent3 2 3 4 2 2 3" xfId="21936" xr:uid="{58A53F13-B0EF-4597-8D5A-658FF56EF730}"/>
    <cellStyle name="60% - Accent3 2 3 4 2 3" xfId="8053" xr:uid="{9A2B8996-1AB8-494A-ACAD-670F8A2558AA}"/>
    <cellStyle name="60% - Accent3 2 3 4 2 3 2" xfId="16383" xr:uid="{BD9DD431-6388-4D29-A8FA-1EDABC81EA8E}"/>
    <cellStyle name="60% - Accent3 2 3 4 2 3 2 2" xfId="33040" xr:uid="{490D6665-76F6-4941-9E2F-91991060A1CB}"/>
    <cellStyle name="60% - Accent3 2 3 4 2 3 3" xfId="24712" xr:uid="{316FEABD-965A-4488-95C0-5F91283D4437}"/>
    <cellStyle name="60% - Accent3 2 3 4 2 4" xfId="10831" xr:uid="{CD6A2F08-BAF2-4E92-9635-26C45E680F62}"/>
    <cellStyle name="60% - Accent3 2 3 4 2 4 2" xfId="27488" xr:uid="{2E5D6CB6-ABA2-4A2E-AD5F-87B976A8DB5D}"/>
    <cellStyle name="60% - Accent3 2 3 4 2 5" xfId="19160" xr:uid="{562AB59C-0C94-4753-9A12-1BD9C6E263E0}"/>
    <cellStyle name="60% - Accent3 2 3 4 3" xfId="3950" xr:uid="{0F3D2A9A-1C65-4634-96D1-FC47B626A81D}"/>
    <cellStyle name="60% - Accent3 2 3 4 3 2" xfId="12280" xr:uid="{069CFE9F-C242-439E-80E3-0AA9A11CC4FE}"/>
    <cellStyle name="60% - Accent3 2 3 4 3 2 2" xfId="28937" xr:uid="{3AD386E6-13AD-4485-8702-8C8BC1F27950}"/>
    <cellStyle name="60% - Accent3 2 3 4 3 3" xfId="20609" xr:uid="{D214CA2C-DB92-404F-B344-68FB1698A2B4}"/>
    <cellStyle name="60% - Accent3 2 3 4 4" xfId="6726" xr:uid="{F6CB81E4-73C0-4853-A05E-0A83BD460C2A}"/>
    <cellStyle name="60% - Accent3 2 3 4 4 2" xfId="15056" xr:uid="{9C5310F7-D60A-4726-99B3-507F8E17A495}"/>
    <cellStyle name="60% - Accent3 2 3 4 4 2 2" xfId="31713" xr:uid="{CD65353C-BA42-4FAD-8FA4-F0D014C4B88B}"/>
    <cellStyle name="60% - Accent3 2 3 4 4 3" xfId="23385" xr:uid="{B11B905F-6894-46FB-90AD-9FA199B554A0}"/>
    <cellStyle name="60% - Accent3 2 3 4 5" xfId="9504" xr:uid="{3235E22E-2C9F-4974-A863-25F0D82FA547}"/>
    <cellStyle name="60% - Accent3 2 3 4 5 2" xfId="26161" xr:uid="{C730BDAF-4A70-4AF1-9C48-C0CF0CCAACFA}"/>
    <cellStyle name="60% - Accent3 2 3 4 6" xfId="17833" xr:uid="{C42C16BD-9658-4109-99BC-12062604D175}"/>
    <cellStyle name="60% - Accent3 2 3 5" xfId="1539" xr:uid="{1AB91CDA-35FF-4143-A9DC-C6613E5B1F19}"/>
    <cellStyle name="60% - Accent3 2 3 5 2" xfId="4329" xr:uid="{67CCC288-B5E1-459D-99F0-F681138B1F45}"/>
    <cellStyle name="60% - Accent3 2 3 5 2 2" xfId="12659" xr:uid="{E2758765-2AA7-41D6-8058-1AA91D9A152A}"/>
    <cellStyle name="60% - Accent3 2 3 5 2 2 2" xfId="29316" xr:uid="{F53A1B02-A932-4834-AD83-0ECC0FDA084F}"/>
    <cellStyle name="60% - Accent3 2 3 5 2 3" xfId="20988" xr:uid="{BBAC5D91-30B9-4684-A662-3B244FB458DC}"/>
    <cellStyle name="60% - Accent3 2 3 5 3" xfId="7105" xr:uid="{9DD1C3B1-6FF5-4724-8D63-01DC1C01A204}"/>
    <cellStyle name="60% - Accent3 2 3 5 3 2" xfId="15435" xr:uid="{BC498874-94C4-4B2C-B67C-37633E1AC898}"/>
    <cellStyle name="60% - Accent3 2 3 5 3 2 2" xfId="32092" xr:uid="{B88B6397-829E-4919-9CB3-B2292C49C7B2}"/>
    <cellStyle name="60% - Accent3 2 3 5 3 3" xfId="23764" xr:uid="{D9269889-A84C-4483-A0B0-7C895425691D}"/>
    <cellStyle name="60% - Accent3 2 3 5 4" xfId="9883" xr:uid="{BF52BE10-BF8D-41CD-8D35-4E0C5466DDDC}"/>
    <cellStyle name="60% - Accent3 2 3 5 4 2" xfId="26540" xr:uid="{7EC086E5-1DDF-4256-BD47-5F783939AD0E}"/>
    <cellStyle name="60% - Accent3 2 3 5 5" xfId="18212" xr:uid="{AAC2E543-84C1-4909-B67A-652F0E25AAB1}"/>
    <cellStyle name="60% - Accent3 2 3 6" xfId="3002" xr:uid="{8A88894D-9925-44B3-964E-2E84EEA6A29D}"/>
    <cellStyle name="60% - Accent3 2 3 6 2" xfId="11332" xr:uid="{ADF9EB4A-CBD5-4321-8A9D-CE74D12605A1}"/>
    <cellStyle name="60% - Accent3 2 3 6 2 2" xfId="27989" xr:uid="{CF07DCE2-3C61-4B93-A987-BB3D727F4562}"/>
    <cellStyle name="60% - Accent3 2 3 6 3" xfId="19661" xr:uid="{E83792D6-C0D3-42B4-A5C6-CE54FE119433}"/>
    <cellStyle name="60% - Accent3 2 3 7" xfId="5778" xr:uid="{D6D57CA7-E7C3-475D-A960-CDAB08FE9DD6}"/>
    <cellStyle name="60% - Accent3 2 3 7 2" xfId="14108" xr:uid="{A242034D-A0DD-4CB2-BFBA-69BEFB9FDD8D}"/>
    <cellStyle name="60% - Accent3 2 3 7 2 2" xfId="30765" xr:uid="{1B64804A-4F95-4056-A782-8966022F8023}"/>
    <cellStyle name="60% - Accent3 2 3 7 3" xfId="22437" xr:uid="{90443352-D0BE-4D50-AFEC-40841B01EA74}"/>
    <cellStyle name="60% - Accent3 2 3 8" xfId="8556" xr:uid="{012FAD6C-E36E-4A87-AF8A-7828594E5166}"/>
    <cellStyle name="60% - Accent3 2 3 8 2" xfId="25213" xr:uid="{1632E76A-74AE-4D62-8892-0D79A392BFFB}"/>
    <cellStyle name="60% - Accent3 2 3 9" xfId="16885" xr:uid="{BBE58796-8AC8-4C4A-B25A-1947078E4AB8}"/>
    <cellStyle name="60% - Accent3 2 4" xfId="330" xr:uid="{9D621CF6-C243-4706-9BFF-FAC4CD693DDB}"/>
    <cellStyle name="60% - Accent3 2 4 2" xfId="810" xr:uid="{7E342D5B-D3A3-434F-B2BA-90ACCCCE7E8A}"/>
    <cellStyle name="60% - Accent3 2 4 2 2" xfId="2138" xr:uid="{05DF9225-9E69-44C9-884C-3BEB21916303}"/>
    <cellStyle name="60% - Accent3 2 4 2 2 2" xfId="4928" xr:uid="{3761E680-900E-4C76-B993-CCBD9B8FA83C}"/>
    <cellStyle name="60% - Accent3 2 4 2 2 2 2" xfId="13258" xr:uid="{E306F601-4C25-4A2F-BA1D-D561A92357CA}"/>
    <cellStyle name="60% - Accent3 2 4 2 2 2 2 2" xfId="29915" xr:uid="{B673660F-E33E-4415-A74D-C35A143C0192}"/>
    <cellStyle name="60% - Accent3 2 4 2 2 2 3" xfId="21587" xr:uid="{FA20E5C7-0A65-4FBB-8292-8B50AD643B0E}"/>
    <cellStyle name="60% - Accent3 2 4 2 2 3" xfId="7704" xr:uid="{251445E8-906E-4682-B4EF-119AA1F7CF7E}"/>
    <cellStyle name="60% - Accent3 2 4 2 2 3 2" xfId="16034" xr:uid="{B50ED793-CF4F-4FDB-8A89-696F0AC45566}"/>
    <cellStyle name="60% - Accent3 2 4 2 2 3 2 2" xfId="32691" xr:uid="{0D96203F-E441-49AB-9D70-0931E31E7CE1}"/>
    <cellStyle name="60% - Accent3 2 4 2 2 3 3" xfId="24363" xr:uid="{E6AF87A4-E6C8-46FF-890D-07863F6F7602}"/>
    <cellStyle name="60% - Accent3 2 4 2 2 4" xfId="10482" xr:uid="{02D74E78-1CDB-471A-A789-EFA63292B52D}"/>
    <cellStyle name="60% - Accent3 2 4 2 2 4 2" xfId="27139" xr:uid="{4ABB0C1A-C78B-4085-A4FB-B6876EFC18DB}"/>
    <cellStyle name="60% - Accent3 2 4 2 2 5" xfId="18811" xr:uid="{EDA4B442-D161-45C7-9AB1-EB6EF7D1C275}"/>
    <cellStyle name="60% - Accent3 2 4 2 3" xfId="3601" xr:uid="{12DDD8F2-DCE2-4C11-B19A-CA9BD1E6B495}"/>
    <cellStyle name="60% - Accent3 2 4 2 3 2" xfId="11931" xr:uid="{92FA638D-C465-481B-8EF7-C5617D6A3C07}"/>
    <cellStyle name="60% - Accent3 2 4 2 3 2 2" xfId="28588" xr:uid="{E59E7B8C-A0FE-4E06-94C1-6A0A2B342897}"/>
    <cellStyle name="60% - Accent3 2 4 2 3 3" xfId="20260" xr:uid="{8EB30224-898E-43C9-A8A7-6961D9314A30}"/>
    <cellStyle name="60% - Accent3 2 4 2 4" xfId="6377" xr:uid="{777F7145-2F5E-4A01-AFFB-D5A7DA42C8AD}"/>
    <cellStyle name="60% - Accent3 2 4 2 4 2" xfId="14707" xr:uid="{24E4E8B7-C63B-4792-A7B6-ED76C4D21C28}"/>
    <cellStyle name="60% - Accent3 2 4 2 4 2 2" xfId="31364" xr:uid="{71264F82-A68E-4FE4-998E-5C5CC8C67D15}"/>
    <cellStyle name="60% - Accent3 2 4 2 4 3" xfId="23036" xr:uid="{C9F81A7A-9F40-403B-835D-2312520C291C}"/>
    <cellStyle name="60% - Accent3 2 4 2 5" xfId="9155" xr:uid="{50C22FA0-7009-44C0-AA0E-2928513D9A0B}"/>
    <cellStyle name="60% - Accent3 2 4 2 5 2" xfId="25812" xr:uid="{77A2143D-B35F-4BB0-92E8-D22AF31DF7F4}"/>
    <cellStyle name="60% - Accent3 2 4 2 6" xfId="17484" xr:uid="{A12BDA0B-615B-4E90-B366-EBB30D354FAB}"/>
    <cellStyle name="60% - Accent3 2 4 3" xfId="1660" xr:uid="{7DFA0EDC-0D3E-471B-832A-BE2EFC382000}"/>
    <cellStyle name="60% - Accent3 2 4 3 2" xfId="4450" xr:uid="{36F64844-DE08-491E-A00E-339B18AE2318}"/>
    <cellStyle name="60% - Accent3 2 4 3 2 2" xfId="12780" xr:uid="{21EC8996-6E19-49DC-96B8-830AB5240213}"/>
    <cellStyle name="60% - Accent3 2 4 3 2 2 2" xfId="29437" xr:uid="{0765A3AF-A01E-4A09-A354-33A43183C5E1}"/>
    <cellStyle name="60% - Accent3 2 4 3 2 3" xfId="21109" xr:uid="{62870829-63E4-46C2-B7FC-93A2AB09294E}"/>
    <cellStyle name="60% - Accent3 2 4 3 3" xfId="7226" xr:uid="{365BA7EA-3D50-4E53-B758-839FD89A87C4}"/>
    <cellStyle name="60% - Accent3 2 4 3 3 2" xfId="15556" xr:uid="{620556C3-59F8-4AAF-BBB4-9FC0FFB44C87}"/>
    <cellStyle name="60% - Accent3 2 4 3 3 2 2" xfId="32213" xr:uid="{CC8D4275-67C3-4881-BE44-5C4762700115}"/>
    <cellStyle name="60% - Accent3 2 4 3 3 3" xfId="23885" xr:uid="{7C7A5BC4-0AC8-4A12-ACF1-1276942093D3}"/>
    <cellStyle name="60% - Accent3 2 4 3 4" xfId="10004" xr:uid="{E5D8DD7F-1236-4CEB-B349-2BFF6C3A021A}"/>
    <cellStyle name="60% - Accent3 2 4 3 4 2" xfId="26661" xr:uid="{9C2D03E5-0483-4675-886B-DDA409A2A5CD}"/>
    <cellStyle name="60% - Accent3 2 4 3 5" xfId="18333" xr:uid="{0536FDFB-EFD6-41FE-B669-77C4963B5969}"/>
    <cellStyle name="60% - Accent3 2 4 4" xfId="3123" xr:uid="{7361D6E5-10BD-47A6-B71A-098D05536AFD}"/>
    <cellStyle name="60% - Accent3 2 4 4 2" xfId="11453" xr:uid="{76057C8D-43CB-490C-95C8-FC712C4CEB7A}"/>
    <cellStyle name="60% - Accent3 2 4 4 2 2" xfId="28110" xr:uid="{604B19E0-0F72-4474-BD30-6CECB8EA719B}"/>
    <cellStyle name="60% - Accent3 2 4 4 3" xfId="19782" xr:uid="{B1510D17-DB08-4D1B-A1B0-6EA475DF586E}"/>
    <cellStyle name="60% - Accent3 2 4 5" xfId="5899" xr:uid="{2278D116-B7E1-470F-89E8-6AF9E16A1EB4}"/>
    <cellStyle name="60% - Accent3 2 4 5 2" xfId="14229" xr:uid="{356F0633-AC62-4CD8-A3F5-2BFA9043C7D7}"/>
    <cellStyle name="60% - Accent3 2 4 5 2 2" xfId="30886" xr:uid="{48C850F8-CB77-4DFD-A494-9ADE932F632F}"/>
    <cellStyle name="60% - Accent3 2 4 5 3" xfId="22558" xr:uid="{09D6C711-EEC3-4866-A769-837598081875}"/>
    <cellStyle name="60% - Accent3 2 4 6" xfId="8677" xr:uid="{750DB227-0B6A-4AED-8A05-377DDAB321F1}"/>
    <cellStyle name="60% - Accent3 2 4 6 2" xfId="25334" xr:uid="{A78FAAC6-4A8E-4D2D-B9AB-2E7EEF098C6A}"/>
    <cellStyle name="60% - Accent3 2 4 7" xfId="17006" xr:uid="{156C1033-5BB9-44A5-A7C5-DD53C5818C53}"/>
    <cellStyle name="60% - Accent3 2 5" xfId="566" xr:uid="{F9C19071-C4A4-4AA3-B988-CAE60BD10EB5}"/>
    <cellStyle name="60% - Accent3 2 5 2" xfId="1896" xr:uid="{F3EA3E95-BAF3-4E38-A32D-DF8DF66DFD24}"/>
    <cellStyle name="60% - Accent3 2 5 2 2" xfId="4686" xr:uid="{26DDA18B-FDB6-458B-80D7-E3D447D4DE1C}"/>
    <cellStyle name="60% - Accent3 2 5 2 2 2" xfId="13016" xr:uid="{A14CDF0B-DAAD-4DAB-8A5C-C1D497E7AE54}"/>
    <cellStyle name="60% - Accent3 2 5 2 2 2 2" xfId="29673" xr:uid="{27AA6543-1933-4B1B-9074-8C30A5F90216}"/>
    <cellStyle name="60% - Accent3 2 5 2 2 3" xfId="21345" xr:uid="{F9533E23-4373-4481-B353-E3F940B3A11A}"/>
    <cellStyle name="60% - Accent3 2 5 2 3" xfId="7462" xr:uid="{425D47F9-4F1C-4E19-8D05-3C5ACD44A90D}"/>
    <cellStyle name="60% - Accent3 2 5 2 3 2" xfId="15792" xr:uid="{8E829A6C-0746-4D23-AD28-6C39D0900FB4}"/>
    <cellStyle name="60% - Accent3 2 5 2 3 2 2" xfId="32449" xr:uid="{A255A197-1051-4374-A1F2-54DDF580592D}"/>
    <cellStyle name="60% - Accent3 2 5 2 3 3" xfId="24121" xr:uid="{83D65636-7F7A-472B-97A9-01AE35874CAB}"/>
    <cellStyle name="60% - Accent3 2 5 2 4" xfId="10240" xr:uid="{C3534CF5-181F-4B30-A906-6511E4BFC2BC}"/>
    <cellStyle name="60% - Accent3 2 5 2 4 2" xfId="26897" xr:uid="{87FE3EC1-CA13-46A5-B422-EE081FDEE70B}"/>
    <cellStyle name="60% - Accent3 2 5 2 5" xfId="18569" xr:uid="{C921A576-7C84-4952-9612-175D635B21B6}"/>
    <cellStyle name="60% - Accent3 2 5 3" xfId="3359" xr:uid="{864FFAD4-9124-44FA-9E05-29F05FDDABC9}"/>
    <cellStyle name="60% - Accent3 2 5 3 2" xfId="11689" xr:uid="{1F2BFC6B-675A-46E8-802A-1987C453093C}"/>
    <cellStyle name="60% - Accent3 2 5 3 2 2" xfId="28346" xr:uid="{CFFBD18A-E11E-4DA1-BB7B-5E42A266A771}"/>
    <cellStyle name="60% - Accent3 2 5 3 3" xfId="20018" xr:uid="{3D9BD6D9-4531-4BCC-8F42-0E7F8EA6D2CC}"/>
    <cellStyle name="60% - Accent3 2 5 4" xfId="6135" xr:uid="{6E968CBD-2872-41C4-B1FB-994AD2F9DF37}"/>
    <cellStyle name="60% - Accent3 2 5 4 2" xfId="14465" xr:uid="{1229D7D3-D43A-471D-A893-02444135E095}"/>
    <cellStyle name="60% - Accent3 2 5 4 2 2" xfId="31122" xr:uid="{B1894158-A932-4D84-BB5B-5A3F2B4FDB8E}"/>
    <cellStyle name="60% - Accent3 2 5 4 3" xfId="22794" xr:uid="{09DE0974-B8AF-4411-A607-F522B776AF91}"/>
    <cellStyle name="60% - Accent3 2 5 5" xfId="8913" xr:uid="{E4FD77C2-FAA6-4311-B01F-0AC89F770B3E}"/>
    <cellStyle name="60% - Accent3 2 5 5 2" xfId="25570" xr:uid="{2C407A65-2B45-482E-8650-5086945264B7}"/>
    <cellStyle name="60% - Accent3 2 5 6" xfId="17242" xr:uid="{86818304-FF26-421F-9FAC-EC3E3041FCA1}"/>
    <cellStyle name="60% - Accent3 2 6" xfId="1043" xr:uid="{1142692B-BF6A-4A26-A92F-FAF56757FB85}"/>
    <cellStyle name="60% - Accent3 2 6 2" xfId="2371" xr:uid="{27A60EB8-A13B-4164-B6A0-3E204FC1A743}"/>
    <cellStyle name="60% - Accent3 2 6 2 2" xfId="5161" xr:uid="{55CF7911-F6A7-4CA6-9025-B1F0F9592E1A}"/>
    <cellStyle name="60% - Accent3 2 6 2 2 2" xfId="13491" xr:uid="{26B7DCAE-AF83-4AAD-9DF3-F032533AA9A4}"/>
    <cellStyle name="60% - Accent3 2 6 2 2 2 2" xfId="30148" xr:uid="{4CE4C832-734D-442F-BC3B-74D700CB3795}"/>
    <cellStyle name="60% - Accent3 2 6 2 2 3" xfId="21820" xr:uid="{0D904696-A150-4F30-A33A-5BF5CC4B4A20}"/>
    <cellStyle name="60% - Accent3 2 6 2 3" xfId="7937" xr:uid="{20170B10-0A37-4FB9-8B46-E41E1E8A12E6}"/>
    <cellStyle name="60% - Accent3 2 6 2 3 2" xfId="16267" xr:uid="{1FC747D0-8A3E-47CB-AD12-370B2056C220}"/>
    <cellStyle name="60% - Accent3 2 6 2 3 2 2" xfId="32924" xr:uid="{2A9C9700-B27B-4B5F-B251-F0274AD5C58B}"/>
    <cellStyle name="60% - Accent3 2 6 2 3 3" xfId="24596" xr:uid="{01253B7F-9AC1-4462-85EF-FE417BCC8A2E}"/>
    <cellStyle name="60% - Accent3 2 6 2 4" xfId="10715" xr:uid="{6F15F1AA-9CE5-4F61-846C-10ED881AF612}"/>
    <cellStyle name="60% - Accent3 2 6 2 4 2" xfId="27372" xr:uid="{F20B44D0-591F-4247-8691-752F02DA3497}"/>
    <cellStyle name="60% - Accent3 2 6 2 5" xfId="19044" xr:uid="{EC0426C8-0F98-4D7C-A666-0CA1F1A28301}"/>
    <cellStyle name="60% - Accent3 2 6 3" xfId="3834" xr:uid="{E998CE44-2E3A-49A5-A694-1B88B93DA470}"/>
    <cellStyle name="60% - Accent3 2 6 3 2" xfId="12164" xr:uid="{0F17805E-555F-46A6-B4A1-4F2D8A4B9E39}"/>
    <cellStyle name="60% - Accent3 2 6 3 2 2" xfId="28821" xr:uid="{6752A79E-CB66-4DC5-954B-8AB08E0011F8}"/>
    <cellStyle name="60% - Accent3 2 6 3 3" xfId="20493" xr:uid="{444D4E6F-8B29-4FDA-AEDC-6753FA4247A8}"/>
    <cellStyle name="60% - Accent3 2 6 4" xfId="6610" xr:uid="{04563DFD-3963-4078-AF04-6F34AE51BBDE}"/>
    <cellStyle name="60% - Accent3 2 6 4 2" xfId="14940" xr:uid="{5657D49D-0A52-4FF6-8F38-425BB86E0102}"/>
    <cellStyle name="60% - Accent3 2 6 4 2 2" xfId="31597" xr:uid="{7F67DC21-3FC9-440D-B161-AE7B6111DB98}"/>
    <cellStyle name="60% - Accent3 2 6 4 3" xfId="23269" xr:uid="{B7116E01-A92C-4CE7-AAC8-9E02F5368900}"/>
    <cellStyle name="60% - Accent3 2 6 5" xfId="9388" xr:uid="{829FCD05-F81E-46A4-859D-30E2D4AB3012}"/>
    <cellStyle name="60% - Accent3 2 6 5 2" xfId="26045" xr:uid="{2772260A-737F-4DA5-BAAC-09861447795D}"/>
    <cellStyle name="60% - Accent3 2 6 6" xfId="17717" xr:uid="{490F39F1-8DE7-45EF-AD11-AEDC0C03DF22}"/>
    <cellStyle name="60% - Accent3 2 7" xfId="1304" xr:uid="{5A18F4D5-19B6-47C2-BCAE-A6C83DF4CB8C}"/>
    <cellStyle name="60% - Accent3 2 7 2" xfId="2632" xr:uid="{2E7B90BB-37C8-4AE2-AEFC-7682BDD7256A}"/>
    <cellStyle name="60% - Accent3 2 7 2 2" xfId="5422" xr:uid="{E35A98C6-FFCF-424D-B2E4-2D04FA669137}"/>
    <cellStyle name="60% - Accent3 2 7 2 2 2" xfId="13752" xr:uid="{877CCDDA-39A5-4205-8510-9EF0CDA42BB2}"/>
    <cellStyle name="60% - Accent3 2 7 2 2 2 2" xfId="30409" xr:uid="{B7F4FA1C-DED0-489B-8CAA-F739CF38845A}"/>
    <cellStyle name="60% - Accent3 2 7 2 2 3" xfId="22081" xr:uid="{A28CD4E9-A033-47E7-BB93-87A1A698FD07}"/>
    <cellStyle name="60% - Accent3 2 7 2 3" xfId="8198" xr:uid="{71DCB5B0-87EA-4B8D-9B98-52FB3900DE40}"/>
    <cellStyle name="60% - Accent3 2 7 2 3 2" xfId="16528" xr:uid="{D97AE364-7B89-4ED6-925A-61C4984B9597}"/>
    <cellStyle name="60% - Accent3 2 7 2 3 2 2" xfId="33185" xr:uid="{5C1E50C4-E20F-437E-A721-2E8A7D41FDA0}"/>
    <cellStyle name="60% - Accent3 2 7 2 3 3" xfId="24857" xr:uid="{96DE5420-2025-4E4E-B233-B966B98BCB0A}"/>
    <cellStyle name="60% - Accent3 2 7 2 4" xfId="10976" xr:uid="{3CFC5399-FABA-4A7E-9A6D-317C44E52CBB}"/>
    <cellStyle name="60% - Accent3 2 7 2 4 2" xfId="27633" xr:uid="{78B0C298-629D-450F-A2FA-6E662C56CBE4}"/>
    <cellStyle name="60% - Accent3 2 7 2 5" xfId="19305" xr:uid="{5BA415FA-D81D-4752-A960-46C2E9F5ED6E}"/>
    <cellStyle name="60% - Accent3 2 7 3" xfId="4095" xr:uid="{8EF0DBCB-E426-4FEF-9102-77F5657B5C14}"/>
    <cellStyle name="60% - Accent3 2 7 3 2" xfId="12425" xr:uid="{C7924DB0-535C-43BF-B08B-D19BD73DEACC}"/>
    <cellStyle name="60% - Accent3 2 7 3 2 2" xfId="29082" xr:uid="{AEA9B270-031B-44C0-B13E-A8B8D0090399}"/>
    <cellStyle name="60% - Accent3 2 7 3 3" xfId="20754" xr:uid="{B4E270FD-0BDA-4FC7-84D0-8062035F10F6}"/>
    <cellStyle name="60% - Accent3 2 7 4" xfId="6871" xr:uid="{2FF0F4E4-17EF-4890-A846-338FFDB3E6D2}"/>
    <cellStyle name="60% - Accent3 2 7 4 2" xfId="15201" xr:uid="{B89A52E7-B1D0-4872-ABC0-F00F3B2B0C28}"/>
    <cellStyle name="60% - Accent3 2 7 4 2 2" xfId="31858" xr:uid="{2953174E-0EB8-4891-B189-2B8C72044D39}"/>
    <cellStyle name="60% - Accent3 2 7 4 3" xfId="23530" xr:uid="{AC07BAC6-1992-47EC-9CC3-36CB21D34D76}"/>
    <cellStyle name="60% - Accent3 2 7 5" xfId="9649" xr:uid="{AB4BA4CE-6A26-498A-8AFB-ADE212E438C6}"/>
    <cellStyle name="60% - Accent3 2 7 5 2" xfId="26306" xr:uid="{6E174E93-2F41-4409-A9E3-0B38742BA3D7}"/>
    <cellStyle name="60% - Accent3 2 7 6" xfId="17978" xr:uid="{001BC386-FE83-4331-B7CD-B3820AA54491}"/>
    <cellStyle name="60% - Accent3 2 8" xfId="1422" xr:uid="{FE4612A3-D6B9-47E3-832B-791D4A60EC0C}"/>
    <cellStyle name="60% - Accent3 2 8 2" xfId="4213" xr:uid="{3ADFEAC1-58EB-46BC-B229-A54843A72452}"/>
    <cellStyle name="60% - Accent3 2 8 2 2" xfId="12543" xr:uid="{907858E1-45FF-4474-9790-8DCE5416A474}"/>
    <cellStyle name="60% - Accent3 2 8 2 2 2" xfId="29200" xr:uid="{BB4ECA6A-69CA-4284-8D6C-011FB9755A89}"/>
    <cellStyle name="60% - Accent3 2 8 2 3" xfId="20872" xr:uid="{3B3CA2AE-4DB7-4A42-A5DF-1F582CF06AA0}"/>
    <cellStyle name="60% - Accent3 2 8 3" xfId="6989" xr:uid="{DA88B3B0-AA19-4AF7-A99B-1911761D37A2}"/>
    <cellStyle name="60% - Accent3 2 8 3 2" xfId="15319" xr:uid="{BA4F6CDA-E351-4C46-8932-21E1B276747D}"/>
    <cellStyle name="60% - Accent3 2 8 3 2 2" xfId="31976" xr:uid="{B07F4DEA-0DFB-4FF3-BC14-DDF39C199AFD}"/>
    <cellStyle name="60% - Accent3 2 8 3 3" xfId="23648" xr:uid="{9CCB692F-8427-45A9-840C-449A6AB81D02}"/>
    <cellStyle name="60% - Accent3 2 8 4" xfId="9767" xr:uid="{8AE9D059-16A0-4346-99C4-437CB3D6AFA6}"/>
    <cellStyle name="60% - Accent3 2 8 4 2" xfId="26424" xr:uid="{76B16FEF-317A-4A99-9B55-BB417FE43D6A}"/>
    <cellStyle name="60% - Accent3 2 8 5" xfId="18096" xr:uid="{936118B7-2DA1-4449-A1B2-A498BD9FEE01}"/>
    <cellStyle name="60% - Accent3 2 9" xfId="2885" xr:uid="{57B76652-E4D9-48CB-9B62-796BEAEC14A5}"/>
    <cellStyle name="60% - Accent3 2 9 2" xfId="11216" xr:uid="{1628B60E-B0D1-4122-89D6-F360049EB1D4}"/>
    <cellStyle name="60% - Accent3 2 9 2 2" xfId="27873" xr:uid="{8358459A-4255-48DA-B106-416766BFACAC}"/>
    <cellStyle name="60% - Accent3 2 9 3" xfId="19545" xr:uid="{999C7355-E1F3-4D4B-AF81-FA1F01F21615}"/>
    <cellStyle name="60% - Accent3 3" xfId="109" xr:uid="{7513A20A-C710-4A15-8A90-E070C6467782}"/>
    <cellStyle name="60% - Accent3 3 10" xfId="8463" xr:uid="{00766C5A-31E3-4A29-8AAA-9D4D41F2A7EC}"/>
    <cellStyle name="60% - Accent3 3 10 2" xfId="25120" xr:uid="{AD61F510-8CB0-48E0-B9D1-A571AB3531B9}"/>
    <cellStyle name="60% - Accent3 3 11" xfId="16792" xr:uid="{BF274296-E9C8-42C9-AC19-42C353C5D866}"/>
    <cellStyle name="60% - Accent3 3 12" xfId="33989" xr:uid="{B569CD5D-E436-4FD8-A8C3-0D36F3DCA0A8}"/>
    <cellStyle name="60% - Accent3 3 13" xfId="34743" xr:uid="{C61BC908-6E04-405A-8A8F-B052B2324788}"/>
    <cellStyle name="60% - Accent3 3 2" xfId="232" xr:uid="{4C5A25DE-5A23-4BE9-9349-F885B151F497}"/>
    <cellStyle name="60% - Accent3 3 2 10" xfId="34803" xr:uid="{69D55163-3132-4DAF-AE95-F50377F93D0B}"/>
    <cellStyle name="60% - Accent3 3 2 2" xfId="473" xr:uid="{04374345-E7B8-4459-8765-54F23B53130D}"/>
    <cellStyle name="60% - Accent3 3 2 2 2" xfId="950" xr:uid="{4B242981-F77E-4363-BAEC-895BBD2269F8}"/>
    <cellStyle name="60% - Accent3 3 2 2 2 2" xfId="2278" xr:uid="{4FEE2E47-E888-401C-9B44-32FD50DE3741}"/>
    <cellStyle name="60% - Accent3 3 2 2 2 2 2" xfId="5068" xr:uid="{C3F43048-6BCE-4D05-A10A-A086E1AF5126}"/>
    <cellStyle name="60% - Accent3 3 2 2 2 2 2 2" xfId="13398" xr:uid="{311E1F4F-AC66-483E-9A89-4C56DA76D3F6}"/>
    <cellStyle name="60% - Accent3 3 2 2 2 2 2 2 2" xfId="30055" xr:uid="{D78F9F2A-89AD-4497-B004-6122F467E7EE}"/>
    <cellStyle name="60% - Accent3 3 2 2 2 2 2 3" xfId="21727" xr:uid="{ADB2CB94-99F0-4B72-BBD4-9E59A2F6CE60}"/>
    <cellStyle name="60% - Accent3 3 2 2 2 2 3" xfId="7844" xr:uid="{C5579602-E89A-41DA-A26E-C9E3776644EA}"/>
    <cellStyle name="60% - Accent3 3 2 2 2 2 3 2" xfId="16174" xr:uid="{67F990D7-EB9F-4FF2-9374-472C610566B9}"/>
    <cellStyle name="60% - Accent3 3 2 2 2 2 3 2 2" xfId="32831" xr:uid="{4AA4E85B-83F8-4041-83DA-D1D176830500}"/>
    <cellStyle name="60% - Accent3 3 2 2 2 2 3 3" xfId="24503" xr:uid="{43074885-D32D-46FC-BF55-D9B49450DFD8}"/>
    <cellStyle name="60% - Accent3 3 2 2 2 2 4" xfId="10622" xr:uid="{0CF9110D-F9D1-4B52-9F07-24FEBCC31C01}"/>
    <cellStyle name="60% - Accent3 3 2 2 2 2 4 2" xfId="27279" xr:uid="{426CB8BB-297A-4BAA-A1C1-D3984E0E1D32}"/>
    <cellStyle name="60% - Accent3 3 2 2 2 2 5" xfId="18951" xr:uid="{627F3EF6-7FA8-46B7-BDAF-39D12526ACAC}"/>
    <cellStyle name="60% - Accent3 3 2 2 2 3" xfId="3741" xr:uid="{78261AF3-2514-4F17-A087-71F1DCA1B1A0}"/>
    <cellStyle name="60% - Accent3 3 2 2 2 3 2" xfId="12071" xr:uid="{67C369CF-4084-4721-911D-1A60517ECA8E}"/>
    <cellStyle name="60% - Accent3 3 2 2 2 3 2 2" xfId="28728" xr:uid="{6B82C6BD-03B4-4734-BB81-60D3626494E1}"/>
    <cellStyle name="60% - Accent3 3 2 2 2 3 3" xfId="20400" xr:uid="{7B2DAF87-9623-4E72-972B-2F053AEA0E63}"/>
    <cellStyle name="60% - Accent3 3 2 2 2 4" xfId="6517" xr:uid="{D0EDF4B4-D5A2-4DEE-8246-9259A4D1A67B}"/>
    <cellStyle name="60% - Accent3 3 2 2 2 4 2" xfId="14847" xr:uid="{E029FE95-C951-41E6-BB10-6C02B45737E2}"/>
    <cellStyle name="60% - Accent3 3 2 2 2 4 2 2" xfId="31504" xr:uid="{F80DAD97-AE69-453F-A25A-14FA8CF4833C}"/>
    <cellStyle name="60% - Accent3 3 2 2 2 4 3" xfId="23176" xr:uid="{0CA531F6-6C86-4A24-95D6-7DE2BDD51125}"/>
    <cellStyle name="60% - Accent3 3 2 2 2 5" xfId="9295" xr:uid="{4613D904-39B5-42BB-96FF-3B1250E3FA8A}"/>
    <cellStyle name="60% - Accent3 3 2 2 2 5 2" xfId="25952" xr:uid="{5CE5890E-8E4F-445C-BA15-9A0B1AD767D7}"/>
    <cellStyle name="60% - Accent3 3 2 2 2 6" xfId="17624" xr:uid="{7FC71A5F-E47B-40FA-A05D-703EAB3E4869}"/>
    <cellStyle name="60% - Accent3 3 2 2 3" xfId="1803" xr:uid="{51A567A5-7065-4D36-8591-ACEEC31F84E8}"/>
    <cellStyle name="60% - Accent3 3 2 2 3 2" xfId="4593" xr:uid="{73CEA4AE-E934-448B-8D0C-3F668EBFC8D9}"/>
    <cellStyle name="60% - Accent3 3 2 2 3 2 2" xfId="12923" xr:uid="{4356F2DA-EEE7-4AD9-BF99-F710E9285235}"/>
    <cellStyle name="60% - Accent3 3 2 2 3 2 2 2" xfId="29580" xr:uid="{E166AC02-E452-4CB6-BBCE-8F544ED42529}"/>
    <cellStyle name="60% - Accent3 3 2 2 3 2 3" xfId="21252" xr:uid="{C0DDFC38-FBE9-44C7-9136-37E79EAA77A2}"/>
    <cellStyle name="60% - Accent3 3 2 2 3 3" xfId="7369" xr:uid="{8C4E8D3D-BC76-4AD5-9CC1-8B44F608C962}"/>
    <cellStyle name="60% - Accent3 3 2 2 3 3 2" xfId="15699" xr:uid="{20F602E2-3F0D-4ACA-BA60-025E678BA6B2}"/>
    <cellStyle name="60% - Accent3 3 2 2 3 3 2 2" xfId="32356" xr:uid="{836FBC69-52FA-40BB-8DE9-98BA34D1CC6E}"/>
    <cellStyle name="60% - Accent3 3 2 2 3 3 3" xfId="24028" xr:uid="{09ABD38D-0FB7-49FA-8D64-9423D07B91F1}"/>
    <cellStyle name="60% - Accent3 3 2 2 3 4" xfId="10147" xr:uid="{40A5C13A-D415-46FD-BDD0-4E70F8D68DEC}"/>
    <cellStyle name="60% - Accent3 3 2 2 3 4 2" xfId="26804" xr:uid="{0B89157A-FB27-4E69-A3A8-D3275A782B79}"/>
    <cellStyle name="60% - Accent3 3 2 2 3 5" xfId="18476" xr:uid="{EF12EA37-0AE0-4A0F-9FC6-DA111D68C94A}"/>
    <cellStyle name="60% - Accent3 3 2 2 4" xfId="3266" xr:uid="{6A807451-5246-4639-A83C-E3B8A36882DC}"/>
    <cellStyle name="60% - Accent3 3 2 2 4 2" xfId="11596" xr:uid="{984C8BB0-4320-4822-B95F-D0E17C28776D}"/>
    <cellStyle name="60% - Accent3 3 2 2 4 2 2" xfId="28253" xr:uid="{588C99BB-DC98-4303-9CB0-B225C310EE92}"/>
    <cellStyle name="60% - Accent3 3 2 2 4 3" xfId="19925" xr:uid="{FBA4A9FD-17AC-4F52-9A68-2D15AEC9E3C3}"/>
    <cellStyle name="60% - Accent3 3 2 2 5" xfId="6042" xr:uid="{0E34998D-ED30-4CBE-819F-44025058DFF3}"/>
    <cellStyle name="60% - Accent3 3 2 2 5 2" xfId="14372" xr:uid="{5C773559-27F7-4E71-9918-8D6DE1E8A25D}"/>
    <cellStyle name="60% - Accent3 3 2 2 5 2 2" xfId="31029" xr:uid="{96559659-9FAC-4B05-BAFC-9242AB75C123}"/>
    <cellStyle name="60% - Accent3 3 2 2 5 3" xfId="22701" xr:uid="{F019851A-6A0B-41C7-96AE-D1316B75ED16}"/>
    <cellStyle name="60% - Accent3 3 2 2 6" xfId="8820" xr:uid="{EE82D4B7-05D7-4192-854E-73E94969E8EA}"/>
    <cellStyle name="60% - Accent3 3 2 2 6 2" xfId="25477" xr:uid="{D7BFDE90-50C8-46B1-AA5B-0D2C73E5723C}"/>
    <cellStyle name="60% - Accent3 3 2 2 7" xfId="17149" xr:uid="{67C04D09-FF79-4B2D-AAF0-1E1BDBED6E19}"/>
    <cellStyle name="60% - Accent3 3 2 3" xfId="709" xr:uid="{AB7117C9-75EB-45C7-90F5-84628D708145}"/>
    <cellStyle name="60% - Accent3 3 2 3 2" xfId="2039" xr:uid="{1C60E578-FFD1-4E94-9F89-26825DDFD168}"/>
    <cellStyle name="60% - Accent3 3 2 3 2 2" xfId="4829" xr:uid="{88016C51-C75C-4555-965A-0F8F1324660A}"/>
    <cellStyle name="60% - Accent3 3 2 3 2 2 2" xfId="13159" xr:uid="{28C68F64-BB8F-4562-BD78-7E821528841A}"/>
    <cellStyle name="60% - Accent3 3 2 3 2 2 2 2" xfId="29816" xr:uid="{8F9D9969-B8F1-4293-8F65-276D04426B75}"/>
    <cellStyle name="60% - Accent3 3 2 3 2 2 3" xfId="21488" xr:uid="{1DBEDD8F-B170-4C0D-A2AF-B5A2C0AEBAEB}"/>
    <cellStyle name="60% - Accent3 3 2 3 2 3" xfId="7605" xr:uid="{02D92AE8-17F2-406C-94B8-AFA404D3FD43}"/>
    <cellStyle name="60% - Accent3 3 2 3 2 3 2" xfId="15935" xr:uid="{BF2CDD00-007D-4028-89AF-2673FE3AB397}"/>
    <cellStyle name="60% - Accent3 3 2 3 2 3 2 2" xfId="32592" xr:uid="{0D5E5989-643B-4031-B4F7-4FD168E52DAC}"/>
    <cellStyle name="60% - Accent3 3 2 3 2 3 3" xfId="24264" xr:uid="{BA2B03A4-E2B6-4FC3-ACCC-D89A0BCFFDE3}"/>
    <cellStyle name="60% - Accent3 3 2 3 2 4" xfId="10383" xr:uid="{71605CE3-98A9-4518-876F-16B5B1A5FB46}"/>
    <cellStyle name="60% - Accent3 3 2 3 2 4 2" xfId="27040" xr:uid="{449881A3-4B02-45F8-B43A-AB76BDE912B2}"/>
    <cellStyle name="60% - Accent3 3 2 3 2 5" xfId="18712" xr:uid="{1E20B546-DEB7-4E8E-84D2-F730DFAE5392}"/>
    <cellStyle name="60% - Accent3 3 2 3 3" xfId="3502" xr:uid="{020B1BE1-F43A-453C-AA12-C4AC928EB9D4}"/>
    <cellStyle name="60% - Accent3 3 2 3 3 2" xfId="11832" xr:uid="{0D17AE59-A92A-4B0A-AD14-E9B9D822E71D}"/>
    <cellStyle name="60% - Accent3 3 2 3 3 2 2" xfId="28489" xr:uid="{BB478304-2114-4561-9C5E-F5E904C90D39}"/>
    <cellStyle name="60% - Accent3 3 2 3 3 3" xfId="20161" xr:uid="{ADF10456-915A-4240-9FF4-B0FF794C99B7}"/>
    <cellStyle name="60% - Accent3 3 2 3 4" xfId="6278" xr:uid="{FFAAE3A5-2D85-4E70-8014-38A56A617AA8}"/>
    <cellStyle name="60% - Accent3 3 2 3 4 2" xfId="14608" xr:uid="{F3032032-BA13-42AE-9560-CBDFE3D60F16}"/>
    <cellStyle name="60% - Accent3 3 2 3 4 2 2" xfId="31265" xr:uid="{F1BA3701-720D-4346-A20E-323C1FCCEB53}"/>
    <cellStyle name="60% - Accent3 3 2 3 4 3" xfId="22937" xr:uid="{17F90F67-733B-4391-B1ED-1B8F89FC29BF}"/>
    <cellStyle name="60% - Accent3 3 2 3 5" xfId="9056" xr:uid="{1CF241CD-7686-4871-88BA-5472A2FE54F3}"/>
    <cellStyle name="60% - Accent3 3 2 3 5 2" xfId="25713" xr:uid="{54D71484-7C5F-40FE-B341-88E3F1E5A32D}"/>
    <cellStyle name="60% - Accent3 3 2 3 6" xfId="17385" xr:uid="{2D932799-04B9-44A4-A693-B24491309F92}"/>
    <cellStyle name="60% - Accent3 3 2 4" xfId="1186" xr:uid="{45A28D34-AF48-4510-B014-D4C069E53DAF}"/>
    <cellStyle name="60% - Accent3 3 2 4 2" xfId="2514" xr:uid="{3D38F21E-F52D-4012-9493-EBEF3B234F16}"/>
    <cellStyle name="60% - Accent3 3 2 4 2 2" xfId="5304" xr:uid="{EA25B273-53B2-48F6-8B60-756A0CD90B2E}"/>
    <cellStyle name="60% - Accent3 3 2 4 2 2 2" xfId="13634" xr:uid="{DB39623B-A403-4925-A5F3-97E1524E7520}"/>
    <cellStyle name="60% - Accent3 3 2 4 2 2 2 2" xfId="30291" xr:uid="{6F671D63-9BE1-4E4B-BE75-4272164B7EEA}"/>
    <cellStyle name="60% - Accent3 3 2 4 2 2 3" xfId="21963" xr:uid="{ABB9E054-7BF0-4E1B-8E3A-3D9CA66E044C}"/>
    <cellStyle name="60% - Accent3 3 2 4 2 3" xfId="8080" xr:uid="{B3AF36AB-C723-45A6-9550-38CDA1058A5C}"/>
    <cellStyle name="60% - Accent3 3 2 4 2 3 2" xfId="16410" xr:uid="{98BFB515-2017-44EE-A33E-E9FEC0C3A64B}"/>
    <cellStyle name="60% - Accent3 3 2 4 2 3 2 2" xfId="33067" xr:uid="{612D6CCA-A5A9-4BA2-A701-EB78669A83FC}"/>
    <cellStyle name="60% - Accent3 3 2 4 2 3 3" xfId="24739" xr:uid="{2D4010C5-8B23-4498-A46C-6DEAE4E78D9C}"/>
    <cellStyle name="60% - Accent3 3 2 4 2 4" xfId="10858" xr:uid="{87EA329B-B4A7-415F-9311-A0677EA31FA7}"/>
    <cellStyle name="60% - Accent3 3 2 4 2 4 2" xfId="27515" xr:uid="{CDCE8403-6524-484F-A705-F2FEB4918E69}"/>
    <cellStyle name="60% - Accent3 3 2 4 2 5" xfId="19187" xr:uid="{29984E0C-3CE2-4BDF-AB51-C197C238619B}"/>
    <cellStyle name="60% - Accent3 3 2 4 3" xfId="3977" xr:uid="{2BDEDC8A-9BA8-48B1-AF5C-C22E55A4B2C2}"/>
    <cellStyle name="60% - Accent3 3 2 4 3 2" xfId="12307" xr:uid="{C067CB8A-B897-4C3E-A27E-71736C79C274}"/>
    <cellStyle name="60% - Accent3 3 2 4 3 2 2" xfId="28964" xr:uid="{5E7521B4-037B-49FD-A5A2-76D2FA8BC5E6}"/>
    <cellStyle name="60% - Accent3 3 2 4 3 3" xfId="20636" xr:uid="{23153256-5545-4E1C-915C-368C82501D78}"/>
    <cellStyle name="60% - Accent3 3 2 4 4" xfId="6753" xr:uid="{9D362A12-19A0-4984-9D7D-B6E6C423851A}"/>
    <cellStyle name="60% - Accent3 3 2 4 4 2" xfId="15083" xr:uid="{C0C20907-7113-484B-891A-09D62F9BA308}"/>
    <cellStyle name="60% - Accent3 3 2 4 4 2 2" xfId="31740" xr:uid="{D286E9E2-512E-4DB0-ADA8-A634F596F392}"/>
    <cellStyle name="60% - Accent3 3 2 4 4 3" xfId="23412" xr:uid="{A61A31B0-C014-4268-9F57-023209CDF80E}"/>
    <cellStyle name="60% - Accent3 3 2 4 5" xfId="9531" xr:uid="{93A1F50D-47B8-4897-8207-DE62BC4DAE70}"/>
    <cellStyle name="60% - Accent3 3 2 4 5 2" xfId="26188" xr:uid="{8744E896-CD5C-43E0-8B18-331AC4D34F68}"/>
    <cellStyle name="60% - Accent3 3 2 4 6" xfId="17860" xr:uid="{ED776C5B-B4FE-4D60-A634-A1E392FACCB9}"/>
    <cellStyle name="60% - Accent3 3 2 5" xfId="1566" xr:uid="{EC62A45B-4EFC-4B37-B840-B2BFBE8BB726}"/>
    <cellStyle name="60% - Accent3 3 2 5 2" xfId="4356" xr:uid="{283CF616-8C9C-4DEA-9477-9F6234FDC874}"/>
    <cellStyle name="60% - Accent3 3 2 5 2 2" xfId="12686" xr:uid="{8B89CD98-010D-4D33-910B-5D6FF9B2BDAC}"/>
    <cellStyle name="60% - Accent3 3 2 5 2 2 2" xfId="29343" xr:uid="{72C73BF7-40F9-48DC-A396-A23BEF9F54DB}"/>
    <cellStyle name="60% - Accent3 3 2 5 2 3" xfId="21015" xr:uid="{71DBD882-51D0-4BBE-8487-143B9B8ACE33}"/>
    <cellStyle name="60% - Accent3 3 2 5 3" xfId="7132" xr:uid="{91C12050-E1AC-4BC7-B0FF-ABD4147581B1}"/>
    <cellStyle name="60% - Accent3 3 2 5 3 2" xfId="15462" xr:uid="{622EA2AC-DFFA-4184-97EB-92F2BAD64E3B}"/>
    <cellStyle name="60% - Accent3 3 2 5 3 2 2" xfId="32119" xr:uid="{AA27B214-1184-4819-ABBD-EFE7498CA829}"/>
    <cellStyle name="60% - Accent3 3 2 5 3 3" xfId="23791" xr:uid="{D796D041-DE06-465B-AFB3-0EDE91D87A42}"/>
    <cellStyle name="60% - Accent3 3 2 5 4" xfId="9910" xr:uid="{A034C134-2C12-41C7-8812-97EF0E504D97}"/>
    <cellStyle name="60% - Accent3 3 2 5 4 2" xfId="26567" xr:uid="{18D936CC-FAD2-4002-B2B7-C6F95283A4CE}"/>
    <cellStyle name="60% - Accent3 3 2 5 5" xfId="18239" xr:uid="{3467C3F0-F5F4-4E92-A983-F1D1FE21483D}"/>
    <cellStyle name="60% - Accent3 3 2 6" xfId="3029" xr:uid="{DB0D383A-0015-479B-97B3-33B950B24776}"/>
    <cellStyle name="60% - Accent3 3 2 6 2" xfId="11359" xr:uid="{9C88A15D-E6C2-4846-96D9-49EA55F695E5}"/>
    <cellStyle name="60% - Accent3 3 2 6 2 2" xfId="28016" xr:uid="{F591ED88-5C64-4BC6-BD3B-39DA03150D4D}"/>
    <cellStyle name="60% - Accent3 3 2 6 3" xfId="19688" xr:uid="{E9FCA3FB-ADF8-4F19-BD54-824EB4B00A17}"/>
    <cellStyle name="60% - Accent3 3 2 7" xfId="5805" xr:uid="{243150E7-ED46-4CBE-A19E-C2328ADD9AF7}"/>
    <cellStyle name="60% - Accent3 3 2 7 2" xfId="14135" xr:uid="{3C3B238B-8335-4A7E-B043-FA3C99CC7643}"/>
    <cellStyle name="60% - Accent3 3 2 7 2 2" xfId="30792" xr:uid="{2AF741C0-0D25-4C62-B51C-4A5A50192DD1}"/>
    <cellStyle name="60% - Accent3 3 2 7 3" xfId="22464" xr:uid="{B47216A4-47AE-4E49-AD82-7E19AEEFD056}"/>
    <cellStyle name="60% - Accent3 3 2 8" xfId="8583" xr:uid="{E092F0C0-F512-4782-B3C7-81C339145B5E}"/>
    <cellStyle name="60% - Accent3 3 2 8 2" xfId="25240" xr:uid="{B7F0132B-8748-4E54-9AE7-AF808D996080}"/>
    <cellStyle name="60% - Accent3 3 2 9" xfId="16912" xr:uid="{159935B3-B999-4108-A722-2BCACC7A2F9C}"/>
    <cellStyle name="60% - Accent3 3 3" xfId="353" xr:uid="{E172BC91-63A0-4540-8152-4173DF8DEB1E}"/>
    <cellStyle name="60% - Accent3 3 3 2" xfId="832" xr:uid="{706912F7-85E5-42AD-8123-3973EB460CED}"/>
    <cellStyle name="60% - Accent3 3 3 2 2" xfId="2160" xr:uid="{220C5A9A-9AB5-4FAF-BB85-D21FB0993EB2}"/>
    <cellStyle name="60% - Accent3 3 3 2 2 2" xfId="4950" xr:uid="{D78F068B-A7EB-482D-B1F6-75A00109CF9D}"/>
    <cellStyle name="60% - Accent3 3 3 2 2 2 2" xfId="13280" xr:uid="{4A20F73B-94B2-4535-8DA0-94ECBBF1588E}"/>
    <cellStyle name="60% - Accent3 3 3 2 2 2 2 2" xfId="29937" xr:uid="{A6025B5B-38CB-4516-93D2-C319DD3E7635}"/>
    <cellStyle name="60% - Accent3 3 3 2 2 2 3" xfId="21609" xr:uid="{863A7973-2704-4B2E-A218-EBC1998E9FEE}"/>
    <cellStyle name="60% - Accent3 3 3 2 2 3" xfId="7726" xr:uid="{BBD6B19E-4C61-4708-8DCA-F9F9291D4D9B}"/>
    <cellStyle name="60% - Accent3 3 3 2 2 3 2" xfId="16056" xr:uid="{D4FDB0B9-2FDB-4B75-9703-4D8249BCBB39}"/>
    <cellStyle name="60% - Accent3 3 3 2 2 3 2 2" xfId="32713" xr:uid="{AF5D3F66-3B89-4ABA-A984-CE1567774A9F}"/>
    <cellStyle name="60% - Accent3 3 3 2 2 3 3" xfId="24385" xr:uid="{57D01817-CE41-4563-AE36-AE39F401DBCE}"/>
    <cellStyle name="60% - Accent3 3 3 2 2 4" xfId="10504" xr:uid="{7AA24EAB-7F9F-469E-A537-5D0148B58432}"/>
    <cellStyle name="60% - Accent3 3 3 2 2 4 2" xfId="27161" xr:uid="{511CC9FE-199E-45FD-8320-4625C4326B98}"/>
    <cellStyle name="60% - Accent3 3 3 2 2 5" xfId="18833" xr:uid="{FA751C84-98B5-4563-A5E6-BB6944E0C846}"/>
    <cellStyle name="60% - Accent3 3 3 2 3" xfId="3623" xr:uid="{D73E5879-95FD-40FD-985E-E7D0ADF88A81}"/>
    <cellStyle name="60% - Accent3 3 3 2 3 2" xfId="11953" xr:uid="{AF80BB7D-A217-4E8A-AF60-81A87A317F58}"/>
    <cellStyle name="60% - Accent3 3 3 2 3 2 2" xfId="28610" xr:uid="{B7D67AC8-A88A-438C-84B4-86774CCCFA77}"/>
    <cellStyle name="60% - Accent3 3 3 2 3 3" xfId="20282" xr:uid="{460B4593-7F67-4717-8D41-4847BA43E384}"/>
    <cellStyle name="60% - Accent3 3 3 2 4" xfId="6399" xr:uid="{A9D6A9A1-217D-4792-8DDF-B939DCD01AF8}"/>
    <cellStyle name="60% - Accent3 3 3 2 4 2" xfId="14729" xr:uid="{BA1F829A-5DD7-47FD-9BDC-A651838436BF}"/>
    <cellStyle name="60% - Accent3 3 3 2 4 2 2" xfId="31386" xr:uid="{3CE71579-0A03-42D5-B665-29768BA66591}"/>
    <cellStyle name="60% - Accent3 3 3 2 4 3" xfId="23058" xr:uid="{914A418E-EF12-4ADE-9A19-9CEA2C7697D8}"/>
    <cellStyle name="60% - Accent3 3 3 2 5" xfId="9177" xr:uid="{2ECC9483-D508-4218-80D7-B0230A677B88}"/>
    <cellStyle name="60% - Accent3 3 3 2 5 2" xfId="25834" xr:uid="{9D3C9C05-F8F1-42C1-B9C1-57A74AD18D34}"/>
    <cellStyle name="60% - Accent3 3 3 2 6" xfId="17506" xr:uid="{F8547154-0FDD-4FAA-8270-84556D25FAD5}"/>
    <cellStyle name="60% - Accent3 3 3 3" xfId="1683" xr:uid="{AC7FD485-6F76-4209-A112-D382CB55A092}"/>
    <cellStyle name="60% - Accent3 3 3 3 2" xfId="4473" xr:uid="{43FAB18F-7D90-472E-89E9-DDF1DE2F457F}"/>
    <cellStyle name="60% - Accent3 3 3 3 2 2" xfId="12803" xr:uid="{5FA4C8E4-AB39-4A9F-AA11-40412B255ACE}"/>
    <cellStyle name="60% - Accent3 3 3 3 2 2 2" xfId="29460" xr:uid="{3EBB8F00-E9ED-4A20-9018-B530EDF4949B}"/>
    <cellStyle name="60% - Accent3 3 3 3 2 3" xfId="21132" xr:uid="{C38FB39B-67B0-44D7-ABCC-CA45D3AA1886}"/>
    <cellStyle name="60% - Accent3 3 3 3 3" xfId="7249" xr:uid="{A9CE5735-D382-4DF4-B22B-9938E0D5C3BB}"/>
    <cellStyle name="60% - Accent3 3 3 3 3 2" xfId="15579" xr:uid="{55CAAE61-E0FF-4396-AFDF-50F8B303FDCE}"/>
    <cellStyle name="60% - Accent3 3 3 3 3 2 2" xfId="32236" xr:uid="{80EFA97B-641C-47A7-9203-E468D82DF8ED}"/>
    <cellStyle name="60% - Accent3 3 3 3 3 3" xfId="23908" xr:uid="{944A4594-AF87-46B6-9BFE-9353E5FAC705}"/>
    <cellStyle name="60% - Accent3 3 3 3 4" xfId="10027" xr:uid="{57C3BE00-A728-4932-B583-2CAC1FA55E24}"/>
    <cellStyle name="60% - Accent3 3 3 3 4 2" xfId="26684" xr:uid="{4F7878AB-84E0-4C85-95A8-96149E04ECA8}"/>
    <cellStyle name="60% - Accent3 3 3 3 5" xfId="18356" xr:uid="{08F2B3F0-8DA7-47B7-81B7-EA463FF59715}"/>
    <cellStyle name="60% - Accent3 3 3 4" xfId="3146" xr:uid="{AD90F1A7-46CA-4B02-9324-F53F5CBF6932}"/>
    <cellStyle name="60% - Accent3 3 3 4 2" xfId="11476" xr:uid="{34070D30-98F7-4E2A-8B8E-C74BF10522DB}"/>
    <cellStyle name="60% - Accent3 3 3 4 2 2" xfId="28133" xr:uid="{E705DCCC-8945-4689-AC79-574638FC7B4F}"/>
    <cellStyle name="60% - Accent3 3 3 4 3" xfId="19805" xr:uid="{63A06733-F9BC-44E9-BCE6-89439F1EC078}"/>
    <cellStyle name="60% - Accent3 3 3 5" xfId="5922" xr:uid="{A7CF6C7A-335B-4BCC-A501-E10DAF9AE5A1}"/>
    <cellStyle name="60% - Accent3 3 3 5 2" xfId="14252" xr:uid="{0B48AFF8-6D12-4B85-812B-3A1E45A66E6E}"/>
    <cellStyle name="60% - Accent3 3 3 5 2 2" xfId="30909" xr:uid="{0218C032-E48A-40D0-86D8-86F4A5C02E46}"/>
    <cellStyle name="60% - Accent3 3 3 5 3" xfId="22581" xr:uid="{661C4B9F-0A93-42FA-954C-96A97C137ED1}"/>
    <cellStyle name="60% - Accent3 3 3 6" xfId="8700" xr:uid="{43EDCABA-303C-4150-A995-AEB1BAF8EC5A}"/>
    <cellStyle name="60% - Accent3 3 3 6 2" xfId="25357" xr:uid="{0896FC30-B0D7-4E8E-A685-B3A10761AD76}"/>
    <cellStyle name="60% - Accent3 3 3 7" xfId="17029" xr:uid="{40DE4939-7333-4033-ABE9-49CF64E50F02}"/>
    <cellStyle name="60% - Accent3 3 4" xfId="589" xr:uid="{5418CB1D-0E0D-467D-9EEE-F883CA785701}"/>
    <cellStyle name="60% - Accent3 3 4 2" xfId="1919" xr:uid="{347B2CCE-681B-45B7-A708-09B2EA3C10F6}"/>
    <cellStyle name="60% - Accent3 3 4 2 2" xfId="4709" xr:uid="{FDFF95D0-7C84-4366-9E71-CB9E4FEF1D50}"/>
    <cellStyle name="60% - Accent3 3 4 2 2 2" xfId="13039" xr:uid="{F8384211-C71B-4135-8A08-C9834EC1BBFA}"/>
    <cellStyle name="60% - Accent3 3 4 2 2 2 2" xfId="29696" xr:uid="{1661A757-62A5-4D95-BEAF-8029A9AB45DD}"/>
    <cellStyle name="60% - Accent3 3 4 2 2 3" xfId="21368" xr:uid="{60803F2F-04FF-4251-B4E6-4ABB522161B2}"/>
    <cellStyle name="60% - Accent3 3 4 2 3" xfId="7485" xr:uid="{0ECAEBA1-E0D0-4D46-8B20-CC10937124F0}"/>
    <cellStyle name="60% - Accent3 3 4 2 3 2" xfId="15815" xr:uid="{A3E227A5-72F4-4E7A-AC4D-B357A00B0CE4}"/>
    <cellStyle name="60% - Accent3 3 4 2 3 2 2" xfId="32472" xr:uid="{535A30DD-2310-4574-A515-BFC2B4CCA4A3}"/>
    <cellStyle name="60% - Accent3 3 4 2 3 3" xfId="24144" xr:uid="{1ED03F5C-9100-4D2A-A13E-2EE7A3AFC0E1}"/>
    <cellStyle name="60% - Accent3 3 4 2 4" xfId="10263" xr:uid="{AAD3FB74-AF74-497B-81B0-EC1111637B0F}"/>
    <cellStyle name="60% - Accent3 3 4 2 4 2" xfId="26920" xr:uid="{35936896-DD89-43A6-B01D-78259CA28994}"/>
    <cellStyle name="60% - Accent3 3 4 2 5" xfId="18592" xr:uid="{3EA7B49B-3870-4C52-AE86-50277DC98DD6}"/>
    <cellStyle name="60% - Accent3 3 4 3" xfId="3382" xr:uid="{34080C48-E43A-4616-80F6-21F4CD1A7431}"/>
    <cellStyle name="60% - Accent3 3 4 3 2" xfId="11712" xr:uid="{3680C395-7B8F-484B-B19F-E0F1F5515BA7}"/>
    <cellStyle name="60% - Accent3 3 4 3 2 2" xfId="28369" xr:uid="{7D50A5E5-D735-4915-A71C-C40C89E45983}"/>
    <cellStyle name="60% - Accent3 3 4 3 3" xfId="20041" xr:uid="{515CE536-6BA2-47EC-9F95-E07FFC8FBEBD}"/>
    <cellStyle name="60% - Accent3 3 4 4" xfId="6158" xr:uid="{7344C3E0-02E3-4C87-9396-233AFD478BF1}"/>
    <cellStyle name="60% - Accent3 3 4 4 2" xfId="14488" xr:uid="{48F1221B-56B4-438D-960C-56CD0305D7F6}"/>
    <cellStyle name="60% - Accent3 3 4 4 2 2" xfId="31145" xr:uid="{8D75388A-0B67-4AFE-8B5E-2195205286FA}"/>
    <cellStyle name="60% - Accent3 3 4 4 3" xfId="22817" xr:uid="{E9EBDED2-DE79-42DF-8506-8801AC9A1DEB}"/>
    <cellStyle name="60% - Accent3 3 4 5" xfId="8936" xr:uid="{7F697234-43D7-4A8B-ADC6-EC0882952A1E}"/>
    <cellStyle name="60% - Accent3 3 4 5 2" xfId="25593" xr:uid="{104CD584-78B2-4635-BB6C-FF6409F6956B}"/>
    <cellStyle name="60% - Accent3 3 4 6" xfId="17265" xr:uid="{063659D6-6D3F-4DA3-A9BD-CDF0F4686F33}"/>
    <cellStyle name="60% - Accent3 3 5" xfId="1066" xr:uid="{4825247F-235E-416C-B218-F2BCBCB2F445}"/>
    <cellStyle name="60% - Accent3 3 5 2" xfId="2394" xr:uid="{CF34F44C-E01A-4407-9BC1-17547AE52631}"/>
    <cellStyle name="60% - Accent3 3 5 2 2" xfId="5184" xr:uid="{07207359-7D59-475A-A6F9-D73098E34739}"/>
    <cellStyle name="60% - Accent3 3 5 2 2 2" xfId="13514" xr:uid="{A2A050C2-E166-40AF-97BC-6D0B54AB4A84}"/>
    <cellStyle name="60% - Accent3 3 5 2 2 2 2" xfId="30171" xr:uid="{EAB5D1DE-131E-4551-8283-7F03780B2A66}"/>
    <cellStyle name="60% - Accent3 3 5 2 2 3" xfId="21843" xr:uid="{422680B4-EAE7-4CFB-866E-CD4B78E9376A}"/>
    <cellStyle name="60% - Accent3 3 5 2 3" xfId="7960" xr:uid="{F6072BBB-ACB1-426A-B83D-B70F07A0DB99}"/>
    <cellStyle name="60% - Accent3 3 5 2 3 2" xfId="16290" xr:uid="{24A454D0-E15A-4DCC-BA10-6321D4ED6FA0}"/>
    <cellStyle name="60% - Accent3 3 5 2 3 2 2" xfId="32947" xr:uid="{613620B9-4D90-4D43-8281-107D2DF2564B}"/>
    <cellStyle name="60% - Accent3 3 5 2 3 3" xfId="24619" xr:uid="{F49DFFB0-CC0D-4B37-8AF0-992731B29C0B}"/>
    <cellStyle name="60% - Accent3 3 5 2 4" xfId="10738" xr:uid="{5E133BEB-5391-49A9-9099-ABD76F480C41}"/>
    <cellStyle name="60% - Accent3 3 5 2 4 2" xfId="27395" xr:uid="{C7EA890E-24C2-43E6-9C84-71FA3F199455}"/>
    <cellStyle name="60% - Accent3 3 5 2 5" xfId="19067" xr:uid="{6347B9F0-02B3-4A2E-A37C-2612677EE520}"/>
    <cellStyle name="60% - Accent3 3 5 3" xfId="3857" xr:uid="{0B673A0A-D80E-4119-A07E-C759FE84BBBA}"/>
    <cellStyle name="60% - Accent3 3 5 3 2" xfId="12187" xr:uid="{2D1D163C-6166-457D-BDBE-BB5D89C03A86}"/>
    <cellStyle name="60% - Accent3 3 5 3 2 2" xfId="28844" xr:uid="{6506748F-87C5-419F-8971-F1FB9A552216}"/>
    <cellStyle name="60% - Accent3 3 5 3 3" xfId="20516" xr:uid="{996A1864-9A45-4AA8-9F7A-CC3DBE6AC057}"/>
    <cellStyle name="60% - Accent3 3 5 4" xfId="6633" xr:uid="{5AA68234-CABF-4314-B8A9-C1E00CC8DE98}"/>
    <cellStyle name="60% - Accent3 3 5 4 2" xfId="14963" xr:uid="{C643814E-A6B1-4B50-919A-CB5679D2D101}"/>
    <cellStyle name="60% - Accent3 3 5 4 2 2" xfId="31620" xr:uid="{18F9FD2B-2A21-4853-A7D8-A48F90A2C006}"/>
    <cellStyle name="60% - Accent3 3 5 4 3" xfId="23292" xr:uid="{BBE25235-74F9-4572-BB74-39954A3CCA38}"/>
    <cellStyle name="60% - Accent3 3 5 5" xfId="9411" xr:uid="{65739C72-CBE1-4C0F-BCAD-05D475E30131}"/>
    <cellStyle name="60% - Accent3 3 5 5 2" xfId="26068" xr:uid="{C8B47BE5-C7E4-4488-90EF-4D2E7EA885A0}"/>
    <cellStyle name="60% - Accent3 3 5 6" xfId="17740" xr:uid="{CF1F15CE-5739-441C-956D-EDF1191FA923}"/>
    <cellStyle name="60% - Accent3 3 6" xfId="1331" xr:uid="{F6A6FE9F-271A-448C-88F9-A2428706D54F}"/>
    <cellStyle name="60% - Accent3 3 6 2" xfId="2659" xr:uid="{0CC81B9B-E363-4D55-98A0-C916234BF3BB}"/>
    <cellStyle name="60% - Accent3 3 6 2 2" xfId="5449" xr:uid="{2AF37C1E-C312-4EDE-8E6F-ABCA2D069EA9}"/>
    <cellStyle name="60% - Accent3 3 6 2 2 2" xfId="13779" xr:uid="{DDA16EA8-FAD5-4A61-BC9E-9677DFAF3AC6}"/>
    <cellStyle name="60% - Accent3 3 6 2 2 2 2" xfId="30436" xr:uid="{C8E4ACA9-4B26-4414-9378-44AF1BCD11DF}"/>
    <cellStyle name="60% - Accent3 3 6 2 2 3" xfId="22108" xr:uid="{B20976CD-5492-46EC-8635-29D8E3A5F197}"/>
    <cellStyle name="60% - Accent3 3 6 2 3" xfId="8225" xr:uid="{83CFDE1B-2DAF-4082-AF00-8D0E7503B4F9}"/>
    <cellStyle name="60% - Accent3 3 6 2 3 2" xfId="16555" xr:uid="{DEAF5DB7-83EB-4D65-84CA-B31EDE143D37}"/>
    <cellStyle name="60% - Accent3 3 6 2 3 2 2" xfId="33212" xr:uid="{76BAF66E-8F54-40CD-9202-D6CFF384DAD5}"/>
    <cellStyle name="60% - Accent3 3 6 2 3 3" xfId="24884" xr:uid="{5235FFDC-C9CA-4016-8E9A-349918224902}"/>
    <cellStyle name="60% - Accent3 3 6 2 4" xfId="11003" xr:uid="{3BD6D56A-AF38-4C27-8A1B-3A1F18E43AF6}"/>
    <cellStyle name="60% - Accent3 3 6 2 4 2" xfId="27660" xr:uid="{56096D9B-461C-493B-A681-8E42F2D3C71F}"/>
    <cellStyle name="60% - Accent3 3 6 2 5" xfId="19332" xr:uid="{EB5FFE98-C1CB-42A0-ABB0-C06589A9CF07}"/>
    <cellStyle name="60% - Accent3 3 6 3" xfId="4122" xr:uid="{42A89C9C-1D31-4588-9F8D-D47F94A97C5B}"/>
    <cellStyle name="60% - Accent3 3 6 3 2" xfId="12452" xr:uid="{3680728F-8D4F-436E-A16C-9B7E9833F2D1}"/>
    <cellStyle name="60% - Accent3 3 6 3 2 2" xfId="29109" xr:uid="{BCFA3E76-A546-4601-8107-8242FDCB4AD6}"/>
    <cellStyle name="60% - Accent3 3 6 3 3" xfId="20781" xr:uid="{25E48708-5DC8-4A83-AB45-FB8449DBC406}"/>
    <cellStyle name="60% - Accent3 3 6 4" xfId="6898" xr:uid="{BFB6464F-F2E2-4DE6-B813-49594309882B}"/>
    <cellStyle name="60% - Accent3 3 6 4 2" xfId="15228" xr:uid="{6B07D46F-E103-4883-A44F-EF181F4FB33F}"/>
    <cellStyle name="60% - Accent3 3 6 4 2 2" xfId="31885" xr:uid="{8112ACA7-A67E-4193-8750-0B59EA3BC66D}"/>
    <cellStyle name="60% - Accent3 3 6 4 3" xfId="23557" xr:uid="{474DE67A-AC35-4763-951A-465AEBBCCAFD}"/>
    <cellStyle name="60% - Accent3 3 6 5" xfId="9676" xr:uid="{94B04411-8FDF-4ACC-B59B-7D8A9FAA8F13}"/>
    <cellStyle name="60% - Accent3 3 6 5 2" xfId="26333" xr:uid="{E6C9D177-BE04-4358-A3FA-8730A2F08DC3}"/>
    <cellStyle name="60% - Accent3 3 6 6" xfId="18005" xr:uid="{F665D283-8D6E-463F-99B8-B9895C46C074}"/>
    <cellStyle name="60% - Accent3 3 7" xfId="1446" xr:uid="{453C4FC8-F930-438E-B894-16E53C78DAA6}"/>
    <cellStyle name="60% - Accent3 3 7 2" xfId="4236" xr:uid="{13B1EFF9-E1E6-4BA4-8E8B-E6487358D704}"/>
    <cellStyle name="60% - Accent3 3 7 2 2" xfId="12566" xr:uid="{0A98297B-7CF4-4CBC-A071-40472CE91561}"/>
    <cellStyle name="60% - Accent3 3 7 2 2 2" xfId="29223" xr:uid="{D450DD9B-B8BD-405D-8D5F-11855DC6A5CF}"/>
    <cellStyle name="60% - Accent3 3 7 2 3" xfId="20895" xr:uid="{56FB5E08-F8ED-4775-B405-7AFA37759877}"/>
    <cellStyle name="60% - Accent3 3 7 3" xfId="7012" xr:uid="{F0059607-46DB-404D-8B8D-B27C8FE7A2AA}"/>
    <cellStyle name="60% - Accent3 3 7 3 2" xfId="15342" xr:uid="{8C78220C-B4FB-484B-BD26-7E38BCEE6C95}"/>
    <cellStyle name="60% - Accent3 3 7 3 2 2" xfId="31999" xr:uid="{A3DD7766-1C3F-4DD4-9421-7EE45CFDC579}"/>
    <cellStyle name="60% - Accent3 3 7 3 3" xfId="23671" xr:uid="{D95BA43C-724C-4C95-A38E-005B442B13F5}"/>
    <cellStyle name="60% - Accent3 3 7 4" xfId="9790" xr:uid="{F3E8AAD2-5512-4D79-9C91-61C738FB80FF}"/>
    <cellStyle name="60% - Accent3 3 7 4 2" xfId="26447" xr:uid="{25EA6B6C-AFE0-4DDD-9D36-6544CFCE050B}"/>
    <cellStyle name="60% - Accent3 3 7 5" xfId="18119" xr:uid="{BCB73821-F892-4586-902F-2F0E583C0679}"/>
    <cellStyle name="60% - Accent3 3 8" xfId="2909" xr:uid="{C4E53CF6-A495-4C7C-BF72-91EC65F92AF8}"/>
    <cellStyle name="60% - Accent3 3 8 2" xfId="11239" xr:uid="{55FDFC9E-46A8-40E5-AC02-86F6DE97E457}"/>
    <cellStyle name="60% - Accent3 3 8 2 2" xfId="27896" xr:uid="{A300AAFC-EFE7-475E-88BC-B6F3D34516E3}"/>
    <cellStyle name="60% - Accent3 3 8 3" xfId="19568" xr:uid="{16619518-8009-4742-9F55-3D6918C03023}"/>
    <cellStyle name="60% - Accent3 3 9" xfId="5685" xr:uid="{B4CE71AA-42A8-42A0-891C-25430EEBD09C}"/>
    <cellStyle name="60% - Accent3 3 9 2" xfId="14015" xr:uid="{A7BC834B-6D72-46A1-824C-2A49CE071C43}"/>
    <cellStyle name="60% - Accent3 3 9 2 2" xfId="30672" xr:uid="{91903733-120E-4FDB-B1B3-51AC0E40D41C}"/>
    <cellStyle name="60% - Accent3 3 9 3" xfId="22344" xr:uid="{9BE7A1BF-4918-4F78-80ED-5B96946AD083}"/>
    <cellStyle name="60% - Accent3 4" xfId="170" xr:uid="{D5988894-CF88-4520-B732-98BF99846055}"/>
    <cellStyle name="60% - Accent3 4 10" xfId="34763" xr:uid="{BCC232B0-87D2-484F-A9CF-08E5CFCFD279}"/>
    <cellStyle name="60% - Accent3 4 2" xfId="411" xr:uid="{22F36394-7638-40AF-B485-D1773B69BBA7}"/>
    <cellStyle name="60% - Accent3 4 2 2" xfId="888" xr:uid="{AA7C2744-9C4A-4B3B-B1FB-9F0F1B85E825}"/>
    <cellStyle name="60% - Accent3 4 2 2 2" xfId="2216" xr:uid="{CCFF913D-10CF-4F37-97BF-58E1B7A5BB6D}"/>
    <cellStyle name="60% - Accent3 4 2 2 2 2" xfId="5006" xr:uid="{0242AD91-B456-48A6-833D-FEB623CCFD32}"/>
    <cellStyle name="60% - Accent3 4 2 2 2 2 2" xfId="13336" xr:uid="{13AE0653-1518-4A01-BA45-E76FC9A60C79}"/>
    <cellStyle name="60% - Accent3 4 2 2 2 2 2 2" xfId="29993" xr:uid="{8E2B08C7-EB9D-494F-9E1C-08BC69E4221E}"/>
    <cellStyle name="60% - Accent3 4 2 2 2 2 3" xfId="21665" xr:uid="{B69EC2CF-91B5-4F0A-A599-772E3388E08C}"/>
    <cellStyle name="60% - Accent3 4 2 2 2 3" xfId="7782" xr:uid="{DEC8A5A8-A892-4ED3-910B-FF10B879D315}"/>
    <cellStyle name="60% - Accent3 4 2 2 2 3 2" xfId="16112" xr:uid="{E12905DF-24BE-456F-BAB0-91D536C4FE45}"/>
    <cellStyle name="60% - Accent3 4 2 2 2 3 2 2" xfId="32769" xr:uid="{95DE114E-9BD0-4A10-B86A-44DA8681F216}"/>
    <cellStyle name="60% - Accent3 4 2 2 2 3 3" xfId="24441" xr:uid="{F5B2E0AD-FB3D-4E29-B809-0D45F41C9665}"/>
    <cellStyle name="60% - Accent3 4 2 2 2 4" xfId="10560" xr:uid="{E320B664-4A31-491C-86B4-70A20EC2CC0F}"/>
    <cellStyle name="60% - Accent3 4 2 2 2 4 2" xfId="27217" xr:uid="{1E69CE0D-29AC-4F96-B0F1-81AC3AAC2902}"/>
    <cellStyle name="60% - Accent3 4 2 2 2 5" xfId="18889" xr:uid="{6642AE26-A4BE-458C-8471-B15420B60665}"/>
    <cellStyle name="60% - Accent3 4 2 2 3" xfId="3679" xr:uid="{E31449C0-FF8F-497D-9194-37530A5502BC}"/>
    <cellStyle name="60% - Accent3 4 2 2 3 2" xfId="12009" xr:uid="{A384DD28-B23D-41A6-A6C9-E33161EDC8EC}"/>
    <cellStyle name="60% - Accent3 4 2 2 3 2 2" xfId="28666" xr:uid="{2EECEB34-1D81-4CB7-A024-860408F6DC81}"/>
    <cellStyle name="60% - Accent3 4 2 2 3 3" xfId="20338" xr:uid="{2A58172F-06ED-46ED-9F54-3141EE359D56}"/>
    <cellStyle name="60% - Accent3 4 2 2 4" xfId="6455" xr:uid="{D2E330D4-F175-4279-B2CF-CD3DE7E4AB52}"/>
    <cellStyle name="60% - Accent3 4 2 2 4 2" xfId="14785" xr:uid="{AA15394C-F74B-44D6-BD93-40452DAFB075}"/>
    <cellStyle name="60% - Accent3 4 2 2 4 2 2" xfId="31442" xr:uid="{1570B6FD-4EB8-4A8A-8E65-E5E6666139AD}"/>
    <cellStyle name="60% - Accent3 4 2 2 4 3" xfId="23114" xr:uid="{2731C63A-5FE1-4623-B1A9-34579C4BDA45}"/>
    <cellStyle name="60% - Accent3 4 2 2 5" xfId="9233" xr:uid="{22323034-F905-4CD3-9386-835A3C38B6D4}"/>
    <cellStyle name="60% - Accent3 4 2 2 5 2" xfId="25890" xr:uid="{246F8D6A-CA88-40D7-A8FF-6EDEB44B5366}"/>
    <cellStyle name="60% - Accent3 4 2 2 6" xfId="17562" xr:uid="{FEB31BF2-7B79-4AD0-8F47-D5296B137903}"/>
    <cellStyle name="60% - Accent3 4 2 3" xfId="1741" xr:uid="{975E5914-B43D-44EA-B664-D697C1EE9C68}"/>
    <cellStyle name="60% - Accent3 4 2 3 2" xfId="4531" xr:uid="{5B0AFE55-E8A0-457F-80D5-41A36FA7E354}"/>
    <cellStyle name="60% - Accent3 4 2 3 2 2" xfId="12861" xr:uid="{F963024B-462B-4158-B19E-A0E51CA52A4F}"/>
    <cellStyle name="60% - Accent3 4 2 3 2 2 2" xfId="29518" xr:uid="{51AB2591-7E97-469B-8BA5-797673C82FAA}"/>
    <cellStyle name="60% - Accent3 4 2 3 2 3" xfId="21190" xr:uid="{8EACD715-AFD6-4B4D-AD85-65EB7B06294E}"/>
    <cellStyle name="60% - Accent3 4 2 3 3" xfId="7307" xr:uid="{B45612FB-6612-4EB7-BA25-6F35D9CE31D6}"/>
    <cellStyle name="60% - Accent3 4 2 3 3 2" xfId="15637" xr:uid="{F17D6A41-38AD-4D5C-9BD2-346C9F7B156B}"/>
    <cellStyle name="60% - Accent3 4 2 3 3 2 2" xfId="32294" xr:uid="{80175245-7648-493E-85A3-A27725248DA8}"/>
    <cellStyle name="60% - Accent3 4 2 3 3 3" xfId="23966" xr:uid="{5F34D538-1CB9-46ED-B34A-38C44EE60E23}"/>
    <cellStyle name="60% - Accent3 4 2 3 4" xfId="10085" xr:uid="{E68E7125-52FD-414C-B6AB-640ED6105470}"/>
    <cellStyle name="60% - Accent3 4 2 3 4 2" xfId="26742" xr:uid="{A74B6367-9830-46F8-9996-B97CB7AD1F77}"/>
    <cellStyle name="60% - Accent3 4 2 3 5" xfId="18414" xr:uid="{1660CBB6-0E54-494C-9A8D-D78620E2FA26}"/>
    <cellStyle name="60% - Accent3 4 2 4" xfId="3204" xr:uid="{84120277-A3EA-465B-857E-3EA87509D383}"/>
    <cellStyle name="60% - Accent3 4 2 4 2" xfId="11534" xr:uid="{DA2BB3B0-FA09-4EBE-A4D0-C0BDEB00870D}"/>
    <cellStyle name="60% - Accent3 4 2 4 2 2" xfId="28191" xr:uid="{AC9F4DCF-66B6-4E0C-84CA-33A0FE57E44E}"/>
    <cellStyle name="60% - Accent3 4 2 4 3" xfId="19863" xr:uid="{D8AD31CB-223D-4673-BF23-BD098279A1F2}"/>
    <cellStyle name="60% - Accent3 4 2 5" xfId="5980" xr:uid="{761E85F8-569D-4ABA-B218-8111185410CD}"/>
    <cellStyle name="60% - Accent3 4 2 5 2" xfId="14310" xr:uid="{8559398E-6C25-457D-8979-332FC9727104}"/>
    <cellStyle name="60% - Accent3 4 2 5 2 2" xfId="30967" xr:uid="{2CDCB5CC-6737-448D-AB01-F73B6388A489}"/>
    <cellStyle name="60% - Accent3 4 2 5 3" xfId="22639" xr:uid="{93378AB6-F691-4E8B-A897-660FBC55F7FE}"/>
    <cellStyle name="60% - Accent3 4 2 6" xfId="8758" xr:uid="{8959C856-1D8F-4187-8FCE-4227CF55D9DC}"/>
    <cellStyle name="60% - Accent3 4 2 6 2" xfId="25415" xr:uid="{988F66B3-6D7D-4F2E-A88E-DFA7C86812F4}"/>
    <cellStyle name="60% - Accent3 4 2 7" xfId="17087" xr:uid="{169BA8BE-A098-4344-8B5C-8D5B841E335A}"/>
    <cellStyle name="60% - Accent3 4 3" xfId="647" xr:uid="{83629F1E-C60A-4317-B7BE-2DA742FAD16C}"/>
    <cellStyle name="60% - Accent3 4 3 2" xfId="1977" xr:uid="{41E6CE52-B418-4807-95B0-60CF2E8D0FE0}"/>
    <cellStyle name="60% - Accent3 4 3 2 2" xfId="4767" xr:uid="{56960090-3B16-4286-8A1F-76D7D150499E}"/>
    <cellStyle name="60% - Accent3 4 3 2 2 2" xfId="13097" xr:uid="{DB60566D-4A30-487E-8D95-3C9B2BFE2FC6}"/>
    <cellStyle name="60% - Accent3 4 3 2 2 2 2" xfId="29754" xr:uid="{593A1EB6-514A-45A6-8597-1C41EB1892BB}"/>
    <cellStyle name="60% - Accent3 4 3 2 2 3" xfId="21426" xr:uid="{C7C3E4F4-9C55-4F9E-B711-B328A95BC403}"/>
    <cellStyle name="60% - Accent3 4 3 2 3" xfId="7543" xr:uid="{0BF024C2-65D3-4E34-88A4-CB3E0DA717D5}"/>
    <cellStyle name="60% - Accent3 4 3 2 3 2" xfId="15873" xr:uid="{AFEE4CB7-7230-43E3-8CA2-57AECD106790}"/>
    <cellStyle name="60% - Accent3 4 3 2 3 2 2" xfId="32530" xr:uid="{7642E907-E76F-40A7-B0B3-5434BD633CB1}"/>
    <cellStyle name="60% - Accent3 4 3 2 3 3" xfId="24202" xr:uid="{33227D97-3E16-4396-8634-848C742C03E4}"/>
    <cellStyle name="60% - Accent3 4 3 2 4" xfId="10321" xr:uid="{BC0C06A3-6688-4EBD-A7AF-628F9A2C0321}"/>
    <cellStyle name="60% - Accent3 4 3 2 4 2" xfId="26978" xr:uid="{65339ACC-F0A1-410E-A87A-1DD178DA6D05}"/>
    <cellStyle name="60% - Accent3 4 3 2 5" xfId="18650" xr:uid="{1E057EA9-9286-4598-95A9-A12A76CFF6AD}"/>
    <cellStyle name="60% - Accent3 4 3 3" xfId="3440" xr:uid="{061D0911-0132-45EA-AAB0-9D4342109CC4}"/>
    <cellStyle name="60% - Accent3 4 3 3 2" xfId="11770" xr:uid="{6D8EB219-FA42-4357-B3B9-14A276EEAE1C}"/>
    <cellStyle name="60% - Accent3 4 3 3 2 2" xfId="28427" xr:uid="{1EF618E2-5310-4F76-B602-91BD3DF6173A}"/>
    <cellStyle name="60% - Accent3 4 3 3 3" xfId="20099" xr:uid="{10675E82-8546-496B-A2BA-357F0A439AE7}"/>
    <cellStyle name="60% - Accent3 4 3 4" xfId="6216" xr:uid="{3F24CEA8-7259-4690-B9B2-99FD2011F18C}"/>
    <cellStyle name="60% - Accent3 4 3 4 2" xfId="14546" xr:uid="{F399E920-D793-46E0-BE77-305A61F19F24}"/>
    <cellStyle name="60% - Accent3 4 3 4 2 2" xfId="31203" xr:uid="{1F851D99-2474-43BC-97A2-189A3940DA6E}"/>
    <cellStyle name="60% - Accent3 4 3 4 3" xfId="22875" xr:uid="{139A31F8-1CB4-4C10-B689-C304F61979C6}"/>
    <cellStyle name="60% - Accent3 4 3 5" xfId="8994" xr:uid="{E8D61EA8-7700-403A-B4D2-D51A3DC14823}"/>
    <cellStyle name="60% - Accent3 4 3 5 2" xfId="25651" xr:uid="{4FE426DF-61B9-4BC6-B2A0-0608B9D5EEEE}"/>
    <cellStyle name="60% - Accent3 4 3 6" xfId="17323" xr:uid="{CFB2E353-F722-42D0-A46E-2782910C961A}"/>
    <cellStyle name="60% - Accent3 4 4" xfId="1124" xr:uid="{9C2D3AA9-3530-4671-81FF-30208DAF5933}"/>
    <cellStyle name="60% - Accent3 4 4 2" xfId="2452" xr:uid="{AEC1B2BA-46D2-48B2-8E82-C953C9D53E66}"/>
    <cellStyle name="60% - Accent3 4 4 2 2" xfId="5242" xr:uid="{2E895A70-2796-4845-BDD0-D32717101F4B}"/>
    <cellStyle name="60% - Accent3 4 4 2 2 2" xfId="13572" xr:uid="{51AA7332-097B-4747-974A-046C5D9FD129}"/>
    <cellStyle name="60% - Accent3 4 4 2 2 2 2" xfId="30229" xr:uid="{EB6972A5-9D3F-4FBF-B1B4-5D813A1E58BA}"/>
    <cellStyle name="60% - Accent3 4 4 2 2 3" xfId="21901" xr:uid="{C8CFAEA4-EA52-40A6-8DCA-AEAC884E99C5}"/>
    <cellStyle name="60% - Accent3 4 4 2 3" xfId="8018" xr:uid="{B7A3039F-88EB-4F76-AC0B-78A2778F0412}"/>
    <cellStyle name="60% - Accent3 4 4 2 3 2" xfId="16348" xr:uid="{39AEFF6D-9FAB-4B09-87F3-56C52EE735A8}"/>
    <cellStyle name="60% - Accent3 4 4 2 3 2 2" xfId="33005" xr:uid="{6AECB456-716C-4484-96BB-E027913EC765}"/>
    <cellStyle name="60% - Accent3 4 4 2 3 3" xfId="24677" xr:uid="{537D6497-E822-4243-AC13-954C8B21041B}"/>
    <cellStyle name="60% - Accent3 4 4 2 4" xfId="10796" xr:uid="{31B1FD58-D4A0-4AE2-A99F-E427C7346D22}"/>
    <cellStyle name="60% - Accent3 4 4 2 4 2" xfId="27453" xr:uid="{7EF57A3D-64F7-45B6-9A54-858996CF6A14}"/>
    <cellStyle name="60% - Accent3 4 4 2 5" xfId="19125" xr:uid="{6EE9B7C0-D455-40C2-9BAF-2AA674A5C238}"/>
    <cellStyle name="60% - Accent3 4 4 3" xfId="3915" xr:uid="{5D472468-0F60-4C12-8480-0E9AFC1445CE}"/>
    <cellStyle name="60% - Accent3 4 4 3 2" xfId="12245" xr:uid="{BE4231B3-6ED5-4737-8B9D-F79D930ABF2A}"/>
    <cellStyle name="60% - Accent3 4 4 3 2 2" xfId="28902" xr:uid="{31F2B32B-BED9-4BC8-8749-10792FABAC88}"/>
    <cellStyle name="60% - Accent3 4 4 3 3" xfId="20574" xr:uid="{A7DEE04D-5A81-4F70-87C1-32E506FD7AB2}"/>
    <cellStyle name="60% - Accent3 4 4 4" xfId="6691" xr:uid="{D6FFC67B-424B-4EF6-B61B-6EFD926A9612}"/>
    <cellStyle name="60% - Accent3 4 4 4 2" xfId="15021" xr:uid="{395E00DC-4E5E-430B-B8A9-0C63709EF30D}"/>
    <cellStyle name="60% - Accent3 4 4 4 2 2" xfId="31678" xr:uid="{CB604D92-0F9D-450A-B0CA-44632C55B37D}"/>
    <cellStyle name="60% - Accent3 4 4 4 3" xfId="23350" xr:uid="{1D23DB0F-6378-46A7-9307-6384FDDFD4F8}"/>
    <cellStyle name="60% - Accent3 4 4 5" xfId="9469" xr:uid="{4D5EB8AD-3CA1-415C-93B8-44BA60F405A4}"/>
    <cellStyle name="60% - Accent3 4 4 5 2" xfId="26126" xr:uid="{0573B037-AAD7-483C-A8AF-6F77C28AB6A1}"/>
    <cellStyle name="60% - Accent3 4 4 6" xfId="17798" xr:uid="{5677996C-0C2B-4B0A-8B3F-072A8A1EF3D3}"/>
    <cellStyle name="60% - Accent3 4 5" xfId="1504" xr:uid="{F38C046F-EA87-4F08-B226-E7A05C3EAE1B}"/>
    <cellStyle name="60% - Accent3 4 5 2" xfId="4294" xr:uid="{7DEEA84C-55CC-4B6E-9F2B-BDC7481B41E6}"/>
    <cellStyle name="60% - Accent3 4 5 2 2" xfId="12624" xr:uid="{6F6AFCD8-1E32-4D0A-B3AD-D59E666B9F94}"/>
    <cellStyle name="60% - Accent3 4 5 2 2 2" xfId="29281" xr:uid="{EDA38FC4-05E0-457B-BDB1-A455B918E9AE}"/>
    <cellStyle name="60% - Accent3 4 5 2 3" xfId="20953" xr:uid="{11C8E74B-FE1D-4F3D-9DBD-B711293CA359}"/>
    <cellStyle name="60% - Accent3 4 5 3" xfId="7070" xr:uid="{6BFD9BC7-E297-414B-8F82-96A12383B696}"/>
    <cellStyle name="60% - Accent3 4 5 3 2" xfId="15400" xr:uid="{EA4F7E82-3983-49D7-A141-E35F37E74B9A}"/>
    <cellStyle name="60% - Accent3 4 5 3 2 2" xfId="32057" xr:uid="{5DD4778F-971A-4F98-A947-51D7B9A05905}"/>
    <cellStyle name="60% - Accent3 4 5 3 3" xfId="23729" xr:uid="{9249B1F8-8C4E-4A02-9230-6793180B0C32}"/>
    <cellStyle name="60% - Accent3 4 5 4" xfId="9848" xr:uid="{BF5BB6BF-E367-49A6-8797-7CE74F9FAC50}"/>
    <cellStyle name="60% - Accent3 4 5 4 2" xfId="26505" xr:uid="{F00A20F2-39F7-4B74-BBEF-6B9C9D13DC61}"/>
    <cellStyle name="60% - Accent3 4 5 5" xfId="18177" xr:uid="{35FE6637-0DC0-4C86-BD16-B88A6886F840}"/>
    <cellStyle name="60% - Accent3 4 6" xfId="2967" xr:uid="{CC57591A-05F3-4F01-B221-6C69AA14E184}"/>
    <cellStyle name="60% - Accent3 4 6 2" xfId="11297" xr:uid="{A08129F4-41F6-4339-A222-9B2CDF709ACE}"/>
    <cellStyle name="60% - Accent3 4 6 2 2" xfId="27954" xr:uid="{C6F56FBA-7426-43C7-944C-03A18E301A0C}"/>
    <cellStyle name="60% - Accent3 4 6 3" xfId="19626" xr:uid="{4D9EE237-DEF4-4EA3-AF42-794AF99F44C0}"/>
    <cellStyle name="60% - Accent3 4 7" xfId="5743" xr:uid="{9B1C20E4-3592-4C1E-A1AD-8F499E6501F8}"/>
    <cellStyle name="60% - Accent3 4 7 2" xfId="14073" xr:uid="{013CD68A-081A-4FBE-9B54-1809EE666333}"/>
    <cellStyle name="60% - Accent3 4 7 2 2" xfId="30730" xr:uid="{55D34F2F-6D13-44B2-9B15-167A1C821D60}"/>
    <cellStyle name="60% - Accent3 4 7 3" xfId="22402" xr:uid="{F5CF809F-0132-4864-8A16-1B51AD2F9FD1}"/>
    <cellStyle name="60% - Accent3 4 8" xfId="8521" xr:uid="{49A0A4D9-6147-4E68-A1B7-2FE9CDACBF5E}"/>
    <cellStyle name="60% - Accent3 4 8 2" xfId="25178" xr:uid="{46E48530-4781-4A40-9CBC-8514D17F1984}"/>
    <cellStyle name="60% - Accent3 4 9" xfId="16850" xr:uid="{F0EA984E-F97F-4F86-88F0-37EA4FE5B6C8}"/>
    <cellStyle name="60% - Accent3 5" xfId="299" xr:uid="{BF9F6C72-89DA-4CF0-B21C-6F434F47C967}"/>
    <cellStyle name="60% - Accent3 5 2" xfId="781" xr:uid="{DDB1711B-DE76-4A67-A8D7-22387D3FD388}"/>
    <cellStyle name="60% - Accent3 5 2 2" xfId="2109" xr:uid="{B447C93E-284E-41E9-B884-0CF8ABDD757E}"/>
    <cellStyle name="60% - Accent3 5 2 2 2" xfId="4899" xr:uid="{96931089-41E8-4754-B814-4EBDD008E38A}"/>
    <cellStyle name="60% - Accent3 5 2 2 2 2" xfId="13229" xr:uid="{8C1F3249-1984-434D-967F-FC81D49A512E}"/>
    <cellStyle name="60% - Accent3 5 2 2 2 2 2" xfId="29886" xr:uid="{8B9CFC0A-7D0A-4B7D-8192-61B13EA3E98B}"/>
    <cellStyle name="60% - Accent3 5 2 2 2 3" xfId="21558" xr:uid="{4DC9E30C-B060-464C-80B2-7F71DFE88D55}"/>
    <cellStyle name="60% - Accent3 5 2 2 3" xfId="7675" xr:uid="{09641749-5DF2-4C64-9381-BA4A53C36094}"/>
    <cellStyle name="60% - Accent3 5 2 2 3 2" xfId="16005" xr:uid="{8C9749F2-5FE6-4D43-9FB2-5832E8D031EB}"/>
    <cellStyle name="60% - Accent3 5 2 2 3 2 2" xfId="32662" xr:uid="{3E152100-2143-4029-B7E6-AF60FDC0D692}"/>
    <cellStyle name="60% - Accent3 5 2 2 3 3" xfId="24334" xr:uid="{2E341B66-A119-42B1-883D-8D0C6EA4A9CC}"/>
    <cellStyle name="60% - Accent3 5 2 2 4" xfId="10453" xr:uid="{42F3F233-BD6B-43CE-B2C3-1957FD1E5F43}"/>
    <cellStyle name="60% - Accent3 5 2 2 4 2" xfId="27110" xr:uid="{7FF35549-34F5-4088-8359-6503DA72ED49}"/>
    <cellStyle name="60% - Accent3 5 2 2 5" xfId="18782" xr:uid="{DEC67FBD-9FAA-4682-A266-A122E399600F}"/>
    <cellStyle name="60% - Accent3 5 2 3" xfId="3572" xr:uid="{6009AE45-703C-4B09-BA48-7C5C940CFF7E}"/>
    <cellStyle name="60% - Accent3 5 2 3 2" xfId="11902" xr:uid="{7EA8E85C-0405-4F4D-AB80-866982A09E21}"/>
    <cellStyle name="60% - Accent3 5 2 3 2 2" xfId="28559" xr:uid="{D051E6BA-3787-4021-BFF5-448F96909B8E}"/>
    <cellStyle name="60% - Accent3 5 2 3 3" xfId="20231" xr:uid="{3F3F2B50-1150-4214-B64B-F189642355C5}"/>
    <cellStyle name="60% - Accent3 5 2 4" xfId="6348" xr:uid="{AF749D81-2281-4622-8B8B-3BE45338CF1D}"/>
    <cellStyle name="60% - Accent3 5 2 4 2" xfId="14678" xr:uid="{158D837B-AD64-466B-B370-260E7B898EE5}"/>
    <cellStyle name="60% - Accent3 5 2 4 2 2" xfId="31335" xr:uid="{11B7431B-1895-4370-92EB-B495606CC970}"/>
    <cellStyle name="60% - Accent3 5 2 4 3" xfId="23007" xr:uid="{32E96A7A-940F-43FE-802C-D23E739E4A4E}"/>
    <cellStyle name="60% - Accent3 5 2 5" xfId="9126" xr:uid="{D04BE32B-5639-4BCB-ACD1-956D9CE34FDB}"/>
    <cellStyle name="60% - Accent3 5 2 5 2" xfId="25783" xr:uid="{2C9057DD-C40D-4D5C-82F4-D7EF6D7A2ACA}"/>
    <cellStyle name="60% - Accent3 5 2 6" xfId="17455" xr:uid="{24F754AA-B93B-4510-9458-5CAA85405CA7}"/>
    <cellStyle name="60% - Accent3 5 3" xfId="1629" xr:uid="{87AF24E5-800B-4413-905E-8F20B9D9A5EA}"/>
    <cellStyle name="60% - Accent3 5 3 2" xfId="4419" xr:uid="{ADCD47CB-0905-467F-821A-EFBAE9571B79}"/>
    <cellStyle name="60% - Accent3 5 3 2 2" xfId="12749" xr:uid="{080A4186-C61E-4955-9B99-9963EC8C953D}"/>
    <cellStyle name="60% - Accent3 5 3 2 2 2" xfId="29406" xr:uid="{EAC3A85F-7BE3-4E10-97FE-E709A87BF00D}"/>
    <cellStyle name="60% - Accent3 5 3 2 3" xfId="21078" xr:uid="{BA691FCF-B85D-445B-A68A-3E8FAB301E13}"/>
    <cellStyle name="60% - Accent3 5 3 3" xfId="7195" xr:uid="{C95CCC55-50DB-4278-96AF-01C4950FDD2A}"/>
    <cellStyle name="60% - Accent3 5 3 3 2" xfId="15525" xr:uid="{08FB21E6-4921-4313-9729-E93B91143681}"/>
    <cellStyle name="60% - Accent3 5 3 3 2 2" xfId="32182" xr:uid="{01135D30-6F76-4F4D-9702-33088E8BAA0F}"/>
    <cellStyle name="60% - Accent3 5 3 3 3" xfId="23854" xr:uid="{87503C7C-97EF-42C5-992A-E0F42E0008C2}"/>
    <cellStyle name="60% - Accent3 5 3 4" xfId="9973" xr:uid="{A253C146-4914-4D35-87DA-43DC3ABDB3A1}"/>
    <cellStyle name="60% - Accent3 5 3 4 2" xfId="26630" xr:uid="{86F5FE1F-7D32-43D4-8DF5-8CCDD7D86CC5}"/>
    <cellStyle name="60% - Accent3 5 3 5" xfId="18302" xr:uid="{485C32AD-13B0-44D4-81BF-7FC912C16B74}"/>
    <cellStyle name="60% - Accent3 5 4" xfId="3092" xr:uid="{294BDF23-A202-4B13-B00D-B86F8E57FE80}"/>
    <cellStyle name="60% - Accent3 5 4 2" xfId="11422" xr:uid="{26CDF366-3E1A-482C-A5F3-8D749CC86169}"/>
    <cellStyle name="60% - Accent3 5 4 2 2" xfId="28079" xr:uid="{5338DC53-8002-41C7-A01D-15658D824DD9}"/>
    <cellStyle name="60% - Accent3 5 4 3" xfId="19751" xr:uid="{9111610F-C356-4F3C-8124-979B011EE93F}"/>
    <cellStyle name="60% - Accent3 5 5" xfId="5868" xr:uid="{2179C247-5A4E-4D2B-9865-EF6825536C94}"/>
    <cellStyle name="60% - Accent3 5 5 2" xfId="14198" xr:uid="{914BEB77-2075-4BA1-8BE7-26B56FEA57BD}"/>
    <cellStyle name="60% - Accent3 5 5 2 2" xfId="30855" xr:uid="{5FF16C58-B2E4-40B6-8272-BACFD6975CF2}"/>
    <cellStyle name="60% - Accent3 5 5 3" xfId="22527" xr:uid="{30E6E4DD-B7D1-4E5F-AF95-21A0AB9BBB0E}"/>
    <cellStyle name="60% - Accent3 5 6" xfId="8646" xr:uid="{CA64C80D-0493-48AF-A4C9-749C4BD54AC2}"/>
    <cellStyle name="60% - Accent3 5 6 2" xfId="25303" xr:uid="{D13BC4CF-24FA-4503-81A8-7C8F90C32059}"/>
    <cellStyle name="60% - Accent3 5 7" xfId="16975" xr:uid="{99C7E0C7-C3C3-4F2F-AAC4-BEC157EB82F2}"/>
    <cellStyle name="60% - Accent3 6" xfId="535" xr:uid="{AC96DF0A-1AF0-4FE9-9A98-8E48263063BD}"/>
    <cellStyle name="60% - Accent3 6 2" xfId="1865" xr:uid="{5B231BC5-E7A6-418F-A619-F2A02AC01AFA}"/>
    <cellStyle name="60% - Accent3 6 2 2" xfId="4655" xr:uid="{E1E4080A-7E54-40CA-9F73-62DF8D649892}"/>
    <cellStyle name="60% - Accent3 6 2 2 2" xfId="12985" xr:uid="{D995BA66-6E24-4D3E-81BB-553C478BF5AD}"/>
    <cellStyle name="60% - Accent3 6 2 2 2 2" xfId="29642" xr:uid="{17B94795-47B3-4291-AA41-0E9FEB3DF8D7}"/>
    <cellStyle name="60% - Accent3 6 2 2 3" xfId="21314" xr:uid="{3FBE6785-BBBB-42F5-AC22-4AD5DE561C9A}"/>
    <cellStyle name="60% - Accent3 6 2 3" xfId="7431" xr:uid="{88D29455-5389-4DED-99F8-C50FDE1A09B6}"/>
    <cellStyle name="60% - Accent3 6 2 3 2" xfId="15761" xr:uid="{A9BBFA17-BB98-4B3D-A2F2-0B5C69D41F98}"/>
    <cellStyle name="60% - Accent3 6 2 3 2 2" xfId="32418" xr:uid="{D335F0CB-068F-4A5F-BDAD-124F22E7C278}"/>
    <cellStyle name="60% - Accent3 6 2 3 3" xfId="24090" xr:uid="{CC88C5C2-4193-4B8F-8745-800E14B1AB50}"/>
    <cellStyle name="60% - Accent3 6 2 4" xfId="10209" xr:uid="{8202BA81-BB49-486B-ADEE-4C061E7160C5}"/>
    <cellStyle name="60% - Accent3 6 2 4 2" xfId="26866" xr:uid="{8F8EF2B5-790F-4687-AF72-CA65C635B767}"/>
    <cellStyle name="60% - Accent3 6 2 5" xfId="18538" xr:uid="{A8C0FF9E-8B01-41DA-84E1-740C7599F503}"/>
    <cellStyle name="60% - Accent3 6 3" xfId="3328" xr:uid="{19C2641E-A287-4444-A4A5-82F1B58D89A8}"/>
    <cellStyle name="60% - Accent3 6 3 2" xfId="11658" xr:uid="{9AA92F3F-88E9-463F-AAD8-F862EA5EDA94}"/>
    <cellStyle name="60% - Accent3 6 3 2 2" xfId="28315" xr:uid="{4F828EA5-C7D4-49C0-AF26-F5C84A3B11F9}"/>
    <cellStyle name="60% - Accent3 6 3 3" xfId="19987" xr:uid="{218BE997-0451-455D-AECE-DE097FF26346}"/>
    <cellStyle name="60% - Accent3 6 4" xfId="6104" xr:uid="{C42FC11B-AF1E-42C0-B41C-4AB37101CB0B}"/>
    <cellStyle name="60% - Accent3 6 4 2" xfId="14434" xr:uid="{95D640BD-80BA-4950-AED9-A6F488A2DE20}"/>
    <cellStyle name="60% - Accent3 6 4 2 2" xfId="31091" xr:uid="{8EAD6EB8-D5B8-4982-94C2-382FF9C9C84B}"/>
    <cellStyle name="60% - Accent3 6 4 3" xfId="22763" xr:uid="{579117B8-6092-4AA2-A28A-0E3005FE3705}"/>
    <cellStyle name="60% - Accent3 6 5" xfId="8882" xr:uid="{BF1049F8-B69C-44A7-B417-CE7BC2943541}"/>
    <cellStyle name="60% - Accent3 6 5 2" xfId="25539" xr:uid="{86D7FDC4-F900-4EB9-9E0B-7194B3CFABE6}"/>
    <cellStyle name="60% - Accent3 6 6" xfId="17211" xr:uid="{37B92CB2-9697-4CCB-9712-27569FEB7B6B}"/>
    <cellStyle name="60% - Accent3 7" xfId="1012" xr:uid="{B25253B5-E6BC-45DB-A012-29687E244422}"/>
    <cellStyle name="60% - Accent3 7 2" xfId="2340" xr:uid="{3F3799D7-2008-477A-B79E-7164725EB391}"/>
    <cellStyle name="60% - Accent3 7 2 2" xfId="5130" xr:uid="{7F1197CB-7C70-4B7F-8B5A-B2F20D4A4347}"/>
    <cellStyle name="60% - Accent3 7 2 2 2" xfId="13460" xr:uid="{B114A328-735D-4691-B38B-D0F990424DEE}"/>
    <cellStyle name="60% - Accent3 7 2 2 2 2" xfId="30117" xr:uid="{DFF7B55E-203A-4644-A5E5-DE20C8EF6AEA}"/>
    <cellStyle name="60% - Accent3 7 2 2 3" xfId="21789" xr:uid="{C6DF1A12-316C-445B-BF1E-4E0DFE4FD8D0}"/>
    <cellStyle name="60% - Accent3 7 2 3" xfId="7906" xr:uid="{CC88170B-FEB1-46A7-99AC-7DD5AA497A38}"/>
    <cellStyle name="60% - Accent3 7 2 3 2" xfId="16236" xr:uid="{1E8146F0-3ACA-4A70-8826-B0B0B1F775DB}"/>
    <cellStyle name="60% - Accent3 7 2 3 2 2" xfId="32893" xr:uid="{48EDC16F-DB10-4ACC-BFC4-E4000B1ADE76}"/>
    <cellStyle name="60% - Accent3 7 2 3 3" xfId="24565" xr:uid="{F024CE49-906B-40DD-9E4E-A1D7EA890899}"/>
    <cellStyle name="60% - Accent3 7 2 4" xfId="10684" xr:uid="{6DE0605D-3501-4BB4-B699-FCD5CE88F0DA}"/>
    <cellStyle name="60% - Accent3 7 2 4 2" xfId="27341" xr:uid="{75FEAE98-C4D7-4DA8-9AAB-A7DA57AFEA89}"/>
    <cellStyle name="60% - Accent3 7 2 5" xfId="19013" xr:uid="{151F28F1-BE03-4007-A9DC-5CFB7C0E0E7C}"/>
    <cellStyle name="60% - Accent3 7 3" xfId="3803" xr:uid="{B1D5AAA3-21EB-4B39-ABD3-7C2C875BDBA0}"/>
    <cellStyle name="60% - Accent3 7 3 2" xfId="12133" xr:uid="{666F4CE6-0A6B-44B6-B184-CDAB0C49F296}"/>
    <cellStyle name="60% - Accent3 7 3 2 2" xfId="28790" xr:uid="{E11EE514-B9CA-48AA-AF28-4D9317C2637E}"/>
    <cellStyle name="60% - Accent3 7 3 3" xfId="20462" xr:uid="{1BF4EB13-B6B6-49BD-903E-DCBE611DBB5E}"/>
    <cellStyle name="60% - Accent3 7 4" xfId="6579" xr:uid="{E37EDAA3-869A-4DF5-8ACF-BB1366384308}"/>
    <cellStyle name="60% - Accent3 7 4 2" xfId="14909" xr:uid="{56AFC12C-E072-4207-A915-D2FF3F684131}"/>
    <cellStyle name="60% - Accent3 7 4 2 2" xfId="31566" xr:uid="{B42FAA24-0AD3-4434-BD85-6CF8E15F13CA}"/>
    <cellStyle name="60% - Accent3 7 4 3" xfId="23238" xr:uid="{91ECF1E2-998A-4B48-A03E-8CEEDC618BD5}"/>
    <cellStyle name="60% - Accent3 7 5" xfId="9357" xr:uid="{BB359813-6F68-4D78-937A-3E231E8C9F43}"/>
    <cellStyle name="60% - Accent3 7 5 2" xfId="26014" xr:uid="{59FCAF6F-C396-4167-87F6-E0677884FF54}"/>
    <cellStyle name="60% - Accent3 7 6" xfId="17686" xr:uid="{89925B66-EBDA-455D-985F-31FEC8B6C77A}"/>
    <cellStyle name="60% - Accent3 8" xfId="1247" xr:uid="{38ED00A1-C575-4DC3-A454-DCAAB4C347C9}"/>
    <cellStyle name="60% - Accent3 8 2" xfId="2575" xr:uid="{9BBA8E76-DF11-4975-BBF3-DCCCBD97B9FE}"/>
    <cellStyle name="60% - Accent3 8 2 2" xfId="5365" xr:uid="{98D92097-F238-4E64-8EAA-8656D9D712C8}"/>
    <cellStyle name="60% - Accent3 8 2 2 2" xfId="13695" xr:uid="{8BD47C7B-5B34-4936-8FBA-3915663E780E}"/>
    <cellStyle name="60% - Accent3 8 2 2 2 2" xfId="30352" xr:uid="{9B17DC3B-9D0E-42FA-9A76-32E925E1A916}"/>
    <cellStyle name="60% - Accent3 8 2 2 3" xfId="22024" xr:uid="{67C24486-1EFF-413F-BF14-E6E9710930A8}"/>
    <cellStyle name="60% - Accent3 8 2 3" xfId="8141" xr:uid="{79919BFA-8CFF-4821-98E4-F16C70AF6BD1}"/>
    <cellStyle name="60% - Accent3 8 2 3 2" xfId="16471" xr:uid="{0959627F-8D30-422B-81F3-99B5A1A7AF63}"/>
    <cellStyle name="60% - Accent3 8 2 3 2 2" xfId="33128" xr:uid="{1583E99D-F3C6-4513-9591-B5392A4F4C8A}"/>
    <cellStyle name="60% - Accent3 8 2 3 3" xfId="24800" xr:uid="{A30A8FAA-FEA0-4A5D-A1AF-191B20A163EA}"/>
    <cellStyle name="60% - Accent3 8 2 4" xfId="10919" xr:uid="{B8C7943A-E55D-476D-A641-725090C96955}"/>
    <cellStyle name="60% - Accent3 8 2 4 2" xfId="27576" xr:uid="{A71FFD41-0930-4D7B-B2F1-895931FF693E}"/>
    <cellStyle name="60% - Accent3 8 2 5" xfId="19248" xr:uid="{9C589BDE-1E59-4E40-B714-6D5670087568}"/>
    <cellStyle name="60% - Accent3 8 3" xfId="4038" xr:uid="{4146972A-855B-4A78-88A3-C3C19946E943}"/>
    <cellStyle name="60% - Accent3 8 3 2" xfId="12368" xr:uid="{F1E33BCF-A53F-4042-B71F-4D8248F15F53}"/>
    <cellStyle name="60% - Accent3 8 3 2 2" xfId="29025" xr:uid="{01762BE3-6986-4F6F-9F8B-135278986A10}"/>
    <cellStyle name="60% - Accent3 8 3 3" xfId="20697" xr:uid="{B4D40E61-3664-4F46-A792-95949F2A8FF7}"/>
    <cellStyle name="60% - Accent3 8 4" xfId="6814" xr:uid="{0F45A25C-2FAB-4C1F-8650-B9C53CCFAA82}"/>
    <cellStyle name="60% - Accent3 8 4 2" xfId="15144" xr:uid="{A6E9C9D7-E13A-445E-BB8A-B9A03C9799AB}"/>
    <cellStyle name="60% - Accent3 8 4 2 2" xfId="31801" xr:uid="{263FB6D8-2FA7-4430-AA5F-77B0C5FE74DA}"/>
    <cellStyle name="60% - Accent3 8 4 3" xfId="23473" xr:uid="{2AE3F740-847E-4998-86B8-38AE33666692}"/>
    <cellStyle name="60% - Accent3 8 5" xfId="9592" xr:uid="{C0904672-EFE4-473B-AA90-57A602675967}"/>
    <cellStyle name="60% - Accent3 8 5 2" xfId="26249" xr:uid="{B89B9672-6681-4442-8D84-6FEEC1AA58AA}"/>
    <cellStyle name="60% - Accent3 8 6" xfId="17921" xr:uid="{3DCA0CC6-A709-49A1-9049-3C12AB85A6F2}"/>
    <cellStyle name="60% - Accent3 9" xfId="1269" xr:uid="{01DA5F6B-4B12-49F1-B1D4-F34C3428DCA9}"/>
    <cellStyle name="60% - Accent3 9 2" xfId="2597" xr:uid="{00774568-0689-4263-A0B8-186786895153}"/>
    <cellStyle name="60% - Accent3 9 2 2" xfId="5387" xr:uid="{E6452C2E-9A96-4C73-92D3-58389EB844CF}"/>
    <cellStyle name="60% - Accent3 9 2 2 2" xfId="13717" xr:uid="{F4EFA39F-87A1-4196-812D-CE468B2505BD}"/>
    <cellStyle name="60% - Accent3 9 2 2 2 2" xfId="30374" xr:uid="{310F05A3-648E-4691-8D12-3D00F11FEE27}"/>
    <cellStyle name="60% - Accent3 9 2 2 3" xfId="22046" xr:uid="{5C21307B-7289-47ED-9D22-6801DE370EFD}"/>
    <cellStyle name="60% - Accent3 9 2 3" xfId="8163" xr:uid="{732A6627-1184-4086-AFFA-32CF11EEE677}"/>
    <cellStyle name="60% - Accent3 9 2 3 2" xfId="16493" xr:uid="{DDA7F612-BD74-4D2A-A7BA-C3A4E4A7C875}"/>
    <cellStyle name="60% - Accent3 9 2 3 2 2" xfId="33150" xr:uid="{8268804D-78B4-4967-8894-76DC185CFC68}"/>
    <cellStyle name="60% - Accent3 9 2 3 3" xfId="24822" xr:uid="{BB7766DF-B9DF-49D5-83FA-510FBFECF35E}"/>
    <cellStyle name="60% - Accent3 9 2 4" xfId="10941" xr:uid="{C9F9B82A-D11F-4AB9-86B1-0DD70EACB903}"/>
    <cellStyle name="60% - Accent3 9 2 4 2" xfId="27598" xr:uid="{2E2DF629-19F0-427C-B47A-55722F6E8DB2}"/>
    <cellStyle name="60% - Accent3 9 2 5" xfId="19270" xr:uid="{5ECC1A63-8C5A-43FE-BD40-C31FD35BC9F7}"/>
    <cellStyle name="60% - Accent3 9 3" xfId="4060" xr:uid="{615BFC58-F50F-45CB-A4CA-6139E456BDDF}"/>
    <cellStyle name="60% - Accent3 9 3 2" xfId="12390" xr:uid="{869225CA-F552-4F71-97E7-5DEF5E8C28D0}"/>
    <cellStyle name="60% - Accent3 9 3 2 2" xfId="29047" xr:uid="{88EAA4FA-91AC-43D8-AFAB-A62344589BEA}"/>
    <cellStyle name="60% - Accent3 9 3 3" xfId="20719" xr:uid="{E7F7307B-11B3-4D63-9993-BB08595894D7}"/>
    <cellStyle name="60% - Accent3 9 4" xfId="6836" xr:uid="{79B2B451-5628-4D8C-BFF5-6B15FB7079C7}"/>
    <cellStyle name="60% - Accent3 9 4 2" xfId="15166" xr:uid="{64E09D22-3830-4D14-A9C0-1BF691BC9256}"/>
    <cellStyle name="60% - Accent3 9 4 2 2" xfId="31823" xr:uid="{49EA5A29-6286-4351-8671-DCCD290E52BA}"/>
    <cellStyle name="60% - Accent3 9 4 3" xfId="23495" xr:uid="{FE24F405-D36E-48C8-93FB-386FB195DD22}"/>
    <cellStyle name="60% - Accent3 9 5" xfId="9614" xr:uid="{44C4F22B-C196-41C3-8485-48E3AD165A90}"/>
    <cellStyle name="60% - Accent3 9 5 2" xfId="26271" xr:uid="{890598FA-727E-43FD-B8B6-9F1F7AB36C2D}"/>
    <cellStyle name="60% - Accent3 9 6" xfId="17943" xr:uid="{B35DBB47-8FA8-42A0-B189-1E5022560656}"/>
    <cellStyle name="60% - Accent4" xfId="47" builtinId="44" customBuiltin="1"/>
    <cellStyle name="60% - Accent4 10" xfId="1390" xr:uid="{7644E055-D24D-4178-AA49-0E0AA2D6CBA8}"/>
    <cellStyle name="60% - Accent4 10 2" xfId="4181" xr:uid="{85FC9517-8CA1-482B-95EA-429EF6801205}"/>
    <cellStyle name="60% - Accent4 10 2 2" xfId="12511" xr:uid="{96D8F3BC-1B19-4ED6-AA99-6E76F9EF3BC0}"/>
    <cellStyle name="60% - Accent4 10 2 2 2" xfId="29168" xr:uid="{F2261F99-9007-4C60-8B13-FB61106ED32A}"/>
    <cellStyle name="60% - Accent4 10 2 3" xfId="20840" xr:uid="{EE2EE2A4-7003-497D-9995-F2BAC9D58AE2}"/>
    <cellStyle name="60% - Accent4 10 3" xfId="6957" xr:uid="{8DE5270D-E0A6-4130-8355-30E843ED502E}"/>
    <cellStyle name="60% - Accent4 10 3 2" xfId="15287" xr:uid="{BA6CCF98-2B57-48FB-80EC-57D29C774813}"/>
    <cellStyle name="60% - Accent4 10 3 2 2" xfId="31944" xr:uid="{03BE8D89-339A-4F7A-8734-B4A39D030CE0}"/>
    <cellStyle name="60% - Accent4 10 3 3" xfId="23616" xr:uid="{C6A7DBAD-B7E2-4A83-A6AB-731C38DD27CC}"/>
    <cellStyle name="60% - Accent4 10 4" xfId="9735" xr:uid="{912756CF-4245-4DED-9A79-CE4841030082}"/>
    <cellStyle name="60% - Accent4 10 4 2" xfId="26392" xr:uid="{B3442FE3-2A5D-4973-8CB2-76D78471C622}"/>
    <cellStyle name="60% - Accent4 10 5" xfId="18064" xr:uid="{0086B57A-7915-4C7D-98A1-F9AE15B34C34}"/>
    <cellStyle name="60% - Accent4 11" xfId="2852" xr:uid="{0CB626AE-12D5-4272-B045-85A3BEC9F3DE}"/>
    <cellStyle name="60% - Accent4 11 2" xfId="11184" xr:uid="{530627FD-ADAF-4986-8476-40022809C246}"/>
    <cellStyle name="60% - Accent4 11 2 2" xfId="27841" xr:uid="{E09DC51A-7051-4EB3-BF67-8F4884255552}"/>
    <cellStyle name="60% - Accent4 11 3" xfId="19513" xr:uid="{8E215CD2-9305-4796-9529-B3579570ADE0}"/>
    <cellStyle name="60% - Accent4 12" xfId="5630" xr:uid="{F01F4BFF-1E0B-48CB-8CF5-AAB07946C27D}"/>
    <cellStyle name="60% - Accent4 12 2" xfId="13960" xr:uid="{5B4C0300-3372-4847-BF5F-089ABD9BA860}"/>
    <cellStyle name="60% - Accent4 12 2 2" xfId="30617" xr:uid="{3C2A8F65-EA5D-4102-A251-9A5E5F72418F}"/>
    <cellStyle name="60% - Accent4 12 3" xfId="22289" xr:uid="{36B097CA-264B-487C-B40B-B7249EA37625}"/>
    <cellStyle name="60% - Accent4 13" xfId="8406" xr:uid="{4CE7AE0C-5435-4341-8049-71E9843B70B4}"/>
    <cellStyle name="60% - Accent4 13 2" xfId="25065" xr:uid="{F7AD9476-D0D1-446C-AD2F-00689AF2CA70}"/>
    <cellStyle name="60% - Accent4 14" xfId="16735" xr:uid="{A96634D7-A808-4AD5-A4FF-9135CAABFB36}"/>
    <cellStyle name="60% - Accent4 15" xfId="34702" xr:uid="{FEE015BA-47E0-495F-8D9C-FFAEF09DE062}"/>
    <cellStyle name="60% - Accent4 2" xfId="88" xr:uid="{AECF9D4B-6B30-499E-AED2-AA014020806D}"/>
    <cellStyle name="60% - Accent4 2 10" xfId="5665" xr:uid="{AD542155-9A40-4F19-A2A0-D5321C986A89}"/>
    <cellStyle name="60% - Accent4 2 10 2" xfId="13995" xr:uid="{77435DCA-1C50-4510-B9AA-D619556BE3E1}"/>
    <cellStyle name="60% - Accent4 2 10 2 2" xfId="30652" xr:uid="{03A41488-3A6F-45B2-AF26-9DDBFE91A2B7}"/>
    <cellStyle name="60% - Accent4 2 10 3" xfId="22324" xr:uid="{FBBED1B4-0514-40E8-AEFA-65346B3462B1}"/>
    <cellStyle name="60% - Accent4 2 11" xfId="8442" xr:uid="{9A6E49E9-C0E3-4117-AD5E-0224277F32F7}"/>
    <cellStyle name="60% - Accent4 2 11 2" xfId="25100" xr:uid="{9A86C769-115F-4290-B76F-6717A1F8A894}"/>
    <cellStyle name="60% - Accent4 2 12" xfId="16772" xr:uid="{FC3385DE-4D36-4AF8-BC64-2CC1C48846AF}"/>
    <cellStyle name="60% - Accent4 2 13" xfId="33881" xr:uid="{E14EDDAC-1C68-40F8-9801-DB3EA7771DF4}"/>
    <cellStyle name="60% - Accent4 2 14" xfId="34726" xr:uid="{00D6AB62-0ED2-4930-9DD4-462D74E84340}"/>
    <cellStyle name="60% - Accent4 2 2" xfId="149" xr:uid="{6F73F71E-5E81-44E8-9D73-AA62A0E07B56}"/>
    <cellStyle name="60% - Accent4 2 2 10" xfId="8501" xr:uid="{AA55587A-067B-4B3E-91C3-FCC7C2608ACB}"/>
    <cellStyle name="60% - Accent4 2 2 10 2" xfId="25158" xr:uid="{63006CF9-F2A6-4E67-B5A8-3F3B650C4673}"/>
    <cellStyle name="60% - Accent4 2 2 11" xfId="16830" xr:uid="{A2CC9711-F097-48CF-8E04-9C8FFE9A48D0}"/>
    <cellStyle name="60% - Accent4 2 2 12" xfId="34786" xr:uid="{D650EC54-83FD-406D-81BD-C0035FB13857}"/>
    <cellStyle name="60% - Accent4 2 2 2" xfId="269" xr:uid="{6477C935-F643-4F2A-AB12-A94FE8A35308}"/>
    <cellStyle name="60% - Accent4 2 2 2 2" xfId="511" xr:uid="{5C9EAC7C-FCA2-4583-AF74-C9F1306270FB}"/>
    <cellStyle name="60% - Accent4 2 2 2 2 2" xfId="987" xr:uid="{D6ECDBB0-A178-4BF6-84F6-A8E804D46013}"/>
    <cellStyle name="60% - Accent4 2 2 2 2 2 2" xfId="2315" xr:uid="{262D1495-E56E-4A0E-913E-52EF55792117}"/>
    <cellStyle name="60% - Accent4 2 2 2 2 2 2 2" xfId="5105" xr:uid="{6DD865EC-2AE8-4692-BE2C-2408D7E09D74}"/>
    <cellStyle name="60% - Accent4 2 2 2 2 2 2 2 2" xfId="13435" xr:uid="{B1B02E3A-8023-4605-99EE-94FF55DEC3B6}"/>
    <cellStyle name="60% - Accent4 2 2 2 2 2 2 2 2 2" xfId="30092" xr:uid="{9E7FA5DF-C148-4E17-9CAC-20014E30D800}"/>
    <cellStyle name="60% - Accent4 2 2 2 2 2 2 2 3" xfId="21764" xr:uid="{2501644C-C4E7-4D0F-99ED-1A04A11FF034}"/>
    <cellStyle name="60% - Accent4 2 2 2 2 2 2 3" xfId="7881" xr:uid="{AD42CA95-3D79-42C1-9264-677A3B76552D}"/>
    <cellStyle name="60% - Accent4 2 2 2 2 2 2 3 2" xfId="16211" xr:uid="{9C84E57A-ED22-49C0-B0F0-E03A79FAAFBE}"/>
    <cellStyle name="60% - Accent4 2 2 2 2 2 2 3 2 2" xfId="32868" xr:uid="{EDB53529-8BFE-4004-9DBD-59FA49957FFC}"/>
    <cellStyle name="60% - Accent4 2 2 2 2 2 2 3 3" xfId="24540" xr:uid="{F8EA35B2-9842-474E-959A-F6DAFACE9C16}"/>
    <cellStyle name="60% - Accent4 2 2 2 2 2 2 4" xfId="10659" xr:uid="{65D2D4C0-ABA2-45DF-89B0-6A2042F8F27A}"/>
    <cellStyle name="60% - Accent4 2 2 2 2 2 2 4 2" xfId="27316" xr:uid="{390F819F-0DFC-40AE-B6BF-0E7E4AC80DC4}"/>
    <cellStyle name="60% - Accent4 2 2 2 2 2 2 5" xfId="18988" xr:uid="{75A3CF5D-107C-44E1-9EF7-1D25AC2404A1}"/>
    <cellStyle name="60% - Accent4 2 2 2 2 2 3" xfId="3778" xr:uid="{2E467F93-E81F-4330-A185-AEE5689FAE76}"/>
    <cellStyle name="60% - Accent4 2 2 2 2 2 3 2" xfId="12108" xr:uid="{B8705F98-8CEC-411A-B0AA-CCB57D04A8C9}"/>
    <cellStyle name="60% - Accent4 2 2 2 2 2 3 2 2" xfId="28765" xr:uid="{F2EBA04E-C59D-4ACC-BE78-3FB1F4A8F3A4}"/>
    <cellStyle name="60% - Accent4 2 2 2 2 2 3 3" xfId="20437" xr:uid="{1B8541E5-F8EF-4BE7-9255-B22215916FC3}"/>
    <cellStyle name="60% - Accent4 2 2 2 2 2 4" xfId="6554" xr:uid="{9ED7EBFD-03A7-478E-9342-A6AB1E5F1C05}"/>
    <cellStyle name="60% - Accent4 2 2 2 2 2 4 2" xfId="14884" xr:uid="{C0AC13FB-5145-408F-8186-77EE3B48BA10}"/>
    <cellStyle name="60% - Accent4 2 2 2 2 2 4 2 2" xfId="31541" xr:uid="{13DE496A-58AD-4F63-8D36-9E01BF794FE8}"/>
    <cellStyle name="60% - Accent4 2 2 2 2 2 4 3" xfId="23213" xr:uid="{A79F0947-97D7-4723-B482-5F4F37F293AC}"/>
    <cellStyle name="60% - Accent4 2 2 2 2 2 5" xfId="9332" xr:uid="{AA02450F-FD87-40E3-BE1F-3F04F547179B}"/>
    <cellStyle name="60% - Accent4 2 2 2 2 2 5 2" xfId="25989" xr:uid="{A45F1B88-5883-4A64-A7EC-ACCABF33B5A1}"/>
    <cellStyle name="60% - Accent4 2 2 2 2 2 6" xfId="17661" xr:uid="{BD1F1C8E-4EE8-4086-8F17-B4C6803BFB1C}"/>
    <cellStyle name="60% - Accent4 2 2 2 2 3" xfId="1841" xr:uid="{F60B769F-B217-4DA0-8C80-3964EC0D4E17}"/>
    <cellStyle name="60% - Accent4 2 2 2 2 3 2" xfId="4631" xr:uid="{774F9EB6-D220-424A-AB08-AF2CFD01FDC0}"/>
    <cellStyle name="60% - Accent4 2 2 2 2 3 2 2" xfId="12961" xr:uid="{3279DB7C-64B1-4F81-9F30-BE12031246E1}"/>
    <cellStyle name="60% - Accent4 2 2 2 2 3 2 2 2" xfId="29618" xr:uid="{C8C497C7-BEB1-44B4-A6DF-0E5AD4EBD304}"/>
    <cellStyle name="60% - Accent4 2 2 2 2 3 2 3" xfId="21290" xr:uid="{AC4A50CB-8548-4C35-8914-435AC415CE52}"/>
    <cellStyle name="60% - Accent4 2 2 2 2 3 3" xfId="7407" xr:uid="{2FBCEB94-F9F2-4339-967A-931BF5A5E1E0}"/>
    <cellStyle name="60% - Accent4 2 2 2 2 3 3 2" xfId="15737" xr:uid="{16CD9E0F-A394-4CCA-B197-F3C2610F3242}"/>
    <cellStyle name="60% - Accent4 2 2 2 2 3 3 2 2" xfId="32394" xr:uid="{81ED27BC-C811-487B-93BF-592AE211644B}"/>
    <cellStyle name="60% - Accent4 2 2 2 2 3 3 3" xfId="24066" xr:uid="{E5374541-748A-4ACF-8F30-04E41A5F265D}"/>
    <cellStyle name="60% - Accent4 2 2 2 2 3 4" xfId="10185" xr:uid="{59A4A0CF-788C-4F75-A456-083B1E172ED0}"/>
    <cellStyle name="60% - Accent4 2 2 2 2 3 4 2" xfId="26842" xr:uid="{214138D1-D53D-457F-AE8A-09F361BD410B}"/>
    <cellStyle name="60% - Accent4 2 2 2 2 3 5" xfId="18514" xr:uid="{0BFF4CB6-3A5D-48B9-AE00-A5C95B7D4A09}"/>
    <cellStyle name="60% - Accent4 2 2 2 2 4" xfId="3304" xr:uid="{2E12374A-5B67-46A1-A9E9-061404D902AE}"/>
    <cellStyle name="60% - Accent4 2 2 2 2 4 2" xfId="11634" xr:uid="{DA08D175-EC45-43B8-A536-DF123984EF16}"/>
    <cellStyle name="60% - Accent4 2 2 2 2 4 2 2" xfId="28291" xr:uid="{0301387C-CE6A-4F4A-A6DA-8B66FB4C196B}"/>
    <cellStyle name="60% - Accent4 2 2 2 2 4 3" xfId="19963" xr:uid="{E749A211-29D6-45A8-965C-7C53B9B039D5}"/>
    <cellStyle name="60% - Accent4 2 2 2 2 5" xfId="6080" xr:uid="{C371A1E0-EF2B-440E-BC2D-04A12A67576C}"/>
    <cellStyle name="60% - Accent4 2 2 2 2 5 2" xfId="14410" xr:uid="{C17B3683-E9E9-450F-A816-70D5440CBB72}"/>
    <cellStyle name="60% - Accent4 2 2 2 2 5 2 2" xfId="31067" xr:uid="{4A6DF0A9-AA8F-4FA7-834D-309105A81C74}"/>
    <cellStyle name="60% - Accent4 2 2 2 2 5 3" xfId="22739" xr:uid="{88E3733E-6386-4595-863E-522DBBCD1689}"/>
    <cellStyle name="60% - Accent4 2 2 2 2 6" xfId="8858" xr:uid="{4996ED06-E3AB-4806-BBEC-E257124E49F3}"/>
    <cellStyle name="60% - Accent4 2 2 2 2 6 2" xfId="25515" xr:uid="{0F176A01-B297-4B51-B717-73BC281CB59A}"/>
    <cellStyle name="60% - Accent4 2 2 2 2 7" xfId="17187" xr:uid="{7A87DE32-D43C-49DD-9B0D-C15C93C8548D}"/>
    <cellStyle name="60% - Accent4 2 2 2 3" xfId="747" xr:uid="{2B53C277-5BC7-450F-AAF3-67BBD55C15F6}"/>
    <cellStyle name="60% - Accent4 2 2 2 3 2" xfId="2077" xr:uid="{5A874B08-E03A-48FF-B026-01ED22E16192}"/>
    <cellStyle name="60% - Accent4 2 2 2 3 2 2" xfId="4867" xr:uid="{EB1089F7-A850-479D-9891-5115A7CD3AE7}"/>
    <cellStyle name="60% - Accent4 2 2 2 3 2 2 2" xfId="13197" xr:uid="{2E350C88-A2D1-455A-8933-34C19CC1CAD3}"/>
    <cellStyle name="60% - Accent4 2 2 2 3 2 2 2 2" xfId="29854" xr:uid="{27AEAAAE-597E-40BA-B3B9-C43DA6CE1FE0}"/>
    <cellStyle name="60% - Accent4 2 2 2 3 2 2 3" xfId="21526" xr:uid="{3D9BF781-1E61-4DC3-AF23-C31E2C55BDCA}"/>
    <cellStyle name="60% - Accent4 2 2 2 3 2 3" xfId="7643" xr:uid="{D93D60B7-5F2E-4247-8D25-49612967006C}"/>
    <cellStyle name="60% - Accent4 2 2 2 3 2 3 2" xfId="15973" xr:uid="{2363D9B9-AE49-478A-9973-6B7DEE8315A9}"/>
    <cellStyle name="60% - Accent4 2 2 2 3 2 3 2 2" xfId="32630" xr:uid="{F207BC7B-8E71-4A30-9940-BBBEA333C6F4}"/>
    <cellStyle name="60% - Accent4 2 2 2 3 2 3 3" xfId="24302" xr:uid="{7E4A509A-66D1-4271-A9E0-768BBA440FE3}"/>
    <cellStyle name="60% - Accent4 2 2 2 3 2 4" xfId="10421" xr:uid="{7857DBF1-02A3-44E9-9716-EFCC849301CC}"/>
    <cellStyle name="60% - Accent4 2 2 2 3 2 4 2" xfId="27078" xr:uid="{5D2E2490-ACDD-44DA-B15D-5B37D1EC72D5}"/>
    <cellStyle name="60% - Accent4 2 2 2 3 2 5" xfId="18750" xr:uid="{AAF49E3A-EE79-42EB-B01E-21FFC1C4F869}"/>
    <cellStyle name="60% - Accent4 2 2 2 3 3" xfId="3540" xr:uid="{3A2BCD60-71CB-4503-A0F4-B01AA18BD4F6}"/>
    <cellStyle name="60% - Accent4 2 2 2 3 3 2" xfId="11870" xr:uid="{E6BE7012-9BAD-4FC8-905C-E0373954D26F}"/>
    <cellStyle name="60% - Accent4 2 2 2 3 3 2 2" xfId="28527" xr:uid="{4D6AC25C-C3B4-49ED-B8EA-4862F4BFCDDB}"/>
    <cellStyle name="60% - Accent4 2 2 2 3 3 3" xfId="20199" xr:uid="{0EE54033-5A57-4A0A-BF22-C5029DE50B90}"/>
    <cellStyle name="60% - Accent4 2 2 2 3 4" xfId="6316" xr:uid="{DD6A25EF-C806-4650-99B6-4CEFB44905FE}"/>
    <cellStyle name="60% - Accent4 2 2 2 3 4 2" xfId="14646" xr:uid="{36A911E6-2204-406D-8974-B78424123A09}"/>
    <cellStyle name="60% - Accent4 2 2 2 3 4 2 2" xfId="31303" xr:uid="{7EB3BCB4-75A0-4C8E-A148-B43414D8CBBE}"/>
    <cellStyle name="60% - Accent4 2 2 2 3 4 3" xfId="22975" xr:uid="{0AEDCEE8-97D0-458B-B4A5-1FD2A9B8F707}"/>
    <cellStyle name="60% - Accent4 2 2 2 3 5" xfId="9094" xr:uid="{897D8FFD-15B8-4155-9440-2DE232DEA7EE}"/>
    <cellStyle name="60% - Accent4 2 2 2 3 5 2" xfId="25751" xr:uid="{CB37F0A8-F633-4E5D-B815-4FF2E7D3F088}"/>
    <cellStyle name="60% - Accent4 2 2 2 3 6" xfId="17423" xr:uid="{B3A51E3B-0E0B-4A4F-BBB3-6D89A8054E8B}"/>
    <cellStyle name="60% - Accent4 2 2 2 4" xfId="1224" xr:uid="{15FC961F-C306-4CBC-8947-51C0A748EF68}"/>
    <cellStyle name="60% - Accent4 2 2 2 4 2" xfId="2552" xr:uid="{029730D9-4781-4841-B141-33ACE9719882}"/>
    <cellStyle name="60% - Accent4 2 2 2 4 2 2" xfId="5342" xr:uid="{5F50C377-599C-4F7C-AEE0-E1D4DABE868B}"/>
    <cellStyle name="60% - Accent4 2 2 2 4 2 2 2" xfId="13672" xr:uid="{F57F5AD2-31F5-45A7-B87D-38937EBD1D1C}"/>
    <cellStyle name="60% - Accent4 2 2 2 4 2 2 2 2" xfId="30329" xr:uid="{4403B1F5-60A1-4F04-8EB2-47FFAD862899}"/>
    <cellStyle name="60% - Accent4 2 2 2 4 2 2 3" xfId="22001" xr:uid="{6A2B3969-28AA-46F3-8774-E14E0B57F4D4}"/>
    <cellStyle name="60% - Accent4 2 2 2 4 2 3" xfId="8118" xr:uid="{D6F9CAB3-D7C3-4EE1-A65E-98226C8B3D59}"/>
    <cellStyle name="60% - Accent4 2 2 2 4 2 3 2" xfId="16448" xr:uid="{88AD8E0E-A015-4451-AE98-CB8E54DE3512}"/>
    <cellStyle name="60% - Accent4 2 2 2 4 2 3 2 2" xfId="33105" xr:uid="{F0B853F5-61B9-43E5-B4C7-05DD73029988}"/>
    <cellStyle name="60% - Accent4 2 2 2 4 2 3 3" xfId="24777" xr:uid="{E3CA146F-2409-4D31-BBB5-0CB4682D09C2}"/>
    <cellStyle name="60% - Accent4 2 2 2 4 2 4" xfId="10896" xr:uid="{0D2DCA3C-B88C-42A1-BC4E-8A963918929D}"/>
    <cellStyle name="60% - Accent4 2 2 2 4 2 4 2" xfId="27553" xr:uid="{623A1F81-63C4-43FD-941E-C8CA500DF50A}"/>
    <cellStyle name="60% - Accent4 2 2 2 4 2 5" xfId="19225" xr:uid="{F8ED2A5E-E936-40B2-B7EC-31265CF718A9}"/>
    <cellStyle name="60% - Accent4 2 2 2 4 3" xfId="4015" xr:uid="{9A4D2B7F-94F6-4151-A48A-1BE7DABE8307}"/>
    <cellStyle name="60% - Accent4 2 2 2 4 3 2" xfId="12345" xr:uid="{2A887EF4-83F3-4399-A033-813E56218E56}"/>
    <cellStyle name="60% - Accent4 2 2 2 4 3 2 2" xfId="29002" xr:uid="{101F1740-E1F6-44C9-870F-8FE821E97FAA}"/>
    <cellStyle name="60% - Accent4 2 2 2 4 3 3" xfId="20674" xr:uid="{B351C610-6F2E-4183-9BE6-FC9A1B5A2DB0}"/>
    <cellStyle name="60% - Accent4 2 2 2 4 4" xfId="6791" xr:uid="{E581D159-1199-4107-A34A-97919FF0D6DB}"/>
    <cellStyle name="60% - Accent4 2 2 2 4 4 2" xfId="15121" xr:uid="{0BEBAD45-7933-4FF2-B532-A94F782B0A80}"/>
    <cellStyle name="60% - Accent4 2 2 2 4 4 2 2" xfId="31778" xr:uid="{D6A47690-9165-4196-897D-968CD4A90FE9}"/>
    <cellStyle name="60% - Accent4 2 2 2 4 4 3" xfId="23450" xr:uid="{D461C7CF-CC76-4660-8F84-7819974BA247}"/>
    <cellStyle name="60% - Accent4 2 2 2 4 5" xfId="9569" xr:uid="{26714C31-0CC5-4C7E-AA62-5B95B46C6DF2}"/>
    <cellStyle name="60% - Accent4 2 2 2 4 5 2" xfId="26226" xr:uid="{9B6DC4BA-4D96-4F9E-AA21-461A4B1B53EB}"/>
    <cellStyle name="60% - Accent4 2 2 2 4 6" xfId="17898" xr:uid="{D3615283-4A98-40EB-8D38-087E7DE04A8B}"/>
    <cellStyle name="60% - Accent4 2 2 2 5" xfId="1604" xr:uid="{75D02857-28DA-4A91-AFE8-8910F0E47A02}"/>
    <cellStyle name="60% - Accent4 2 2 2 5 2" xfId="4394" xr:uid="{058D9724-7256-4CA6-8656-6C40BF3D8C36}"/>
    <cellStyle name="60% - Accent4 2 2 2 5 2 2" xfId="12724" xr:uid="{D7230A0A-0E6E-41A0-B5FC-D7F1A1A7CC69}"/>
    <cellStyle name="60% - Accent4 2 2 2 5 2 2 2" xfId="29381" xr:uid="{D7E04398-8B93-45FE-ABD8-68531D28DB16}"/>
    <cellStyle name="60% - Accent4 2 2 2 5 2 3" xfId="21053" xr:uid="{4B1CF190-A684-454C-A209-A36C59C59AA3}"/>
    <cellStyle name="60% - Accent4 2 2 2 5 3" xfId="7170" xr:uid="{78E2E1C2-E9E0-4B10-A95C-307F6AF49A23}"/>
    <cellStyle name="60% - Accent4 2 2 2 5 3 2" xfId="15500" xr:uid="{240B02AF-425D-4122-8327-3BD590B82C6B}"/>
    <cellStyle name="60% - Accent4 2 2 2 5 3 2 2" xfId="32157" xr:uid="{960EAA98-8690-4C6E-8B1F-B7389C8FF4C4}"/>
    <cellStyle name="60% - Accent4 2 2 2 5 3 3" xfId="23829" xr:uid="{FA696ACD-40E5-485C-9853-0B5BD64FDF3E}"/>
    <cellStyle name="60% - Accent4 2 2 2 5 4" xfId="9948" xr:uid="{86F9EA8C-AA6E-41AD-A255-DC8F231D7ED5}"/>
    <cellStyle name="60% - Accent4 2 2 2 5 4 2" xfId="26605" xr:uid="{D6B14DBD-D144-40AF-A0D6-26BA0A73EB11}"/>
    <cellStyle name="60% - Accent4 2 2 2 5 5" xfId="18277" xr:uid="{16BF4327-DCCA-4802-96E1-175FAC19BEA0}"/>
    <cellStyle name="60% - Accent4 2 2 2 6" xfId="3067" xr:uid="{B99F51AD-6988-46E6-88B1-2B0CB4888A34}"/>
    <cellStyle name="60% - Accent4 2 2 2 6 2" xfId="11397" xr:uid="{1939F5D2-CBE6-4DEE-AC12-131EAFC7C47D}"/>
    <cellStyle name="60% - Accent4 2 2 2 6 2 2" xfId="28054" xr:uid="{C68C04B3-A230-4D07-9417-05191C326D68}"/>
    <cellStyle name="60% - Accent4 2 2 2 6 3" xfId="19726" xr:uid="{01DAC134-C36E-41C7-93A3-59801F5484A6}"/>
    <cellStyle name="60% - Accent4 2 2 2 7" xfId="5843" xr:uid="{C3396F53-A293-45EE-9970-71557523AA84}"/>
    <cellStyle name="60% - Accent4 2 2 2 7 2" xfId="14173" xr:uid="{A37A7E89-91A6-4138-BA3A-3A9E9E546488}"/>
    <cellStyle name="60% - Accent4 2 2 2 7 2 2" xfId="30830" xr:uid="{D85656CD-77F3-4C86-9138-E18E2F98B2D4}"/>
    <cellStyle name="60% - Accent4 2 2 2 7 3" xfId="22502" xr:uid="{35FCC28A-EFFB-4590-A4AA-6401C5DA91C4}"/>
    <cellStyle name="60% - Accent4 2 2 2 8" xfId="8621" xr:uid="{AD7DB9B3-574A-4B4B-8AB8-4F33F6E2553A}"/>
    <cellStyle name="60% - Accent4 2 2 2 8 2" xfId="25278" xr:uid="{F48BBD13-CA4D-4360-966B-D1F0CA0AE26B}"/>
    <cellStyle name="60% - Accent4 2 2 2 9" xfId="16950" xr:uid="{394BBACA-E465-4E6C-B11F-A26A36B7206A}"/>
    <cellStyle name="60% - Accent4 2 2 3" xfId="391" xr:uid="{B0DC3DC8-5A50-4C5D-AC77-2B6D4EF1E613}"/>
    <cellStyle name="60% - Accent4 2 2 3 2" xfId="869" xr:uid="{C3FF8C38-4E40-4F09-BDA2-43D9897C7880}"/>
    <cellStyle name="60% - Accent4 2 2 3 2 2" xfId="2197" xr:uid="{59563161-9598-432F-8746-E73E62305ABA}"/>
    <cellStyle name="60% - Accent4 2 2 3 2 2 2" xfId="4987" xr:uid="{C8A93E02-EB9B-45CE-AFD7-0CEC2D8F9632}"/>
    <cellStyle name="60% - Accent4 2 2 3 2 2 2 2" xfId="13317" xr:uid="{67379D58-ABAB-4506-813D-4824F067533C}"/>
    <cellStyle name="60% - Accent4 2 2 3 2 2 2 2 2" xfId="29974" xr:uid="{1612AE0C-E6E4-47A4-B5C5-4965DD4EF50D}"/>
    <cellStyle name="60% - Accent4 2 2 3 2 2 2 3" xfId="21646" xr:uid="{D2B506F7-2978-42B1-9A3F-19BDF918BF73}"/>
    <cellStyle name="60% - Accent4 2 2 3 2 2 3" xfId="7763" xr:uid="{5E05AE5A-4EA2-4ED1-AB17-8C346ED42F39}"/>
    <cellStyle name="60% - Accent4 2 2 3 2 2 3 2" xfId="16093" xr:uid="{900E789E-AAD9-49D8-8F64-FCD096683C66}"/>
    <cellStyle name="60% - Accent4 2 2 3 2 2 3 2 2" xfId="32750" xr:uid="{4C393FF1-598B-4D42-8CDD-8E768BC1F2A0}"/>
    <cellStyle name="60% - Accent4 2 2 3 2 2 3 3" xfId="24422" xr:uid="{489DEA0F-E4E0-4F20-88BB-E9EDB4028BF0}"/>
    <cellStyle name="60% - Accent4 2 2 3 2 2 4" xfId="10541" xr:uid="{6CEA68B4-CA8E-4A01-8BEB-9307092EDA75}"/>
    <cellStyle name="60% - Accent4 2 2 3 2 2 4 2" xfId="27198" xr:uid="{7AE8EF09-89BD-4246-BB1D-4DD3C88892F1}"/>
    <cellStyle name="60% - Accent4 2 2 3 2 2 5" xfId="18870" xr:uid="{A7D71730-D99F-4807-9277-C7144CD7F929}"/>
    <cellStyle name="60% - Accent4 2 2 3 2 3" xfId="3660" xr:uid="{B6750855-541D-4ED6-B84B-BA24CAFBEA57}"/>
    <cellStyle name="60% - Accent4 2 2 3 2 3 2" xfId="11990" xr:uid="{AEB46AF1-9CEE-4613-95F3-F8B9942CAFE5}"/>
    <cellStyle name="60% - Accent4 2 2 3 2 3 2 2" xfId="28647" xr:uid="{EFCB4E8A-F68A-4640-975F-FDA851257CCD}"/>
    <cellStyle name="60% - Accent4 2 2 3 2 3 3" xfId="20319" xr:uid="{0CA3E2C5-7DC2-420B-83B7-96E2BEB03BB6}"/>
    <cellStyle name="60% - Accent4 2 2 3 2 4" xfId="6436" xr:uid="{C9FA4752-25D2-4E42-9D50-3E21CE57B89A}"/>
    <cellStyle name="60% - Accent4 2 2 3 2 4 2" xfId="14766" xr:uid="{1619848C-DD58-4B03-800D-4DB4092E3499}"/>
    <cellStyle name="60% - Accent4 2 2 3 2 4 2 2" xfId="31423" xr:uid="{59B17783-D7ED-4540-B795-DE7A3D5CC790}"/>
    <cellStyle name="60% - Accent4 2 2 3 2 4 3" xfId="23095" xr:uid="{B08097BD-35A0-44FE-AF7C-F31409A0EFCC}"/>
    <cellStyle name="60% - Accent4 2 2 3 2 5" xfId="9214" xr:uid="{DF5CADB7-0E04-4883-88A3-6578F39A6A69}"/>
    <cellStyle name="60% - Accent4 2 2 3 2 5 2" xfId="25871" xr:uid="{85FB5D0C-C21C-4D04-936B-D90637148C6E}"/>
    <cellStyle name="60% - Accent4 2 2 3 2 6" xfId="17543" xr:uid="{9F5979F3-A8F7-4F95-8AF7-BB6C60243FAE}"/>
    <cellStyle name="60% - Accent4 2 2 3 3" xfId="1721" xr:uid="{F007AF6E-E500-4C16-A83A-7CDA67CCBA75}"/>
    <cellStyle name="60% - Accent4 2 2 3 3 2" xfId="4511" xr:uid="{B291D010-7459-4974-9C38-3DC785C10E72}"/>
    <cellStyle name="60% - Accent4 2 2 3 3 2 2" xfId="12841" xr:uid="{7EF9FEF8-EFD2-4DAF-A179-1B949F98A2EE}"/>
    <cellStyle name="60% - Accent4 2 2 3 3 2 2 2" xfId="29498" xr:uid="{5B18251A-9C16-41D8-A89F-0CEDB6418D27}"/>
    <cellStyle name="60% - Accent4 2 2 3 3 2 3" xfId="21170" xr:uid="{27A1105B-5308-486C-8C93-BD4BC5E9F2E1}"/>
    <cellStyle name="60% - Accent4 2 2 3 3 3" xfId="7287" xr:uid="{A836B0AB-B729-45A6-9617-A014BDF73B2A}"/>
    <cellStyle name="60% - Accent4 2 2 3 3 3 2" xfId="15617" xr:uid="{7908F9DF-7275-4EF0-A8F7-271FD3F6B2B3}"/>
    <cellStyle name="60% - Accent4 2 2 3 3 3 2 2" xfId="32274" xr:uid="{642F9C9A-9544-41AE-B295-859F97AB61B6}"/>
    <cellStyle name="60% - Accent4 2 2 3 3 3 3" xfId="23946" xr:uid="{56371844-D6DB-4F9A-8C8C-901C65B31741}"/>
    <cellStyle name="60% - Accent4 2 2 3 3 4" xfId="10065" xr:uid="{F933F074-F16B-49F2-BEFF-3977A2560D64}"/>
    <cellStyle name="60% - Accent4 2 2 3 3 4 2" xfId="26722" xr:uid="{9E9C5CDD-FBAA-440E-983D-50F651C5E3A4}"/>
    <cellStyle name="60% - Accent4 2 2 3 3 5" xfId="18394" xr:uid="{8421E2DF-FD3E-493C-901C-BCF104C5258D}"/>
    <cellStyle name="60% - Accent4 2 2 3 4" xfId="3184" xr:uid="{772F9969-7010-4920-A303-2541FAB37019}"/>
    <cellStyle name="60% - Accent4 2 2 3 4 2" xfId="11514" xr:uid="{077F9FE3-81C8-4450-899C-B8252FEDDE3A}"/>
    <cellStyle name="60% - Accent4 2 2 3 4 2 2" xfId="28171" xr:uid="{9E6950F0-61AF-410B-B2AB-7E1235173FEC}"/>
    <cellStyle name="60% - Accent4 2 2 3 4 3" xfId="19843" xr:uid="{13EA60D7-0078-46B8-8F75-1D8B150592CD}"/>
    <cellStyle name="60% - Accent4 2 2 3 5" xfId="5960" xr:uid="{39F6DD5A-40BF-48AA-9BDE-3928C25E9B55}"/>
    <cellStyle name="60% - Accent4 2 2 3 5 2" xfId="14290" xr:uid="{58B7E388-0D76-4123-972B-3A5710F466C9}"/>
    <cellStyle name="60% - Accent4 2 2 3 5 2 2" xfId="30947" xr:uid="{84E59C42-5A13-42D9-9A9C-ED66EEEA0D57}"/>
    <cellStyle name="60% - Accent4 2 2 3 5 3" xfId="22619" xr:uid="{AA8ADA4C-D635-434D-998E-DB0B947425F0}"/>
    <cellStyle name="60% - Accent4 2 2 3 6" xfId="8738" xr:uid="{C6A065B1-BCC6-46CA-A4AB-9925A4AFF861}"/>
    <cellStyle name="60% - Accent4 2 2 3 6 2" xfId="25395" xr:uid="{62279FAE-FE3C-41D6-BF34-AA38187BC8E4}"/>
    <cellStyle name="60% - Accent4 2 2 3 7" xfId="17067" xr:uid="{A476EB90-B8BA-4AF1-9C0B-9673AC8BC3F7}"/>
    <cellStyle name="60% - Accent4 2 2 4" xfId="627" xr:uid="{6F13A2E9-AF82-4BC3-AE4E-625DED09DC24}"/>
    <cellStyle name="60% - Accent4 2 2 4 2" xfId="1957" xr:uid="{005262BF-CAE6-49F5-B8F8-6D71777611F5}"/>
    <cellStyle name="60% - Accent4 2 2 4 2 2" xfId="4747" xr:uid="{2A257599-69BB-415B-B384-B78C149F0A2B}"/>
    <cellStyle name="60% - Accent4 2 2 4 2 2 2" xfId="13077" xr:uid="{B554B82D-16F6-4D14-AEA6-A1F0523726E8}"/>
    <cellStyle name="60% - Accent4 2 2 4 2 2 2 2" xfId="29734" xr:uid="{5CFFFD14-8ED1-40F8-A521-FD4F9ADEA6A9}"/>
    <cellStyle name="60% - Accent4 2 2 4 2 2 3" xfId="21406" xr:uid="{E4E208B8-4A03-4CF0-8B12-BFDFC9465F04}"/>
    <cellStyle name="60% - Accent4 2 2 4 2 3" xfId="7523" xr:uid="{08E66AA9-BB50-4C7B-8B9F-EE1B1033FE39}"/>
    <cellStyle name="60% - Accent4 2 2 4 2 3 2" xfId="15853" xr:uid="{45B3B69A-13EB-4BE8-A0A3-8CAC992187E5}"/>
    <cellStyle name="60% - Accent4 2 2 4 2 3 2 2" xfId="32510" xr:uid="{65331FF0-CF40-4DE8-B7BE-52F46973C6D3}"/>
    <cellStyle name="60% - Accent4 2 2 4 2 3 3" xfId="24182" xr:uid="{B6CF7CF1-393D-4FEB-8E10-E49F5915E44A}"/>
    <cellStyle name="60% - Accent4 2 2 4 2 4" xfId="10301" xr:uid="{DE45CFFC-C77C-41BF-8514-C6A6D085FF51}"/>
    <cellStyle name="60% - Accent4 2 2 4 2 4 2" xfId="26958" xr:uid="{21D4A9C7-03D6-48CB-9049-BB68F34F13D0}"/>
    <cellStyle name="60% - Accent4 2 2 4 2 5" xfId="18630" xr:uid="{A0544876-2E7F-4558-898A-E511ADC9D7C8}"/>
    <cellStyle name="60% - Accent4 2 2 4 3" xfId="3420" xr:uid="{AB9BAF7A-A23A-4CF8-8537-68A5439026BD}"/>
    <cellStyle name="60% - Accent4 2 2 4 3 2" xfId="11750" xr:uid="{3C1869F4-1FD3-474C-B762-6901327685C3}"/>
    <cellStyle name="60% - Accent4 2 2 4 3 2 2" xfId="28407" xr:uid="{75D6F80F-9C0B-4D76-8EC9-1A9D090461F9}"/>
    <cellStyle name="60% - Accent4 2 2 4 3 3" xfId="20079" xr:uid="{B711DEBC-B39D-4892-93CA-91B96BEF6CC8}"/>
    <cellStyle name="60% - Accent4 2 2 4 4" xfId="6196" xr:uid="{E48C9805-C819-4344-AEE5-090F9E500962}"/>
    <cellStyle name="60% - Accent4 2 2 4 4 2" xfId="14526" xr:uid="{4A76A9FC-20BF-44C5-BE78-8388033D552F}"/>
    <cellStyle name="60% - Accent4 2 2 4 4 2 2" xfId="31183" xr:uid="{64BFDAB4-466C-4245-8F40-F2DA778831A0}"/>
    <cellStyle name="60% - Accent4 2 2 4 4 3" xfId="22855" xr:uid="{799EB78A-FA87-4E37-9D36-CA4E5C1B6D09}"/>
    <cellStyle name="60% - Accent4 2 2 4 5" xfId="8974" xr:uid="{CA3F5EA1-BA87-4685-9245-6B2ED28760CE}"/>
    <cellStyle name="60% - Accent4 2 2 4 5 2" xfId="25631" xr:uid="{AB275E10-D646-4092-B25A-8B8D3F28F2FC}"/>
    <cellStyle name="60% - Accent4 2 2 4 6" xfId="17303" xr:uid="{2B16906D-5AB3-43DA-94AF-BD0E619D57CB}"/>
    <cellStyle name="60% - Accent4 2 2 5" xfId="1104" xr:uid="{B6C687BE-0B63-4022-985F-63A5D24EDA82}"/>
    <cellStyle name="60% - Accent4 2 2 5 2" xfId="2432" xr:uid="{8DCF98CE-EE74-4507-83B7-D093700E433F}"/>
    <cellStyle name="60% - Accent4 2 2 5 2 2" xfId="5222" xr:uid="{4DEDB8F9-DB1A-4BEF-AFD8-C43D6F0FA8F4}"/>
    <cellStyle name="60% - Accent4 2 2 5 2 2 2" xfId="13552" xr:uid="{37E5CD0A-585B-4571-A603-A14C2A129459}"/>
    <cellStyle name="60% - Accent4 2 2 5 2 2 2 2" xfId="30209" xr:uid="{FD392B1F-3498-4443-8C98-D39CC03AFDDF}"/>
    <cellStyle name="60% - Accent4 2 2 5 2 2 3" xfId="21881" xr:uid="{91385D3D-4A08-4BBF-87E9-C65E01C32EBE}"/>
    <cellStyle name="60% - Accent4 2 2 5 2 3" xfId="7998" xr:uid="{35C6F65B-8A22-4399-9C4C-B95C9AACEEC8}"/>
    <cellStyle name="60% - Accent4 2 2 5 2 3 2" xfId="16328" xr:uid="{1213CC71-32A0-406D-AD31-616F2D59EB6B}"/>
    <cellStyle name="60% - Accent4 2 2 5 2 3 2 2" xfId="32985" xr:uid="{F86A8EE7-19BF-462D-A65C-77A6EF9F0206}"/>
    <cellStyle name="60% - Accent4 2 2 5 2 3 3" xfId="24657" xr:uid="{C450AE24-893E-4AD9-BE6C-5BCFAF1F5B7A}"/>
    <cellStyle name="60% - Accent4 2 2 5 2 4" xfId="10776" xr:uid="{0F4A52D1-E369-4AC2-B799-C087FD7F5E37}"/>
    <cellStyle name="60% - Accent4 2 2 5 2 4 2" xfId="27433" xr:uid="{3ACB8165-9F71-44E4-A1E4-2344D760ACED}"/>
    <cellStyle name="60% - Accent4 2 2 5 2 5" xfId="19105" xr:uid="{2E90E3D7-40F8-4905-9A22-2077970E115E}"/>
    <cellStyle name="60% - Accent4 2 2 5 3" xfId="3895" xr:uid="{D65CF86F-D3B3-4E58-B9CE-B50301629656}"/>
    <cellStyle name="60% - Accent4 2 2 5 3 2" xfId="12225" xr:uid="{4AE1537A-14BD-4D13-A585-202A866FDACF}"/>
    <cellStyle name="60% - Accent4 2 2 5 3 2 2" xfId="28882" xr:uid="{0BDB2954-AA3D-42BB-B297-2DA40F7D7406}"/>
    <cellStyle name="60% - Accent4 2 2 5 3 3" xfId="20554" xr:uid="{12DF0092-7F60-4635-BB6B-1A224A62C53A}"/>
    <cellStyle name="60% - Accent4 2 2 5 4" xfId="6671" xr:uid="{AD45CF27-D1D2-4C84-A44F-0765CFA55D75}"/>
    <cellStyle name="60% - Accent4 2 2 5 4 2" xfId="15001" xr:uid="{8ED4442E-956E-4487-949B-AEE1FE726033}"/>
    <cellStyle name="60% - Accent4 2 2 5 4 2 2" xfId="31658" xr:uid="{67A7968C-DAA1-4AE8-A92A-08C5C4BA6E73}"/>
    <cellStyle name="60% - Accent4 2 2 5 4 3" xfId="23330" xr:uid="{BF63A970-F032-48B2-A8FE-6D2C94BBC396}"/>
    <cellStyle name="60% - Accent4 2 2 5 5" xfId="9449" xr:uid="{90BDCE2F-4184-41A0-AE7E-843A88D7BD8B}"/>
    <cellStyle name="60% - Accent4 2 2 5 5 2" xfId="26106" xr:uid="{C988948D-A6C1-43A8-ADAB-E39AECBF17B0}"/>
    <cellStyle name="60% - Accent4 2 2 5 6" xfId="17778" xr:uid="{D5D93360-C197-4658-882A-613FE6D2AB09}"/>
    <cellStyle name="60% - Accent4 2 2 6" xfId="1369" xr:uid="{1AE56BB5-94AC-4D3A-B651-76B97556B10E}"/>
    <cellStyle name="60% - Accent4 2 2 6 2" xfId="2697" xr:uid="{26630362-2B69-45B3-A34B-7563B4E95C48}"/>
    <cellStyle name="60% - Accent4 2 2 6 2 2" xfId="5487" xr:uid="{525180BD-BEF9-4046-8D54-8FE9A33EB55E}"/>
    <cellStyle name="60% - Accent4 2 2 6 2 2 2" xfId="13817" xr:uid="{CE693315-E2FE-47B5-B4E0-5D6CD1965CDF}"/>
    <cellStyle name="60% - Accent4 2 2 6 2 2 2 2" xfId="30474" xr:uid="{9FB05BFB-8FF6-4156-8F1C-847B30EBCF79}"/>
    <cellStyle name="60% - Accent4 2 2 6 2 2 3" xfId="22146" xr:uid="{0507F8D9-24E8-4F72-9930-B0F4CECAF3F2}"/>
    <cellStyle name="60% - Accent4 2 2 6 2 3" xfId="8263" xr:uid="{0384CCF8-DA30-4497-B799-C0C3DD2554E6}"/>
    <cellStyle name="60% - Accent4 2 2 6 2 3 2" xfId="16593" xr:uid="{4270AC93-FF97-4C4B-AA79-F0201E607E00}"/>
    <cellStyle name="60% - Accent4 2 2 6 2 3 2 2" xfId="33250" xr:uid="{19402FE4-29A8-48F8-86E8-87C03A11421A}"/>
    <cellStyle name="60% - Accent4 2 2 6 2 3 3" xfId="24922" xr:uid="{8F3C68EA-F421-429E-947E-F7C065D62736}"/>
    <cellStyle name="60% - Accent4 2 2 6 2 4" xfId="11041" xr:uid="{17842539-E5A6-4169-A59B-84D03BFD8831}"/>
    <cellStyle name="60% - Accent4 2 2 6 2 4 2" xfId="27698" xr:uid="{54436733-D4AF-4687-86C1-DCA249F22E21}"/>
    <cellStyle name="60% - Accent4 2 2 6 2 5" xfId="19370" xr:uid="{419E4661-9202-4883-98F2-3731BCB20637}"/>
    <cellStyle name="60% - Accent4 2 2 6 3" xfId="4160" xr:uid="{288402EC-BFE5-490F-B20E-F1A10C771722}"/>
    <cellStyle name="60% - Accent4 2 2 6 3 2" xfId="12490" xr:uid="{66E7E63D-A121-4EDE-9E4D-1758453D2B6B}"/>
    <cellStyle name="60% - Accent4 2 2 6 3 2 2" xfId="29147" xr:uid="{2799F8B9-DCB2-47A8-A0B8-45AEF0E9BE85}"/>
    <cellStyle name="60% - Accent4 2 2 6 3 3" xfId="20819" xr:uid="{7CB7350D-7902-4602-97AB-49F45AC32C7F}"/>
    <cellStyle name="60% - Accent4 2 2 6 4" xfId="6936" xr:uid="{4844B4F3-4B81-466F-8827-B41964DA5E94}"/>
    <cellStyle name="60% - Accent4 2 2 6 4 2" xfId="15266" xr:uid="{638339D0-323D-49C4-8641-B6C3D018144A}"/>
    <cellStyle name="60% - Accent4 2 2 6 4 2 2" xfId="31923" xr:uid="{6DE7BAF1-D24C-4A75-9D52-BDCB7B3F6FF1}"/>
    <cellStyle name="60% - Accent4 2 2 6 4 3" xfId="23595" xr:uid="{B4D6A979-A7E4-42BA-8A39-59481813C991}"/>
    <cellStyle name="60% - Accent4 2 2 6 5" xfId="9714" xr:uid="{40E2619E-6252-445D-A1F0-23FD09A6B5CF}"/>
    <cellStyle name="60% - Accent4 2 2 6 5 2" xfId="26371" xr:uid="{B91C3685-031B-4787-BEB5-F9BC15F861E3}"/>
    <cellStyle name="60% - Accent4 2 2 6 6" xfId="18043" xr:uid="{4621ABEF-0AB4-415C-B3C3-FAAC37C1D2E5}"/>
    <cellStyle name="60% - Accent4 2 2 7" xfId="1484" xr:uid="{0F7A10B5-5260-443B-A26E-0404D585F9DA}"/>
    <cellStyle name="60% - Accent4 2 2 7 2" xfId="4274" xr:uid="{F34CA719-38C5-4D7B-94B6-3AB2BECC6FD5}"/>
    <cellStyle name="60% - Accent4 2 2 7 2 2" xfId="12604" xr:uid="{F9C0A756-2266-4E1C-AF73-0FC5E9261B99}"/>
    <cellStyle name="60% - Accent4 2 2 7 2 2 2" xfId="29261" xr:uid="{4C34FB35-C33F-4E07-8FE2-EC5DB98C2728}"/>
    <cellStyle name="60% - Accent4 2 2 7 2 3" xfId="20933" xr:uid="{EFB62EEF-A8BF-44B5-BDDC-A3AC1C2074B3}"/>
    <cellStyle name="60% - Accent4 2 2 7 3" xfId="7050" xr:uid="{861ABB64-DA4F-4E42-AD54-882B4F2CA231}"/>
    <cellStyle name="60% - Accent4 2 2 7 3 2" xfId="15380" xr:uid="{223F1A75-A08C-4E7C-B29A-23F3FBFE06CF}"/>
    <cellStyle name="60% - Accent4 2 2 7 3 2 2" xfId="32037" xr:uid="{5318EE46-DC2F-4A99-84E0-93BC5E6FA0A4}"/>
    <cellStyle name="60% - Accent4 2 2 7 3 3" xfId="23709" xr:uid="{BE3A0B1A-14B6-49D0-803D-752C65E90A31}"/>
    <cellStyle name="60% - Accent4 2 2 7 4" xfId="9828" xr:uid="{600AD0F2-19AA-4ADE-B7D7-C6AB99E7810D}"/>
    <cellStyle name="60% - Accent4 2 2 7 4 2" xfId="26485" xr:uid="{1BF7858F-36B6-47D5-A2AB-E6AC01855A25}"/>
    <cellStyle name="60% - Accent4 2 2 7 5" xfId="18157" xr:uid="{127F8303-EE9F-4CB3-B5E6-2CE07B7F353C}"/>
    <cellStyle name="60% - Accent4 2 2 8" xfId="2947" xr:uid="{97C7BD34-08EA-4101-A26F-2BFA6DBF4192}"/>
    <cellStyle name="60% - Accent4 2 2 8 2" xfId="11277" xr:uid="{0AF9D773-0919-4A15-8E5E-E99DC5568A82}"/>
    <cellStyle name="60% - Accent4 2 2 8 2 2" xfId="27934" xr:uid="{88FAB9F0-D2AA-41AD-98BD-9414654C1758}"/>
    <cellStyle name="60% - Accent4 2 2 8 3" xfId="19606" xr:uid="{A5E02E71-5D5C-4D47-AE54-121038925CDF}"/>
    <cellStyle name="60% - Accent4 2 2 9" xfId="5723" xr:uid="{ED8AA4C9-A459-492E-9BE7-08C240A9524D}"/>
    <cellStyle name="60% - Accent4 2 2 9 2" xfId="14053" xr:uid="{9A9A7E99-4B11-4B00-B574-91FA1A498B4A}"/>
    <cellStyle name="60% - Accent4 2 2 9 2 2" xfId="30710" xr:uid="{915981AE-9B55-4AEF-81D0-342B37238E05}"/>
    <cellStyle name="60% - Accent4 2 2 9 3" xfId="22382" xr:uid="{C3C8C322-23B4-48A6-AE5D-C66CAAFA3BF3}"/>
    <cellStyle name="60% - Accent4 2 3" xfId="208" xr:uid="{40BC6A31-8483-40E1-92B2-52D44C6C5BC5}"/>
    <cellStyle name="60% - Accent4 2 3 2" xfId="449" xr:uid="{530EFF15-E887-4E5A-94BC-77F58CEDE997}"/>
    <cellStyle name="60% - Accent4 2 3 2 2" xfId="926" xr:uid="{EC283C98-0E97-47C5-A463-D1DC4EE13020}"/>
    <cellStyle name="60% - Accent4 2 3 2 2 2" xfId="2254" xr:uid="{D027E0FE-4858-403C-B127-36F4FA085A9A}"/>
    <cellStyle name="60% - Accent4 2 3 2 2 2 2" xfId="5044" xr:uid="{EE5C3F9E-29AA-42EB-83A1-3330D5558D5C}"/>
    <cellStyle name="60% - Accent4 2 3 2 2 2 2 2" xfId="13374" xr:uid="{B3A76264-DEE4-46AB-86F9-22E0A3B0F6D9}"/>
    <cellStyle name="60% - Accent4 2 3 2 2 2 2 2 2" xfId="30031" xr:uid="{C57C981A-26AB-458E-850A-ACB08C2BAD4E}"/>
    <cellStyle name="60% - Accent4 2 3 2 2 2 2 3" xfId="21703" xr:uid="{2820A650-F53D-44D6-B36D-711A47CC6952}"/>
    <cellStyle name="60% - Accent4 2 3 2 2 2 3" xfId="7820" xr:uid="{5C7BA003-1CAE-4EEA-A482-B40FCD03C5C5}"/>
    <cellStyle name="60% - Accent4 2 3 2 2 2 3 2" xfId="16150" xr:uid="{CF3DFABE-8573-4DC2-848F-4D3DBE69C752}"/>
    <cellStyle name="60% - Accent4 2 3 2 2 2 3 2 2" xfId="32807" xr:uid="{6C66DEC8-9280-40C1-B622-7F0FCAF54AE3}"/>
    <cellStyle name="60% - Accent4 2 3 2 2 2 3 3" xfId="24479" xr:uid="{EE41D2DA-9861-4005-9B22-00175A16BFEE}"/>
    <cellStyle name="60% - Accent4 2 3 2 2 2 4" xfId="10598" xr:uid="{43269BA7-C277-4062-9355-E0D8A4483BE1}"/>
    <cellStyle name="60% - Accent4 2 3 2 2 2 4 2" xfId="27255" xr:uid="{7DEEF011-5A6C-47C9-80EA-484F0D21F2F3}"/>
    <cellStyle name="60% - Accent4 2 3 2 2 2 5" xfId="18927" xr:uid="{1C780A43-A8FA-4AA6-AFBB-9271D1AC0B18}"/>
    <cellStyle name="60% - Accent4 2 3 2 2 3" xfId="3717" xr:uid="{B48D2C46-B5B7-43A5-8570-73A1D66A585A}"/>
    <cellStyle name="60% - Accent4 2 3 2 2 3 2" xfId="12047" xr:uid="{C2CF13A3-222A-4506-98B6-2A8B3458911B}"/>
    <cellStyle name="60% - Accent4 2 3 2 2 3 2 2" xfId="28704" xr:uid="{788488D6-FFA0-4DF6-ADF6-4983F91E764F}"/>
    <cellStyle name="60% - Accent4 2 3 2 2 3 3" xfId="20376" xr:uid="{134E5CA6-D5D8-4785-B83B-6A11247BB5A7}"/>
    <cellStyle name="60% - Accent4 2 3 2 2 4" xfId="6493" xr:uid="{E75D4417-8DF9-4F82-96DE-A5F87C017E7B}"/>
    <cellStyle name="60% - Accent4 2 3 2 2 4 2" xfId="14823" xr:uid="{E36B4F6E-3950-4EDF-B515-EB933915A5F7}"/>
    <cellStyle name="60% - Accent4 2 3 2 2 4 2 2" xfId="31480" xr:uid="{0B898165-95E4-473B-8460-18149FCC6EE3}"/>
    <cellStyle name="60% - Accent4 2 3 2 2 4 3" xfId="23152" xr:uid="{6946C1AB-4796-438F-8137-BE144592B58C}"/>
    <cellStyle name="60% - Accent4 2 3 2 2 5" xfId="9271" xr:uid="{44AC78B8-51C9-409E-9975-D1C740D4B46B}"/>
    <cellStyle name="60% - Accent4 2 3 2 2 5 2" xfId="25928" xr:uid="{ACAFD0AB-D802-4DFB-9E95-E994DF8963CD}"/>
    <cellStyle name="60% - Accent4 2 3 2 2 6" xfId="17600" xr:uid="{330BDC24-F306-4041-A275-B8B3A36699DA}"/>
    <cellStyle name="60% - Accent4 2 3 2 3" xfId="1779" xr:uid="{F69F5885-3EF9-4371-81A0-F8CB759B36BB}"/>
    <cellStyle name="60% - Accent4 2 3 2 3 2" xfId="4569" xr:uid="{95C37C8F-47E0-45F3-A3E6-8BFB260E44AE}"/>
    <cellStyle name="60% - Accent4 2 3 2 3 2 2" xfId="12899" xr:uid="{5B18EFDD-10A4-4551-A8BA-2A7394A339FF}"/>
    <cellStyle name="60% - Accent4 2 3 2 3 2 2 2" xfId="29556" xr:uid="{4C83172F-9325-46AE-AD59-E7786EADC3DC}"/>
    <cellStyle name="60% - Accent4 2 3 2 3 2 3" xfId="21228" xr:uid="{C9700AAC-E510-4340-8666-A0F274B94CEF}"/>
    <cellStyle name="60% - Accent4 2 3 2 3 3" xfId="7345" xr:uid="{3DD0F615-3403-405E-B75B-F0771B20A467}"/>
    <cellStyle name="60% - Accent4 2 3 2 3 3 2" xfId="15675" xr:uid="{00C98D20-C555-43ED-93C3-EBE7ADEC4C80}"/>
    <cellStyle name="60% - Accent4 2 3 2 3 3 2 2" xfId="32332" xr:uid="{4C5A70F8-1076-494E-B36B-47BE53D58087}"/>
    <cellStyle name="60% - Accent4 2 3 2 3 3 3" xfId="24004" xr:uid="{1B6BC9D8-256B-4187-A3BF-DC7141DBA8FF}"/>
    <cellStyle name="60% - Accent4 2 3 2 3 4" xfId="10123" xr:uid="{2AC09ADB-6466-4016-992E-FF884BE17141}"/>
    <cellStyle name="60% - Accent4 2 3 2 3 4 2" xfId="26780" xr:uid="{E92B06D6-B54E-4729-B2D1-78C2E55CEE17}"/>
    <cellStyle name="60% - Accent4 2 3 2 3 5" xfId="18452" xr:uid="{DD7F6B41-FC56-4451-89A0-C91474D1BC9F}"/>
    <cellStyle name="60% - Accent4 2 3 2 4" xfId="3242" xr:uid="{E68F80A0-5D04-45B2-A9F3-D3CCECCBC629}"/>
    <cellStyle name="60% - Accent4 2 3 2 4 2" xfId="11572" xr:uid="{6FA20C31-4475-4A45-927A-2C5E94220203}"/>
    <cellStyle name="60% - Accent4 2 3 2 4 2 2" xfId="28229" xr:uid="{B18DCB72-C3F6-459C-98F6-68AD3DE4A93C}"/>
    <cellStyle name="60% - Accent4 2 3 2 4 3" xfId="19901" xr:uid="{3E74AE15-EE45-4FA3-B3AF-F14762781168}"/>
    <cellStyle name="60% - Accent4 2 3 2 5" xfId="6018" xr:uid="{0EC7AFEC-B977-4697-9386-D30F171FA2C5}"/>
    <cellStyle name="60% - Accent4 2 3 2 5 2" xfId="14348" xr:uid="{C8DC588C-ED23-420B-89DD-347EB768E111}"/>
    <cellStyle name="60% - Accent4 2 3 2 5 2 2" xfId="31005" xr:uid="{0EB346E8-A8E5-408B-A378-821C5442A120}"/>
    <cellStyle name="60% - Accent4 2 3 2 5 3" xfId="22677" xr:uid="{E41F8915-4523-4D7A-9E3C-245AD1D3475C}"/>
    <cellStyle name="60% - Accent4 2 3 2 6" xfId="8796" xr:uid="{ACD9CCAE-B11A-4FB5-9171-92E450B0E4D3}"/>
    <cellStyle name="60% - Accent4 2 3 2 6 2" xfId="25453" xr:uid="{D98D4D12-8BF6-4E3A-85BE-39F92CC7E917}"/>
    <cellStyle name="60% - Accent4 2 3 2 7" xfId="17125" xr:uid="{3D4955C6-F2A1-4682-85F3-CD7517FF2E0E}"/>
    <cellStyle name="60% - Accent4 2 3 3" xfId="685" xr:uid="{8A8D0860-D78E-4E94-A6B3-07C017923763}"/>
    <cellStyle name="60% - Accent4 2 3 3 2" xfId="2015" xr:uid="{2C278110-52F6-4DAA-AAE6-1ADEA7D4FEC8}"/>
    <cellStyle name="60% - Accent4 2 3 3 2 2" xfId="4805" xr:uid="{C4F1DE80-0503-4BE5-A170-8A77A9F38C10}"/>
    <cellStyle name="60% - Accent4 2 3 3 2 2 2" xfId="13135" xr:uid="{93E051C1-F470-4B1A-A907-BA8188437501}"/>
    <cellStyle name="60% - Accent4 2 3 3 2 2 2 2" xfId="29792" xr:uid="{D7D52C77-DDB8-4F15-9735-CD041CD67EA1}"/>
    <cellStyle name="60% - Accent4 2 3 3 2 2 3" xfId="21464" xr:uid="{6D55DA00-BDD6-42CD-B715-0E215B2CA694}"/>
    <cellStyle name="60% - Accent4 2 3 3 2 3" xfId="7581" xr:uid="{31945B7E-EFEC-4405-9C4A-BCC061DDCC85}"/>
    <cellStyle name="60% - Accent4 2 3 3 2 3 2" xfId="15911" xr:uid="{8D543124-CBA9-41AC-A8A4-3F24952087FC}"/>
    <cellStyle name="60% - Accent4 2 3 3 2 3 2 2" xfId="32568" xr:uid="{859DB815-8DED-4E44-B56F-291DD23F2770}"/>
    <cellStyle name="60% - Accent4 2 3 3 2 3 3" xfId="24240" xr:uid="{66DF4518-61CE-4842-B5D7-1AEFD6AD5F95}"/>
    <cellStyle name="60% - Accent4 2 3 3 2 4" xfId="10359" xr:uid="{2CE79BEA-15BB-4E7A-8B7C-9461C476762D}"/>
    <cellStyle name="60% - Accent4 2 3 3 2 4 2" xfId="27016" xr:uid="{1C4D1F2E-1754-4680-A47E-23A18D2A1C36}"/>
    <cellStyle name="60% - Accent4 2 3 3 2 5" xfId="18688" xr:uid="{03394B35-6B33-41E1-AE5C-B8020FA7474A}"/>
    <cellStyle name="60% - Accent4 2 3 3 3" xfId="3478" xr:uid="{F9697841-CA23-41BF-8046-B1BC132ACFB4}"/>
    <cellStyle name="60% - Accent4 2 3 3 3 2" xfId="11808" xr:uid="{4878DD68-4A36-4869-8009-73E9B746C268}"/>
    <cellStyle name="60% - Accent4 2 3 3 3 2 2" xfId="28465" xr:uid="{14ACE690-6ED6-405C-BAFD-34E874E107B7}"/>
    <cellStyle name="60% - Accent4 2 3 3 3 3" xfId="20137" xr:uid="{167F771B-4B6A-4D3E-AFA7-C316DB6CCAC2}"/>
    <cellStyle name="60% - Accent4 2 3 3 4" xfId="6254" xr:uid="{C63B2F0B-F27C-4CEE-A802-C2DFEF7E5AA3}"/>
    <cellStyle name="60% - Accent4 2 3 3 4 2" xfId="14584" xr:uid="{EE04D0B3-2D9B-4F63-9121-EE32FB924659}"/>
    <cellStyle name="60% - Accent4 2 3 3 4 2 2" xfId="31241" xr:uid="{813089DC-7C8A-4186-B44A-2622D269DD34}"/>
    <cellStyle name="60% - Accent4 2 3 3 4 3" xfId="22913" xr:uid="{62DCE691-FF89-4249-BD76-F9A15527269A}"/>
    <cellStyle name="60% - Accent4 2 3 3 5" xfId="9032" xr:uid="{21587E45-FA29-4D61-A5C9-280BADE66FBE}"/>
    <cellStyle name="60% - Accent4 2 3 3 5 2" xfId="25689" xr:uid="{E02DB5CC-1EB8-4498-8C97-CBD9F41DBFF8}"/>
    <cellStyle name="60% - Accent4 2 3 3 6" xfId="17361" xr:uid="{30FE0E29-9AE5-408C-93B2-1D52D3C9B862}"/>
    <cellStyle name="60% - Accent4 2 3 4" xfId="1162" xr:uid="{13EAFE7C-B2E1-4CA5-AC60-459D987BB49F}"/>
    <cellStyle name="60% - Accent4 2 3 4 2" xfId="2490" xr:uid="{849BAEE3-D421-458C-BBFA-8648EF8157E1}"/>
    <cellStyle name="60% - Accent4 2 3 4 2 2" xfId="5280" xr:uid="{F47FBA64-423C-4804-BE1B-49B70DC47B71}"/>
    <cellStyle name="60% - Accent4 2 3 4 2 2 2" xfId="13610" xr:uid="{7963CE21-2DDC-40CD-8B63-E0178A327509}"/>
    <cellStyle name="60% - Accent4 2 3 4 2 2 2 2" xfId="30267" xr:uid="{F74CFC4B-B657-4602-B7AB-8605F5EF881E}"/>
    <cellStyle name="60% - Accent4 2 3 4 2 2 3" xfId="21939" xr:uid="{BBD7AEE8-4898-45CF-A7F1-DF888F4BDBC4}"/>
    <cellStyle name="60% - Accent4 2 3 4 2 3" xfId="8056" xr:uid="{CDBC4DC9-D5F8-4458-98DD-4545E468B00C}"/>
    <cellStyle name="60% - Accent4 2 3 4 2 3 2" xfId="16386" xr:uid="{C2D2F7BC-7EDA-4FF3-8DE6-2C26AB96A0FA}"/>
    <cellStyle name="60% - Accent4 2 3 4 2 3 2 2" xfId="33043" xr:uid="{361759D2-BE68-4256-A1F6-1DAD2EB72C27}"/>
    <cellStyle name="60% - Accent4 2 3 4 2 3 3" xfId="24715" xr:uid="{51DD8A21-A23D-4B1A-9365-14F1C624B1AE}"/>
    <cellStyle name="60% - Accent4 2 3 4 2 4" xfId="10834" xr:uid="{E04462B3-ACF8-4075-9D8D-91D8C698EDF7}"/>
    <cellStyle name="60% - Accent4 2 3 4 2 4 2" xfId="27491" xr:uid="{D676DB15-7DFD-4533-88CA-7AAF9EC05E14}"/>
    <cellStyle name="60% - Accent4 2 3 4 2 5" xfId="19163" xr:uid="{F2D0BFB4-9C36-41C3-B799-6F40911949F2}"/>
    <cellStyle name="60% - Accent4 2 3 4 3" xfId="3953" xr:uid="{D4BC4548-3A0C-4793-8E19-A6F8D96EEB02}"/>
    <cellStyle name="60% - Accent4 2 3 4 3 2" xfId="12283" xr:uid="{15D4207F-139E-4C8D-9E0D-7C4C1685441F}"/>
    <cellStyle name="60% - Accent4 2 3 4 3 2 2" xfId="28940" xr:uid="{58D7BE7F-A27A-4052-82F1-5350B3B4D579}"/>
    <cellStyle name="60% - Accent4 2 3 4 3 3" xfId="20612" xr:uid="{F0AB974F-E9B9-4773-A2FB-9F31403CC9BC}"/>
    <cellStyle name="60% - Accent4 2 3 4 4" xfId="6729" xr:uid="{B5252C2B-DE7F-47EC-812D-579D1044B776}"/>
    <cellStyle name="60% - Accent4 2 3 4 4 2" xfId="15059" xr:uid="{23201B2A-2CEA-4AAE-A004-B762F2BB37F2}"/>
    <cellStyle name="60% - Accent4 2 3 4 4 2 2" xfId="31716" xr:uid="{3147679D-938E-4100-BC80-FA6BDAEF477E}"/>
    <cellStyle name="60% - Accent4 2 3 4 4 3" xfId="23388" xr:uid="{E8F164A2-A427-4FFC-80B8-6506883DE84F}"/>
    <cellStyle name="60% - Accent4 2 3 4 5" xfId="9507" xr:uid="{8BEF3DF5-3584-4B3B-A866-15FF6C1D6580}"/>
    <cellStyle name="60% - Accent4 2 3 4 5 2" xfId="26164" xr:uid="{5CEEA6BF-5228-4AFB-AF8B-E1E91FF6D71A}"/>
    <cellStyle name="60% - Accent4 2 3 4 6" xfId="17836" xr:uid="{71E023E9-FFB1-49C5-9056-5C7917AF7CA0}"/>
    <cellStyle name="60% - Accent4 2 3 5" xfId="1542" xr:uid="{05688D18-89DB-4D20-BE96-13C272A094CB}"/>
    <cellStyle name="60% - Accent4 2 3 5 2" xfId="4332" xr:uid="{7B1043AE-450E-41BB-BCC5-D1D04733EA53}"/>
    <cellStyle name="60% - Accent4 2 3 5 2 2" xfId="12662" xr:uid="{B68B23F1-5A68-4261-BF9F-B5B7F1BD468A}"/>
    <cellStyle name="60% - Accent4 2 3 5 2 2 2" xfId="29319" xr:uid="{73373429-856F-43C8-B989-911B5587F3B1}"/>
    <cellStyle name="60% - Accent4 2 3 5 2 3" xfId="20991" xr:uid="{F7831026-86B8-4E27-80A7-F7AC2F9845DD}"/>
    <cellStyle name="60% - Accent4 2 3 5 3" xfId="7108" xr:uid="{8285FFA5-65B6-4BF3-B485-5A493DB4D725}"/>
    <cellStyle name="60% - Accent4 2 3 5 3 2" xfId="15438" xr:uid="{408315C8-AD30-42F5-9C86-DE6342D8E4C5}"/>
    <cellStyle name="60% - Accent4 2 3 5 3 2 2" xfId="32095" xr:uid="{3FD2628B-DCBE-40C3-84EB-24A8FD72567D}"/>
    <cellStyle name="60% - Accent4 2 3 5 3 3" xfId="23767" xr:uid="{2407927B-5BFF-4B61-9BA9-677900C2002E}"/>
    <cellStyle name="60% - Accent4 2 3 5 4" xfId="9886" xr:uid="{76F209D7-4632-48E1-AC52-4EFB1BAE9817}"/>
    <cellStyle name="60% - Accent4 2 3 5 4 2" xfId="26543" xr:uid="{D0672EEA-CE62-43C0-AD5C-4546988CF60D}"/>
    <cellStyle name="60% - Accent4 2 3 5 5" xfId="18215" xr:uid="{7DC8DED0-AC85-4325-B9AC-67BBC28CA629}"/>
    <cellStyle name="60% - Accent4 2 3 6" xfId="3005" xr:uid="{DA5DB079-82D9-44CD-AF57-20398F8B7D69}"/>
    <cellStyle name="60% - Accent4 2 3 6 2" xfId="11335" xr:uid="{236B5F88-685B-4FBA-98C4-CABF4E2CDF58}"/>
    <cellStyle name="60% - Accent4 2 3 6 2 2" xfId="27992" xr:uid="{A8E12AD8-C152-4AC1-A7E1-F1F1F77196F4}"/>
    <cellStyle name="60% - Accent4 2 3 6 3" xfId="19664" xr:uid="{2663E8F0-3C0D-4573-BF4A-09D01237604E}"/>
    <cellStyle name="60% - Accent4 2 3 7" xfId="5781" xr:uid="{26DF2D30-C80A-4FED-A831-FAF71BCD15B2}"/>
    <cellStyle name="60% - Accent4 2 3 7 2" xfId="14111" xr:uid="{B50BFCB9-F715-49A9-ACD0-2DB4B4AAB8D4}"/>
    <cellStyle name="60% - Accent4 2 3 7 2 2" xfId="30768" xr:uid="{24ABF68E-417E-4EFF-A13D-5460E1E1B0A9}"/>
    <cellStyle name="60% - Accent4 2 3 7 3" xfId="22440" xr:uid="{EAEBBB67-2A21-4562-8D44-08E21DF37EDE}"/>
    <cellStyle name="60% - Accent4 2 3 8" xfId="8559" xr:uid="{556FD501-1048-41EC-AA1C-FCC072AFF36D}"/>
    <cellStyle name="60% - Accent4 2 3 8 2" xfId="25216" xr:uid="{51461607-8AC7-4717-968B-1A9796B31BDA}"/>
    <cellStyle name="60% - Accent4 2 3 9" xfId="16888" xr:uid="{A47EC859-99FA-4885-8192-CC1AFFD14F41}"/>
    <cellStyle name="60% - Accent4 2 4" xfId="333" xr:uid="{BF3A4919-B44C-44E2-904E-73F34AC2F875}"/>
    <cellStyle name="60% - Accent4 2 4 2" xfId="813" xr:uid="{593782EB-3C9F-46B5-BB3A-1268EBE9955B}"/>
    <cellStyle name="60% - Accent4 2 4 2 2" xfId="2141" xr:uid="{248A44B8-C2F2-4362-BEC4-4ADDCA141E7F}"/>
    <cellStyle name="60% - Accent4 2 4 2 2 2" xfId="4931" xr:uid="{78693A3B-FC75-4B1A-B088-6EB812F35AE7}"/>
    <cellStyle name="60% - Accent4 2 4 2 2 2 2" xfId="13261" xr:uid="{3FABADC6-1E85-426F-B7BB-448681962634}"/>
    <cellStyle name="60% - Accent4 2 4 2 2 2 2 2" xfId="29918" xr:uid="{D47026C7-0D35-46BF-B052-0C0A81CA1ACF}"/>
    <cellStyle name="60% - Accent4 2 4 2 2 2 3" xfId="21590" xr:uid="{710C017C-E8F1-4324-B006-62FA4DF8DC65}"/>
    <cellStyle name="60% - Accent4 2 4 2 2 3" xfId="7707" xr:uid="{2B421FA0-4695-45D4-9BC1-C8F7ED0789B0}"/>
    <cellStyle name="60% - Accent4 2 4 2 2 3 2" xfId="16037" xr:uid="{47A75C04-347E-45DC-8A67-5615CFA44603}"/>
    <cellStyle name="60% - Accent4 2 4 2 2 3 2 2" xfId="32694" xr:uid="{32B30F51-E669-481D-B59E-E945770BE72B}"/>
    <cellStyle name="60% - Accent4 2 4 2 2 3 3" xfId="24366" xr:uid="{6A9B92C0-923B-4F71-8A97-9DE0A37EFDA2}"/>
    <cellStyle name="60% - Accent4 2 4 2 2 4" xfId="10485" xr:uid="{76E4976A-4CF3-483E-986C-0ED9B752DAA4}"/>
    <cellStyle name="60% - Accent4 2 4 2 2 4 2" xfId="27142" xr:uid="{3B2DD5BA-3118-42ED-AC04-CBA034F59B54}"/>
    <cellStyle name="60% - Accent4 2 4 2 2 5" xfId="18814" xr:uid="{346491DC-FB9D-4459-B656-A77CA8675005}"/>
    <cellStyle name="60% - Accent4 2 4 2 3" xfId="3604" xr:uid="{F42AF019-25E3-478A-87AD-D63248099752}"/>
    <cellStyle name="60% - Accent4 2 4 2 3 2" xfId="11934" xr:uid="{3E1EF412-30A8-4A23-B832-9CF393DFE6C6}"/>
    <cellStyle name="60% - Accent4 2 4 2 3 2 2" xfId="28591" xr:uid="{273E83C4-A5D9-4152-8BFF-EBFD9B3CABA0}"/>
    <cellStyle name="60% - Accent4 2 4 2 3 3" xfId="20263" xr:uid="{48F43004-6EA5-42CC-B382-6FD6AD5B1A12}"/>
    <cellStyle name="60% - Accent4 2 4 2 4" xfId="6380" xr:uid="{EBF69437-E85D-4643-BA74-FBAF4785057A}"/>
    <cellStyle name="60% - Accent4 2 4 2 4 2" xfId="14710" xr:uid="{98ABE392-2519-413E-97BB-D18F003F258A}"/>
    <cellStyle name="60% - Accent4 2 4 2 4 2 2" xfId="31367" xr:uid="{41AA78F0-7FBB-4B1C-9BFD-B989252C808A}"/>
    <cellStyle name="60% - Accent4 2 4 2 4 3" xfId="23039" xr:uid="{9E0D5529-0D9F-4469-A0F6-01F8193A12C8}"/>
    <cellStyle name="60% - Accent4 2 4 2 5" xfId="9158" xr:uid="{58DF8D6B-23D3-48DA-8470-361B85398A05}"/>
    <cellStyle name="60% - Accent4 2 4 2 5 2" xfId="25815" xr:uid="{03EA9834-0661-43A6-A641-8C5763FE1189}"/>
    <cellStyle name="60% - Accent4 2 4 2 6" xfId="17487" xr:uid="{3ACD03C6-F84F-470E-9316-2E2CABA909EB}"/>
    <cellStyle name="60% - Accent4 2 4 3" xfId="1663" xr:uid="{D37532D1-DE40-47D9-96D1-3879F8BCC24B}"/>
    <cellStyle name="60% - Accent4 2 4 3 2" xfId="4453" xr:uid="{E907A189-C44F-42EF-9574-1272EE269AE6}"/>
    <cellStyle name="60% - Accent4 2 4 3 2 2" xfId="12783" xr:uid="{CD328BAE-43A5-4627-82FC-F747A266100D}"/>
    <cellStyle name="60% - Accent4 2 4 3 2 2 2" xfId="29440" xr:uid="{8AC4DDF6-CC57-4DD2-BF61-3B11086111A6}"/>
    <cellStyle name="60% - Accent4 2 4 3 2 3" xfId="21112" xr:uid="{97749A96-C5AF-45ED-A975-0365F0124DBD}"/>
    <cellStyle name="60% - Accent4 2 4 3 3" xfId="7229" xr:uid="{950C3A7D-1875-4DC3-9DED-58368C9AD2B0}"/>
    <cellStyle name="60% - Accent4 2 4 3 3 2" xfId="15559" xr:uid="{51973B68-EC46-4CFC-A603-532FA143157B}"/>
    <cellStyle name="60% - Accent4 2 4 3 3 2 2" xfId="32216" xr:uid="{03CB2199-9355-477A-B8A1-621D671C0920}"/>
    <cellStyle name="60% - Accent4 2 4 3 3 3" xfId="23888" xr:uid="{77BC75E8-4A66-4FE1-ABC5-70A2619600B9}"/>
    <cellStyle name="60% - Accent4 2 4 3 4" xfId="10007" xr:uid="{77F7839D-E8E5-4979-9193-E730612E408A}"/>
    <cellStyle name="60% - Accent4 2 4 3 4 2" xfId="26664" xr:uid="{26D38CB7-D2D8-4C2D-AFE0-FDCE21E7EC14}"/>
    <cellStyle name="60% - Accent4 2 4 3 5" xfId="18336" xr:uid="{7FE5DAD4-9414-4F82-AA03-5398B55C2D3B}"/>
    <cellStyle name="60% - Accent4 2 4 4" xfId="3126" xr:uid="{84415BD6-375F-4F25-9437-A168794E8F36}"/>
    <cellStyle name="60% - Accent4 2 4 4 2" xfId="11456" xr:uid="{42B730FC-D6E9-4DEA-8AFB-426400EC3CDC}"/>
    <cellStyle name="60% - Accent4 2 4 4 2 2" xfId="28113" xr:uid="{56A4A5E4-E1C0-41AB-87BA-686E721C52DA}"/>
    <cellStyle name="60% - Accent4 2 4 4 3" xfId="19785" xr:uid="{AE9CE73C-93E5-4A31-8A29-ED4870255FC4}"/>
    <cellStyle name="60% - Accent4 2 4 5" xfId="5902" xr:uid="{71A49EEC-F4EB-4F07-9CCA-0704FA87462D}"/>
    <cellStyle name="60% - Accent4 2 4 5 2" xfId="14232" xr:uid="{483BC93F-600E-41FF-9804-EF7A9D779B86}"/>
    <cellStyle name="60% - Accent4 2 4 5 2 2" xfId="30889" xr:uid="{7C6881F2-CCE5-4CF5-81A1-78068A35E9A1}"/>
    <cellStyle name="60% - Accent4 2 4 5 3" xfId="22561" xr:uid="{EB8E2583-80B7-42F4-966B-918439E6509E}"/>
    <cellStyle name="60% - Accent4 2 4 6" xfId="8680" xr:uid="{B31444D9-CD08-4E76-A587-C3EF422E957C}"/>
    <cellStyle name="60% - Accent4 2 4 6 2" xfId="25337" xr:uid="{33051082-CC01-4BB8-B561-A23BD77D8102}"/>
    <cellStyle name="60% - Accent4 2 4 7" xfId="17009" xr:uid="{9B05B758-EC55-4704-A277-374FEFC2913D}"/>
    <cellStyle name="60% - Accent4 2 5" xfId="569" xr:uid="{331D0673-09BF-40B3-B49B-9422B6F685E4}"/>
    <cellStyle name="60% - Accent4 2 5 2" xfId="1899" xr:uid="{A4D1A77F-938A-4D5B-8765-B37DBA074EAF}"/>
    <cellStyle name="60% - Accent4 2 5 2 2" xfId="4689" xr:uid="{67B16A93-260A-40C6-9B9E-773E5C79C79B}"/>
    <cellStyle name="60% - Accent4 2 5 2 2 2" xfId="13019" xr:uid="{08FDEC28-E812-4468-BE3A-28EA78428801}"/>
    <cellStyle name="60% - Accent4 2 5 2 2 2 2" xfId="29676" xr:uid="{10C8CD49-B643-4709-8D78-8C4ED904BF3D}"/>
    <cellStyle name="60% - Accent4 2 5 2 2 3" xfId="21348" xr:uid="{B68A906B-54A6-45B1-A7B7-E1D098498B6F}"/>
    <cellStyle name="60% - Accent4 2 5 2 3" xfId="7465" xr:uid="{60AD35C9-A245-453A-A23D-A9036DE0EF78}"/>
    <cellStyle name="60% - Accent4 2 5 2 3 2" xfId="15795" xr:uid="{2FE1C4A8-FC68-4097-B6C8-E37075FDC906}"/>
    <cellStyle name="60% - Accent4 2 5 2 3 2 2" xfId="32452" xr:uid="{06FFE69F-4652-4172-A977-C4F34A73C6A3}"/>
    <cellStyle name="60% - Accent4 2 5 2 3 3" xfId="24124" xr:uid="{4BD0122A-A14D-4A44-AD22-7FA5AC8DA949}"/>
    <cellStyle name="60% - Accent4 2 5 2 4" xfId="10243" xr:uid="{73706268-8FDD-47A4-B892-D03D51717780}"/>
    <cellStyle name="60% - Accent4 2 5 2 4 2" xfId="26900" xr:uid="{1F28F1EF-C9F5-4301-961A-7D13B5938966}"/>
    <cellStyle name="60% - Accent4 2 5 2 5" xfId="18572" xr:uid="{FCB89FD8-A023-4C81-BBB4-22099C91ADA4}"/>
    <cellStyle name="60% - Accent4 2 5 3" xfId="3362" xr:uid="{B7570EEA-461C-46CA-97FE-E66E58ECA6E5}"/>
    <cellStyle name="60% - Accent4 2 5 3 2" xfId="11692" xr:uid="{759EF025-B0B0-40FE-9B8C-D7F3432C6963}"/>
    <cellStyle name="60% - Accent4 2 5 3 2 2" xfId="28349" xr:uid="{17C1EEFD-8624-4EBD-9F43-0741C7ACCACB}"/>
    <cellStyle name="60% - Accent4 2 5 3 3" xfId="20021" xr:uid="{4FFC3459-FC39-423E-B88D-6F21F3247446}"/>
    <cellStyle name="60% - Accent4 2 5 4" xfId="6138" xr:uid="{D3044D55-0620-432A-9830-AACF81E04EDA}"/>
    <cellStyle name="60% - Accent4 2 5 4 2" xfId="14468" xr:uid="{CF19BCE0-3965-4A00-9845-01811D2D2D32}"/>
    <cellStyle name="60% - Accent4 2 5 4 2 2" xfId="31125" xr:uid="{2E09A743-2A14-4D9E-96D5-BCE77CA6C4B0}"/>
    <cellStyle name="60% - Accent4 2 5 4 3" xfId="22797" xr:uid="{B30B2795-0C42-471B-AE15-49C9B609277B}"/>
    <cellStyle name="60% - Accent4 2 5 5" xfId="8916" xr:uid="{352457F2-F477-47AF-85D7-C84FDD84B17D}"/>
    <cellStyle name="60% - Accent4 2 5 5 2" xfId="25573" xr:uid="{87681131-86C1-4510-BF97-B7C9DFC53E61}"/>
    <cellStyle name="60% - Accent4 2 5 6" xfId="17245" xr:uid="{2873146C-4901-4734-8B0B-BF05AED435D6}"/>
    <cellStyle name="60% - Accent4 2 6" xfId="1046" xr:uid="{7A323BB9-12EC-4A2D-8F27-0DBD635D3B9A}"/>
    <cellStyle name="60% - Accent4 2 6 2" xfId="2374" xr:uid="{50AF0B56-5B70-45BB-80E5-35C708777256}"/>
    <cellStyle name="60% - Accent4 2 6 2 2" xfId="5164" xr:uid="{C78B54D7-AA79-43C5-8F4F-8F67EE6B747C}"/>
    <cellStyle name="60% - Accent4 2 6 2 2 2" xfId="13494" xr:uid="{62AAAEF6-FF8A-4C60-937E-6C4CD63C1506}"/>
    <cellStyle name="60% - Accent4 2 6 2 2 2 2" xfId="30151" xr:uid="{074E36C7-C1CD-4B7E-B702-FA9F2C9AC1A6}"/>
    <cellStyle name="60% - Accent4 2 6 2 2 3" xfId="21823" xr:uid="{475A6400-890C-408E-8B75-3883629D4940}"/>
    <cellStyle name="60% - Accent4 2 6 2 3" xfId="7940" xr:uid="{FC56B6B9-40FF-45B9-A715-603BFE41A362}"/>
    <cellStyle name="60% - Accent4 2 6 2 3 2" xfId="16270" xr:uid="{8CCBA387-8740-41DE-8EAC-9AB0280468E2}"/>
    <cellStyle name="60% - Accent4 2 6 2 3 2 2" xfId="32927" xr:uid="{0BB691BF-8EC1-4FA5-B9B2-8EC9B53320E2}"/>
    <cellStyle name="60% - Accent4 2 6 2 3 3" xfId="24599" xr:uid="{EC367EF4-C1E7-4A8A-9129-EEFF76E0F790}"/>
    <cellStyle name="60% - Accent4 2 6 2 4" xfId="10718" xr:uid="{11251693-8977-4D19-A421-F714239C833B}"/>
    <cellStyle name="60% - Accent4 2 6 2 4 2" xfId="27375" xr:uid="{A2A0D077-4125-48C4-9E28-20934375CB82}"/>
    <cellStyle name="60% - Accent4 2 6 2 5" xfId="19047" xr:uid="{19A9EC1C-3910-4245-B416-BE4F5B09DACC}"/>
    <cellStyle name="60% - Accent4 2 6 3" xfId="3837" xr:uid="{49D72EDE-4064-4689-84C9-DE325CB2EE45}"/>
    <cellStyle name="60% - Accent4 2 6 3 2" xfId="12167" xr:uid="{C39411A1-91F5-41F1-A8A4-D53BF7FA0E33}"/>
    <cellStyle name="60% - Accent4 2 6 3 2 2" xfId="28824" xr:uid="{2FBB4A15-8D79-4112-81A6-E74059395E6E}"/>
    <cellStyle name="60% - Accent4 2 6 3 3" xfId="20496" xr:uid="{A0487E05-7E16-4FA0-BDB0-9C6512D618E3}"/>
    <cellStyle name="60% - Accent4 2 6 4" xfId="6613" xr:uid="{2F0A2F77-5574-41F8-917C-F61179FE8C90}"/>
    <cellStyle name="60% - Accent4 2 6 4 2" xfId="14943" xr:uid="{525C1425-7DF7-4FB6-B4E2-5997C4F3DB4E}"/>
    <cellStyle name="60% - Accent4 2 6 4 2 2" xfId="31600" xr:uid="{4D9366FF-9354-4EDD-BA92-462A7502F5BE}"/>
    <cellStyle name="60% - Accent4 2 6 4 3" xfId="23272" xr:uid="{24A8383C-402C-42D3-BBC2-08C1BB13482E}"/>
    <cellStyle name="60% - Accent4 2 6 5" xfId="9391" xr:uid="{A9F15C7B-4228-4793-A1F6-B32415F85641}"/>
    <cellStyle name="60% - Accent4 2 6 5 2" xfId="26048" xr:uid="{85BF139D-0E14-4ECD-BC43-BAA1E96E6910}"/>
    <cellStyle name="60% - Accent4 2 6 6" xfId="17720" xr:uid="{5B2AED35-32D9-4BBB-96C9-9B058850EC79}"/>
    <cellStyle name="60% - Accent4 2 7" xfId="1307" xr:uid="{21ECD0FA-C248-480C-A720-CACC54B39EAD}"/>
    <cellStyle name="60% - Accent4 2 7 2" xfId="2635" xr:uid="{EDAD0282-A3C8-4D8B-923C-E7F30A5F64CC}"/>
    <cellStyle name="60% - Accent4 2 7 2 2" xfId="5425" xr:uid="{7A6C92DC-E155-4F31-9DE6-B6AF5EB5778C}"/>
    <cellStyle name="60% - Accent4 2 7 2 2 2" xfId="13755" xr:uid="{B8CCA0D0-72C2-4D7C-8CB3-3AABE74B4406}"/>
    <cellStyle name="60% - Accent4 2 7 2 2 2 2" xfId="30412" xr:uid="{03D85081-A6FF-419A-AB30-1CB0826BA3D4}"/>
    <cellStyle name="60% - Accent4 2 7 2 2 3" xfId="22084" xr:uid="{AE19E072-8331-464B-8C5A-67AF921EFA73}"/>
    <cellStyle name="60% - Accent4 2 7 2 3" xfId="8201" xr:uid="{76A5B28C-4304-4B67-9F3D-E068F4E27A0A}"/>
    <cellStyle name="60% - Accent4 2 7 2 3 2" xfId="16531" xr:uid="{957ECAC1-87F1-41CF-8E19-446880D50E2F}"/>
    <cellStyle name="60% - Accent4 2 7 2 3 2 2" xfId="33188" xr:uid="{C675C1CF-B6A0-4C93-941C-68CE9E8FC794}"/>
    <cellStyle name="60% - Accent4 2 7 2 3 3" xfId="24860" xr:uid="{4BF1095D-DA0B-43D4-B805-FFF9CD676F8F}"/>
    <cellStyle name="60% - Accent4 2 7 2 4" xfId="10979" xr:uid="{DD9C9228-56ED-4E62-9BE1-DA5375C3E62A}"/>
    <cellStyle name="60% - Accent4 2 7 2 4 2" xfId="27636" xr:uid="{E79952AB-D8CD-4B0C-BF80-997CC8AF56EC}"/>
    <cellStyle name="60% - Accent4 2 7 2 5" xfId="19308" xr:uid="{F2BBE43C-51E8-4044-8901-AD1C8C109079}"/>
    <cellStyle name="60% - Accent4 2 7 3" xfId="4098" xr:uid="{F710512A-A02B-4E71-88B9-469B3F2E9BEE}"/>
    <cellStyle name="60% - Accent4 2 7 3 2" xfId="12428" xr:uid="{DA82F6AC-18E4-455F-9063-9BFCD4CF4C58}"/>
    <cellStyle name="60% - Accent4 2 7 3 2 2" xfId="29085" xr:uid="{84148E1E-3389-47E2-8F78-61FA994A8AC2}"/>
    <cellStyle name="60% - Accent4 2 7 3 3" xfId="20757" xr:uid="{9595E43A-2563-415C-B82A-EC34A6FB6C76}"/>
    <cellStyle name="60% - Accent4 2 7 4" xfId="6874" xr:uid="{DB2E9E53-AFB1-4C35-A5CA-CED0E86089B1}"/>
    <cellStyle name="60% - Accent4 2 7 4 2" xfId="15204" xr:uid="{B5794A9D-7A8F-4F7B-B316-5239C6D488D3}"/>
    <cellStyle name="60% - Accent4 2 7 4 2 2" xfId="31861" xr:uid="{E5C510FE-5BC7-459E-A88C-B0140BAF9B0D}"/>
    <cellStyle name="60% - Accent4 2 7 4 3" xfId="23533" xr:uid="{5887F57D-1AF3-4104-AAA9-1C12558D0A53}"/>
    <cellStyle name="60% - Accent4 2 7 5" xfId="9652" xr:uid="{37C36DB9-8362-4518-B12B-672B314E9951}"/>
    <cellStyle name="60% - Accent4 2 7 5 2" xfId="26309" xr:uid="{A9EF813C-419B-4695-9195-6FDF36C662E8}"/>
    <cellStyle name="60% - Accent4 2 7 6" xfId="17981" xr:uid="{D8810F23-991C-4B22-8EAE-6D744438ACE3}"/>
    <cellStyle name="60% - Accent4 2 8" xfId="1425" xr:uid="{86FDB5C4-57D5-45E8-8879-99F40B53A1E7}"/>
    <cellStyle name="60% - Accent4 2 8 2" xfId="4216" xr:uid="{5F148FB2-318B-450C-A7EC-9A89946F2823}"/>
    <cellStyle name="60% - Accent4 2 8 2 2" xfId="12546" xr:uid="{C9AB761C-5C52-4371-915E-95214ED3F375}"/>
    <cellStyle name="60% - Accent4 2 8 2 2 2" xfId="29203" xr:uid="{BF8FFDF8-22D3-4F47-9942-353FA61C644C}"/>
    <cellStyle name="60% - Accent4 2 8 2 3" xfId="20875" xr:uid="{1874AFC2-F7E7-42E9-97BA-3D5E475867FF}"/>
    <cellStyle name="60% - Accent4 2 8 3" xfId="6992" xr:uid="{818B23C1-6DA0-4624-9021-753AF47BC01C}"/>
    <cellStyle name="60% - Accent4 2 8 3 2" xfId="15322" xr:uid="{B8C6D967-45AB-47D9-B79D-053D493D4D6D}"/>
    <cellStyle name="60% - Accent4 2 8 3 2 2" xfId="31979" xr:uid="{A4249610-22E8-4683-9524-12BE83CD4393}"/>
    <cellStyle name="60% - Accent4 2 8 3 3" xfId="23651" xr:uid="{76CBFFB5-DDA1-4B41-8CDD-598E401BCDF1}"/>
    <cellStyle name="60% - Accent4 2 8 4" xfId="9770" xr:uid="{E060978C-7D6C-41A5-AAC6-1A763CC5A14B}"/>
    <cellStyle name="60% - Accent4 2 8 4 2" xfId="26427" xr:uid="{6CF2065E-DA51-47FE-9C43-227D1DEEF87C}"/>
    <cellStyle name="60% - Accent4 2 8 5" xfId="18099" xr:uid="{4D987702-9C08-4851-B99B-EAFA23976A66}"/>
    <cellStyle name="60% - Accent4 2 9" xfId="2888" xr:uid="{4A11651A-9AC7-4623-BCE2-5DC95C834FF1}"/>
    <cellStyle name="60% - Accent4 2 9 2" xfId="11219" xr:uid="{76EDE393-D393-4C80-8B77-05F26EEE41E8}"/>
    <cellStyle name="60% - Accent4 2 9 2 2" xfId="27876" xr:uid="{D27C8EC2-BB6C-4EC3-8149-0F8C553832AE}"/>
    <cellStyle name="60% - Accent4 2 9 3" xfId="19548" xr:uid="{C98EF324-2C87-47FE-8B87-CA0543BE96A0}"/>
    <cellStyle name="60% - Accent4 3" xfId="112" xr:uid="{C9488476-50BE-4B58-8674-814DBB971E76}"/>
    <cellStyle name="60% - Accent4 3 10" xfId="8466" xr:uid="{F89C0B82-5F84-494B-AC4A-117601AC10C8}"/>
    <cellStyle name="60% - Accent4 3 10 2" xfId="25123" xr:uid="{D58265F8-CC78-4D96-AD55-ECA7F2535B1E}"/>
    <cellStyle name="60% - Accent4 3 11" xfId="16795" xr:uid="{712400D6-719A-444A-815D-9FCD86C44C7E}"/>
    <cellStyle name="60% - Accent4 3 12" xfId="33990" xr:uid="{C3E4E303-254B-4CC1-BAC7-A0804BDFBDD8}"/>
    <cellStyle name="60% - Accent4 3 13" xfId="34746" xr:uid="{CC817104-268B-40ED-A7D8-08BC271A18FD}"/>
    <cellStyle name="60% - Accent4 3 2" xfId="235" xr:uid="{9E30A824-C466-4333-8F03-8A661FD769B0}"/>
    <cellStyle name="60% - Accent4 3 2 10" xfId="34806" xr:uid="{A90C96AE-7A90-4EEB-AC5C-7BCD9D9A6F71}"/>
    <cellStyle name="60% - Accent4 3 2 2" xfId="476" xr:uid="{F2ED39D6-2969-4393-8B03-43312FD92CA1}"/>
    <cellStyle name="60% - Accent4 3 2 2 2" xfId="953" xr:uid="{72F9222E-D81A-486D-A6D1-6F9DFB7E21FE}"/>
    <cellStyle name="60% - Accent4 3 2 2 2 2" xfId="2281" xr:uid="{14BF9E73-A350-4E2E-B6B0-A7ECF1D5C407}"/>
    <cellStyle name="60% - Accent4 3 2 2 2 2 2" xfId="5071" xr:uid="{0DD8DFC8-09FF-42C4-8B93-A6696D4D1A18}"/>
    <cellStyle name="60% - Accent4 3 2 2 2 2 2 2" xfId="13401" xr:uid="{BFCE335C-20C4-4AA5-A144-218954918729}"/>
    <cellStyle name="60% - Accent4 3 2 2 2 2 2 2 2" xfId="30058" xr:uid="{71E606D7-A05B-418F-B3E3-440CE4CEDB4B}"/>
    <cellStyle name="60% - Accent4 3 2 2 2 2 2 3" xfId="21730" xr:uid="{13C984CB-53C5-41AD-8CC4-CAB4299EB12A}"/>
    <cellStyle name="60% - Accent4 3 2 2 2 2 3" xfId="7847" xr:uid="{35414495-DDB3-4B6A-A3E6-9EE14A12DE46}"/>
    <cellStyle name="60% - Accent4 3 2 2 2 2 3 2" xfId="16177" xr:uid="{978822AE-4821-465E-B795-D2235356CDFC}"/>
    <cellStyle name="60% - Accent4 3 2 2 2 2 3 2 2" xfId="32834" xr:uid="{9AFF1659-41FC-46C2-8C65-9CA7683FEF99}"/>
    <cellStyle name="60% - Accent4 3 2 2 2 2 3 3" xfId="24506" xr:uid="{DC9CCB79-F603-4FEA-A485-FF2A843DCF8C}"/>
    <cellStyle name="60% - Accent4 3 2 2 2 2 4" xfId="10625" xr:uid="{D90A407D-F619-4D17-8595-5E58DA344E95}"/>
    <cellStyle name="60% - Accent4 3 2 2 2 2 4 2" xfId="27282" xr:uid="{A19DBECF-36AD-41D3-8A0E-E9C4F396966E}"/>
    <cellStyle name="60% - Accent4 3 2 2 2 2 5" xfId="18954" xr:uid="{634081D4-0D66-40FC-89B9-1A53E6E14C4A}"/>
    <cellStyle name="60% - Accent4 3 2 2 2 3" xfId="3744" xr:uid="{7B6D7B92-4F56-4A3C-AB3B-DABBC9D6D363}"/>
    <cellStyle name="60% - Accent4 3 2 2 2 3 2" xfId="12074" xr:uid="{12C460C6-078A-4C18-8CAD-02D74130E552}"/>
    <cellStyle name="60% - Accent4 3 2 2 2 3 2 2" xfId="28731" xr:uid="{787EE722-7709-4882-B05B-0CEB3E71B98B}"/>
    <cellStyle name="60% - Accent4 3 2 2 2 3 3" xfId="20403" xr:uid="{0411103A-6252-4459-95B5-E45FCFA78D31}"/>
    <cellStyle name="60% - Accent4 3 2 2 2 4" xfId="6520" xr:uid="{F09E01CB-9FB6-422A-B864-E137B7E52D01}"/>
    <cellStyle name="60% - Accent4 3 2 2 2 4 2" xfId="14850" xr:uid="{B235D503-FCD6-4D10-84BC-73B75494EBBA}"/>
    <cellStyle name="60% - Accent4 3 2 2 2 4 2 2" xfId="31507" xr:uid="{99D44CDD-ABDD-4C77-AEDD-885F7A6A2978}"/>
    <cellStyle name="60% - Accent4 3 2 2 2 4 3" xfId="23179" xr:uid="{D7C3F03E-E76D-4B22-98A1-53E60363E329}"/>
    <cellStyle name="60% - Accent4 3 2 2 2 5" xfId="9298" xr:uid="{88111785-9C23-4CDE-9207-52CC442047FF}"/>
    <cellStyle name="60% - Accent4 3 2 2 2 5 2" xfId="25955" xr:uid="{AE1BAC37-C8BE-443F-B538-DDBA0C7C1BA1}"/>
    <cellStyle name="60% - Accent4 3 2 2 2 6" xfId="17627" xr:uid="{BD7979D6-A962-4495-9A0A-BD6C2EA63FFD}"/>
    <cellStyle name="60% - Accent4 3 2 2 3" xfId="1806" xr:uid="{5CBB0387-3A24-4926-A7B9-E0298CF4435F}"/>
    <cellStyle name="60% - Accent4 3 2 2 3 2" xfId="4596" xr:uid="{D8935832-62BF-449C-96B5-81CFD38C12DC}"/>
    <cellStyle name="60% - Accent4 3 2 2 3 2 2" xfId="12926" xr:uid="{C30A578D-43D6-4CB8-A246-24F98CC895A4}"/>
    <cellStyle name="60% - Accent4 3 2 2 3 2 2 2" xfId="29583" xr:uid="{FA94F4E7-6040-45DC-ACE3-BF8534350FDB}"/>
    <cellStyle name="60% - Accent4 3 2 2 3 2 3" xfId="21255" xr:uid="{6F368339-F922-45E8-AB23-FADD82EB7A7A}"/>
    <cellStyle name="60% - Accent4 3 2 2 3 3" xfId="7372" xr:uid="{77E670BA-FC94-45EB-A89C-CC1064C3DD9D}"/>
    <cellStyle name="60% - Accent4 3 2 2 3 3 2" xfId="15702" xr:uid="{7BFA960D-4F8D-4542-AB70-7724299E1E65}"/>
    <cellStyle name="60% - Accent4 3 2 2 3 3 2 2" xfId="32359" xr:uid="{258017CE-E94A-45D3-865D-F6B7CF69730D}"/>
    <cellStyle name="60% - Accent4 3 2 2 3 3 3" xfId="24031" xr:uid="{7DFB020A-8C5E-4591-96D2-F066C60875B2}"/>
    <cellStyle name="60% - Accent4 3 2 2 3 4" xfId="10150" xr:uid="{FB28ADB8-14D5-4DA8-96B6-4A656BB6834C}"/>
    <cellStyle name="60% - Accent4 3 2 2 3 4 2" xfId="26807" xr:uid="{1A622F01-85AC-4930-BB28-F15F6DC1A1DE}"/>
    <cellStyle name="60% - Accent4 3 2 2 3 5" xfId="18479" xr:uid="{C953E27B-4AE3-4C2F-BAE0-1EE22BFEC523}"/>
    <cellStyle name="60% - Accent4 3 2 2 4" xfId="3269" xr:uid="{D43DD9C5-4D59-4451-B039-2754276929AB}"/>
    <cellStyle name="60% - Accent4 3 2 2 4 2" xfId="11599" xr:uid="{E2CEE7D3-996A-4342-B598-13484D96CB57}"/>
    <cellStyle name="60% - Accent4 3 2 2 4 2 2" xfId="28256" xr:uid="{91DE9E8D-4FE9-415B-89A6-C774883AC5C2}"/>
    <cellStyle name="60% - Accent4 3 2 2 4 3" xfId="19928" xr:uid="{6D7ACC6B-1687-4F06-9D40-1E02771C80C5}"/>
    <cellStyle name="60% - Accent4 3 2 2 5" xfId="6045" xr:uid="{1C61BBA9-DDC1-41C6-AF2A-E45ACC068B3D}"/>
    <cellStyle name="60% - Accent4 3 2 2 5 2" xfId="14375" xr:uid="{B87D59C4-62B2-4214-9EEA-5EBF6A6C49E0}"/>
    <cellStyle name="60% - Accent4 3 2 2 5 2 2" xfId="31032" xr:uid="{B50DB724-38EA-4664-91D2-032254A86036}"/>
    <cellStyle name="60% - Accent4 3 2 2 5 3" xfId="22704" xr:uid="{9D7A2A4E-A1FE-4880-8A08-0BC48D13A393}"/>
    <cellStyle name="60% - Accent4 3 2 2 6" xfId="8823" xr:uid="{E895856A-D6A2-447C-9F77-48B9AA22CA71}"/>
    <cellStyle name="60% - Accent4 3 2 2 6 2" xfId="25480" xr:uid="{985049D0-F226-4E9D-AD31-B6F8878044A0}"/>
    <cellStyle name="60% - Accent4 3 2 2 7" xfId="17152" xr:uid="{3AE4DF4B-7640-4FC1-A1A5-8B1A91F260C3}"/>
    <cellStyle name="60% - Accent4 3 2 3" xfId="712" xr:uid="{1D384487-1187-42F0-9248-0126D35E1B64}"/>
    <cellStyle name="60% - Accent4 3 2 3 2" xfId="2042" xr:uid="{D3300918-457D-4649-A7A0-A33B88F3637A}"/>
    <cellStyle name="60% - Accent4 3 2 3 2 2" xfId="4832" xr:uid="{759356B5-BE3C-4794-872E-4ECE3EE663F9}"/>
    <cellStyle name="60% - Accent4 3 2 3 2 2 2" xfId="13162" xr:uid="{3812ED0E-ADEE-4199-9B32-BF17DBCA690C}"/>
    <cellStyle name="60% - Accent4 3 2 3 2 2 2 2" xfId="29819" xr:uid="{040ADDD5-8749-4F56-A313-6441C0B166ED}"/>
    <cellStyle name="60% - Accent4 3 2 3 2 2 3" xfId="21491" xr:uid="{BC489E7F-B0EE-4D06-BAC2-A2F76FEED900}"/>
    <cellStyle name="60% - Accent4 3 2 3 2 3" xfId="7608" xr:uid="{B6940D98-35A7-428D-B4A7-82BA792450D6}"/>
    <cellStyle name="60% - Accent4 3 2 3 2 3 2" xfId="15938" xr:uid="{35209A79-5C1C-4AED-ADB7-2ED22ABCA2DD}"/>
    <cellStyle name="60% - Accent4 3 2 3 2 3 2 2" xfId="32595" xr:uid="{CEB443D4-1372-4FB1-A850-2669288EED02}"/>
    <cellStyle name="60% - Accent4 3 2 3 2 3 3" xfId="24267" xr:uid="{99F109D2-8198-4BB3-939E-B3B9FCC852A4}"/>
    <cellStyle name="60% - Accent4 3 2 3 2 4" xfId="10386" xr:uid="{7B2399E9-F51E-44C9-BC5D-EA62AA29E15E}"/>
    <cellStyle name="60% - Accent4 3 2 3 2 4 2" xfId="27043" xr:uid="{6771D7DE-FFE8-4D11-AC1A-B124E0A8E18E}"/>
    <cellStyle name="60% - Accent4 3 2 3 2 5" xfId="18715" xr:uid="{4BAED9F3-A67C-439A-ADF8-AD509C7565B5}"/>
    <cellStyle name="60% - Accent4 3 2 3 3" xfId="3505" xr:uid="{6DB2DF46-46B7-4B93-9AF8-AF261F9FE84E}"/>
    <cellStyle name="60% - Accent4 3 2 3 3 2" xfId="11835" xr:uid="{DF146FAE-F262-4FF4-AE8B-3551E3DC59BD}"/>
    <cellStyle name="60% - Accent4 3 2 3 3 2 2" xfId="28492" xr:uid="{F32B7148-1630-4798-BD8B-512C11C14B08}"/>
    <cellStyle name="60% - Accent4 3 2 3 3 3" xfId="20164" xr:uid="{7DFE2A0E-CB0D-4739-B4A3-9BCE1709C44F}"/>
    <cellStyle name="60% - Accent4 3 2 3 4" xfId="6281" xr:uid="{A5BBD99F-67CE-42A7-8DD2-600FA66858E8}"/>
    <cellStyle name="60% - Accent4 3 2 3 4 2" xfId="14611" xr:uid="{C0936C09-BD92-42E0-ACCF-593CDDE870FC}"/>
    <cellStyle name="60% - Accent4 3 2 3 4 2 2" xfId="31268" xr:uid="{6D2444DE-E4E4-4F42-A90A-F8CE2DDA35CC}"/>
    <cellStyle name="60% - Accent4 3 2 3 4 3" xfId="22940" xr:uid="{8008C2C2-5A61-4649-B037-3CE44EC4C739}"/>
    <cellStyle name="60% - Accent4 3 2 3 5" xfId="9059" xr:uid="{A85EBA6B-FAC6-4BD6-911B-DF8051CB7BA0}"/>
    <cellStyle name="60% - Accent4 3 2 3 5 2" xfId="25716" xr:uid="{C37B7AC8-E5B0-47C0-A4CD-480DCC223E8B}"/>
    <cellStyle name="60% - Accent4 3 2 3 6" xfId="17388" xr:uid="{47E7AFB9-5CE6-400E-ADC1-4A2EDC00A067}"/>
    <cellStyle name="60% - Accent4 3 2 4" xfId="1189" xr:uid="{D6E89C0E-369E-4FB3-BA46-69D67AAFB729}"/>
    <cellStyle name="60% - Accent4 3 2 4 2" xfId="2517" xr:uid="{90DC77F3-0347-462F-A226-FAF852F86D45}"/>
    <cellStyle name="60% - Accent4 3 2 4 2 2" xfId="5307" xr:uid="{0140F9EB-AE92-494C-8422-894B0E6C659B}"/>
    <cellStyle name="60% - Accent4 3 2 4 2 2 2" xfId="13637" xr:uid="{E15311F4-1ADA-418B-9DEA-727A3DA1155E}"/>
    <cellStyle name="60% - Accent4 3 2 4 2 2 2 2" xfId="30294" xr:uid="{378DABAC-9D3C-44AA-8475-F1F9FDD8296C}"/>
    <cellStyle name="60% - Accent4 3 2 4 2 2 3" xfId="21966" xr:uid="{30BB14F9-4F13-4B27-8AA7-934864185E48}"/>
    <cellStyle name="60% - Accent4 3 2 4 2 3" xfId="8083" xr:uid="{E21DA7EE-9FE8-4F79-991F-F4C93D1DBD57}"/>
    <cellStyle name="60% - Accent4 3 2 4 2 3 2" xfId="16413" xr:uid="{344E3A26-71A4-45BF-9D31-9085E3AA645C}"/>
    <cellStyle name="60% - Accent4 3 2 4 2 3 2 2" xfId="33070" xr:uid="{74BF8FF9-A1F3-4945-9720-F0D428ED2160}"/>
    <cellStyle name="60% - Accent4 3 2 4 2 3 3" xfId="24742" xr:uid="{E573FDB4-2446-448B-A0ED-762F55445AA5}"/>
    <cellStyle name="60% - Accent4 3 2 4 2 4" xfId="10861" xr:uid="{D0269A28-950E-442A-8654-9DA39F7278FE}"/>
    <cellStyle name="60% - Accent4 3 2 4 2 4 2" xfId="27518" xr:uid="{69616DE1-BA1D-42B6-86CA-425E7E919055}"/>
    <cellStyle name="60% - Accent4 3 2 4 2 5" xfId="19190" xr:uid="{320EFB8A-4AC7-406F-93C4-277A63E28DFE}"/>
    <cellStyle name="60% - Accent4 3 2 4 3" xfId="3980" xr:uid="{9635F7FE-C940-4521-B24B-CAD3120517C0}"/>
    <cellStyle name="60% - Accent4 3 2 4 3 2" xfId="12310" xr:uid="{2EDF12A0-7F84-4BBA-8E94-1FD0FF7141CF}"/>
    <cellStyle name="60% - Accent4 3 2 4 3 2 2" xfId="28967" xr:uid="{C7082E3E-842D-4427-9994-E6303CAE4CB5}"/>
    <cellStyle name="60% - Accent4 3 2 4 3 3" xfId="20639" xr:uid="{D63E4947-AD55-4258-8912-DD5FD88D2E90}"/>
    <cellStyle name="60% - Accent4 3 2 4 4" xfId="6756" xr:uid="{84C50476-721E-4FFB-A2BE-31CA46C59F42}"/>
    <cellStyle name="60% - Accent4 3 2 4 4 2" xfId="15086" xr:uid="{50B56223-FE4B-4840-ACEC-404524D88953}"/>
    <cellStyle name="60% - Accent4 3 2 4 4 2 2" xfId="31743" xr:uid="{9021684A-3C9A-4760-B060-F96D82E96B09}"/>
    <cellStyle name="60% - Accent4 3 2 4 4 3" xfId="23415" xr:uid="{3C36EC1C-B63E-49F3-BAA1-2E18B9DFFBD7}"/>
    <cellStyle name="60% - Accent4 3 2 4 5" xfId="9534" xr:uid="{E2FAD947-F19F-4D5D-B03F-6EE49AC43459}"/>
    <cellStyle name="60% - Accent4 3 2 4 5 2" xfId="26191" xr:uid="{37F96E60-2E02-48E9-B5AB-14903CB3C0C4}"/>
    <cellStyle name="60% - Accent4 3 2 4 6" xfId="17863" xr:uid="{90BEBD22-1531-4114-AFFA-9730E6709745}"/>
    <cellStyle name="60% - Accent4 3 2 5" xfId="1569" xr:uid="{1A25FB2B-E2D2-462A-A28A-03C7A5A052AC}"/>
    <cellStyle name="60% - Accent4 3 2 5 2" xfId="4359" xr:uid="{42390365-68B4-4C0B-9E5B-90E90A2B2DC9}"/>
    <cellStyle name="60% - Accent4 3 2 5 2 2" xfId="12689" xr:uid="{A9CA8538-D675-4E7A-999F-435C81B81071}"/>
    <cellStyle name="60% - Accent4 3 2 5 2 2 2" xfId="29346" xr:uid="{42D4068C-A401-4081-B3BC-722B57AA0B81}"/>
    <cellStyle name="60% - Accent4 3 2 5 2 3" xfId="21018" xr:uid="{D540CE77-6DE9-4397-86C2-8804AE88D15A}"/>
    <cellStyle name="60% - Accent4 3 2 5 3" xfId="7135" xr:uid="{6E0E4AE0-9859-4E89-A5D1-6C6AA6E4B813}"/>
    <cellStyle name="60% - Accent4 3 2 5 3 2" xfId="15465" xr:uid="{C1DA6A72-4ADB-4E2E-9250-AD475ADB4056}"/>
    <cellStyle name="60% - Accent4 3 2 5 3 2 2" xfId="32122" xr:uid="{7382BFE3-2956-49D2-A30B-A43A395BFF28}"/>
    <cellStyle name="60% - Accent4 3 2 5 3 3" xfId="23794" xr:uid="{9A3775CB-21AF-46B7-B46B-8887BBD840A7}"/>
    <cellStyle name="60% - Accent4 3 2 5 4" xfId="9913" xr:uid="{8A445D1A-CFC1-4A4E-AB88-B7C3609D38BA}"/>
    <cellStyle name="60% - Accent4 3 2 5 4 2" xfId="26570" xr:uid="{B566CD96-F2CB-4DF6-B295-AF4386B4B8E3}"/>
    <cellStyle name="60% - Accent4 3 2 5 5" xfId="18242" xr:uid="{5576ACAE-55C6-47C1-9D57-67A1BE30055E}"/>
    <cellStyle name="60% - Accent4 3 2 6" xfId="3032" xr:uid="{2FCD440E-A4E0-4C61-9ADD-7BAF6E48DE13}"/>
    <cellStyle name="60% - Accent4 3 2 6 2" xfId="11362" xr:uid="{A54BAC39-D7EE-4F3F-8776-D98E2D1A4B95}"/>
    <cellStyle name="60% - Accent4 3 2 6 2 2" xfId="28019" xr:uid="{D3836C14-9CDA-477D-8F67-B260E95C058B}"/>
    <cellStyle name="60% - Accent4 3 2 6 3" xfId="19691" xr:uid="{642F1F40-89F4-4AEE-B6A2-98D07E093C34}"/>
    <cellStyle name="60% - Accent4 3 2 7" xfId="5808" xr:uid="{6C158CF0-736E-4F26-9980-AA03D098500A}"/>
    <cellStyle name="60% - Accent4 3 2 7 2" xfId="14138" xr:uid="{BECAF628-F00E-4A2B-AF4B-7B5E4F84A3D7}"/>
    <cellStyle name="60% - Accent4 3 2 7 2 2" xfId="30795" xr:uid="{96516270-531D-4AEF-8682-B6507A076E50}"/>
    <cellStyle name="60% - Accent4 3 2 7 3" xfId="22467" xr:uid="{DBD96A0C-FDBC-45ED-BBB7-89098819705B}"/>
    <cellStyle name="60% - Accent4 3 2 8" xfId="8586" xr:uid="{EFDC8314-4490-49C4-85D9-0175070F753B}"/>
    <cellStyle name="60% - Accent4 3 2 8 2" xfId="25243" xr:uid="{B179587F-1DCE-4DB2-9A6F-3CE378896F84}"/>
    <cellStyle name="60% - Accent4 3 2 9" xfId="16915" xr:uid="{C9E401C9-C3DA-41FF-B3C7-78AE959C71C4}"/>
    <cellStyle name="60% - Accent4 3 3" xfId="356" xr:uid="{C2EE99B9-E567-4F69-A84F-64540333FA5A}"/>
    <cellStyle name="60% - Accent4 3 3 2" xfId="835" xr:uid="{4B824D0B-1C1B-4445-B9EC-5BA38D5BC42F}"/>
    <cellStyle name="60% - Accent4 3 3 2 2" xfId="2163" xr:uid="{C35D884D-3177-4608-B857-546BFA261237}"/>
    <cellStyle name="60% - Accent4 3 3 2 2 2" xfId="4953" xr:uid="{BDB26FED-D036-44D3-9D8C-7652AB2A13CE}"/>
    <cellStyle name="60% - Accent4 3 3 2 2 2 2" xfId="13283" xr:uid="{5B178FE4-2C91-4B52-902D-511B4F3EAE99}"/>
    <cellStyle name="60% - Accent4 3 3 2 2 2 2 2" xfId="29940" xr:uid="{C1BF3A15-99F8-46AE-850D-7377BFE8BE9C}"/>
    <cellStyle name="60% - Accent4 3 3 2 2 2 3" xfId="21612" xr:uid="{9705455E-731E-4C99-8F64-39B2D7B6B374}"/>
    <cellStyle name="60% - Accent4 3 3 2 2 3" xfId="7729" xr:uid="{8618F6B5-1AD7-4F5D-80FD-D17E55B6F74C}"/>
    <cellStyle name="60% - Accent4 3 3 2 2 3 2" xfId="16059" xr:uid="{D1D68D2E-F77A-4624-9495-0093CFFCAC72}"/>
    <cellStyle name="60% - Accent4 3 3 2 2 3 2 2" xfId="32716" xr:uid="{4CB8C350-B1B9-4EE3-8DEC-AF2AD5643DD4}"/>
    <cellStyle name="60% - Accent4 3 3 2 2 3 3" xfId="24388" xr:uid="{DCA0D7B6-8736-40CD-B3E2-F6217BBD3509}"/>
    <cellStyle name="60% - Accent4 3 3 2 2 4" xfId="10507" xr:uid="{2FDDF088-0035-45A6-AC64-C69FE0EF9294}"/>
    <cellStyle name="60% - Accent4 3 3 2 2 4 2" xfId="27164" xr:uid="{AE1F3B36-9EE5-4025-9224-CC8604B6A619}"/>
    <cellStyle name="60% - Accent4 3 3 2 2 5" xfId="18836" xr:uid="{7D2CAE6F-79EE-4C5F-9335-7C259A245EAB}"/>
    <cellStyle name="60% - Accent4 3 3 2 3" xfId="3626" xr:uid="{5F932A2A-DDE9-4F88-8EAF-A77C8A70C72D}"/>
    <cellStyle name="60% - Accent4 3 3 2 3 2" xfId="11956" xr:uid="{B199B650-6A34-4731-92C0-65446443CDE8}"/>
    <cellStyle name="60% - Accent4 3 3 2 3 2 2" xfId="28613" xr:uid="{90DEA2B2-EB6B-47F9-8887-E79F8043F127}"/>
    <cellStyle name="60% - Accent4 3 3 2 3 3" xfId="20285" xr:uid="{B6B65B7C-5C6C-4A61-8D4E-41A4EE4294F7}"/>
    <cellStyle name="60% - Accent4 3 3 2 4" xfId="6402" xr:uid="{B63B17A8-12B3-4CB1-AD9A-2B71BEBBC2B4}"/>
    <cellStyle name="60% - Accent4 3 3 2 4 2" xfId="14732" xr:uid="{6BAFBC04-42DA-44E2-ACF4-76BC2C38D911}"/>
    <cellStyle name="60% - Accent4 3 3 2 4 2 2" xfId="31389" xr:uid="{1CFDB6C1-578C-4BC9-9C0A-C6C6D56B7940}"/>
    <cellStyle name="60% - Accent4 3 3 2 4 3" xfId="23061" xr:uid="{125B3888-DB30-4182-A6DA-8EB0FDAF309E}"/>
    <cellStyle name="60% - Accent4 3 3 2 5" xfId="9180" xr:uid="{B4B62F62-10A3-4D91-AFC5-E0A81DD6AF8E}"/>
    <cellStyle name="60% - Accent4 3 3 2 5 2" xfId="25837" xr:uid="{C52DE6E3-2064-4598-8FD5-AA3DB388F8C1}"/>
    <cellStyle name="60% - Accent4 3 3 2 6" xfId="17509" xr:uid="{4AF6B564-A2E4-485E-9172-E664D98AC4C5}"/>
    <cellStyle name="60% - Accent4 3 3 3" xfId="1686" xr:uid="{A464EE9D-AA52-4F92-B01C-DC0A0B3F20D8}"/>
    <cellStyle name="60% - Accent4 3 3 3 2" xfId="4476" xr:uid="{3A873FDD-7E5B-4E94-A30E-36BBDB5D51DD}"/>
    <cellStyle name="60% - Accent4 3 3 3 2 2" xfId="12806" xr:uid="{CD959908-DF84-487D-B86E-6DA3962AF2BD}"/>
    <cellStyle name="60% - Accent4 3 3 3 2 2 2" xfId="29463" xr:uid="{8281D014-4F5E-4838-A178-5CEEA4F48754}"/>
    <cellStyle name="60% - Accent4 3 3 3 2 3" xfId="21135" xr:uid="{4CCB47B1-394E-405E-B206-CCDA80C19AD3}"/>
    <cellStyle name="60% - Accent4 3 3 3 3" xfId="7252" xr:uid="{9A4D58CD-8AC4-42AA-9D15-0AC5908642AB}"/>
    <cellStyle name="60% - Accent4 3 3 3 3 2" xfId="15582" xr:uid="{58106658-BDF2-4471-9EDE-D2F8CE27F05C}"/>
    <cellStyle name="60% - Accent4 3 3 3 3 2 2" xfId="32239" xr:uid="{718F84AA-DBAD-42BD-AAFA-44CD70376BC0}"/>
    <cellStyle name="60% - Accent4 3 3 3 3 3" xfId="23911" xr:uid="{2AEA3301-1E7B-4F8E-A266-CEE5C4C893AF}"/>
    <cellStyle name="60% - Accent4 3 3 3 4" xfId="10030" xr:uid="{574B4529-2ABF-491F-A6D1-F9F08927C532}"/>
    <cellStyle name="60% - Accent4 3 3 3 4 2" xfId="26687" xr:uid="{FB43EC6F-2924-4132-8384-7EC0E473CD5C}"/>
    <cellStyle name="60% - Accent4 3 3 3 5" xfId="18359" xr:uid="{711E9A12-9312-4633-BA4A-589F838E4BD9}"/>
    <cellStyle name="60% - Accent4 3 3 4" xfId="3149" xr:uid="{D362201C-996B-4CC2-8DC2-1C2E96B1D4B3}"/>
    <cellStyle name="60% - Accent4 3 3 4 2" xfId="11479" xr:uid="{81806CDC-9B0D-498C-8465-0CE6BBB63A06}"/>
    <cellStyle name="60% - Accent4 3 3 4 2 2" xfId="28136" xr:uid="{747B4110-DD47-47EB-A706-C4009BDCD961}"/>
    <cellStyle name="60% - Accent4 3 3 4 3" xfId="19808" xr:uid="{243CD4DD-86A7-42C2-8AA8-E4D20223D9EE}"/>
    <cellStyle name="60% - Accent4 3 3 5" xfId="5925" xr:uid="{71FCB6BC-1B62-43A3-AFAE-3F79E4532369}"/>
    <cellStyle name="60% - Accent4 3 3 5 2" xfId="14255" xr:uid="{431F3B89-B0BB-462D-B7E7-5C166A83624A}"/>
    <cellStyle name="60% - Accent4 3 3 5 2 2" xfId="30912" xr:uid="{BDCD98D9-D8BF-4589-90B6-C1F692ADA8DD}"/>
    <cellStyle name="60% - Accent4 3 3 5 3" xfId="22584" xr:uid="{124B9787-DB1E-438E-849E-71E1D0BA39CE}"/>
    <cellStyle name="60% - Accent4 3 3 6" xfId="8703" xr:uid="{9787FA3F-E086-4BCE-BF85-4E21638C7D8E}"/>
    <cellStyle name="60% - Accent4 3 3 6 2" xfId="25360" xr:uid="{7C5CD170-F9D9-42B8-982F-5A7F8D117DAC}"/>
    <cellStyle name="60% - Accent4 3 3 7" xfId="17032" xr:uid="{FA9A5264-E928-4829-9758-0B24CBB6828E}"/>
    <cellStyle name="60% - Accent4 3 4" xfId="592" xr:uid="{8F99B670-1F22-45F3-8958-AB75391EB9D9}"/>
    <cellStyle name="60% - Accent4 3 4 2" xfId="1922" xr:uid="{CB917F38-84DE-4755-84FA-DB608078A340}"/>
    <cellStyle name="60% - Accent4 3 4 2 2" xfId="4712" xr:uid="{1B5B8AC2-B238-4423-8872-1E6CE8214874}"/>
    <cellStyle name="60% - Accent4 3 4 2 2 2" xfId="13042" xr:uid="{F7D28B83-A67C-4CCF-B0A4-8C6E7F6D07D5}"/>
    <cellStyle name="60% - Accent4 3 4 2 2 2 2" xfId="29699" xr:uid="{F36E0241-A14B-4EB9-B481-3A8AB38BD25F}"/>
    <cellStyle name="60% - Accent4 3 4 2 2 3" xfId="21371" xr:uid="{3A333354-D806-418E-B7DA-52A5398F0CB1}"/>
    <cellStyle name="60% - Accent4 3 4 2 3" xfId="7488" xr:uid="{AFDDA09F-E271-4278-8A7F-5AE7D66FD146}"/>
    <cellStyle name="60% - Accent4 3 4 2 3 2" xfId="15818" xr:uid="{AD98716C-5A50-4731-910C-85A0EE476351}"/>
    <cellStyle name="60% - Accent4 3 4 2 3 2 2" xfId="32475" xr:uid="{D8A2ECED-7976-460B-BBD4-544C3D8E500A}"/>
    <cellStyle name="60% - Accent4 3 4 2 3 3" xfId="24147" xr:uid="{8A160EE9-42BE-45A9-8687-558A97BB0E8F}"/>
    <cellStyle name="60% - Accent4 3 4 2 4" xfId="10266" xr:uid="{DBC29D9D-E405-4FE4-B086-06154D718BD5}"/>
    <cellStyle name="60% - Accent4 3 4 2 4 2" xfId="26923" xr:uid="{B325F199-CDDF-4C2C-9CC3-75659855F029}"/>
    <cellStyle name="60% - Accent4 3 4 2 5" xfId="18595" xr:uid="{B020DAD2-8B37-4153-A3A1-F0A6FC70D4A5}"/>
    <cellStyle name="60% - Accent4 3 4 3" xfId="3385" xr:uid="{25906603-6E2F-44E0-8BEA-0079EDF668E2}"/>
    <cellStyle name="60% - Accent4 3 4 3 2" xfId="11715" xr:uid="{A42049D1-AC0D-4254-9468-1FFA18264289}"/>
    <cellStyle name="60% - Accent4 3 4 3 2 2" xfId="28372" xr:uid="{74B1DF4A-4763-42CC-ABA2-1327F87CFD47}"/>
    <cellStyle name="60% - Accent4 3 4 3 3" xfId="20044" xr:uid="{E02FF81A-E4A8-44B4-AB56-A6E1454F39BA}"/>
    <cellStyle name="60% - Accent4 3 4 4" xfId="6161" xr:uid="{7316E652-DE86-4F3B-8990-1836F5C33856}"/>
    <cellStyle name="60% - Accent4 3 4 4 2" xfId="14491" xr:uid="{4EEA704B-6876-4AD0-BC02-BFEBE209FE25}"/>
    <cellStyle name="60% - Accent4 3 4 4 2 2" xfId="31148" xr:uid="{F1F41158-2681-4AD8-91D7-9862766CEAF1}"/>
    <cellStyle name="60% - Accent4 3 4 4 3" xfId="22820" xr:uid="{1185849E-5B94-4605-AEFF-AF87A363E18B}"/>
    <cellStyle name="60% - Accent4 3 4 5" xfId="8939" xr:uid="{5F9E7A85-6A48-45DD-9246-E66926FEADA6}"/>
    <cellStyle name="60% - Accent4 3 4 5 2" xfId="25596" xr:uid="{02D59102-47E3-42FD-BE2D-BAC45835FC26}"/>
    <cellStyle name="60% - Accent4 3 4 6" xfId="17268" xr:uid="{6AEAF247-9933-4E04-8F9A-E8769AE139DD}"/>
    <cellStyle name="60% - Accent4 3 5" xfId="1069" xr:uid="{983A2638-B232-4EE5-9D66-27BB47795629}"/>
    <cellStyle name="60% - Accent4 3 5 2" xfId="2397" xr:uid="{9055D2E7-FCBB-4C90-8E31-9F1B7C1AF894}"/>
    <cellStyle name="60% - Accent4 3 5 2 2" xfId="5187" xr:uid="{114C7D2A-261B-4546-ADD4-3D6CCC3BAEB6}"/>
    <cellStyle name="60% - Accent4 3 5 2 2 2" xfId="13517" xr:uid="{A10F97C5-45C0-4B75-B559-F97B2066AD26}"/>
    <cellStyle name="60% - Accent4 3 5 2 2 2 2" xfId="30174" xr:uid="{17883D07-055B-4A90-92D9-8F6834BDEC95}"/>
    <cellStyle name="60% - Accent4 3 5 2 2 3" xfId="21846" xr:uid="{D605E9D7-C7AA-4BD8-A92F-9B9BA87A089A}"/>
    <cellStyle name="60% - Accent4 3 5 2 3" xfId="7963" xr:uid="{88EBD589-8EB2-427D-A706-F0E65C2BC794}"/>
    <cellStyle name="60% - Accent4 3 5 2 3 2" xfId="16293" xr:uid="{326FDC14-BA71-4ACB-ADFB-B8546BD208B2}"/>
    <cellStyle name="60% - Accent4 3 5 2 3 2 2" xfId="32950" xr:uid="{DA84C74A-E826-4F3B-B098-E97FB1034592}"/>
    <cellStyle name="60% - Accent4 3 5 2 3 3" xfId="24622" xr:uid="{17491222-FEDE-4179-9AFB-AC38A9EE01A7}"/>
    <cellStyle name="60% - Accent4 3 5 2 4" xfId="10741" xr:uid="{BBDF8FEF-CE33-4192-9790-1B8223783F5E}"/>
    <cellStyle name="60% - Accent4 3 5 2 4 2" xfId="27398" xr:uid="{B251982C-60D9-435D-A6CE-912C7F433108}"/>
    <cellStyle name="60% - Accent4 3 5 2 5" xfId="19070" xr:uid="{E8B625D0-BF80-4623-BF69-52FAB3009324}"/>
    <cellStyle name="60% - Accent4 3 5 3" xfId="3860" xr:uid="{8FD68E7D-D856-41D9-8EF4-3278E2F43705}"/>
    <cellStyle name="60% - Accent4 3 5 3 2" xfId="12190" xr:uid="{104BBD92-1670-4DEA-8DB4-A13B3AECD9D1}"/>
    <cellStyle name="60% - Accent4 3 5 3 2 2" xfId="28847" xr:uid="{85765172-7262-416F-81BF-171B453D1541}"/>
    <cellStyle name="60% - Accent4 3 5 3 3" xfId="20519" xr:uid="{F3B058BB-8DBC-4E97-A6FC-713D1FDCCD58}"/>
    <cellStyle name="60% - Accent4 3 5 4" xfId="6636" xr:uid="{E5C7672C-0B4F-47B5-BEDF-4C5D88E6793B}"/>
    <cellStyle name="60% - Accent4 3 5 4 2" xfId="14966" xr:uid="{E65CF530-018C-4C27-9D46-3382A79440D9}"/>
    <cellStyle name="60% - Accent4 3 5 4 2 2" xfId="31623" xr:uid="{AC32234E-54D4-4625-ABE0-92731F207DAE}"/>
    <cellStyle name="60% - Accent4 3 5 4 3" xfId="23295" xr:uid="{2E1F95D3-3046-4F27-A624-1C80C1C3FEF8}"/>
    <cellStyle name="60% - Accent4 3 5 5" xfId="9414" xr:uid="{B1A5B659-6153-480D-9369-A5D23EBECB1B}"/>
    <cellStyle name="60% - Accent4 3 5 5 2" xfId="26071" xr:uid="{57547787-983E-437E-87F8-F7431DC8E90B}"/>
    <cellStyle name="60% - Accent4 3 5 6" xfId="17743" xr:uid="{0902D539-173F-4AFF-8C25-E62D664A5025}"/>
    <cellStyle name="60% - Accent4 3 6" xfId="1334" xr:uid="{FC5ED56E-0A26-4D95-86D2-1E8B57D37435}"/>
    <cellStyle name="60% - Accent4 3 6 2" xfId="2662" xr:uid="{B07FBFBD-B88C-4998-9093-26303407D167}"/>
    <cellStyle name="60% - Accent4 3 6 2 2" xfId="5452" xr:uid="{FF9C6D2A-A48D-44BD-A334-C14A12A9CADE}"/>
    <cellStyle name="60% - Accent4 3 6 2 2 2" xfId="13782" xr:uid="{88E28F1A-F260-4B67-9BDB-4A7BFD38AB8E}"/>
    <cellStyle name="60% - Accent4 3 6 2 2 2 2" xfId="30439" xr:uid="{26012DFC-0B68-4C41-B23F-2699FB45FB8C}"/>
    <cellStyle name="60% - Accent4 3 6 2 2 3" xfId="22111" xr:uid="{801786A7-8325-424C-8C50-60E5F3E50473}"/>
    <cellStyle name="60% - Accent4 3 6 2 3" xfId="8228" xr:uid="{BD153CCF-6523-4A7F-BD08-78C87D3AB947}"/>
    <cellStyle name="60% - Accent4 3 6 2 3 2" xfId="16558" xr:uid="{F83DAC5E-6F52-4991-9282-F3444C937EFB}"/>
    <cellStyle name="60% - Accent4 3 6 2 3 2 2" xfId="33215" xr:uid="{0D0FF45C-5186-49EC-8ECF-1C9A231E0BC4}"/>
    <cellStyle name="60% - Accent4 3 6 2 3 3" xfId="24887" xr:uid="{F025BC2C-3063-4382-9B27-63DFCEE91D9D}"/>
    <cellStyle name="60% - Accent4 3 6 2 4" xfId="11006" xr:uid="{57DAA9A1-9C7B-4011-BAFA-5BEADDABA9B9}"/>
    <cellStyle name="60% - Accent4 3 6 2 4 2" xfId="27663" xr:uid="{B528BF37-32DC-4A1B-88B2-8E78417F35D0}"/>
    <cellStyle name="60% - Accent4 3 6 2 5" xfId="19335" xr:uid="{672F730D-6148-42F4-96B0-168C5BE45677}"/>
    <cellStyle name="60% - Accent4 3 6 3" xfId="4125" xr:uid="{43B21DD4-E191-4B03-9B9F-909C97B0B70C}"/>
    <cellStyle name="60% - Accent4 3 6 3 2" xfId="12455" xr:uid="{B3A6819C-6D0B-41B8-BB1D-DB0FC4ED7CFD}"/>
    <cellStyle name="60% - Accent4 3 6 3 2 2" xfId="29112" xr:uid="{AC956E41-9145-48C7-B3EE-9172FB69666D}"/>
    <cellStyle name="60% - Accent4 3 6 3 3" xfId="20784" xr:uid="{820FFE98-C995-4E98-B936-A40EA79FFEAB}"/>
    <cellStyle name="60% - Accent4 3 6 4" xfId="6901" xr:uid="{AE9E37A4-8D94-40A6-A0EB-439935EDD36B}"/>
    <cellStyle name="60% - Accent4 3 6 4 2" xfId="15231" xr:uid="{98A3C809-AC01-4C8C-910E-19B45008F097}"/>
    <cellStyle name="60% - Accent4 3 6 4 2 2" xfId="31888" xr:uid="{9D8C0353-E111-4679-A807-74B79A1F3370}"/>
    <cellStyle name="60% - Accent4 3 6 4 3" xfId="23560" xr:uid="{CD2E3620-52D6-49FA-9041-D8014283E717}"/>
    <cellStyle name="60% - Accent4 3 6 5" xfId="9679" xr:uid="{800EAA4D-AAAB-4AFC-A491-975467296BE9}"/>
    <cellStyle name="60% - Accent4 3 6 5 2" xfId="26336" xr:uid="{8A802CAE-8077-449D-B778-4DE129533B9B}"/>
    <cellStyle name="60% - Accent4 3 6 6" xfId="18008" xr:uid="{286310A2-FBEF-4E28-AA00-B83B2F004F3E}"/>
    <cellStyle name="60% - Accent4 3 7" xfId="1449" xr:uid="{8069C0D5-EC8E-49DF-A831-BF7206C993EC}"/>
    <cellStyle name="60% - Accent4 3 7 2" xfId="4239" xr:uid="{D8AB4808-22C5-429A-84FB-0445E21F8356}"/>
    <cellStyle name="60% - Accent4 3 7 2 2" xfId="12569" xr:uid="{3C309F55-5942-4DBA-BEED-ED606B2462C1}"/>
    <cellStyle name="60% - Accent4 3 7 2 2 2" xfId="29226" xr:uid="{9F507DDB-2ED3-42CB-ABAD-75981F1FBFE3}"/>
    <cellStyle name="60% - Accent4 3 7 2 3" xfId="20898" xr:uid="{8B67D175-7746-4F2F-8973-B7AEA3C730F5}"/>
    <cellStyle name="60% - Accent4 3 7 3" xfId="7015" xr:uid="{BA00C200-BDF7-4893-986E-ABCF93485CE8}"/>
    <cellStyle name="60% - Accent4 3 7 3 2" xfId="15345" xr:uid="{33A518EE-8B28-48F8-88BF-27B5C5B467BE}"/>
    <cellStyle name="60% - Accent4 3 7 3 2 2" xfId="32002" xr:uid="{86B93CCB-49B2-46F2-B8FE-79E35826FB6C}"/>
    <cellStyle name="60% - Accent4 3 7 3 3" xfId="23674" xr:uid="{C9FEB340-FC33-4EDA-8835-D62849382164}"/>
    <cellStyle name="60% - Accent4 3 7 4" xfId="9793" xr:uid="{E8463B0F-F971-447F-9788-0F37F5702BFF}"/>
    <cellStyle name="60% - Accent4 3 7 4 2" xfId="26450" xr:uid="{00CDE5DE-6C32-47C8-BC8A-245AAE500AC3}"/>
    <cellStyle name="60% - Accent4 3 7 5" xfId="18122" xr:uid="{11D4BB38-3023-4094-950C-0A67886B8E1C}"/>
    <cellStyle name="60% - Accent4 3 8" xfId="2912" xr:uid="{F87898A0-F193-48FF-AA24-DE114D0B1C2A}"/>
    <cellStyle name="60% - Accent4 3 8 2" xfId="11242" xr:uid="{7EE55588-221D-4365-AF61-DAAA1899DCF6}"/>
    <cellStyle name="60% - Accent4 3 8 2 2" xfId="27899" xr:uid="{30696B39-F4B2-4CF3-8D10-75311C86EBE5}"/>
    <cellStyle name="60% - Accent4 3 8 3" xfId="19571" xr:uid="{65139A32-43EC-40EE-A175-3C6DF7ACC095}"/>
    <cellStyle name="60% - Accent4 3 9" xfId="5688" xr:uid="{94565AF3-3004-4124-BDD0-C4AFB48246B0}"/>
    <cellStyle name="60% - Accent4 3 9 2" xfId="14018" xr:uid="{08781B25-DDC2-45E4-A057-1058E8DFA1C2}"/>
    <cellStyle name="60% - Accent4 3 9 2 2" xfId="30675" xr:uid="{A2BC6845-4525-41A1-AEFB-D5B1B8FE0DBE}"/>
    <cellStyle name="60% - Accent4 3 9 3" xfId="22347" xr:uid="{86CE2CBB-793C-4675-BA52-87C323A41FA6}"/>
    <cellStyle name="60% - Accent4 4" xfId="173" xr:uid="{282CD39F-B645-43D4-BBA0-3C7AF7467733}"/>
    <cellStyle name="60% - Accent4 4 10" xfId="34766" xr:uid="{9DAD217E-2D11-4E28-86F6-55A7A58961A4}"/>
    <cellStyle name="60% - Accent4 4 2" xfId="414" xr:uid="{414CB61D-ADD2-495C-A3A9-AFC49A64D8AD}"/>
    <cellStyle name="60% - Accent4 4 2 2" xfId="891" xr:uid="{84D6508B-2BA8-4B73-AB5C-C2576E6C6FFB}"/>
    <cellStyle name="60% - Accent4 4 2 2 2" xfId="2219" xr:uid="{77E85330-05C0-43B2-A6FE-A80BC03878A9}"/>
    <cellStyle name="60% - Accent4 4 2 2 2 2" xfId="5009" xr:uid="{30F2C0CB-6B41-46F0-8252-38B114BF2B15}"/>
    <cellStyle name="60% - Accent4 4 2 2 2 2 2" xfId="13339" xr:uid="{4AB37438-568E-4193-8910-D2F1DD61F78C}"/>
    <cellStyle name="60% - Accent4 4 2 2 2 2 2 2" xfId="29996" xr:uid="{CB17B393-6F7A-43FD-8926-B39C26FC5DD1}"/>
    <cellStyle name="60% - Accent4 4 2 2 2 2 3" xfId="21668" xr:uid="{4B7BB530-3487-4B95-80BB-94842B51D2EF}"/>
    <cellStyle name="60% - Accent4 4 2 2 2 3" xfId="7785" xr:uid="{F856D171-3B01-4B16-A8B2-CD310A4DA154}"/>
    <cellStyle name="60% - Accent4 4 2 2 2 3 2" xfId="16115" xr:uid="{9CB3185F-6B34-49A0-8C56-287A1BAD59F3}"/>
    <cellStyle name="60% - Accent4 4 2 2 2 3 2 2" xfId="32772" xr:uid="{B9951A62-3BB0-49D0-BFE5-D2979E07F92B}"/>
    <cellStyle name="60% - Accent4 4 2 2 2 3 3" xfId="24444" xr:uid="{1970162D-DC9C-4771-B0F0-72B3AD88B0D5}"/>
    <cellStyle name="60% - Accent4 4 2 2 2 4" xfId="10563" xr:uid="{591F1CB0-EA8E-4AEA-9DB2-E9C123196507}"/>
    <cellStyle name="60% - Accent4 4 2 2 2 4 2" xfId="27220" xr:uid="{58B2413E-4203-4E13-97B2-F232BE019834}"/>
    <cellStyle name="60% - Accent4 4 2 2 2 5" xfId="18892" xr:uid="{8BB1C5A5-5BBB-476D-B934-963F07E2764C}"/>
    <cellStyle name="60% - Accent4 4 2 2 3" xfId="3682" xr:uid="{A793246A-126E-4AB6-B33A-E8CEA30E4463}"/>
    <cellStyle name="60% - Accent4 4 2 2 3 2" xfId="12012" xr:uid="{72C42547-CBCF-4D97-9B03-D90A988F4DD8}"/>
    <cellStyle name="60% - Accent4 4 2 2 3 2 2" xfId="28669" xr:uid="{0920EA67-B451-464E-9EFB-B19BC8F9F951}"/>
    <cellStyle name="60% - Accent4 4 2 2 3 3" xfId="20341" xr:uid="{F9609030-2782-4071-8359-330068339603}"/>
    <cellStyle name="60% - Accent4 4 2 2 4" xfId="6458" xr:uid="{E24987AA-E9E1-45CE-B45C-A1950D9C9B46}"/>
    <cellStyle name="60% - Accent4 4 2 2 4 2" xfId="14788" xr:uid="{93DD8E31-33FE-4E0A-A160-9030BF9695AB}"/>
    <cellStyle name="60% - Accent4 4 2 2 4 2 2" xfId="31445" xr:uid="{E5209665-FF79-4678-8FB1-CECAD688318A}"/>
    <cellStyle name="60% - Accent4 4 2 2 4 3" xfId="23117" xr:uid="{3C999B62-F986-4055-B05D-157CBC648A71}"/>
    <cellStyle name="60% - Accent4 4 2 2 5" xfId="9236" xr:uid="{25C97A9C-88D1-476A-9089-34E18CF2FEC0}"/>
    <cellStyle name="60% - Accent4 4 2 2 5 2" xfId="25893" xr:uid="{83F8118F-802B-4802-8719-6B614701557F}"/>
    <cellStyle name="60% - Accent4 4 2 2 6" xfId="17565" xr:uid="{58E60ACB-36D7-4205-87F0-4D673B504B4A}"/>
    <cellStyle name="60% - Accent4 4 2 3" xfId="1744" xr:uid="{EBC6C297-A51F-455F-9F4D-04A90DB64396}"/>
    <cellStyle name="60% - Accent4 4 2 3 2" xfId="4534" xr:uid="{19A396FB-0581-4F7B-B72E-194110345B18}"/>
    <cellStyle name="60% - Accent4 4 2 3 2 2" xfId="12864" xr:uid="{B46BD4B0-DF82-4152-BB68-CC883F595CE3}"/>
    <cellStyle name="60% - Accent4 4 2 3 2 2 2" xfId="29521" xr:uid="{67D2AE43-4282-45F7-958E-491E8C0E379E}"/>
    <cellStyle name="60% - Accent4 4 2 3 2 3" xfId="21193" xr:uid="{8F5669C9-2017-4E58-B719-EC8146914FD6}"/>
    <cellStyle name="60% - Accent4 4 2 3 3" xfId="7310" xr:uid="{6E152B53-57AE-4816-8694-439F2EBB6BCA}"/>
    <cellStyle name="60% - Accent4 4 2 3 3 2" xfId="15640" xr:uid="{2C37C799-4F1F-47BF-9A5E-DEAF44F412A9}"/>
    <cellStyle name="60% - Accent4 4 2 3 3 2 2" xfId="32297" xr:uid="{AF34FA03-D7BD-4A80-B917-DA117642B343}"/>
    <cellStyle name="60% - Accent4 4 2 3 3 3" xfId="23969" xr:uid="{52CE7772-99BA-48B9-BB61-CE4437FE808C}"/>
    <cellStyle name="60% - Accent4 4 2 3 4" xfId="10088" xr:uid="{63820822-F977-4852-8104-A7125E4BC61C}"/>
    <cellStyle name="60% - Accent4 4 2 3 4 2" xfId="26745" xr:uid="{D892BD17-88ED-4F3B-8C65-6B832D4E7293}"/>
    <cellStyle name="60% - Accent4 4 2 3 5" xfId="18417" xr:uid="{CA797CF6-9108-475F-B1A3-368C2C60C343}"/>
    <cellStyle name="60% - Accent4 4 2 4" xfId="3207" xr:uid="{E2ECEC59-F5B7-4D91-8AC0-F1366CF950B1}"/>
    <cellStyle name="60% - Accent4 4 2 4 2" xfId="11537" xr:uid="{705C3834-5DF3-4CED-A021-64E6BC40DC8F}"/>
    <cellStyle name="60% - Accent4 4 2 4 2 2" xfId="28194" xr:uid="{27F53121-68BE-480E-AAAD-1D0DC096B7C0}"/>
    <cellStyle name="60% - Accent4 4 2 4 3" xfId="19866" xr:uid="{0F59A286-7314-48FE-8456-8B2C2BAA72B5}"/>
    <cellStyle name="60% - Accent4 4 2 5" xfId="5983" xr:uid="{385E5BB4-0B59-497C-90A8-0461464C2323}"/>
    <cellStyle name="60% - Accent4 4 2 5 2" xfId="14313" xr:uid="{9CA59DBC-0696-4C6E-ADC6-EC867B7B3576}"/>
    <cellStyle name="60% - Accent4 4 2 5 2 2" xfId="30970" xr:uid="{33DC3B09-E02C-4A54-8DA1-7213923B4A40}"/>
    <cellStyle name="60% - Accent4 4 2 5 3" xfId="22642" xr:uid="{1B4D2614-22DC-4D50-8CA1-FF2269DD7D8A}"/>
    <cellStyle name="60% - Accent4 4 2 6" xfId="8761" xr:uid="{D0994A45-F3B2-4688-96C9-CC08883C78F1}"/>
    <cellStyle name="60% - Accent4 4 2 6 2" xfId="25418" xr:uid="{A59475AF-59A0-448E-9CEC-C93CF311C32D}"/>
    <cellStyle name="60% - Accent4 4 2 7" xfId="17090" xr:uid="{EC42B281-812E-4167-BBC7-BF88C6738BF6}"/>
    <cellStyle name="60% - Accent4 4 3" xfId="650" xr:uid="{E02BA06A-F95B-4D17-B42F-5962180F7464}"/>
    <cellStyle name="60% - Accent4 4 3 2" xfId="1980" xr:uid="{4D7D6982-8587-4EA0-8D46-A945531F005F}"/>
    <cellStyle name="60% - Accent4 4 3 2 2" xfId="4770" xr:uid="{1B2BE582-892C-4420-8D83-A1B52B9F37F8}"/>
    <cellStyle name="60% - Accent4 4 3 2 2 2" xfId="13100" xr:uid="{7D755EF6-7EF5-4648-8692-C8E026F4400D}"/>
    <cellStyle name="60% - Accent4 4 3 2 2 2 2" xfId="29757" xr:uid="{C62AA5F4-20FD-4859-9D30-073DF169FDAC}"/>
    <cellStyle name="60% - Accent4 4 3 2 2 3" xfId="21429" xr:uid="{680066BF-FD5F-4E5A-9E8B-2075EA0AE497}"/>
    <cellStyle name="60% - Accent4 4 3 2 3" xfId="7546" xr:uid="{15BA526C-053B-4BCD-8092-8F087E73F104}"/>
    <cellStyle name="60% - Accent4 4 3 2 3 2" xfId="15876" xr:uid="{42DCD2C8-0A65-4E8C-B57D-EFA6260E47EE}"/>
    <cellStyle name="60% - Accent4 4 3 2 3 2 2" xfId="32533" xr:uid="{3621A695-AF43-471C-9BD6-456306AECA69}"/>
    <cellStyle name="60% - Accent4 4 3 2 3 3" xfId="24205" xr:uid="{A8B1B920-3A96-446C-BFCA-37FF03A69E72}"/>
    <cellStyle name="60% - Accent4 4 3 2 4" xfId="10324" xr:uid="{B2DB80F4-E557-490B-A165-C1218DF3CED5}"/>
    <cellStyle name="60% - Accent4 4 3 2 4 2" xfId="26981" xr:uid="{53E10DE2-6C70-48D8-9712-236CD2D6B604}"/>
    <cellStyle name="60% - Accent4 4 3 2 5" xfId="18653" xr:uid="{6B7405F5-AF66-4EA9-9497-587923E2F360}"/>
    <cellStyle name="60% - Accent4 4 3 3" xfId="3443" xr:uid="{BC226F91-3AAE-4168-AF11-ED5BB712CC4A}"/>
    <cellStyle name="60% - Accent4 4 3 3 2" xfId="11773" xr:uid="{D0AF948F-D225-4E89-A918-E41E80C6CA39}"/>
    <cellStyle name="60% - Accent4 4 3 3 2 2" xfId="28430" xr:uid="{6E6A703B-ECD2-4499-81E0-8EB3DBB8FC4E}"/>
    <cellStyle name="60% - Accent4 4 3 3 3" xfId="20102" xr:uid="{19040F54-4D8B-497B-B751-046D6143042A}"/>
    <cellStyle name="60% - Accent4 4 3 4" xfId="6219" xr:uid="{A1A6F60E-BF54-4CD0-B8FE-B930065C1C9D}"/>
    <cellStyle name="60% - Accent4 4 3 4 2" xfId="14549" xr:uid="{A1503954-8EF5-42B2-AB51-10376FCDBD32}"/>
    <cellStyle name="60% - Accent4 4 3 4 2 2" xfId="31206" xr:uid="{F7DA11A8-A244-4615-B531-202EE459E7DD}"/>
    <cellStyle name="60% - Accent4 4 3 4 3" xfId="22878" xr:uid="{8B9CD02C-9891-47A5-9605-00C62EB356E0}"/>
    <cellStyle name="60% - Accent4 4 3 5" xfId="8997" xr:uid="{D4DB4D3A-9175-4BCB-A565-181B1DE5D5EE}"/>
    <cellStyle name="60% - Accent4 4 3 5 2" xfId="25654" xr:uid="{A57C3630-E287-4EBA-A026-BFDDB09EBB1A}"/>
    <cellStyle name="60% - Accent4 4 3 6" xfId="17326" xr:uid="{A4324E40-2FE8-4DB1-92E8-43A69C2D9112}"/>
    <cellStyle name="60% - Accent4 4 4" xfId="1127" xr:uid="{2C59E8E5-3FAC-4EBA-80BE-9EA09467EA40}"/>
    <cellStyle name="60% - Accent4 4 4 2" xfId="2455" xr:uid="{CDC13730-F618-4FF9-9242-6BAFA515264C}"/>
    <cellStyle name="60% - Accent4 4 4 2 2" xfId="5245" xr:uid="{FE375267-E78D-4B84-BD30-628EF0BE1015}"/>
    <cellStyle name="60% - Accent4 4 4 2 2 2" xfId="13575" xr:uid="{5C0F4EA5-3023-4E9D-A441-1A2C8E4FB8F9}"/>
    <cellStyle name="60% - Accent4 4 4 2 2 2 2" xfId="30232" xr:uid="{51ACD42E-08D4-4D40-8F6B-FE13B43A5354}"/>
    <cellStyle name="60% - Accent4 4 4 2 2 3" xfId="21904" xr:uid="{3E73B1C5-1937-41DB-96F5-AE43B2044CA9}"/>
    <cellStyle name="60% - Accent4 4 4 2 3" xfId="8021" xr:uid="{0A530750-5A7D-465F-B65B-C54CA6AB5FFA}"/>
    <cellStyle name="60% - Accent4 4 4 2 3 2" xfId="16351" xr:uid="{6D691B25-CF8F-466E-91BC-1D62E2DBC9F3}"/>
    <cellStyle name="60% - Accent4 4 4 2 3 2 2" xfId="33008" xr:uid="{02433A46-266A-43E2-9DF1-FE7366CAB9B9}"/>
    <cellStyle name="60% - Accent4 4 4 2 3 3" xfId="24680" xr:uid="{C9FB406B-9E50-4D20-AC23-253EDAE263E4}"/>
    <cellStyle name="60% - Accent4 4 4 2 4" xfId="10799" xr:uid="{B7F2BF76-A526-46D8-BBA8-B2811B629478}"/>
    <cellStyle name="60% - Accent4 4 4 2 4 2" xfId="27456" xr:uid="{38BBBDA5-E5BD-4D9A-8D77-3772A49D1DA2}"/>
    <cellStyle name="60% - Accent4 4 4 2 5" xfId="19128" xr:uid="{83B7961B-C90F-4FE3-9373-1C356230ED6A}"/>
    <cellStyle name="60% - Accent4 4 4 3" xfId="3918" xr:uid="{DFC2F2E4-04B0-47D2-A46A-2144E39ECEF7}"/>
    <cellStyle name="60% - Accent4 4 4 3 2" xfId="12248" xr:uid="{C4767A7F-6A1C-4B65-A766-983C4B1697E7}"/>
    <cellStyle name="60% - Accent4 4 4 3 2 2" xfId="28905" xr:uid="{45F1FDED-9C43-4966-8AD6-B9ABF97E423D}"/>
    <cellStyle name="60% - Accent4 4 4 3 3" xfId="20577" xr:uid="{C04F0F45-CF9C-4A3F-812D-9E3471BF93DF}"/>
    <cellStyle name="60% - Accent4 4 4 4" xfId="6694" xr:uid="{12988C4F-AD6C-492D-98F7-C304C2EF11A9}"/>
    <cellStyle name="60% - Accent4 4 4 4 2" xfId="15024" xr:uid="{2AFD1275-B25D-4ABF-A724-A071FE376BC3}"/>
    <cellStyle name="60% - Accent4 4 4 4 2 2" xfId="31681" xr:uid="{341EC1BD-CD77-413F-A784-5B95A1F443B9}"/>
    <cellStyle name="60% - Accent4 4 4 4 3" xfId="23353" xr:uid="{8093A16D-CCAD-4001-9134-204D02698C30}"/>
    <cellStyle name="60% - Accent4 4 4 5" xfId="9472" xr:uid="{21A57DFD-ED34-46F0-A0D9-4CFD213CE805}"/>
    <cellStyle name="60% - Accent4 4 4 5 2" xfId="26129" xr:uid="{C79D59DB-A33E-401A-B38B-B37E9C9C02C1}"/>
    <cellStyle name="60% - Accent4 4 4 6" xfId="17801" xr:uid="{44AFA067-334A-4CBA-9FDF-ABA7360DADCD}"/>
    <cellStyle name="60% - Accent4 4 5" xfId="1507" xr:uid="{2385C9E0-1C40-49B5-85FB-A454E81F06EE}"/>
    <cellStyle name="60% - Accent4 4 5 2" xfId="4297" xr:uid="{D6AFE595-BEC1-4BBF-BB47-AACB14B0846E}"/>
    <cellStyle name="60% - Accent4 4 5 2 2" xfId="12627" xr:uid="{BEA9483B-313C-4045-9F43-B6D1B4C22E01}"/>
    <cellStyle name="60% - Accent4 4 5 2 2 2" xfId="29284" xr:uid="{9334BC4A-8B10-4791-81DB-0EFEA17F8DA8}"/>
    <cellStyle name="60% - Accent4 4 5 2 3" xfId="20956" xr:uid="{15BF9300-76FE-4D05-96CB-84D4D467588A}"/>
    <cellStyle name="60% - Accent4 4 5 3" xfId="7073" xr:uid="{0F3B2F1A-11ED-4A44-913A-10B19437537A}"/>
    <cellStyle name="60% - Accent4 4 5 3 2" xfId="15403" xr:uid="{9905485B-93B6-4634-8396-787ACC151FC9}"/>
    <cellStyle name="60% - Accent4 4 5 3 2 2" xfId="32060" xr:uid="{E71E2CAD-10E8-4232-B2CA-34FE4AD8C821}"/>
    <cellStyle name="60% - Accent4 4 5 3 3" xfId="23732" xr:uid="{03D5416D-7A7E-4AE3-B86B-BD4E5418C083}"/>
    <cellStyle name="60% - Accent4 4 5 4" xfId="9851" xr:uid="{DA634CCA-8BE2-463B-BA30-14ADE7113D0E}"/>
    <cellStyle name="60% - Accent4 4 5 4 2" xfId="26508" xr:uid="{F0EE2097-844B-4F02-AF1D-4F0E7A84A80C}"/>
    <cellStyle name="60% - Accent4 4 5 5" xfId="18180" xr:uid="{A82C3CB9-42CC-4FDC-9AB2-88D19FE6663E}"/>
    <cellStyle name="60% - Accent4 4 6" xfId="2970" xr:uid="{A37F9A4F-D29E-47A9-AFB7-7265DDB81564}"/>
    <cellStyle name="60% - Accent4 4 6 2" xfId="11300" xr:uid="{B9AC1B95-8CB3-488C-BAE6-AC36D10B7F3D}"/>
    <cellStyle name="60% - Accent4 4 6 2 2" xfId="27957" xr:uid="{BEB83BE2-0921-4037-887D-55DCA9E28BDA}"/>
    <cellStyle name="60% - Accent4 4 6 3" xfId="19629" xr:uid="{A70F4F48-97E3-4E96-B8F1-55510937E447}"/>
    <cellStyle name="60% - Accent4 4 7" xfId="5746" xr:uid="{8A6C59C6-B650-4C14-9438-BB0F3C56C98E}"/>
    <cellStyle name="60% - Accent4 4 7 2" xfId="14076" xr:uid="{EE5B312A-A6C9-42BB-8B8F-4E2127A86C38}"/>
    <cellStyle name="60% - Accent4 4 7 2 2" xfId="30733" xr:uid="{3CA614E3-B1CD-41AB-A395-E45B19E74A4C}"/>
    <cellStyle name="60% - Accent4 4 7 3" xfId="22405" xr:uid="{9E8628FB-7F0A-45EC-BC16-C604B4975861}"/>
    <cellStyle name="60% - Accent4 4 8" xfId="8524" xr:uid="{1DD8B453-5C7A-4C8E-A01D-0EB726DB91AB}"/>
    <cellStyle name="60% - Accent4 4 8 2" xfId="25181" xr:uid="{78B65AA5-37A6-46F8-9772-F45AE1515F30}"/>
    <cellStyle name="60% - Accent4 4 9" xfId="16853" xr:uid="{EDB34EAD-500B-4C70-BB02-7586FAF36E3D}"/>
    <cellStyle name="60% - Accent4 5" xfId="302" xr:uid="{802A4DAC-0C19-4DD6-A653-AC98450CE894}"/>
    <cellStyle name="60% - Accent4 5 2" xfId="784" xr:uid="{9E721708-B56C-419B-9665-FE494B9111DF}"/>
    <cellStyle name="60% - Accent4 5 2 2" xfId="2112" xr:uid="{857D3D7B-633A-4232-8D9A-C58541F3E44B}"/>
    <cellStyle name="60% - Accent4 5 2 2 2" xfId="4902" xr:uid="{9FD34BC4-AD81-4AE3-AE0C-3B6A4320505B}"/>
    <cellStyle name="60% - Accent4 5 2 2 2 2" xfId="13232" xr:uid="{8C4B980A-4F28-4E8F-93B6-5701368F018D}"/>
    <cellStyle name="60% - Accent4 5 2 2 2 2 2" xfId="29889" xr:uid="{82B9D6A0-0AC5-46A5-8968-DBB1A7BFF02D}"/>
    <cellStyle name="60% - Accent4 5 2 2 2 3" xfId="21561" xr:uid="{6B1BA31B-4CE3-44A6-BAF8-3B6A798971F5}"/>
    <cellStyle name="60% - Accent4 5 2 2 3" xfId="7678" xr:uid="{4C232F71-D8CA-4A9B-A75B-5EF92202BD88}"/>
    <cellStyle name="60% - Accent4 5 2 2 3 2" xfId="16008" xr:uid="{5CC0A258-99C4-44D6-AE93-B4E59D38A342}"/>
    <cellStyle name="60% - Accent4 5 2 2 3 2 2" xfId="32665" xr:uid="{31D4CF37-AD40-40F0-BD8D-36F33ADCBA49}"/>
    <cellStyle name="60% - Accent4 5 2 2 3 3" xfId="24337" xr:uid="{99ABE0D8-263F-4837-B664-325305A4A707}"/>
    <cellStyle name="60% - Accent4 5 2 2 4" xfId="10456" xr:uid="{B101A12B-64CE-4819-93EA-89212DE4B8CA}"/>
    <cellStyle name="60% - Accent4 5 2 2 4 2" xfId="27113" xr:uid="{3B57DF06-A85A-470F-A549-3103946D83F3}"/>
    <cellStyle name="60% - Accent4 5 2 2 5" xfId="18785" xr:uid="{AFC4B58A-1D17-4486-9D3F-A39DBBE5D92D}"/>
    <cellStyle name="60% - Accent4 5 2 3" xfId="3575" xr:uid="{6DB5A3B4-1A6F-45AF-8B25-CEA9410E5F76}"/>
    <cellStyle name="60% - Accent4 5 2 3 2" xfId="11905" xr:uid="{D7EFC2EB-777A-4ABE-B367-8CC81A89459E}"/>
    <cellStyle name="60% - Accent4 5 2 3 2 2" xfId="28562" xr:uid="{E990326C-40C2-4EFC-A470-6AA7725621C7}"/>
    <cellStyle name="60% - Accent4 5 2 3 3" xfId="20234" xr:uid="{91C14603-E294-4666-B9FD-806B89F500C7}"/>
    <cellStyle name="60% - Accent4 5 2 4" xfId="6351" xr:uid="{40701EBC-9E06-437C-9B61-E509C40E504A}"/>
    <cellStyle name="60% - Accent4 5 2 4 2" xfId="14681" xr:uid="{C83897AF-986A-42F4-A776-0D9B59F4E9A2}"/>
    <cellStyle name="60% - Accent4 5 2 4 2 2" xfId="31338" xr:uid="{EB713994-6461-480E-B976-6E60C5602396}"/>
    <cellStyle name="60% - Accent4 5 2 4 3" xfId="23010" xr:uid="{BF52D315-FC6F-46AC-A11F-CD7215DEED5D}"/>
    <cellStyle name="60% - Accent4 5 2 5" xfId="9129" xr:uid="{5DA36E53-6B35-419C-83FD-B058FAF4EC90}"/>
    <cellStyle name="60% - Accent4 5 2 5 2" xfId="25786" xr:uid="{851AC5D4-5EBF-4929-9F8F-61B2BE3D9EF6}"/>
    <cellStyle name="60% - Accent4 5 2 6" xfId="17458" xr:uid="{D451ECFD-0D09-4AC9-B520-FEE556185E2B}"/>
    <cellStyle name="60% - Accent4 5 3" xfId="1632" xr:uid="{223F6893-A3C2-4626-8980-28710A6C8397}"/>
    <cellStyle name="60% - Accent4 5 3 2" xfId="4422" xr:uid="{208E44A8-49B7-4564-814C-C2CE53C987FD}"/>
    <cellStyle name="60% - Accent4 5 3 2 2" xfId="12752" xr:uid="{A0FCAF64-1102-465B-9EB2-646DC8C90319}"/>
    <cellStyle name="60% - Accent4 5 3 2 2 2" xfId="29409" xr:uid="{EAD54FAD-06F7-4CA6-9273-D87B04D11942}"/>
    <cellStyle name="60% - Accent4 5 3 2 3" xfId="21081" xr:uid="{1120C32A-AA04-42F5-85B1-0C4422EF4C2C}"/>
    <cellStyle name="60% - Accent4 5 3 3" xfId="7198" xr:uid="{A5B8C583-7F92-4FE3-9987-3EBD2915F072}"/>
    <cellStyle name="60% - Accent4 5 3 3 2" xfId="15528" xr:uid="{165C6F77-CE08-4E95-BD1F-1256487BFE7E}"/>
    <cellStyle name="60% - Accent4 5 3 3 2 2" xfId="32185" xr:uid="{38287623-52AB-42C1-9E4D-6C0E9316CC72}"/>
    <cellStyle name="60% - Accent4 5 3 3 3" xfId="23857" xr:uid="{5B386671-82C1-4080-A951-9A8E2D666369}"/>
    <cellStyle name="60% - Accent4 5 3 4" xfId="9976" xr:uid="{D9A21F51-D617-441E-A3F7-E5C162933EC4}"/>
    <cellStyle name="60% - Accent4 5 3 4 2" xfId="26633" xr:uid="{2C171961-B332-43B5-A82C-1ADDCDCD77F7}"/>
    <cellStyle name="60% - Accent4 5 3 5" xfId="18305" xr:uid="{84920614-996C-4C2E-AE6D-D375A4844869}"/>
    <cellStyle name="60% - Accent4 5 4" xfId="3095" xr:uid="{CC06D91F-9924-40E9-BAB7-DDDE4F5524DC}"/>
    <cellStyle name="60% - Accent4 5 4 2" xfId="11425" xr:uid="{F93580FB-E03B-4E91-9003-FD99001BCFEC}"/>
    <cellStyle name="60% - Accent4 5 4 2 2" xfId="28082" xr:uid="{FDA68443-D699-42D8-B00D-F46F4BC9F75B}"/>
    <cellStyle name="60% - Accent4 5 4 3" xfId="19754" xr:uid="{A7495911-925B-42BD-A86E-00976276C6E8}"/>
    <cellStyle name="60% - Accent4 5 5" xfId="5871" xr:uid="{140D777C-2FA2-48F4-A307-BABC0EB3FB82}"/>
    <cellStyle name="60% - Accent4 5 5 2" xfId="14201" xr:uid="{DF023805-9502-4E98-99E8-D8204EE9C2D8}"/>
    <cellStyle name="60% - Accent4 5 5 2 2" xfId="30858" xr:uid="{63E8B365-6CDA-47E4-873F-DBAFDA549740}"/>
    <cellStyle name="60% - Accent4 5 5 3" xfId="22530" xr:uid="{D537BFEE-B4A7-4E77-9280-73B873CED8AD}"/>
    <cellStyle name="60% - Accent4 5 6" xfId="8649" xr:uid="{CE793AC4-93CA-4C2C-8133-9DCBF11B35B7}"/>
    <cellStyle name="60% - Accent4 5 6 2" xfId="25306" xr:uid="{40C214D5-E683-4728-9A6F-0B8EBB5FEE0E}"/>
    <cellStyle name="60% - Accent4 5 7" xfId="16978" xr:uid="{3FDD2013-5543-4B0E-9B9F-2F72BE321086}"/>
    <cellStyle name="60% - Accent4 6" xfId="538" xr:uid="{5D3C593C-615C-492F-B6DD-79C28B87C2F8}"/>
    <cellStyle name="60% - Accent4 6 2" xfId="1868" xr:uid="{284B287C-1563-4F4D-9806-4B623391EAF1}"/>
    <cellStyle name="60% - Accent4 6 2 2" xfId="4658" xr:uid="{BDA60A34-8AA1-403B-8485-EF018C209121}"/>
    <cellStyle name="60% - Accent4 6 2 2 2" xfId="12988" xr:uid="{4A7886C4-9DB5-4359-B018-639AB7AF5DF0}"/>
    <cellStyle name="60% - Accent4 6 2 2 2 2" xfId="29645" xr:uid="{8C7056C0-16B3-4E68-A310-8ECCF0E91E82}"/>
    <cellStyle name="60% - Accent4 6 2 2 3" xfId="21317" xr:uid="{3F566EF1-7B05-48D9-80E4-FAD559204479}"/>
    <cellStyle name="60% - Accent4 6 2 3" xfId="7434" xr:uid="{57C49B90-8339-4839-B3FD-43CC9FDC913E}"/>
    <cellStyle name="60% - Accent4 6 2 3 2" xfId="15764" xr:uid="{917726D3-B41B-4E1D-9145-BC0FE2CF0344}"/>
    <cellStyle name="60% - Accent4 6 2 3 2 2" xfId="32421" xr:uid="{1AFB1D14-5435-4033-B75F-8BDC5A1C2BA1}"/>
    <cellStyle name="60% - Accent4 6 2 3 3" xfId="24093" xr:uid="{F5DA13B3-CF98-4A85-AFF6-D47A23F7B5BD}"/>
    <cellStyle name="60% - Accent4 6 2 4" xfId="10212" xr:uid="{1E2081A8-5E98-4026-B4B4-EFE32A8ED943}"/>
    <cellStyle name="60% - Accent4 6 2 4 2" xfId="26869" xr:uid="{AB1911A3-A1FF-47D9-B17B-B2FA0139731B}"/>
    <cellStyle name="60% - Accent4 6 2 5" xfId="18541" xr:uid="{576F88EB-8B16-49FF-885C-5358766C00D7}"/>
    <cellStyle name="60% - Accent4 6 3" xfId="3331" xr:uid="{073A1E6C-538E-47CA-ACD1-ECC88DDA68CB}"/>
    <cellStyle name="60% - Accent4 6 3 2" xfId="11661" xr:uid="{8D3D3834-4085-4AE5-8AD6-3C0560CB6A01}"/>
    <cellStyle name="60% - Accent4 6 3 2 2" xfId="28318" xr:uid="{326C64B6-C197-4F84-9E43-0002ADF16A7B}"/>
    <cellStyle name="60% - Accent4 6 3 3" xfId="19990" xr:uid="{A7EB8E93-A4B8-4F15-928D-71162257D29A}"/>
    <cellStyle name="60% - Accent4 6 4" xfId="6107" xr:uid="{F6369F87-0F4B-4FBE-8669-605B532660D4}"/>
    <cellStyle name="60% - Accent4 6 4 2" xfId="14437" xr:uid="{11DAE40B-598A-4C26-AC69-AD208F952EAA}"/>
    <cellStyle name="60% - Accent4 6 4 2 2" xfId="31094" xr:uid="{5A72173D-D4B2-44C5-A4BE-ED122389F73E}"/>
    <cellStyle name="60% - Accent4 6 4 3" xfId="22766" xr:uid="{19ACF3BE-ECB3-45A5-B9D1-BFA7AFD2ED0B}"/>
    <cellStyle name="60% - Accent4 6 5" xfId="8885" xr:uid="{E6F8586D-348D-40CB-9DAA-C995A065D4DF}"/>
    <cellStyle name="60% - Accent4 6 5 2" xfId="25542" xr:uid="{319075E7-0440-4048-8DF2-0E8EBA07CE8F}"/>
    <cellStyle name="60% - Accent4 6 6" xfId="17214" xr:uid="{D73FD980-CDB6-4BB4-BA87-1860E4DBCE2F}"/>
    <cellStyle name="60% - Accent4 7" xfId="1015" xr:uid="{B7CF3A32-00E4-49D7-AE31-4A347ABFE244}"/>
    <cellStyle name="60% - Accent4 7 2" xfId="2343" xr:uid="{045FECB0-DCC4-4143-A5D0-AFF80168AD4B}"/>
    <cellStyle name="60% - Accent4 7 2 2" xfId="5133" xr:uid="{6B7268ED-9E8B-44D2-B274-F82222B23A30}"/>
    <cellStyle name="60% - Accent4 7 2 2 2" xfId="13463" xr:uid="{1BCFAFA2-2296-4385-B570-B3AB0A39D03B}"/>
    <cellStyle name="60% - Accent4 7 2 2 2 2" xfId="30120" xr:uid="{D583B800-B16C-41AF-B4D6-18E3B1CFFB04}"/>
    <cellStyle name="60% - Accent4 7 2 2 3" xfId="21792" xr:uid="{C1A0950D-CB19-438F-B6DB-272B84560AA9}"/>
    <cellStyle name="60% - Accent4 7 2 3" xfId="7909" xr:uid="{C6B505B6-4CC0-4ACE-865A-C4CA1CC24433}"/>
    <cellStyle name="60% - Accent4 7 2 3 2" xfId="16239" xr:uid="{88B845BA-9F9A-40A1-9807-FC53CA8F1369}"/>
    <cellStyle name="60% - Accent4 7 2 3 2 2" xfId="32896" xr:uid="{B2862653-7C8C-4E57-A281-D13584A1D739}"/>
    <cellStyle name="60% - Accent4 7 2 3 3" xfId="24568" xr:uid="{9A20F589-DD0C-4860-98EA-53BD7C0B63F0}"/>
    <cellStyle name="60% - Accent4 7 2 4" xfId="10687" xr:uid="{4F099640-61D6-4787-A6B7-EC04F160DD6D}"/>
    <cellStyle name="60% - Accent4 7 2 4 2" xfId="27344" xr:uid="{A4E212A8-F30D-49B5-9D3A-C7CDD1F9C9F4}"/>
    <cellStyle name="60% - Accent4 7 2 5" xfId="19016" xr:uid="{C7028774-83C3-48C2-9B15-F30CAC9AD394}"/>
    <cellStyle name="60% - Accent4 7 3" xfId="3806" xr:uid="{B78EE787-84BA-4354-9A80-0830EBBA58A6}"/>
    <cellStyle name="60% - Accent4 7 3 2" xfId="12136" xr:uid="{3E62F5F7-F9F1-423D-B7C5-4A0FA0BC4B37}"/>
    <cellStyle name="60% - Accent4 7 3 2 2" xfId="28793" xr:uid="{D8ED4930-1458-4284-889F-BDD9FF1EC2BE}"/>
    <cellStyle name="60% - Accent4 7 3 3" xfId="20465" xr:uid="{7225FA31-F3F7-4E11-9CCC-5890554449B5}"/>
    <cellStyle name="60% - Accent4 7 4" xfId="6582" xr:uid="{C4D1992F-2A21-4F36-B76E-16A9EB492055}"/>
    <cellStyle name="60% - Accent4 7 4 2" xfId="14912" xr:uid="{C8E031C2-8FA9-4926-A51C-C04640F9B266}"/>
    <cellStyle name="60% - Accent4 7 4 2 2" xfId="31569" xr:uid="{D6B178E0-1ECA-4929-B33D-9257D404FDFA}"/>
    <cellStyle name="60% - Accent4 7 4 3" xfId="23241" xr:uid="{E8C14F67-4D25-48F4-827D-A7E03CB7FA58}"/>
    <cellStyle name="60% - Accent4 7 5" xfId="9360" xr:uid="{54B1837C-03E1-4296-9905-4A468E027B04}"/>
    <cellStyle name="60% - Accent4 7 5 2" xfId="26017" xr:uid="{F8630C79-83A0-4046-987A-AC6AFA3DFE26}"/>
    <cellStyle name="60% - Accent4 7 6" xfId="17689" xr:uid="{85D054FD-D4F5-4698-BDD6-042BAB536685}"/>
    <cellStyle name="60% - Accent4 8" xfId="1250" xr:uid="{8C57F9AA-AC7D-4A4A-8079-4CFE3C5960E7}"/>
    <cellStyle name="60% - Accent4 8 2" xfId="2578" xr:uid="{C717219D-5275-4FC1-A5B6-D7C16497129B}"/>
    <cellStyle name="60% - Accent4 8 2 2" xfId="5368" xr:uid="{02AED4CA-1D94-49F8-B8BC-DB199FBCB305}"/>
    <cellStyle name="60% - Accent4 8 2 2 2" xfId="13698" xr:uid="{92AAA5EB-E873-40C7-A923-6E0A890EC53B}"/>
    <cellStyle name="60% - Accent4 8 2 2 2 2" xfId="30355" xr:uid="{F157C47A-3809-4F8E-B3C7-9E07A66B6CE1}"/>
    <cellStyle name="60% - Accent4 8 2 2 3" xfId="22027" xr:uid="{475AF003-827B-4BDB-8197-2D828C31F4F1}"/>
    <cellStyle name="60% - Accent4 8 2 3" xfId="8144" xr:uid="{6FCCDAC9-9CF5-4B01-BE9B-9DC2C574ACC4}"/>
    <cellStyle name="60% - Accent4 8 2 3 2" xfId="16474" xr:uid="{F5725DF5-34BB-41A1-8B5B-8404242F39FF}"/>
    <cellStyle name="60% - Accent4 8 2 3 2 2" xfId="33131" xr:uid="{6761FB1C-6589-413B-843C-C8E5065054B3}"/>
    <cellStyle name="60% - Accent4 8 2 3 3" xfId="24803" xr:uid="{45939C4F-1109-4CD1-B101-34C799D7CAE8}"/>
    <cellStyle name="60% - Accent4 8 2 4" xfId="10922" xr:uid="{BA6D81DE-D00A-48D6-A533-9A8A465C2745}"/>
    <cellStyle name="60% - Accent4 8 2 4 2" xfId="27579" xr:uid="{F96C2DA9-C118-4E2B-ACDD-DF8F40A89E8C}"/>
    <cellStyle name="60% - Accent4 8 2 5" xfId="19251" xr:uid="{D0D973C8-886C-483E-B91C-E2F34C513520}"/>
    <cellStyle name="60% - Accent4 8 3" xfId="4041" xr:uid="{B218D5B2-301E-4689-A8C7-DA6E67169E43}"/>
    <cellStyle name="60% - Accent4 8 3 2" xfId="12371" xr:uid="{3CFB1C29-CAE1-4CDD-99F1-E2AD18C7EC34}"/>
    <cellStyle name="60% - Accent4 8 3 2 2" xfId="29028" xr:uid="{4451C3F5-69DE-4B6D-A0CE-9365344959E1}"/>
    <cellStyle name="60% - Accent4 8 3 3" xfId="20700" xr:uid="{EAC7B4AF-CD42-47AC-9AB5-D3BE2C401AC6}"/>
    <cellStyle name="60% - Accent4 8 4" xfId="6817" xr:uid="{E9D7010E-B177-4170-B8BE-CD89CD3316E8}"/>
    <cellStyle name="60% - Accent4 8 4 2" xfId="15147" xr:uid="{997A2D7D-5F48-4697-BBF0-F0B560228134}"/>
    <cellStyle name="60% - Accent4 8 4 2 2" xfId="31804" xr:uid="{F3EE6E0E-A403-411B-8397-3FDE33E92392}"/>
    <cellStyle name="60% - Accent4 8 4 3" xfId="23476" xr:uid="{2F6AD22D-5213-44DE-A57E-BED4D67C55A5}"/>
    <cellStyle name="60% - Accent4 8 5" xfId="9595" xr:uid="{912E0A6C-CA66-405E-B467-F7625D4F049E}"/>
    <cellStyle name="60% - Accent4 8 5 2" xfId="26252" xr:uid="{F1D1815B-8952-4598-B4FF-4141F9A9CBC7}"/>
    <cellStyle name="60% - Accent4 8 6" xfId="17924" xr:uid="{174E613C-4317-40D1-847D-A0E38DF26903}"/>
    <cellStyle name="60% - Accent4 9" xfId="1272" xr:uid="{2F535C1C-A808-49DC-891D-0842B765DDB4}"/>
    <cellStyle name="60% - Accent4 9 2" xfId="2600" xr:uid="{1693C83D-5B68-47DE-A317-2BB36760B9BB}"/>
    <cellStyle name="60% - Accent4 9 2 2" xfId="5390" xr:uid="{18DCEF05-6C54-4977-8B85-76FAAD0DC564}"/>
    <cellStyle name="60% - Accent4 9 2 2 2" xfId="13720" xr:uid="{05D11B68-DFB3-4D9B-98E6-E7174B562ACF}"/>
    <cellStyle name="60% - Accent4 9 2 2 2 2" xfId="30377" xr:uid="{03F5B450-110E-4CCE-BB8B-F602F031BFD0}"/>
    <cellStyle name="60% - Accent4 9 2 2 3" xfId="22049" xr:uid="{18AB91D0-492E-469B-83EF-46D75E01873F}"/>
    <cellStyle name="60% - Accent4 9 2 3" xfId="8166" xr:uid="{11B38F92-41F1-4118-B788-A50A5E490EA0}"/>
    <cellStyle name="60% - Accent4 9 2 3 2" xfId="16496" xr:uid="{81EC3622-6097-49C7-A047-B66FF8459A26}"/>
    <cellStyle name="60% - Accent4 9 2 3 2 2" xfId="33153" xr:uid="{BA346D78-0698-4916-A993-3CF9FD82142C}"/>
    <cellStyle name="60% - Accent4 9 2 3 3" xfId="24825" xr:uid="{6E730D64-27E9-44D8-918A-B2D6BFB22C72}"/>
    <cellStyle name="60% - Accent4 9 2 4" xfId="10944" xr:uid="{37D56538-E9C1-43D4-AE51-624168E4D7D2}"/>
    <cellStyle name="60% - Accent4 9 2 4 2" xfId="27601" xr:uid="{DD856ABA-BD63-4255-ACA9-09CFE6B69795}"/>
    <cellStyle name="60% - Accent4 9 2 5" xfId="19273" xr:uid="{79002C93-DFB5-40CF-9E00-E4C3CF7C4507}"/>
    <cellStyle name="60% - Accent4 9 3" xfId="4063" xr:uid="{8B0B3AEF-F53B-4F5A-8497-76D0115F705B}"/>
    <cellStyle name="60% - Accent4 9 3 2" xfId="12393" xr:uid="{69988B38-6144-410C-95D8-BFABEBE0D079}"/>
    <cellStyle name="60% - Accent4 9 3 2 2" xfId="29050" xr:uid="{E27C39E7-7033-47EF-9F77-D2BD45A86CC6}"/>
    <cellStyle name="60% - Accent4 9 3 3" xfId="20722" xr:uid="{3BD067AE-5B8C-48E1-8940-8F3124163D56}"/>
    <cellStyle name="60% - Accent4 9 4" xfId="6839" xr:uid="{3D3EA532-7A4F-43E4-A2EF-5A9C7A6DED03}"/>
    <cellStyle name="60% - Accent4 9 4 2" xfId="15169" xr:uid="{02103AB6-FE8E-4B1C-AEE9-3EB9ED15DB00}"/>
    <cellStyle name="60% - Accent4 9 4 2 2" xfId="31826" xr:uid="{585160D3-EDA6-49EF-B774-6F0F885CDBC9}"/>
    <cellStyle name="60% - Accent4 9 4 3" xfId="23498" xr:uid="{EC8380EB-04EB-47FC-BCA7-1CF11231E898}"/>
    <cellStyle name="60% - Accent4 9 5" xfId="9617" xr:uid="{550DF68D-9549-4B63-A56F-97C00C92F410}"/>
    <cellStyle name="60% - Accent4 9 5 2" xfId="26274" xr:uid="{31223A6C-B87A-427D-BFEF-C97CDABC1BA9}"/>
    <cellStyle name="60% - Accent4 9 6" xfId="17946" xr:uid="{DF7A1747-DE23-491C-ACB3-1715894209F4}"/>
    <cellStyle name="60% - Accent5" xfId="51" builtinId="48" customBuiltin="1"/>
    <cellStyle name="60% - Accent5 10" xfId="1393" xr:uid="{BA4C0E7D-98E6-4782-801A-2BB8AC5446B7}"/>
    <cellStyle name="60% - Accent5 10 2" xfId="4184" xr:uid="{D6AED3D1-182C-4025-8DC4-400126E81F78}"/>
    <cellStyle name="60% - Accent5 10 2 2" xfId="12514" xr:uid="{091B31CB-C0D8-44B9-B172-30CBFB32AB8C}"/>
    <cellStyle name="60% - Accent5 10 2 2 2" xfId="29171" xr:uid="{2284800C-1F7A-40FF-88E9-C108E7076F7A}"/>
    <cellStyle name="60% - Accent5 10 2 3" xfId="20843" xr:uid="{7373C3D7-ACAB-4BE4-8420-C29FB4C2F6E7}"/>
    <cellStyle name="60% - Accent5 10 3" xfId="6960" xr:uid="{BC57ECFC-0C67-4F2D-902C-DFF54BF8585B}"/>
    <cellStyle name="60% - Accent5 10 3 2" xfId="15290" xr:uid="{02B01605-7BE8-4284-A411-997F1751A267}"/>
    <cellStyle name="60% - Accent5 10 3 2 2" xfId="31947" xr:uid="{A5667691-4505-4904-B994-2619C4F9A0E2}"/>
    <cellStyle name="60% - Accent5 10 3 3" xfId="23619" xr:uid="{39C756B2-B4F1-449B-BFC6-8AAFE812A4B9}"/>
    <cellStyle name="60% - Accent5 10 4" xfId="9738" xr:uid="{8EC12EA9-720B-4923-8E67-41C8935D4039}"/>
    <cellStyle name="60% - Accent5 10 4 2" xfId="26395" xr:uid="{61BDBEFC-3115-4209-9C65-49705D22FF39}"/>
    <cellStyle name="60% - Accent5 10 5" xfId="18067" xr:uid="{C2375A93-2F51-4E3E-B173-8BBFF6A0B4E8}"/>
    <cellStyle name="60% - Accent5 11" xfId="2855" xr:uid="{63E4F5C4-74B4-4D38-BAB2-05FE6D987177}"/>
    <cellStyle name="60% - Accent5 11 2" xfId="11187" xr:uid="{0D560714-3C20-41D7-A4B5-F2CA92D217FA}"/>
    <cellStyle name="60% - Accent5 11 2 2" xfId="27844" xr:uid="{DCE13029-B9E9-4372-BD43-B1CCC3663676}"/>
    <cellStyle name="60% - Accent5 11 3" xfId="19516" xr:uid="{C4A886C2-DC0C-4DBA-B464-11809CB6814F}"/>
    <cellStyle name="60% - Accent5 12" xfId="5633" xr:uid="{5255BDB9-B611-4F7E-B037-0B913DCC35D4}"/>
    <cellStyle name="60% - Accent5 12 2" xfId="13963" xr:uid="{E9FCF09A-0F71-411E-A39D-EF80E8BAF9F9}"/>
    <cellStyle name="60% - Accent5 12 2 2" xfId="30620" xr:uid="{EDD4FBFA-FA1F-4F2A-BE02-5B146CE43964}"/>
    <cellStyle name="60% - Accent5 12 3" xfId="22292" xr:uid="{F7B22AB9-06A2-47E5-ADDA-042B9DC1B321}"/>
    <cellStyle name="60% - Accent5 13" xfId="8409" xr:uid="{DE344502-0125-472D-A3C5-72D18502024D}"/>
    <cellStyle name="60% - Accent5 13 2" xfId="25068" xr:uid="{237BEB85-7055-4085-8336-98985BAF7614}"/>
    <cellStyle name="60% - Accent5 14" xfId="16738" xr:uid="{035EB126-8FC3-4516-9C45-09E88DFADF49}"/>
    <cellStyle name="60% - Accent5 15" xfId="34705" xr:uid="{DA0C2138-7D68-4605-8C9C-CE58961B6C0A}"/>
    <cellStyle name="60% - Accent5 2" xfId="91" xr:uid="{6715294F-8E15-4F38-B40F-AE6F40D9ED9B}"/>
    <cellStyle name="60% - Accent5 2 10" xfId="5668" xr:uid="{36D83BCD-ADA5-44B8-B701-0C85E6F01D9D}"/>
    <cellStyle name="60% - Accent5 2 10 2" xfId="13998" xr:uid="{5E5A2256-6CBF-4009-ACF0-6F8676C13B42}"/>
    <cellStyle name="60% - Accent5 2 10 2 2" xfId="30655" xr:uid="{124B6B45-C44F-45E7-B5C8-12CE84BD0D84}"/>
    <cellStyle name="60% - Accent5 2 10 3" xfId="22327" xr:uid="{43E8E380-1346-4C3E-B8A6-8F50E431475E}"/>
    <cellStyle name="60% - Accent5 2 11" xfId="8445" xr:uid="{6A6A142D-1C02-4B4F-9F0E-FD10F60959AF}"/>
    <cellStyle name="60% - Accent5 2 11 2" xfId="25103" xr:uid="{552641EB-1C5F-4D94-92C7-2BDEB50FDC01}"/>
    <cellStyle name="60% - Accent5 2 12" xfId="16775" xr:uid="{8A4B62E7-60B7-4E68-A181-B06B097DAB32}"/>
    <cellStyle name="60% - Accent5 2 13" xfId="33882" xr:uid="{E1B7101D-0287-4C05-A3FE-3BEC91326043}"/>
    <cellStyle name="60% - Accent5 2 14" xfId="34729" xr:uid="{35B4AD5C-4A72-4634-9C53-6E348ACA2401}"/>
    <cellStyle name="60% - Accent5 2 2" xfId="152" xr:uid="{18DDBA7E-60BB-4885-930A-62087B64C7F4}"/>
    <cellStyle name="60% - Accent5 2 2 10" xfId="8504" xr:uid="{B2E8C1AB-222A-4893-96B5-C228188A8030}"/>
    <cellStyle name="60% - Accent5 2 2 10 2" xfId="25161" xr:uid="{4CD8DFD3-EFF5-438D-915E-98641D7917DC}"/>
    <cellStyle name="60% - Accent5 2 2 11" xfId="16833" xr:uid="{C5DF51D8-2CED-4A57-AEB0-52AC529D8162}"/>
    <cellStyle name="60% - Accent5 2 2 12" xfId="34789" xr:uid="{A9108E0A-7B28-435D-9B1D-1C3A1F5C48BF}"/>
    <cellStyle name="60% - Accent5 2 2 2" xfId="272" xr:uid="{236369F1-7E6C-4889-8371-50D8BFDB6D9D}"/>
    <cellStyle name="60% - Accent5 2 2 2 2" xfId="514" xr:uid="{175A49DB-4810-4053-AB24-D68F67436222}"/>
    <cellStyle name="60% - Accent5 2 2 2 2 2" xfId="990" xr:uid="{C2C767D4-373E-4B11-ACD7-E29AE9077221}"/>
    <cellStyle name="60% - Accent5 2 2 2 2 2 2" xfId="2318" xr:uid="{52C3A710-3328-4607-A741-F1EA1B330140}"/>
    <cellStyle name="60% - Accent5 2 2 2 2 2 2 2" xfId="5108" xr:uid="{40B49424-3046-4971-A075-F9AEB8BF3204}"/>
    <cellStyle name="60% - Accent5 2 2 2 2 2 2 2 2" xfId="13438" xr:uid="{E36394CD-2CDE-499C-8381-F5A2E48E68F6}"/>
    <cellStyle name="60% - Accent5 2 2 2 2 2 2 2 2 2" xfId="30095" xr:uid="{B921CC0E-06F3-42F4-AECE-ED485C09A2AB}"/>
    <cellStyle name="60% - Accent5 2 2 2 2 2 2 2 3" xfId="21767" xr:uid="{9E714B9E-2376-43B3-8AE6-3C4FF4C9E5EE}"/>
    <cellStyle name="60% - Accent5 2 2 2 2 2 2 3" xfId="7884" xr:uid="{0C2B0433-48B3-433C-B6A5-1D71F815C2AF}"/>
    <cellStyle name="60% - Accent5 2 2 2 2 2 2 3 2" xfId="16214" xr:uid="{E34D3F27-68E0-44F5-8269-9425907F08F4}"/>
    <cellStyle name="60% - Accent5 2 2 2 2 2 2 3 2 2" xfId="32871" xr:uid="{3462F0B9-2301-44C8-ACAE-F97E730C8A6D}"/>
    <cellStyle name="60% - Accent5 2 2 2 2 2 2 3 3" xfId="24543" xr:uid="{7815EBD4-A659-4B64-A995-DDBFF7E6D86E}"/>
    <cellStyle name="60% - Accent5 2 2 2 2 2 2 4" xfId="10662" xr:uid="{DAB485A7-A7DE-40A7-9AD9-BC1C4E802FD5}"/>
    <cellStyle name="60% - Accent5 2 2 2 2 2 2 4 2" xfId="27319" xr:uid="{14C133E1-1B1B-4692-A787-38C049DF3C5C}"/>
    <cellStyle name="60% - Accent5 2 2 2 2 2 2 5" xfId="18991" xr:uid="{BC3103CE-2544-40AE-BB6E-125526C80F92}"/>
    <cellStyle name="60% - Accent5 2 2 2 2 2 3" xfId="3781" xr:uid="{6BEB7086-46BD-4833-90DF-65BBD85DD34B}"/>
    <cellStyle name="60% - Accent5 2 2 2 2 2 3 2" xfId="12111" xr:uid="{6E1310A2-050B-4EC1-BABD-1BE5FBB0F0A2}"/>
    <cellStyle name="60% - Accent5 2 2 2 2 2 3 2 2" xfId="28768" xr:uid="{DCCEF61D-A57E-4027-A980-E4DF7E0F3124}"/>
    <cellStyle name="60% - Accent5 2 2 2 2 2 3 3" xfId="20440" xr:uid="{358405F1-E5A6-4988-B32B-98C087054D37}"/>
    <cellStyle name="60% - Accent5 2 2 2 2 2 4" xfId="6557" xr:uid="{43E3BC82-C54F-45EE-82CF-1C75A9623999}"/>
    <cellStyle name="60% - Accent5 2 2 2 2 2 4 2" xfId="14887" xr:uid="{514C372B-4342-4B17-9CEB-00BA9942123C}"/>
    <cellStyle name="60% - Accent5 2 2 2 2 2 4 2 2" xfId="31544" xr:uid="{D7E8208F-D701-44EC-87A0-E1AA9A336AB7}"/>
    <cellStyle name="60% - Accent5 2 2 2 2 2 4 3" xfId="23216" xr:uid="{093CEAA6-7136-496D-B0A6-1BBC4525D677}"/>
    <cellStyle name="60% - Accent5 2 2 2 2 2 5" xfId="9335" xr:uid="{78BE1A3A-97DE-4F64-BF97-D6FF9E2B9D45}"/>
    <cellStyle name="60% - Accent5 2 2 2 2 2 5 2" xfId="25992" xr:uid="{D38F50EC-89DE-4B92-94CC-524A9DECB0D6}"/>
    <cellStyle name="60% - Accent5 2 2 2 2 2 6" xfId="17664" xr:uid="{C64EA2C4-FEED-41BA-84B1-C2E17C5AC13C}"/>
    <cellStyle name="60% - Accent5 2 2 2 2 3" xfId="1844" xr:uid="{0DDF47C6-578F-417B-914B-AECD23BB0E6D}"/>
    <cellStyle name="60% - Accent5 2 2 2 2 3 2" xfId="4634" xr:uid="{D96931BF-79E8-4DC8-A221-88FDC5F46463}"/>
    <cellStyle name="60% - Accent5 2 2 2 2 3 2 2" xfId="12964" xr:uid="{BB577AD4-528F-4A3C-AC73-35395E4BAADC}"/>
    <cellStyle name="60% - Accent5 2 2 2 2 3 2 2 2" xfId="29621" xr:uid="{50910BDC-48CA-4F81-B845-23815D483CD0}"/>
    <cellStyle name="60% - Accent5 2 2 2 2 3 2 3" xfId="21293" xr:uid="{FB53CB25-0178-4934-A910-DC4DFCAE1B3D}"/>
    <cellStyle name="60% - Accent5 2 2 2 2 3 3" xfId="7410" xr:uid="{75B3075A-069E-4D79-8940-A6483353BE67}"/>
    <cellStyle name="60% - Accent5 2 2 2 2 3 3 2" xfId="15740" xr:uid="{A81A4E86-8EBC-4DE6-8416-81F414FF6D48}"/>
    <cellStyle name="60% - Accent5 2 2 2 2 3 3 2 2" xfId="32397" xr:uid="{F1740021-3620-4B52-ADFB-0F4C46A7126A}"/>
    <cellStyle name="60% - Accent5 2 2 2 2 3 3 3" xfId="24069" xr:uid="{9C089CF2-90BF-4E97-8B85-FA907BA6F2D9}"/>
    <cellStyle name="60% - Accent5 2 2 2 2 3 4" xfId="10188" xr:uid="{4E4E7A87-E833-4C50-9560-FA3329ACBF70}"/>
    <cellStyle name="60% - Accent5 2 2 2 2 3 4 2" xfId="26845" xr:uid="{6FED1DF3-4D76-4EC3-A855-6969FB56A946}"/>
    <cellStyle name="60% - Accent5 2 2 2 2 3 5" xfId="18517" xr:uid="{8198D3A5-125C-4E35-9C23-0A6C62A24DBD}"/>
    <cellStyle name="60% - Accent5 2 2 2 2 4" xfId="3307" xr:uid="{B158C23B-3A91-45A8-A3AC-DF026DC55BBC}"/>
    <cellStyle name="60% - Accent5 2 2 2 2 4 2" xfId="11637" xr:uid="{FB625226-87F5-4981-854D-141F105CB881}"/>
    <cellStyle name="60% - Accent5 2 2 2 2 4 2 2" xfId="28294" xr:uid="{6105DBC0-67B6-4182-A74A-51D1EBD1A853}"/>
    <cellStyle name="60% - Accent5 2 2 2 2 4 3" xfId="19966" xr:uid="{EF4CDBFB-6247-454E-B6C5-3929F6626292}"/>
    <cellStyle name="60% - Accent5 2 2 2 2 5" xfId="6083" xr:uid="{C8348758-21E1-44C5-8303-8EB2FA96AE91}"/>
    <cellStyle name="60% - Accent5 2 2 2 2 5 2" xfId="14413" xr:uid="{E79F3137-38A1-45BE-AC1E-02960E213177}"/>
    <cellStyle name="60% - Accent5 2 2 2 2 5 2 2" xfId="31070" xr:uid="{32A05982-E6A3-409D-85C5-0381D70ED7C5}"/>
    <cellStyle name="60% - Accent5 2 2 2 2 5 3" xfId="22742" xr:uid="{3F7B59B1-EAE1-424E-8D26-C5FFAC7C6749}"/>
    <cellStyle name="60% - Accent5 2 2 2 2 6" xfId="8861" xr:uid="{B28FCCF2-94A0-4372-AF39-02C1DB9F4F4C}"/>
    <cellStyle name="60% - Accent5 2 2 2 2 6 2" xfId="25518" xr:uid="{E7C451C8-E30E-4D45-9545-60847B04DFED}"/>
    <cellStyle name="60% - Accent5 2 2 2 2 7" xfId="17190" xr:uid="{C578AE4E-42A8-4AC9-8032-7294B3E65E3A}"/>
    <cellStyle name="60% - Accent5 2 2 2 3" xfId="750" xr:uid="{2D922997-A10C-40BD-92C8-D5A117427B70}"/>
    <cellStyle name="60% - Accent5 2 2 2 3 2" xfId="2080" xr:uid="{FD1EC0D7-EB3C-4AA8-A594-E9D364E424F6}"/>
    <cellStyle name="60% - Accent5 2 2 2 3 2 2" xfId="4870" xr:uid="{F913B18D-A1D4-415D-A7AC-44C814F75477}"/>
    <cellStyle name="60% - Accent5 2 2 2 3 2 2 2" xfId="13200" xr:uid="{FA32A0E0-6F41-4C9A-A52F-09FE8ED6B740}"/>
    <cellStyle name="60% - Accent5 2 2 2 3 2 2 2 2" xfId="29857" xr:uid="{465BF4DB-BDD5-43E7-BB12-5A31D3729D4D}"/>
    <cellStyle name="60% - Accent5 2 2 2 3 2 2 3" xfId="21529" xr:uid="{C644C162-29B5-41FE-A58A-BC4544E6DD9E}"/>
    <cellStyle name="60% - Accent5 2 2 2 3 2 3" xfId="7646" xr:uid="{A4AF4731-F3CC-4558-AA1E-E52966F1E210}"/>
    <cellStyle name="60% - Accent5 2 2 2 3 2 3 2" xfId="15976" xr:uid="{5321484E-6891-4381-B0C4-E56B33521B44}"/>
    <cellStyle name="60% - Accent5 2 2 2 3 2 3 2 2" xfId="32633" xr:uid="{7F910FAF-003A-4F1A-AF18-81E03F2EDDD7}"/>
    <cellStyle name="60% - Accent5 2 2 2 3 2 3 3" xfId="24305" xr:uid="{D9E00CD0-CF0E-45B1-9CF2-26DFE839FE22}"/>
    <cellStyle name="60% - Accent5 2 2 2 3 2 4" xfId="10424" xr:uid="{C765C967-47A8-41FF-B87E-125BCBA57D68}"/>
    <cellStyle name="60% - Accent5 2 2 2 3 2 4 2" xfId="27081" xr:uid="{76D4FB29-3D38-47AA-96A8-3960FC0CA5D5}"/>
    <cellStyle name="60% - Accent5 2 2 2 3 2 5" xfId="18753" xr:uid="{00807CD9-9349-45D2-8E2F-FEBD74560517}"/>
    <cellStyle name="60% - Accent5 2 2 2 3 3" xfId="3543" xr:uid="{5A4E1D4E-184C-42F2-B38E-15D8D5AF5FE3}"/>
    <cellStyle name="60% - Accent5 2 2 2 3 3 2" xfId="11873" xr:uid="{0A9C515F-FB92-469A-BB30-93F7A802FCA6}"/>
    <cellStyle name="60% - Accent5 2 2 2 3 3 2 2" xfId="28530" xr:uid="{D70105C1-111F-46F8-AFDF-CA0254F75D52}"/>
    <cellStyle name="60% - Accent5 2 2 2 3 3 3" xfId="20202" xr:uid="{8ED50A67-434A-4FA4-AB8F-C1480771EF86}"/>
    <cellStyle name="60% - Accent5 2 2 2 3 4" xfId="6319" xr:uid="{2F76AE2E-E939-474D-AC4D-C8DDDC7EC5C0}"/>
    <cellStyle name="60% - Accent5 2 2 2 3 4 2" xfId="14649" xr:uid="{79079CED-85BE-40FD-89C2-83676F36D45B}"/>
    <cellStyle name="60% - Accent5 2 2 2 3 4 2 2" xfId="31306" xr:uid="{7EE38E27-12A3-4DDF-A5E4-13438D0F2E5B}"/>
    <cellStyle name="60% - Accent5 2 2 2 3 4 3" xfId="22978" xr:uid="{94FDC373-879F-46B4-950E-FA19B38F9E54}"/>
    <cellStyle name="60% - Accent5 2 2 2 3 5" xfId="9097" xr:uid="{2586AEBB-397E-48E0-B217-4308F326DD96}"/>
    <cellStyle name="60% - Accent5 2 2 2 3 5 2" xfId="25754" xr:uid="{0EEBD0A0-0875-4975-98B5-AFD0A79C68CA}"/>
    <cellStyle name="60% - Accent5 2 2 2 3 6" xfId="17426" xr:uid="{2B6A0350-16D5-462F-8BB8-8154707E8E6C}"/>
    <cellStyle name="60% - Accent5 2 2 2 4" xfId="1227" xr:uid="{B213310D-F0B3-4BF1-82B1-817B2E60B86D}"/>
    <cellStyle name="60% - Accent5 2 2 2 4 2" xfId="2555" xr:uid="{364E0554-8D9B-49D9-94F8-6592F8C40E5D}"/>
    <cellStyle name="60% - Accent5 2 2 2 4 2 2" xfId="5345" xr:uid="{C34612B2-2974-4D68-9167-28094F467DCB}"/>
    <cellStyle name="60% - Accent5 2 2 2 4 2 2 2" xfId="13675" xr:uid="{DD5C3B4B-EFC1-4F0E-840D-4C12BCAE0BB8}"/>
    <cellStyle name="60% - Accent5 2 2 2 4 2 2 2 2" xfId="30332" xr:uid="{22DCDEA9-B343-4064-BEF9-F5B6CE99F4CF}"/>
    <cellStyle name="60% - Accent5 2 2 2 4 2 2 3" xfId="22004" xr:uid="{E832B3D1-8CD7-4015-AAA0-B9D5AC3DF7FB}"/>
    <cellStyle name="60% - Accent5 2 2 2 4 2 3" xfId="8121" xr:uid="{BBC91199-8027-441C-AA96-EE9E657FFEE3}"/>
    <cellStyle name="60% - Accent5 2 2 2 4 2 3 2" xfId="16451" xr:uid="{005A8A81-ADAB-45C8-BBE8-AAFE3F6E98D1}"/>
    <cellStyle name="60% - Accent5 2 2 2 4 2 3 2 2" xfId="33108" xr:uid="{6F76FF14-8353-4ED3-AF16-39A818354E37}"/>
    <cellStyle name="60% - Accent5 2 2 2 4 2 3 3" xfId="24780" xr:uid="{A29D7300-7067-4240-8358-1D441376F917}"/>
    <cellStyle name="60% - Accent5 2 2 2 4 2 4" xfId="10899" xr:uid="{8EF5D51A-994B-42AA-B62F-5B722795A334}"/>
    <cellStyle name="60% - Accent5 2 2 2 4 2 4 2" xfId="27556" xr:uid="{AC8B1E45-EC54-459C-9481-ED2CD55F790E}"/>
    <cellStyle name="60% - Accent5 2 2 2 4 2 5" xfId="19228" xr:uid="{ECF53E72-7837-4488-A97A-16E7A18BA5F2}"/>
    <cellStyle name="60% - Accent5 2 2 2 4 3" xfId="4018" xr:uid="{FC547922-D656-4FB7-8892-1A5F373E11A7}"/>
    <cellStyle name="60% - Accent5 2 2 2 4 3 2" xfId="12348" xr:uid="{1683192A-0729-4B4A-B7BB-AB69B909C510}"/>
    <cellStyle name="60% - Accent5 2 2 2 4 3 2 2" xfId="29005" xr:uid="{8A6BFA30-E3D1-4CEE-8463-ED614F4C1CC1}"/>
    <cellStyle name="60% - Accent5 2 2 2 4 3 3" xfId="20677" xr:uid="{F96617BC-745C-47EF-A803-A937D4CA14BE}"/>
    <cellStyle name="60% - Accent5 2 2 2 4 4" xfId="6794" xr:uid="{0381C8D4-59C4-4D98-A088-9C4B54A1DC25}"/>
    <cellStyle name="60% - Accent5 2 2 2 4 4 2" xfId="15124" xr:uid="{AC44F2B8-FBA4-490A-AE67-428812C4B876}"/>
    <cellStyle name="60% - Accent5 2 2 2 4 4 2 2" xfId="31781" xr:uid="{A391C0D8-CF34-42A9-BE46-7BD0B2D75789}"/>
    <cellStyle name="60% - Accent5 2 2 2 4 4 3" xfId="23453" xr:uid="{E65BB06C-2734-4398-BAE2-A48EC188BE67}"/>
    <cellStyle name="60% - Accent5 2 2 2 4 5" xfId="9572" xr:uid="{13406B5D-2182-46A1-B62B-169553C917C2}"/>
    <cellStyle name="60% - Accent5 2 2 2 4 5 2" xfId="26229" xr:uid="{921D5BEF-45B6-4288-BC2E-CCD2D591902D}"/>
    <cellStyle name="60% - Accent5 2 2 2 4 6" xfId="17901" xr:uid="{1535249B-CB9D-45E4-9F6A-2BA0DB655E7C}"/>
    <cellStyle name="60% - Accent5 2 2 2 5" xfId="1607" xr:uid="{41521D84-280B-45D9-8AB5-F1A3CF4CF84A}"/>
    <cellStyle name="60% - Accent5 2 2 2 5 2" xfId="4397" xr:uid="{27842BE6-EEBB-47B4-B2B1-DEFC21CCA3D3}"/>
    <cellStyle name="60% - Accent5 2 2 2 5 2 2" xfId="12727" xr:uid="{E78C8A98-CD72-400D-81A9-EE7029DD84C1}"/>
    <cellStyle name="60% - Accent5 2 2 2 5 2 2 2" xfId="29384" xr:uid="{06C6382B-7E1D-4842-B9C3-E9BA2A18C118}"/>
    <cellStyle name="60% - Accent5 2 2 2 5 2 3" xfId="21056" xr:uid="{52AF62C4-C07B-4A0E-9E53-A3F5DA27303F}"/>
    <cellStyle name="60% - Accent5 2 2 2 5 3" xfId="7173" xr:uid="{FFCBAEDB-0BDD-45A3-B969-1FF472084DC2}"/>
    <cellStyle name="60% - Accent5 2 2 2 5 3 2" xfId="15503" xr:uid="{4F5240B1-22D3-4FAD-8BB3-0D4B0D689C46}"/>
    <cellStyle name="60% - Accent5 2 2 2 5 3 2 2" xfId="32160" xr:uid="{9270E27E-EB78-4503-B9A9-9334924418E7}"/>
    <cellStyle name="60% - Accent5 2 2 2 5 3 3" xfId="23832" xr:uid="{15983572-DED9-460B-87AE-9D1EEBE6ED59}"/>
    <cellStyle name="60% - Accent5 2 2 2 5 4" xfId="9951" xr:uid="{FA7D4735-66B6-42C4-91C2-D48EADB24994}"/>
    <cellStyle name="60% - Accent5 2 2 2 5 4 2" xfId="26608" xr:uid="{9E6355EF-B742-43CC-9475-8E7282B43D3E}"/>
    <cellStyle name="60% - Accent5 2 2 2 5 5" xfId="18280" xr:uid="{78AA9EAE-6752-4BC9-9B26-38ED1AC98C7D}"/>
    <cellStyle name="60% - Accent5 2 2 2 6" xfId="3070" xr:uid="{C5B24BBA-0ACB-42E8-AF0F-8FED606D5C1F}"/>
    <cellStyle name="60% - Accent5 2 2 2 6 2" xfId="11400" xr:uid="{2D9B1A88-DE45-44BD-AEDB-5953112F3E25}"/>
    <cellStyle name="60% - Accent5 2 2 2 6 2 2" xfId="28057" xr:uid="{F21B2AD6-F72E-4A25-8F99-66D03BC2D4CB}"/>
    <cellStyle name="60% - Accent5 2 2 2 6 3" xfId="19729" xr:uid="{BB7CB873-F94A-4EBB-8E1C-F598ABA07423}"/>
    <cellStyle name="60% - Accent5 2 2 2 7" xfId="5846" xr:uid="{25711BA8-DD79-49DD-9635-E003A57709FF}"/>
    <cellStyle name="60% - Accent5 2 2 2 7 2" xfId="14176" xr:uid="{404B9061-345B-40EC-B0A5-8D82ACD770CD}"/>
    <cellStyle name="60% - Accent5 2 2 2 7 2 2" xfId="30833" xr:uid="{9C325756-C38F-4B13-9040-62D2D46C6F7B}"/>
    <cellStyle name="60% - Accent5 2 2 2 7 3" xfId="22505" xr:uid="{29AC391A-795C-41AE-9241-75531A0D6F76}"/>
    <cellStyle name="60% - Accent5 2 2 2 8" xfId="8624" xr:uid="{D44BF86F-020F-4B81-BD18-7FEE7C8F19F5}"/>
    <cellStyle name="60% - Accent5 2 2 2 8 2" xfId="25281" xr:uid="{04DA4DCE-364B-40FB-8BB5-0E37376901F7}"/>
    <cellStyle name="60% - Accent5 2 2 2 9" xfId="16953" xr:uid="{D49699B2-CBDE-4576-B56F-1CED51CD687B}"/>
    <cellStyle name="60% - Accent5 2 2 3" xfId="394" xr:uid="{DB9D65FF-F126-4792-AF5F-7EC119F8788A}"/>
    <cellStyle name="60% - Accent5 2 2 3 2" xfId="872" xr:uid="{C1AF8915-E5CE-4A31-8BDC-C8453D53E042}"/>
    <cellStyle name="60% - Accent5 2 2 3 2 2" xfId="2200" xr:uid="{9369C460-393B-4D02-9C9A-214C2A86A608}"/>
    <cellStyle name="60% - Accent5 2 2 3 2 2 2" xfId="4990" xr:uid="{5843F5BD-D92B-4534-8650-A357654434AB}"/>
    <cellStyle name="60% - Accent5 2 2 3 2 2 2 2" xfId="13320" xr:uid="{AFA8CE12-F97A-4EAA-AFED-014099B6D731}"/>
    <cellStyle name="60% - Accent5 2 2 3 2 2 2 2 2" xfId="29977" xr:uid="{99F9794C-A4B2-414A-B7AD-0FF132C4D24A}"/>
    <cellStyle name="60% - Accent5 2 2 3 2 2 2 3" xfId="21649" xr:uid="{921B699C-63B1-4009-83C5-734D403A5720}"/>
    <cellStyle name="60% - Accent5 2 2 3 2 2 3" xfId="7766" xr:uid="{FE47BBB8-0FBA-475C-A051-285CE8BF9535}"/>
    <cellStyle name="60% - Accent5 2 2 3 2 2 3 2" xfId="16096" xr:uid="{4BA8704F-D3A2-4183-AE62-9B2017C35DA2}"/>
    <cellStyle name="60% - Accent5 2 2 3 2 2 3 2 2" xfId="32753" xr:uid="{56D224A9-FE4B-4CD8-8396-D8DFFBDDDA7F}"/>
    <cellStyle name="60% - Accent5 2 2 3 2 2 3 3" xfId="24425" xr:uid="{D6A71987-7442-4128-B5E2-529DCE424ADF}"/>
    <cellStyle name="60% - Accent5 2 2 3 2 2 4" xfId="10544" xr:uid="{36A624BF-0BCB-4B1F-BE32-FBE28C32D02F}"/>
    <cellStyle name="60% - Accent5 2 2 3 2 2 4 2" xfId="27201" xr:uid="{09930BED-15D9-400A-B103-BBFA63FA22E2}"/>
    <cellStyle name="60% - Accent5 2 2 3 2 2 5" xfId="18873" xr:uid="{3CCFB503-9A8F-435A-9608-B8CFF3756080}"/>
    <cellStyle name="60% - Accent5 2 2 3 2 3" xfId="3663" xr:uid="{3E54D20A-2D46-4242-BB51-6525A5BE9E29}"/>
    <cellStyle name="60% - Accent5 2 2 3 2 3 2" xfId="11993" xr:uid="{A4903D51-33D9-4B52-9635-5597B75EB168}"/>
    <cellStyle name="60% - Accent5 2 2 3 2 3 2 2" xfId="28650" xr:uid="{9CA3DD21-21DC-47BC-B2FA-507478EDDDBD}"/>
    <cellStyle name="60% - Accent5 2 2 3 2 3 3" xfId="20322" xr:uid="{58F9C193-CB37-4E9B-8921-91FBD9F896AF}"/>
    <cellStyle name="60% - Accent5 2 2 3 2 4" xfId="6439" xr:uid="{4AD5956A-0951-4EFC-B58C-1CD6051F1E65}"/>
    <cellStyle name="60% - Accent5 2 2 3 2 4 2" xfId="14769" xr:uid="{26280E9D-1B03-4244-94F9-A0C7EC108D5F}"/>
    <cellStyle name="60% - Accent5 2 2 3 2 4 2 2" xfId="31426" xr:uid="{26C471E1-B737-4C77-AEA3-90050B39BE4E}"/>
    <cellStyle name="60% - Accent5 2 2 3 2 4 3" xfId="23098" xr:uid="{FF19C3BB-EDA9-4368-87B2-A8791643AC80}"/>
    <cellStyle name="60% - Accent5 2 2 3 2 5" xfId="9217" xr:uid="{F5881DF7-8FCD-4BAF-B1B7-2B854DD6CE16}"/>
    <cellStyle name="60% - Accent5 2 2 3 2 5 2" xfId="25874" xr:uid="{A97E3D16-96C0-4300-8984-E7D0D4DFAA2B}"/>
    <cellStyle name="60% - Accent5 2 2 3 2 6" xfId="17546" xr:uid="{0429C990-8572-402F-A13D-18AE8D2D581E}"/>
    <cellStyle name="60% - Accent5 2 2 3 3" xfId="1724" xr:uid="{A9BD4EEE-5081-42EC-B47F-559665AD20CC}"/>
    <cellStyle name="60% - Accent5 2 2 3 3 2" xfId="4514" xr:uid="{43E66C88-0711-42D9-84C6-9B3A6C0FCD13}"/>
    <cellStyle name="60% - Accent5 2 2 3 3 2 2" xfId="12844" xr:uid="{6441C958-FB52-44DA-9808-D45DC365FAC5}"/>
    <cellStyle name="60% - Accent5 2 2 3 3 2 2 2" xfId="29501" xr:uid="{CDD18888-1106-4AF6-AA4A-80ADD208BEAB}"/>
    <cellStyle name="60% - Accent5 2 2 3 3 2 3" xfId="21173" xr:uid="{F44A6146-3AB0-4EDD-8B6C-F4B4D7DF9314}"/>
    <cellStyle name="60% - Accent5 2 2 3 3 3" xfId="7290" xr:uid="{38C1BAD2-5073-46A0-9274-6B8CA7D38DEA}"/>
    <cellStyle name="60% - Accent5 2 2 3 3 3 2" xfId="15620" xr:uid="{3ADCF713-62DD-490C-8436-26CD6B846C43}"/>
    <cellStyle name="60% - Accent5 2 2 3 3 3 2 2" xfId="32277" xr:uid="{4FC665E3-D04B-453A-8FCA-8B7D8702A5E4}"/>
    <cellStyle name="60% - Accent5 2 2 3 3 3 3" xfId="23949" xr:uid="{4C18F6FC-81F1-40E2-A2D7-53518EF57623}"/>
    <cellStyle name="60% - Accent5 2 2 3 3 4" xfId="10068" xr:uid="{982BB0C5-339E-4DE5-8837-A724E823C942}"/>
    <cellStyle name="60% - Accent5 2 2 3 3 4 2" xfId="26725" xr:uid="{E027F096-8325-4F04-8580-BCDCC1960CC3}"/>
    <cellStyle name="60% - Accent5 2 2 3 3 5" xfId="18397" xr:uid="{553ECF2B-2267-4E17-8905-4BD2DC573691}"/>
    <cellStyle name="60% - Accent5 2 2 3 4" xfId="3187" xr:uid="{081AB6DA-C100-4542-AFBB-BF074A18F203}"/>
    <cellStyle name="60% - Accent5 2 2 3 4 2" xfId="11517" xr:uid="{5F10BAC8-4EEB-4088-96E0-1CB92E401DFB}"/>
    <cellStyle name="60% - Accent5 2 2 3 4 2 2" xfId="28174" xr:uid="{9DE023A7-D060-484F-A087-87908D9974A4}"/>
    <cellStyle name="60% - Accent5 2 2 3 4 3" xfId="19846" xr:uid="{6EAC909E-CAAD-4999-946E-27D4BF641436}"/>
    <cellStyle name="60% - Accent5 2 2 3 5" xfId="5963" xr:uid="{26AD0FB4-FBD6-4234-9B91-5D0A8A175736}"/>
    <cellStyle name="60% - Accent5 2 2 3 5 2" xfId="14293" xr:uid="{8ED77C35-4310-48AE-BFEA-2136BFC81CAC}"/>
    <cellStyle name="60% - Accent5 2 2 3 5 2 2" xfId="30950" xr:uid="{8A2C1D7F-F59A-4E13-8EAE-DC0C01B4F3B2}"/>
    <cellStyle name="60% - Accent5 2 2 3 5 3" xfId="22622" xr:uid="{25A10143-1A16-4E75-9F37-923979B00CD2}"/>
    <cellStyle name="60% - Accent5 2 2 3 6" xfId="8741" xr:uid="{95072921-9CBE-433D-AD89-2503B7E07D16}"/>
    <cellStyle name="60% - Accent5 2 2 3 6 2" xfId="25398" xr:uid="{1AB3E72D-3C60-4B1A-B4B0-D1B30BA03A03}"/>
    <cellStyle name="60% - Accent5 2 2 3 7" xfId="17070" xr:uid="{8AE2E7CF-14B1-4472-8C33-DA432E9BC45C}"/>
    <cellStyle name="60% - Accent5 2 2 4" xfId="630" xr:uid="{75B0FB53-B0A2-4C7A-8BE9-4FE18094B966}"/>
    <cellStyle name="60% - Accent5 2 2 4 2" xfId="1960" xr:uid="{CA54C90B-7B18-46D3-A6F9-94612EF23944}"/>
    <cellStyle name="60% - Accent5 2 2 4 2 2" xfId="4750" xr:uid="{8CCBCC48-74D5-42C0-9A00-9EA6D795E8EA}"/>
    <cellStyle name="60% - Accent5 2 2 4 2 2 2" xfId="13080" xr:uid="{B0C53052-85EF-4FBA-9281-AAD046385144}"/>
    <cellStyle name="60% - Accent5 2 2 4 2 2 2 2" xfId="29737" xr:uid="{1DFFB7AB-0006-444A-94D5-35A6FE7F2637}"/>
    <cellStyle name="60% - Accent5 2 2 4 2 2 3" xfId="21409" xr:uid="{9C52EEE3-EBBA-42B5-B887-6970D3BBE9C9}"/>
    <cellStyle name="60% - Accent5 2 2 4 2 3" xfId="7526" xr:uid="{1754B658-64B4-4CF4-9B3E-A24B56674113}"/>
    <cellStyle name="60% - Accent5 2 2 4 2 3 2" xfId="15856" xr:uid="{6A9F19ED-A749-46EC-98B6-7E97C5C95C64}"/>
    <cellStyle name="60% - Accent5 2 2 4 2 3 2 2" xfId="32513" xr:uid="{451DEF10-225A-490D-B43F-7C5B11D69989}"/>
    <cellStyle name="60% - Accent5 2 2 4 2 3 3" xfId="24185" xr:uid="{BBF7E74B-5556-4538-BDA6-BF650080B441}"/>
    <cellStyle name="60% - Accent5 2 2 4 2 4" xfId="10304" xr:uid="{E67DD395-FC64-44FD-8D8A-9DCC969DF64C}"/>
    <cellStyle name="60% - Accent5 2 2 4 2 4 2" xfId="26961" xr:uid="{E8DFFC46-E724-44E7-9121-696355CCAE88}"/>
    <cellStyle name="60% - Accent5 2 2 4 2 5" xfId="18633" xr:uid="{7462FE64-D2E4-4E57-977C-C4028024283D}"/>
    <cellStyle name="60% - Accent5 2 2 4 3" xfId="3423" xr:uid="{80D8B481-07EB-482B-A9AA-EF49077D45BE}"/>
    <cellStyle name="60% - Accent5 2 2 4 3 2" xfId="11753" xr:uid="{A3854B76-5FD9-41AE-9E13-A79DFA6323B6}"/>
    <cellStyle name="60% - Accent5 2 2 4 3 2 2" xfId="28410" xr:uid="{4794A75E-7A05-4983-BF3B-7514CE382558}"/>
    <cellStyle name="60% - Accent5 2 2 4 3 3" xfId="20082" xr:uid="{16ABB485-29E7-4459-8392-4EDB88DA043E}"/>
    <cellStyle name="60% - Accent5 2 2 4 4" xfId="6199" xr:uid="{6E338F51-9040-4DB5-BE27-317AC24A4B6A}"/>
    <cellStyle name="60% - Accent5 2 2 4 4 2" xfId="14529" xr:uid="{1A660CA6-6AC2-4C23-89A5-524AA9F5F254}"/>
    <cellStyle name="60% - Accent5 2 2 4 4 2 2" xfId="31186" xr:uid="{CC50DC95-2BB3-4A9B-9D7A-0524BDA08F9E}"/>
    <cellStyle name="60% - Accent5 2 2 4 4 3" xfId="22858" xr:uid="{818673B5-B0EB-478D-870B-217B18F06E75}"/>
    <cellStyle name="60% - Accent5 2 2 4 5" xfId="8977" xr:uid="{DE071AE5-8393-4990-9EC9-22C4B62125C6}"/>
    <cellStyle name="60% - Accent5 2 2 4 5 2" xfId="25634" xr:uid="{7F691CCD-20FF-4CBF-AB53-522533BE0891}"/>
    <cellStyle name="60% - Accent5 2 2 4 6" xfId="17306" xr:uid="{22D3915B-9EE9-4696-823C-2C39AE1CA367}"/>
    <cellStyle name="60% - Accent5 2 2 5" xfId="1107" xr:uid="{3D367343-E01F-46C4-95AA-2C987CF3A8D5}"/>
    <cellStyle name="60% - Accent5 2 2 5 2" xfId="2435" xr:uid="{4B005E51-3048-4D93-B927-F77F0AE5D1CC}"/>
    <cellStyle name="60% - Accent5 2 2 5 2 2" xfId="5225" xr:uid="{B8DE45A3-02FF-4B6A-9540-A4209B5D55D4}"/>
    <cellStyle name="60% - Accent5 2 2 5 2 2 2" xfId="13555" xr:uid="{BD589839-D726-4629-B0BC-2D8D65FB7A59}"/>
    <cellStyle name="60% - Accent5 2 2 5 2 2 2 2" xfId="30212" xr:uid="{C6DA8852-5014-467F-8A12-70C45583D4BC}"/>
    <cellStyle name="60% - Accent5 2 2 5 2 2 3" xfId="21884" xr:uid="{940150D7-B9B1-44E5-B158-3C62F4972CF4}"/>
    <cellStyle name="60% - Accent5 2 2 5 2 3" xfId="8001" xr:uid="{4298B9C5-FFC5-4CE5-A459-404DDAE02706}"/>
    <cellStyle name="60% - Accent5 2 2 5 2 3 2" xfId="16331" xr:uid="{27AD55F1-F05D-4537-B547-6EE37BD987A2}"/>
    <cellStyle name="60% - Accent5 2 2 5 2 3 2 2" xfId="32988" xr:uid="{DD5B0A00-4472-460E-ADB1-28F5F684C36D}"/>
    <cellStyle name="60% - Accent5 2 2 5 2 3 3" xfId="24660" xr:uid="{0DA662A3-580F-4149-8E90-6BE64F2484A4}"/>
    <cellStyle name="60% - Accent5 2 2 5 2 4" xfId="10779" xr:uid="{540C3F09-D059-49F7-A269-E029D059DD49}"/>
    <cellStyle name="60% - Accent5 2 2 5 2 4 2" xfId="27436" xr:uid="{DFE85DCE-BDC4-461D-81BD-071EE0137A6C}"/>
    <cellStyle name="60% - Accent5 2 2 5 2 5" xfId="19108" xr:uid="{C78F3FD8-5F75-4AEC-80B2-6B53E2A84297}"/>
    <cellStyle name="60% - Accent5 2 2 5 3" xfId="3898" xr:uid="{C1FE72A8-E1C6-4A28-85F5-83A1A5D252AF}"/>
    <cellStyle name="60% - Accent5 2 2 5 3 2" xfId="12228" xr:uid="{D736646C-6F4A-4666-B2D2-E0567676C982}"/>
    <cellStyle name="60% - Accent5 2 2 5 3 2 2" xfId="28885" xr:uid="{5F6336E4-C03D-4EAB-9387-9C72804BE5B4}"/>
    <cellStyle name="60% - Accent5 2 2 5 3 3" xfId="20557" xr:uid="{BBFF5E74-CAE0-4E8C-8709-BE62F5EF1DF9}"/>
    <cellStyle name="60% - Accent5 2 2 5 4" xfId="6674" xr:uid="{B4C435F7-0B07-4A19-BCDD-32AB0340B2C1}"/>
    <cellStyle name="60% - Accent5 2 2 5 4 2" xfId="15004" xr:uid="{47667AE1-20B1-498B-9D54-BCAA46E2A048}"/>
    <cellStyle name="60% - Accent5 2 2 5 4 2 2" xfId="31661" xr:uid="{D91157DE-A057-4FF7-9C67-D1BFF3475E1F}"/>
    <cellStyle name="60% - Accent5 2 2 5 4 3" xfId="23333" xr:uid="{2A83C2F2-4D65-4E26-A4BE-204121D812AB}"/>
    <cellStyle name="60% - Accent5 2 2 5 5" xfId="9452" xr:uid="{F64A8467-1065-4C40-A903-5A54D3A75A95}"/>
    <cellStyle name="60% - Accent5 2 2 5 5 2" xfId="26109" xr:uid="{9D4BD693-C31B-4F2A-BF59-AD952106671A}"/>
    <cellStyle name="60% - Accent5 2 2 5 6" xfId="17781" xr:uid="{4BC634A3-05DF-49DE-8FE6-37078502E486}"/>
    <cellStyle name="60% - Accent5 2 2 6" xfId="1372" xr:uid="{520DCA15-CB69-461E-BA6C-3F5A36EAEFDB}"/>
    <cellStyle name="60% - Accent5 2 2 6 2" xfId="2700" xr:uid="{6594E00D-6B75-4075-91F8-F39427C8B571}"/>
    <cellStyle name="60% - Accent5 2 2 6 2 2" xfId="5490" xr:uid="{2054838A-67CE-45D8-BE16-11736E98FB53}"/>
    <cellStyle name="60% - Accent5 2 2 6 2 2 2" xfId="13820" xr:uid="{5B42A9C6-865F-47D9-81D6-C7E6125F9909}"/>
    <cellStyle name="60% - Accent5 2 2 6 2 2 2 2" xfId="30477" xr:uid="{365D6DDD-CB22-4650-AE62-B1C7F790230F}"/>
    <cellStyle name="60% - Accent5 2 2 6 2 2 3" xfId="22149" xr:uid="{5F698D43-5D7A-4975-803B-41309E1A57BC}"/>
    <cellStyle name="60% - Accent5 2 2 6 2 3" xfId="8266" xr:uid="{53B7C1C9-8E64-479A-8120-A831D71246CC}"/>
    <cellStyle name="60% - Accent5 2 2 6 2 3 2" xfId="16596" xr:uid="{9ABE920F-D4B8-4935-B200-D983B22DA157}"/>
    <cellStyle name="60% - Accent5 2 2 6 2 3 2 2" xfId="33253" xr:uid="{73F988DD-3288-4DD9-8947-A992C3F76F2D}"/>
    <cellStyle name="60% - Accent5 2 2 6 2 3 3" xfId="24925" xr:uid="{28AAA1A5-576C-4FE1-B52C-D36E3469428B}"/>
    <cellStyle name="60% - Accent5 2 2 6 2 4" xfId="11044" xr:uid="{A9DEB80C-9E88-43DD-9BB8-DB569F799329}"/>
    <cellStyle name="60% - Accent5 2 2 6 2 4 2" xfId="27701" xr:uid="{D16CE50C-F0E6-45E1-B0DF-CF687987E19C}"/>
    <cellStyle name="60% - Accent5 2 2 6 2 5" xfId="19373" xr:uid="{E7020523-1CDD-4214-8120-8AAEA59C60E1}"/>
    <cellStyle name="60% - Accent5 2 2 6 3" xfId="4163" xr:uid="{2D9907EA-1193-4D15-85A6-8DC8FD6CE99C}"/>
    <cellStyle name="60% - Accent5 2 2 6 3 2" xfId="12493" xr:uid="{49D58960-3FC8-4AF4-B5F4-D2866733D998}"/>
    <cellStyle name="60% - Accent5 2 2 6 3 2 2" xfId="29150" xr:uid="{1FA2D3D4-6D07-40C7-A9E3-7D8910CDB75C}"/>
    <cellStyle name="60% - Accent5 2 2 6 3 3" xfId="20822" xr:uid="{E691738B-4786-43B2-9578-F7F34879BC0F}"/>
    <cellStyle name="60% - Accent5 2 2 6 4" xfId="6939" xr:uid="{95817E6B-DD1D-42EF-9CD0-FCA4D54E0CFA}"/>
    <cellStyle name="60% - Accent5 2 2 6 4 2" xfId="15269" xr:uid="{60C05245-574B-4B70-8CD9-F58386DBAC84}"/>
    <cellStyle name="60% - Accent5 2 2 6 4 2 2" xfId="31926" xr:uid="{6D4FF3E6-32BC-4562-ADC7-1DBE64A544EE}"/>
    <cellStyle name="60% - Accent5 2 2 6 4 3" xfId="23598" xr:uid="{9A22A5FF-F9B8-4003-B6BD-8E6DDC3604C5}"/>
    <cellStyle name="60% - Accent5 2 2 6 5" xfId="9717" xr:uid="{A3B708FF-B618-4257-A1FC-DF56F0CB563A}"/>
    <cellStyle name="60% - Accent5 2 2 6 5 2" xfId="26374" xr:uid="{75DB5EF1-68FC-4164-B37A-FF167A8E3744}"/>
    <cellStyle name="60% - Accent5 2 2 6 6" xfId="18046" xr:uid="{906BAD01-6124-44D0-9303-D6B0ED7E58CF}"/>
    <cellStyle name="60% - Accent5 2 2 7" xfId="1487" xr:uid="{F8A50F07-450F-4133-85C3-B08CE9C14581}"/>
    <cellStyle name="60% - Accent5 2 2 7 2" xfId="4277" xr:uid="{7B0E9650-B83C-4021-B15F-04A702B53A70}"/>
    <cellStyle name="60% - Accent5 2 2 7 2 2" xfId="12607" xr:uid="{3FF916B2-5E7F-46EF-8592-580AEEE89118}"/>
    <cellStyle name="60% - Accent5 2 2 7 2 2 2" xfId="29264" xr:uid="{4FC81B82-780B-4A65-9535-A8C7A8BBB73D}"/>
    <cellStyle name="60% - Accent5 2 2 7 2 3" xfId="20936" xr:uid="{48926E5B-DC98-46D7-AB3E-F7BDB3850023}"/>
    <cellStyle name="60% - Accent5 2 2 7 3" xfId="7053" xr:uid="{9D64EA5B-000A-4595-B043-A1AE261E3E6C}"/>
    <cellStyle name="60% - Accent5 2 2 7 3 2" xfId="15383" xr:uid="{A87B77AF-267E-4D6D-9A8A-6F8FB31BE7B2}"/>
    <cellStyle name="60% - Accent5 2 2 7 3 2 2" xfId="32040" xr:uid="{BED64DE1-38A1-4A9E-98DC-D49559FCF1F0}"/>
    <cellStyle name="60% - Accent5 2 2 7 3 3" xfId="23712" xr:uid="{188B7728-1462-4CB3-BB36-7415642B1108}"/>
    <cellStyle name="60% - Accent5 2 2 7 4" xfId="9831" xr:uid="{09B77B4B-A43F-4AFB-A35C-BB527B55BD94}"/>
    <cellStyle name="60% - Accent5 2 2 7 4 2" xfId="26488" xr:uid="{DACF5821-F3DB-4957-B6AF-7C0DB7B28CBF}"/>
    <cellStyle name="60% - Accent5 2 2 7 5" xfId="18160" xr:uid="{BB343B58-D278-4204-9FF2-3D7269ED7623}"/>
    <cellStyle name="60% - Accent5 2 2 8" xfId="2950" xr:uid="{1DF542A5-A0AD-4955-875F-0141CF4A606D}"/>
    <cellStyle name="60% - Accent5 2 2 8 2" xfId="11280" xr:uid="{E06CED2B-2D7C-485D-B455-8D55D7C0FD9A}"/>
    <cellStyle name="60% - Accent5 2 2 8 2 2" xfId="27937" xr:uid="{0CFC8DCF-AF6F-497E-9DEE-BC35DE233F2A}"/>
    <cellStyle name="60% - Accent5 2 2 8 3" xfId="19609" xr:uid="{EEB85697-4F07-45CF-A263-8FF731CFA61D}"/>
    <cellStyle name="60% - Accent5 2 2 9" xfId="5726" xr:uid="{B7E8BF13-F5A7-406A-A5F5-0B4AEE1C53B6}"/>
    <cellStyle name="60% - Accent5 2 2 9 2" xfId="14056" xr:uid="{A29454EB-C37F-4358-A9D3-7A0C0DD6102F}"/>
    <cellStyle name="60% - Accent5 2 2 9 2 2" xfId="30713" xr:uid="{541BB298-A733-40D5-B63A-846A963A691D}"/>
    <cellStyle name="60% - Accent5 2 2 9 3" xfId="22385" xr:uid="{37BF99B5-43C6-4714-9B98-B24F7A3AD941}"/>
    <cellStyle name="60% - Accent5 2 3" xfId="211" xr:uid="{954B2AFC-C5ED-4B44-80F9-FDE096221B6D}"/>
    <cellStyle name="60% - Accent5 2 3 2" xfId="452" xr:uid="{09AB6CDD-71F8-4B61-98DB-E73A6973E3BC}"/>
    <cellStyle name="60% - Accent5 2 3 2 2" xfId="929" xr:uid="{5EC6BC4E-CAF6-465B-A845-A763F5021F88}"/>
    <cellStyle name="60% - Accent5 2 3 2 2 2" xfId="2257" xr:uid="{B1E008F0-49AE-41EB-8F77-48DEA23F3965}"/>
    <cellStyle name="60% - Accent5 2 3 2 2 2 2" xfId="5047" xr:uid="{581FE29C-88F2-4229-9D2C-FCC9A12FA265}"/>
    <cellStyle name="60% - Accent5 2 3 2 2 2 2 2" xfId="13377" xr:uid="{2AC815F3-742C-4118-BE5B-22BAD60E39EC}"/>
    <cellStyle name="60% - Accent5 2 3 2 2 2 2 2 2" xfId="30034" xr:uid="{FF3D7E12-9F3A-4753-A34A-09E7A94A1790}"/>
    <cellStyle name="60% - Accent5 2 3 2 2 2 2 3" xfId="21706" xr:uid="{0A4E80CA-5B1B-49F5-B5C1-54E06565B6B2}"/>
    <cellStyle name="60% - Accent5 2 3 2 2 2 3" xfId="7823" xr:uid="{F45B9462-DCD4-4025-A36B-A0EA1AF09D3F}"/>
    <cellStyle name="60% - Accent5 2 3 2 2 2 3 2" xfId="16153" xr:uid="{39612CF4-1046-41CC-9401-B59447AC849D}"/>
    <cellStyle name="60% - Accent5 2 3 2 2 2 3 2 2" xfId="32810" xr:uid="{6B8E1F28-9578-44D1-AFD5-7B0035DD67AC}"/>
    <cellStyle name="60% - Accent5 2 3 2 2 2 3 3" xfId="24482" xr:uid="{3F1754B6-9008-47A1-BB33-F93AC7CFA558}"/>
    <cellStyle name="60% - Accent5 2 3 2 2 2 4" xfId="10601" xr:uid="{239E9275-2974-43F1-99F9-2A8F0EE40804}"/>
    <cellStyle name="60% - Accent5 2 3 2 2 2 4 2" xfId="27258" xr:uid="{B473B773-3080-459D-B486-1F25DD49B4C1}"/>
    <cellStyle name="60% - Accent5 2 3 2 2 2 5" xfId="18930" xr:uid="{0C4A8A26-7D86-47BA-AC5D-559BFDDE45C9}"/>
    <cellStyle name="60% - Accent5 2 3 2 2 3" xfId="3720" xr:uid="{82F106F1-CAEF-4E90-B9E9-6D77CDA318DB}"/>
    <cellStyle name="60% - Accent5 2 3 2 2 3 2" xfId="12050" xr:uid="{A393165A-0369-4872-8980-114F9479EAB5}"/>
    <cellStyle name="60% - Accent5 2 3 2 2 3 2 2" xfId="28707" xr:uid="{28B4B59A-9034-4AAA-96C6-7A4137FA91CF}"/>
    <cellStyle name="60% - Accent5 2 3 2 2 3 3" xfId="20379" xr:uid="{74ACE50F-261E-491C-BEC9-7A309D0A8999}"/>
    <cellStyle name="60% - Accent5 2 3 2 2 4" xfId="6496" xr:uid="{BBCEED13-9404-42BF-A049-C2853791123E}"/>
    <cellStyle name="60% - Accent5 2 3 2 2 4 2" xfId="14826" xr:uid="{73960232-09DD-49CA-A0E8-A68468AD287A}"/>
    <cellStyle name="60% - Accent5 2 3 2 2 4 2 2" xfId="31483" xr:uid="{55DA1BA2-F6ED-4488-9578-75A449D49975}"/>
    <cellStyle name="60% - Accent5 2 3 2 2 4 3" xfId="23155" xr:uid="{266FE9DB-AF9C-435D-A737-2D44E207455C}"/>
    <cellStyle name="60% - Accent5 2 3 2 2 5" xfId="9274" xr:uid="{E0CB3169-56DA-4A6A-9064-493F4A9CB417}"/>
    <cellStyle name="60% - Accent5 2 3 2 2 5 2" xfId="25931" xr:uid="{C1A29F46-8F6D-443E-A452-FE1E5B8B2125}"/>
    <cellStyle name="60% - Accent5 2 3 2 2 6" xfId="17603" xr:uid="{066D991D-D1F3-451D-B2E5-D611C768A83C}"/>
    <cellStyle name="60% - Accent5 2 3 2 3" xfId="1782" xr:uid="{E00A10D9-657D-45C0-951D-8D62CC792C3F}"/>
    <cellStyle name="60% - Accent5 2 3 2 3 2" xfId="4572" xr:uid="{AAF68097-39EC-4EDE-9628-0F537B2AC136}"/>
    <cellStyle name="60% - Accent5 2 3 2 3 2 2" xfId="12902" xr:uid="{BBEA0E1C-D4DE-4DE6-8F52-195156878FE8}"/>
    <cellStyle name="60% - Accent5 2 3 2 3 2 2 2" xfId="29559" xr:uid="{B2DF803F-4199-4621-9EBB-8BEEADC5E366}"/>
    <cellStyle name="60% - Accent5 2 3 2 3 2 3" xfId="21231" xr:uid="{ABBDCF65-8C5A-4F4C-843D-E595B547E225}"/>
    <cellStyle name="60% - Accent5 2 3 2 3 3" xfId="7348" xr:uid="{C3D1C45B-41D9-4781-A33E-BA8154D2CB42}"/>
    <cellStyle name="60% - Accent5 2 3 2 3 3 2" xfId="15678" xr:uid="{F8F13DD8-F8C4-4A5A-A94C-39E9DF154E4C}"/>
    <cellStyle name="60% - Accent5 2 3 2 3 3 2 2" xfId="32335" xr:uid="{B3751A80-548F-4BAF-B70D-3B13FC1B4009}"/>
    <cellStyle name="60% - Accent5 2 3 2 3 3 3" xfId="24007" xr:uid="{BF39F9CD-42D8-4B93-832B-432F6B028636}"/>
    <cellStyle name="60% - Accent5 2 3 2 3 4" xfId="10126" xr:uid="{037431F3-A555-459F-B74B-3E4493A10707}"/>
    <cellStyle name="60% - Accent5 2 3 2 3 4 2" xfId="26783" xr:uid="{ED11DF30-CE0C-40BA-99E7-EEEDF296905C}"/>
    <cellStyle name="60% - Accent5 2 3 2 3 5" xfId="18455" xr:uid="{2E26070C-C498-438C-95A9-28852856ABAF}"/>
    <cellStyle name="60% - Accent5 2 3 2 4" xfId="3245" xr:uid="{7E3A0D90-EC80-4B49-8C24-85F77286A423}"/>
    <cellStyle name="60% - Accent5 2 3 2 4 2" xfId="11575" xr:uid="{5F54EE16-7383-486D-802D-5FAAC85BE3C5}"/>
    <cellStyle name="60% - Accent5 2 3 2 4 2 2" xfId="28232" xr:uid="{F87D22C4-28B1-47D4-8CD7-7074C869CAB3}"/>
    <cellStyle name="60% - Accent5 2 3 2 4 3" xfId="19904" xr:uid="{5AD45A89-F085-4C70-89F2-628E29A9FBDF}"/>
    <cellStyle name="60% - Accent5 2 3 2 5" xfId="6021" xr:uid="{E1DA9C58-6A61-4DC0-8C58-BAC7C6938E20}"/>
    <cellStyle name="60% - Accent5 2 3 2 5 2" xfId="14351" xr:uid="{86365761-4569-447B-AC36-E91C177D9456}"/>
    <cellStyle name="60% - Accent5 2 3 2 5 2 2" xfId="31008" xr:uid="{593ADDDD-93B8-4A8F-8783-40FFB8E8E162}"/>
    <cellStyle name="60% - Accent5 2 3 2 5 3" xfId="22680" xr:uid="{D8BCCA16-FA8C-4B00-82CA-B3678AD3E250}"/>
    <cellStyle name="60% - Accent5 2 3 2 6" xfId="8799" xr:uid="{E729C7D2-5E00-4AD9-8624-6E7A87962C01}"/>
    <cellStyle name="60% - Accent5 2 3 2 6 2" xfId="25456" xr:uid="{EB589D0E-ACE6-4756-AF10-F8BCFB8B1AA7}"/>
    <cellStyle name="60% - Accent5 2 3 2 7" xfId="17128" xr:uid="{01F11C09-08FD-470C-BAD9-340B4EE787FA}"/>
    <cellStyle name="60% - Accent5 2 3 3" xfId="688" xr:uid="{AA60B270-7694-4D50-B4EA-D711E6AA5365}"/>
    <cellStyle name="60% - Accent5 2 3 3 2" xfId="2018" xr:uid="{BF3F6848-41C9-4E95-94F4-DF5B41DD4F67}"/>
    <cellStyle name="60% - Accent5 2 3 3 2 2" xfId="4808" xr:uid="{AF98278F-CD1B-4CB6-96BD-C3E648971540}"/>
    <cellStyle name="60% - Accent5 2 3 3 2 2 2" xfId="13138" xr:uid="{D789E8EB-5352-4058-874B-7D12F139BCEE}"/>
    <cellStyle name="60% - Accent5 2 3 3 2 2 2 2" xfId="29795" xr:uid="{C2C32E2B-4B94-412B-BF75-7D96A34D757C}"/>
    <cellStyle name="60% - Accent5 2 3 3 2 2 3" xfId="21467" xr:uid="{4B35A6CF-4B5F-4114-827C-DDF755809B7B}"/>
    <cellStyle name="60% - Accent5 2 3 3 2 3" xfId="7584" xr:uid="{F0E0CDFC-8590-41BF-839E-9709C999D335}"/>
    <cellStyle name="60% - Accent5 2 3 3 2 3 2" xfId="15914" xr:uid="{80D6691E-F955-4CFF-BBCE-C2391974FBB4}"/>
    <cellStyle name="60% - Accent5 2 3 3 2 3 2 2" xfId="32571" xr:uid="{2B884466-CC5B-47C7-A491-20908A83FAC5}"/>
    <cellStyle name="60% - Accent5 2 3 3 2 3 3" xfId="24243" xr:uid="{275C79FE-94A6-45E4-93F6-1CB60F64A07C}"/>
    <cellStyle name="60% - Accent5 2 3 3 2 4" xfId="10362" xr:uid="{8BBBA2DF-57F6-4C19-8DD7-472A050EB216}"/>
    <cellStyle name="60% - Accent5 2 3 3 2 4 2" xfId="27019" xr:uid="{A915419B-86DC-4AF4-9CE8-A2BDE14473BC}"/>
    <cellStyle name="60% - Accent5 2 3 3 2 5" xfId="18691" xr:uid="{43948A5A-6FE6-4804-AB94-1A1A065E2AE6}"/>
    <cellStyle name="60% - Accent5 2 3 3 3" xfId="3481" xr:uid="{73F34639-636A-4CFF-BD12-86D55EF1EB52}"/>
    <cellStyle name="60% - Accent5 2 3 3 3 2" xfId="11811" xr:uid="{97256A67-5B4E-4ED1-A81E-2ADE10D8671D}"/>
    <cellStyle name="60% - Accent5 2 3 3 3 2 2" xfId="28468" xr:uid="{3FF67448-DFE0-4619-94E3-FE5D6E874BBA}"/>
    <cellStyle name="60% - Accent5 2 3 3 3 3" xfId="20140" xr:uid="{1DF3AFC1-5F7A-4004-9AE0-FD6CE5267D8C}"/>
    <cellStyle name="60% - Accent5 2 3 3 4" xfId="6257" xr:uid="{A5BADBD5-1549-436A-BFD8-1720D5F3E7B3}"/>
    <cellStyle name="60% - Accent5 2 3 3 4 2" xfId="14587" xr:uid="{06F74B69-7E4E-4633-82FD-3A87CA82C038}"/>
    <cellStyle name="60% - Accent5 2 3 3 4 2 2" xfId="31244" xr:uid="{22B22A6D-FE8C-4651-8572-F1A38DF5562E}"/>
    <cellStyle name="60% - Accent5 2 3 3 4 3" xfId="22916" xr:uid="{B774E438-0A55-48C9-9B6A-D1122843C868}"/>
    <cellStyle name="60% - Accent5 2 3 3 5" xfId="9035" xr:uid="{91207B23-F526-49E6-8143-C1DB3E62E6AE}"/>
    <cellStyle name="60% - Accent5 2 3 3 5 2" xfId="25692" xr:uid="{A0A5A337-CEFB-45DD-A041-98E438C9C7F8}"/>
    <cellStyle name="60% - Accent5 2 3 3 6" xfId="17364" xr:uid="{95F96360-F40C-48E5-8A71-2EF5710FCA99}"/>
    <cellStyle name="60% - Accent5 2 3 4" xfId="1165" xr:uid="{3FA41917-AAE4-4152-B878-1A4934924EC8}"/>
    <cellStyle name="60% - Accent5 2 3 4 2" xfId="2493" xr:uid="{DBB90993-C821-4128-8BFF-E444B8C4A423}"/>
    <cellStyle name="60% - Accent5 2 3 4 2 2" xfId="5283" xr:uid="{0BDAA7AE-D53C-4194-BD23-B89F5475AD9E}"/>
    <cellStyle name="60% - Accent5 2 3 4 2 2 2" xfId="13613" xr:uid="{CD786167-95B7-4958-A21C-89AD1215BD3B}"/>
    <cellStyle name="60% - Accent5 2 3 4 2 2 2 2" xfId="30270" xr:uid="{D93CF63A-C7F9-4ED4-88AA-F5007789478F}"/>
    <cellStyle name="60% - Accent5 2 3 4 2 2 3" xfId="21942" xr:uid="{1C74CE63-29D0-4222-A349-145E2DB9F249}"/>
    <cellStyle name="60% - Accent5 2 3 4 2 3" xfId="8059" xr:uid="{05D21D3B-9FA2-4B79-98D7-97AFB21C855F}"/>
    <cellStyle name="60% - Accent5 2 3 4 2 3 2" xfId="16389" xr:uid="{AA6183C2-EB16-42E0-ACE1-9E3B9F465D25}"/>
    <cellStyle name="60% - Accent5 2 3 4 2 3 2 2" xfId="33046" xr:uid="{280D9367-0A2A-412B-96E3-0E7558175CDD}"/>
    <cellStyle name="60% - Accent5 2 3 4 2 3 3" xfId="24718" xr:uid="{D74478E8-AE23-4D54-9598-C6B3EE34CF2A}"/>
    <cellStyle name="60% - Accent5 2 3 4 2 4" xfId="10837" xr:uid="{DBF0272E-EB41-44AB-9C07-3F773CCADF9A}"/>
    <cellStyle name="60% - Accent5 2 3 4 2 4 2" xfId="27494" xr:uid="{F7111030-2EDC-4FD8-9D82-543902D0214F}"/>
    <cellStyle name="60% - Accent5 2 3 4 2 5" xfId="19166" xr:uid="{FFE01336-A5F4-4503-8753-399B8C29D2DA}"/>
    <cellStyle name="60% - Accent5 2 3 4 3" xfId="3956" xr:uid="{B9F53C86-071F-4107-92E6-D4D447AD250F}"/>
    <cellStyle name="60% - Accent5 2 3 4 3 2" xfId="12286" xr:uid="{E51948C4-A674-49E2-89CE-569CBD22CEFF}"/>
    <cellStyle name="60% - Accent5 2 3 4 3 2 2" xfId="28943" xr:uid="{910BF44A-18AC-4E62-B3D4-7858D9CCDDFF}"/>
    <cellStyle name="60% - Accent5 2 3 4 3 3" xfId="20615" xr:uid="{BE269FE5-CD1A-4A9A-9E4F-66C8ED836E2E}"/>
    <cellStyle name="60% - Accent5 2 3 4 4" xfId="6732" xr:uid="{8E73E920-0BF2-4973-B5E8-2285E62FED31}"/>
    <cellStyle name="60% - Accent5 2 3 4 4 2" xfId="15062" xr:uid="{B6EBD973-6992-4ADD-99A7-AD2B7EB02212}"/>
    <cellStyle name="60% - Accent5 2 3 4 4 2 2" xfId="31719" xr:uid="{95B3E8AC-AF4B-44E6-93B4-2A23E6DB8163}"/>
    <cellStyle name="60% - Accent5 2 3 4 4 3" xfId="23391" xr:uid="{A0D0CE45-40C8-41DD-A107-9ECEBECF858F}"/>
    <cellStyle name="60% - Accent5 2 3 4 5" xfId="9510" xr:uid="{0A3B13B4-EF11-427E-A11F-799FD45C3820}"/>
    <cellStyle name="60% - Accent5 2 3 4 5 2" xfId="26167" xr:uid="{412ED426-2891-4EE9-AD1C-082ECEFA479F}"/>
    <cellStyle name="60% - Accent5 2 3 4 6" xfId="17839" xr:uid="{8B64DB59-B93B-4C50-A2D9-F873008CFF5F}"/>
    <cellStyle name="60% - Accent5 2 3 5" xfId="1545" xr:uid="{7FFF357C-3708-42FB-832F-FB326DEED1D5}"/>
    <cellStyle name="60% - Accent5 2 3 5 2" xfId="4335" xr:uid="{B2886E61-B3A3-428B-AD42-AB575C715570}"/>
    <cellStyle name="60% - Accent5 2 3 5 2 2" xfId="12665" xr:uid="{3ED60E37-9DD0-4EED-BDFC-75481A1B8669}"/>
    <cellStyle name="60% - Accent5 2 3 5 2 2 2" xfId="29322" xr:uid="{A780FF49-FFA6-4AAB-BA69-5B3CCA1D9282}"/>
    <cellStyle name="60% - Accent5 2 3 5 2 3" xfId="20994" xr:uid="{A79593D8-C11C-4D7C-8106-31AA9E819D54}"/>
    <cellStyle name="60% - Accent5 2 3 5 3" xfId="7111" xr:uid="{C5476DBF-B119-4992-8DEE-5DEABD2AA5D6}"/>
    <cellStyle name="60% - Accent5 2 3 5 3 2" xfId="15441" xr:uid="{3A1DC398-4DDC-4C39-93BD-A670986485FB}"/>
    <cellStyle name="60% - Accent5 2 3 5 3 2 2" xfId="32098" xr:uid="{5B8212B7-A179-4693-9F49-B77987AC50C8}"/>
    <cellStyle name="60% - Accent5 2 3 5 3 3" xfId="23770" xr:uid="{84C0AE8A-FD6B-461A-A72F-A0B4017CB67A}"/>
    <cellStyle name="60% - Accent5 2 3 5 4" xfId="9889" xr:uid="{63C8429D-9B19-4C02-BC38-17E2620A8AE0}"/>
    <cellStyle name="60% - Accent5 2 3 5 4 2" xfId="26546" xr:uid="{EA8115EC-C1EE-4471-BA81-9729077C7C14}"/>
    <cellStyle name="60% - Accent5 2 3 5 5" xfId="18218" xr:uid="{443045D1-D20D-4509-A965-FED7A6F3F12C}"/>
    <cellStyle name="60% - Accent5 2 3 6" xfId="3008" xr:uid="{B62B479C-A945-48B0-9D82-F2981A122451}"/>
    <cellStyle name="60% - Accent5 2 3 6 2" xfId="11338" xr:uid="{0E93FEFB-5CB4-446A-BC18-020D05324A96}"/>
    <cellStyle name="60% - Accent5 2 3 6 2 2" xfId="27995" xr:uid="{143CDD86-BE7C-4647-BA4B-D6AA8E4BC715}"/>
    <cellStyle name="60% - Accent5 2 3 6 3" xfId="19667" xr:uid="{FF5120F2-1530-4556-A9B6-40EC2BDA266A}"/>
    <cellStyle name="60% - Accent5 2 3 7" xfId="5784" xr:uid="{539BDC34-2EFF-4F6F-90B9-7B67DAE0213E}"/>
    <cellStyle name="60% - Accent5 2 3 7 2" xfId="14114" xr:uid="{EFA315CC-A7A2-4DB4-9DBC-9B01A058754C}"/>
    <cellStyle name="60% - Accent5 2 3 7 2 2" xfId="30771" xr:uid="{8545D945-EC51-415F-BAA4-485125632FC9}"/>
    <cellStyle name="60% - Accent5 2 3 7 3" xfId="22443" xr:uid="{D9121F59-F356-4795-8E73-F5E964C89B13}"/>
    <cellStyle name="60% - Accent5 2 3 8" xfId="8562" xr:uid="{CE4590C0-85DB-4F0C-B8EC-EB0656DE4763}"/>
    <cellStyle name="60% - Accent5 2 3 8 2" xfId="25219" xr:uid="{8A7A76C5-1822-482C-8AA2-B248F650781D}"/>
    <cellStyle name="60% - Accent5 2 3 9" xfId="16891" xr:uid="{929E6883-5B0C-4FEA-841F-286A67B6FA41}"/>
    <cellStyle name="60% - Accent5 2 4" xfId="336" xr:uid="{59D339F7-2751-46D2-AA34-8120BD4D0B43}"/>
    <cellStyle name="60% - Accent5 2 4 2" xfId="816" xr:uid="{EE38FFBF-A940-4FE8-B985-88910444C8D7}"/>
    <cellStyle name="60% - Accent5 2 4 2 2" xfId="2144" xr:uid="{3C2D7A7E-0CA4-415C-83F9-A458D97A8049}"/>
    <cellStyle name="60% - Accent5 2 4 2 2 2" xfId="4934" xr:uid="{0B04660C-6374-4B68-8BE0-D0F0E2DF0957}"/>
    <cellStyle name="60% - Accent5 2 4 2 2 2 2" xfId="13264" xr:uid="{14684BDD-03E6-421A-B8CB-E0E7D35C7C6D}"/>
    <cellStyle name="60% - Accent5 2 4 2 2 2 2 2" xfId="29921" xr:uid="{003F2416-62C0-480A-922E-602CC5430111}"/>
    <cellStyle name="60% - Accent5 2 4 2 2 2 3" xfId="21593" xr:uid="{F53E1593-485E-4E1E-9365-2BA6E350B920}"/>
    <cellStyle name="60% - Accent5 2 4 2 2 3" xfId="7710" xr:uid="{A9E9CF08-8F38-4D1D-BAE5-922F475EA55A}"/>
    <cellStyle name="60% - Accent5 2 4 2 2 3 2" xfId="16040" xr:uid="{0A2D2F95-A437-436A-B4CD-3E1E2FFAAC8E}"/>
    <cellStyle name="60% - Accent5 2 4 2 2 3 2 2" xfId="32697" xr:uid="{32569C2C-63FC-44A9-AF48-65EA3FEF599B}"/>
    <cellStyle name="60% - Accent5 2 4 2 2 3 3" xfId="24369" xr:uid="{DE82E786-B021-41F0-ABA6-F4CA6D8E7CB4}"/>
    <cellStyle name="60% - Accent5 2 4 2 2 4" xfId="10488" xr:uid="{3F23E8A6-F8E5-4639-9455-A4ECFF82B256}"/>
    <cellStyle name="60% - Accent5 2 4 2 2 4 2" xfId="27145" xr:uid="{41ABAB13-CD46-42B7-A721-835E3C87F290}"/>
    <cellStyle name="60% - Accent5 2 4 2 2 5" xfId="18817" xr:uid="{6D9C1C19-E76C-49D6-8877-267F07DD869C}"/>
    <cellStyle name="60% - Accent5 2 4 2 3" xfId="3607" xr:uid="{AC15D09F-3810-4548-A2FE-D730763B0A28}"/>
    <cellStyle name="60% - Accent5 2 4 2 3 2" xfId="11937" xr:uid="{4ECBCFFB-A0B5-4B8C-8A52-1069DEFD1B52}"/>
    <cellStyle name="60% - Accent5 2 4 2 3 2 2" xfId="28594" xr:uid="{96FDB287-30A9-41C6-B428-15C77F90B4D0}"/>
    <cellStyle name="60% - Accent5 2 4 2 3 3" xfId="20266" xr:uid="{A7E836AC-5343-458E-9DE1-AFDA617039EF}"/>
    <cellStyle name="60% - Accent5 2 4 2 4" xfId="6383" xr:uid="{4E674174-DA28-4A01-997D-94F551373F90}"/>
    <cellStyle name="60% - Accent5 2 4 2 4 2" xfId="14713" xr:uid="{4F0FE9F2-35FD-449F-8F98-0B6C6872B207}"/>
    <cellStyle name="60% - Accent5 2 4 2 4 2 2" xfId="31370" xr:uid="{E1328D81-7755-4E2F-8296-97679BF600AB}"/>
    <cellStyle name="60% - Accent5 2 4 2 4 3" xfId="23042" xr:uid="{97E02F5D-D3BF-413A-BA2B-D3CA4ECBE218}"/>
    <cellStyle name="60% - Accent5 2 4 2 5" xfId="9161" xr:uid="{A40968B9-BA51-43A4-8A10-A31FC525EA38}"/>
    <cellStyle name="60% - Accent5 2 4 2 5 2" xfId="25818" xr:uid="{4C8836EB-835F-4707-A6A5-6C3D9E274C63}"/>
    <cellStyle name="60% - Accent5 2 4 2 6" xfId="17490" xr:uid="{EB297D77-1CB0-4163-B2C1-6DCA347B42AC}"/>
    <cellStyle name="60% - Accent5 2 4 3" xfId="1666" xr:uid="{F8CD588A-DECC-4E11-BBFD-9316C65D9244}"/>
    <cellStyle name="60% - Accent5 2 4 3 2" xfId="4456" xr:uid="{C0E84BAF-7F90-4BA9-B6ED-3D2AD30C8554}"/>
    <cellStyle name="60% - Accent5 2 4 3 2 2" xfId="12786" xr:uid="{3088B220-708A-426F-8BE4-1F772DB50E3B}"/>
    <cellStyle name="60% - Accent5 2 4 3 2 2 2" xfId="29443" xr:uid="{B3D67D96-2078-4F48-81E0-1B5CD54763A3}"/>
    <cellStyle name="60% - Accent5 2 4 3 2 3" xfId="21115" xr:uid="{15B29E52-D245-462D-BE38-2E71A92DE20A}"/>
    <cellStyle name="60% - Accent5 2 4 3 3" xfId="7232" xr:uid="{F32661C9-AEC5-4750-BFF2-76E5E26CBFFD}"/>
    <cellStyle name="60% - Accent5 2 4 3 3 2" xfId="15562" xr:uid="{99712877-5AD9-42EB-9B5B-F9269E7D9CE7}"/>
    <cellStyle name="60% - Accent5 2 4 3 3 2 2" xfId="32219" xr:uid="{095BD133-6F89-4B17-9F20-23498FEC5136}"/>
    <cellStyle name="60% - Accent5 2 4 3 3 3" xfId="23891" xr:uid="{AD790256-4B34-4E22-B9C9-14CE15646753}"/>
    <cellStyle name="60% - Accent5 2 4 3 4" xfId="10010" xr:uid="{5B704158-825C-4F73-9E7D-2964A325FB25}"/>
    <cellStyle name="60% - Accent5 2 4 3 4 2" xfId="26667" xr:uid="{CDE7A2FD-6EF2-4717-9831-F2869EADD03D}"/>
    <cellStyle name="60% - Accent5 2 4 3 5" xfId="18339" xr:uid="{8C1B41CE-264A-4E6A-9F0E-D91C6B421CE8}"/>
    <cellStyle name="60% - Accent5 2 4 4" xfId="3129" xr:uid="{4D698292-252C-4442-8232-9B66FB6A8672}"/>
    <cellStyle name="60% - Accent5 2 4 4 2" xfId="11459" xr:uid="{E42A0477-6309-4C0B-A518-995BD4AC431D}"/>
    <cellStyle name="60% - Accent5 2 4 4 2 2" xfId="28116" xr:uid="{933C89B6-2BFD-44A0-8106-6A2B5B054D15}"/>
    <cellStyle name="60% - Accent5 2 4 4 3" xfId="19788" xr:uid="{C4F7DEE8-E51A-4535-90F4-A739808AF57E}"/>
    <cellStyle name="60% - Accent5 2 4 5" xfId="5905" xr:uid="{67396CE4-0331-407E-9849-93E7A595B95A}"/>
    <cellStyle name="60% - Accent5 2 4 5 2" xfId="14235" xr:uid="{90EEF8EF-0E8B-432C-AFB1-E9F44E5B1821}"/>
    <cellStyle name="60% - Accent5 2 4 5 2 2" xfId="30892" xr:uid="{77B8083E-B148-406F-AE36-FCA48D2B479D}"/>
    <cellStyle name="60% - Accent5 2 4 5 3" xfId="22564" xr:uid="{6E2EEC42-6CFB-4178-A5CA-A8806FA2D1F1}"/>
    <cellStyle name="60% - Accent5 2 4 6" xfId="8683" xr:uid="{C42CFEBA-94D0-4C93-87B7-3F2667114EEF}"/>
    <cellStyle name="60% - Accent5 2 4 6 2" xfId="25340" xr:uid="{4A66CE4A-A858-42CE-B4C4-0AF1B749C449}"/>
    <cellStyle name="60% - Accent5 2 4 7" xfId="17012" xr:uid="{CF78C0E7-8E0D-42A3-9A47-69CB4D13B3EB}"/>
    <cellStyle name="60% - Accent5 2 5" xfId="572" xr:uid="{C5CDA138-B9F1-497B-873C-63D7B95E16B2}"/>
    <cellStyle name="60% - Accent5 2 5 2" xfId="1902" xr:uid="{64644B6C-BBB2-46A0-B6A9-C37F2674554D}"/>
    <cellStyle name="60% - Accent5 2 5 2 2" xfId="4692" xr:uid="{9BADC47E-3978-4FDA-BC41-6D9B1631FC6C}"/>
    <cellStyle name="60% - Accent5 2 5 2 2 2" xfId="13022" xr:uid="{203F2258-4050-4718-BAA9-F1CAD8FB7210}"/>
    <cellStyle name="60% - Accent5 2 5 2 2 2 2" xfId="29679" xr:uid="{B084E919-026B-423F-827C-600E39ACDA69}"/>
    <cellStyle name="60% - Accent5 2 5 2 2 3" xfId="21351" xr:uid="{46848CEF-B70C-4033-95D1-A48C9AB9C641}"/>
    <cellStyle name="60% - Accent5 2 5 2 3" xfId="7468" xr:uid="{95250CEA-624E-4A6B-9814-3244989D341D}"/>
    <cellStyle name="60% - Accent5 2 5 2 3 2" xfId="15798" xr:uid="{3E7FD9E7-7B6B-4045-893B-7F014E024DDE}"/>
    <cellStyle name="60% - Accent5 2 5 2 3 2 2" xfId="32455" xr:uid="{A6D12DFC-A809-4EC6-9A40-4FA8BC150DD2}"/>
    <cellStyle name="60% - Accent5 2 5 2 3 3" xfId="24127" xr:uid="{DC996868-C1B1-4776-B25E-0BF9BAC53812}"/>
    <cellStyle name="60% - Accent5 2 5 2 4" xfId="10246" xr:uid="{35E7849B-DF85-4F4C-8B13-46990B9780F6}"/>
    <cellStyle name="60% - Accent5 2 5 2 4 2" xfId="26903" xr:uid="{1A77D43C-E1C8-4F15-96C6-B0A7DF515BAF}"/>
    <cellStyle name="60% - Accent5 2 5 2 5" xfId="18575" xr:uid="{8AF92A49-E62B-49D2-BE1B-3635247D4576}"/>
    <cellStyle name="60% - Accent5 2 5 3" xfId="3365" xr:uid="{1CA14C7E-1660-49A6-8CA3-6A770FCA5564}"/>
    <cellStyle name="60% - Accent5 2 5 3 2" xfId="11695" xr:uid="{AE875589-7DEA-4D6B-891E-3B762475BC82}"/>
    <cellStyle name="60% - Accent5 2 5 3 2 2" xfId="28352" xr:uid="{180B0764-8B3C-4432-A05A-555B1F5F8098}"/>
    <cellStyle name="60% - Accent5 2 5 3 3" xfId="20024" xr:uid="{9CA242DD-E933-421A-A841-E4C064AACE5A}"/>
    <cellStyle name="60% - Accent5 2 5 4" xfId="6141" xr:uid="{DAA361B6-2A4C-4C01-9202-CFAED24304AA}"/>
    <cellStyle name="60% - Accent5 2 5 4 2" xfId="14471" xr:uid="{F52D5C96-3DF1-463A-B8D1-07F09B50A93B}"/>
    <cellStyle name="60% - Accent5 2 5 4 2 2" xfId="31128" xr:uid="{189C5CF0-0A3E-4BFB-AC8C-A8CA41757F51}"/>
    <cellStyle name="60% - Accent5 2 5 4 3" xfId="22800" xr:uid="{EC9F38FC-61F8-4271-A302-34E04D4C579E}"/>
    <cellStyle name="60% - Accent5 2 5 5" xfId="8919" xr:uid="{732C6454-7031-4512-968C-8A99359CABA0}"/>
    <cellStyle name="60% - Accent5 2 5 5 2" xfId="25576" xr:uid="{E7B2E046-E7B3-4DDB-AACA-E0079195DD3F}"/>
    <cellStyle name="60% - Accent5 2 5 6" xfId="17248" xr:uid="{9BFA7CE1-CC61-47B1-B6E0-431D8860E1BD}"/>
    <cellStyle name="60% - Accent5 2 6" xfId="1049" xr:uid="{49B95CBF-F256-405C-9115-9A0D4C0C5C13}"/>
    <cellStyle name="60% - Accent5 2 6 2" xfId="2377" xr:uid="{94ACEDBA-C8D9-45AB-8F28-2B91FE34EA6A}"/>
    <cellStyle name="60% - Accent5 2 6 2 2" xfId="5167" xr:uid="{BE5B260B-6ACF-4C02-A17F-7CAC31E505FC}"/>
    <cellStyle name="60% - Accent5 2 6 2 2 2" xfId="13497" xr:uid="{BA803E05-5253-47DE-A96F-B9A769FD10BC}"/>
    <cellStyle name="60% - Accent5 2 6 2 2 2 2" xfId="30154" xr:uid="{87BBAF37-ABD8-420F-86C5-4ED620AE190F}"/>
    <cellStyle name="60% - Accent5 2 6 2 2 3" xfId="21826" xr:uid="{64D68F55-0BDB-4DFE-872B-36C439285A7C}"/>
    <cellStyle name="60% - Accent5 2 6 2 3" xfId="7943" xr:uid="{A4831FA6-7B4A-419C-BC82-149BE21FC0D6}"/>
    <cellStyle name="60% - Accent5 2 6 2 3 2" xfId="16273" xr:uid="{5D8DAF48-4257-4523-93A6-712F4E33C852}"/>
    <cellStyle name="60% - Accent5 2 6 2 3 2 2" xfId="32930" xr:uid="{8C36423E-0F46-4C76-8551-58FBA9F0BB5F}"/>
    <cellStyle name="60% - Accent5 2 6 2 3 3" xfId="24602" xr:uid="{33B63DA1-EC49-4FFA-B816-140DF051F895}"/>
    <cellStyle name="60% - Accent5 2 6 2 4" xfId="10721" xr:uid="{C8313FFB-B4B2-498A-93A4-08D9DB863D83}"/>
    <cellStyle name="60% - Accent5 2 6 2 4 2" xfId="27378" xr:uid="{34F76509-76CF-42B8-9255-7775860DC9A3}"/>
    <cellStyle name="60% - Accent5 2 6 2 5" xfId="19050" xr:uid="{E35542AB-2936-4806-8A74-08A9F40EDBA4}"/>
    <cellStyle name="60% - Accent5 2 6 3" xfId="3840" xr:uid="{8A2224F1-2A32-4A85-A134-39474B1C1927}"/>
    <cellStyle name="60% - Accent5 2 6 3 2" xfId="12170" xr:uid="{BEE16573-1260-4ECE-9609-043872CE71CD}"/>
    <cellStyle name="60% - Accent5 2 6 3 2 2" xfId="28827" xr:uid="{27B8C819-B427-40F7-831D-3FC76A7988EB}"/>
    <cellStyle name="60% - Accent5 2 6 3 3" xfId="20499" xr:uid="{EE2091D3-FAC5-4562-97AC-04B69D678734}"/>
    <cellStyle name="60% - Accent5 2 6 4" xfId="6616" xr:uid="{25057302-A1B9-4498-B31B-567E71F759C2}"/>
    <cellStyle name="60% - Accent5 2 6 4 2" xfId="14946" xr:uid="{19DBB777-EBDE-40EE-8B61-06FA66D339CE}"/>
    <cellStyle name="60% - Accent5 2 6 4 2 2" xfId="31603" xr:uid="{7933258A-581D-4DE0-A64B-7C59C4A651C8}"/>
    <cellStyle name="60% - Accent5 2 6 4 3" xfId="23275" xr:uid="{AAC31E74-3A13-443E-9B5C-2FE1463D1254}"/>
    <cellStyle name="60% - Accent5 2 6 5" xfId="9394" xr:uid="{269F601F-7D5D-4664-84C2-8EB1FD9E0B69}"/>
    <cellStyle name="60% - Accent5 2 6 5 2" xfId="26051" xr:uid="{AB525238-74F9-471A-AB7D-CEFCBCF9717D}"/>
    <cellStyle name="60% - Accent5 2 6 6" xfId="17723" xr:uid="{FF7270A6-092F-4C1A-8202-BD439FAF37CB}"/>
    <cellStyle name="60% - Accent5 2 7" xfId="1310" xr:uid="{28A084CB-E0C7-4BC7-A982-50F775072160}"/>
    <cellStyle name="60% - Accent5 2 7 2" xfId="2638" xr:uid="{BD9A18FA-818F-4678-9D87-584AB1EDDAF5}"/>
    <cellStyle name="60% - Accent5 2 7 2 2" xfId="5428" xr:uid="{2D2060DB-C360-4342-8676-16E7DD8D0223}"/>
    <cellStyle name="60% - Accent5 2 7 2 2 2" xfId="13758" xr:uid="{10ED5749-B388-46FD-9D75-72AC275BA73C}"/>
    <cellStyle name="60% - Accent5 2 7 2 2 2 2" xfId="30415" xr:uid="{0AA5FEB8-401C-42E5-B61C-D0A097D8A7A5}"/>
    <cellStyle name="60% - Accent5 2 7 2 2 3" xfId="22087" xr:uid="{32CECE1B-B08A-4272-9B90-314D3626C83D}"/>
    <cellStyle name="60% - Accent5 2 7 2 3" xfId="8204" xr:uid="{D56AEF6F-0A4B-4E1E-A594-E4D2988B9162}"/>
    <cellStyle name="60% - Accent5 2 7 2 3 2" xfId="16534" xr:uid="{CCDB0035-BCA5-498D-B160-A6F0EF7F6B81}"/>
    <cellStyle name="60% - Accent5 2 7 2 3 2 2" xfId="33191" xr:uid="{CEE37D11-6816-495E-B72C-C1DFD8439D09}"/>
    <cellStyle name="60% - Accent5 2 7 2 3 3" xfId="24863" xr:uid="{A8ED92C3-0EF0-4B6C-AC2E-2D7E688E8FCB}"/>
    <cellStyle name="60% - Accent5 2 7 2 4" xfId="10982" xr:uid="{8408292D-25DB-4A78-995E-571408B7D0AA}"/>
    <cellStyle name="60% - Accent5 2 7 2 4 2" xfId="27639" xr:uid="{BEA64665-E0D1-4BC5-8E7A-0B9ABA367FE5}"/>
    <cellStyle name="60% - Accent5 2 7 2 5" xfId="19311" xr:uid="{9A6CD136-7A98-4B7D-A68C-400933204C54}"/>
    <cellStyle name="60% - Accent5 2 7 3" xfId="4101" xr:uid="{EFC9E7C9-8E97-4BB1-98F0-AADE374BAAE9}"/>
    <cellStyle name="60% - Accent5 2 7 3 2" xfId="12431" xr:uid="{2F8D9159-109A-4289-8673-CEA702051FBA}"/>
    <cellStyle name="60% - Accent5 2 7 3 2 2" xfId="29088" xr:uid="{1A738636-F5AC-4C0A-8CA0-3CC724091F92}"/>
    <cellStyle name="60% - Accent5 2 7 3 3" xfId="20760" xr:uid="{139B7BAB-B130-49DD-A09E-6771725E13A8}"/>
    <cellStyle name="60% - Accent5 2 7 4" xfId="6877" xr:uid="{3F10ED88-192F-4C51-BB43-3EE734C63142}"/>
    <cellStyle name="60% - Accent5 2 7 4 2" xfId="15207" xr:uid="{F430FECE-D5FA-4937-886A-B5E1B60E4AD1}"/>
    <cellStyle name="60% - Accent5 2 7 4 2 2" xfId="31864" xr:uid="{6E8965F9-A57D-4994-B7B2-5F69DD6F69B4}"/>
    <cellStyle name="60% - Accent5 2 7 4 3" xfId="23536" xr:uid="{1E590B61-C01B-4F9D-994E-3341056764E4}"/>
    <cellStyle name="60% - Accent5 2 7 5" xfId="9655" xr:uid="{0F71DFED-7675-4379-9AA5-E2B70D8D6AAD}"/>
    <cellStyle name="60% - Accent5 2 7 5 2" xfId="26312" xr:uid="{633DACFC-CA31-4303-A7AA-DEFF1D8E58D1}"/>
    <cellStyle name="60% - Accent5 2 7 6" xfId="17984" xr:uid="{2D2A09BC-9367-4C46-B812-971C1A1BFE07}"/>
    <cellStyle name="60% - Accent5 2 8" xfId="1428" xr:uid="{40698DA5-E898-46DB-9235-0D2660A5CD0A}"/>
    <cellStyle name="60% - Accent5 2 8 2" xfId="4219" xr:uid="{1BB1E19B-FCFC-493A-8365-11FA71CEC6BE}"/>
    <cellStyle name="60% - Accent5 2 8 2 2" xfId="12549" xr:uid="{191DCD3B-8428-4A21-800C-0F23DF3A4289}"/>
    <cellStyle name="60% - Accent5 2 8 2 2 2" xfId="29206" xr:uid="{CE077ABF-D016-4A7C-A1F0-E84639EF04F9}"/>
    <cellStyle name="60% - Accent5 2 8 2 3" xfId="20878" xr:uid="{0262AA48-5A0C-42E7-9040-B72A3AC07DEB}"/>
    <cellStyle name="60% - Accent5 2 8 3" xfId="6995" xr:uid="{E43B1EA1-8AC8-4CA8-BD3E-7F169960E6E8}"/>
    <cellStyle name="60% - Accent5 2 8 3 2" xfId="15325" xr:uid="{79D39A9F-7AF4-4725-9DA5-3E0EAD7F7355}"/>
    <cellStyle name="60% - Accent5 2 8 3 2 2" xfId="31982" xr:uid="{614B3724-4B3A-495D-9FB9-DB778C654CA4}"/>
    <cellStyle name="60% - Accent5 2 8 3 3" xfId="23654" xr:uid="{3BAEA2FD-3D98-4327-B78D-A77A69B9E028}"/>
    <cellStyle name="60% - Accent5 2 8 4" xfId="9773" xr:uid="{097902BB-58E5-4A6B-9865-F501894A3776}"/>
    <cellStyle name="60% - Accent5 2 8 4 2" xfId="26430" xr:uid="{1A4FB88C-4C49-4A02-9350-7EE55AA7559E}"/>
    <cellStyle name="60% - Accent5 2 8 5" xfId="18102" xr:uid="{E01C09CD-2EB4-4C0E-B8AD-FFBB79233EE0}"/>
    <cellStyle name="60% - Accent5 2 9" xfId="2891" xr:uid="{0642DEAC-4090-4F6C-8B35-C58F77E9A063}"/>
    <cellStyle name="60% - Accent5 2 9 2" xfId="11222" xr:uid="{19CAF25E-1EEA-483F-96E5-A4004DF6D6C8}"/>
    <cellStyle name="60% - Accent5 2 9 2 2" xfId="27879" xr:uid="{3D020155-F36B-4683-83F6-3D743B74AD6F}"/>
    <cellStyle name="60% - Accent5 2 9 3" xfId="19551" xr:uid="{DCBE5713-BB26-4AB3-8C9C-C806E63C6B8C}"/>
    <cellStyle name="60% - Accent5 3" xfId="115" xr:uid="{4F50871A-79CB-4112-B379-98D171BD40FD}"/>
    <cellStyle name="60% - Accent5 3 10" xfId="8469" xr:uid="{C4B12A2D-E9F3-4F6F-ABF6-2680D3D468D9}"/>
    <cellStyle name="60% - Accent5 3 10 2" xfId="25126" xr:uid="{1293145D-28EF-4906-89A1-88424622C866}"/>
    <cellStyle name="60% - Accent5 3 11" xfId="16798" xr:uid="{60009BA7-BAFB-4408-8061-A961742C906D}"/>
    <cellStyle name="60% - Accent5 3 12" xfId="33991" xr:uid="{1D4F3F55-DADD-4799-8406-34B561804F09}"/>
    <cellStyle name="60% - Accent5 3 13" xfId="34749" xr:uid="{9D151951-78C8-486D-946C-FFDB1388C3D0}"/>
    <cellStyle name="60% - Accent5 3 2" xfId="238" xr:uid="{E574C831-51FB-4F50-AF42-FC6D984CAD4B}"/>
    <cellStyle name="60% - Accent5 3 2 10" xfId="34809" xr:uid="{5743E653-B7D6-41BB-A89F-EF4027972D5D}"/>
    <cellStyle name="60% - Accent5 3 2 2" xfId="479" xr:uid="{2EF2BDAE-F204-4E26-A950-BB5E31DAE3FF}"/>
    <cellStyle name="60% - Accent5 3 2 2 2" xfId="956" xr:uid="{8B16335A-D1FD-4A72-9D58-C2AE450C769B}"/>
    <cellStyle name="60% - Accent5 3 2 2 2 2" xfId="2284" xr:uid="{01308DA7-7666-41B1-A7C7-B2EF830EA33C}"/>
    <cellStyle name="60% - Accent5 3 2 2 2 2 2" xfId="5074" xr:uid="{27C42249-4133-420C-B95F-A9FB8C0BD057}"/>
    <cellStyle name="60% - Accent5 3 2 2 2 2 2 2" xfId="13404" xr:uid="{5A5F6898-8765-4177-86B2-99DE451036A9}"/>
    <cellStyle name="60% - Accent5 3 2 2 2 2 2 2 2" xfId="30061" xr:uid="{57E1D2DD-FCFB-46F4-8240-CF24C9562C51}"/>
    <cellStyle name="60% - Accent5 3 2 2 2 2 2 3" xfId="21733" xr:uid="{21451135-B277-49B3-9BE6-1EE2E0B6F08F}"/>
    <cellStyle name="60% - Accent5 3 2 2 2 2 3" xfId="7850" xr:uid="{B128D650-00CD-4ED0-9996-275222AAECE5}"/>
    <cellStyle name="60% - Accent5 3 2 2 2 2 3 2" xfId="16180" xr:uid="{BEE29D9E-6029-4099-9A60-D715EC3A04D3}"/>
    <cellStyle name="60% - Accent5 3 2 2 2 2 3 2 2" xfId="32837" xr:uid="{7A66C784-4F83-4D4A-9E4A-FEC05ADCC344}"/>
    <cellStyle name="60% - Accent5 3 2 2 2 2 3 3" xfId="24509" xr:uid="{555E081B-3455-4E94-9C2B-35F7611FF738}"/>
    <cellStyle name="60% - Accent5 3 2 2 2 2 4" xfId="10628" xr:uid="{5B8A5906-D3F4-40BA-A02A-C909148CF34A}"/>
    <cellStyle name="60% - Accent5 3 2 2 2 2 4 2" xfId="27285" xr:uid="{D23BA9C0-4B6C-4059-9493-BDCC315E9EEE}"/>
    <cellStyle name="60% - Accent5 3 2 2 2 2 5" xfId="18957" xr:uid="{64CC8AC2-DA6F-4A2E-B791-93196531BED9}"/>
    <cellStyle name="60% - Accent5 3 2 2 2 3" xfId="3747" xr:uid="{238F4BFE-0DF8-4448-A849-9963B65C86F8}"/>
    <cellStyle name="60% - Accent5 3 2 2 2 3 2" xfId="12077" xr:uid="{E8F64772-A6EA-4960-A40D-C954E980D54E}"/>
    <cellStyle name="60% - Accent5 3 2 2 2 3 2 2" xfId="28734" xr:uid="{82DADC9B-00A8-4544-A748-DE582EA5CB47}"/>
    <cellStyle name="60% - Accent5 3 2 2 2 3 3" xfId="20406" xr:uid="{A485FBC3-82DA-48B4-8FBF-DDA33652E21E}"/>
    <cellStyle name="60% - Accent5 3 2 2 2 4" xfId="6523" xr:uid="{6D2B6CDD-736F-4EAC-8BB7-CF888C7D48F6}"/>
    <cellStyle name="60% - Accent5 3 2 2 2 4 2" xfId="14853" xr:uid="{2EDD06DF-E980-41F2-8433-61A018031EAF}"/>
    <cellStyle name="60% - Accent5 3 2 2 2 4 2 2" xfId="31510" xr:uid="{C7C7CBA4-539A-4008-B6CA-BD16F11ED16F}"/>
    <cellStyle name="60% - Accent5 3 2 2 2 4 3" xfId="23182" xr:uid="{B9293434-FD36-465A-8AEB-F905029694E7}"/>
    <cellStyle name="60% - Accent5 3 2 2 2 5" xfId="9301" xr:uid="{F9D09CFC-D6CF-4A50-97C4-4F0C14B8F232}"/>
    <cellStyle name="60% - Accent5 3 2 2 2 5 2" xfId="25958" xr:uid="{E0CE9B9E-DD89-4E63-AA6B-60A2F8CA54C9}"/>
    <cellStyle name="60% - Accent5 3 2 2 2 6" xfId="17630" xr:uid="{E0E5454D-1933-445B-8269-BEAA913F5416}"/>
    <cellStyle name="60% - Accent5 3 2 2 3" xfId="1809" xr:uid="{F09E220A-F929-434F-8531-CC23D7CE7360}"/>
    <cellStyle name="60% - Accent5 3 2 2 3 2" xfId="4599" xr:uid="{831134D8-A20E-4143-A1DA-0B119451F3DF}"/>
    <cellStyle name="60% - Accent5 3 2 2 3 2 2" xfId="12929" xr:uid="{33B2DA2E-4B0F-48F2-B6AA-531E5E0C5E90}"/>
    <cellStyle name="60% - Accent5 3 2 2 3 2 2 2" xfId="29586" xr:uid="{08A5C796-E55B-4599-82A4-C0CF9DA699C2}"/>
    <cellStyle name="60% - Accent5 3 2 2 3 2 3" xfId="21258" xr:uid="{BC5C009E-9DF9-4C8D-98C8-3309164C5611}"/>
    <cellStyle name="60% - Accent5 3 2 2 3 3" xfId="7375" xr:uid="{A085158C-881D-4B4B-9A2F-B833F44B1989}"/>
    <cellStyle name="60% - Accent5 3 2 2 3 3 2" xfId="15705" xr:uid="{FAD5EBB7-5FE2-4300-B3EE-580DC3A196FC}"/>
    <cellStyle name="60% - Accent5 3 2 2 3 3 2 2" xfId="32362" xr:uid="{412995CF-2B78-4DF6-918D-9E89F246684E}"/>
    <cellStyle name="60% - Accent5 3 2 2 3 3 3" xfId="24034" xr:uid="{5C019A6D-0034-42AA-A6F7-9B0ED8C61910}"/>
    <cellStyle name="60% - Accent5 3 2 2 3 4" xfId="10153" xr:uid="{D48377AD-B181-4FFB-A2A5-5A2DA733F450}"/>
    <cellStyle name="60% - Accent5 3 2 2 3 4 2" xfId="26810" xr:uid="{D600D617-FF94-4FC0-A4F4-6602DFA6D690}"/>
    <cellStyle name="60% - Accent5 3 2 2 3 5" xfId="18482" xr:uid="{98901108-6166-406C-A850-166F967AA8DD}"/>
    <cellStyle name="60% - Accent5 3 2 2 4" xfId="3272" xr:uid="{0D03714F-7E62-4F51-A51B-A817DFF5CB70}"/>
    <cellStyle name="60% - Accent5 3 2 2 4 2" xfId="11602" xr:uid="{5B1CF8AB-48AB-4C70-9104-17B6EC15FE04}"/>
    <cellStyle name="60% - Accent5 3 2 2 4 2 2" xfId="28259" xr:uid="{D29841F5-74FF-4F93-B595-83D6ACD83977}"/>
    <cellStyle name="60% - Accent5 3 2 2 4 3" xfId="19931" xr:uid="{1E3FD1BE-9A34-4361-8EBB-875E2AD701D6}"/>
    <cellStyle name="60% - Accent5 3 2 2 5" xfId="6048" xr:uid="{5B387192-18EE-4EE4-A29C-17A4D3D95C67}"/>
    <cellStyle name="60% - Accent5 3 2 2 5 2" xfId="14378" xr:uid="{340BCF7F-5E7C-4DFC-BCD8-6C0737E53F66}"/>
    <cellStyle name="60% - Accent5 3 2 2 5 2 2" xfId="31035" xr:uid="{6AE582C7-B547-403C-A22F-EFACA3205F50}"/>
    <cellStyle name="60% - Accent5 3 2 2 5 3" xfId="22707" xr:uid="{DD652624-78F2-431C-98EE-9914AD785C6D}"/>
    <cellStyle name="60% - Accent5 3 2 2 6" xfId="8826" xr:uid="{0F962C73-6C13-47DE-B225-8E75C491329E}"/>
    <cellStyle name="60% - Accent5 3 2 2 6 2" xfId="25483" xr:uid="{60DA0528-67DE-4512-8D58-C08E54EB4D07}"/>
    <cellStyle name="60% - Accent5 3 2 2 7" xfId="17155" xr:uid="{9AF1FD45-CC6D-46D5-A140-1DE20B2C6F3D}"/>
    <cellStyle name="60% - Accent5 3 2 3" xfId="715" xr:uid="{AD2D9FF0-6D93-4E6C-AC3C-F82E5CD20860}"/>
    <cellStyle name="60% - Accent5 3 2 3 2" xfId="2045" xr:uid="{8367B2BE-05A1-4108-94B0-1754FD463717}"/>
    <cellStyle name="60% - Accent5 3 2 3 2 2" xfId="4835" xr:uid="{500D5481-521E-4627-9510-36B865DCA980}"/>
    <cellStyle name="60% - Accent5 3 2 3 2 2 2" xfId="13165" xr:uid="{F8FBD217-B02D-4DBD-B35A-697719072069}"/>
    <cellStyle name="60% - Accent5 3 2 3 2 2 2 2" xfId="29822" xr:uid="{87623245-B423-4A24-B124-C8E76C84D6B3}"/>
    <cellStyle name="60% - Accent5 3 2 3 2 2 3" xfId="21494" xr:uid="{564782A3-A328-4C06-A138-27910324BF61}"/>
    <cellStyle name="60% - Accent5 3 2 3 2 3" xfId="7611" xr:uid="{C333422F-56FB-4B1C-A8E7-0F48E1CBBEDA}"/>
    <cellStyle name="60% - Accent5 3 2 3 2 3 2" xfId="15941" xr:uid="{49B023CE-D381-4701-849E-C311D7F0CC3D}"/>
    <cellStyle name="60% - Accent5 3 2 3 2 3 2 2" xfId="32598" xr:uid="{65D60E80-9F2F-4140-9C73-EE8417AFF7B1}"/>
    <cellStyle name="60% - Accent5 3 2 3 2 3 3" xfId="24270" xr:uid="{BAD2D8A6-E148-4113-BFEE-EC51FCA1B788}"/>
    <cellStyle name="60% - Accent5 3 2 3 2 4" xfId="10389" xr:uid="{F372AFE8-C3C4-45FD-9669-5C99B462F865}"/>
    <cellStyle name="60% - Accent5 3 2 3 2 4 2" xfId="27046" xr:uid="{F37672A2-6C21-42B8-978F-05110C5B91C9}"/>
    <cellStyle name="60% - Accent5 3 2 3 2 5" xfId="18718" xr:uid="{E51834AD-A60A-4F6E-9876-25E07CBB2D19}"/>
    <cellStyle name="60% - Accent5 3 2 3 3" xfId="3508" xr:uid="{AF5A3E36-7DC0-4338-A01B-31CF47973B5A}"/>
    <cellStyle name="60% - Accent5 3 2 3 3 2" xfId="11838" xr:uid="{8C9B4D2D-FE9C-4DCE-A7FC-1F5B1F92E90F}"/>
    <cellStyle name="60% - Accent5 3 2 3 3 2 2" xfId="28495" xr:uid="{5A370E66-EBBC-470F-B5B9-0A24F042493F}"/>
    <cellStyle name="60% - Accent5 3 2 3 3 3" xfId="20167" xr:uid="{5D3FEE48-26AB-4D0B-AA2E-88413901EA3B}"/>
    <cellStyle name="60% - Accent5 3 2 3 4" xfId="6284" xr:uid="{ADAF8F80-0CB3-40CF-A69D-477468FBC83F}"/>
    <cellStyle name="60% - Accent5 3 2 3 4 2" xfId="14614" xr:uid="{F2CD4ADB-8172-4A77-B432-0D6F8832E8F8}"/>
    <cellStyle name="60% - Accent5 3 2 3 4 2 2" xfId="31271" xr:uid="{941EC956-44C9-4666-B74E-F5EDE832A58F}"/>
    <cellStyle name="60% - Accent5 3 2 3 4 3" xfId="22943" xr:uid="{59238109-EA98-45B9-ABF9-B843DCB68005}"/>
    <cellStyle name="60% - Accent5 3 2 3 5" xfId="9062" xr:uid="{B2CC9CD4-F5A0-4066-8AEF-6EE7B8813752}"/>
    <cellStyle name="60% - Accent5 3 2 3 5 2" xfId="25719" xr:uid="{51BCE1E7-60A9-4269-958D-9D4008A1A147}"/>
    <cellStyle name="60% - Accent5 3 2 3 6" xfId="17391" xr:uid="{6BCED150-E07E-46E5-BA55-80C9A3F58D2A}"/>
    <cellStyle name="60% - Accent5 3 2 4" xfId="1192" xr:uid="{E9FD1968-D093-40AA-8089-4568D6FF1D45}"/>
    <cellStyle name="60% - Accent5 3 2 4 2" xfId="2520" xr:uid="{0B530DE1-AD76-4480-A0C1-19A03F044D0D}"/>
    <cellStyle name="60% - Accent5 3 2 4 2 2" xfId="5310" xr:uid="{18E31738-1E57-4826-8B65-D115B0B1F0AD}"/>
    <cellStyle name="60% - Accent5 3 2 4 2 2 2" xfId="13640" xr:uid="{16D74F21-0C5F-48F9-A38E-2C14113B144F}"/>
    <cellStyle name="60% - Accent5 3 2 4 2 2 2 2" xfId="30297" xr:uid="{8EAF8E27-BD5F-4F8D-80FE-331C42FB5198}"/>
    <cellStyle name="60% - Accent5 3 2 4 2 2 3" xfId="21969" xr:uid="{1B4EFDB7-7906-4B1E-955F-F13606EBBB9A}"/>
    <cellStyle name="60% - Accent5 3 2 4 2 3" xfId="8086" xr:uid="{7296BA21-516E-4A0B-A0F9-E493D89F04F1}"/>
    <cellStyle name="60% - Accent5 3 2 4 2 3 2" xfId="16416" xr:uid="{CF71F529-59AA-4B86-96C3-32E2ADFC4766}"/>
    <cellStyle name="60% - Accent5 3 2 4 2 3 2 2" xfId="33073" xr:uid="{8F5919E4-3743-4EB5-A86E-560C6E2CD112}"/>
    <cellStyle name="60% - Accent5 3 2 4 2 3 3" xfId="24745" xr:uid="{6BC48A0A-3A5F-4503-9CBD-2FC04BB5B08C}"/>
    <cellStyle name="60% - Accent5 3 2 4 2 4" xfId="10864" xr:uid="{CD8CFF6E-4998-40C6-8BCF-8DF717D2E771}"/>
    <cellStyle name="60% - Accent5 3 2 4 2 4 2" xfId="27521" xr:uid="{F7977B42-1630-450B-8260-31432795803A}"/>
    <cellStyle name="60% - Accent5 3 2 4 2 5" xfId="19193" xr:uid="{B8B480C6-C65C-4628-B880-8A383846C0A3}"/>
    <cellStyle name="60% - Accent5 3 2 4 3" xfId="3983" xr:uid="{D6167895-C3F2-41AC-8D51-57416A428A47}"/>
    <cellStyle name="60% - Accent5 3 2 4 3 2" xfId="12313" xr:uid="{B6173681-CB89-4BD9-BCC0-7A9C61854EFC}"/>
    <cellStyle name="60% - Accent5 3 2 4 3 2 2" xfId="28970" xr:uid="{DCDA1DAE-0607-4AC2-8EF7-D3F4760AEBF8}"/>
    <cellStyle name="60% - Accent5 3 2 4 3 3" xfId="20642" xr:uid="{3E1D3D0A-052D-48D6-8751-5D8F4D197028}"/>
    <cellStyle name="60% - Accent5 3 2 4 4" xfId="6759" xr:uid="{D754ADCC-78D2-408C-8A84-05F74728AB45}"/>
    <cellStyle name="60% - Accent5 3 2 4 4 2" xfId="15089" xr:uid="{68BC9206-3D73-4B69-8B25-7A6E250FEE95}"/>
    <cellStyle name="60% - Accent5 3 2 4 4 2 2" xfId="31746" xr:uid="{A34515E1-6D31-4405-9794-C70F6DD508E9}"/>
    <cellStyle name="60% - Accent5 3 2 4 4 3" xfId="23418" xr:uid="{6E08AE91-17A9-4B66-B193-4FB5D654C63E}"/>
    <cellStyle name="60% - Accent5 3 2 4 5" xfId="9537" xr:uid="{8C4312F0-9636-466A-AA11-385982B37646}"/>
    <cellStyle name="60% - Accent5 3 2 4 5 2" xfId="26194" xr:uid="{0E48B2B4-EE95-4FFE-829F-ECDE16264C76}"/>
    <cellStyle name="60% - Accent5 3 2 4 6" xfId="17866" xr:uid="{889E63C7-04E0-4EEF-ABCE-D2AD489770B6}"/>
    <cellStyle name="60% - Accent5 3 2 5" xfId="1572" xr:uid="{DCA6C12D-B9E8-4051-BAE9-AD5F4FC78DE4}"/>
    <cellStyle name="60% - Accent5 3 2 5 2" xfId="4362" xr:uid="{49EC0E36-30CF-4175-A27B-F1FD7DFE885D}"/>
    <cellStyle name="60% - Accent5 3 2 5 2 2" xfId="12692" xr:uid="{22F6FFA6-D84E-4AF6-A1A0-F4999CA86399}"/>
    <cellStyle name="60% - Accent5 3 2 5 2 2 2" xfId="29349" xr:uid="{D01C5635-767E-4599-B0FF-B0FFC0E1AA99}"/>
    <cellStyle name="60% - Accent5 3 2 5 2 3" xfId="21021" xr:uid="{DD631D61-DA7E-4888-8723-73D9CDE797F6}"/>
    <cellStyle name="60% - Accent5 3 2 5 3" xfId="7138" xr:uid="{3E7BDC44-7AB3-4871-AD59-4005A2288B15}"/>
    <cellStyle name="60% - Accent5 3 2 5 3 2" xfId="15468" xr:uid="{4578AEBE-A007-4A75-9152-C4E188738A77}"/>
    <cellStyle name="60% - Accent5 3 2 5 3 2 2" xfId="32125" xr:uid="{4D2899F4-9FC6-4772-A93B-727191998FA2}"/>
    <cellStyle name="60% - Accent5 3 2 5 3 3" xfId="23797" xr:uid="{3609252A-E86A-49E4-B655-7C1A011034F3}"/>
    <cellStyle name="60% - Accent5 3 2 5 4" xfId="9916" xr:uid="{56B86AD8-04B8-455F-BA5E-9E9BD139F0F9}"/>
    <cellStyle name="60% - Accent5 3 2 5 4 2" xfId="26573" xr:uid="{930D940F-7551-4643-9D9B-B2F3D637F40C}"/>
    <cellStyle name="60% - Accent5 3 2 5 5" xfId="18245" xr:uid="{D331CD57-9B10-46C8-8851-8E386071A554}"/>
    <cellStyle name="60% - Accent5 3 2 6" xfId="3035" xr:uid="{68D6EF22-B131-4D9B-864B-A35C33F1A4BC}"/>
    <cellStyle name="60% - Accent5 3 2 6 2" xfId="11365" xr:uid="{55E1DDD1-9F4A-4B5C-82F5-E26C8F23327A}"/>
    <cellStyle name="60% - Accent5 3 2 6 2 2" xfId="28022" xr:uid="{04D152BF-3887-4367-A798-E0D81A697E24}"/>
    <cellStyle name="60% - Accent5 3 2 6 3" xfId="19694" xr:uid="{EF3CDF5F-5A2B-4706-A0E9-73F79C2D2202}"/>
    <cellStyle name="60% - Accent5 3 2 7" xfId="5811" xr:uid="{269CF86F-79C0-4F2C-860D-A2095353051E}"/>
    <cellStyle name="60% - Accent5 3 2 7 2" xfId="14141" xr:uid="{C78A3FA1-BC6D-4E6D-BF8C-D5BFA27A4AD3}"/>
    <cellStyle name="60% - Accent5 3 2 7 2 2" xfId="30798" xr:uid="{66203210-4A8E-4977-88B8-A9F1E7C9045E}"/>
    <cellStyle name="60% - Accent5 3 2 7 3" xfId="22470" xr:uid="{AFA0EAA1-72E6-4A1A-B766-EAF5EB7EF57D}"/>
    <cellStyle name="60% - Accent5 3 2 8" xfId="8589" xr:uid="{53F492FD-F50A-4539-B591-6D701891D096}"/>
    <cellStyle name="60% - Accent5 3 2 8 2" xfId="25246" xr:uid="{F6A6E2DB-4B7D-4A8B-9722-CA66F0221755}"/>
    <cellStyle name="60% - Accent5 3 2 9" xfId="16918" xr:uid="{CD485D3F-3754-49C5-BE48-190B42B5DA76}"/>
    <cellStyle name="60% - Accent5 3 3" xfId="359" xr:uid="{BD5582FE-E2DE-4DAB-935B-06B3B543A21C}"/>
    <cellStyle name="60% - Accent5 3 3 2" xfId="838" xr:uid="{F4E38D3C-C161-451B-95C1-B9F9C639C767}"/>
    <cellStyle name="60% - Accent5 3 3 2 2" xfId="2166" xr:uid="{E3E0C4D3-6F67-4F36-8E50-C718CACB5CF3}"/>
    <cellStyle name="60% - Accent5 3 3 2 2 2" xfId="4956" xr:uid="{CCAE6503-89D8-4D44-8951-D49E6A3BAA0F}"/>
    <cellStyle name="60% - Accent5 3 3 2 2 2 2" xfId="13286" xr:uid="{49A13A5F-4E11-4B54-89E7-B8AD6CE43E55}"/>
    <cellStyle name="60% - Accent5 3 3 2 2 2 2 2" xfId="29943" xr:uid="{4946EC11-D03D-4647-AD61-A8FF01AAAFC5}"/>
    <cellStyle name="60% - Accent5 3 3 2 2 2 3" xfId="21615" xr:uid="{53E9DA9C-11B0-47E3-8233-7507089B4D93}"/>
    <cellStyle name="60% - Accent5 3 3 2 2 3" xfId="7732" xr:uid="{FADC9444-9BA6-4A7B-A243-BFCE0620DDBE}"/>
    <cellStyle name="60% - Accent5 3 3 2 2 3 2" xfId="16062" xr:uid="{745F8DE5-CD0E-4360-A1B4-0430D8F144F3}"/>
    <cellStyle name="60% - Accent5 3 3 2 2 3 2 2" xfId="32719" xr:uid="{924113E9-EA1B-4881-A578-A4C9146BEA52}"/>
    <cellStyle name="60% - Accent5 3 3 2 2 3 3" xfId="24391" xr:uid="{40B88B3D-8FD1-4A44-8BD0-DF51D9F79F66}"/>
    <cellStyle name="60% - Accent5 3 3 2 2 4" xfId="10510" xr:uid="{828A2240-25C9-48B0-A8C5-EB575A1A7A92}"/>
    <cellStyle name="60% - Accent5 3 3 2 2 4 2" xfId="27167" xr:uid="{F4D713D1-7B2E-4D6F-9B89-92F830552C65}"/>
    <cellStyle name="60% - Accent5 3 3 2 2 5" xfId="18839" xr:uid="{C895D7DA-5A7E-4BD4-B495-6526E8669AD1}"/>
    <cellStyle name="60% - Accent5 3 3 2 3" xfId="3629" xr:uid="{7BC43062-A7F7-4208-8514-774A8F251BD3}"/>
    <cellStyle name="60% - Accent5 3 3 2 3 2" xfId="11959" xr:uid="{1975CD86-826F-458F-BF71-D373E68A3A92}"/>
    <cellStyle name="60% - Accent5 3 3 2 3 2 2" xfId="28616" xr:uid="{F307F201-E3E2-42EF-BC06-A1512C58C256}"/>
    <cellStyle name="60% - Accent5 3 3 2 3 3" xfId="20288" xr:uid="{104FF784-7978-403B-9228-973D2189A0EE}"/>
    <cellStyle name="60% - Accent5 3 3 2 4" xfId="6405" xr:uid="{3022E310-5DF6-4115-A9CF-0D6DF0E5C2E0}"/>
    <cellStyle name="60% - Accent5 3 3 2 4 2" xfId="14735" xr:uid="{FFBF710D-B742-4934-B960-6A38AA9C1CE8}"/>
    <cellStyle name="60% - Accent5 3 3 2 4 2 2" xfId="31392" xr:uid="{BFE99CB0-7026-4830-9E79-D33912942F6A}"/>
    <cellStyle name="60% - Accent5 3 3 2 4 3" xfId="23064" xr:uid="{14ECC969-B562-4876-81CE-48468D64DF2B}"/>
    <cellStyle name="60% - Accent5 3 3 2 5" xfId="9183" xr:uid="{077A3723-C1E7-4A68-B219-143B88F58164}"/>
    <cellStyle name="60% - Accent5 3 3 2 5 2" xfId="25840" xr:uid="{7BD742BA-4582-4CA7-ABCD-4F3140079787}"/>
    <cellStyle name="60% - Accent5 3 3 2 6" xfId="17512" xr:uid="{1292F923-5DCA-40E4-9A11-39DA259CA356}"/>
    <cellStyle name="60% - Accent5 3 3 3" xfId="1689" xr:uid="{7A1669C9-5421-48CE-878E-87D1776765A0}"/>
    <cellStyle name="60% - Accent5 3 3 3 2" xfId="4479" xr:uid="{41335740-CA96-4FF7-9EB1-BAACD6929EAB}"/>
    <cellStyle name="60% - Accent5 3 3 3 2 2" xfId="12809" xr:uid="{DA1C1DFE-C80B-42D3-9FCB-CCE58171822F}"/>
    <cellStyle name="60% - Accent5 3 3 3 2 2 2" xfId="29466" xr:uid="{7EDE080E-4B63-4A41-9B24-509A97EE057B}"/>
    <cellStyle name="60% - Accent5 3 3 3 2 3" xfId="21138" xr:uid="{84254267-474E-41B6-B9A1-59A16FCE1711}"/>
    <cellStyle name="60% - Accent5 3 3 3 3" xfId="7255" xr:uid="{2BA1E9E3-A8A8-4E96-8863-87484C408781}"/>
    <cellStyle name="60% - Accent5 3 3 3 3 2" xfId="15585" xr:uid="{7A2B41C0-9829-4B28-82ED-3E3929000C8B}"/>
    <cellStyle name="60% - Accent5 3 3 3 3 2 2" xfId="32242" xr:uid="{649A6F8C-2405-4718-83BE-9FE9D3BADF2D}"/>
    <cellStyle name="60% - Accent5 3 3 3 3 3" xfId="23914" xr:uid="{422D92EF-8545-4BB0-883D-1125CE1AC4A6}"/>
    <cellStyle name="60% - Accent5 3 3 3 4" xfId="10033" xr:uid="{82526836-5390-4FF2-8FE0-9EBDA916F0E0}"/>
    <cellStyle name="60% - Accent5 3 3 3 4 2" xfId="26690" xr:uid="{0D4ADA67-5F7C-4F6D-8BF3-33A0CD23BFC4}"/>
    <cellStyle name="60% - Accent5 3 3 3 5" xfId="18362" xr:uid="{39A4C95F-D128-4665-A6BE-29EB25B4015F}"/>
    <cellStyle name="60% - Accent5 3 3 4" xfId="3152" xr:uid="{6E8EE3C4-245C-4610-928B-32349908328F}"/>
    <cellStyle name="60% - Accent5 3 3 4 2" xfId="11482" xr:uid="{D0AE6C8A-F24C-47D2-A60B-896CBA5E03BB}"/>
    <cellStyle name="60% - Accent5 3 3 4 2 2" xfId="28139" xr:uid="{05716801-ABD4-43AB-8227-DFDB047B62E4}"/>
    <cellStyle name="60% - Accent5 3 3 4 3" xfId="19811" xr:uid="{25A61A8C-02D8-45E3-8C2D-E437EEDECAD7}"/>
    <cellStyle name="60% - Accent5 3 3 5" xfId="5928" xr:uid="{743414CE-22D5-4A88-94B9-13A5C4067901}"/>
    <cellStyle name="60% - Accent5 3 3 5 2" xfId="14258" xr:uid="{79935061-D4A7-4046-9E51-74953017E123}"/>
    <cellStyle name="60% - Accent5 3 3 5 2 2" xfId="30915" xr:uid="{D20DE6C5-CEB8-4D13-9543-A3F78159AAD8}"/>
    <cellStyle name="60% - Accent5 3 3 5 3" xfId="22587" xr:uid="{FB466C5F-46BF-446F-82A1-9926D32C5BB4}"/>
    <cellStyle name="60% - Accent5 3 3 6" xfId="8706" xr:uid="{2A4B270E-5CA8-4CAB-A299-5D4CA92AF57A}"/>
    <cellStyle name="60% - Accent5 3 3 6 2" xfId="25363" xr:uid="{B6CC6B90-37A7-4399-9928-38CC09987002}"/>
    <cellStyle name="60% - Accent5 3 3 7" xfId="17035" xr:uid="{A4554B5F-6D8E-4C10-92A8-CFC085FAE678}"/>
    <cellStyle name="60% - Accent5 3 4" xfId="595" xr:uid="{3435E932-A6CD-475E-98BF-57E57074BDCA}"/>
    <cellStyle name="60% - Accent5 3 4 2" xfId="1925" xr:uid="{7E17C3D5-115B-48DE-A3FE-57D7CFF09070}"/>
    <cellStyle name="60% - Accent5 3 4 2 2" xfId="4715" xr:uid="{8AD79AE2-46D2-467E-9A1B-0430E1163E37}"/>
    <cellStyle name="60% - Accent5 3 4 2 2 2" xfId="13045" xr:uid="{35F649AD-C6C1-4AF1-AC29-ACF84D37F826}"/>
    <cellStyle name="60% - Accent5 3 4 2 2 2 2" xfId="29702" xr:uid="{D87C7384-B145-4496-832F-9DEB4CC30B37}"/>
    <cellStyle name="60% - Accent5 3 4 2 2 3" xfId="21374" xr:uid="{FBB2FFD5-2BB5-481C-80C1-BF602DA50C52}"/>
    <cellStyle name="60% - Accent5 3 4 2 3" xfId="7491" xr:uid="{0361AEBF-3839-47F6-AAAA-937A3380CE8F}"/>
    <cellStyle name="60% - Accent5 3 4 2 3 2" xfId="15821" xr:uid="{9711135C-90A3-49C9-A981-19CC8A1D925A}"/>
    <cellStyle name="60% - Accent5 3 4 2 3 2 2" xfId="32478" xr:uid="{2D2687A9-A0E9-4A1F-9071-F6B30D5706C0}"/>
    <cellStyle name="60% - Accent5 3 4 2 3 3" xfId="24150" xr:uid="{F973F8BE-89F6-4652-9E17-2A220C6889AA}"/>
    <cellStyle name="60% - Accent5 3 4 2 4" xfId="10269" xr:uid="{4C352820-B146-46E9-88A2-FC622EAC9C3E}"/>
    <cellStyle name="60% - Accent5 3 4 2 4 2" xfId="26926" xr:uid="{7BA55F7A-281A-4605-9AC7-E99C058BB426}"/>
    <cellStyle name="60% - Accent5 3 4 2 5" xfId="18598" xr:uid="{CD00F860-4699-4D51-9EBA-ADF13BFF07C9}"/>
    <cellStyle name="60% - Accent5 3 4 3" xfId="3388" xr:uid="{4EADB687-A98B-407F-9903-E4B3806E3C75}"/>
    <cellStyle name="60% - Accent5 3 4 3 2" xfId="11718" xr:uid="{879865C1-8F4C-4256-B463-40CCED332934}"/>
    <cellStyle name="60% - Accent5 3 4 3 2 2" xfId="28375" xr:uid="{6BFE57C4-4F59-41C4-B057-542BF71738F2}"/>
    <cellStyle name="60% - Accent5 3 4 3 3" xfId="20047" xr:uid="{B19BAC44-7B78-4D99-8048-870154BDC31C}"/>
    <cellStyle name="60% - Accent5 3 4 4" xfId="6164" xr:uid="{A9C8970B-89EE-466F-ABE5-7C5CA898BD81}"/>
    <cellStyle name="60% - Accent5 3 4 4 2" xfId="14494" xr:uid="{995D1985-D53C-47CA-ACE3-0A3853B2A9A4}"/>
    <cellStyle name="60% - Accent5 3 4 4 2 2" xfId="31151" xr:uid="{D681F2DB-FA1F-4DE3-93CF-1A3448B8BF5C}"/>
    <cellStyle name="60% - Accent5 3 4 4 3" xfId="22823" xr:uid="{440AB06C-1C03-4720-BD04-BA94BE8B3C27}"/>
    <cellStyle name="60% - Accent5 3 4 5" xfId="8942" xr:uid="{52AD53FA-AF88-477E-94FA-132C94A09E81}"/>
    <cellStyle name="60% - Accent5 3 4 5 2" xfId="25599" xr:uid="{1FB6AB0F-35AE-427B-9540-B8BBB0638E4B}"/>
    <cellStyle name="60% - Accent5 3 4 6" xfId="17271" xr:uid="{16AA096A-0EC6-49BC-8590-5E1119AA2D34}"/>
    <cellStyle name="60% - Accent5 3 5" xfId="1072" xr:uid="{457F1FF1-015E-4FD4-8CF3-2B4A6471A73E}"/>
    <cellStyle name="60% - Accent5 3 5 2" xfId="2400" xr:uid="{12E30598-3D3F-48A1-8A55-B8DF56BCE1C7}"/>
    <cellStyle name="60% - Accent5 3 5 2 2" xfId="5190" xr:uid="{C1D8299A-FA42-4B7F-A95D-84A9D58645C8}"/>
    <cellStyle name="60% - Accent5 3 5 2 2 2" xfId="13520" xr:uid="{FF901C37-0932-401F-94C8-3E239F224D26}"/>
    <cellStyle name="60% - Accent5 3 5 2 2 2 2" xfId="30177" xr:uid="{063F9DBC-DB2E-4379-B421-F9938E1B462E}"/>
    <cellStyle name="60% - Accent5 3 5 2 2 3" xfId="21849" xr:uid="{B19FF65A-DD49-472E-BB3A-B8034FB05240}"/>
    <cellStyle name="60% - Accent5 3 5 2 3" xfId="7966" xr:uid="{D8DC9FD5-AA5B-4798-9FEE-4978E609A973}"/>
    <cellStyle name="60% - Accent5 3 5 2 3 2" xfId="16296" xr:uid="{D54F9E1D-0AD0-4F29-BACA-694BAD954ED6}"/>
    <cellStyle name="60% - Accent5 3 5 2 3 2 2" xfId="32953" xr:uid="{99785FA1-001C-4E1C-9F99-629ADAEF5A01}"/>
    <cellStyle name="60% - Accent5 3 5 2 3 3" xfId="24625" xr:uid="{2B4F6509-FC9F-4086-8F89-F3ACD7F9266F}"/>
    <cellStyle name="60% - Accent5 3 5 2 4" xfId="10744" xr:uid="{D9D9B2DA-AFE4-45AB-A34A-8191F9C3DE27}"/>
    <cellStyle name="60% - Accent5 3 5 2 4 2" xfId="27401" xr:uid="{76A152FF-DCBD-48B5-910B-BA762102DC03}"/>
    <cellStyle name="60% - Accent5 3 5 2 5" xfId="19073" xr:uid="{63EF8381-BB54-4B86-AA8E-597615372897}"/>
    <cellStyle name="60% - Accent5 3 5 3" xfId="3863" xr:uid="{A7A0E3ED-90AD-43ED-A677-29966092BA52}"/>
    <cellStyle name="60% - Accent5 3 5 3 2" xfId="12193" xr:uid="{D024A4B9-0F6D-4470-A9F9-049A20BB749C}"/>
    <cellStyle name="60% - Accent5 3 5 3 2 2" xfId="28850" xr:uid="{E874C32C-B643-40F3-B903-6B572503B041}"/>
    <cellStyle name="60% - Accent5 3 5 3 3" xfId="20522" xr:uid="{825A03BA-8A10-4E13-86CF-7AD86EFE4649}"/>
    <cellStyle name="60% - Accent5 3 5 4" xfId="6639" xr:uid="{DE57E4B6-FDEE-40AF-B452-19E70D823145}"/>
    <cellStyle name="60% - Accent5 3 5 4 2" xfId="14969" xr:uid="{0F583C6B-93A2-4E1E-8A4C-FDA74A8E78EF}"/>
    <cellStyle name="60% - Accent5 3 5 4 2 2" xfId="31626" xr:uid="{1635A2D4-60BC-467D-93A0-649134487F06}"/>
    <cellStyle name="60% - Accent5 3 5 4 3" xfId="23298" xr:uid="{1057314C-219A-445C-8382-C29A8741D77C}"/>
    <cellStyle name="60% - Accent5 3 5 5" xfId="9417" xr:uid="{BBA7C471-5F46-4538-8704-EBDC582CD5CF}"/>
    <cellStyle name="60% - Accent5 3 5 5 2" xfId="26074" xr:uid="{77D817FA-ACBD-4EEF-823B-5438A25509C5}"/>
    <cellStyle name="60% - Accent5 3 5 6" xfId="17746" xr:uid="{EA5BA096-46FF-41A2-BB47-6BB3A1163F30}"/>
    <cellStyle name="60% - Accent5 3 6" xfId="1337" xr:uid="{AE2F65A8-05F8-4A03-9910-F0C2FE7598D4}"/>
    <cellStyle name="60% - Accent5 3 6 2" xfId="2665" xr:uid="{3797DEDF-7A58-430F-A400-E7B889637D7E}"/>
    <cellStyle name="60% - Accent5 3 6 2 2" xfId="5455" xr:uid="{97873F80-E750-423A-AE9B-E3A3B1613D2E}"/>
    <cellStyle name="60% - Accent5 3 6 2 2 2" xfId="13785" xr:uid="{21ED8B49-C2C6-429D-98BB-089BBE2B44B6}"/>
    <cellStyle name="60% - Accent5 3 6 2 2 2 2" xfId="30442" xr:uid="{FF1558F8-D63E-4D82-B4E7-8F2085231D92}"/>
    <cellStyle name="60% - Accent5 3 6 2 2 3" xfId="22114" xr:uid="{7C22E24F-895A-45B2-B59C-80B220265D31}"/>
    <cellStyle name="60% - Accent5 3 6 2 3" xfId="8231" xr:uid="{DAF2F3FD-E34D-47BD-A96D-8D9F322C27F2}"/>
    <cellStyle name="60% - Accent5 3 6 2 3 2" xfId="16561" xr:uid="{72F83B15-FB4A-4489-9CC6-712BA17F8846}"/>
    <cellStyle name="60% - Accent5 3 6 2 3 2 2" xfId="33218" xr:uid="{88398459-5114-4F80-9C3D-24D0FDDE9F27}"/>
    <cellStyle name="60% - Accent5 3 6 2 3 3" xfId="24890" xr:uid="{51111D4D-259A-4049-B8D0-034059D7FF0E}"/>
    <cellStyle name="60% - Accent5 3 6 2 4" xfId="11009" xr:uid="{5172B22B-7FFC-42F4-928A-E55765F3EC0B}"/>
    <cellStyle name="60% - Accent5 3 6 2 4 2" xfId="27666" xr:uid="{04E741C9-45DF-4038-9779-ECE7D9A5B1A5}"/>
    <cellStyle name="60% - Accent5 3 6 2 5" xfId="19338" xr:uid="{7948A917-0D3E-4F07-9647-D7C4C819C8AF}"/>
    <cellStyle name="60% - Accent5 3 6 3" xfId="4128" xr:uid="{D9780BDD-5FA9-406D-B300-6A9367127B6A}"/>
    <cellStyle name="60% - Accent5 3 6 3 2" xfId="12458" xr:uid="{F238FF45-A8EB-4E85-89DB-01D0EC5C990F}"/>
    <cellStyle name="60% - Accent5 3 6 3 2 2" xfId="29115" xr:uid="{CBE4A517-5105-4481-898A-0069CC50FD69}"/>
    <cellStyle name="60% - Accent5 3 6 3 3" xfId="20787" xr:uid="{A56FE8E2-229F-4480-B939-AD2A192797E1}"/>
    <cellStyle name="60% - Accent5 3 6 4" xfId="6904" xr:uid="{3B936A34-EA1A-4927-8998-BCE40EF49BD5}"/>
    <cellStyle name="60% - Accent5 3 6 4 2" xfId="15234" xr:uid="{570EBDDF-8068-45A5-AD1E-F0AD1D9A028A}"/>
    <cellStyle name="60% - Accent5 3 6 4 2 2" xfId="31891" xr:uid="{ECC494C0-D203-4B58-B615-1B5A4B3F5380}"/>
    <cellStyle name="60% - Accent5 3 6 4 3" xfId="23563" xr:uid="{B4B42E9B-5AAF-4D9C-80B2-96B4688E7827}"/>
    <cellStyle name="60% - Accent5 3 6 5" xfId="9682" xr:uid="{9F65608B-10C3-4BE6-949E-897135308382}"/>
    <cellStyle name="60% - Accent5 3 6 5 2" xfId="26339" xr:uid="{6A13DF4A-1064-4BFA-AD78-7C3C517432EB}"/>
    <cellStyle name="60% - Accent5 3 6 6" xfId="18011" xr:uid="{106F5D34-DE10-4CDF-A146-D0992BF46B51}"/>
    <cellStyle name="60% - Accent5 3 7" xfId="1452" xr:uid="{714903A4-0DE9-4E2E-A54D-1C40879F031A}"/>
    <cellStyle name="60% - Accent5 3 7 2" xfId="4242" xr:uid="{80DBB0E9-0580-4E36-A1C2-320D00D7BDCA}"/>
    <cellStyle name="60% - Accent5 3 7 2 2" xfId="12572" xr:uid="{C38D09AA-A2C7-489A-A9D0-F9EE65D70B43}"/>
    <cellStyle name="60% - Accent5 3 7 2 2 2" xfId="29229" xr:uid="{EB3DC04D-FFD1-4B97-A869-F6AB843B46C7}"/>
    <cellStyle name="60% - Accent5 3 7 2 3" xfId="20901" xr:uid="{0FC56B13-7123-4267-BDB7-F3F05D8898D0}"/>
    <cellStyle name="60% - Accent5 3 7 3" xfId="7018" xr:uid="{39C1C0A3-1F7D-4464-8037-AE16F4F3F5DF}"/>
    <cellStyle name="60% - Accent5 3 7 3 2" xfId="15348" xr:uid="{A936C2E2-CB53-4A3D-A387-83EF76A31BC6}"/>
    <cellStyle name="60% - Accent5 3 7 3 2 2" xfId="32005" xr:uid="{6810F81A-1830-4DA7-81CF-B47E9CEEB5B1}"/>
    <cellStyle name="60% - Accent5 3 7 3 3" xfId="23677" xr:uid="{6478ED75-94A2-4A69-BCC0-59B10B381641}"/>
    <cellStyle name="60% - Accent5 3 7 4" xfId="9796" xr:uid="{9879F806-B623-4144-B3F1-E5B73E46620B}"/>
    <cellStyle name="60% - Accent5 3 7 4 2" xfId="26453" xr:uid="{DDA08B00-69C6-4880-B616-11DE9C5A0F95}"/>
    <cellStyle name="60% - Accent5 3 7 5" xfId="18125" xr:uid="{EC1B634D-8A9C-44E3-90E9-A2CC7FE9FEB9}"/>
    <cellStyle name="60% - Accent5 3 8" xfId="2915" xr:uid="{BDE2A7F2-1273-4432-B146-572265329CCD}"/>
    <cellStyle name="60% - Accent5 3 8 2" xfId="11245" xr:uid="{6AF25FA9-B43A-4A07-B7CD-61116C75E56F}"/>
    <cellStyle name="60% - Accent5 3 8 2 2" xfId="27902" xr:uid="{69CE9ECB-4DD1-4F86-9932-EE95E209C2B3}"/>
    <cellStyle name="60% - Accent5 3 8 3" xfId="19574" xr:uid="{3EB1E81F-D916-4912-BE66-81837A043CF2}"/>
    <cellStyle name="60% - Accent5 3 9" xfId="5691" xr:uid="{D2AD3E78-1F8C-4EB0-83A5-FBBDB2F8B839}"/>
    <cellStyle name="60% - Accent5 3 9 2" xfId="14021" xr:uid="{BAA42899-3EF9-4626-8507-7171D2B4E67A}"/>
    <cellStyle name="60% - Accent5 3 9 2 2" xfId="30678" xr:uid="{EFE5A95D-364B-41B1-A598-929C28EF0132}"/>
    <cellStyle name="60% - Accent5 3 9 3" xfId="22350" xr:uid="{7B591A2E-D423-4E02-9134-AD3B3AEB9559}"/>
    <cellStyle name="60% - Accent5 4" xfId="176" xr:uid="{C28D3285-50C6-44C9-876A-EFFCFAE089AC}"/>
    <cellStyle name="60% - Accent5 4 10" xfId="34769" xr:uid="{C90CA186-DB4E-4D7D-9EFA-0D6E23F336F5}"/>
    <cellStyle name="60% - Accent5 4 2" xfId="417" xr:uid="{1A2C6DE7-7697-4937-A277-E50A42D63602}"/>
    <cellStyle name="60% - Accent5 4 2 2" xfId="894" xr:uid="{D0759BDF-BC58-4428-AAF2-AF3494653F06}"/>
    <cellStyle name="60% - Accent5 4 2 2 2" xfId="2222" xr:uid="{2682844C-2180-4CC4-A026-6A7075D0B0B3}"/>
    <cellStyle name="60% - Accent5 4 2 2 2 2" xfId="5012" xr:uid="{2780D775-B655-4E11-8DF8-F57CADE27A8D}"/>
    <cellStyle name="60% - Accent5 4 2 2 2 2 2" xfId="13342" xr:uid="{82BE207A-2E8E-4525-997C-600D3EE69D6F}"/>
    <cellStyle name="60% - Accent5 4 2 2 2 2 2 2" xfId="29999" xr:uid="{C7699E1B-4D64-4828-BCFA-42BA87ED4974}"/>
    <cellStyle name="60% - Accent5 4 2 2 2 2 3" xfId="21671" xr:uid="{C663CC9B-2BF3-421D-B71A-1AAD03BF8F25}"/>
    <cellStyle name="60% - Accent5 4 2 2 2 3" xfId="7788" xr:uid="{BF0315D9-872D-48A0-A178-5828A5B389B9}"/>
    <cellStyle name="60% - Accent5 4 2 2 2 3 2" xfId="16118" xr:uid="{62197F8A-ADFA-44B5-A1B6-552A1932C0DD}"/>
    <cellStyle name="60% - Accent5 4 2 2 2 3 2 2" xfId="32775" xr:uid="{4196A9C4-708F-4FCB-881D-6F021A230813}"/>
    <cellStyle name="60% - Accent5 4 2 2 2 3 3" xfId="24447" xr:uid="{7D272042-D5DA-4701-9566-192BBA715C29}"/>
    <cellStyle name="60% - Accent5 4 2 2 2 4" xfId="10566" xr:uid="{F3CF6691-5FC2-4308-A488-89F779F30952}"/>
    <cellStyle name="60% - Accent5 4 2 2 2 4 2" xfId="27223" xr:uid="{E6F319CB-2319-450C-998F-02EA612BE3B6}"/>
    <cellStyle name="60% - Accent5 4 2 2 2 5" xfId="18895" xr:uid="{19B4DEB5-A7FE-4685-BB2E-79442438EA2A}"/>
    <cellStyle name="60% - Accent5 4 2 2 3" xfId="3685" xr:uid="{3F863193-75C2-4EE6-AA07-3E939F9A464A}"/>
    <cellStyle name="60% - Accent5 4 2 2 3 2" xfId="12015" xr:uid="{E103A369-104A-4ACE-98BF-C475198D5614}"/>
    <cellStyle name="60% - Accent5 4 2 2 3 2 2" xfId="28672" xr:uid="{FD1D1E50-404E-4982-AC4D-DF7E4C7E52AA}"/>
    <cellStyle name="60% - Accent5 4 2 2 3 3" xfId="20344" xr:uid="{4587790D-1D70-4611-97E4-0EC4E251F680}"/>
    <cellStyle name="60% - Accent5 4 2 2 4" xfId="6461" xr:uid="{46B41ECD-8B33-43E0-A369-8AB151378409}"/>
    <cellStyle name="60% - Accent5 4 2 2 4 2" xfId="14791" xr:uid="{7EB183AC-9D05-4943-A34D-4D65A2E6212C}"/>
    <cellStyle name="60% - Accent5 4 2 2 4 2 2" xfId="31448" xr:uid="{19EFD166-FEBC-4DE7-A285-5A3E31992494}"/>
    <cellStyle name="60% - Accent5 4 2 2 4 3" xfId="23120" xr:uid="{16349986-FB9F-42F1-8160-5EFEEE94D438}"/>
    <cellStyle name="60% - Accent5 4 2 2 5" xfId="9239" xr:uid="{936567D9-12D8-4BFB-879E-DDC8BCF62544}"/>
    <cellStyle name="60% - Accent5 4 2 2 5 2" xfId="25896" xr:uid="{6EF44BD5-D433-4A63-AAEB-A78A3A32D790}"/>
    <cellStyle name="60% - Accent5 4 2 2 6" xfId="17568" xr:uid="{2DF47FB6-3C0A-405D-9958-E70F7FBEEDB1}"/>
    <cellStyle name="60% - Accent5 4 2 3" xfId="1747" xr:uid="{8F265E32-82B6-4695-B7E4-9BA24A50C840}"/>
    <cellStyle name="60% - Accent5 4 2 3 2" xfId="4537" xr:uid="{BB30C5D2-1303-41AD-AF61-64727ED397EE}"/>
    <cellStyle name="60% - Accent5 4 2 3 2 2" xfId="12867" xr:uid="{A7204985-816F-4FA1-99CF-C57421569914}"/>
    <cellStyle name="60% - Accent5 4 2 3 2 2 2" xfId="29524" xr:uid="{60D5FA51-6E8E-4987-81EA-5FBBDAF4E8AF}"/>
    <cellStyle name="60% - Accent5 4 2 3 2 3" xfId="21196" xr:uid="{BAE5954B-0D9B-4D0F-A690-2BB060349268}"/>
    <cellStyle name="60% - Accent5 4 2 3 3" xfId="7313" xr:uid="{37802416-5DBF-4F01-BA41-17B273849C82}"/>
    <cellStyle name="60% - Accent5 4 2 3 3 2" xfId="15643" xr:uid="{E22A470E-D458-449A-A331-B1A372B5AAB2}"/>
    <cellStyle name="60% - Accent5 4 2 3 3 2 2" xfId="32300" xr:uid="{CA6929F0-CDE7-4C38-9527-44AF0246B67A}"/>
    <cellStyle name="60% - Accent5 4 2 3 3 3" xfId="23972" xr:uid="{7636164F-4995-499F-9E26-0ED907DD77AB}"/>
    <cellStyle name="60% - Accent5 4 2 3 4" xfId="10091" xr:uid="{B4486ED2-79DB-4D90-AD91-7D2BAF085CED}"/>
    <cellStyle name="60% - Accent5 4 2 3 4 2" xfId="26748" xr:uid="{1D5816DC-2FAE-4D2E-9CE6-E30BE840E9A8}"/>
    <cellStyle name="60% - Accent5 4 2 3 5" xfId="18420" xr:uid="{759FBAA1-3F73-4ACF-87E0-C771F7A5B6D9}"/>
    <cellStyle name="60% - Accent5 4 2 4" xfId="3210" xr:uid="{5E5DC498-5FE7-4B90-8E47-779D527E369B}"/>
    <cellStyle name="60% - Accent5 4 2 4 2" xfId="11540" xr:uid="{C272FB00-8BBC-4FF6-8339-1DA77AC9B351}"/>
    <cellStyle name="60% - Accent5 4 2 4 2 2" xfId="28197" xr:uid="{5E4F638B-287A-4B9C-AEAF-A996BD9D6B67}"/>
    <cellStyle name="60% - Accent5 4 2 4 3" xfId="19869" xr:uid="{0659E13F-1D14-47A0-BB68-AEC7DDF6CF3E}"/>
    <cellStyle name="60% - Accent5 4 2 5" xfId="5986" xr:uid="{3D00F99A-F2B0-40E9-B0B7-AEAE04DE9E95}"/>
    <cellStyle name="60% - Accent5 4 2 5 2" xfId="14316" xr:uid="{E0479B4B-5644-4FFC-B471-2E6595B4766D}"/>
    <cellStyle name="60% - Accent5 4 2 5 2 2" xfId="30973" xr:uid="{8A28D2A8-3568-43AA-900B-FAAB4A0DDB35}"/>
    <cellStyle name="60% - Accent5 4 2 5 3" xfId="22645" xr:uid="{CF2B2AB2-34B5-46D9-A37C-B41B54D6ECA0}"/>
    <cellStyle name="60% - Accent5 4 2 6" xfId="8764" xr:uid="{EBD79EE4-EB79-4D67-8E76-F94408CB52B9}"/>
    <cellStyle name="60% - Accent5 4 2 6 2" xfId="25421" xr:uid="{3BCDA6B6-F5A4-4892-BD2B-72FA187F7404}"/>
    <cellStyle name="60% - Accent5 4 2 7" xfId="17093" xr:uid="{4F64607E-2A78-4525-A48D-D14EB0D3F8BB}"/>
    <cellStyle name="60% - Accent5 4 3" xfId="653" xr:uid="{C244372C-94A2-4DF0-984E-437EE6BDE545}"/>
    <cellStyle name="60% - Accent5 4 3 2" xfId="1983" xr:uid="{8D222F32-30BF-4E47-BF42-685BC28F4474}"/>
    <cellStyle name="60% - Accent5 4 3 2 2" xfId="4773" xr:uid="{DBB9A410-EE1B-4B36-99CE-219BFC7BE016}"/>
    <cellStyle name="60% - Accent5 4 3 2 2 2" xfId="13103" xr:uid="{EB657257-5CCE-4E9B-AF7E-10246DC29D26}"/>
    <cellStyle name="60% - Accent5 4 3 2 2 2 2" xfId="29760" xr:uid="{2FC39BCF-D6D8-4E2F-BA9B-8208A874D6C9}"/>
    <cellStyle name="60% - Accent5 4 3 2 2 3" xfId="21432" xr:uid="{18C01D35-AC17-41CB-92DA-D657DA514C64}"/>
    <cellStyle name="60% - Accent5 4 3 2 3" xfId="7549" xr:uid="{C9F659BE-3E8A-4DF1-8A62-30E29D31B7C1}"/>
    <cellStyle name="60% - Accent5 4 3 2 3 2" xfId="15879" xr:uid="{156ECA93-9F96-4FF4-9FD0-E7989E4A8C18}"/>
    <cellStyle name="60% - Accent5 4 3 2 3 2 2" xfId="32536" xr:uid="{355266C8-D832-4A37-83E9-3E4841C69AF5}"/>
    <cellStyle name="60% - Accent5 4 3 2 3 3" xfId="24208" xr:uid="{896F5404-0382-450F-8DF1-7D519D750CE4}"/>
    <cellStyle name="60% - Accent5 4 3 2 4" xfId="10327" xr:uid="{4783C88C-339F-428A-905B-DE9C649DE06D}"/>
    <cellStyle name="60% - Accent5 4 3 2 4 2" xfId="26984" xr:uid="{52A89891-3BAD-4274-A945-1899B00FBE3C}"/>
    <cellStyle name="60% - Accent5 4 3 2 5" xfId="18656" xr:uid="{BEF1BC5A-58F1-4F1A-BE83-004B2BC7ECCD}"/>
    <cellStyle name="60% - Accent5 4 3 3" xfId="3446" xr:uid="{E2172EEF-118D-4A22-8463-A80F9DCD153C}"/>
    <cellStyle name="60% - Accent5 4 3 3 2" xfId="11776" xr:uid="{5F2DFD36-02AE-4388-9859-6A631458A82E}"/>
    <cellStyle name="60% - Accent5 4 3 3 2 2" xfId="28433" xr:uid="{A04A8CE0-E96A-430F-9A62-9670FC3D4A31}"/>
    <cellStyle name="60% - Accent5 4 3 3 3" xfId="20105" xr:uid="{AE9A708C-2F5A-4110-BB79-60EBEF27A0A9}"/>
    <cellStyle name="60% - Accent5 4 3 4" xfId="6222" xr:uid="{D8E5F106-5E9D-4FF9-9CC4-1BAA5E260DC3}"/>
    <cellStyle name="60% - Accent5 4 3 4 2" xfId="14552" xr:uid="{84588162-01FC-4FDD-B9A3-B9DCF6223887}"/>
    <cellStyle name="60% - Accent5 4 3 4 2 2" xfId="31209" xr:uid="{4116BAE2-DE3E-473D-9217-AF4058FAB5E0}"/>
    <cellStyle name="60% - Accent5 4 3 4 3" xfId="22881" xr:uid="{6B9424FF-605C-40FF-BFCB-D4A57898E468}"/>
    <cellStyle name="60% - Accent5 4 3 5" xfId="9000" xr:uid="{8CBF2CAD-609D-44AB-9D57-AC79851412BD}"/>
    <cellStyle name="60% - Accent5 4 3 5 2" xfId="25657" xr:uid="{E1FDBDC8-BFE9-46EB-B503-381EE07B5AF1}"/>
    <cellStyle name="60% - Accent5 4 3 6" xfId="17329" xr:uid="{43D9DE89-5111-4958-85FD-7D6695AA1D9F}"/>
    <cellStyle name="60% - Accent5 4 4" xfId="1130" xr:uid="{67B6FF6C-718B-420E-AA0D-BA560EA41225}"/>
    <cellStyle name="60% - Accent5 4 4 2" xfId="2458" xr:uid="{4DB14B48-DA9D-4BB5-BEB5-3D3F3E7B7F3A}"/>
    <cellStyle name="60% - Accent5 4 4 2 2" xfId="5248" xr:uid="{2491A0EA-46A8-4808-93DC-B304B6F9E25D}"/>
    <cellStyle name="60% - Accent5 4 4 2 2 2" xfId="13578" xr:uid="{75D82B4C-F4CC-4CBC-9E43-4B576DA9EA45}"/>
    <cellStyle name="60% - Accent5 4 4 2 2 2 2" xfId="30235" xr:uid="{8BAE8A29-1BE8-42D1-AF99-46818A45451F}"/>
    <cellStyle name="60% - Accent5 4 4 2 2 3" xfId="21907" xr:uid="{3AAAA2BC-F224-4674-8C02-A7B809D5110F}"/>
    <cellStyle name="60% - Accent5 4 4 2 3" xfId="8024" xr:uid="{C717F4D7-E577-4601-A56C-DD4C3DE4D919}"/>
    <cellStyle name="60% - Accent5 4 4 2 3 2" xfId="16354" xr:uid="{0D6E88DF-BD89-4439-AB8F-603A8EB9B290}"/>
    <cellStyle name="60% - Accent5 4 4 2 3 2 2" xfId="33011" xr:uid="{E6369634-9B3F-4CA3-BE45-D2D9C71E9FB2}"/>
    <cellStyle name="60% - Accent5 4 4 2 3 3" xfId="24683" xr:uid="{5B49A598-9CF4-435B-AF8A-4B39A49AB74C}"/>
    <cellStyle name="60% - Accent5 4 4 2 4" xfId="10802" xr:uid="{F268ADF5-F271-441C-B4A7-0F2319E1D289}"/>
    <cellStyle name="60% - Accent5 4 4 2 4 2" xfId="27459" xr:uid="{79FAAF1D-5E98-467F-A2EE-DAB8734935CA}"/>
    <cellStyle name="60% - Accent5 4 4 2 5" xfId="19131" xr:uid="{22933F3A-99FC-4228-84C8-C0B759F035A5}"/>
    <cellStyle name="60% - Accent5 4 4 3" xfId="3921" xr:uid="{950F9C6A-C1DD-48F6-B067-7BD66EB095F3}"/>
    <cellStyle name="60% - Accent5 4 4 3 2" xfId="12251" xr:uid="{1044A158-FC88-40AC-A40D-15E8F046612B}"/>
    <cellStyle name="60% - Accent5 4 4 3 2 2" xfId="28908" xr:uid="{3A50E791-400B-4DE9-917C-1E4169A1F33C}"/>
    <cellStyle name="60% - Accent5 4 4 3 3" xfId="20580" xr:uid="{91C95E4F-F32B-4423-BE53-6F184A6B187F}"/>
    <cellStyle name="60% - Accent5 4 4 4" xfId="6697" xr:uid="{A803AA72-9904-4999-A42F-E4A51F5E488F}"/>
    <cellStyle name="60% - Accent5 4 4 4 2" xfId="15027" xr:uid="{DF2DF9C9-4826-4B22-85F2-FBD97AE69099}"/>
    <cellStyle name="60% - Accent5 4 4 4 2 2" xfId="31684" xr:uid="{3041C5AB-576F-4E84-8C74-AEE7F87FDF13}"/>
    <cellStyle name="60% - Accent5 4 4 4 3" xfId="23356" xr:uid="{3DB7748D-0C4D-44CF-99C7-551C71BAAA70}"/>
    <cellStyle name="60% - Accent5 4 4 5" xfId="9475" xr:uid="{DE2D47F2-4CB6-4E91-BF1D-31C7171E819D}"/>
    <cellStyle name="60% - Accent5 4 4 5 2" xfId="26132" xr:uid="{1FC20975-2ADF-426A-AEC7-C9CC8CE4C12E}"/>
    <cellStyle name="60% - Accent5 4 4 6" xfId="17804" xr:uid="{11F2E91C-CF5A-451C-A482-A31D2D991B4D}"/>
    <cellStyle name="60% - Accent5 4 5" xfId="1510" xr:uid="{A86E2324-D4BF-4CDE-9EFD-17F4938D3E5C}"/>
    <cellStyle name="60% - Accent5 4 5 2" xfId="4300" xr:uid="{99479864-50D3-4124-A3C8-E9E53881376B}"/>
    <cellStyle name="60% - Accent5 4 5 2 2" xfId="12630" xr:uid="{BD07E0A6-FB0A-467E-962B-D63A60A61445}"/>
    <cellStyle name="60% - Accent5 4 5 2 2 2" xfId="29287" xr:uid="{1ACDF2A8-E5BD-4E17-9430-2AD9236DC3C3}"/>
    <cellStyle name="60% - Accent5 4 5 2 3" xfId="20959" xr:uid="{1CDFAA6C-D88C-47F0-B0A2-E74B8A566EFC}"/>
    <cellStyle name="60% - Accent5 4 5 3" xfId="7076" xr:uid="{1DB13B42-ECB5-4F3C-817F-8737E25F320F}"/>
    <cellStyle name="60% - Accent5 4 5 3 2" xfId="15406" xr:uid="{9F8E5D16-307B-4C8E-B204-028D9CAFC74D}"/>
    <cellStyle name="60% - Accent5 4 5 3 2 2" xfId="32063" xr:uid="{50B9045E-38E7-4B7A-B230-8B48EDDB0AB6}"/>
    <cellStyle name="60% - Accent5 4 5 3 3" xfId="23735" xr:uid="{2F77C15A-A384-447C-AB55-59C2FCD5F91E}"/>
    <cellStyle name="60% - Accent5 4 5 4" xfId="9854" xr:uid="{1C895018-9305-4B0D-8E43-4BA4A184940B}"/>
    <cellStyle name="60% - Accent5 4 5 4 2" xfId="26511" xr:uid="{97151040-0901-402C-9AB5-068C731E940C}"/>
    <cellStyle name="60% - Accent5 4 5 5" xfId="18183" xr:uid="{E68F13E3-1BDC-430F-80D0-8A71D4DA1F04}"/>
    <cellStyle name="60% - Accent5 4 6" xfId="2973" xr:uid="{7A318336-4371-446D-9668-E68FD917EF54}"/>
    <cellStyle name="60% - Accent5 4 6 2" xfId="11303" xr:uid="{CE69FF97-6CED-4FA9-A815-9499A104066B}"/>
    <cellStyle name="60% - Accent5 4 6 2 2" xfId="27960" xr:uid="{8747C006-68CA-4DD0-BDC8-B189D1BF2D63}"/>
    <cellStyle name="60% - Accent5 4 6 3" xfId="19632" xr:uid="{37DBB51C-1BC4-486F-BFD5-C28775C41633}"/>
    <cellStyle name="60% - Accent5 4 7" xfId="5749" xr:uid="{226ED382-CD98-4838-964E-30E20314A76F}"/>
    <cellStyle name="60% - Accent5 4 7 2" xfId="14079" xr:uid="{CB656FA5-20F6-490D-B869-669FA0E6BDB6}"/>
    <cellStyle name="60% - Accent5 4 7 2 2" xfId="30736" xr:uid="{98B56F03-4004-49C2-B4F2-D5102C61B58C}"/>
    <cellStyle name="60% - Accent5 4 7 3" xfId="22408" xr:uid="{10DF3769-C2B3-42DD-8024-1777474B48C4}"/>
    <cellStyle name="60% - Accent5 4 8" xfId="8527" xr:uid="{0C53D905-0429-4CC6-A851-CA07AEBC59CC}"/>
    <cellStyle name="60% - Accent5 4 8 2" xfId="25184" xr:uid="{7F70D079-CC0C-4DCC-A80C-83F751BF74D6}"/>
    <cellStyle name="60% - Accent5 4 9" xfId="16856" xr:uid="{805A6BFD-9F59-4870-B1F9-48D59915B4C6}"/>
    <cellStyle name="60% - Accent5 5" xfId="305" xr:uid="{F7CDACA1-571F-4991-99F0-B7A78AFC99DC}"/>
    <cellStyle name="60% - Accent5 5 2" xfId="787" xr:uid="{6A50E4CF-6F72-46A0-8BEF-A53D4D52D1C3}"/>
    <cellStyle name="60% - Accent5 5 2 2" xfId="2115" xr:uid="{AAA86F31-5442-4E46-85D7-9D6E4EB426CE}"/>
    <cellStyle name="60% - Accent5 5 2 2 2" xfId="4905" xr:uid="{452776CE-3875-429C-B354-D3AE348C2143}"/>
    <cellStyle name="60% - Accent5 5 2 2 2 2" xfId="13235" xr:uid="{FCC1FD8F-6CEF-4DFD-8ABE-9B08AA7A6703}"/>
    <cellStyle name="60% - Accent5 5 2 2 2 2 2" xfId="29892" xr:uid="{46696E59-1BB8-4F7F-A16C-AB194D1983B6}"/>
    <cellStyle name="60% - Accent5 5 2 2 2 3" xfId="21564" xr:uid="{50123C1C-902C-4306-BFB4-9AA4AF053856}"/>
    <cellStyle name="60% - Accent5 5 2 2 3" xfId="7681" xr:uid="{FA8DA2B6-4CC4-494D-8AEF-8EDCE12D3411}"/>
    <cellStyle name="60% - Accent5 5 2 2 3 2" xfId="16011" xr:uid="{6EE2C4E8-375F-4D01-A624-6C8B3D8D1898}"/>
    <cellStyle name="60% - Accent5 5 2 2 3 2 2" xfId="32668" xr:uid="{0C412CBB-F9C8-4875-A538-8BF3B900843D}"/>
    <cellStyle name="60% - Accent5 5 2 2 3 3" xfId="24340" xr:uid="{0DDD019C-FFAE-4ECB-98BD-28A30FF1F402}"/>
    <cellStyle name="60% - Accent5 5 2 2 4" xfId="10459" xr:uid="{407AF7F2-1387-4F41-8B60-0CB3A5863971}"/>
    <cellStyle name="60% - Accent5 5 2 2 4 2" xfId="27116" xr:uid="{E9FB45BA-DD2E-45E0-87F0-031A9A2A9341}"/>
    <cellStyle name="60% - Accent5 5 2 2 5" xfId="18788" xr:uid="{D39C8C49-7BD5-4D8B-9724-5845CB672E21}"/>
    <cellStyle name="60% - Accent5 5 2 3" xfId="3578" xr:uid="{F3599C6D-3AC0-4D77-BD99-CACF12F02FEF}"/>
    <cellStyle name="60% - Accent5 5 2 3 2" xfId="11908" xr:uid="{6B44D397-8E52-458F-BDA1-C79379B48983}"/>
    <cellStyle name="60% - Accent5 5 2 3 2 2" xfId="28565" xr:uid="{5ECBFC9D-47DA-45EB-B78A-51217ED742C2}"/>
    <cellStyle name="60% - Accent5 5 2 3 3" xfId="20237" xr:uid="{A8ED0304-2037-425F-844D-962BEF40EFED}"/>
    <cellStyle name="60% - Accent5 5 2 4" xfId="6354" xr:uid="{35EC2504-167C-4D86-A23B-EEC047980AA1}"/>
    <cellStyle name="60% - Accent5 5 2 4 2" xfId="14684" xr:uid="{6499B64E-584B-4031-8DF5-6AFE1956BFB3}"/>
    <cellStyle name="60% - Accent5 5 2 4 2 2" xfId="31341" xr:uid="{887F3EE2-0841-4803-9C2F-DDFE5E28239D}"/>
    <cellStyle name="60% - Accent5 5 2 4 3" xfId="23013" xr:uid="{9984D0B5-5060-4DFE-89F7-70F7DB8FD337}"/>
    <cellStyle name="60% - Accent5 5 2 5" xfId="9132" xr:uid="{5B4437F4-D892-4966-B015-A5B9B3F63158}"/>
    <cellStyle name="60% - Accent5 5 2 5 2" xfId="25789" xr:uid="{4D5C5701-760E-4513-B752-D85F79E5705D}"/>
    <cellStyle name="60% - Accent5 5 2 6" xfId="17461" xr:uid="{C66FF601-396B-47BC-8E54-D7DAD1F77066}"/>
    <cellStyle name="60% - Accent5 5 3" xfId="1635" xr:uid="{E07F981F-0D3A-4DA3-AEFE-45C8B14109E6}"/>
    <cellStyle name="60% - Accent5 5 3 2" xfId="4425" xr:uid="{811DA1A9-08D9-4AF4-8709-306B47652AB3}"/>
    <cellStyle name="60% - Accent5 5 3 2 2" xfId="12755" xr:uid="{C908E976-958B-4D7B-9773-BF68A13A5589}"/>
    <cellStyle name="60% - Accent5 5 3 2 2 2" xfId="29412" xr:uid="{CEEC9F0F-C862-45B9-828A-B652825F6A8F}"/>
    <cellStyle name="60% - Accent5 5 3 2 3" xfId="21084" xr:uid="{6F6FD994-2774-4145-8B49-E42876E8CAE0}"/>
    <cellStyle name="60% - Accent5 5 3 3" xfId="7201" xr:uid="{3AFE1BDC-0FA5-413B-A486-9EC2334A9B4F}"/>
    <cellStyle name="60% - Accent5 5 3 3 2" xfId="15531" xr:uid="{6E23508F-A035-40DE-8F32-8A4F874E91BF}"/>
    <cellStyle name="60% - Accent5 5 3 3 2 2" xfId="32188" xr:uid="{8F90BD25-1D1E-4962-95F7-769B18046F63}"/>
    <cellStyle name="60% - Accent5 5 3 3 3" xfId="23860" xr:uid="{76606363-B6B3-4048-96AD-1B39D4A2E3E0}"/>
    <cellStyle name="60% - Accent5 5 3 4" xfId="9979" xr:uid="{DEF97D20-886A-4BB4-BC4A-1C9A650041AD}"/>
    <cellStyle name="60% - Accent5 5 3 4 2" xfId="26636" xr:uid="{663F54A6-0051-430D-A762-182777ED4488}"/>
    <cellStyle name="60% - Accent5 5 3 5" xfId="18308" xr:uid="{C7D43FD1-22D7-4FD4-8B0B-50731CDC2E61}"/>
    <cellStyle name="60% - Accent5 5 4" xfId="3098" xr:uid="{DB6F2565-AB78-41F7-A4AC-D7468BF8A825}"/>
    <cellStyle name="60% - Accent5 5 4 2" xfId="11428" xr:uid="{01754D83-DA45-45D2-94D9-CC84BF52C734}"/>
    <cellStyle name="60% - Accent5 5 4 2 2" xfId="28085" xr:uid="{2A43CCD4-151D-452B-8802-CF99F5907C33}"/>
    <cellStyle name="60% - Accent5 5 4 3" xfId="19757" xr:uid="{15FB9AC4-852D-47BC-AD2F-23CE418D28D3}"/>
    <cellStyle name="60% - Accent5 5 5" xfId="5874" xr:uid="{EAF232BF-C639-4447-8AC6-37A010CA2837}"/>
    <cellStyle name="60% - Accent5 5 5 2" xfId="14204" xr:uid="{FDF1A6D3-4648-47A5-B024-E0C4D5D7FCB8}"/>
    <cellStyle name="60% - Accent5 5 5 2 2" xfId="30861" xr:uid="{F4F4C485-8D01-4ED0-8598-E70A854C49DE}"/>
    <cellStyle name="60% - Accent5 5 5 3" xfId="22533" xr:uid="{74BFBF05-E247-41B6-A406-2B6ACD7061F6}"/>
    <cellStyle name="60% - Accent5 5 6" xfId="8652" xr:uid="{8908559F-D2F9-497E-9C8F-3504D2BA4B25}"/>
    <cellStyle name="60% - Accent5 5 6 2" xfId="25309" xr:uid="{F7D92C8E-3FEC-4DFC-A003-9F553EE3AD63}"/>
    <cellStyle name="60% - Accent5 5 7" xfId="16981" xr:uid="{4032B936-FDF8-45DA-8508-7EA02A7E8354}"/>
    <cellStyle name="60% - Accent5 6" xfId="541" xr:uid="{E4E16577-67F9-4DF4-9E11-08B2ECE18D84}"/>
    <cellStyle name="60% - Accent5 6 2" xfId="1871" xr:uid="{E703D1BF-63B3-4365-932D-65370C941C3A}"/>
    <cellStyle name="60% - Accent5 6 2 2" xfId="4661" xr:uid="{C80FBCD1-C248-4F68-9EDE-9657B653B165}"/>
    <cellStyle name="60% - Accent5 6 2 2 2" xfId="12991" xr:uid="{0F9FE6BF-2DEE-4303-B420-85B578BF7388}"/>
    <cellStyle name="60% - Accent5 6 2 2 2 2" xfId="29648" xr:uid="{55787F79-2496-4C65-B9D7-4E0BC061C6E5}"/>
    <cellStyle name="60% - Accent5 6 2 2 3" xfId="21320" xr:uid="{ED044534-7230-4BBD-8561-97187AAC12D7}"/>
    <cellStyle name="60% - Accent5 6 2 3" xfId="7437" xr:uid="{4D8AF06F-9F1A-41BC-9630-355482BC62F5}"/>
    <cellStyle name="60% - Accent5 6 2 3 2" xfId="15767" xr:uid="{B15BB96B-F334-499A-A03D-36B2D27D0040}"/>
    <cellStyle name="60% - Accent5 6 2 3 2 2" xfId="32424" xr:uid="{51F60A3E-73EB-4468-AA5F-D4F6412BA856}"/>
    <cellStyle name="60% - Accent5 6 2 3 3" xfId="24096" xr:uid="{89C75E92-D391-4A4F-AD69-446224E3A3EC}"/>
    <cellStyle name="60% - Accent5 6 2 4" xfId="10215" xr:uid="{FD04A238-5560-44CF-9EBB-9EC717825658}"/>
    <cellStyle name="60% - Accent5 6 2 4 2" xfId="26872" xr:uid="{FF3B3A1F-C926-424E-88C6-6FC303579DBF}"/>
    <cellStyle name="60% - Accent5 6 2 5" xfId="18544" xr:uid="{91F26CD5-B81E-4B6F-BB9B-C1ADE66E110D}"/>
    <cellStyle name="60% - Accent5 6 3" xfId="3334" xr:uid="{48EDE73A-C048-4EE8-BE84-C7CFECE957E8}"/>
    <cellStyle name="60% - Accent5 6 3 2" xfId="11664" xr:uid="{D7255F8B-FA67-4B4E-9349-BF576DC80A11}"/>
    <cellStyle name="60% - Accent5 6 3 2 2" xfId="28321" xr:uid="{B976A19C-2001-4035-9F26-488970BA1566}"/>
    <cellStyle name="60% - Accent5 6 3 3" xfId="19993" xr:uid="{8EC9567A-1733-4EE1-9143-C9B82F121EE0}"/>
    <cellStyle name="60% - Accent5 6 4" xfId="6110" xr:uid="{5CE12479-334B-469B-ACED-242977BC2D59}"/>
    <cellStyle name="60% - Accent5 6 4 2" xfId="14440" xr:uid="{15133D5C-FA21-4CEA-9FE1-238190040199}"/>
    <cellStyle name="60% - Accent5 6 4 2 2" xfId="31097" xr:uid="{8E9A8A84-0C28-41D5-AD71-CCFC39ABD8EA}"/>
    <cellStyle name="60% - Accent5 6 4 3" xfId="22769" xr:uid="{65F8A3F8-29FA-4A7D-8FD1-249027DBA6D5}"/>
    <cellStyle name="60% - Accent5 6 5" xfId="8888" xr:uid="{BCC881FC-795B-4334-9DD3-39B97E692234}"/>
    <cellStyle name="60% - Accent5 6 5 2" xfId="25545" xr:uid="{5C76A949-352B-4513-ACED-C75E8D75531B}"/>
    <cellStyle name="60% - Accent5 6 6" xfId="17217" xr:uid="{AEA473D2-8579-459F-9421-43022B59AC42}"/>
    <cellStyle name="60% - Accent5 7" xfId="1018" xr:uid="{0A7736A0-3929-4545-98EA-DFF774D93C16}"/>
    <cellStyle name="60% - Accent5 7 2" xfId="2346" xr:uid="{9EFC8161-335C-481E-B71B-FD2ACE0BCA9D}"/>
    <cellStyle name="60% - Accent5 7 2 2" xfId="5136" xr:uid="{DC7D7DF5-79CB-414E-8988-01DC3BDD0BEC}"/>
    <cellStyle name="60% - Accent5 7 2 2 2" xfId="13466" xr:uid="{02C71162-EC11-4924-87AB-E71608733EF8}"/>
    <cellStyle name="60% - Accent5 7 2 2 2 2" xfId="30123" xr:uid="{A972B2A4-3E56-47BC-ABBF-BC91BC818E50}"/>
    <cellStyle name="60% - Accent5 7 2 2 3" xfId="21795" xr:uid="{7F20CF2D-5E91-46CD-A133-1FC7C7E753B4}"/>
    <cellStyle name="60% - Accent5 7 2 3" xfId="7912" xr:uid="{E281E021-06C9-4E8D-89BD-57EFEF166183}"/>
    <cellStyle name="60% - Accent5 7 2 3 2" xfId="16242" xr:uid="{BBB2068E-EDE1-4C72-8C1B-029DEB4BF458}"/>
    <cellStyle name="60% - Accent5 7 2 3 2 2" xfId="32899" xr:uid="{A5531757-94D1-48F8-B38E-5FA4ED0C8A0E}"/>
    <cellStyle name="60% - Accent5 7 2 3 3" xfId="24571" xr:uid="{6379E286-F605-4113-B4C1-E52D242D79C3}"/>
    <cellStyle name="60% - Accent5 7 2 4" xfId="10690" xr:uid="{35075505-2852-4160-9FFA-CE42453D3A83}"/>
    <cellStyle name="60% - Accent5 7 2 4 2" xfId="27347" xr:uid="{A122590F-369C-4B99-AC1A-B869F14A9B9B}"/>
    <cellStyle name="60% - Accent5 7 2 5" xfId="19019" xr:uid="{977071A4-06AF-4F65-A53D-8B538838C547}"/>
    <cellStyle name="60% - Accent5 7 3" xfId="3809" xr:uid="{CF77D65D-5437-41D2-8B7B-199783E9C429}"/>
    <cellStyle name="60% - Accent5 7 3 2" xfId="12139" xr:uid="{581D1968-2DFC-406C-9261-818E4945DFF4}"/>
    <cellStyle name="60% - Accent5 7 3 2 2" xfId="28796" xr:uid="{A8B2ECC3-7553-4E46-AA2E-E94B8FEBD7F7}"/>
    <cellStyle name="60% - Accent5 7 3 3" xfId="20468" xr:uid="{CE1DFDBA-D148-4433-92CA-EDA804079748}"/>
    <cellStyle name="60% - Accent5 7 4" xfId="6585" xr:uid="{10E2C584-70E7-404A-8888-F273F3630F4E}"/>
    <cellStyle name="60% - Accent5 7 4 2" xfId="14915" xr:uid="{FE5E2630-1994-481C-9B34-C76FF6D7A084}"/>
    <cellStyle name="60% - Accent5 7 4 2 2" xfId="31572" xr:uid="{6B120D92-5BA3-4D40-95FC-2301513DE74D}"/>
    <cellStyle name="60% - Accent5 7 4 3" xfId="23244" xr:uid="{E9689F91-A5D4-4856-976C-BBFB34AAB3CE}"/>
    <cellStyle name="60% - Accent5 7 5" xfId="9363" xr:uid="{F11F31DB-CF3E-49CA-A1A1-9E3F4F0649AE}"/>
    <cellStyle name="60% - Accent5 7 5 2" xfId="26020" xr:uid="{3FD83900-BEDB-43A5-8DFA-1BDF5DBD7721}"/>
    <cellStyle name="60% - Accent5 7 6" xfId="17692" xr:uid="{F164B4B5-8ED3-42BA-9F9F-E9BEFF3B871C}"/>
    <cellStyle name="60% - Accent5 8" xfId="1253" xr:uid="{07BB59C7-7014-46A7-8712-C27B5464EDA9}"/>
    <cellStyle name="60% - Accent5 8 2" xfId="2581" xr:uid="{BC5A8675-D78D-4B91-B5EB-DB7CB00EEC6A}"/>
    <cellStyle name="60% - Accent5 8 2 2" xfId="5371" xr:uid="{3950BA46-D937-47B7-8F96-579CB8EDBF77}"/>
    <cellStyle name="60% - Accent5 8 2 2 2" xfId="13701" xr:uid="{800780D6-E1C9-4265-88E0-D3BC933D3641}"/>
    <cellStyle name="60% - Accent5 8 2 2 2 2" xfId="30358" xr:uid="{746BB251-B684-47C0-8EFF-473E9F7A3830}"/>
    <cellStyle name="60% - Accent5 8 2 2 3" xfId="22030" xr:uid="{A077C825-67A4-43ED-94EB-0A9021C44A8E}"/>
    <cellStyle name="60% - Accent5 8 2 3" xfId="8147" xr:uid="{69929D9F-DFA4-4AB9-872E-400B9F489446}"/>
    <cellStyle name="60% - Accent5 8 2 3 2" xfId="16477" xr:uid="{19802FBF-923C-4939-9232-05BF09F4B437}"/>
    <cellStyle name="60% - Accent5 8 2 3 2 2" xfId="33134" xr:uid="{9948F157-4082-4E4A-8993-E75F0476D008}"/>
    <cellStyle name="60% - Accent5 8 2 3 3" xfId="24806" xr:uid="{F13DE163-A926-4EA6-931E-43BE66A2418A}"/>
    <cellStyle name="60% - Accent5 8 2 4" xfId="10925" xr:uid="{104A6ABA-4A4E-41D9-9801-518FFAF23A7B}"/>
    <cellStyle name="60% - Accent5 8 2 4 2" xfId="27582" xr:uid="{AC0776A7-A978-4C95-B293-068BBB0D264D}"/>
    <cellStyle name="60% - Accent5 8 2 5" xfId="19254" xr:uid="{1DD32F72-AEDC-4AD1-BA08-360D37106513}"/>
    <cellStyle name="60% - Accent5 8 3" xfId="4044" xr:uid="{51D44C2C-536A-4A50-950D-7716F8B35BA2}"/>
    <cellStyle name="60% - Accent5 8 3 2" xfId="12374" xr:uid="{B45AF9F8-55E7-477B-8D01-E3985C8ECADB}"/>
    <cellStyle name="60% - Accent5 8 3 2 2" xfId="29031" xr:uid="{4A3ADC6C-C497-434A-9D2E-C450968436AE}"/>
    <cellStyle name="60% - Accent5 8 3 3" xfId="20703" xr:uid="{E615E04D-A55C-4CBB-9BCC-3848F3D40696}"/>
    <cellStyle name="60% - Accent5 8 4" xfId="6820" xr:uid="{1EC2613C-5055-4CFC-912C-41A0992ABA7D}"/>
    <cellStyle name="60% - Accent5 8 4 2" xfId="15150" xr:uid="{85EBB988-CAD2-47A6-B678-1152A4D198B7}"/>
    <cellStyle name="60% - Accent5 8 4 2 2" xfId="31807" xr:uid="{11C44AC1-3B3C-47D1-AFEA-CE755495521E}"/>
    <cellStyle name="60% - Accent5 8 4 3" xfId="23479" xr:uid="{E8A80E7E-B1DE-459A-8C28-EF8B47DB3D6F}"/>
    <cellStyle name="60% - Accent5 8 5" xfId="9598" xr:uid="{10491FF2-A926-44D5-BF65-69BD4BBEDAEA}"/>
    <cellStyle name="60% - Accent5 8 5 2" xfId="26255" xr:uid="{0A4CC0BC-0476-4E5F-99E1-61445DD14AAD}"/>
    <cellStyle name="60% - Accent5 8 6" xfId="17927" xr:uid="{B091F7C7-F486-410C-97F8-3505C4099CD8}"/>
    <cellStyle name="60% - Accent5 9" xfId="1275" xr:uid="{8A808464-C278-43A6-BAA1-FB6DAE8F624F}"/>
    <cellStyle name="60% - Accent5 9 2" xfId="2603" xr:uid="{C6D55167-6CA7-4AA8-87F4-FD300DFAE5A6}"/>
    <cellStyle name="60% - Accent5 9 2 2" xfId="5393" xr:uid="{3762D408-7A86-4B53-9D34-61CBDD7D3AB3}"/>
    <cellStyle name="60% - Accent5 9 2 2 2" xfId="13723" xr:uid="{6A12D6FF-617B-47FB-8701-8DA1BAD84316}"/>
    <cellStyle name="60% - Accent5 9 2 2 2 2" xfId="30380" xr:uid="{B0E735ED-4D28-4305-8163-AE17134E6E09}"/>
    <cellStyle name="60% - Accent5 9 2 2 3" xfId="22052" xr:uid="{724E1451-651E-4BAB-917D-A94F8187A2A0}"/>
    <cellStyle name="60% - Accent5 9 2 3" xfId="8169" xr:uid="{0837E934-3E50-43F6-B6F5-1B1D334F88E4}"/>
    <cellStyle name="60% - Accent5 9 2 3 2" xfId="16499" xr:uid="{E15C503A-61C1-4A3E-BAEF-098ED07935A8}"/>
    <cellStyle name="60% - Accent5 9 2 3 2 2" xfId="33156" xr:uid="{368EEE2B-B3F7-493F-94EF-3A1071B2230C}"/>
    <cellStyle name="60% - Accent5 9 2 3 3" xfId="24828" xr:uid="{8A8C82EB-37D0-4578-8B21-CD342E801191}"/>
    <cellStyle name="60% - Accent5 9 2 4" xfId="10947" xr:uid="{6928FBBA-E8BC-4266-8FBE-B3836701284D}"/>
    <cellStyle name="60% - Accent5 9 2 4 2" xfId="27604" xr:uid="{089DFF6D-1DB4-45F4-AA5E-DB6752128431}"/>
    <cellStyle name="60% - Accent5 9 2 5" xfId="19276" xr:uid="{1651295A-35C5-46C2-8A20-2E7740870457}"/>
    <cellStyle name="60% - Accent5 9 3" xfId="4066" xr:uid="{A70802B1-3F1F-4CCC-8A12-69B9C99F923F}"/>
    <cellStyle name="60% - Accent5 9 3 2" xfId="12396" xr:uid="{FCAFE8C7-8984-43FE-BB52-D9EA06EBFC69}"/>
    <cellStyle name="60% - Accent5 9 3 2 2" xfId="29053" xr:uid="{100793CC-A4EC-4F30-B568-E69CFBD7652F}"/>
    <cellStyle name="60% - Accent5 9 3 3" xfId="20725" xr:uid="{18262EC7-7030-4309-8485-63B0F6EA45D9}"/>
    <cellStyle name="60% - Accent5 9 4" xfId="6842" xr:uid="{8455793B-051D-4DA8-9EF2-66260419A147}"/>
    <cellStyle name="60% - Accent5 9 4 2" xfId="15172" xr:uid="{0C3E4620-0006-46E6-B300-1F6797CBE30B}"/>
    <cellStyle name="60% - Accent5 9 4 2 2" xfId="31829" xr:uid="{46EA4E70-A88A-4E77-98D9-753A8A77611F}"/>
    <cellStyle name="60% - Accent5 9 4 3" xfId="23501" xr:uid="{39CC6BB2-8864-4FBA-8E9F-9A032C28EED3}"/>
    <cellStyle name="60% - Accent5 9 5" xfId="9620" xr:uid="{5CD99AD4-4252-439C-B712-A4BA9FA4467A}"/>
    <cellStyle name="60% - Accent5 9 5 2" xfId="26277" xr:uid="{F840974D-2558-4A26-85C2-2106AD4AEEC6}"/>
    <cellStyle name="60% - Accent5 9 6" xfId="17949" xr:uid="{266C9D8A-CBA8-4795-A595-59CBE851F672}"/>
    <cellStyle name="60% - Accent6" xfId="55" builtinId="52" customBuiltin="1"/>
    <cellStyle name="60% - Accent6 10" xfId="1396" xr:uid="{21D113E9-39F4-44CD-A1F4-9384A3024B39}"/>
    <cellStyle name="60% - Accent6 10 2" xfId="4187" xr:uid="{11974B7F-4804-4049-B86B-8CA6CE3FC727}"/>
    <cellStyle name="60% - Accent6 10 2 2" xfId="12517" xr:uid="{FE1D9037-3A0F-4128-B323-6F3F48EABFBF}"/>
    <cellStyle name="60% - Accent6 10 2 2 2" xfId="29174" xr:uid="{A1AC8F3D-2EB8-43F1-93CE-10807995A710}"/>
    <cellStyle name="60% - Accent6 10 2 3" xfId="20846" xr:uid="{A2E1AFCD-1551-46C4-A027-F406B8DE4CA5}"/>
    <cellStyle name="60% - Accent6 10 3" xfId="6963" xr:uid="{648076EB-3641-4491-BFF2-C7D04B819B83}"/>
    <cellStyle name="60% - Accent6 10 3 2" xfId="15293" xr:uid="{D6E29AEA-DAD6-42F9-A2B2-F67BEF2869A1}"/>
    <cellStyle name="60% - Accent6 10 3 2 2" xfId="31950" xr:uid="{BD449C2F-EFE8-4ABA-A02B-B0AA06D0CC46}"/>
    <cellStyle name="60% - Accent6 10 3 3" xfId="23622" xr:uid="{BE638311-8A12-45EE-A36C-51E165AF8E8B}"/>
    <cellStyle name="60% - Accent6 10 4" xfId="9741" xr:uid="{7922742B-0A36-457B-A59F-79C41554F4B3}"/>
    <cellStyle name="60% - Accent6 10 4 2" xfId="26398" xr:uid="{AF215F69-B9CF-4A41-B419-CFE08EE87C6B}"/>
    <cellStyle name="60% - Accent6 10 5" xfId="18070" xr:uid="{47E32BD3-1B5D-48DC-9E93-ECEA210FF7FF}"/>
    <cellStyle name="60% - Accent6 11" xfId="2858" xr:uid="{9A01B0A5-6D0F-4D81-AF07-2FDC92DD66BD}"/>
    <cellStyle name="60% - Accent6 11 2" xfId="11190" xr:uid="{5F709B88-FD27-4FA0-9D07-9B3464D5AC65}"/>
    <cellStyle name="60% - Accent6 11 2 2" xfId="27847" xr:uid="{0A7FFF89-D5CC-48AA-9B10-33CE530BB201}"/>
    <cellStyle name="60% - Accent6 11 3" xfId="19519" xr:uid="{091653F5-4132-4F9F-B6D2-A067C1C43A39}"/>
    <cellStyle name="60% - Accent6 12" xfId="5636" xr:uid="{A750D093-6667-4715-B5B4-31A548B0BEB6}"/>
    <cellStyle name="60% - Accent6 12 2" xfId="13966" xr:uid="{8DDFAB26-B801-4D8D-9BDD-ACE1363F3797}"/>
    <cellStyle name="60% - Accent6 12 2 2" xfId="30623" xr:uid="{14B83105-6384-496E-8E07-8C4330A7345B}"/>
    <cellStyle name="60% - Accent6 12 3" xfId="22295" xr:uid="{F759F22F-577F-4AF0-BC97-3BE0966E0613}"/>
    <cellStyle name="60% - Accent6 13" xfId="8412" xr:uid="{35884533-7852-4DC2-82C3-8E3ADE4906E8}"/>
    <cellStyle name="60% - Accent6 13 2" xfId="25071" xr:uid="{500644D9-B329-41D5-BC1B-F26264B0DCBA}"/>
    <cellStyle name="60% - Accent6 14" xfId="16741" xr:uid="{BEF494C9-2CDA-4F87-ACB0-C1993305863F}"/>
    <cellStyle name="60% - Accent6 15" xfId="34708" xr:uid="{487A7351-87F9-48A4-89D1-EFB144D1D134}"/>
    <cellStyle name="60% - Accent6 2" xfId="94" xr:uid="{FCABCA27-BBD1-4B34-901F-FE624DF88BEA}"/>
    <cellStyle name="60% - Accent6 2 10" xfId="5671" xr:uid="{CDA72F03-7B07-4C83-91A8-79971A1305A1}"/>
    <cellStyle name="60% - Accent6 2 10 2" xfId="14001" xr:uid="{7263C15A-D266-4FE6-9689-120A7CF1BCBF}"/>
    <cellStyle name="60% - Accent6 2 10 2 2" xfId="30658" xr:uid="{94CDBC9D-D159-41EA-9AAB-EA2B20EB8AC1}"/>
    <cellStyle name="60% - Accent6 2 10 3" xfId="22330" xr:uid="{FF0C4772-2D25-4FC7-B99A-8B7E0412656D}"/>
    <cellStyle name="60% - Accent6 2 11" xfId="8448" xr:uid="{86DAD093-D3C4-4114-BD50-1299B7E50BA0}"/>
    <cellStyle name="60% - Accent6 2 11 2" xfId="25106" xr:uid="{A7A9267D-F210-4017-A171-B4F79AFC149A}"/>
    <cellStyle name="60% - Accent6 2 12" xfId="16778" xr:uid="{AA8EAF98-ACBE-4E99-B800-025596978E13}"/>
    <cellStyle name="60% - Accent6 2 13" xfId="33883" xr:uid="{C5F74C91-D709-44B4-8B38-ED9C769D8163}"/>
    <cellStyle name="60% - Accent6 2 14" xfId="34732" xr:uid="{A0063188-4DB6-4976-A0F2-28D37884C653}"/>
    <cellStyle name="60% - Accent6 2 2" xfId="155" xr:uid="{2AF82860-37D4-4A72-A89B-1C6FD22F31B8}"/>
    <cellStyle name="60% - Accent6 2 2 10" xfId="8507" xr:uid="{7D2010C5-96C0-4DF0-8A84-4C0EEB72F4BE}"/>
    <cellStyle name="60% - Accent6 2 2 10 2" xfId="25164" xr:uid="{4BA2865B-D4BD-408E-94D1-45819ECA9BFD}"/>
    <cellStyle name="60% - Accent6 2 2 11" xfId="16836" xr:uid="{5A0950FB-1ACD-4E0C-BAFF-2B3E1DC78DE6}"/>
    <cellStyle name="60% - Accent6 2 2 12" xfId="34792" xr:uid="{A2337646-0794-4E11-8FB9-02036CA16663}"/>
    <cellStyle name="60% - Accent6 2 2 2" xfId="275" xr:uid="{C883D008-3FB2-4D36-93F5-B89227CBB58F}"/>
    <cellStyle name="60% - Accent6 2 2 2 2" xfId="517" xr:uid="{F88FB02C-3AC3-44CA-8DEB-332826413999}"/>
    <cellStyle name="60% - Accent6 2 2 2 2 2" xfId="993" xr:uid="{D6961A37-C3B4-4614-9702-947A1EDE37A2}"/>
    <cellStyle name="60% - Accent6 2 2 2 2 2 2" xfId="2321" xr:uid="{E0A937AA-ACED-4EA5-A675-C001F4F97525}"/>
    <cellStyle name="60% - Accent6 2 2 2 2 2 2 2" xfId="5111" xr:uid="{A1AE63B7-8901-4F35-9E92-4AE0A1F47FBB}"/>
    <cellStyle name="60% - Accent6 2 2 2 2 2 2 2 2" xfId="13441" xr:uid="{7C9EACCC-4952-427C-A069-53B97CD7148F}"/>
    <cellStyle name="60% - Accent6 2 2 2 2 2 2 2 2 2" xfId="30098" xr:uid="{B8B97977-BC38-45AD-9DD3-FE8C07B73BAD}"/>
    <cellStyle name="60% - Accent6 2 2 2 2 2 2 2 3" xfId="21770" xr:uid="{F7CE4162-355B-4723-A9E3-E92A3FC7D72D}"/>
    <cellStyle name="60% - Accent6 2 2 2 2 2 2 3" xfId="7887" xr:uid="{3095700F-DA1A-438A-A437-52E61CC23D73}"/>
    <cellStyle name="60% - Accent6 2 2 2 2 2 2 3 2" xfId="16217" xr:uid="{555B0CAF-EDA1-44D4-8739-CC5828D85747}"/>
    <cellStyle name="60% - Accent6 2 2 2 2 2 2 3 2 2" xfId="32874" xr:uid="{9E03B145-859C-4DB1-88C1-ED5CC022BE16}"/>
    <cellStyle name="60% - Accent6 2 2 2 2 2 2 3 3" xfId="24546" xr:uid="{B6F2D253-21CF-45BC-B1C6-3F17D1D996A1}"/>
    <cellStyle name="60% - Accent6 2 2 2 2 2 2 4" xfId="10665" xr:uid="{FDF4DA84-01E2-48DD-9C34-6BFCB85FDD70}"/>
    <cellStyle name="60% - Accent6 2 2 2 2 2 2 4 2" xfId="27322" xr:uid="{E15F40C4-D5C9-4CCB-BF1B-98942F2B24EA}"/>
    <cellStyle name="60% - Accent6 2 2 2 2 2 2 5" xfId="18994" xr:uid="{8BB5F713-1D97-4142-8C2D-09B70AD23CEA}"/>
    <cellStyle name="60% - Accent6 2 2 2 2 2 3" xfId="3784" xr:uid="{4CD113A8-7F58-4601-B9C4-3FCC96C47B03}"/>
    <cellStyle name="60% - Accent6 2 2 2 2 2 3 2" xfId="12114" xr:uid="{1BD5022D-59FB-4A6A-8923-23CD53B211D0}"/>
    <cellStyle name="60% - Accent6 2 2 2 2 2 3 2 2" xfId="28771" xr:uid="{22E22078-A11E-4AA4-83FF-0BE770591886}"/>
    <cellStyle name="60% - Accent6 2 2 2 2 2 3 3" xfId="20443" xr:uid="{516427C7-5DF3-4F3F-992A-C3701AA04006}"/>
    <cellStyle name="60% - Accent6 2 2 2 2 2 4" xfId="6560" xr:uid="{3C926340-B70E-4FC8-8C15-FC74C5799827}"/>
    <cellStyle name="60% - Accent6 2 2 2 2 2 4 2" xfId="14890" xr:uid="{1C4D5CEE-E505-453D-ABCA-F0708D82843B}"/>
    <cellStyle name="60% - Accent6 2 2 2 2 2 4 2 2" xfId="31547" xr:uid="{2450DCF4-2937-4CEF-8231-769D8886AD4C}"/>
    <cellStyle name="60% - Accent6 2 2 2 2 2 4 3" xfId="23219" xr:uid="{A25D6FCB-630F-4CA3-8A90-027ABF931B8F}"/>
    <cellStyle name="60% - Accent6 2 2 2 2 2 5" xfId="9338" xr:uid="{7C330C07-1B44-4FE6-B4C2-C3FE4C042249}"/>
    <cellStyle name="60% - Accent6 2 2 2 2 2 5 2" xfId="25995" xr:uid="{4BD563A9-9F43-4057-A01B-1E477925B153}"/>
    <cellStyle name="60% - Accent6 2 2 2 2 2 6" xfId="17667" xr:uid="{117C00E0-263E-42DE-B56C-6B3F79575B8F}"/>
    <cellStyle name="60% - Accent6 2 2 2 2 3" xfId="1847" xr:uid="{E1D4E371-438D-4F40-B18B-C2D7D39EEDDB}"/>
    <cellStyle name="60% - Accent6 2 2 2 2 3 2" xfId="4637" xr:uid="{AEF726D1-99D1-47F9-A416-06DBF785DF4F}"/>
    <cellStyle name="60% - Accent6 2 2 2 2 3 2 2" xfId="12967" xr:uid="{13FF9AB9-3BE2-4EEA-824E-7062C99F6F80}"/>
    <cellStyle name="60% - Accent6 2 2 2 2 3 2 2 2" xfId="29624" xr:uid="{0C4F4D97-7472-42BA-9437-DB64DADF49A9}"/>
    <cellStyle name="60% - Accent6 2 2 2 2 3 2 3" xfId="21296" xr:uid="{3CBC51A3-D5A0-4E8F-8ED5-07F0CEABD502}"/>
    <cellStyle name="60% - Accent6 2 2 2 2 3 3" xfId="7413" xr:uid="{A6F6F339-773C-4FFD-A69E-8212E3A5EA28}"/>
    <cellStyle name="60% - Accent6 2 2 2 2 3 3 2" xfId="15743" xr:uid="{A0525715-2510-4B3D-9C22-39774073E49F}"/>
    <cellStyle name="60% - Accent6 2 2 2 2 3 3 2 2" xfId="32400" xr:uid="{885528E4-8D05-4F6B-87E5-5D8C95C31F9E}"/>
    <cellStyle name="60% - Accent6 2 2 2 2 3 3 3" xfId="24072" xr:uid="{5F75FA20-83DA-481A-9717-3DD66EEDE0BC}"/>
    <cellStyle name="60% - Accent6 2 2 2 2 3 4" xfId="10191" xr:uid="{EAF75556-FEDF-40A1-9143-C61D48C9A407}"/>
    <cellStyle name="60% - Accent6 2 2 2 2 3 4 2" xfId="26848" xr:uid="{245AC4C5-6CC9-46AE-BA40-499E8E9B0BB5}"/>
    <cellStyle name="60% - Accent6 2 2 2 2 3 5" xfId="18520" xr:uid="{8D4A18C5-06C1-414B-9613-6B2796600CB1}"/>
    <cellStyle name="60% - Accent6 2 2 2 2 4" xfId="3310" xr:uid="{F4F5C312-D038-489D-A060-4B50B4D9CAC5}"/>
    <cellStyle name="60% - Accent6 2 2 2 2 4 2" xfId="11640" xr:uid="{4369439A-D9E3-4820-BE82-DE11722E3032}"/>
    <cellStyle name="60% - Accent6 2 2 2 2 4 2 2" xfId="28297" xr:uid="{0793A6B5-77C6-4E59-8C57-3F22DC1E1FF4}"/>
    <cellStyle name="60% - Accent6 2 2 2 2 4 3" xfId="19969" xr:uid="{6343E3BD-4362-498F-BE33-86F450DCAD11}"/>
    <cellStyle name="60% - Accent6 2 2 2 2 5" xfId="6086" xr:uid="{D60A0D3D-E563-446F-AE4D-0BFC743B15C3}"/>
    <cellStyle name="60% - Accent6 2 2 2 2 5 2" xfId="14416" xr:uid="{7119C652-3D93-4C29-B670-6E44982E9B05}"/>
    <cellStyle name="60% - Accent6 2 2 2 2 5 2 2" xfId="31073" xr:uid="{2BF8E952-47DD-4951-97B2-29ABE17DF1F2}"/>
    <cellStyle name="60% - Accent6 2 2 2 2 5 3" xfId="22745" xr:uid="{1E384C2F-467C-4C3F-BFAB-7AADFC28F2B7}"/>
    <cellStyle name="60% - Accent6 2 2 2 2 6" xfId="8864" xr:uid="{E478CCC6-156D-4330-A064-9684A8E584C1}"/>
    <cellStyle name="60% - Accent6 2 2 2 2 6 2" xfId="25521" xr:uid="{E66EDFB5-5415-472F-9CC0-82B8599CF913}"/>
    <cellStyle name="60% - Accent6 2 2 2 2 7" xfId="17193" xr:uid="{66F3918C-D7CA-4907-BD77-21F147D0224C}"/>
    <cellStyle name="60% - Accent6 2 2 2 3" xfId="753" xr:uid="{99E56D94-FCBF-4FE2-BF0F-9F7639DE6E03}"/>
    <cellStyle name="60% - Accent6 2 2 2 3 2" xfId="2083" xr:uid="{AF902A3E-2E6D-4DDE-B913-CBBA3473F0F6}"/>
    <cellStyle name="60% - Accent6 2 2 2 3 2 2" xfId="4873" xr:uid="{C23BAADF-6E68-4DE0-A96B-6A414CE8B57C}"/>
    <cellStyle name="60% - Accent6 2 2 2 3 2 2 2" xfId="13203" xr:uid="{E791523C-D3D7-4FE5-948C-89DCE91A0D22}"/>
    <cellStyle name="60% - Accent6 2 2 2 3 2 2 2 2" xfId="29860" xr:uid="{321DC18D-8CEC-4E31-B217-F25D5771DB98}"/>
    <cellStyle name="60% - Accent6 2 2 2 3 2 2 3" xfId="21532" xr:uid="{DF1DDABD-7370-4CAB-A377-F999635AD92C}"/>
    <cellStyle name="60% - Accent6 2 2 2 3 2 3" xfId="7649" xr:uid="{46951708-CAF8-4392-9323-941F92EA86DC}"/>
    <cellStyle name="60% - Accent6 2 2 2 3 2 3 2" xfId="15979" xr:uid="{EE39E21E-104C-4FA6-B6CE-11682EF3DBC0}"/>
    <cellStyle name="60% - Accent6 2 2 2 3 2 3 2 2" xfId="32636" xr:uid="{18A5E443-89E2-4DC7-9D8B-940033F30CF2}"/>
    <cellStyle name="60% - Accent6 2 2 2 3 2 3 3" xfId="24308" xr:uid="{16C40984-CD28-4F8D-BBEC-E76851743DE1}"/>
    <cellStyle name="60% - Accent6 2 2 2 3 2 4" xfId="10427" xr:uid="{B45285E0-DED7-4B96-A8CD-60D6E0C30FB7}"/>
    <cellStyle name="60% - Accent6 2 2 2 3 2 4 2" xfId="27084" xr:uid="{EC1BF16D-A757-499D-98CB-880FD891A8F2}"/>
    <cellStyle name="60% - Accent6 2 2 2 3 2 5" xfId="18756" xr:uid="{7512B991-F932-43AE-834D-8506013DADFA}"/>
    <cellStyle name="60% - Accent6 2 2 2 3 3" xfId="3546" xr:uid="{1757CF73-C089-41DD-96BA-F5BFAD46CBDF}"/>
    <cellStyle name="60% - Accent6 2 2 2 3 3 2" xfId="11876" xr:uid="{E6A9E37A-F9B8-4189-BDA0-D67FF71B6753}"/>
    <cellStyle name="60% - Accent6 2 2 2 3 3 2 2" xfId="28533" xr:uid="{41FE3470-733D-4C44-9DCE-0FDEF045DCE2}"/>
    <cellStyle name="60% - Accent6 2 2 2 3 3 3" xfId="20205" xr:uid="{5725137B-C05B-4581-B228-738350BFCCD2}"/>
    <cellStyle name="60% - Accent6 2 2 2 3 4" xfId="6322" xr:uid="{EBE3E20B-060B-4842-9BBD-C63902E662CF}"/>
    <cellStyle name="60% - Accent6 2 2 2 3 4 2" xfId="14652" xr:uid="{EB8E5B79-149E-4774-9E0D-0968523A1907}"/>
    <cellStyle name="60% - Accent6 2 2 2 3 4 2 2" xfId="31309" xr:uid="{93C6F22C-2915-48A0-A67A-5A2F2E748B54}"/>
    <cellStyle name="60% - Accent6 2 2 2 3 4 3" xfId="22981" xr:uid="{9FE4D7DF-780E-482D-8F9D-DB5D57110BD2}"/>
    <cellStyle name="60% - Accent6 2 2 2 3 5" xfId="9100" xr:uid="{5F1FB2F5-1C5B-4A1C-AD95-5CF8C48C2A7E}"/>
    <cellStyle name="60% - Accent6 2 2 2 3 5 2" xfId="25757" xr:uid="{717B3D52-EF94-4BB6-B43C-DB2B2645E94E}"/>
    <cellStyle name="60% - Accent6 2 2 2 3 6" xfId="17429" xr:uid="{2537E76F-E1E7-4DC4-8EC9-ACD2907863DC}"/>
    <cellStyle name="60% - Accent6 2 2 2 4" xfId="1230" xr:uid="{9F7DF2CB-DD6B-4E4C-AC13-0B6F5962D46A}"/>
    <cellStyle name="60% - Accent6 2 2 2 4 2" xfId="2558" xr:uid="{360BADA8-AEAF-4D84-B0CD-45E3D87382CD}"/>
    <cellStyle name="60% - Accent6 2 2 2 4 2 2" xfId="5348" xr:uid="{CD4D50C2-12E7-45C6-B45C-E2CD3F5D897A}"/>
    <cellStyle name="60% - Accent6 2 2 2 4 2 2 2" xfId="13678" xr:uid="{8288E20F-D6A9-44E7-BCBF-0EAD4E4C222B}"/>
    <cellStyle name="60% - Accent6 2 2 2 4 2 2 2 2" xfId="30335" xr:uid="{4C05A0CA-4343-46A8-A1A2-DF56C2F13413}"/>
    <cellStyle name="60% - Accent6 2 2 2 4 2 2 3" xfId="22007" xr:uid="{DAD76414-FDE3-4C13-967B-26D10DEA2218}"/>
    <cellStyle name="60% - Accent6 2 2 2 4 2 3" xfId="8124" xr:uid="{013F3953-CAFF-4780-8C8C-9950F2567531}"/>
    <cellStyle name="60% - Accent6 2 2 2 4 2 3 2" xfId="16454" xr:uid="{C9F008F3-65CB-4D4C-9FEE-A43F896445C2}"/>
    <cellStyle name="60% - Accent6 2 2 2 4 2 3 2 2" xfId="33111" xr:uid="{71B086F9-2031-4034-B5BE-4DC4E9DD9295}"/>
    <cellStyle name="60% - Accent6 2 2 2 4 2 3 3" xfId="24783" xr:uid="{1909075E-3F4C-49A1-A5EF-1BDBD8A798F0}"/>
    <cellStyle name="60% - Accent6 2 2 2 4 2 4" xfId="10902" xr:uid="{19C69F2E-8238-49D0-8FBA-84E8FB08DBEB}"/>
    <cellStyle name="60% - Accent6 2 2 2 4 2 4 2" xfId="27559" xr:uid="{06D03A91-F193-459A-BA21-14F40B5E2C75}"/>
    <cellStyle name="60% - Accent6 2 2 2 4 2 5" xfId="19231" xr:uid="{4476CE69-71ED-4BC6-ACB4-5B84EE2E3222}"/>
    <cellStyle name="60% - Accent6 2 2 2 4 3" xfId="4021" xr:uid="{65428E08-A9FF-473E-B4EE-ABEB4CB1191B}"/>
    <cellStyle name="60% - Accent6 2 2 2 4 3 2" xfId="12351" xr:uid="{D767A0E9-4476-48D2-AF23-54409A1F25CD}"/>
    <cellStyle name="60% - Accent6 2 2 2 4 3 2 2" xfId="29008" xr:uid="{8381A19B-DA04-46ED-8F8E-CBFF8FC465C8}"/>
    <cellStyle name="60% - Accent6 2 2 2 4 3 3" xfId="20680" xr:uid="{476DD077-3B1D-4668-821C-A334E06EAEE4}"/>
    <cellStyle name="60% - Accent6 2 2 2 4 4" xfId="6797" xr:uid="{143C8B91-7220-46F3-9C73-7409E133E30F}"/>
    <cellStyle name="60% - Accent6 2 2 2 4 4 2" xfId="15127" xr:uid="{89F88F00-37A0-4057-8168-3E5E885491CB}"/>
    <cellStyle name="60% - Accent6 2 2 2 4 4 2 2" xfId="31784" xr:uid="{92D67A66-B562-4459-8D3C-78DCA3389853}"/>
    <cellStyle name="60% - Accent6 2 2 2 4 4 3" xfId="23456" xr:uid="{4F56E59C-2D2B-4FDC-9DA3-87F19330F523}"/>
    <cellStyle name="60% - Accent6 2 2 2 4 5" xfId="9575" xr:uid="{0D186176-EF64-4F91-A0B8-A0D338B25512}"/>
    <cellStyle name="60% - Accent6 2 2 2 4 5 2" xfId="26232" xr:uid="{3114AA37-428A-448C-AC4B-CDDCEC71B484}"/>
    <cellStyle name="60% - Accent6 2 2 2 4 6" xfId="17904" xr:uid="{1853514C-AD83-443B-8024-20C22371D17A}"/>
    <cellStyle name="60% - Accent6 2 2 2 5" xfId="1610" xr:uid="{7F1CC49F-479F-4C5F-9B8B-75D33EA8DECB}"/>
    <cellStyle name="60% - Accent6 2 2 2 5 2" xfId="4400" xr:uid="{A7D5E6BB-EED8-4F64-8429-887839F830EA}"/>
    <cellStyle name="60% - Accent6 2 2 2 5 2 2" xfId="12730" xr:uid="{D33E7095-48A7-47AD-AD1F-B3ECBCFFBA9A}"/>
    <cellStyle name="60% - Accent6 2 2 2 5 2 2 2" xfId="29387" xr:uid="{35462ABB-0E6B-4549-8421-D6EAB0360934}"/>
    <cellStyle name="60% - Accent6 2 2 2 5 2 3" xfId="21059" xr:uid="{B25FEBA2-36B6-4489-9D39-F887648CB3E1}"/>
    <cellStyle name="60% - Accent6 2 2 2 5 3" xfId="7176" xr:uid="{EF351CC8-3152-4020-AF7C-FB0C1DA65D0F}"/>
    <cellStyle name="60% - Accent6 2 2 2 5 3 2" xfId="15506" xr:uid="{3D611913-0843-4594-BB0A-3B3FF55C5860}"/>
    <cellStyle name="60% - Accent6 2 2 2 5 3 2 2" xfId="32163" xr:uid="{A489A444-0A4E-4B48-A77D-8351FE0868ED}"/>
    <cellStyle name="60% - Accent6 2 2 2 5 3 3" xfId="23835" xr:uid="{ED1111E0-179B-4FD2-8CCC-6729C717A2C5}"/>
    <cellStyle name="60% - Accent6 2 2 2 5 4" xfId="9954" xr:uid="{579674AB-6146-4C1D-B500-C8AF6F82404D}"/>
    <cellStyle name="60% - Accent6 2 2 2 5 4 2" xfId="26611" xr:uid="{4E99B21C-9E29-419A-A3F6-3217CC5C99FD}"/>
    <cellStyle name="60% - Accent6 2 2 2 5 5" xfId="18283" xr:uid="{495E0D71-97CB-489E-91D1-4BF45B5A1393}"/>
    <cellStyle name="60% - Accent6 2 2 2 6" xfId="3073" xr:uid="{A0FCBD17-F674-4B29-8226-4687AE628CD6}"/>
    <cellStyle name="60% - Accent6 2 2 2 6 2" xfId="11403" xr:uid="{3D227E24-B70B-4564-84DA-D7B8EBE6528A}"/>
    <cellStyle name="60% - Accent6 2 2 2 6 2 2" xfId="28060" xr:uid="{7489721E-A3C2-4FC7-9E4A-68B3DE3E6101}"/>
    <cellStyle name="60% - Accent6 2 2 2 6 3" xfId="19732" xr:uid="{84348EA6-5F1B-4173-9AB8-92AE0050B84D}"/>
    <cellStyle name="60% - Accent6 2 2 2 7" xfId="5849" xr:uid="{C1836913-6315-4DC4-9FE2-A714A5DB39B4}"/>
    <cellStyle name="60% - Accent6 2 2 2 7 2" xfId="14179" xr:uid="{DE80CDDC-E5A3-45A7-B3D2-6889B1AC9329}"/>
    <cellStyle name="60% - Accent6 2 2 2 7 2 2" xfId="30836" xr:uid="{DD734415-DE18-4267-8752-E7E03F070445}"/>
    <cellStyle name="60% - Accent6 2 2 2 7 3" xfId="22508" xr:uid="{E6B67CD5-CBA3-4B20-A980-591BC8D609ED}"/>
    <cellStyle name="60% - Accent6 2 2 2 8" xfId="8627" xr:uid="{615E80C0-3BE4-4F3C-B671-512F5687A57C}"/>
    <cellStyle name="60% - Accent6 2 2 2 8 2" xfId="25284" xr:uid="{F32DEEE3-2F41-4F8A-95E7-DA2B7850A986}"/>
    <cellStyle name="60% - Accent6 2 2 2 9" xfId="16956" xr:uid="{921D3C0E-BCC9-408E-8160-EF8E2926CE3F}"/>
    <cellStyle name="60% - Accent6 2 2 3" xfId="397" xr:uid="{93F4F96F-1DB0-4C29-BFA0-BD69D2F41DFD}"/>
    <cellStyle name="60% - Accent6 2 2 3 2" xfId="875" xr:uid="{F497346D-77DC-46AC-B6CB-B983EB77D767}"/>
    <cellStyle name="60% - Accent6 2 2 3 2 2" xfId="2203" xr:uid="{5180EA36-6B97-4CB3-8682-495DE93C43B2}"/>
    <cellStyle name="60% - Accent6 2 2 3 2 2 2" xfId="4993" xr:uid="{8DE1DA04-7B53-4EE3-BB7A-F33FD42D3417}"/>
    <cellStyle name="60% - Accent6 2 2 3 2 2 2 2" xfId="13323" xr:uid="{01CA817E-A7E3-4B4E-BFE1-4DAA535F5312}"/>
    <cellStyle name="60% - Accent6 2 2 3 2 2 2 2 2" xfId="29980" xr:uid="{E2270613-1382-4573-AA17-7C4F7F111D57}"/>
    <cellStyle name="60% - Accent6 2 2 3 2 2 2 3" xfId="21652" xr:uid="{DDDE3A4F-1479-4280-BF08-76216B3955D3}"/>
    <cellStyle name="60% - Accent6 2 2 3 2 2 3" xfId="7769" xr:uid="{57521138-2E96-4D85-86E5-D712F5716680}"/>
    <cellStyle name="60% - Accent6 2 2 3 2 2 3 2" xfId="16099" xr:uid="{A0D68801-B531-43FF-82FE-B6AFB0F004AE}"/>
    <cellStyle name="60% - Accent6 2 2 3 2 2 3 2 2" xfId="32756" xr:uid="{874A0ABC-06F3-4D3E-8CB8-D0BA3F89D1A2}"/>
    <cellStyle name="60% - Accent6 2 2 3 2 2 3 3" xfId="24428" xr:uid="{AA39A059-753D-4899-BD0A-7EE4DCBD6B2C}"/>
    <cellStyle name="60% - Accent6 2 2 3 2 2 4" xfId="10547" xr:uid="{761F5FD9-B1A3-4DD6-AFD5-FE49B103191A}"/>
    <cellStyle name="60% - Accent6 2 2 3 2 2 4 2" xfId="27204" xr:uid="{848DEAF1-2824-475B-B52A-188A848DAF96}"/>
    <cellStyle name="60% - Accent6 2 2 3 2 2 5" xfId="18876" xr:uid="{B366947A-00B1-429A-9BD2-0CEF374B2FCE}"/>
    <cellStyle name="60% - Accent6 2 2 3 2 3" xfId="3666" xr:uid="{86EA0BA1-A8F7-457D-B988-C5DA1F68D34B}"/>
    <cellStyle name="60% - Accent6 2 2 3 2 3 2" xfId="11996" xr:uid="{E733CFD7-99A1-4BD9-B8E6-E7488F20463D}"/>
    <cellStyle name="60% - Accent6 2 2 3 2 3 2 2" xfId="28653" xr:uid="{CD86E126-60CE-4EED-8AA4-8AC2B1ED2961}"/>
    <cellStyle name="60% - Accent6 2 2 3 2 3 3" xfId="20325" xr:uid="{0D969FE8-DDC2-46A2-83E0-7CC95BDF88B9}"/>
    <cellStyle name="60% - Accent6 2 2 3 2 4" xfId="6442" xr:uid="{49A3FEF4-3BB3-466E-A939-2D8C1E22F75E}"/>
    <cellStyle name="60% - Accent6 2 2 3 2 4 2" xfId="14772" xr:uid="{5BA976CD-5138-4865-B14D-9181DDBF854A}"/>
    <cellStyle name="60% - Accent6 2 2 3 2 4 2 2" xfId="31429" xr:uid="{396E7E44-725F-4D75-848A-44C73B08E158}"/>
    <cellStyle name="60% - Accent6 2 2 3 2 4 3" xfId="23101" xr:uid="{8283FDAA-1E23-4EF6-909C-44E9AD86E381}"/>
    <cellStyle name="60% - Accent6 2 2 3 2 5" xfId="9220" xr:uid="{82CE943C-088A-4621-ABA7-AF3128C04B98}"/>
    <cellStyle name="60% - Accent6 2 2 3 2 5 2" xfId="25877" xr:uid="{E900576B-2F34-4EFD-95CF-AE0D84FA4181}"/>
    <cellStyle name="60% - Accent6 2 2 3 2 6" xfId="17549" xr:uid="{35CC34AC-BBEB-4356-8E21-56E07A8A5B2D}"/>
    <cellStyle name="60% - Accent6 2 2 3 3" xfId="1727" xr:uid="{A1733E59-2C7A-47EE-91F9-D5001C802B6D}"/>
    <cellStyle name="60% - Accent6 2 2 3 3 2" xfId="4517" xr:uid="{D1F07855-CC01-4CFD-A01F-D7705CC69E61}"/>
    <cellStyle name="60% - Accent6 2 2 3 3 2 2" xfId="12847" xr:uid="{3A38D5C5-FB49-4D10-A099-666490762153}"/>
    <cellStyle name="60% - Accent6 2 2 3 3 2 2 2" xfId="29504" xr:uid="{4D4B7E01-1359-4750-9D75-29F8D473B842}"/>
    <cellStyle name="60% - Accent6 2 2 3 3 2 3" xfId="21176" xr:uid="{FF664C4E-E1A1-4787-B55C-86797EC198FD}"/>
    <cellStyle name="60% - Accent6 2 2 3 3 3" xfId="7293" xr:uid="{72AF001B-8503-4AFB-A1B1-95338FFCFF1C}"/>
    <cellStyle name="60% - Accent6 2 2 3 3 3 2" xfId="15623" xr:uid="{D826B824-E544-4D50-8239-7CFD0C07ECC1}"/>
    <cellStyle name="60% - Accent6 2 2 3 3 3 2 2" xfId="32280" xr:uid="{13ABE81D-F00E-4294-AC84-D9D849272142}"/>
    <cellStyle name="60% - Accent6 2 2 3 3 3 3" xfId="23952" xr:uid="{CC5D4520-A9EF-4BB2-934C-A678004586B0}"/>
    <cellStyle name="60% - Accent6 2 2 3 3 4" xfId="10071" xr:uid="{4E5814C2-3D18-48AA-8121-B40C5044A409}"/>
    <cellStyle name="60% - Accent6 2 2 3 3 4 2" xfId="26728" xr:uid="{E6BD7D97-BF6F-4400-8946-9496BFA3C356}"/>
    <cellStyle name="60% - Accent6 2 2 3 3 5" xfId="18400" xr:uid="{DFFE2FEF-26D8-49CB-83A5-693BD06AB2B5}"/>
    <cellStyle name="60% - Accent6 2 2 3 4" xfId="3190" xr:uid="{3A955A8E-7C10-4C3B-8758-336EB75D6E48}"/>
    <cellStyle name="60% - Accent6 2 2 3 4 2" xfId="11520" xr:uid="{C3B0CE4D-18E4-494F-B91D-4EE4AD32CDEA}"/>
    <cellStyle name="60% - Accent6 2 2 3 4 2 2" xfId="28177" xr:uid="{CB98CB01-797B-49E0-A381-593159B823F5}"/>
    <cellStyle name="60% - Accent6 2 2 3 4 3" xfId="19849" xr:uid="{D99C6836-BE85-4979-BA37-61BE050593BE}"/>
    <cellStyle name="60% - Accent6 2 2 3 5" xfId="5966" xr:uid="{A7456D7E-416F-414B-AD72-ADCFB5AF6A69}"/>
    <cellStyle name="60% - Accent6 2 2 3 5 2" xfId="14296" xr:uid="{597B35F9-8144-4C4E-A566-A56AD2700C4A}"/>
    <cellStyle name="60% - Accent6 2 2 3 5 2 2" xfId="30953" xr:uid="{7DCF14B4-6B68-4918-AF70-F4C027F4D90F}"/>
    <cellStyle name="60% - Accent6 2 2 3 5 3" xfId="22625" xr:uid="{60C066C9-D4B1-4404-8E56-52A9CEB57500}"/>
    <cellStyle name="60% - Accent6 2 2 3 6" xfId="8744" xr:uid="{DA324A40-76BE-4731-9D7A-4D8ED7DAAAEF}"/>
    <cellStyle name="60% - Accent6 2 2 3 6 2" xfId="25401" xr:uid="{0A0867DF-BF87-4813-8A03-21BD529C26EA}"/>
    <cellStyle name="60% - Accent6 2 2 3 7" xfId="17073" xr:uid="{1D043826-E9D0-48CE-98BB-C743C7AF2A1A}"/>
    <cellStyle name="60% - Accent6 2 2 4" xfId="633" xr:uid="{D902C177-CEDB-48FB-8926-D7738F6608C8}"/>
    <cellStyle name="60% - Accent6 2 2 4 2" xfId="1963" xr:uid="{6E28E81B-B9C3-4E7A-AAFD-166B8CB94C4B}"/>
    <cellStyle name="60% - Accent6 2 2 4 2 2" xfId="4753" xr:uid="{31F60853-411E-474D-B8E2-992B1D8CB395}"/>
    <cellStyle name="60% - Accent6 2 2 4 2 2 2" xfId="13083" xr:uid="{3E7D6D9A-1540-491F-9487-5587E0A2B1BD}"/>
    <cellStyle name="60% - Accent6 2 2 4 2 2 2 2" xfId="29740" xr:uid="{DC7AA610-5D0F-4A3B-B61A-BBAC82CD67E1}"/>
    <cellStyle name="60% - Accent6 2 2 4 2 2 3" xfId="21412" xr:uid="{302E8758-D67C-477B-8DF1-1E55DC54D7B7}"/>
    <cellStyle name="60% - Accent6 2 2 4 2 3" xfId="7529" xr:uid="{1AC764C7-89E2-43BB-85D0-FAFB4A907AED}"/>
    <cellStyle name="60% - Accent6 2 2 4 2 3 2" xfId="15859" xr:uid="{6A881C91-CA51-484C-9319-647535467D68}"/>
    <cellStyle name="60% - Accent6 2 2 4 2 3 2 2" xfId="32516" xr:uid="{8D867F98-0DC9-46F7-B96E-E3BBF314AA35}"/>
    <cellStyle name="60% - Accent6 2 2 4 2 3 3" xfId="24188" xr:uid="{CB279CE8-3CF5-456C-B590-EAF92821525B}"/>
    <cellStyle name="60% - Accent6 2 2 4 2 4" xfId="10307" xr:uid="{0B258833-C1CE-4436-96BB-8643BD564835}"/>
    <cellStyle name="60% - Accent6 2 2 4 2 4 2" xfId="26964" xr:uid="{08B64F4A-EA25-40A1-8509-9B039812C3AE}"/>
    <cellStyle name="60% - Accent6 2 2 4 2 5" xfId="18636" xr:uid="{DC49940C-6938-4159-969E-8C0DAFF3C2C4}"/>
    <cellStyle name="60% - Accent6 2 2 4 3" xfId="3426" xr:uid="{B2D9B4E8-F8BD-4A2B-BA65-8332E22BBAEC}"/>
    <cellStyle name="60% - Accent6 2 2 4 3 2" xfId="11756" xr:uid="{470AA276-09F6-441D-B637-3A62727043CF}"/>
    <cellStyle name="60% - Accent6 2 2 4 3 2 2" xfId="28413" xr:uid="{BF42976C-AFA5-41A2-BB68-B09D37AAB468}"/>
    <cellStyle name="60% - Accent6 2 2 4 3 3" xfId="20085" xr:uid="{12827EE5-DC76-460C-8D55-DD0F88F1BE92}"/>
    <cellStyle name="60% - Accent6 2 2 4 4" xfId="6202" xr:uid="{6FDA9389-E3FD-40CC-BA02-B7BE4EDBEF15}"/>
    <cellStyle name="60% - Accent6 2 2 4 4 2" xfId="14532" xr:uid="{B980576E-FC6B-48FC-B71B-CBA6402D8D73}"/>
    <cellStyle name="60% - Accent6 2 2 4 4 2 2" xfId="31189" xr:uid="{1772C966-E4C1-42EF-98EF-6FDAE665E422}"/>
    <cellStyle name="60% - Accent6 2 2 4 4 3" xfId="22861" xr:uid="{F1B08D4F-56A2-414A-8D01-7762B7598E68}"/>
    <cellStyle name="60% - Accent6 2 2 4 5" xfId="8980" xr:uid="{27FFA9DE-1B18-458B-8151-8AB49CD3BB54}"/>
    <cellStyle name="60% - Accent6 2 2 4 5 2" xfId="25637" xr:uid="{660E9CFA-B106-4A9B-AD8C-777D5FA0D818}"/>
    <cellStyle name="60% - Accent6 2 2 4 6" xfId="17309" xr:uid="{8DE1D2D6-A52F-42CC-898C-557A7B522B79}"/>
    <cellStyle name="60% - Accent6 2 2 5" xfId="1110" xr:uid="{A44C0D24-DD40-4F65-AD3F-91CAA4A96CC6}"/>
    <cellStyle name="60% - Accent6 2 2 5 2" xfId="2438" xr:uid="{58F0BCD5-8DA3-47B9-882B-7EB54D614804}"/>
    <cellStyle name="60% - Accent6 2 2 5 2 2" xfId="5228" xr:uid="{6AE51395-2A55-40A1-AD6F-14DDD583C024}"/>
    <cellStyle name="60% - Accent6 2 2 5 2 2 2" xfId="13558" xr:uid="{C2458429-A81A-405E-9E21-6A41AE8009C8}"/>
    <cellStyle name="60% - Accent6 2 2 5 2 2 2 2" xfId="30215" xr:uid="{D59E0431-DEEF-4BDE-9057-FA69F9B87563}"/>
    <cellStyle name="60% - Accent6 2 2 5 2 2 3" xfId="21887" xr:uid="{553DB9E8-FDEA-47A8-906A-51159DDEE73C}"/>
    <cellStyle name="60% - Accent6 2 2 5 2 3" xfId="8004" xr:uid="{A932EC83-2EF7-4574-A1EE-BCC6D4518D16}"/>
    <cellStyle name="60% - Accent6 2 2 5 2 3 2" xfId="16334" xr:uid="{0999AE15-5613-4116-9AC1-CE66EBF25949}"/>
    <cellStyle name="60% - Accent6 2 2 5 2 3 2 2" xfId="32991" xr:uid="{8A84CC18-087B-4517-8861-C50F0C9D2C95}"/>
    <cellStyle name="60% - Accent6 2 2 5 2 3 3" xfId="24663" xr:uid="{4482E967-D188-48D8-91EA-98BD3A9A0F68}"/>
    <cellStyle name="60% - Accent6 2 2 5 2 4" xfId="10782" xr:uid="{6EB89576-02ED-40A5-A96D-A0A1845D2A5D}"/>
    <cellStyle name="60% - Accent6 2 2 5 2 4 2" xfId="27439" xr:uid="{000E79E7-E2B1-46C2-A0D4-1DD367D18C90}"/>
    <cellStyle name="60% - Accent6 2 2 5 2 5" xfId="19111" xr:uid="{DBEACABF-5982-404A-AFDF-86A10CD1B817}"/>
    <cellStyle name="60% - Accent6 2 2 5 3" xfId="3901" xr:uid="{45F70FF1-5635-40C4-B2C3-44E8FA56FF0B}"/>
    <cellStyle name="60% - Accent6 2 2 5 3 2" xfId="12231" xr:uid="{E69FBF67-57DE-435C-84D5-52E94C60B052}"/>
    <cellStyle name="60% - Accent6 2 2 5 3 2 2" xfId="28888" xr:uid="{7A4312F6-B346-48C5-921D-5D5D6897C338}"/>
    <cellStyle name="60% - Accent6 2 2 5 3 3" xfId="20560" xr:uid="{BBF4142E-CE47-4018-9C6B-C503E389E08D}"/>
    <cellStyle name="60% - Accent6 2 2 5 4" xfId="6677" xr:uid="{C8AFAAB3-7509-49B4-B84A-C89F1BF7ED9B}"/>
    <cellStyle name="60% - Accent6 2 2 5 4 2" xfId="15007" xr:uid="{A3DE3D70-2B7C-4F21-8EB2-9D92510EEF6C}"/>
    <cellStyle name="60% - Accent6 2 2 5 4 2 2" xfId="31664" xr:uid="{01124F09-8AEE-488E-9FE1-8EBBEBB3F060}"/>
    <cellStyle name="60% - Accent6 2 2 5 4 3" xfId="23336" xr:uid="{49573854-06BD-4730-836C-9757FFAE6A8F}"/>
    <cellStyle name="60% - Accent6 2 2 5 5" xfId="9455" xr:uid="{FC1BBA92-105B-4427-9613-5828C334E517}"/>
    <cellStyle name="60% - Accent6 2 2 5 5 2" xfId="26112" xr:uid="{4C4F717A-9557-4EAA-9A03-1A0D8BC75EB1}"/>
    <cellStyle name="60% - Accent6 2 2 5 6" xfId="17784" xr:uid="{51D15062-D742-42B6-BCEC-10204ABD5C21}"/>
    <cellStyle name="60% - Accent6 2 2 6" xfId="1375" xr:uid="{2E74CBAC-9BB4-4A68-8547-EEBA8408383F}"/>
    <cellStyle name="60% - Accent6 2 2 6 2" xfId="2703" xr:uid="{4EA55D9B-99C3-4698-A6F5-622332144894}"/>
    <cellStyle name="60% - Accent6 2 2 6 2 2" xfId="5493" xr:uid="{C5C320C1-C9F0-4760-8C98-3E8A79EF4390}"/>
    <cellStyle name="60% - Accent6 2 2 6 2 2 2" xfId="13823" xr:uid="{E2CC194E-B7DC-4593-9B32-79AE5B0520E0}"/>
    <cellStyle name="60% - Accent6 2 2 6 2 2 2 2" xfId="30480" xr:uid="{219FE405-4DBF-48AA-83B6-ADCD426E51D4}"/>
    <cellStyle name="60% - Accent6 2 2 6 2 2 3" xfId="22152" xr:uid="{8A43E4DE-1824-4104-A6BF-8822CB962ABE}"/>
    <cellStyle name="60% - Accent6 2 2 6 2 3" xfId="8269" xr:uid="{C18FCDF9-8423-4FEE-A3B5-2EBC24FB1D17}"/>
    <cellStyle name="60% - Accent6 2 2 6 2 3 2" xfId="16599" xr:uid="{68DF68E8-9257-41C9-AA27-81E0AD377688}"/>
    <cellStyle name="60% - Accent6 2 2 6 2 3 2 2" xfId="33256" xr:uid="{993D25C5-3C02-490F-AE03-377ABBF8A59F}"/>
    <cellStyle name="60% - Accent6 2 2 6 2 3 3" xfId="24928" xr:uid="{F4649155-F85D-4EF3-BF74-2A6CFA59BC27}"/>
    <cellStyle name="60% - Accent6 2 2 6 2 4" xfId="11047" xr:uid="{03B8BECD-B987-46A4-8DE5-96994543B88B}"/>
    <cellStyle name="60% - Accent6 2 2 6 2 4 2" xfId="27704" xr:uid="{38A1C54C-E3A8-410A-AD6E-0B44F746A6F8}"/>
    <cellStyle name="60% - Accent6 2 2 6 2 5" xfId="19376" xr:uid="{B4A83914-7324-4207-BCF2-E3C2EB04EEAD}"/>
    <cellStyle name="60% - Accent6 2 2 6 3" xfId="4166" xr:uid="{3467BB9E-5CE9-49B9-90D2-460C6B93598A}"/>
    <cellStyle name="60% - Accent6 2 2 6 3 2" xfId="12496" xr:uid="{53ECD53F-AB4D-43A4-9461-7488D0755441}"/>
    <cellStyle name="60% - Accent6 2 2 6 3 2 2" xfId="29153" xr:uid="{45227CCF-138C-48B2-81E1-65544BAF9801}"/>
    <cellStyle name="60% - Accent6 2 2 6 3 3" xfId="20825" xr:uid="{CB9EA1A1-864E-4AAE-856E-D4341402F98A}"/>
    <cellStyle name="60% - Accent6 2 2 6 4" xfId="6942" xr:uid="{F015B22A-45B8-4957-9974-D62B2DE14C52}"/>
    <cellStyle name="60% - Accent6 2 2 6 4 2" xfId="15272" xr:uid="{CBCC2E87-8540-446D-A0A7-3149CB749C38}"/>
    <cellStyle name="60% - Accent6 2 2 6 4 2 2" xfId="31929" xr:uid="{85A65B4D-92D4-4CFE-A057-DE446B72CC48}"/>
    <cellStyle name="60% - Accent6 2 2 6 4 3" xfId="23601" xr:uid="{AF626AA1-2BD7-46C3-84A4-A4C420BB6EAC}"/>
    <cellStyle name="60% - Accent6 2 2 6 5" xfId="9720" xr:uid="{B34B1555-60C8-47E3-A916-73DA7D436934}"/>
    <cellStyle name="60% - Accent6 2 2 6 5 2" xfId="26377" xr:uid="{E40052E7-9105-40F4-BA39-4179FBC90486}"/>
    <cellStyle name="60% - Accent6 2 2 6 6" xfId="18049" xr:uid="{203B2964-52D2-4FDC-AD8F-0D37FF0F2698}"/>
    <cellStyle name="60% - Accent6 2 2 7" xfId="1490" xr:uid="{1930D17E-915F-4286-8A25-DE4BA36099D5}"/>
    <cellStyle name="60% - Accent6 2 2 7 2" xfId="4280" xr:uid="{5D1C27B0-78A9-4EAB-837D-953F42FC2CCA}"/>
    <cellStyle name="60% - Accent6 2 2 7 2 2" xfId="12610" xr:uid="{E3D5EECC-43B8-47BD-B3D6-3A0203B8F095}"/>
    <cellStyle name="60% - Accent6 2 2 7 2 2 2" xfId="29267" xr:uid="{E5BFF635-E126-463E-A21F-E24239BDC47B}"/>
    <cellStyle name="60% - Accent6 2 2 7 2 3" xfId="20939" xr:uid="{3DCAA55B-C8C2-4FB5-8FE1-A7154B95B4EE}"/>
    <cellStyle name="60% - Accent6 2 2 7 3" xfId="7056" xr:uid="{5CC3BBA5-89F5-4776-84AB-FDA80D82959D}"/>
    <cellStyle name="60% - Accent6 2 2 7 3 2" xfId="15386" xr:uid="{AD578D35-C533-4CC6-9BE2-FB5DB11C4AE2}"/>
    <cellStyle name="60% - Accent6 2 2 7 3 2 2" xfId="32043" xr:uid="{DAD11CBA-E4E6-42F0-9BDE-D1708BEB6491}"/>
    <cellStyle name="60% - Accent6 2 2 7 3 3" xfId="23715" xr:uid="{DA2BCE7C-6941-4A73-A984-3A09AC0D9ABA}"/>
    <cellStyle name="60% - Accent6 2 2 7 4" xfId="9834" xr:uid="{25B0DAC1-892B-46DF-A6D2-501D1220FDED}"/>
    <cellStyle name="60% - Accent6 2 2 7 4 2" xfId="26491" xr:uid="{F79A9A22-1B07-482F-99A0-3B2EE0920C4B}"/>
    <cellStyle name="60% - Accent6 2 2 7 5" xfId="18163" xr:uid="{02DE9DBE-E742-4927-930B-00A9A2B7AC54}"/>
    <cellStyle name="60% - Accent6 2 2 8" xfId="2953" xr:uid="{2333F486-D449-4860-BCFA-2CCED17D0A93}"/>
    <cellStyle name="60% - Accent6 2 2 8 2" xfId="11283" xr:uid="{B3C733A4-1E82-49EF-9272-A07D9CBC18A4}"/>
    <cellStyle name="60% - Accent6 2 2 8 2 2" xfId="27940" xr:uid="{EE256222-7081-4C95-884A-172ABCC092CB}"/>
    <cellStyle name="60% - Accent6 2 2 8 3" xfId="19612" xr:uid="{317930AC-6166-4F98-955C-E925BAFA861D}"/>
    <cellStyle name="60% - Accent6 2 2 9" xfId="5729" xr:uid="{7E9EFDF0-18E7-47BD-9351-1C51C547B76F}"/>
    <cellStyle name="60% - Accent6 2 2 9 2" xfId="14059" xr:uid="{47B07BDB-89A5-497F-8965-32597FF759EE}"/>
    <cellStyle name="60% - Accent6 2 2 9 2 2" xfId="30716" xr:uid="{984E37F3-2197-497A-AD54-68EB6BDCD7A0}"/>
    <cellStyle name="60% - Accent6 2 2 9 3" xfId="22388" xr:uid="{422690A3-2E3D-40B0-9D8D-14CBC69821F5}"/>
    <cellStyle name="60% - Accent6 2 3" xfId="214" xr:uid="{4C20EB5D-5943-4C9E-829C-7672B3D77CF7}"/>
    <cellStyle name="60% - Accent6 2 3 2" xfId="455" xr:uid="{13478033-9AD9-4BB0-8DD4-9B650B99574E}"/>
    <cellStyle name="60% - Accent6 2 3 2 2" xfId="932" xr:uid="{D46B5F19-E6B9-4FBF-A101-3087E5DD8796}"/>
    <cellStyle name="60% - Accent6 2 3 2 2 2" xfId="2260" xr:uid="{232B5667-1791-4944-9E32-FE9AE84D0273}"/>
    <cellStyle name="60% - Accent6 2 3 2 2 2 2" xfId="5050" xr:uid="{EFDCCBAF-E37E-438E-9FBF-2EC763EED39C}"/>
    <cellStyle name="60% - Accent6 2 3 2 2 2 2 2" xfId="13380" xr:uid="{34C1569F-584B-4C66-A655-DC076F6970A8}"/>
    <cellStyle name="60% - Accent6 2 3 2 2 2 2 2 2" xfId="30037" xr:uid="{DE3B2146-F146-4D22-AD0F-676E71AD0078}"/>
    <cellStyle name="60% - Accent6 2 3 2 2 2 2 3" xfId="21709" xr:uid="{8461496D-DB2F-49DB-969D-F794076CC932}"/>
    <cellStyle name="60% - Accent6 2 3 2 2 2 3" xfId="7826" xr:uid="{D5324F55-DE6B-41EB-8BA2-14BF9C009A67}"/>
    <cellStyle name="60% - Accent6 2 3 2 2 2 3 2" xfId="16156" xr:uid="{DCBBF69B-26B6-49DA-BAD5-EC1E01991955}"/>
    <cellStyle name="60% - Accent6 2 3 2 2 2 3 2 2" xfId="32813" xr:uid="{59D06BAB-34E3-477C-A45F-39096E2AB7DD}"/>
    <cellStyle name="60% - Accent6 2 3 2 2 2 3 3" xfId="24485" xr:uid="{26124343-9630-4DF8-8E2C-1D4BFF5B8B42}"/>
    <cellStyle name="60% - Accent6 2 3 2 2 2 4" xfId="10604" xr:uid="{C6E88314-7E13-4ABC-91C2-C30EE3CF0B18}"/>
    <cellStyle name="60% - Accent6 2 3 2 2 2 4 2" xfId="27261" xr:uid="{A5860BF6-1270-4A8C-BC30-A16001349FFA}"/>
    <cellStyle name="60% - Accent6 2 3 2 2 2 5" xfId="18933" xr:uid="{45D5417F-8A73-4204-B075-31DD7DF02CA9}"/>
    <cellStyle name="60% - Accent6 2 3 2 2 3" xfId="3723" xr:uid="{4AED73E7-81F6-4A57-BE35-5E9D03825D24}"/>
    <cellStyle name="60% - Accent6 2 3 2 2 3 2" xfId="12053" xr:uid="{F3B2A5D9-6393-4CBC-BBDD-0BA87085D13D}"/>
    <cellStyle name="60% - Accent6 2 3 2 2 3 2 2" xfId="28710" xr:uid="{22E255E6-7E2F-4B07-81CF-0EC160A0C39E}"/>
    <cellStyle name="60% - Accent6 2 3 2 2 3 3" xfId="20382" xr:uid="{BE0BD2FE-899C-4E7A-98D1-A28A1935448D}"/>
    <cellStyle name="60% - Accent6 2 3 2 2 4" xfId="6499" xr:uid="{8A3AFA33-0222-4FA4-89FD-600984509EA2}"/>
    <cellStyle name="60% - Accent6 2 3 2 2 4 2" xfId="14829" xr:uid="{FF0832A7-E778-436E-8EA0-E340ECE13BA5}"/>
    <cellStyle name="60% - Accent6 2 3 2 2 4 2 2" xfId="31486" xr:uid="{979DE7D5-9A94-464D-B577-020E319472C3}"/>
    <cellStyle name="60% - Accent6 2 3 2 2 4 3" xfId="23158" xr:uid="{C83683DE-7CCF-4BDB-8160-065FAE6FAE5C}"/>
    <cellStyle name="60% - Accent6 2 3 2 2 5" xfId="9277" xr:uid="{D4A8326A-5E8B-4C2E-9841-E0EBA491EB14}"/>
    <cellStyle name="60% - Accent6 2 3 2 2 5 2" xfId="25934" xr:uid="{8398B5AE-50A4-47DE-A2BC-8D1268CF858C}"/>
    <cellStyle name="60% - Accent6 2 3 2 2 6" xfId="17606" xr:uid="{86602C1E-929D-4504-B1BD-D6F30F32A224}"/>
    <cellStyle name="60% - Accent6 2 3 2 3" xfId="1785" xr:uid="{E59B09E6-B3CA-4A83-9B2B-96686FEC4E24}"/>
    <cellStyle name="60% - Accent6 2 3 2 3 2" xfId="4575" xr:uid="{6F210A25-94FC-4AE7-A481-3CF9268D6D89}"/>
    <cellStyle name="60% - Accent6 2 3 2 3 2 2" xfId="12905" xr:uid="{1E6155D9-341E-4074-B2B0-2E0A4342712C}"/>
    <cellStyle name="60% - Accent6 2 3 2 3 2 2 2" xfId="29562" xr:uid="{DBB24D5B-0D7E-407B-8AFC-7865B8CB1472}"/>
    <cellStyle name="60% - Accent6 2 3 2 3 2 3" xfId="21234" xr:uid="{DE507BB1-2AD6-408A-AE26-F58695B39A98}"/>
    <cellStyle name="60% - Accent6 2 3 2 3 3" xfId="7351" xr:uid="{2C024C28-CACF-4381-9619-3E41742745AF}"/>
    <cellStyle name="60% - Accent6 2 3 2 3 3 2" xfId="15681" xr:uid="{89394546-846D-446C-8934-62B18B47D384}"/>
    <cellStyle name="60% - Accent6 2 3 2 3 3 2 2" xfId="32338" xr:uid="{CFC45756-B6D6-4597-835C-E51BC7E5FF26}"/>
    <cellStyle name="60% - Accent6 2 3 2 3 3 3" xfId="24010" xr:uid="{54936D08-D908-4724-9341-6CE4218EA710}"/>
    <cellStyle name="60% - Accent6 2 3 2 3 4" xfId="10129" xr:uid="{F31C4672-3C09-4F3B-A1DD-D0DB71C40E07}"/>
    <cellStyle name="60% - Accent6 2 3 2 3 4 2" xfId="26786" xr:uid="{0FF9D82D-06DF-4341-AE37-A6A9B0C9B9CF}"/>
    <cellStyle name="60% - Accent6 2 3 2 3 5" xfId="18458" xr:uid="{FB6A97D2-3376-4381-AC6C-6ED38D371F25}"/>
    <cellStyle name="60% - Accent6 2 3 2 4" xfId="3248" xr:uid="{774B956B-8CB1-436E-B1D0-A702ABA6B064}"/>
    <cellStyle name="60% - Accent6 2 3 2 4 2" xfId="11578" xr:uid="{9BC3DE32-3B02-4622-BBB5-552D4F54FDA6}"/>
    <cellStyle name="60% - Accent6 2 3 2 4 2 2" xfId="28235" xr:uid="{777E3668-320F-4DDC-AFEB-4C1739E75403}"/>
    <cellStyle name="60% - Accent6 2 3 2 4 3" xfId="19907" xr:uid="{F2EC9C60-7724-4A42-89E8-53E0BFEB2227}"/>
    <cellStyle name="60% - Accent6 2 3 2 5" xfId="6024" xr:uid="{648C5F5E-8CE1-41B0-B98B-DBF8CDCEC842}"/>
    <cellStyle name="60% - Accent6 2 3 2 5 2" xfId="14354" xr:uid="{C12AF90A-551C-4B9C-BD7C-CDBA1CC65A46}"/>
    <cellStyle name="60% - Accent6 2 3 2 5 2 2" xfId="31011" xr:uid="{97307EE2-82D3-4054-99E6-B170E891448C}"/>
    <cellStyle name="60% - Accent6 2 3 2 5 3" xfId="22683" xr:uid="{38164CA7-9289-4DFD-9E40-4DC0374DADBE}"/>
    <cellStyle name="60% - Accent6 2 3 2 6" xfId="8802" xr:uid="{D02F3823-278E-4117-AC2F-41EC3468F882}"/>
    <cellStyle name="60% - Accent6 2 3 2 6 2" xfId="25459" xr:uid="{9EF2D940-29C3-4507-AD71-3F50C63037A7}"/>
    <cellStyle name="60% - Accent6 2 3 2 7" xfId="17131" xr:uid="{9E564701-9C68-4A68-9B4C-49229F8D9220}"/>
    <cellStyle name="60% - Accent6 2 3 3" xfId="691" xr:uid="{C548380D-C9F9-4B41-A79F-A24AF92C3764}"/>
    <cellStyle name="60% - Accent6 2 3 3 2" xfId="2021" xr:uid="{A69ABC0F-D8C8-40A2-BCB9-8B5933907F6B}"/>
    <cellStyle name="60% - Accent6 2 3 3 2 2" xfId="4811" xr:uid="{AEAC21C9-7CD5-40BE-8F3A-EBBE43800A73}"/>
    <cellStyle name="60% - Accent6 2 3 3 2 2 2" xfId="13141" xr:uid="{7D6AB938-7D0F-4D0B-A920-DD3213CF6F1C}"/>
    <cellStyle name="60% - Accent6 2 3 3 2 2 2 2" xfId="29798" xr:uid="{C9B61E7F-DC47-4865-9CA9-E8FAA2A6ECDF}"/>
    <cellStyle name="60% - Accent6 2 3 3 2 2 3" xfId="21470" xr:uid="{9C8D215C-9F6C-416C-B316-E76372B356C1}"/>
    <cellStyle name="60% - Accent6 2 3 3 2 3" xfId="7587" xr:uid="{C71482BB-FDAE-4D2D-B27E-8B6A66557656}"/>
    <cellStyle name="60% - Accent6 2 3 3 2 3 2" xfId="15917" xr:uid="{659A5A01-A9D9-4E3B-B43D-A495540B9B58}"/>
    <cellStyle name="60% - Accent6 2 3 3 2 3 2 2" xfId="32574" xr:uid="{1C01E610-49EF-4714-A3D7-0AC9515ACE17}"/>
    <cellStyle name="60% - Accent6 2 3 3 2 3 3" xfId="24246" xr:uid="{8A2B3B9B-4DB8-46CF-B252-CDFDFE0F1463}"/>
    <cellStyle name="60% - Accent6 2 3 3 2 4" xfId="10365" xr:uid="{15F6853D-D0AA-4F88-B0FD-B95C45FEC77B}"/>
    <cellStyle name="60% - Accent6 2 3 3 2 4 2" xfId="27022" xr:uid="{38383B9F-5516-4578-908F-1C718BD43715}"/>
    <cellStyle name="60% - Accent6 2 3 3 2 5" xfId="18694" xr:uid="{722B2A00-D22F-4D23-936A-A73EA06FAA89}"/>
    <cellStyle name="60% - Accent6 2 3 3 3" xfId="3484" xr:uid="{908B4F4C-24F7-4882-9767-5A7DD4E0118F}"/>
    <cellStyle name="60% - Accent6 2 3 3 3 2" xfId="11814" xr:uid="{C17A9194-DD64-4DE9-90B4-66A651659292}"/>
    <cellStyle name="60% - Accent6 2 3 3 3 2 2" xfId="28471" xr:uid="{C6481777-A3A3-42A3-85AF-9A92B8917D26}"/>
    <cellStyle name="60% - Accent6 2 3 3 3 3" xfId="20143" xr:uid="{8C3E4905-F124-4596-A79B-A504FF856BCD}"/>
    <cellStyle name="60% - Accent6 2 3 3 4" xfId="6260" xr:uid="{004AEBC4-0842-4E88-A8BD-BE8F811DDCD5}"/>
    <cellStyle name="60% - Accent6 2 3 3 4 2" xfId="14590" xr:uid="{7879841D-3FF1-4DE0-8678-606CC3E5D5D7}"/>
    <cellStyle name="60% - Accent6 2 3 3 4 2 2" xfId="31247" xr:uid="{5E82C635-C114-43FE-ABBD-7203914A680B}"/>
    <cellStyle name="60% - Accent6 2 3 3 4 3" xfId="22919" xr:uid="{107ED370-64D6-459E-BFAA-B943788717F1}"/>
    <cellStyle name="60% - Accent6 2 3 3 5" xfId="9038" xr:uid="{3DD7517F-CADF-4BE2-B10C-59B4C688F19D}"/>
    <cellStyle name="60% - Accent6 2 3 3 5 2" xfId="25695" xr:uid="{0558270B-4577-41D4-A39E-ED6AA9CA9381}"/>
    <cellStyle name="60% - Accent6 2 3 3 6" xfId="17367" xr:uid="{7E9979C3-3730-4A1A-9E16-29DFA030F52D}"/>
    <cellStyle name="60% - Accent6 2 3 4" xfId="1168" xr:uid="{1E754BA3-A2C6-4E90-B51F-373AA7A8F978}"/>
    <cellStyle name="60% - Accent6 2 3 4 2" xfId="2496" xr:uid="{EC4A6ED9-20F2-46DA-943B-DDA33BE3C0E1}"/>
    <cellStyle name="60% - Accent6 2 3 4 2 2" xfId="5286" xr:uid="{FDC906B5-24B1-482A-9ED7-923F0B3D6ACB}"/>
    <cellStyle name="60% - Accent6 2 3 4 2 2 2" xfId="13616" xr:uid="{341030A1-0F11-496A-AC97-232D34A08EA3}"/>
    <cellStyle name="60% - Accent6 2 3 4 2 2 2 2" xfId="30273" xr:uid="{46A8DC90-0218-44C6-B59D-D56F7730E250}"/>
    <cellStyle name="60% - Accent6 2 3 4 2 2 3" xfId="21945" xr:uid="{E34B132C-02F5-4F5D-BDA1-1EFC4C4B8DA3}"/>
    <cellStyle name="60% - Accent6 2 3 4 2 3" xfId="8062" xr:uid="{AF9CAC15-3414-45D6-A2A1-43C8943F0D1F}"/>
    <cellStyle name="60% - Accent6 2 3 4 2 3 2" xfId="16392" xr:uid="{98F0ED8E-4EC9-4836-9357-B35F08C5C78F}"/>
    <cellStyle name="60% - Accent6 2 3 4 2 3 2 2" xfId="33049" xr:uid="{A2BC5450-93E3-40E3-BA2B-3F93A13F2390}"/>
    <cellStyle name="60% - Accent6 2 3 4 2 3 3" xfId="24721" xr:uid="{BEC4948F-0DE0-44C6-8CB3-722FD259D947}"/>
    <cellStyle name="60% - Accent6 2 3 4 2 4" xfId="10840" xr:uid="{D2DF8B3B-9F79-48E4-A8D4-60DD212A7B38}"/>
    <cellStyle name="60% - Accent6 2 3 4 2 4 2" xfId="27497" xr:uid="{D0B92029-8B63-47EE-A686-6375692A2D3C}"/>
    <cellStyle name="60% - Accent6 2 3 4 2 5" xfId="19169" xr:uid="{D6A6BCDF-1B5A-47D9-9AC9-468DB476C9E7}"/>
    <cellStyle name="60% - Accent6 2 3 4 3" xfId="3959" xr:uid="{AC85238B-D969-4606-985B-12E6CFC3F019}"/>
    <cellStyle name="60% - Accent6 2 3 4 3 2" xfId="12289" xr:uid="{FE887B1C-35CA-4AFB-9BA5-632D28DC72F8}"/>
    <cellStyle name="60% - Accent6 2 3 4 3 2 2" xfId="28946" xr:uid="{917ABBE6-99D4-4ECA-8C38-F428D4E4E7C7}"/>
    <cellStyle name="60% - Accent6 2 3 4 3 3" xfId="20618" xr:uid="{1C59DA9A-51F9-47D4-A8B7-1962815FABE8}"/>
    <cellStyle name="60% - Accent6 2 3 4 4" xfId="6735" xr:uid="{F96FAC2A-1328-43C6-9645-9D01D78182E4}"/>
    <cellStyle name="60% - Accent6 2 3 4 4 2" xfId="15065" xr:uid="{7A00EAE5-C390-4532-B9C3-6168C1DFA5B1}"/>
    <cellStyle name="60% - Accent6 2 3 4 4 2 2" xfId="31722" xr:uid="{25E0D316-8E4B-4A63-9954-7EB01C10F1E5}"/>
    <cellStyle name="60% - Accent6 2 3 4 4 3" xfId="23394" xr:uid="{CB469990-7A9A-40A6-A6EF-69415D3F9FB7}"/>
    <cellStyle name="60% - Accent6 2 3 4 5" xfId="9513" xr:uid="{13A9CC43-D961-44E7-B0B0-E7520E257ABF}"/>
    <cellStyle name="60% - Accent6 2 3 4 5 2" xfId="26170" xr:uid="{A32708D2-8D75-452D-A38B-1CFAA734DB05}"/>
    <cellStyle name="60% - Accent6 2 3 4 6" xfId="17842" xr:uid="{B6FC80E5-6A7B-45C1-B1D1-C6498EC9A4EF}"/>
    <cellStyle name="60% - Accent6 2 3 5" xfId="1548" xr:uid="{6A4479B3-28E8-411B-9D06-32695022A69B}"/>
    <cellStyle name="60% - Accent6 2 3 5 2" xfId="4338" xr:uid="{2BAEE332-3662-47A4-B586-8AC96058DAF4}"/>
    <cellStyle name="60% - Accent6 2 3 5 2 2" xfId="12668" xr:uid="{2BD22EF2-8C05-4A76-AA5A-FC1129D218A1}"/>
    <cellStyle name="60% - Accent6 2 3 5 2 2 2" xfId="29325" xr:uid="{000545F9-8B9C-413D-9CE3-1B3115CD736D}"/>
    <cellStyle name="60% - Accent6 2 3 5 2 3" xfId="20997" xr:uid="{B7432FE5-681C-40A3-AC8B-04FAF671F5A1}"/>
    <cellStyle name="60% - Accent6 2 3 5 3" xfId="7114" xr:uid="{B4F19334-F85D-4B17-B0EB-F80C6A7C25E2}"/>
    <cellStyle name="60% - Accent6 2 3 5 3 2" xfId="15444" xr:uid="{983964B6-EB8E-4DFA-9BF6-31F21312E735}"/>
    <cellStyle name="60% - Accent6 2 3 5 3 2 2" xfId="32101" xr:uid="{F432AFFC-CD31-4856-A26A-CEC1044690FC}"/>
    <cellStyle name="60% - Accent6 2 3 5 3 3" xfId="23773" xr:uid="{0B681E48-7A03-4352-B52F-D422E4F423B7}"/>
    <cellStyle name="60% - Accent6 2 3 5 4" xfId="9892" xr:uid="{3F980B4E-965C-4741-AA33-DB27E03E0BCB}"/>
    <cellStyle name="60% - Accent6 2 3 5 4 2" xfId="26549" xr:uid="{4196031E-79C4-4718-A327-D5DF3D0EE49E}"/>
    <cellStyle name="60% - Accent6 2 3 5 5" xfId="18221" xr:uid="{DF39D25F-66F6-4B8C-A30C-34274A7579E7}"/>
    <cellStyle name="60% - Accent6 2 3 6" xfId="3011" xr:uid="{0F87BA79-DA38-40B9-8296-E6F5C1941314}"/>
    <cellStyle name="60% - Accent6 2 3 6 2" xfId="11341" xr:uid="{B9EEE3A5-2616-4778-B2C5-662B65FBC222}"/>
    <cellStyle name="60% - Accent6 2 3 6 2 2" xfId="27998" xr:uid="{4DA616F5-3F97-43FF-AE74-0731570EC0B7}"/>
    <cellStyle name="60% - Accent6 2 3 6 3" xfId="19670" xr:uid="{2A32ECC2-4778-4C9A-915E-FA93F1586E2D}"/>
    <cellStyle name="60% - Accent6 2 3 7" xfId="5787" xr:uid="{B61DFB8A-F8B7-4714-9A64-D13392469822}"/>
    <cellStyle name="60% - Accent6 2 3 7 2" xfId="14117" xr:uid="{EA9CD020-52F8-4ACC-8923-33CBF3B85BE5}"/>
    <cellStyle name="60% - Accent6 2 3 7 2 2" xfId="30774" xr:uid="{D3A81ED8-8735-4D11-B627-396780E4285A}"/>
    <cellStyle name="60% - Accent6 2 3 7 3" xfId="22446" xr:uid="{46ABEE9D-4479-418B-8EDA-352D11D160F6}"/>
    <cellStyle name="60% - Accent6 2 3 8" xfId="8565" xr:uid="{F0C60E37-AB70-4664-B6C2-F0A26D009C7B}"/>
    <cellStyle name="60% - Accent6 2 3 8 2" xfId="25222" xr:uid="{39117A2C-4E68-4AB4-890A-A72ED8944919}"/>
    <cellStyle name="60% - Accent6 2 3 9" xfId="16894" xr:uid="{B38C152C-57A8-4838-BE8A-1A91C264BCB2}"/>
    <cellStyle name="60% - Accent6 2 4" xfId="339" xr:uid="{D10C66EB-799C-4C48-BCD5-C230D48F2990}"/>
    <cellStyle name="60% - Accent6 2 4 2" xfId="819" xr:uid="{DDA2C7C9-788D-41C0-AC2B-B0C47F0D1D27}"/>
    <cellStyle name="60% - Accent6 2 4 2 2" xfId="2147" xr:uid="{5DE1EF30-66CB-4C54-9730-7EAA808C7B2C}"/>
    <cellStyle name="60% - Accent6 2 4 2 2 2" xfId="4937" xr:uid="{E86D84D3-D52E-4B93-A18A-2F31D91E1EF6}"/>
    <cellStyle name="60% - Accent6 2 4 2 2 2 2" xfId="13267" xr:uid="{CCB644F7-7AD5-4A90-A52A-B16CB6B6BDD7}"/>
    <cellStyle name="60% - Accent6 2 4 2 2 2 2 2" xfId="29924" xr:uid="{94897506-0189-43BB-A068-16B93B7FA58C}"/>
    <cellStyle name="60% - Accent6 2 4 2 2 2 3" xfId="21596" xr:uid="{8D693BCD-E286-4DB9-8C39-D488648ACCD8}"/>
    <cellStyle name="60% - Accent6 2 4 2 2 3" xfId="7713" xr:uid="{2F52204D-4388-49A6-A9C1-F26D101F270F}"/>
    <cellStyle name="60% - Accent6 2 4 2 2 3 2" xfId="16043" xr:uid="{E766099C-04A2-4690-849E-EDB11E8311FA}"/>
    <cellStyle name="60% - Accent6 2 4 2 2 3 2 2" xfId="32700" xr:uid="{5AD163FD-44A5-473C-BF99-8C27CFF973B3}"/>
    <cellStyle name="60% - Accent6 2 4 2 2 3 3" xfId="24372" xr:uid="{4C492026-479A-42E1-8706-A45B1E3D4F55}"/>
    <cellStyle name="60% - Accent6 2 4 2 2 4" xfId="10491" xr:uid="{02F1AA0F-7552-41B3-96C0-7504EB93750C}"/>
    <cellStyle name="60% - Accent6 2 4 2 2 4 2" xfId="27148" xr:uid="{83F69D0A-D677-4843-BD9F-3177296F14AE}"/>
    <cellStyle name="60% - Accent6 2 4 2 2 5" xfId="18820" xr:uid="{742E5A00-B252-497C-B9D9-65AC2CB7C31D}"/>
    <cellStyle name="60% - Accent6 2 4 2 3" xfId="3610" xr:uid="{FFF0DFEB-7DE0-4D06-8B66-0A06C049FE8F}"/>
    <cellStyle name="60% - Accent6 2 4 2 3 2" xfId="11940" xr:uid="{0EE989DF-97D1-47FF-9B79-34654548F4FB}"/>
    <cellStyle name="60% - Accent6 2 4 2 3 2 2" xfId="28597" xr:uid="{F343C6A6-3D6C-4ABA-A190-A9484A46FCAF}"/>
    <cellStyle name="60% - Accent6 2 4 2 3 3" xfId="20269" xr:uid="{E09A9F13-02AF-4B64-A4D3-CE6BD1528F63}"/>
    <cellStyle name="60% - Accent6 2 4 2 4" xfId="6386" xr:uid="{1B78FAE4-EC9B-4B2B-B1C5-136F8EA7D825}"/>
    <cellStyle name="60% - Accent6 2 4 2 4 2" xfId="14716" xr:uid="{C6FEAD9A-1CD6-478E-B73E-3FD045D063D7}"/>
    <cellStyle name="60% - Accent6 2 4 2 4 2 2" xfId="31373" xr:uid="{A996CD70-3C5D-4407-951C-396C8F4777AB}"/>
    <cellStyle name="60% - Accent6 2 4 2 4 3" xfId="23045" xr:uid="{FE76D012-179C-44CB-BFD5-33A53DEA446E}"/>
    <cellStyle name="60% - Accent6 2 4 2 5" xfId="9164" xr:uid="{B4A2DDFC-54E7-4BE2-993D-44759F8E0773}"/>
    <cellStyle name="60% - Accent6 2 4 2 5 2" xfId="25821" xr:uid="{F3ADD310-8CC6-46DF-8911-838CBF8073E2}"/>
    <cellStyle name="60% - Accent6 2 4 2 6" xfId="17493" xr:uid="{BA69502E-6087-4BB4-B231-4C6E2E48E19A}"/>
    <cellStyle name="60% - Accent6 2 4 3" xfId="1669" xr:uid="{F50BE701-2C9F-4BC9-BA0D-D6F5F4CA9763}"/>
    <cellStyle name="60% - Accent6 2 4 3 2" xfId="4459" xr:uid="{C23FF222-D5BD-412B-9DF4-5BDD79EE37FB}"/>
    <cellStyle name="60% - Accent6 2 4 3 2 2" xfId="12789" xr:uid="{EE1E9BE0-5C36-4E22-9806-46CC63357D89}"/>
    <cellStyle name="60% - Accent6 2 4 3 2 2 2" xfId="29446" xr:uid="{5C668B9F-DF3E-4B4F-87D3-5F85C5453ECF}"/>
    <cellStyle name="60% - Accent6 2 4 3 2 3" xfId="21118" xr:uid="{F16D692F-9540-49E8-8B1C-1E9D902A3F56}"/>
    <cellStyle name="60% - Accent6 2 4 3 3" xfId="7235" xr:uid="{44A5DFE9-3BE4-4D9E-9BB8-D70F5E68F78B}"/>
    <cellStyle name="60% - Accent6 2 4 3 3 2" xfId="15565" xr:uid="{249F8F32-89C6-4D80-A544-96414759F2E2}"/>
    <cellStyle name="60% - Accent6 2 4 3 3 2 2" xfId="32222" xr:uid="{0E8B3950-8D16-4BC3-8CBA-C78023F1CEF1}"/>
    <cellStyle name="60% - Accent6 2 4 3 3 3" xfId="23894" xr:uid="{8E66C779-3E63-4F3A-97E2-A8EE40A72E84}"/>
    <cellStyle name="60% - Accent6 2 4 3 4" xfId="10013" xr:uid="{2C097547-7550-43CF-A1AD-081464F782C8}"/>
    <cellStyle name="60% - Accent6 2 4 3 4 2" xfId="26670" xr:uid="{F7C2959B-8B45-4D2F-B823-20D7CECB3B27}"/>
    <cellStyle name="60% - Accent6 2 4 3 5" xfId="18342" xr:uid="{9793218D-9769-489F-807C-134276BE7F83}"/>
    <cellStyle name="60% - Accent6 2 4 4" xfId="3132" xr:uid="{4A582EE6-05CC-4349-BD8A-9DFF3E004054}"/>
    <cellStyle name="60% - Accent6 2 4 4 2" xfId="11462" xr:uid="{B986D34D-F33B-45C9-95A3-F9B595BBDFC2}"/>
    <cellStyle name="60% - Accent6 2 4 4 2 2" xfId="28119" xr:uid="{DA0AD07B-2F55-4F78-8803-4EC34ED99111}"/>
    <cellStyle name="60% - Accent6 2 4 4 3" xfId="19791" xr:uid="{4AF22673-BF0D-40DF-87D1-6DCE970ED663}"/>
    <cellStyle name="60% - Accent6 2 4 5" xfId="5908" xr:uid="{13F44318-6240-485A-824B-02B15C0A26B7}"/>
    <cellStyle name="60% - Accent6 2 4 5 2" xfId="14238" xr:uid="{E4A7D149-D8CB-43CB-B24C-FD22422029DB}"/>
    <cellStyle name="60% - Accent6 2 4 5 2 2" xfId="30895" xr:uid="{0F3D2E5E-30B2-45F1-905B-189E2DE111C4}"/>
    <cellStyle name="60% - Accent6 2 4 5 3" xfId="22567" xr:uid="{EE2A3623-70F4-45F6-A9DB-82B6E209C90D}"/>
    <cellStyle name="60% - Accent6 2 4 6" xfId="8686" xr:uid="{C8FB41EA-4246-46D9-A0E1-2B6777232190}"/>
    <cellStyle name="60% - Accent6 2 4 6 2" xfId="25343" xr:uid="{5358117E-70A3-4B4F-8F03-AFE4774910AC}"/>
    <cellStyle name="60% - Accent6 2 4 7" xfId="17015" xr:uid="{D854C49B-EF53-429B-BB77-51F034CBA72A}"/>
    <cellStyle name="60% - Accent6 2 5" xfId="575" xr:uid="{159CBD15-172C-48E1-8EA2-D1CE09D1C0E6}"/>
    <cellStyle name="60% - Accent6 2 5 2" xfId="1905" xr:uid="{B9B9AFD2-0635-4523-9D93-5F6822E39379}"/>
    <cellStyle name="60% - Accent6 2 5 2 2" xfId="4695" xr:uid="{BCC0430D-7C77-44F3-ABD6-7C8C4A4A6F45}"/>
    <cellStyle name="60% - Accent6 2 5 2 2 2" xfId="13025" xr:uid="{D0DC9246-5B9A-4E33-B45A-973B7CF9582E}"/>
    <cellStyle name="60% - Accent6 2 5 2 2 2 2" xfId="29682" xr:uid="{B4FC8781-4A93-4EED-B03D-FE857E517484}"/>
    <cellStyle name="60% - Accent6 2 5 2 2 3" xfId="21354" xr:uid="{1D927B42-CD6A-4B3D-92F3-DB90AFA6525E}"/>
    <cellStyle name="60% - Accent6 2 5 2 3" xfId="7471" xr:uid="{D046B0B9-B22C-4A12-AD90-D8A9C2489818}"/>
    <cellStyle name="60% - Accent6 2 5 2 3 2" xfId="15801" xr:uid="{B76F86F0-A6A7-4292-B627-15B589E11291}"/>
    <cellStyle name="60% - Accent6 2 5 2 3 2 2" xfId="32458" xr:uid="{BF48C8F1-30BB-4E1B-8622-DA7673EB4058}"/>
    <cellStyle name="60% - Accent6 2 5 2 3 3" xfId="24130" xr:uid="{1820FF95-8791-44E9-958D-C4AE70396746}"/>
    <cellStyle name="60% - Accent6 2 5 2 4" xfId="10249" xr:uid="{F5EE43F3-E0CD-4969-AFE5-A58C2311F9AB}"/>
    <cellStyle name="60% - Accent6 2 5 2 4 2" xfId="26906" xr:uid="{6090E40C-1547-45DE-B02B-677B1CAA7B19}"/>
    <cellStyle name="60% - Accent6 2 5 2 5" xfId="18578" xr:uid="{E3C9093A-0AE2-4FDD-AAA3-596F30E375B2}"/>
    <cellStyle name="60% - Accent6 2 5 3" xfId="3368" xr:uid="{14E6A211-C8AC-4AB7-9626-BB9CC6999373}"/>
    <cellStyle name="60% - Accent6 2 5 3 2" xfId="11698" xr:uid="{F37EE680-CEF6-42BE-845D-3C23738CAEF2}"/>
    <cellStyle name="60% - Accent6 2 5 3 2 2" xfId="28355" xr:uid="{D8A89025-A407-4754-8FA2-68714F0445F0}"/>
    <cellStyle name="60% - Accent6 2 5 3 3" xfId="20027" xr:uid="{A93BD70C-9A87-4D62-9F74-FE22CC6B2A2F}"/>
    <cellStyle name="60% - Accent6 2 5 4" xfId="6144" xr:uid="{62B5EDAB-0453-49D6-978D-4D04AD52C788}"/>
    <cellStyle name="60% - Accent6 2 5 4 2" xfId="14474" xr:uid="{1BCD3A1E-6A85-4B8D-8D73-8105E098A655}"/>
    <cellStyle name="60% - Accent6 2 5 4 2 2" xfId="31131" xr:uid="{3C45A5C2-F1C6-4F0B-B077-3FD25DA1DB7E}"/>
    <cellStyle name="60% - Accent6 2 5 4 3" xfId="22803" xr:uid="{35D5B30E-007B-4CBC-9FF4-7F7664522AEF}"/>
    <cellStyle name="60% - Accent6 2 5 5" xfId="8922" xr:uid="{6EB605B6-2E59-47BE-B082-F7B1E39A7FB0}"/>
    <cellStyle name="60% - Accent6 2 5 5 2" xfId="25579" xr:uid="{7A8FA370-4F72-42C9-82A4-92522ACBE902}"/>
    <cellStyle name="60% - Accent6 2 5 6" xfId="17251" xr:uid="{499B0F54-98BA-4CEE-A011-5EEC11343280}"/>
    <cellStyle name="60% - Accent6 2 6" xfId="1052" xr:uid="{5DD53C1B-571A-4990-810A-48E3DB4364A5}"/>
    <cellStyle name="60% - Accent6 2 6 2" xfId="2380" xr:uid="{CED23FE6-A07D-41CA-81A6-E7E15AA3C416}"/>
    <cellStyle name="60% - Accent6 2 6 2 2" xfId="5170" xr:uid="{E86984CF-9156-4D31-90E0-1333C4181AE6}"/>
    <cellStyle name="60% - Accent6 2 6 2 2 2" xfId="13500" xr:uid="{C316D977-80A7-49AF-A4C6-9276A7274B5F}"/>
    <cellStyle name="60% - Accent6 2 6 2 2 2 2" xfId="30157" xr:uid="{5F2B948B-2D9C-4C98-B781-CE8A7BB2A024}"/>
    <cellStyle name="60% - Accent6 2 6 2 2 3" xfId="21829" xr:uid="{7B286EAA-7095-47D9-B312-3495C2AA6771}"/>
    <cellStyle name="60% - Accent6 2 6 2 3" xfId="7946" xr:uid="{D38D5745-3E9E-413D-97C6-B374093D8E4C}"/>
    <cellStyle name="60% - Accent6 2 6 2 3 2" xfId="16276" xr:uid="{C3B4F786-FB9F-45AB-AB23-4B7A36DE3B68}"/>
    <cellStyle name="60% - Accent6 2 6 2 3 2 2" xfId="32933" xr:uid="{C384DD24-FF97-4D47-B542-2E64E012F0CE}"/>
    <cellStyle name="60% - Accent6 2 6 2 3 3" xfId="24605" xr:uid="{AA3084E2-F98E-460D-9C3B-6A6E855B5D98}"/>
    <cellStyle name="60% - Accent6 2 6 2 4" xfId="10724" xr:uid="{737171BD-B6E6-438C-9EA7-EEBEABC6DCA6}"/>
    <cellStyle name="60% - Accent6 2 6 2 4 2" xfId="27381" xr:uid="{A5F2ECC6-72DC-4805-AB6C-A6D2A237706C}"/>
    <cellStyle name="60% - Accent6 2 6 2 5" xfId="19053" xr:uid="{F99359B6-C1AD-4C20-90F1-063E584301B4}"/>
    <cellStyle name="60% - Accent6 2 6 3" xfId="3843" xr:uid="{5DBE8262-C1F9-4409-9AF7-BF44F321049A}"/>
    <cellStyle name="60% - Accent6 2 6 3 2" xfId="12173" xr:uid="{23A6136A-B9D6-419D-86B3-B56F80CBBC6C}"/>
    <cellStyle name="60% - Accent6 2 6 3 2 2" xfId="28830" xr:uid="{18B520CE-6E24-4DED-B6F6-44D4786BD69D}"/>
    <cellStyle name="60% - Accent6 2 6 3 3" xfId="20502" xr:uid="{B97B85EB-9F77-4118-BD5E-33DB63E18872}"/>
    <cellStyle name="60% - Accent6 2 6 4" xfId="6619" xr:uid="{0C3C9FDF-833B-488D-AF52-A4A1827F5F1F}"/>
    <cellStyle name="60% - Accent6 2 6 4 2" xfId="14949" xr:uid="{AD9BE471-41EF-46D5-9F1B-86CE4E519068}"/>
    <cellStyle name="60% - Accent6 2 6 4 2 2" xfId="31606" xr:uid="{3C5D6FB2-D31A-4602-8C3E-A9CC2A8E4897}"/>
    <cellStyle name="60% - Accent6 2 6 4 3" xfId="23278" xr:uid="{C4853506-BCAB-45BF-8F01-372D763A5057}"/>
    <cellStyle name="60% - Accent6 2 6 5" xfId="9397" xr:uid="{36DD7220-B08B-4C77-9E77-0E2FFAF61FC9}"/>
    <cellStyle name="60% - Accent6 2 6 5 2" xfId="26054" xr:uid="{AD92F36D-6FE1-44C9-A3F9-E99EA2D3091B}"/>
    <cellStyle name="60% - Accent6 2 6 6" xfId="17726" xr:uid="{DAF798C0-C639-4A0C-940D-8F394DAE4385}"/>
    <cellStyle name="60% - Accent6 2 7" xfId="1313" xr:uid="{E17F3B15-3111-4585-8EDC-384004CC8A72}"/>
    <cellStyle name="60% - Accent6 2 7 2" xfId="2641" xr:uid="{0D250634-160F-4D0A-A775-6D443596E2FC}"/>
    <cellStyle name="60% - Accent6 2 7 2 2" xfId="5431" xr:uid="{E13E0F17-B6E8-4AEC-AB86-897AC3202196}"/>
    <cellStyle name="60% - Accent6 2 7 2 2 2" xfId="13761" xr:uid="{4500F73D-B056-47EC-9D94-972FACA76F3E}"/>
    <cellStyle name="60% - Accent6 2 7 2 2 2 2" xfId="30418" xr:uid="{9A6B6AEA-3810-4460-963E-7142934EEA76}"/>
    <cellStyle name="60% - Accent6 2 7 2 2 3" xfId="22090" xr:uid="{E4AD27AE-0C74-46E5-A3B2-36CD41B9AEBC}"/>
    <cellStyle name="60% - Accent6 2 7 2 3" xfId="8207" xr:uid="{9F6CB1E6-7340-4DFC-9DA8-DF3155F7A3C8}"/>
    <cellStyle name="60% - Accent6 2 7 2 3 2" xfId="16537" xr:uid="{ADC6DADD-9A0C-469F-B60E-81D4C07B6DF0}"/>
    <cellStyle name="60% - Accent6 2 7 2 3 2 2" xfId="33194" xr:uid="{8F1E05D7-5438-4561-AE44-3136DBB6B0DB}"/>
    <cellStyle name="60% - Accent6 2 7 2 3 3" xfId="24866" xr:uid="{26034B3D-12E7-4501-8C09-8F149C079343}"/>
    <cellStyle name="60% - Accent6 2 7 2 4" xfId="10985" xr:uid="{A28F1469-0D91-4A82-9D9F-70DA99030D07}"/>
    <cellStyle name="60% - Accent6 2 7 2 4 2" xfId="27642" xr:uid="{4F54E9B8-EF00-49EC-8D2D-65B30317C4C0}"/>
    <cellStyle name="60% - Accent6 2 7 2 5" xfId="19314" xr:uid="{71EEFC65-0D12-43D3-BFAF-5613C37D2797}"/>
    <cellStyle name="60% - Accent6 2 7 3" xfId="4104" xr:uid="{EA34CEA4-DB34-41F7-9DD2-38CB77E2737A}"/>
    <cellStyle name="60% - Accent6 2 7 3 2" xfId="12434" xr:uid="{D1B50284-1552-4C02-8957-AFF5F46F0882}"/>
    <cellStyle name="60% - Accent6 2 7 3 2 2" xfId="29091" xr:uid="{B55C4148-6DC2-41C6-8814-2A308874E46F}"/>
    <cellStyle name="60% - Accent6 2 7 3 3" xfId="20763" xr:uid="{21D721CF-A829-4922-AB92-3973E706017B}"/>
    <cellStyle name="60% - Accent6 2 7 4" xfId="6880" xr:uid="{57EEBCD7-EA4F-4CBC-81D9-5952D444E1E6}"/>
    <cellStyle name="60% - Accent6 2 7 4 2" xfId="15210" xr:uid="{AEF99ECE-5682-4489-B3D6-112278B23F6E}"/>
    <cellStyle name="60% - Accent6 2 7 4 2 2" xfId="31867" xr:uid="{0B5F6B07-0433-4164-9B32-46F9BFF54B4C}"/>
    <cellStyle name="60% - Accent6 2 7 4 3" xfId="23539" xr:uid="{9563E75A-8E2C-4B51-B714-91DABF891FEC}"/>
    <cellStyle name="60% - Accent6 2 7 5" xfId="9658" xr:uid="{E65E9226-7370-4BDB-B9FF-50A9C8F0123E}"/>
    <cellStyle name="60% - Accent6 2 7 5 2" xfId="26315" xr:uid="{4CA872A3-D213-4DB7-9B1F-5ADB1343193C}"/>
    <cellStyle name="60% - Accent6 2 7 6" xfId="17987" xr:uid="{3AB91434-EAD1-4947-A946-1C04124CECAC}"/>
    <cellStyle name="60% - Accent6 2 8" xfId="1431" xr:uid="{574FE156-52BC-4019-B09D-7066A194A72A}"/>
    <cellStyle name="60% - Accent6 2 8 2" xfId="4222" xr:uid="{41366011-0149-40DB-859C-8A8ED7ED6046}"/>
    <cellStyle name="60% - Accent6 2 8 2 2" xfId="12552" xr:uid="{A012EAF0-1595-42A6-BA81-3FB42AE43048}"/>
    <cellStyle name="60% - Accent6 2 8 2 2 2" xfId="29209" xr:uid="{9D0FC35A-11D7-4ACB-BA66-1EBA7CF74278}"/>
    <cellStyle name="60% - Accent6 2 8 2 3" xfId="20881" xr:uid="{D8F3A420-E3F5-462A-8ABD-502A955B25F3}"/>
    <cellStyle name="60% - Accent6 2 8 3" xfId="6998" xr:uid="{D15AFABB-E9C0-4EFC-ACCA-D9DD6AE20631}"/>
    <cellStyle name="60% - Accent6 2 8 3 2" xfId="15328" xr:uid="{AF578C97-BF2B-43CE-A74E-A2A2CC3AD901}"/>
    <cellStyle name="60% - Accent6 2 8 3 2 2" xfId="31985" xr:uid="{D5E1993D-E2FE-40F1-B088-ADE4FD87C6D8}"/>
    <cellStyle name="60% - Accent6 2 8 3 3" xfId="23657" xr:uid="{547C0D62-480D-434B-A606-6B97DE0D138D}"/>
    <cellStyle name="60% - Accent6 2 8 4" xfId="9776" xr:uid="{70D55BF0-8D33-41F3-8E28-6AB377BF35EC}"/>
    <cellStyle name="60% - Accent6 2 8 4 2" xfId="26433" xr:uid="{D8B80773-21B3-4D6D-AC4C-50CB4D31D92C}"/>
    <cellStyle name="60% - Accent6 2 8 5" xfId="18105" xr:uid="{34633FD7-B20B-42E9-9191-24E543D00621}"/>
    <cellStyle name="60% - Accent6 2 9" xfId="2894" xr:uid="{284162F0-8D0C-44BF-9CD1-FA9DED96967E}"/>
    <cellStyle name="60% - Accent6 2 9 2" xfId="11225" xr:uid="{38310CFA-251F-46A5-9D32-DE5D17C9A8D0}"/>
    <cellStyle name="60% - Accent6 2 9 2 2" xfId="27882" xr:uid="{93201001-8AA1-4102-ABAA-90B010871394}"/>
    <cellStyle name="60% - Accent6 2 9 3" xfId="19554" xr:uid="{B625AFCA-3158-475E-8CF7-3CA84BB05BD3}"/>
    <cellStyle name="60% - Accent6 3" xfId="118" xr:uid="{1D985B34-48DB-4AC8-A638-0D82C62C2593}"/>
    <cellStyle name="60% - Accent6 3 10" xfId="8472" xr:uid="{03147443-4648-4F16-827C-7970D0BCB23C}"/>
    <cellStyle name="60% - Accent6 3 10 2" xfId="25129" xr:uid="{F979744E-4732-4010-A3EC-888108A8D5B8}"/>
    <cellStyle name="60% - Accent6 3 11" xfId="16801" xr:uid="{E38C6D1A-DCE4-45AB-B3AA-C4EBF9960C62}"/>
    <cellStyle name="60% - Accent6 3 12" xfId="33992" xr:uid="{EF58F9B3-59C1-4B26-8317-1E65909A8D17}"/>
    <cellStyle name="60% - Accent6 3 13" xfId="34752" xr:uid="{4C95446A-8DB0-4B4A-A267-7B76E0492C46}"/>
    <cellStyle name="60% - Accent6 3 2" xfId="241" xr:uid="{C18166D1-C5B2-453D-B627-70E51990AC7D}"/>
    <cellStyle name="60% - Accent6 3 2 10" xfId="34812" xr:uid="{5BC8616F-7EEC-4DEA-9AE4-A27071ABB841}"/>
    <cellStyle name="60% - Accent6 3 2 2" xfId="482" xr:uid="{D80A0F42-B5D7-4771-9289-726FB3A92E9F}"/>
    <cellStyle name="60% - Accent6 3 2 2 2" xfId="959" xr:uid="{0FDE90D5-D60D-47D0-9B2E-3F01FDFCBB02}"/>
    <cellStyle name="60% - Accent6 3 2 2 2 2" xfId="2287" xr:uid="{49B82D86-089F-45DD-AE1C-75056872996D}"/>
    <cellStyle name="60% - Accent6 3 2 2 2 2 2" xfId="5077" xr:uid="{57BDBC85-E126-4D46-AFDD-BC61A04A3A75}"/>
    <cellStyle name="60% - Accent6 3 2 2 2 2 2 2" xfId="13407" xr:uid="{92B6034E-5473-4064-B8DF-9226B06B6006}"/>
    <cellStyle name="60% - Accent6 3 2 2 2 2 2 2 2" xfId="30064" xr:uid="{4851B8A6-AA96-483A-9EFC-1919CCFB6E12}"/>
    <cellStyle name="60% - Accent6 3 2 2 2 2 2 3" xfId="21736" xr:uid="{9E3A7E37-418C-44C1-A585-2001904D4F1B}"/>
    <cellStyle name="60% - Accent6 3 2 2 2 2 3" xfId="7853" xr:uid="{26FA82ED-AB14-49DD-9A15-FD9E107C012B}"/>
    <cellStyle name="60% - Accent6 3 2 2 2 2 3 2" xfId="16183" xr:uid="{08B3F051-2642-42E4-98E2-79E5C0E88D45}"/>
    <cellStyle name="60% - Accent6 3 2 2 2 2 3 2 2" xfId="32840" xr:uid="{05EEB249-B536-4F33-AA09-FC218B4B66F4}"/>
    <cellStyle name="60% - Accent6 3 2 2 2 2 3 3" xfId="24512" xr:uid="{1076F1DD-9DC1-44F9-A407-08BC494A0DC8}"/>
    <cellStyle name="60% - Accent6 3 2 2 2 2 4" xfId="10631" xr:uid="{54412FF6-376F-4995-BD5D-11D1AA039E3E}"/>
    <cellStyle name="60% - Accent6 3 2 2 2 2 4 2" xfId="27288" xr:uid="{14324872-2EC8-4836-938D-C83DAF514963}"/>
    <cellStyle name="60% - Accent6 3 2 2 2 2 5" xfId="18960" xr:uid="{72490CB9-A39C-4726-B846-55FB78B7257F}"/>
    <cellStyle name="60% - Accent6 3 2 2 2 3" xfId="3750" xr:uid="{C424B24A-0353-47E3-BE99-5ECBE8472031}"/>
    <cellStyle name="60% - Accent6 3 2 2 2 3 2" xfId="12080" xr:uid="{03D76B50-AB2D-40A2-AEF3-D3BBAF200FCA}"/>
    <cellStyle name="60% - Accent6 3 2 2 2 3 2 2" xfId="28737" xr:uid="{0774849C-2B0E-4475-9DB3-247B6EE6BA81}"/>
    <cellStyle name="60% - Accent6 3 2 2 2 3 3" xfId="20409" xr:uid="{086F38EC-91B5-402F-A1C4-BF88D58D351D}"/>
    <cellStyle name="60% - Accent6 3 2 2 2 4" xfId="6526" xr:uid="{86D0112A-818A-4365-BC4B-1AC0346DF248}"/>
    <cellStyle name="60% - Accent6 3 2 2 2 4 2" xfId="14856" xr:uid="{ADC3C1E0-206C-4C71-A4EF-033227297CE5}"/>
    <cellStyle name="60% - Accent6 3 2 2 2 4 2 2" xfId="31513" xr:uid="{C02D6233-F773-4ED7-9B5D-2435D6F978C7}"/>
    <cellStyle name="60% - Accent6 3 2 2 2 4 3" xfId="23185" xr:uid="{33D72184-6AB3-45F2-8A13-03A069A949E9}"/>
    <cellStyle name="60% - Accent6 3 2 2 2 5" xfId="9304" xr:uid="{4B7E4481-724C-45E2-963A-65923C5FCDF0}"/>
    <cellStyle name="60% - Accent6 3 2 2 2 5 2" xfId="25961" xr:uid="{4BE9F5FA-1E7E-4396-80B9-734FAE86EE08}"/>
    <cellStyle name="60% - Accent6 3 2 2 2 6" xfId="17633" xr:uid="{A1522E20-39AD-436A-BA42-58282CAD16CC}"/>
    <cellStyle name="60% - Accent6 3 2 2 3" xfId="1812" xr:uid="{BE05D656-B34E-4319-9AC9-EDA5FCE55ED4}"/>
    <cellStyle name="60% - Accent6 3 2 2 3 2" xfId="4602" xr:uid="{AC2637F1-A70B-458C-B15F-0BEE9BE9FF12}"/>
    <cellStyle name="60% - Accent6 3 2 2 3 2 2" xfId="12932" xr:uid="{EC8E0C2D-0086-4074-9D51-0B4F67F43AE2}"/>
    <cellStyle name="60% - Accent6 3 2 2 3 2 2 2" xfId="29589" xr:uid="{12D92891-CF75-468E-AD3C-CD5ABD8F689D}"/>
    <cellStyle name="60% - Accent6 3 2 2 3 2 3" xfId="21261" xr:uid="{3AB5CB4B-FE9F-414E-AE56-6C7C43CF2EB4}"/>
    <cellStyle name="60% - Accent6 3 2 2 3 3" xfId="7378" xr:uid="{47EE3E7C-B2BB-48D8-9DAA-DBB705164C0E}"/>
    <cellStyle name="60% - Accent6 3 2 2 3 3 2" xfId="15708" xr:uid="{AFF1CDEE-2003-42E9-9784-FA83D6D8CE21}"/>
    <cellStyle name="60% - Accent6 3 2 2 3 3 2 2" xfId="32365" xr:uid="{9834C2DE-6603-42C5-AA19-FF06742FFFBD}"/>
    <cellStyle name="60% - Accent6 3 2 2 3 3 3" xfId="24037" xr:uid="{36695CCB-F4C6-4E23-9ABC-7317A70CC98F}"/>
    <cellStyle name="60% - Accent6 3 2 2 3 4" xfId="10156" xr:uid="{0F23FBA2-AA07-4660-BB0B-8EC9797E01FB}"/>
    <cellStyle name="60% - Accent6 3 2 2 3 4 2" xfId="26813" xr:uid="{2B6CECA9-C199-40F0-A295-552270F7ED66}"/>
    <cellStyle name="60% - Accent6 3 2 2 3 5" xfId="18485" xr:uid="{9BC4C268-5FA6-4FBC-9A39-CBD53C7065D7}"/>
    <cellStyle name="60% - Accent6 3 2 2 4" xfId="3275" xr:uid="{4D030401-91FB-4E5B-BF26-4C5CA4B0304B}"/>
    <cellStyle name="60% - Accent6 3 2 2 4 2" xfId="11605" xr:uid="{8955EA85-B4B2-42B4-AB9C-9A5EC5C67D69}"/>
    <cellStyle name="60% - Accent6 3 2 2 4 2 2" xfId="28262" xr:uid="{015DF3C6-2A39-407B-80B9-63F6536E60BE}"/>
    <cellStyle name="60% - Accent6 3 2 2 4 3" xfId="19934" xr:uid="{0B56BDC2-55EA-44AF-889A-7CC443087C69}"/>
    <cellStyle name="60% - Accent6 3 2 2 5" xfId="6051" xr:uid="{31214907-FA7D-43FF-A605-ED08B898665B}"/>
    <cellStyle name="60% - Accent6 3 2 2 5 2" xfId="14381" xr:uid="{493A5AC7-12A4-4794-B56B-F31025EEA6CC}"/>
    <cellStyle name="60% - Accent6 3 2 2 5 2 2" xfId="31038" xr:uid="{0A52EFAD-B8B5-4A0C-9C64-9F713F122271}"/>
    <cellStyle name="60% - Accent6 3 2 2 5 3" xfId="22710" xr:uid="{F61DFA57-FE4D-4D76-A771-3C1DFACB0A7F}"/>
    <cellStyle name="60% - Accent6 3 2 2 6" xfId="8829" xr:uid="{13FB3F0B-7EBF-427C-87E1-8AA899C787AE}"/>
    <cellStyle name="60% - Accent6 3 2 2 6 2" xfId="25486" xr:uid="{F3B8478E-3CEF-443E-94B4-4D010B028D5D}"/>
    <cellStyle name="60% - Accent6 3 2 2 7" xfId="17158" xr:uid="{2B29F9FA-AF75-4C38-A050-9975C08E438A}"/>
    <cellStyle name="60% - Accent6 3 2 3" xfId="718" xr:uid="{7B6F0D75-252A-4DAD-8430-7DE4A9FD56F4}"/>
    <cellStyle name="60% - Accent6 3 2 3 2" xfId="2048" xr:uid="{B0CC982B-D50A-4CCB-8904-D093A2CE5C4D}"/>
    <cellStyle name="60% - Accent6 3 2 3 2 2" xfId="4838" xr:uid="{EDB64B6E-AAD3-496F-8E3C-3732EF05ED90}"/>
    <cellStyle name="60% - Accent6 3 2 3 2 2 2" xfId="13168" xr:uid="{CE746565-A5E4-441F-B20C-FEBD5BC7A390}"/>
    <cellStyle name="60% - Accent6 3 2 3 2 2 2 2" xfId="29825" xr:uid="{7CEFE924-B470-4BA8-B064-C89819520C5B}"/>
    <cellStyle name="60% - Accent6 3 2 3 2 2 3" xfId="21497" xr:uid="{BB3E370E-DDB3-412D-930A-AFA497C886C8}"/>
    <cellStyle name="60% - Accent6 3 2 3 2 3" xfId="7614" xr:uid="{DA3A8B73-1DB6-43BE-999A-24A43CB1EBA8}"/>
    <cellStyle name="60% - Accent6 3 2 3 2 3 2" xfId="15944" xr:uid="{E90B34BD-9EE4-4C77-A030-31E0229B2C89}"/>
    <cellStyle name="60% - Accent6 3 2 3 2 3 2 2" xfId="32601" xr:uid="{78631176-9111-4D35-A73B-C982FFEF9C1D}"/>
    <cellStyle name="60% - Accent6 3 2 3 2 3 3" xfId="24273" xr:uid="{B87873D5-DAF4-422A-B8FF-0C803F1125B4}"/>
    <cellStyle name="60% - Accent6 3 2 3 2 4" xfId="10392" xr:uid="{5952B6C1-BE76-4FF8-A269-648551EEA523}"/>
    <cellStyle name="60% - Accent6 3 2 3 2 4 2" xfId="27049" xr:uid="{62BAC71D-B8FD-494E-80B8-0581C3B4DCA6}"/>
    <cellStyle name="60% - Accent6 3 2 3 2 5" xfId="18721" xr:uid="{98D775D7-8B54-4BBD-ADCB-D606B65E03E0}"/>
    <cellStyle name="60% - Accent6 3 2 3 3" xfId="3511" xr:uid="{5A89464B-02B8-4458-BAB5-681047472CDB}"/>
    <cellStyle name="60% - Accent6 3 2 3 3 2" xfId="11841" xr:uid="{0E6AFF51-7092-4616-BF2D-0A736C3F73C3}"/>
    <cellStyle name="60% - Accent6 3 2 3 3 2 2" xfId="28498" xr:uid="{9C32D6AB-16E0-4617-902A-CF92FCE73010}"/>
    <cellStyle name="60% - Accent6 3 2 3 3 3" xfId="20170" xr:uid="{92B3FE90-A202-410B-B96C-2BC0EFB24984}"/>
    <cellStyle name="60% - Accent6 3 2 3 4" xfId="6287" xr:uid="{8422DBD2-1A8B-47E9-95DC-4A3E44E4D10F}"/>
    <cellStyle name="60% - Accent6 3 2 3 4 2" xfId="14617" xr:uid="{3061CD7E-3A75-44C0-88C0-E155FB3670AA}"/>
    <cellStyle name="60% - Accent6 3 2 3 4 2 2" xfId="31274" xr:uid="{118AFDC5-66C3-471C-84F6-04B92EB39196}"/>
    <cellStyle name="60% - Accent6 3 2 3 4 3" xfId="22946" xr:uid="{987E7CD9-C654-4C4A-920F-1B7844C96BDE}"/>
    <cellStyle name="60% - Accent6 3 2 3 5" xfId="9065" xr:uid="{447F0C10-2A7D-4EC8-8024-EF7CCC353ED7}"/>
    <cellStyle name="60% - Accent6 3 2 3 5 2" xfId="25722" xr:uid="{27A7DC70-3D3D-4758-B6E1-642B8C8412F5}"/>
    <cellStyle name="60% - Accent6 3 2 3 6" xfId="17394" xr:uid="{D79CD287-86C2-4DAE-8587-5322B3A31BDC}"/>
    <cellStyle name="60% - Accent6 3 2 4" xfId="1195" xr:uid="{9081B606-60E4-4C85-ACBC-7483664A606B}"/>
    <cellStyle name="60% - Accent6 3 2 4 2" xfId="2523" xr:uid="{BCB73D32-354F-4341-9008-71801E7139C7}"/>
    <cellStyle name="60% - Accent6 3 2 4 2 2" xfId="5313" xr:uid="{0D5C80CD-12A3-406F-90B2-A722DF965C8C}"/>
    <cellStyle name="60% - Accent6 3 2 4 2 2 2" xfId="13643" xr:uid="{E93ABEAF-0634-4615-8839-7F71D5561E5B}"/>
    <cellStyle name="60% - Accent6 3 2 4 2 2 2 2" xfId="30300" xr:uid="{2F7BFCD4-0F2E-4DFD-952D-8BB5742D8878}"/>
    <cellStyle name="60% - Accent6 3 2 4 2 2 3" xfId="21972" xr:uid="{4FD54DA0-065A-49C9-B762-05B945A5EF56}"/>
    <cellStyle name="60% - Accent6 3 2 4 2 3" xfId="8089" xr:uid="{D89E26F2-0CD0-49C7-8421-A674613BA2B3}"/>
    <cellStyle name="60% - Accent6 3 2 4 2 3 2" xfId="16419" xr:uid="{E30CB61F-2B2F-429E-9CE4-C23929154A3D}"/>
    <cellStyle name="60% - Accent6 3 2 4 2 3 2 2" xfId="33076" xr:uid="{7BB3A243-FC7B-4ACB-9484-2734CA3593C5}"/>
    <cellStyle name="60% - Accent6 3 2 4 2 3 3" xfId="24748" xr:uid="{44D5447F-58E9-4188-86AA-23771980826E}"/>
    <cellStyle name="60% - Accent6 3 2 4 2 4" xfId="10867" xr:uid="{E4DFF3EF-1851-4CF2-BC24-63C17479C054}"/>
    <cellStyle name="60% - Accent6 3 2 4 2 4 2" xfId="27524" xr:uid="{967AC2CE-B813-4F8A-BA8E-DA1BDEEB36C7}"/>
    <cellStyle name="60% - Accent6 3 2 4 2 5" xfId="19196" xr:uid="{BCD37917-A340-40BB-9FA3-1A3C2C2F9E10}"/>
    <cellStyle name="60% - Accent6 3 2 4 3" xfId="3986" xr:uid="{64EAC09A-5764-4D3D-BEE0-5F6D6E1BF641}"/>
    <cellStyle name="60% - Accent6 3 2 4 3 2" xfId="12316" xr:uid="{3ED81BC4-3D1C-4083-A2E8-64494EBB7437}"/>
    <cellStyle name="60% - Accent6 3 2 4 3 2 2" xfId="28973" xr:uid="{6D5F0BA4-C561-4B15-8702-9D7EB878994A}"/>
    <cellStyle name="60% - Accent6 3 2 4 3 3" xfId="20645" xr:uid="{FFD99918-580A-4926-B41C-CFE5FF0FFA8A}"/>
    <cellStyle name="60% - Accent6 3 2 4 4" xfId="6762" xr:uid="{ED6C16DE-071E-47CE-B10D-DE25B29AF4F8}"/>
    <cellStyle name="60% - Accent6 3 2 4 4 2" xfId="15092" xr:uid="{CA55B7FF-6544-4EF5-B05B-AD4F836800AB}"/>
    <cellStyle name="60% - Accent6 3 2 4 4 2 2" xfId="31749" xr:uid="{875165D5-2E07-441D-9266-7E0AB6E1BB2E}"/>
    <cellStyle name="60% - Accent6 3 2 4 4 3" xfId="23421" xr:uid="{1AF532C1-9411-4F3F-A823-DAB97DC2A7A2}"/>
    <cellStyle name="60% - Accent6 3 2 4 5" xfId="9540" xr:uid="{DAB46CA9-4D55-44E6-8C06-1E9B2F5C747E}"/>
    <cellStyle name="60% - Accent6 3 2 4 5 2" xfId="26197" xr:uid="{09A760BE-1FD7-4012-BD4E-4F5826CBD0B4}"/>
    <cellStyle name="60% - Accent6 3 2 4 6" xfId="17869" xr:uid="{48AC6E4C-D6A2-4E38-83C7-BF17A1240B3B}"/>
    <cellStyle name="60% - Accent6 3 2 5" xfId="1575" xr:uid="{53C9A4D8-A6B8-48ED-9D8B-A022D3AE0939}"/>
    <cellStyle name="60% - Accent6 3 2 5 2" xfId="4365" xr:uid="{4C530EE6-3791-4B90-8A9E-9547CF9041ED}"/>
    <cellStyle name="60% - Accent6 3 2 5 2 2" xfId="12695" xr:uid="{0A470152-2FC7-4A4D-9775-D050CA7011E3}"/>
    <cellStyle name="60% - Accent6 3 2 5 2 2 2" xfId="29352" xr:uid="{B4B33050-D9BB-4F91-BB03-B830D88475F8}"/>
    <cellStyle name="60% - Accent6 3 2 5 2 3" xfId="21024" xr:uid="{467210B0-C7A8-4B4E-B90B-67831D81C790}"/>
    <cellStyle name="60% - Accent6 3 2 5 3" xfId="7141" xr:uid="{CC2CD5B8-7EB9-42B3-9E81-1855C669E5E4}"/>
    <cellStyle name="60% - Accent6 3 2 5 3 2" xfId="15471" xr:uid="{A4F98B7F-C0EA-4904-91D9-7BD533E47956}"/>
    <cellStyle name="60% - Accent6 3 2 5 3 2 2" xfId="32128" xr:uid="{9CACDFC8-11BB-4B76-BE9C-40116CC3D2F3}"/>
    <cellStyle name="60% - Accent6 3 2 5 3 3" xfId="23800" xr:uid="{F01D5D0C-3C1A-41A8-9D8B-656805AC46DF}"/>
    <cellStyle name="60% - Accent6 3 2 5 4" xfId="9919" xr:uid="{E29DB80C-1953-4E9E-A6BB-DD0920A9C5ED}"/>
    <cellStyle name="60% - Accent6 3 2 5 4 2" xfId="26576" xr:uid="{3F50EC32-4EF6-456C-8D06-F553CA1B6957}"/>
    <cellStyle name="60% - Accent6 3 2 5 5" xfId="18248" xr:uid="{BA6CF744-CE63-47B3-9E81-0EF2241F7470}"/>
    <cellStyle name="60% - Accent6 3 2 6" xfId="3038" xr:uid="{F6B9EC0C-821A-439C-9CB8-B00031244066}"/>
    <cellStyle name="60% - Accent6 3 2 6 2" xfId="11368" xr:uid="{B619E17A-3DE1-44D3-809D-50DA4846B850}"/>
    <cellStyle name="60% - Accent6 3 2 6 2 2" xfId="28025" xr:uid="{22B9BE62-5317-47F8-B654-8A22F9B1F54A}"/>
    <cellStyle name="60% - Accent6 3 2 6 3" xfId="19697" xr:uid="{B92A97A6-92DE-47E5-95DD-57F862D6FDAF}"/>
    <cellStyle name="60% - Accent6 3 2 7" xfId="5814" xr:uid="{60D37C24-4A9A-4276-93AE-DBC1702450DC}"/>
    <cellStyle name="60% - Accent6 3 2 7 2" xfId="14144" xr:uid="{697A5D69-749F-4E50-A0BD-8526BA45F884}"/>
    <cellStyle name="60% - Accent6 3 2 7 2 2" xfId="30801" xr:uid="{8CE0338D-BD0D-4FDD-A6E6-D681B49852BC}"/>
    <cellStyle name="60% - Accent6 3 2 7 3" xfId="22473" xr:uid="{C30EEE5E-5B13-4A21-BE4D-3B46CF2BBA86}"/>
    <cellStyle name="60% - Accent6 3 2 8" xfId="8592" xr:uid="{20C09436-AE3E-43FF-9B6A-FC5221382B9B}"/>
    <cellStyle name="60% - Accent6 3 2 8 2" xfId="25249" xr:uid="{DFCF5BD4-1EED-4D4C-A132-3A8D24095624}"/>
    <cellStyle name="60% - Accent6 3 2 9" xfId="16921" xr:uid="{8B77B4F6-BC3B-4A68-BC3C-C5FAC92CDEF6}"/>
    <cellStyle name="60% - Accent6 3 3" xfId="362" xr:uid="{5418F3C0-CF33-402E-8259-465C8C7061B9}"/>
    <cellStyle name="60% - Accent6 3 3 2" xfId="841" xr:uid="{890A0888-3C1C-4A24-A695-494809D99393}"/>
    <cellStyle name="60% - Accent6 3 3 2 2" xfId="2169" xr:uid="{09777DDE-1155-43E9-9793-47138F7D5A6D}"/>
    <cellStyle name="60% - Accent6 3 3 2 2 2" xfId="4959" xr:uid="{7DCE1BA8-33A2-4964-9E59-5362C02C0F47}"/>
    <cellStyle name="60% - Accent6 3 3 2 2 2 2" xfId="13289" xr:uid="{4A78841C-8E80-4956-88EF-76D69EB582A4}"/>
    <cellStyle name="60% - Accent6 3 3 2 2 2 2 2" xfId="29946" xr:uid="{C105573C-226D-4F66-B642-196E46645BD0}"/>
    <cellStyle name="60% - Accent6 3 3 2 2 2 3" xfId="21618" xr:uid="{1EDAE8F1-1071-4825-A60C-67CE35752DE7}"/>
    <cellStyle name="60% - Accent6 3 3 2 2 3" xfId="7735" xr:uid="{78DA9A29-BDB7-43DF-A92B-7C53950246F9}"/>
    <cellStyle name="60% - Accent6 3 3 2 2 3 2" xfId="16065" xr:uid="{EA15A1DD-00FD-470D-92CD-E06E0E9F2FAB}"/>
    <cellStyle name="60% - Accent6 3 3 2 2 3 2 2" xfId="32722" xr:uid="{F2674CFF-C7E1-428F-ACF7-D948279DD6F5}"/>
    <cellStyle name="60% - Accent6 3 3 2 2 3 3" xfId="24394" xr:uid="{14A1B7B6-AE3C-4E24-BF98-912BE0E6E020}"/>
    <cellStyle name="60% - Accent6 3 3 2 2 4" xfId="10513" xr:uid="{40BE1FE2-B9E9-4821-8565-5A69AF43D7B1}"/>
    <cellStyle name="60% - Accent6 3 3 2 2 4 2" xfId="27170" xr:uid="{CA6F88C5-5607-4A4D-853E-26AAB3CB1CCF}"/>
    <cellStyle name="60% - Accent6 3 3 2 2 5" xfId="18842" xr:uid="{7AEB833D-4148-4161-8B38-56A946CF7D78}"/>
    <cellStyle name="60% - Accent6 3 3 2 3" xfId="3632" xr:uid="{F31F2174-30B5-4C6F-BD3A-9D0D11641DB2}"/>
    <cellStyle name="60% - Accent6 3 3 2 3 2" xfId="11962" xr:uid="{1C4442BF-6BB4-485C-97DF-9AD203104BE1}"/>
    <cellStyle name="60% - Accent6 3 3 2 3 2 2" xfId="28619" xr:uid="{1CB2D48B-73CF-4B86-8873-195086968C75}"/>
    <cellStyle name="60% - Accent6 3 3 2 3 3" xfId="20291" xr:uid="{D2A3FF81-CED8-4B88-B8EB-39F0F661696B}"/>
    <cellStyle name="60% - Accent6 3 3 2 4" xfId="6408" xr:uid="{87799F6B-847C-41C2-90E8-90EB64D068A8}"/>
    <cellStyle name="60% - Accent6 3 3 2 4 2" xfId="14738" xr:uid="{92CCC697-AFBB-4631-A363-5EE067721302}"/>
    <cellStyle name="60% - Accent6 3 3 2 4 2 2" xfId="31395" xr:uid="{31DA2B7C-56D7-431D-8FF4-47B376D505EB}"/>
    <cellStyle name="60% - Accent6 3 3 2 4 3" xfId="23067" xr:uid="{CE71891D-678E-42B1-A831-53538FFAA8D2}"/>
    <cellStyle name="60% - Accent6 3 3 2 5" xfId="9186" xr:uid="{7704F8C4-4477-4257-BE4F-F8374499A375}"/>
    <cellStyle name="60% - Accent6 3 3 2 5 2" xfId="25843" xr:uid="{14644AD9-5A8B-4B82-A6B9-D004706563AD}"/>
    <cellStyle name="60% - Accent6 3 3 2 6" xfId="17515" xr:uid="{79917132-B578-462F-8F7D-2AFBC4E29ADB}"/>
    <cellStyle name="60% - Accent6 3 3 3" xfId="1692" xr:uid="{D71EA41E-7C5C-44DB-A3E0-4A845542226C}"/>
    <cellStyle name="60% - Accent6 3 3 3 2" xfId="4482" xr:uid="{C6FDD3B7-070E-4FF3-9668-E3CDA12DAC67}"/>
    <cellStyle name="60% - Accent6 3 3 3 2 2" xfId="12812" xr:uid="{6E11A7AD-F4A3-48C4-B530-A07019B8ECDC}"/>
    <cellStyle name="60% - Accent6 3 3 3 2 2 2" xfId="29469" xr:uid="{42E9388E-B158-4B90-9850-1D073B7B4B87}"/>
    <cellStyle name="60% - Accent6 3 3 3 2 3" xfId="21141" xr:uid="{23574634-5B02-45B3-911E-623F84D5BB89}"/>
    <cellStyle name="60% - Accent6 3 3 3 3" xfId="7258" xr:uid="{08A51C6B-18BA-4E3C-B186-CB35AF186370}"/>
    <cellStyle name="60% - Accent6 3 3 3 3 2" xfId="15588" xr:uid="{A726DF2A-F107-4EE0-A555-4DDB5437E4FB}"/>
    <cellStyle name="60% - Accent6 3 3 3 3 2 2" xfId="32245" xr:uid="{894AC699-BADF-465F-A3C4-71B87089B8A5}"/>
    <cellStyle name="60% - Accent6 3 3 3 3 3" xfId="23917" xr:uid="{2E1ADEB4-A87C-477A-A671-A010D144F32E}"/>
    <cellStyle name="60% - Accent6 3 3 3 4" xfId="10036" xr:uid="{59D63A1E-24FA-450F-8759-DF87E30324F0}"/>
    <cellStyle name="60% - Accent6 3 3 3 4 2" xfId="26693" xr:uid="{1FEEA804-3944-4543-A04E-C444AD5D993E}"/>
    <cellStyle name="60% - Accent6 3 3 3 5" xfId="18365" xr:uid="{E0B230DB-E460-449F-8999-7C91F27F86B9}"/>
    <cellStyle name="60% - Accent6 3 3 4" xfId="3155" xr:uid="{97789039-AA07-45A0-98F6-1EA318BC2F49}"/>
    <cellStyle name="60% - Accent6 3 3 4 2" xfId="11485" xr:uid="{3330B778-6A7F-45EA-A791-E0F4DC25AD88}"/>
    <cellStyle name="60% - Accent6 3 3 4 2 2" xfId="28142" xr:uid="{511ECE8C-7EB8-4237-B703-A9A3E85A4338}"/>
    <cellStyle name="60% - Accent6 3 3 4 3" xfId="19814" xr:uid="{40587F91-2268-4DC3-892C-4157FC31A64F}"/>
    <cellStyle name="60% - Accent6 3 3 5" xfId="5931" xr:uid="{0BD2F5A0-B758-4F32-9A77-18FC5DDCA81F}"/>
    <cellStyle name="60% - Accent6 3 3 5 2" xfId="14261" xr:uid="{252F8918-59AA-47FC-B58D-8AE0974E00FB}"/>
    <cellStyle name="60% - Accent6 3 3 5 2 2" xfId="30918" xr:uid="{A95F6B1D-1585-471A-9F10-1BC6A592FB43}"/>
    <cellStyle name="60% - Accent6 3 3 5 3" xfId="22590" xr:uid="{12BEEBFF-A000-4034-8CE4-8961B6DA76A6}"/>
    <cellStyle name="60% - Accent6 3 3 6" xfId="8709" xr:uid="{EB702745-D934-4F87-BB29-15282963B565}"/>
    <cellStyle name="60% - Accent6 3 3 6 2" xfId="25366" xr:uid="{C9DC5B9E-D4AC-4152-817C-5777AF23C364}"/>
    <cellStyle name="60% - Accent6 3 3 7" xfId="17038" xr:uid="{D5DF958D-378B-48DF-95A9-0D37BC4DB089}"/>
    <cellStyle name="60% - Accent6 3 4" xfId="598" xr:uid="{086DED23-EC70-40CE-8209-A90678792651}"/>
    <cellStyle name="60% - Accent6 3 4 2" xfId="1928" xr:uid="{70E7B5CD-6592-4E0F-8F0E-AC3E7E305FF7}"/>
    <cellStyle name="60% - Accent6 3 4 2 2" xfId="4718" xr:uid="{C197DFD0-CBCF-490F-BE39-26D68B844600}"/>
    <cellStyle name="60% - Accent6 3 4 2 2 2" xfId="13048" xr:uid="{6B898AA5-FECF-4E63-8FB8-3C57A1047A80}"/>
    <cellStyle name="60% - Accent6 3 4 2 2 2 2" xfId="29705" xr:uid="{91E7B2FF-897A-4E14-8773-4988F5E34845}"/>
    <cellStyle name="60% - Accent6 3 4 2 2 3" xfId="21377" xr:uid="{F9BE4384-B169-41CE-A942-533E2A7B3584}"/>
    <cellStyle name="60% - Accent6 3 4 2 3" xfId="7494" xr:uid="{F9DF96E8-9A10-4A8E-A9FE-5994A0B0EAA7}"/>
    <cellStyle name="60% - Accent6 3 4 2 3 2" xfId="15824" xr:uid="{52C6F31F-7078-4303-8A50-B56C48866C0F}"/>
    <cellStyle name="60% - Accent6 3 4 2 3 2 2" xfId="32481" xr:uid="{0E83491C-1E9E-4E02-8A96-13820D6E47AF}"/>
    <cellStyle name="60% - Accent6 3 4 2 3 3" xfId="24153" xr:uid="{BCF201A8-3426-4154-B115-577AED20CCB6}"/>
    <cellStyle name="60% - Accent6 3 4 2 4" xfId="10272" xr:uid="{FCDBA0C2-CD30-4CB0-9CB6-9EF561F7B5A4}"/>
    <cellStyle name="60% - Accent6 3 4 2 4 2" xfId="26929" xr:uid="{569891DB-5AF3-4FF4-B0C4-1C9768672801}"/>
    <cellStyle name="60% - Accent6 3 4 2 5" xfId="18601" xr:uid="{24649935-B13A-426B-8B8D-07E047D9C711}"/>
    <cellStyle name="60% - Accent6 3 4 3" xfId="3391" xr:uid="{24A8AF3A-4A62-4603-AADB-060BDA2121BA}"/>
    <cellStyle name="60% - Accent6 3 4 3 2" xfId="11721" xr:uid="{A9FD1AAB-14B4-44B2-AFAF-56C2C3974A09}"/>
    <cellStyle name="60% - Accent6 3 4 3 2 2" xfId="28378" xr:uid="{CB2B6615-0891-40E6-8244-AC687326185E}"/>
    <cellStyle name="60% - Accent6 3 4 3 3" xfId="20050" xr:uid="{5B33F729-361F-4012-B933-25AB79AB43FF}"/>
    <cellStyle name="60% - Accent6 3 4 4" xfId="6167" xr:uid="{F38B43FF-8AD4-48E3-A422-D4BE5C113939}"/>
    <cellStyle name="60% - Accent6 3 4 4 2" xfId="14497" xr:uid="{51B27DA6-B7D4-4B09-978F-77551452D1DB}"/>
    <cellStyle name="60% - Accent6 3 4 4 2 2" xfId="31154" xr:uid="{65F28C21-4CBF-44DF-831F-DB51B264CD77}"/>
    <cellStyle name="60% - Accent6 3 4 4 3" xfId="22826" xr:uid="{D98A2659-1872-4E45-8985-DF99B5646951}"/>
    <cellStyle name="60% - Accent6 3 4 5" xfId="8945" xr:uid="{E1A83B75-9AEA-4763-B22E-0FF344D90E3F}"/>
    <cellStyle name="60% - Accent6 3 4 5 2" xfId="25602" xr:uid="{A4756EC7-8088-494E-A075-C160A3D3303C}"/>
    <cellStyle name="60% - Accent6 3 4 6" xfId="17274" xr:uid="{69C2B21F-3C18-49EF-B767-F93F19A0F977}"/>
    <cellStyle name="60% - Accent6 3 5" xfId="1075" xr:uid="{3382609F-10E5-4A17-BA65-35FE5616F9A4}"/>
    <cellStyle name="60% - Accent6 3 5 2" xfId="2403" xr:uid="{40B054C0-587B-4AE5-BD90-1DCC24DF9CFD}"/>
    <cellStyle name="60% - Accent6 3 5 2 2" xfId="5193" xr:uid="{1C854AAF-26B1-4EDA-B64E-5DDB3B6F4670}"/>
    <cellStyle name="60% - Accent6 3 5 2 2 2" xfId="13523" xr:uid="{81863DDC-1845-4060-AF2D-B3732C6E8C52}"/>
    <cellStyle name="60% - Accent6 3 5 2 2 2 2" xfId="30180" xr:uid="{D7F0F338-01D7-4B9E-B79A-53B724AAC7B8}"/>
    <cellStyle name="60% - Accent6 3 5 2 2 3" xfId="21852" xr:uid="{77F8604B-6404-47A1-9B9F-C7EB2C19C32B}"/>
    <cellStyle name="60% - Accent6 3 5 2 3" xfId="7969" xr:uid="{F933E75B-696B-4678-81B0-14791779ADAC}"/>
    <cellStyle name="60% - Accent6 3 5 2 3 2" xfId="16299" xr:uid="{47C8D65A-0A0B-4BFC-BA80-AFB08B0F2EA5}"/>
    <cellStyle name="60% - Accent6 3 5 2 3 2 2" xfId="32956" xr:uid="{4C2D63FD-2A58-49C4-998B-1AEB3655EF13}"/>
    <cellStyle name="60% - Accent6 3 5 2 3 3" xfId="24628" xr:uid="{F91FEFA8-7641-413E-9B3F-C2610A7596E2}"/>
    <cellStyle name="60% - Accent6 3 5 2 4" xfId="10747" xr:uid="{7455C28F-DEBC-4F8B-9E64-E35F69168BCB}"/>
    <cellStyle name="60% - Accent6 3 5 2 4 2" xfId="27404" xr:uid="{B7B7CDE7-05C0-4DFC-8E19-573E2D13F43C}"/>
    <cellStyle name="60% - Accent6 3 5 2 5" xfId="19076" xr:uid="{C189D3D0-CB5B-401E-A615-832B4A6EBC34}"/>
    <cellStyle name="60% - Accent6 3 5 3" xfId="3866" xr:uid="{3813862D-C281-4A74-AD93-B88E2A4A50CE}"/>
    <cellStyle name="60% - Accent6 3 5 3 2" xfId="12196" xr:uid="{3C4204BD-084B-4246-A651-B92908D67047}"/>
    <cellStyle name="60% - Accent6 3 5 3 2 2" xfId="28853" xr:uid="{08A17158-F704-4791-8FEA-E26638A14314}"/>
    <cellStyle name="60% - Accent6 3 5 3 3" xfId="20525" xr:uid="{DB161E4A-FC4B-4AB4-BE5D-18D86C06F73A}"/>
    <cellStyle name="60% - Accent6 3 5 4" xfId="6642" xr:uid="{F1BC2B5B-49EB-4758-82C2-ED3200C9A86F}"/>
    <cellStyle name="60% - Accent6 3 5 4 2" xfId="14972" xr:uid="{DE178BB3-D461-49E7-946C-73C51927B021}"/>
    <cellStyle name="60% - Accent6 3 5 4 2 2" xfId="31629" xr:uid="{7552B129-A5C4-4DEB-B8B6-B5B52DDD8270}"/>
    <cellStyle name="60% - Accent6 3 5 4 3" xfId="23301" xr:uid="{8B859128-25A3-43E4-A8E1-D5DA195096CB}"/>
    <cellStyle name="60% - Accent6 3 5 5" xfId="9420" xr:uid="{0954A0EB-DD8E-425A-B9D7-FF394BF07182}"/>
    <cellStyle name="60% - Accent6 3 5 5 2" xfId="26077" xr:uid="{B335BCFE-DDCB-4D5B-9663-29E90D441FB5}"/>
    <cellStyle name="60% - Accent6 3 5 6" xfId="17749" xr:uid="{63F1E6D3-DED9-4AD4-B592-13158AE869F0}"/>
    <cellStyle name="60% - Accent6 3 6" xfId="1340" xr:uid="{00375434-C0F4-48CA-A6B9-DBE4E7F93BB3}"/>
    <cellStyle name="60% - Accent6 3 6 2" xfId="2668" xr:uid="{0FCD7DBB-37D4-48D5-80FA-365A32A44F0B}"/>
    <cellStyle name="60% - Accent6 3 6 2 2" xfId="5458" xr:uid="{43E5BBB2-A0F4-4E37-A35C-BEFF71F18B2E}"/>
    <cellStyle name="60% - Accent6 3 6 2 2 2" xfId="13788" xr:uid="{770859F0-7D4E-4E19-B83E-B133DC5B09B9}"/>
    <cellStyle name="60% - Accent6 3 6 2 2 2 2" xfId="30445" xr:uid="{9AAC2619-2885-4DE1-AA74-4693B7BAC868}"/>
    <cellStyle name="60% - Accent6 3 6 2 2 3" xfId="22117" xr:uid="{D3725233-F004-4B4E-A45A-D5942CD4FE05}"/>
    <cellStyle name="60% - Accent6 3 6 2 3" xfId="8234" xr:uid="{57CF84F4-F687-49D2-BDBD-FB8DB5E9D2F6}"/>
    <cellStyle name="60% - Accent6 3 6 2 3 2" xfId="16564" xr:uid="{CE35E2E0-75C1-450D-B240-B7B706C9F13E}"/>
    <cellStyle name="60% - Accent6 3 6 2 3 2 2" xfId="33221" xr:uid="{87E1A0F8-E04E-4EF4-88F2-15D6C64639C5}"/>
    <cellStyle name="60% - Accent6 3 6 2 3 3" xfId="24893" xr:uid="{AF21AAED-BFB0-41BC-B9C4-0B30A54F37EB}"/>
    <cellStyle name="60% - Accent6 3 6 2 4" xfId="11012" xr:uid="{E9FBA097-7048-4BDF-B9A9-9FABE31FBDDA}"/>
    <cellStyle name="60% - Accent6 3 6 2 4 2" xfId="27669" xr:uid="{8F8D55DC-84FA-468B-9AB9-A8AEF2DAA79F}"/>
    <cellStyle name="60% - Accent6 3 6 2 5" xfId="19341" xr:uid="{258C2DBC-2F82-43C4-A02F-180F644CAB33}"/>
    <cellStyle name="60% - Accent6 3 6 3" xfId="4131" xr:uid="{49B749A8-4197-4F13-8080-A6CDCFD40377}"/>
    <cellStyle name="60% - Accent6 3 6 3 2" xfId="12461" xr:uid="{7B6D288B-274F-49D6-9A79-479D462F50DF}"/>
    <cellStyle name="60% - Accent6 3 6 3 2 2" xfId="29118" xr:uid="{7415B780-AE70-4D02-9992-BC9228B8DF7A}"/>
    <cellStyle name="60% - Accent6 3 6 3 3" xfId="20790" xr:uid="{DB03DA80-E10B-4572-861B-0D49447B8290}"/>
    <cellStyle name="60% - Accent6 3 6 4" xfId="6907" xr:uid="{7E5D00B5-0740-4367-B097-505377E9BCA6}"/>
    <cellStyle name="60% - Accent6 3 6 4 2" xfId="15237" xr:uid="{FFA359C9-7FE8-4EA9-8D65-4E0139DAB3AD}"/>
    <cellStyle name="60% - Accent6 3 6 4 2 2" xfId="31894" xr:uid="{244FE822-49A6-482C-8035-AD0A4CADD026}"/>
    <cellStyle name="60% - Accent6 3 6 4 3" xfId="23566" xr:uid="{73671660-D2EA-47C8-A109-6F480F98A71B}"/>
    <cellStyle name="60% - Accent6 3 6 5" xfId="9685" xr:uid="{95F7E667-4C3D-4FF6-B69D-9075717D3E98}"/>
    <cellStyle name="60% - Accent6 3 6 5 2" xfId="26342" xr:uid="{B3CF2BF0-CEC6-4E05-86E7-CA1ADCC4E7EA}"/>
    <cellStyle name="60% - Accent6 3 6 6" xfId="18014" xr:uid="{3FA7D934-4994-4E64-A456-935F14C31066}"/>
    <cellStyle name="60% - Accent6 3 7" xfId="1455" xr:uid="{90CA9118-A837-4170-9DE1-5C468EC30ADB}"/>
    <cellStyle name="60% - Accent6 3 7 2" xfId="4245" xr:uid="{17C08B5D-EA92-45A1-AE4F-27DF901950DC}"/>
    <cellStyle name="60% - Accent6 3 7 2 2" xfId="12575" xr:uid="{D6AFA8EC-A857-4FB2-971B-5CDBB7673840}"/>
    <cellStyle name="60% - Accent6 3 7 2 2 2" xfId="29232" xr:uid="{71673383-995B-4A22-B6B9-4130DAD218E8}"/>
    <cellStyle name="60% - Accent6 3 7 2 3" xfId="20904" xr:uid="{3822800C-2C4D-4A98-AD24-5A754890B38F}"/>
    <cellStyle name="60% - Accent6 3 7 3" xfId="7021" xr:uid="{5CA51A2B-28B5-4D57-A7C4-A62705043825}"/>
    <cellStyle name="60% - Accent6 3 7 3 2" xfId="15351" xr:uid="{F0C517C7-4354-4F0E-9347-4AA94327F4E9}"/>
    <cellStyle name="60% - Accent6 3 7 3 2 2" xfId="32008" xr:uid="{5A49E7BE-DE82-4C50-B4FC-ED0E3DF158AE}"/>
    <cellStyle name="60% - Accent6 3 7 3 3" xfId="23680" xr:uid="{FDC7545F-11D4-496B-8FF7-8D9AB7568CA8}"/>
    <cellStyle name="60% - Accent6 3 7 4" xfId="9799" xr:uid="{AAA5E610-DA6E-4E71-BC40-87A139BAFC1E}"/>
    <cellStyle name="60% - Accent6 3 7 4 2" xfId="26456" xr:uid="{7E4EA866-C92D-4206-BF46-9682D76B012E}"/>
    <cellStyle name="60% - Accent6 3 7 5" xfId="18128" xr:uid="{D206332C-45E8-4ECB-9CFB-3E114C1EDA0C}"/>
    <cellStyle name="60% - Accent6 3 8" xfId="2918" xr:uid="{227CFB32-A356-4140-9F2E-4B46D48A68F3}"/>
    <cellStyle name="60% - Accent6 3 8 2" xfId="11248" xr:uid="{7BD3474F-3822-483B-BB13-26C3EB2CFD59}"/>
    <cellStyle name="60% - Accent6 3 8 2 2" xfId="27905" xr:uid="{0A992BF0-D8EF-4D3C-8F58-8E62607FCF7A}"/>
    <cellStyle name="60% - Accent6 3 8 3" xfId="19577" xr:uid="{853709C9-7504-4B6C-8024-AFB3F06B26A5}"/>
    <cellStyle name="60% - Accent6 3 9" xfId="5694" xr:uid="{321B09ED-AA7D-45C9-BD04-AF3AF7A739D7}"/>
    <cellStyle name="60% - Accent6 3 9 2" xfId="14024" xr:uid="{FDEDEB47-D553-4B1B-8F45-991FD135D069}"/>
    <cellStyle name="60% - Accent6 3 9 2 2" xfId="30681" xr:uid="{E5776C96-0DB4-44EC-ABDA-BF32C30ED606}"/>
    <cellStyle name="60% - Accent6 3 9 3" xfId="22353" xr:uid="{16274616-0E96-42BC-AA4F-6A823F0B6F87}"/>
    <cellStyle name="60% - Accent6 4" xfId="179" xr:uid="{F5710C15-5B65-4CB2-9B41-5739CDCE7E67}"/>
    <cellStyle name="60% - Accent6 4 10" xfId="34772" xr:uid="{C895C191-584D-49FC-B9C2-A0B660D53419}"/>
    <cellStyle name="60% - Accent6 4 2" xfId="420" xr:uid="{F3C40588-C12B-402F-9EDE-65CFB84BDF22}"/>
    <cellStyle name="60% - Accent6 4 2 2" xfId="897" xr:uid="{EF99348E-13DF-4FE5-9C93-7BA659A9C6C6}"/>
    <cellStyle name="60% - Accent6 4 2 2 2" xfId="2225" xr:uid="{10449036-3F29-4D3E-BA4B-855712645D22}"/>
    <cellStyle name="60% - Accent6 4 2 2 2 2" xfId="5015" xr:uid="{94E69321-91CF-4982-BA00-AB9402AB7C93}"/>
    <cellStyle name="60% - Accent6 4 2 2 2 2 2" xfId="13345" xr:uid="{530F4DB2-BC56-4339-B24C-9C31920020D1}"/>
    <cellStyle name="60% - Accent6 4 2 2 2 2 2 2" xfId="30002" xr:uid="{F0CB92F2-3F88-4462-B6B6-810B060E02E3}"/>
    <cellStyle name="60% - Accent6 4 2 2 2 2 3" xfId="21674" xr:uid="{E93D7091-5ED9-4D28-B387-14279A7E6408}"/>
    <cellStyle name="60% - Accent6 4 2 2 2 3" xfId="7791" xr:uid="{388DCC42-FE95-4E5D-80C9-DAF3BC24B472}"/>
    <cellStyle name="60% - Accent6 4 2 2 2 3 2" xfId="16121" xr:uid="{2FBED81E-D683-4C1C-9CB4-6EC9B301C1D5}"/>
    <cellStyle name="60% - Accent6 4 2 2 2 3 2 2" xfId="32778" xr:uid="{2CB4FE85-A62D-4030-849C-8B7DC2C9CB27}"/>
    <cellStyle name="60% - Accent6 4 2 2 2 3 3" xfId="24450" xr:uid="{BDD7F41B-F204-4851-AB45-3286821C55EC}"/>
    <cellStyle name="60% - Accent6 4 2 2 2 4" xfId="10569" xr:uid="{AF51D1BF-9C7C-4038-9E90-795F925ADC86}"/>
    <cellStyle name="60% - Accent6 4 2 2 2 4 2" xfId="27226" xr:uid="{0B7B39C9-D229-4126-A958-BB4DEE769EC7}"/>
    <cellStyle name="60% - Accent6 4 2 2 2 5" xfId="18898" xr:uid="{4A8373D5-1849-4A4B-9579-5EA347912C8E}"/>
    <cellStyle name="60% - Accent6 4 2 2 3" xfId="3688" xr:uid="{CB7DD111-C02D-4E09-BCF0-84A69E9EFD49}"/>
    <cellStyle name="60% - Accent6 4 2 2 3 2" xfId="12018" xr:uid="{B66CF4C8-4BAF-42CE-82FE-5F14F49CE40F}"/>
    <cellStyle name="60% - Accent6 4 2 2 3 2 2" xfId="28675" xr:uid="{1494CFB1-53D1-4E09-85BC-A5C6A1BDAE79}"/>
    <cellStyle name="60% - Accent6 4 2 2 3 3" xfId="20347" xr:uid="{B668FA24-E6EE-420C-A4D3-97BEE75B09C1}"/>
    <cellStyle name="60% - Accent6 4 2 2 4" xfId="6464" xr:uid="{D27746D1-6E4F-471C-AE6F-81BD86EC9149}"/>
    <cellStyle name="60% - Accent6 4 2 2 4 2" xfId="14794" xr:uid="{E3BD37F2-F071-4AB9-A5F0-8E70105A20D2}"/>
    <cellStyle name="60% - Accent6 4 2 2 4 2 2" xfId="31451" xr:uid="{8BDB434D-47B6-4173-8694-8ED631072ECD}"/>
    <cellStyle name="60% - Accent6 4 2 2 4 3" xfId="23123" xr:uid="{BC51FAEC-5BF4-4628-BA7C-3F34E230F9A1}"/>
    <cellStyle name="60% - Accent6 4 2 2 5" xfId="9242" xr:uid="{FF080632-D53F-4A32-9B6D-895CA5845F3C}"/>
    <cellStyle name="60% - Accent6 4 2 2 5 2" xfId="25899" xr:uid="{394B8384-5267-4757-841D-D83B458BC156}"/>
    <cellStyle name="60% - Accent6 4 2 2 6" xfId="17571" xr:uid="{A0376B80-E439-4433-8737-375DAB88FB85}"/>
    <cellStyle name="60% - Accent6 4 2 3" xfId="1750" xr:uid="{BAF09D7A-CA97-444A-8B8C-7F6F37BCE8A5}"/>
    <cellStyle name="60% - Accent6 4 2 3 2" xfId="4540" xr:uid="{D2378FAE-BB58-4255-8A19-1A37D2011831}"/>
    <cellStyle name="60% - Accent6 4 2 3 2 2" xfId="12870" xr:uid="{22701FC8-6692-4075-A4D7-781AE24CEC8D}"/>
    <cellStyle name="60% - Accent6 4 2 3 2 2 2" xfId="29527" xr:uid="{1177A5D2-A444-4A01-A6C8-64894D0CEB20}"/>
    <cellStyle name="60% - Accent6 4 2 3 2 3" xfId="21199" xr:uid="{C534F230-C786-4491-A5CE-F7F0A389621A}"/>
    <cellStyle name="60% - Accent6 4 2 3 3" xfId="7316" xr:uid="{2FA90D4C-EAD5-44FB-87ED-178772BAAD62}"/>
    <cellStyle name="60% - Accent6 4 2 3 3 2" xfId="15646" xr:uid="{1DE7D2F1-4914-40C1-B710-F10825B587CD}"/>
    <cellStyle name="60% - Accent6 4 2 3 3 2 2" xfId="32303" xr:uid="{71E9F3A1-6CAD-4A25-B478-C75A5C07F561}"/>
    <cellStyle name="60% - Accent6 4 2 3 3 3" xfId="23975" xr:uid="{EAD8B6C5-F581-4B59-A644-3CDE117C0DBE}"/>
    <cellStyle name="60% - Accent6 4 2 3 4" xfId="10094" xr:uid="{F4F14830-EDB6-4E03-A7AB-07401349EC36}"/>
    <cellStyle name="60% - Accent6 4 2 3 4 2" xfId="26751" xr:uid="{C0CE6B9F-CD45-4B0B-B19F-854A4858A5CD}"/>
    <cellStyle name="60% - Accent6 4 2 3 5" xfId="18423" xr:uid="{30FF4436-9A03-4B74-8201-F8732A1EE525}"/>
    <cellStyle name="60% - Accent6 4 2 4" xfId="3213" xr:uid="{3A448719-471B-4665-B616-BB556007B12B}"/>
    <cellStyle name="60% - Accent6 4 2 4 2" xfId="11543" xr:uid="{01703BCD-1C61-43FE-A79A-ECB3ECA01D44}"/>
    <cellStyle name="60% - Accent6 4 2 4 2 2" xfId="28200" xr:uid="{0E248FF8-E5F7-4781-9EC2-50C24A2E036D}"/>
    <cellStyle name="60% - Accent6 4 2 4 3" xfId="19872" xr:uid="{3F827340-F982-448E-9195-48162FDBE06C}"/>
    <cellStyle name="60% - Accent6 4 2 5" xfId="5989" xr:uid="{10D1C49A-553C-4C6C-AAEA-FD8F67873355}"/>
    <cellStyle name="60% - Accent6 4 2 5 2" xfId="14319" xr:uid="{ADDABD53-423A-467D-89B4-A02F04199097}"/>
    <cellStyle name="60% - Accent6 4 2 5 2 2" xfId="30976" xr:uid="{386D4C13-EED1-44F5-B7A0-3F39D567B98C}"/>
    <cellStyle name="60% - Accent6 4 2 5 3" xfId="22648" xr:uid="{E84F0192-7DCB-4470-888C-066D16DD1E7C}"/>
    <cellStyle name="60% - Accent6 4 2 6" xfId="8767" xr:uid="{1B367297-8B13-40E5-9787-5CBDF21F3C9C}"/>
    <cellStyle name="60% - Accent6 4 2 6 2" xfId="25424" xr:uid="{D87B598B-098E-481C-98B9-7E2E5272D390}"/>
    <cellStyle name="60% - Accent6 4 2 7" xfId="17096" xr:uid="{841FB862-3E54-4BF5-A8B0-4D53DA14C602}"/>
    <cellStyle name="60% - Accent6 4 3" xfId="656" xr:uid="{C022CC39-B37F-4484-A58E-FA42E252DDFB}"/>
    <cellStyle name="60% - Accent6 4 3 2" xfId="1986" xr:uid="{EE3ACF8D-98CA-4009-875A-07C8E11B2996}"/>
    <cellStyle name="60% - Accent6 4 3 2 2" xfId="4776" xr:uid="{8644C40C-26D9-41E7-9EF7-5DA24B9D39B2}"/>
    <cellStyle name="60% - Accent6 4 3 2 2 2" xfId="13106" xr:uid="{00811747-A4A1-4AEC-AE2C-B3DCF8EC37B6}"/>
    <cellStyle name="60% - Accent6 4 3 2 2 2 2" xfId="29763" xr:uid="{51DFCDAB-DE9E-4DB3-BF88-716F97722B32}"/>
    <cellStyle name="60% - Accent6 4 3 2 2 3" xfId="21435" xr:uid="{8C2EF479-F71A-4D6D-84AA-878DA9C0590B}"/>
    <cellStyle name="60% - Accent6 4 3 2 3" xfId="7552" xr:uid="{8083AD11-577C-45DE-A180-BED90293E4E3}"/>
    <cellStyle name="60% - Accent6 4 3 2 3 2" xfId="15882" xr:uid="{21E5FE7A-C3E7-4299-853C-3F3D20FAEBE6}"/>
    <cellStyle name="60% - Accent6 4 3 2 3 2 2" xfId="32539" xr:uid="{6D0E4801-3E09-47E4-82F3-04E960B7C07D}"/>
    <cellStyle name="60% - Accent6 4 3 2 3 3" xfId="24211" xr:uid="{19A9AA98-F826-4A26-9D04-CB0EEE99BDA9}"/>
    <cellStyle name="60% - Accent6 4 3 2 4" xfId="10330" xr:uid="{E136D7DB-3ABF-40DC-8F58-65B99CBF1927}"/>
    <cellStyle name="60% - Accent6 4 3 2 4 2" xfId="26987" xr:uid="{B4F40C32-587A-4A7A-98C1-6680FC119B39}"/>
    <cellStyle name="60% - Accent6 4 3 2 5" xfId="18659" xr:uid="{435BDBF1-0295-452D-B73E-37268DB9A96D}"/>
    <cellStyle name="60% - Accent6 4 3 3" xfId="3449" xr:uid="{9A6A4236-3C76-46E0-BA4A-F3679F3C3BA6}"/>
    <cellStyle name="60% - Accent6 4 3 3 2" xfId="11779" xr:uid="{758770FE-88A5-4630-9874-0D6976AD55F9}"/>
    <cellStyle name="60% - Accent6 4 3 3 2 2" xfId="28436" xr:uid="{F85A548A-97F2-413B-8D17-5F58ED1ADBE1}"/>
    <cellStyle name="60% - Accent6 4 3 3 3" xfId="20108" xr:uid="{B5445DEA-64B2-437F-A197-283E9D40891C}"/>
    <cellStyle name="60% - Accent6 4 3 4" xfId="6225" xr:uid="{7348B4C7-6CD4-4403-997A-9F0A9E356BEB}"/>
    <cellStyle name="60% - Accent6 4 3 4 2" xfId="14555" xr:uid="{701A1FEE-BA13-4102-B6E7-A116377B6EB4}"/>
    <cellStyle name="60% - Accent6 4 3 4 2 2" xfId="31212" xr:uid="{527A8A62-3824-47B4-BE0B-67275B5BD0C7}"/>
    <cellStyle name="60% - Accent6 4 3 4 3" xfId="22884" xr:uid="{63433DD9-925E-456B-AC1C-26366139EF99}"/>
    <cellStyle name="60% - Accent6 4 3 5" xfId="9003" xr:uid="{3DE08CC0-1D89-421D-8BDB-D6B65333D925}"/>
    <cellStyle name="60% - Accent6 4 3 5 2" xfId="25660" xr:uid="{EFE2249D-4FF4-4DE8-8C77-957BFC39C3F1}"/>
    <cellStyle name="60% - Accent6 4 3 6" xfId="17332" xr:uid="{3A2D8CC2-8FFA-4A97-BD4C-0D17D6D8D83C}"/>
    <cellStyle name="60% - Accent6 4 4" xfId="1133" xr:uid="{94D469AC-4C80-4D2C-80B3-289C9ECCA351}"/>
    <cellStyle name="60% - Accent6 4 4 2" xfId="2461" xr:uid="{13FF9A62-A8BD-44BB-8669-4CC494E93854}"/>
    <cellStyle name="60% - Accent6 4 4 2 2" xfId="5251" xr:uid="{EFD3304D-6B15-4310-B3CB-07C97FC81A09}"/>
    <cellStyle name="60% - Accent6 4 4 2 2 2" xfId="13581" xr:uid="{53172E37-9757-44E6-A96E-0A9F2A57F199}"/>
    <cellStyle name="60% - Accent6 4 4 2 2 2 2" xfId="30238" xr:uid="{B45EEA71-88EA-4FEE-9F69-EE7CE0A8D034}"/>
    <cellStyle name="60% - Accent6 4 4 2 2 3" xfId="21910" xr:uid="{80F93BD0-ADBE-4893-830F-85FF97000D9B}"/>
    <cellStyle name="60% - Accent6 4 4 2 3" xfId="8027" xr:uid="{8D2F552B-77A3-4D34-813B-741CC999B8F1}"/>
    <cellStyle name="60% - Accent6 4 4 2 3 2" xfId="16357" xr:uid="{6A54CBAA-765B-48BA-BC2B-30B1E686A2E0}"/>
    <cellStyle name="60% - Accent6 4 4 2 3 2 2" xfId="33014" xr:uid="{A2506220-B7A5-420A-93FC-CB66B1043A10}"/>
    <cellStyle name="60% - Accent6 4 4 2 3 3" xfId="24686" xr:uid="{DC7544BC-D539-401D-BE3A-35A4D566909E}"/>
    <cellStyle name="60% - Accent6 4 4 2 4" xfId="10805" xr:uid="{68A64918-9EDF-4761-BF9F-37AEBA6338A2}"/>
    <cellStyle name="60% - Accent6 4 4 2 4 2" xfId="27462" xr:uid="{F4BF1E1F-2B95-4D8A-8B73-7082BF98BB32}"/>
    <cellStyle name="60% - Accent6 4 4 2 5" xfId="19134" xr:uid="{5157FD59-A1AB-4ADF-B94A-DA27D5B01B2A}"/>
    <cellStyle name="60% - Accent6 4 4 3" xfId="3924" xr:uid="{1343B549-0461-41C6-A548-8A551C429527}"/>
    <cellStyle name="60% - Accent6 4 4 3 2" xfId="12254" xr:uid="{DED79FD4-DA82-4E89-BDC5-467F5388698C}"/>
    <cellStyle name="60% - Accent6 4 4 3 2 2" xfId="28911" xr:uid="{E66512CB-821B-4543-A939-3876A024BA77}"/>
    <cellStyle name="60% - Accent6 4 4 3 3" xfId="20583" xr:uid="{3CD1DB9C-B2E9-4DAF-8D95-E66EDDC2B748}"/>
    <cellStyle name="60% - Accent6 4 4 4" xfId="6700" xr:uid="{1CACEB7E-829A-4707-89BA-F65BB1EF7850}"/>
    <cellStyle name="60% - Accent6 4 4 4 2" xfId="15030" xr:uid="{A7F338CA-CE32-42B7-BCD5-51F56FF73228}"/>
    <cellStyle name="60% - Accent6 4 4 4 2 2" xfId="31687" xr:uid="{B7FCF5B5-B6F8-4CE8-A49A-FEEFE6450F2E}"/>
    <cellStyle name="60% - Accent6 4 4 4 3" xfId="23359" xr:uid="{33371BFF-1CF7-40ED-9C2A-1D2310F82F6A}"/>
    <cellStyle name="60% - Accent6 4 4 5" xfId="9478" xr:uid="{A6194CA6-42D3-408A-85AD-57539B339085}"/>
    <cellStyle name="60% - Accent6 4 4 5 2" xfId="26135" xr:uid="{72242196-9A32-4E7F-868E-AB71F33B0302}"/>
    <cellStyle name="60% - Accent6 4 4 6" xfId="17807" xr:uid="{FF09D1EA-8E9B-40AB-91D1-944AAEDA5F11}"/>
    <cellStyle name="60% - Accent6 4 5" xfId="1513" xr:uid="{EFF5E32C-33D8-40A8-8DBC-66A880A87734}"/>
    <cellStyle name="60% - Accent6 4 5 2" xfId="4303" xr:uid="{F1F33D25-5742-4DA3-998E-FA560FB6238E}"/>
    <cellStyle name="60% - Accent6 4 5 2 2" xfId="12633" xr:uid="{D1ECA100-47CE-4677-83F2-98C7B9061D00}"/>
    <cellStyle name="60% - Accent6 4 5 2 2 2" xfId="29290" xr:uid="{F2743A84-EBD0-4AC3-9B0B-3D26A197A1DC}"/>
    <cellStyle name="60% - Accent6 4 5 2 3" xfId="20962" xr:uid="{E7C352E6-91ED-4A3C-906C-C2F993329952}"/>
    <cellStyle name="60% - Accent6 4 5 3" xfId="7079" xr:uid="{D73C07FF-5ED3-4E1A-86CA-2D9071AAA597}"/>
    <cellStyle name="60% - Accent6 4 5 3 2" xfId="15409" xr:uid="{F929E9CB-2476-40F8-B592-7E7CF239E60A}"/>
    <cellStyle name="60% - Accent6 4 5 3 2 2" xfId="32066" xr:uid="{03927101-EE2F-4B4A-AA06-6CDEBDA08670}"/>
    <cellStyle name="60% - Accent6 4 5 3 3" xfId="23738" xr:uid="{BAB54BE5-96B5-4F63-88F1-3A53610FDD38}"/>
    <cellStyle name="60% - Accent6 4 5 4" xfId="9857" xr:uid="{D55CF644-EB4A-4B20-B57C-DC3F2FA4FD45}"/>
    <cellStyle name="60% - Accent6 4 5 4 2" xfId="26514" xr:uid="{25264A4F-6D12-4AD9-9988-C0BE0DE085B9}"/>
    <cellStyle name="60% - Accent6 4 5 5" xfId="18186" xr:uid="{6AA4A59C-77A6-4621-8873-29EDFBAADEC0}"/>
    <cellStyle name="60% - Accent6 4 6" xfId="2976" xr:uid="{58D458E4-E916-4A19-9A1B-24FABCC8EBFC}"/>
    <cellStyle name="60% - Accent6 4 6 2" xfId="11306" xr:uid="{13C7F741-A45B-464E-9486-252D9EE0584E}"/>
    <cellStyle name="60% - Accent6 4 6 2 2" xfId="27963" xr:uid="{A7EB7066-1AD6-49CC-9DFA-312743D26ECB}"/>
    <cellStyle name="60% - Accent6 4 6 3" xfId="19635" xr:uid="{AB3E94C9-88E2-4731-BF92-ED6A7923EED9}"/>
    <cellStyle name="60% - Accent6 4 7" xfId="5752" xr:uid="{4617D196-A0F0-467B-A3EC-37D7A1AAA99C}"/>
    <cellStyle name="60% - Accent6 4 7 2" xfId="14082" xr:uid="{8AF7CE40-231C-429A-8B43-A9E420B0116A}"/>
    <cellStyle name="60% - Accent6 4 7 2 2" xfId="30739" xr:uid="{BA37A341-79E8-4117-AF1B-CC8068E4C974}"/>
    <cellStyle name="60% - Accent6 4 7 3" xfId="22411" xr:uid="{4099EFC7-0DC3-433A-97C2-495244084010}"/>
    <cellStyle name="60% - Accent6 4 8" xfId="8530" xr:uid="{5AC7181D-CB8D-4A2D-AD7A-6AC479D88801}"/>
    <cellStyle name="60% - Accent6 4 8 2" xfId="25187" xr:uid="{F7601220-B06E-45F9-BBE2-13425D302AA7}"/>
    <cellStyle name="60% - Accent6 4 9" xfId="16859" xr:uid="{EDE0F4EA-E96A-41D9-8802-A64E50486AD0}"/>
    <cellStyle name="60% - Accent6 5" xfId="308" xr:uid="{417E4D3F-7249-4455-854C-629BEECF2D91}"/>
    <cellStyle name="60% - Accent6 5 2" xfId="790" xr:uid="{9BEC3874-3E69-42E7-B62D-E6A45C8A63E6}"/>
    <cellStyle name="60% - Accent6 5 2 2" xfId="2118" xr:uid="{4EAC8AEE-94EB-4159-A739-16B39093F009}"/>
    <cellStyle name="60% - Accent6 5 2 2 2" xfId="4908" xr:uid="{D539047A-5CB9-4A44-BBB3-8173CBBAE63A}"/>
    <cellStyle name="60% - Accent6 5 2 2 2 2" xfId="13238" xr:uid="{36B38034-1EBC-4370-95E8-DEC1DDEEB5D4}"/>
    <cellStyle name="60% - Accent6 5 2 2 2 2 2" xfId="29895" xr:uid="{8ED80292-85C2-4EE3-9664-CA9E05E09EE5}"/>
    <cellStyle name="60% - Accent6 5 2 2 2 3" xfId="21567" xr:uid="{4DB98492-0794-4AE8-BC5F-9907935D95F4}"/>
    <cellStyle name="60% - Accent6 5 2 2 3" xfId="7684" xr:uid="{C9D6DDC8-A5C6-4D1C-BF9B-32F640D56F39}"/>
    <cellStyle name="60% - Accent6 5 2 2 3 2" xfId="16014" xr:uid="{59AC3FDF-D980-47F9-842C-6D8F2CE253C4}"/>
    <cellStyle name="60% - Accent6 5 2 2 3 2 2" xfId="32671" xr:uid="{000920D9-B4E6-4247-A4F2-87D929E90209}"/>
    <cellStyle name="60% - Accent6 5 2 2 3 3" xfId="24343" xr:uid="{282FE220-B27A-447F-9F56-B88E3FB5CF3F}"/>
    <cellStyle name="60% - Accent6 5 2 2 4" xfId="10462" xr:uid="{17868664-2DCA-488A-9E6B-A9653894EE6A}"/>
    <cellStyle name="60% - Accent6 5 2 2 4 2" xfId="27119" xr:uid="{E516C112-88E8-4481-A188-52CD85C79F25}"/>
    <cellStyle name="60% - Accent6 5 2 2 5" xfId="18791" xr:uid="{23FB8CD3-0306-4B4A-8EDA-5656C8671E74}"/>
    <cellStyle name="60% - Accent6 5 2 3" xfId="3581" xr:uid="{06A0E669-F8E7-48DA-97C8-8686817FB805}"/>
    <cellStyle name="60% - Accent6 5 2 3 2" xfId="11911" xr:uid="{34974FD2-9D4F-47C0-BAB2-3E35D3922F4D}"/>
    <cellStyle name="60% - Accent6 5 2 3 2 2" xfId="28568" xr:uid="{9A18AD26-F07F-44CC-BA10-7D00D5741334}"/>
    <cellStyle name="60% - Accent6 5 2 3 3" xfId="20240" xr:uid="{E8FD54CC-0E3B-4829-BC24-7CD3FC485262}"/>
    <cellStyle name="60% - Accent6 5 2 4" xfId="6357" xr:uid="{698279F4-C6C5-41E8-8EB6-32A1F61620A6}"/>
    <cellStyle name="60% - Accent6 5 2 4 2" xfId="14687" xr:uid="{81C6B267-4B7C-4BA1-8165-3F1FFA8F126E}"/>
    <cellStyle name="60% - Accent6 5 2 4 2 2" xfId="31344" xr:uid="{535928A3-0D73-41BA-BABA-8BB863C23D94}"/>
    <cellStyle name="60% - Accent6 5 2 4 3" xfId="23016" xr:uid="{ACD7E3C4-8E4E-4EF2-BB7A-5ACBF0AB197C}"/>
    <cellStyle name="60% - Accent6 5 2 5" xfId="9135" xr:uid="{33DBD4FA-3585-480A-B07C-6B1B35AE05D0}"/>
    <cellStyle name="60% - Accent6 5 2 5 2" xfId="25792" xr:uid="{B22DCD36-A08E-4E4F-8696-7D434CE48065}"/>
    <cellStyle name="60% - Accent6 5 2 6" xfId="17464" xr:uid="{B5CF6834-E632-4C7B-9DAD-80463EBE41FA}"/>
    <cellStyle name="60% - Accent6 5 3" xfId="1638" xr:uid="{73F0E610-4C87-4464-B813-F7FB15B33A49}"/>
    <cellStyle name="60% - Accent6 5 3 2" xfId="4428" xr:uid="{60BAA169-D217-4F25-9AC4-685766055646}"/>
    <cellStyle name="60% - Accent6 5 3 2 2" xfId="12758" xr:uid="{2BBE4E66-63C6-41C8-8AAA-5F7E869B3F98}"/>
    <cellStyle name="60% - Accent6 5 3 2 2 2" xfId="29415" xr:uid="{3F3CFA6B-2472-42DA-B844-4942F61F2652}"/>
    <cellStyle name="60% - Accent6 5 3 2 3" xfId="21087" xr:uid="{E7C2A9D2-5A9D-45D7-8E5A-74F265AA894C}"/>
    <cellStyle name="60% - Accent6 5 3 3" xfId="7204" xr:uid="{0D151436-6F9A-46B9-8DBC-398B24660506}"/>
    <cellStyle name="60% - Accent6 5 3 3 2" xfId="15534" xr:uid="{6C5D6B6D-3BA5-433E-869C-AE1518ED238F}"/>
    <cellStyle name="60% - Accent6 5 3 3 2 2" xfId="32191" xr:uid="{6790DF8D-7784-4A5D-ABC6-CFD127E012EB}"/>
    <cellStyle name="60% - Accent6 5 3 3 3" xfId="23863" xr:uid="{198594C0-F024-4EC7-A8AD-4F9F4D8DDCB1}"/>
    <cellStyle name="60% - Accent6 5 3 4" xfId="9982" xr:uid="{0EBF1B85-9396-41B5-BD7C-85D13800C0FF}"/>
    <cellStyle name="60% - Accent6 5 3 4 2" xfId="26639" xr:uid="{E2252321-BC8A-4053-B9A6-0D81113ADFD7}"/>
    <cellStyle name="60% - Accent6 5 3 5" xfId="18311" xr:uid="{0293A857-6827-45D6-8F05-61A36BD5AAFA}"/>
    <cellStyle name="60% - Accent6 5 4" xfId="3101" xr:uid="{DA4E3585-76A1-4782-A3D0-E00CD1E9AB61}"/>
    <cellStyle name="60% - Accent6 5 4 2" xfId="11431" xr:uid="{270EDBDA-8A8A-4857-BFBC-EA8BAFCA6D65}"/>
    <cellStyle name="60% - Accent6 5 4 2 2" xfId="28088" xr:uid="{5D2667A0-AB36-444F-890E-FF86A8D35AE5}"/>
    <cellStyle name="60% - Accent6 5 4 3" xfId="19760" xr:uid="{BE77FB41-0F98-466D-98F6-98058B3AC43A}"/>
    <cellStyle name="60% - Accent6 5 5" xfId="5877" xr:uid="{FC18DD46-73DA-406C-A69B-AE948278C444}"/>
    <cellStyle name="60% - Accent6 5 5 2" xfId="14207" xr:uid="{253048FE-9753-486E-9431-F84D2D39FC50}"/>
    <cellStyle name="60% - Accent6 5 5 2 2" xfId="30864" xr:uid="{E7B3EAA9-EF79-4DFB-9CAE-2AE11361BA4E}"/>
    <cellStyle name="60% - Accent6 5 5 3" xfId="22536" xr:uid="{F918B4D6-7DED-42C1-826C-C9219EF701FF}"/>
    <cellStyle name="60% - Accent6 5 6" xfId="8655" xr:uid="{8054ACC5-11EC-4E61-BE9C-8A071D94602E}"/>
    <cellStyle name="60% - Accent6 5 6 2" xfId="25312" xr:uid="{5F5AC11B-EA36-42C5-AC75-0EEA0D920394}"/>
    <cellStyle name="60% - Accent6 5 7" xfId="16984" xr:uid="{F07BDA8B-E9B3-463B-AFD5-0FE02574BA74}"/>
    <cellStyle name="60% - Accent6 6" xfId="544" xr:uid="{F5F4960F-D0CE-41DF-BD2D-095E46A4CE70}"/>
    <cellStyle name="60% - Accent6 6 2" xfId="1874" xr:uid="{7F031C4D-586D-45EF-97BD-4CDF2F68A605}"/>
    <cellStyle name="60% - Accent6 6 2 2" xfId="4664" xr:uid="{62723CFE-2D38-4A88-8AB9-5369B0458EE1}"/>
    <cellStyle name="60% - Accent6 6 2 2 2" xfId="12994" xr:uid="{A411AD16-6D85-44F6-BEF9-1101FEB6E9C5}"/>
    <cellStyle name="60% - Accent6 6 2 2 2 2" xfId="29651" xr:uid="{C9684380-E88F-420C-926B-17648C915DF0}"/>
    <cellStyle name="60% - Accent6 6 2 2 3" xfId="21323" xr:uid="{24F63035-B470-475C-91F3-4B7E8C5A032B}"/>
    <cellStyle name="60% - Accent6 6 2 3" xfId="7440" xr:uid="{D776F8D8-6D04-40CD-A36B-748DC13EA5A0}"/>
    <cellStyle name="60% - Accent6 6 2 3 2" xfId="15770" xr:uid="{514CC44F-1164-4330-9250-78224211FEE2}"/>
    <cellStyle name="60% - Accent6 6 2 3 2 2" xfId="32427" xr:uid="{9F449445-FC65-44A9-A13F-F45E59D6D622}"/>
    <cellStyle name="60% - Accent6 6 2 3 3" xfId="24099" xr:uid="{BDE62893-557F-4E21-BF62-094C84E1DE4F}"/>
    <cellStyle name="60% - Accent6 6 2 4" xfId="10218" xr:uid="{1E40DC3F-629E-413F-B71B-7B10BCC7429F}"/>
    <cellStyle name="60% - Accent6 6 2 4 2" xfId="26875" xr:uid="{78700180-4A5E-4A27-A869-0C62E441000E}"/>
    <cellStyle name="60% - Accent6 6 2 5" xfId="18547" xr:uid="{3CFA04B7-042C-4ECF-B09C-4E5D050309ED}"/>
    <cellStyle name="60% - Accent6 6 3" xfId="3337" xr:uid="{A48287A7-20E9-4E14-AA78-690247A32852}"/>
    <cellStyle name="60% - Accent6 6 3 2" xfId="11667" xr:uid="{9B3FB9FC-A48A-45EA-BB58-A578CF342CF3}"/>
    <cellStyle name="60% - Accent6 6 3 2 2" xfId="28324" xr:uid="{AA30B513-C4D5-43E0-A85D-106BBFD59ED7}"/>
    <cellStyle name="60% - Accent6 6 3 3" xfId="19996" xr:uid="{533403D1-593C-4B4E-B559-1EB906C7B843}"/>
    <cellStyle name="60% - Accent6 6 4" xfId="6113" xr:uid="{A2DD0841-70D0-48E3-BDA6-E454D6FBBDA1}"/>
    <cellStyle name="60% - Accent6 6 4 2" xfId="14443" xr:uid="{690FCCC2-D378-4373-9DE8-708076F10E39}"/>
    <cellStyle name="60% - Accent6 6 4 2 2" xfId="31100" xr:uid="{872C7ACF-17B8-4B80-87C6-452CD4BF1D53}"/>
    <cellStyle name="60% - Accent6 6 4 3" xfId="22772" xr:uid="{013AF241-90A4-45EE-B30B-784DD9556BF6}"/>
    <cellStyle name="60% - Accent6 6 5" xfId="8891" xr:uid="{09FE0765-1F3C-4EFC-B649-FED761EF4434}"/>
    <cellStyle name="60% - Accent6 6 5 2" xfId="25548" xr:uid="{5CCD9FE4-4482-408E-8CF1-4956B8CA6844}"/>
    <cellStyle name="60% - Accent6 6 6" xfId="17220" xr:uid="{E6829E21-AB78-4A44-B3D6-2119E9E94164}"/>
    <cellStyle name="60% - Accent6 7" xfId="1021" xr:uid="{83FF0442-4066-48FD-BCAF-2F751169FB2A}"/>
    <cellStyle name="60% - Accent6 7 2" xfId="2349" xr:uid="{8BC9B46B-72F5-4F41-B40C-69E3DAD69F60}"/>
    <cellStyle name="60% - Accent6 7 2 2" xfId="5139" xr:uid="{E99692DE-9632-4356-9F11-78F67A645795}"/>
    <cellStyle name="60% - Accent6 7 2 2 2" xfId="13469" xr:uid="{852ED587-4629-427F-945F-957AC672B56C}"/>
    <cellStyle name="60% - Accent6 7 2 2 2 2" xfId="30126" xr:uid="{988EEB2C-98B6-42F5-86A0-0A8326C1673E}"/>
    <cellStyle name="60% - Accent6 7 2 2 3" xfId="21798" xr:uid="{0745D159-73FF-41A2-888E-A2835C8DAA52}"/>
    <cellStyle name="60% - Accent6 7 2 3" xfId="7915" xr:uid="{9D38C862-DE2D-480B-8370-0F23F7419771}"/>
    <cellStyle name="60% - Accent6 7 2 3 2" xfId="16245" xr:uid="{EA27F772-DF45-41DA-AE85-1278F46D2E22}"/>
    <cellStyle name="60% - Accent6 7 2 3 2 2" xfId="32902" xr:uid="{CA7D8BFA-4A8A-457C-82D5-45A490BA8383}"/>
    <cellStyle name="60% - Accent6 7 2 3 3" xfId="24574" xr:uid="{42E884B1-88FE-4AC7-9D3C-80F9839B72A6}"/>
    <cellStyle name="60% - Accent6 7 2 4" xfId="10693" xr:uid="{E5995366-35DA-47EC-B970-D47CEFCD3DED}"/>
    <cellStyle name="60% - Accent6 7 2 4 2" xfId="27350" xr:uid="{284CE292-0981-4FDF-A838-3EF45A4AC121}"/>
    <cellStyle name="60% - Accent6 7 2 5" xfId="19022" xr:uid="{A824CF30-0634-4BF4-83A1-EC1462680CA2}"/>
    <cellStyle name="60% - Accent6 7 3" xfId="3812" xr:uid="{E762EC0E-6760-48E6-80D3-1C1ED2A9E8FB}"/>
    <cellStyle name="60% - Accent6 7 3 2" xfId="12142" xr:uid="{A431ABB8-C6BD-4A13-8D8C-E70BE3655E9B}"/>
    <cellStyle name="60% - Accent6 7 3 2 2" xfId="28799" xr:uid="{EC78EC56-04B2-48E8-8269-86EA199118A6}"/>
    <cellStyle name="60% - Accent6 7 3 3" xfId="20471" xr:uid="{BBA25980-4452-4DC2-8FF1-5F8D99EDCF52}"/>
    <cellStyle name="60% - Accent6 7 4" xfId="6588" xr:uid="{2701C520-E384-4094-B573-38CFB2193344}"/>
    <cellStyle name="60% - Accent6 7 4 2" xfId="14918" xr:uid="{69E8C76B-B414-4D81-8F50-CF5CE36B2954}"/>
    <cellStyle name="60% - Accent6 7 4 2 2" xfId="31575" xr:uid="{7AFD3042-E82B-423B-8206-912FBBAE344A}"/>
    <cellStyle name="60% - Accent6 7 4 3" xfId="23247" xr:uid="{AAD9DEF6-7F1D-4B2C-808C-D66714F9B451}"/>
    <cellStyle name="60% - Accent6 7 5" xfId="9366" xr:uid="{4C2306AE-9347-40E8-B753-5FC376C74F2A}"/>
    <cellStyle name="60% - Accent6 7 5 2" xfId="26023" xr:uid="{6FB0AA63-6466-4F15-A0B5-347822737CF2}"/>
    <cellStyle name="60% - Accent6 7 6" xfId="17695" xr:uid="{C61D1FFA-2F9D-49DF-BB77-E00DD81652E0}"/>
    <cellStyle name="60% - Accent6 8" xfId="1256" xr:uid="{C864B11B-E62D-4897-8462-E33353638329}"/>
    <cellStyle name="60% - Accent6 8 2" xfId="2584" xr:uid="{EA347336-8AE3-455E-9F96-2E3190E5B6B7}"/>
    <cellStyle name="60% - Accent6 8 2 2" xfId="5374" xr:uid="{2914CC31-F20F-4FD5-A94A-B2301BC87F92}"/>
    <cellStyle name="60% - Accent6 8 2 2 2" xfId="13704" xr:uid="{1F731A07-07B3-4103-8E01-C78DF3D0C6EF}"/>
    <cellStyle name="60% - Accent6 8 2 2 2 2" xfId="30361" xr:uid="{CB6E8ED8-051B-4C70-93C1-065281B444F3}"/>
    <cellStyle name="60% - Accent6 8 2 2 3" xfId="22033" xr:uid="{A20DF2B0-EE98-4C5E-BC2E-188E96055422}"/>
    <cellStyle name="60% - Accent6 8 2 3" xfId="8150" xr:uid="{F34A0F92-1396-42B3-8601-D84E837EBE01}"/>
    <cellStyle name="60% - Accent6 8 2 3 2" xfId="16480" xr:uid="{61337215-042F-473E-910E-8B88D32435D9}"/>
    <cellStyle name="60% - Accent6 8 2 3 2 2" xfId="33137" xr:uid="{76A5F862-46DB-4C7D-88A6-34EF253F4DE1}"/>
    <cellStyle name="60% - Accent6 8 2 3 3" xfId="24809" xr:uid="{62D213E7-024A-4275-ACF3-AFE290535F5B}"/>
    <cellStyle name="60% - Accent6 8 2 4" xfId="10928" xr:uid="{EAA65183-A14D-40FF-92AD-EF09D2986421}"/>
    <cellStyle name="60% - Accent6 8 2 4 2" xfId="27585" xr:uid="{370122DE-9A82-49BE-ACC1-A4B12301DED5}"/>
    <cellStyle name="60% - Accent6 8 2 5" xfId="19257" xr:uid="{DFB3E02F-6415-4BB0-ADD8-4F33E89D05A0}"/>
    <cellStyle name="60% - Accent6 8 3" xfId="4047" xr:uid="{C8635853-C8E7-4639-BFDD-85A42003C11A}"/>
    <cellStyle name="60% - Accent6 8 3 2" xfId="12377" xr:uid="{A54B9795-D04F-4EFF-991A-A90ACA3276BF}"/>
    <cellStyle name="60% - Accent6 8 3 2 2" xfId="29034" xr:uid="{F50D511C-F825-4F33-B065-9872BE7646F9}"/>
    <cellStyle name="60% - Accent6 8 3 3" xfId="20706" xr:uid="{DEAA03CE-C3FD-4C85-944D-13C69A62C163}"/>
    <cellStyle name="60% - Accent6 8 4" xfId="6823" xr:uid="{D24E7AFC-B8F8-4CCC-90A3-6DECD513F968}"/>
    <cellStyle name="60% - Accent6 8 4 2" xfId="15153" xr:uid="{A10D076D-7F2A-45F4-A540-80BBF65FA30D}"/>
    <cellStyle name="60% - Accent6 8 4 2 2" xfId="31810" xr:uid="{FD1FD9E0-FBC1-488B-84D2-CDEC07A34BB9}"/>
    <cellStyle name="60% - Accent6 8 4 3" xfId="23482" xr:uid="{96E5A080-6A5B-4DE3-867D-FBA3C928E287}"/>
    <cellStyle name="60% - Accent6 8 5" xfId="9601" xr:uid="{476F68AF-2C91-4F2B-9BAA-3D85BF91D542}"/>
    <cellStyle name="60% - Accent6 8 5 2" xfId="26258" xr:uid="{FDB2300B-C491-48EC-8003-57B3EC9EA329}"/>
    <cellStyle name="60% - Accent6 8 6" xfId="17930" xr:uid="{8EE6E4AA-7560-4FFA-8F35-6326831708EB}"/>
    <cellStyle name="60% - Accent6 9" xfId="1278" xr:uid="{4A285364-99E9-4191-A036-1AEB2CC4A932}"/>
    <cellStyle name="60% - Accent6 9 2" xfId="2606" xr:uid="{CF71D357-9E80-499D-85C5-63D51952B205}"/>
    <cellStyle name="60% - Accent6 9 2 2" xfId="5396" xr:uid="{059063EB-55D5-4E4C-93C3-553406F99B6B}"/>
    <cellStyle name="60% - Accent6 9 2 2 2" xfId="13726" xr:uid="{CB0ADF9E-DD25-4269-A0DF-D0DF40D4DABD}"/>
    <cellStyle name="60% - Accent6 9 2 2 2 2" xfId="30383" xr:uid="{60192106-B650-4CDD-B69A-908265199AFF}"/>
    <cellStyle name="60% - Accent6 9 2 2 3" xfId="22055" xr:uid="{C84A6421-5B04-47B0-8440-035C095D64C5}"/>
    <cellStyle name="60% - Accent6 9 2 3" xfId="8172" xr:uid="{37EA011F-0163-407E-82EE-0A253596541F}"/>
    <cellStyle name="60% - Accent6 9 2 3 2" xfId="16502" xr:uid="{62F3445C-8664-4501-A02F-980D36D1B162}"/>
    <cellStyle name="60% - Accent6 9 2 3 2 2" xfId="33159" xr:uid="{809948FE-24DC-4DE7-9A11-497D2E24D3AE}"/>
    <cellStyle name="60% - Accent6 9 2 3 3" xfId="24831" xr:uid="{E2585433-2471-45F0-8D94-A9A2E9D98D17}"/>
    <cellStyle name="60% - Accent6 9 2 4" xfId="10950" xr:uid="{B7615AB5-924D-41EE-BD0C-2865B38F5140}"/>
    <cellStyle name="60% - Accent6 9 2 4 2" xfId="27607" xr:uid="{0D700902-1C17-4F58-B16B-6062A5641161}"/>
    <cellStyle name="60% - Accent6 9 2 5" xfId="19279" xr:uid="{0F0AB35F-695D-4DD5-AEE6-06D46AB4047D}"/>
    <cellStyle name="60% - Accent6 9 3" xfId="4069" xr:uid="{11CE09EE-C7AC-4F4C-A478-3BC06C7865AF}"/>
    <cellStyle name="60% - Accent6 9 3 2" xfId="12399" xr:uid="{8CDC87F1-AB6B-4B4B-8CD6-074401C17EE3}"/>
    <cellStyle name="60% - Accent6 9 3 2 2" xfId="29056" xr:uid="{19FFECE5-C352-4CCE-AA0D-50B768540373}"/>
    <cellStyle name="60% - Accent6 9 3 3" xfId="20728" xr:uid="{AA0C2F53-C1FC-4F7D-B79B-F33E74BD407D}"/>
    <cellStyle name="60% - Accent6 9 4" xfId="6845" xr:uid="{D70E9B92-6F22-49A0-968E-3365B6E1EDEF}"/>
    <cellStyle name="60% - Accent6 9 4 2" xfId="15175" xr:uid="{F43E4C18-8BF7-48F0-9D25-2855D915F28F}"/>
    <cellStyle name="60% - Accent6 9 4 2 2" xfId="31832" xr:uid="{2BA4C88B-C76C-4E2E-930E-6F25230E4B2D}"/>
    <cellStyle name="60% - Accent6 9 4 3" xfId="23504" xr:uid="{C8D74FB8-B205-436E-B90D-A129DAE688B1}"/>
    <cellStyle name="60% - Accent6 9 5" xfId="9623" xr:uid="{7D548E48-B34A-4A6C-9E21-8669E0EBF857}"/>
    <cellStyle name="60% - Accent6 9 5 2" xfId="26280" xr:uid="{A5EEE4CE-E4EB-4239-82FB-D2A45541D824}"/>
    <cellStyle name="60% - Accent6 9 6" xfId="17952" xr:uid="{BD47E027-652A-4D24-BC89-84F2B3FD8DA3}"/>
    <cellStyle name="Accent1" xfId="1" builtinId="29" customBuiltin="1"/>
    <cellStyle name="Accent1 2" xfId="33884" xr:uid="{15715796-A346-450A-B85A-EA751EC08BC8}"/>
    <cellStyle name="Accent1 3" xfId="33993" xr:uid="{D562886B-ABF2-4E78-A13C-0DCA19ADFDD9}"/>
    <cellStyle name="Accent1 4" xfId="34126" xr:uid="{3F1789E8-6630-4DE3-BB57-EFE97C3EDE2C}"/>
    <cellStyle name="Accent2" xfId="36" builtinId="33" customBuiltin="1"/>
    <cellStyle name="Accent2 2" xfId="33885" xr:uid="{B9467461-BBD0-494C-B452-0AEDF16CC69C}"/>
    <cellStyle name="Accent2 3" xfId="33994" xr:uid="{437BADBF-F257-4C40-84A4-D1C6A09E40B5}"/>
    <cellStyle name="Accent2 4" xfId="34127" xr:uid="{ED83C88A-A51D-447A-B3FF-F5015935679E}"/>
    <cellStyle name="Accent3" xfId="40" builtinId="37" customBuiltin="1"/>
    <cellStyle name="Accent3 2" xfId="33886" xr:uid="{E6D5B0C3-AD9B-4AC9-8B49-7B3240F55123}"/>
    <cellStyle name="Accent3 3" xfId="33995" xr:uid="{80C93BE8-6F46-45F2-BF89-B434BF25D3C1}"/>
    <cellStyle name="Accent3 4" xfId="34128" xr:uid="{C58AB387-6A3D-4CE7-888F-D74266E9006D}"/>
    <cellStyle name="Accent4" xfId="44" builtinId="41" customBuiltin="1"/>
    <cellStyle name="Accent4 2" xfId="33887" xr:uid="{185F658D-9324-4DB7-AC4D-B82BD6A611E4}"/>
    <cellStyle name="Accent4 3" xfId="33996" xr:uid="{12CE1484-1005-4FCF-BEEB-557271627CC1}"/>
    <cellStyle name="Accent4 4" xfId="34129" xr:uid="{42249D9A-F711-4783-9428-15BEFA882926}"/>
    <cellStyle name="Accent5" xfId="48" builtinId="45" customBuiltin="1"/>
    <cellStyle name="Accent5 2" xfId="33888" xr:uid="{7E9AFE00-3193-44BD-B37A-DF96A0770854}"/>
    <cellStyle name="Accent5 3" xfId="33997" xr:uid="{1ABF250D-09C0-450E-9084-6D2757887F97}"/>
    <cellStyle name="Accent5 4" xfId="34130" xr:uid="{0666F046-9188-46A1-83E6-750A02F87400}"/>
    <cellStyle name="Accent6" xfId="52" builtinId="49" customBuiltin="1"/>
    <cellStyle name="Accent6 2" xfId="33889" xr:uid="{7CA60041-331A-41EC-A516-15F03E20E18D}"/>
    <cellStyle name="Accent6 3" xfId="33998" xr:uid="{258BB3B6-EDCA-44CD-9584-DB902F02B82D}"/>
    <cellStyle name="Accent6 4" xfId="34131" xr:uid="{FFCEFE17-AF9E-4D72-AAE8-121F485B0C00}"/>
    <cellStyle name="AggblueBoldCels" xfId="33890" xr:uid="{FA7AA094-EA32-40C7-A1BB-F3216CF1B869}"/>
    <cellStyle name="AggblueBoldCels 2" xfId="33891" xr:uid="{59C5D04F-EF39-42E4-A9F8-D51B0A8BEE2B}"/>
    <cellStyle name="AggblueCels" xfId="33815" xr:uid="{428EF0A6-E729-41E2-9487-960F433ADFE3}"/>
    <cellStyle name="AggblueCels 2" xfId="33892" xr:uid="{881D9415-3F7E-4C33-91DC-A74D8C702996}"/>
    <cellStyle name="AggblueCels_1x" xfId="33814" xr:uid="{D53121A8-BB72-41E5-A617-06D0653F0BFE}"/>
    <cellStyle name="AggBoldCells" xfId="33788" xr:uid="{24706E45-0DDA-4CEF-92AF-33BE5D4CCD7B}"/>
    <cellStyle name="AggBoldCells 2" xfId="33893" xr:uid="{F965A7DD-E195-4D91-8446-2FC2E06900C6}"/>
    <cellStyle name="AggBoldCells 3" xfId="33968" xr:uid="{89A0E137-E5C1-409C-BA10-7DEE7D377C13}"/>
    <cellStyle name="AggBoldCells 4" xfId="34120" xr:uid="{08704443-6F7F-4EF6-BCEB-636ADF28AB7D}"/>
    <cellStyle name="AggCels" xfId="33791" xr:uid="{53C9D3BD-3F3F-48EA-8D39-658DF8B911B0}"/>
    <cellStyle name="AggCels 2" xfId="33894" xr:uid="{E151788F-119A-429A-A7EB-F1C71475FF94}"/>
    <cellStyle name="AggCels 3" xfId="33969" xr:uid="{9D8C11CD-F64D-4BC8-8D54-DCF9E08A2682}"/>
    <cellStyle name="AggCels 4" xfId="34121" xr:uid="{B5429468-E871-4074-B1F3-4A667176B1EB}"/>
    <cellStyle name="AggCels_T(2)" xfId="33789" xr:uid="{8AF935F6-ED18-4DA4-9740-0EECB5472B95}"/>
    <cellStyle name="AggGreen" xfId="33805" xr:uid="{65B398D4-FC07-44D9-B898-01B0D5EA8D2C}"/>
    <cellStyle name="AggGreen 2" xfId="33895" xr:uid="{95EB5DCC-5134-4E15-86D3-6F5242246A19}"/>
    <cellStyle name="AggGreen 2 2" xfId="34179" xr:uid="{5C1136BD-75F1-4328-924C-6E6D95B2F2AF}"/>
    <cellStyle name="AggGreen 2 2 2" xfId="34356" xr:uid="{2034D325-2B79-42E1-B343-09196B723360}"/>
    <cellStyle name="AggGreen 2 2 2 2" xfId="34571" xr:uid="{45230DD4-2498-477D-8735-C31AE3798E0E}"/>
    <cellStyle name="AggGreen 2 2 3" xfId="34486" xr:uid="{8E30C567-CC98-4F01-B1B2-F69B4CE08C32}"/>
    <cellStyle name="AggGreen 2 3" xfId="34037" xr:uid="{38DA3404-55ED-4719-B732-A97402242B97}"/>
    <cellStyle name="AggGreen 2 3 2" xfId="34376" xr:uid="{BEF62264-E7D0-4A8B-A4AE-A39F2D22757D}"/>
    <cellStyle name="AggGreen 2 3 2 2" xfId="34591" xr:uid="{A6C579C3-C4FB-42E2-B879-C155D00EBAB4}"/>
    <cellStyle name="AggGreen 2 3 3" xfId="34445" xr:uid="{41789833-6CBD-4A0C-9F84-8BE2A0F4D0E7}"/>
    <cellStyle name="AggGreen 2 3 3 2" xfId="34660" xr:uid="{3231E96A-0D92-4793-A139-BB6899AC7EF3}"/>
    <cellStyle name="AggGreen 2 3 4" xfId="34441" xr:uid="{0606FF72-A0C8-4985-B035-991F1709FB78}"/>
    <cellStyle name="AggGreen 2 3 4 2" xfId="34656" xr:uid="{66DFC638-F826-4690-86AF-E4E94A6B6F4C}"/>
    <cellStyle name="AggGreen 3" xfId="34178" xr:uid="{7B3881D1-0A1D-4032-B815-2E94E82D9F25}"/>
    <cellStyle name="AggGreen 3 2" xfId="34305" xr:uid="{D0D2233C-6806-47B7-8712-B2B8BEDE2291}"/>
    <cellStyle name="AggGreen 3 2 2" xfId="34520" xr:uid="{64052833-EE8E-48AB-AEBC-FB9F56F3F4DA}"/>
    <cellStyle name="AggGreen 3 3" xfId="34485" xr:uid="{AB5A0D6A-001A-4967-9AC2-BE2C2EEBB5E3}"/>
    <cellStyle name="AggGreen 4" xfId="34036" xr:uid="{E6E5909E-D16F-4DD0-9FC3-EF97234F0348}"/>
    <cellStyle name="AggGreen 4 2" xfId="34375" xr:uid="{3AD93F55-D0CF-4810-86E0-5EAED9F0ED78}"/>
    <cellStyle name="AggGreen 4 2 2" xfId="34590" xr:uid="{58160398-B55D-4F00-AE85-9750B2EFE544}"/>
    <cellStyle name="AggGreen 4 3" xfId="34290" xr:uid="{51DC46FD-E1EE-4A53-B3FF-7FE5B0CCFBE2}"/>
    <cellStyle name="AggGreen 4 3 2" xfId="34505" xr:uid="{32DECD05-219C-4203-A924-F85F8F5D80BE}"/>
    <cellStyle name="AggGreen 4 4" xfId="34408" xr:uid="{CEB373B2-708B-4BA6-93B8-F43AC0B9003A}"/>
    <cellStyle name="AggGreen 4 4 2" xfId="34623" xr:uid="{47501EE6-2281-4F70-9889-E6FA9F5D2B7C}"/>
    <cellStyle name="AggGreen 5" xfId="33857" xr:uid="{A3FD446D-FE26-4B69-B237-2F9FFB449322}"/>
    <cellStyle name="AggGreen_Bbdr" xfId="33806" xr:uid="{25EE9051-D4EE-4A38-B7BC-D6F92EE28DCB}"/>
    <cellStyle name="AggGreen12" xfId="33803" xr:uid="{006CD8E3-EA41-468D-8878-574A6CB4F91A}"/>
    <cellStyle name="AggGreen12 2" xfId="33896" xr:uid="{9605DEDE-1400-432B-9A91-243A8933A77D}"/>
    <cellStyle name="AggGreen12 2 2" xfId="34181" xr:uid="{F1152120-BFCB-4780-B49E-1571126D0DBC}"/>
    <cellStyle name="AggGreen12 2 2 2" xfId="34374" xr:uid="{4F672C5A-B296-4611-8F85-AFCBC9A49E51}"/>
    <cellStyle name="AggGreen12 2 2 2 2" xfId="34589" xr:uid="{42441893-2ACE-49CC-8526-AE4F7DBD7C2B}"/>
    <cellStyle name="AggGreen12 2 2 3" xfId="34488" xr:uid="{A5C9A09B-44F5-4415-8F53-5234E5DF6E5F}"/>
    <cellStyle name="AggGreen12 2 3" xfId="34039" xr:uid="{2A211A5C-5B46-41A4-A5AD-B95AA7830AAC}"/>
    <cellStyle name="AggGreen12 2 3 2" xfId="34378" xr:uid="{85B72996-797F-4F76-8382-9EF7E0998D9A}"/>
    <cellStyle name="AggGreen12 2 3 2 2" xfId="34593" xr:uid="{8A66F31C-2109-4DA8-9B6B-E9FC8B8C84E8}"/>
    <cellStyle name="AggGreen12 2 3 3" xfId="34327" xr:uid="{4F941D9C-D4E5-4B56-A1AE-B2CA74E49720}"/>
    <cellStyle name="AggGreen12 2 3 3 2" xfId="34542" xr:uid="{BE5A35C4-A850-4FEC-AAB3-A524FBA50B05}"/>
    <cellStyle name="AggGreen12 2 3 4" xfId="34407" xr:uid="{941BECF7-7ED7-46BC-A4AA-CD632F6B5F02}"/>
    <cellStyle name="AggGreen12 2 3 4 2" xfId="34622" xr:uid="{04870E56-42F9-4827-A2E2-221792A56D13}"/>
    <cellStyle name="AggGreen12 3" xfId="34180" xr:uid="{18BE89F4-8EA7-4AC6-8C54-0B4AE705158E}"/>
    <cellStyle name="AggGreen12 3 2" xfId="34304" xr:uid="{3DBB1470-E5E6-4D2A-8919-B897F13465F8}"/>
    <cellStyle name="AggGreen12 3 2 2" xfId="34519" xr:uid="{34920B31-BCEC-45F8-933D-678E6E13D8F9}"/>
    <cellStyle name="AggGreen12 3 3" xfId="34487" xr:uid="{855B0136-C599-4F95-AD1A-3BE2B9C58743}"/>
    <cellStyle name="AggGreen12 4" xfId="34038" xr:uid="{D942F3D4-4CFC-424A-8C50-56577B201FC7}"/>
    <cellStyle name="AggGreen12 4 2" xfId="34377" xr:uid="{722B6A06-315F-498F-8E36-E936904FEDA0}"/>
    <cellStyle name="AggGreen12 4 2 2" xfId="34592" xr:uid="{CACB7F96-49F7-4034-BFA5-847A8C779EF2}"/>
    <cellStyle name="AggGreen12 4 3" xfId="34429" xr:uid="{EFB3825A-210B-4D09-9E32-88CC5B673306}"/>
    <cellStyle name="AggGreen12 4 3 2" xfId="34644" xr:uid="{E55F5A3E-DE6D-46D7-9ED1-B47303A23D86}"/>
    <cellStyle name="AggGreen12 4 4" xfId="34440" xr:uid="{BF42991C-83D0-4823-A313-FE00EDDFD782}"/>
    <cellStyle name="AggGreen12 4 4 2" xfId="34655" xr:uid="{FFDABDF3-0168-4D44-A1B7-E277D7B0604D}"/>
    <cellStyle name="AggGreen12 5" xfId="33855" xr:uid="{ED913BFC-BC82-4BE8-B840-934232F96CA9}"/>
    <cellStyle name="AggOrange" xfId="33798" xr:uid="{1EE7EECB-3668-4A10-92F4-CDC0087CBB92}"/>
    <cellStyle name="AggOrange 2" xfId="33897" xr:uid="{1575CADD-87E7-456A-88F3-47419702A95F}"/>
    <cellStyle name="AggOrange 2 2" xfId="34183" xr:uid="{0E7CD8F6-32FA-4971-BE90-89AD388C6009}"/>
    <cellStyle name="AggOrange 2 2 2" xfId="34303" xr:uid="{AE61FDCC-279C-4D86-BB8E-B1716F6C0183}"/>
    <cellStyle name="AggOrange 2 2 2 2" xfId="34518" xr:uid="{57A3F65F-6FBD-45C7-A637-FD2F37F2AC8A}"/>
    <cellStyle name="AggOrange 2 2 3" xfId="34490" xr:uid="{E6B3BDE0-AD3C-4912-ABA3-1C7E5A7069BB}"/>
    <cellStyle name="AggOrange 2 3" xfId="34041" xr:uid="{7FF922B4-595A-4998-BFD4-B08437CC723E}"/>
    <cellStyle name="AggOrange 2 3 2" xfId="34380" xr:uid="{2834B036-8CD0-4F01-B611-9F13ECAE2FDA}"/>
    <cellStyle name="AggOrange 2 3 2 2" xfId="34595" xr:uid="{95C65FBC-CAA2-45C5-B5BF-94CAC02127E0}"/>
    <cellStyle name="AggOrange 2 3 3" xfId="34287" xr:uid="{72EABDA5-E9AA-4F65-8895-4BD9C7CF7F08}"/>
    <cellStyle name="AggOrange 2 3 3 2" xfId="34502" xr:uid="{8E90B736-4360-4675-A1D3-525ACF6B37C5}"/>
    <cellStyle name="AggOrange 2 3 4" xfId="34302" xr:uid="{24599CA9-CAC6-4FF4-ABEF-6ED6616749D1}"/>
    <cellStyle name="AggOrange 2 3 4 2" xfId="34517" xr:uid="{87B970C4-E33D-4AEE-B664-D03BBB63AF81}"/>
    <cellStyle name="AggOrange 3" xfId="34182" xr:uid="{8ADE0485-5292-4C27-B48C-FFB525EC4CE3}"/>
    <cellStyle name="AggOrange 3 2" xfId="34422" xr:uid="{76962A61-F746-48F2-B63F-343F5A1B0804}"/>
    <cellStyle name="AggOrange 3 2 2" xfId="34637" xr:uid="{4BD6BA14-8A31-4D1F-8D02-40129A88183A}"/>
    <cellStyle name="AggOrange 3 3" xfId="34489" xr:uid="{0052F0DC-3332-4094-957B-FEDD1A9813C8}"/>
    <cellStyle name="AggOrange 4" xfId="34040" xr:uid="{FFCDE2AF-FAD7-4CC1-B5E6-BD667657ACFB}"/>
    <cellStyle name="AggOrange 4 2" xfId="34379" xr:uid="{CED84DE5-6B7D-48C2-B39B-1A9AA7FCFBAD}"/>
    <cellStyle name="AggOrange 4 2 2" xfId="34594" xr:uid="{095DBCA6-4348-4908-A6A8-9E8F72E9BDA7}"/>
    <cellStyle name="AggOrange 4 3" xfId="34368" xr:uid="{6560B056-C60D-41A9-A693-69EE974649AB}"/>
    <cellStyle name="AggOrange 4 3 2" xfId="34583" xr:uid="{BAA5F2A5-BFFC-43FD-886B-E5BD2951F918}"/>
    <cellStyle name="AggOrange 4 4" xfId="34342" xr:uid="{40C6474D-69E6-498D-9EA5-FF8280A130A0}"/>
    <cellStyle name="AggOrange 4 4 2" xfId="34557" xr:uid="{956895E8-220A-4DD3-B6A5-346F096FB42D}"/>
    <cellStyle name="AggOrange 5" xfId="33851" xr:uid="{6820D271-7820-41B5-AAE2-3C6BCDDAACB1}"/>
    <cellStyle name="AggOrange_B_border" xfId="33810" xr:uid="{17958BA6-9360-47F9-96FE-E2B81816EA3B}"/>
    <cellStyle name="AggOrange9" xfId="33797" xr:uid="{3112917E-D1CA-49BD-9ADB-ED0A06A22748}"/>
    <cellStyle name="AggOrange9 2" xfId="33898" xr:uid="{7C514142-D3C0-4612-AF6E-2CFCF8667F46}"/>
    <cellStyle name="AggOrange9 2 2" xfId="34185" xr:uid="{8FC558ED-96F5-431E-A551-AB173B58C11C}"/>
    <cellStyle name="AggOrange9 2 2 2" xfId="34421" xr:uid="{6D460EF1-68DD-4365-9232-32F18AC6C427}"/>
    <cellStyle name="AggOrange9 2 2 2 2" xfId="34636" xr:uid="{40E9172B-224E-4C99-89B7-67B101832F14}"/>
    <cellStyle name="AggOrange9 2 2 3" xfId="34492" xr:uid="{3B7D2347-56B7-4B63-BB7C-75991FE3FF05}"/>
    <cellStyle name="AggOrange9 2 3" xfId="34043" xr:uid="{7E125B2A-4E8C-44A7-80BF-243750A20CB8}"/>
    <cellStyle name="AggOrange9 2 3 2" xfId="34382" xr:uid="{68A7AB8F-A989-4B7D-9BF5-86E47419090F}"/>
    <cellStyle name="AggOrange9 2 3 2 2" xfId="34597" xr:uid="{7DD376FE-8C19-42E5-97AC-B9AFEF7D0A3F}"/>
    <cellStyle name="AggOrange9 2 3 3" xfId="34428" xr:uid="{0E26C354-A041-4E3C-8394-917592ED5664}"/>
    <cellStyle name="AggOrange9 2 3 3 2" xfId="34643" xr:uid="{FD5856D0-226B-4E42-8901-A6EA9D8BF881}"/>
    <cellStyle name="AggOrange9 2 3 4" xfId="34442" xr:uid="{CEA1EE6A-2D91-44BA-A427-CD5CBDD450E7}"/>
    <cellStyle name="AggOrange9 2 3 4 2" xfId="34657" xr:uid="{99AEA3C9-C6FE-4870-8A8E-6600CF7A18CE}"/>
    <cellStyle name="AggOrange9 3" xfId="34184" xr:uid="{24FF510D-D662-46FB-9DE8-8AB3925FBBCD}"/>
    <cellStyle name="AggOrange9 3 2" xfId="34373" xr:uid="{A6C780AB-A31E-4818-AF3C-CB8D178847E0}"/>
    <cellStyle name="AggOrange9 3 2 2" xfId="34588" xr:uid="{5837F2FF-9689-4395-883B-9CDDBEF93DF7}"/>
    <cellStyle name="AggOrange9 3 3" xfId="34491" xr:uid="{1B3CE457-2042-4490-A686-77A6F817EB52}"/>
    <cellStyle name="AggOrange9 4" xfId="34042" xr:uid="{C18BB759-EE6F-431A-BBA5-2F013B1FE0F3}"/>
    <cellStyle name="AggOrange9 4 2" xfId="34381" xr:uid="{FC33F438-A6F9-4C19-AE31-F5FB9C1CBD97}"/>
    <cellStyle name="AggOrange9 4 2 2" xfId="34596" xr:uid="{86AD786E-4B7F-450D-B416-B859716C9901}"/>
    <cellStyle name="AggOrange9 4 3" xfId="34326" xr:uid="{368FB3A7-D9F8-42BD-8486-D9C63FB8AACD}"/>
    <cellStyle name="AggOrange9 4 3 2" xfId="34541" xr:uid="{7D86FA98-229B-4EFB-9A20-E2559CBF5F27}"/>
    <cellStyle name="AggOrange9 4 4" xfId="34372" xr:uid="{73EB8C71-C42C-4102-9754-EE47906D2E7D}"/>
    <cellStyle name="AggOrange9 4 4 2" xfId="34587" xr:uid="{EE9CA2CC-C249-4D21-9495-2D6F27EB7EA4}"/>
    <cellStyle name="AggOrange9 5" xfId="33850" xr:uid="{EFABA41F-4755-4426-B533-CD6C55948A6D}"/>
    <cellStyle name="AggOrangeLB_2x" xfId="33809" xr:uid="{0C4BC38D-1DB1-42B1-A23C-BE5396677EE4}"/>
    <cellStyle name="AggOrangeLBorder" xfId="33811" xr:uid="{CFD66564-2894-4A40-91FB-1C1BD81D4AEC}"/>
    <cellStyle name="AggOrangeLBorder 2" xfId="33899" xr:uid="{EF4235D2-DB77-48F8-AD4B-09C73728D120}"/>
    <cellStyle name="AggOrangeLBorder 2 2" xfId="34187" xr:uid="{BA6773E0-C1FD-4076-847D-595A8526A836}"/>
    <cellStyle name="AggOrangeLBorder 2 3" xfId="34045" xr:uid="{AD5808B0-948A-46A7-882F-83ECB12FBEF7}"/>
    <cellStyle name="AggOrangeLBorder 2 3 2" xfId="34384" xr:uid="{0AE58548-CD8E-44E7-8AE1-934774907741}"/>
    <cellStyle name="AggOrangeLBorder 2 3 2 2" xfId="34599" xr:uid="{02A3101A-1273-4E40-BCB2-9D9BC0010F2B}"/>
    <cellStyle name="AggOrangeLBorder 2 3 3" xfId="34324" xr:uid="{51B84784-0448-4A67-8A80-65725A2FE3A8}"/>
    <cellStyle name="AggOrangeLBorder 2 3 3 2" xfId="34539" xr:uid="{A55CCA8B-0CCF-4AC8-A441-8950D706E1B0}"/>
    <cellStyle name="AggOrangeLBorder 2 3 4" xfId="34350" xr:uid="{D6BD0B80-9A9C-4FB0-BEF0-13C1300A8DEE}"/>
    <cellStyle name="AggOrangeLBorder 2 3 4 2" xfId="34565" xr:uid="{C5C4BA42-8A49-4A60-AB16-EDA895A03A5E}"/>
    <cellStyle name="AggOrangeLBorder 2 3 5" xfId="34470" xr:uid="{6116EA27-B7CB-46C4-839B-6B0CEEA79DBB}"/>
    <cellStyle name="AggOrangeLBorder 3" xfId="34186" xr:uid="{C8752F99-A687-4F58-8560-677887027EF7}"/>
    <cellStyle name="AggOrangeLBorder 4" xfId="34044" xr:uid="{98C1483B-FEFD-4442-8F55-9B27941D400F}"/>
    <cellStyle name="AggOrangeLBorder 4 2" xfId="34383" xr:uid="{1646D06D-A42A-430C-9028-D8EDE83D9269}"/>
    <cellStyle name="AggOrangeLBorder 4 2 2" xfId="34598" xr:uid="{A9973E02-E7A9-40AD-8FB5-5C94C89BFC83}"/>
    <cellStyle name="AggOrangeLBorder 4 3" xfId="34325" xr:uid="{1FDB518D-8868-4FED-A719-14E50DA710BA}"/>
    <cellStyle name="AggOrangeLBorder 4 3 2" xfId="34540" xr:uid="{F309C221-69D2-45DC-A4CF-B772E15AEA01}"/>
    <cellStyle name="AggOrangeLBorder 4 4" xfId="34346" xr:uid="{5AD1018F-FC7D-4F25-9115-EF668EA020C9}"/>
    <cellStyle name="AggOrangeLBorder 4 4 2" xfId="34561" xr:uid="{1C2EF3CD-4DC3-4669-A670-7506B0B0E6AB}"/>
    <cellStyle name="AggOrangeLBorder 4 5" xfId="34469" xr:uid="{9A7B5419-820C-4A30-8B16-108AD4CCEE39}"/>
    <cellStyle name="AggOrangeLBorder 5" xfId="33858" xr:uid="{C8F55AFE-B249-43F9-91E8-587DEB09E526}"/>
    <cellStyle name="AggOrangeRBorder" xfId="33800" xr:uid="{B947A463-29F1-4D1D-BA65-4DB98537F72E}"/>
    <cellStyle name="AggOrangeRBorder 2" xfId="33900" xr:uid="{92D43E66-394A-47AE-9F6A-D60C26ADC23F}"/>
    <cellStyle name="AggOrangeRBorder 2 2" xfId="34189" xr:uid="{11D7AB77-A610-43AA-9983-C66B7D7AFB84}"/>
    <cellStyle name="AggOrangeRBorder 2 2 2" xfId="34301" xr:uid="{3FDD42EA-EC0E-428F-9B0D-10A05CA5364E}"/>
    <cellStyle name="AggOrangeRBorder 2 2 2 2" xfId="34516" xr:uid="{BA4873BC-DBE2-4664-97C0-E735D083604C}"/>
    <cellStyle name="AggOrangeRBorder 2 3" xfId="34047" xr:uid="{5AD6E14F-1E6B-4D95-9853-3B498EE0648A}"/>
    <cellStyle name="AggOrangeRBorder 2 3 2" xfId="34386" xr:uid="{266E6CA0-415C-4555-B03B-DB7BE183B1F6}"/>
    <cellStyle name="AggOrangeRBorder 2 3 2 2" xfId="34601" xr:uid="{0EA1C3DB-1E13-4F78-8565-CA43447E7954}"/>
    <cellStyle name="AggOrangeRBorder 2 3 3" xfId="34362" xr:uid="{64378D85-5303-4695-AE5C-CC113510930F}"/>
    <cellStyle name="AggOrangeRBorder 2 3 3 2" xfId="34577" xr:uid="{D3F132A8-7B93-4D13-B904-F16351A2BC8C}"/>
    <cellStyle name="AggOrangeRBorder 2 3 4" xfId="34344" xr:uid="{F99A8DC1-7373-41B4-B891-4AF6FB3E9EFD}"/>
    <cellStyle name="AggOrangeRBorder 2 3 4 2" xfId="34559" xr:uid="{4E1A567D-6E2C-4367-A7D5-2E27C19812D4}"/>
    <cellStyle name="AggOrangeRBorder 2 3 5" xfId="34472" xr:uid="{45BEC390-0AC7-43DE-836F-1BB177C7B751}"/>
    <cellStyle name="AggOrangeRBorder 3" xfId="34188" xr:uid="{65FC4E3A-A613-433D-A1CA-3331ECD67B33}"/>
    <cellStyle name="AggOrangeRBorder 3 2" xfId="33825" xr:uid="{BF9570D6-C6A3-4734-9ECF-D35EB96CF74D}"/>
    <cellStyle name="AggOrangeRBorder 3 2 2" xfId="34420" xr:uid="{FF330CE8-99F8-476F-A76E-CC452E09F7A9}"/>
    <cellStyle name="AggOrangeRBorder 3 2 3" xfId="34635" xr:uid="{1216393E-B2C7-4B05-A9A5-5840A6194E87}"/>
    <cellStyle name="AggOrangeRBorder 4" xfId="34046" xr:uid="{5D0289DE-DFCC-4ED9-B478-39C0AAAC21A1}"/>
    <cellStyle name="AggOrangeRBorder 4 2" xfId="34385" xr:uid="{8798A829-A93D-4C69-A8B0-1EAD240AEB44}"/>
    <cellStyle name="AggOrangeRBorder 4 2 2" xfId="34600" xr:uid="{72582FDA-D44E-4A2D-B0F3-755668F66ECA}"/>
    <cellStyle name="AggOrangeRBorder 4 3" xfId="34418" xr:uid="{4144DAA4-0190-4E51-B590-1BB4E96DA1A8}"/>
    <cellStyle name="AggOrangeRBorder 4 3 2" xfId="34633" xr:uid="{2CED2219-4CCD-45B3-A5DC-8F918BDD17E9}"/>
    <cellStyle name="AggOrangeRBorder 4 4" xfId="34439" xr:uid="{0F92E96D-7E2E-48B4-BBFA-857664A3ED7B}"/>
    <cellStyle name="AggOrangeRBorder 4 4 2" xfId="34654" xr:uid="{26A92E12-5889-4E4F-AA5E-B2F037F52501}"/>
    <cellStyle name="AggOrangeRBorder 4 5" xfId="34471" xr:uid="{072477B4-8F22-41C7-82D4-5D25F471DAE7}"/>
    <cellStyle name="AggOrangeRBorder 5" xfId="33853" xr:uid="{F4D73F68-30B5-437A-B256-4FF925B9006A}"/>
    <cellStyle name="AggOrangeRBorder_CRFReport-template" xfId="33812" xr:uid="{DE16A2E3-74C4-40BA-9764-441DBB9B3068}"/>
    <cellStyle name="Akzent1" xfId="33901" xr:uid="{826161DB-09CC-41DD-ADBE-F92A6AADC74C}"/>
    <cellStyle name="Akzent2" xfId="33902" xr:uid="{ED95892A-F638-4933-8113-2B1E88CE3991}"/>
    <cellStyle name="Akzent3" xfId="33903" xr:uid="{CFF63BA6-990F-49B9-B63C-A8F892A50A5E}"/>
    <cellStyle name="Akzent4" xfId="33904" xr:uid="{66A9BC5D-1FF8-4BF1-A92C-935C070FE1D8}"/>
    <cellStyle name="Akzent5" xfId="33905" xr:uid="{912C6C6F-8B49-4EF6-968E-2D9CDE2183E0}"/>
    <cellStyle name="Akzent6" xfId="33906" xr:uid="{C6FCB219-1836-4D78-BBB5-B2960FDFD365}"/>
    <cellStyle name="Ausgabe" xfId="33826" hidden="1" xr:uid="{4FDD8990-3A52-4DDD-AAC2-DF448452E295}"/>
    <cellStyle name="Ausgabe 2" xfId="34167" xr:uid="{9E5F1AF0-457A-4283-8078-61FA7BC594C1}"/>
    <cellStyle name="Ausgabe 2 2" xfId="34423" xr:uid="{79371C77-06FD-4CD4-B028-E15352E9DFFE}"/>
    <cellStyle name="Ausgabe 2 2 2" xfId="34638" xr:uid="{0D37BB2E-C43E-4691-A43F-313E4C8A1F54}"/>
    <cellStyle name="Ausgabe 2 3" xfId="34308" xr:uid="{959F213A-C213-4934-9FFA-6025F0AC8B37}"/>
    <cellStyle name="Ausgabe 2 3 2" xfId="34523" xr:uid="{898B64C7-396F-4F9F-BDAB-8EA2F8BB23F6}"/>
    <cellStyle name="Ausgabe 2 4" xfId="34481" xr:uid="{67F98CEA-DAE3-41D9-AB96-652781BCF9BB}"/>
    <cellStyle name="Ausgabe 3" xfId="34058" xr:uid="{88173181-B416-462E-8009-D30BFA6FF469}"/>
    <cellStyle name="Ausgabe 3 2" xfId="34395" xr:uid="{9E4889F1-1720-4C20-9441-886B3BCF6F45}"/>
    <cellStyle name="Ausgabe 3 2 2" xfId="34610" xr:uid="{52E3B77A-D55B-45F8-BBB6-F813E6F1D2A5}"/>
    <cellStyle name="Ausgabe 3 3" xfId="34314" xr:uid="{763737EC-8B78-431B-9EB6-893250B2CC39}"/>
    <cellStyle name="Ausgabe 3 3 2" xfId="34529" xr:uid="{5D515F74-CDF0-4258-A736-B48AE90286FA}"/>
    <cellStyle name="Ausgabe 3 4" xfId="34478" xr:uid="{F0177A75-ADC2-446C-BE3D-FBA2DEBF50FC}"/>
    <cellStyle name="Ausgabe 4" xfId="34319" xr:uid="{E65F83B6-A67C-4013-A995-9B2075ED1581}"/>
    <cellStyle name="Ausgabe 4 2" xfId="34534" xr:uid="{A0F01BB0-2021-490A-9E23-07540530FB87}"/>
    <cellStyle name="Ausgabe 5" xfId="34438" xr:uid="{64B03CB9-0642-4203-A57F-C59E69034412}"/>
    <cellStyle name="Ausgabe 5 2" xfId="34653" xr:uid="{CC0B028A-F96D-4621-BEDD-4187AC804ABC}"/>
    <cellStyle name="Ausgabe 6" xfId="34454" xr:uid="{6B2B0DC2-6328-4F44-BB59-3CD1965251A0}"/>
    <cellStyle name="Bad" xfId="24" builtinId="27" customBuiltin="1"/>
    <cellStyle name="Bad 2" xfId="33907" xr:uid="{55D10846-97F1-497E-87DD-169FB724365B}"/>
    <cellStyle name="Bad 3" xfId="33999" xr:uid="{FB4C92DD-F501-48A0-8EE0-514451A765F0}"/>
    <cellStyle name="Bad 4" xfId="34139" xr:uid="{E6B68FBC-F154-477F-ADED-C7891B495243}"/>
    <cellStyle name="Berechnung" xfId="33827" hidden="1" xr:uid="{E490EB1D-109D-4ACC-B6CD-8D7D08771C51}"/>
    <cellStyle name="Berechnung 2" xfId="34168" xr:uid="{2A02BA3A-DD43-4208-B043-6425FCEC853A}"/>
    <cellStyle name="Berechnung 2 2" xfId="34424" xr:uid="{AC58DE6B-88CB-4468-B057-253463742576}"/>
    <cellStyle name="Berechnung 2 2 2" xfId="34639" xr:uid="{F46A5274-E347-42FD-88FF-D454458753BE}"/>
    <cellStyle name="Berechnung 2 3" xfId="34289" xr:uid="{39F6141D-12E4-4B59-9669-B203CD578476}"/>
    <cellStyle name="Berechnung 2 3 2" xfId="34504" xr:uid="{BB17B72F-D045-4DAD-92DB-7189F53F5E64}"/>
    <cellStyle name="Berechnung 2 4" xfId="34345" xr:uid="{79C5A7AC-24A4-4A3B-AACE-4ABE39924717}"/>
    <cellStyle name="Berechnung 2 4 2" xfId="34560" xr:uid="{03B5595E-FB50-44EA-A05A-2A067292650D}"/>
    <cellStyle name="Berechnung 2 5" xfId="34482" xr:uid="{52BA9BF0-D64E-4599-9FF2-E87C0591CDED}"/>
    <cellStyle name="Berechnung 3" xfId="34048" xr:uid="{498754F8-AEE3-4049-B787-C426A7CAC741}"/>
    <cellStyle name="Berechnung 3 2" xfId="34387" xr:uid="{2CE8E7E4-799A-42C7-A34C-6F5069971EC5}"/>
    <cellStyle name="Berechnung 3 2 2" xfId="34602" xr:uid="{33ED17A9-5766-4E99-8607-75401CE6AA9C}"/>
    <cellStyle name="Berechnung 3 3" xfId="34323" xr:uid="{07FD9162-8D2D-4362-90C3-2B2D18E04123}"/>
    <cellStyle name="Berechnung 3 3 2" xfId="34538" xr:uid="{B7667DC3-D9D3-463C-95FF-6D7FE79DC904}"/>
    <cellStyle name="Berechnung 3 4" xfId="34335" xr:uid="{07B7A7F3-7C7C-43FB-8A40-963E632501A7}"/>
    <cellStyle name="Berechnung 3 4 2" xfId="34550" xr:uid="{F27A60F2-84F1-4971-85AF-89E2C77D6336}"/>
    <cellStyle name="Berechnung 3 5" xfId="34473" xr:uid="{1042FC5C-D7DF-4E9B-9228-289530EF8CD1}"/>
    <cellStyle name="Berechnung 4" xfId="34320" xr:uid="{C1781135-9785-4186-B763-93F90ECE3D92}"/>
    <cellStyle name="Berechnung 4 2" xfId="34535" xr:uid="{D4B91F60-7B5C-4601-BD1B-467B729EBD7D}"/>
    <cellStyle name="Berechnung 5" xfId="34437" xr:uid="{AE0D3E8B-2AE6-4D92-8C2F-F7E79B929E51}"/>
    <cellStyle name="Berechnung 5 2" xfId="34652" xr:uid="{FEDC9850-9D98-4F6F-B9A7-10CC8BBC9EEE}"/>
    <cellStyle name="Berechnung 6" xfId="34449" xr:uid="{CDC2FB06-F902-4799-BEED-4A9D342E5218}"/>
    <cellStyle name="Berechnung 6 2" xfId="34663" xr:uid="{546643AA-C0FD-4637-9520-8CE3222C777B}"/>
    <cellStyle name="Berechnung 7" xfId="34455" xr:uid="{3E7A5A5D-DAF2-40A7-9FA9-B42381265F0A}"/>
    <cellStyle name="Bold GHG Numbers (0.00)" xfId="33908" xr:uid="{86B23D69-AB24-421A-93FA-0B771DEE0B17}"/>
    <cellStyle name="Calculation" xfId="4" builtinId="22" customBuiltin="1"/>
    <cellStyle name="Calculation 1" xfId="34672" xr:uid="{FD1332AE-F866-4841-9164-3B72E1E5F53E}"/>
    <cellStyle name="Calculation 1 2" xfId="34685" xr:uid="{6F5396CE-ACF0-4A91-957D-E5AB28B4915C}"/>
    <cellStyle name="Calculation 2" xfId="33909" xr:uid="{D7C64174-F744-43EE-B9FB-EF94A590069A}"/>
    <cellStyle name="Calculation 2 2" xfId="34322" xr:uid="{431CC36C-59B7-47CE-A610-CBC53F2E25A5}"/>
    <cellStyle name="Calculation 2 2 2" xfId="34537" xr:uid="{1A197903-C783-41E9-8E44-A9C05DEF4BA6}"/>
    <cellStyle name="Calculation 2 3" xfId="34406" xr:uid="{BD5CF7DB-7905-4996-932D-4D10D2F25A1D}"/>
    <cellStyle name="Calculation 2 3 2" xfId="34621" xr:uid="{A3006B63-956D-4BA3-B525-F6B215DE4274}"/>
    <cellStyle name="Calculation 2 4" xfId="34312" xr:uid="{4DD12236-DEFB-4C44-B936-818663547896}"/>
    <cellStyle name="Calculation 2 4 2" xfId="34527" xr:uid="{F4BCA019-F529-4012-8E0D-2572E49097ED}"/>
    <cellStyle name="Calculation 2 5" xfId="34456" xr:uid="{3BE634E0-4641-4E45-9AF1-3F94D1546CFF}"/>
    <cellStyle name="Calculation 2 6" xfId="34673" xr:uid="{E877E629-48FC-4CA7-B635-61AF08380231}"/>
    <cellStyle name="Calculation 2 7" xfId="34686" xr:uid="{1A291F5E-A579-4AE9-A596-3A5B23DCAE2A}"/>
    <cellStyle name="Calculation 3" xfId="34000" xr:uid="{0FF76EC7-109D-4F20-A3FB-882BE196A51C}"/>
    <cellStyle name="Calculation 3 2" xfId="34361" xr:uid="{8E9A02D1-EA5C-4B56-9F51-EA72B84F2A63}"/>
    <cellStyle name="Calculation 3 2 2" xfId="34576" xr:uid="{3C666508-0AB2-45D3-848B-927B326C7E20}"/>
    <cellStyle name="Calculation 3 3" xfId="34347" xr:uid="{4A3143FF-C0CF-4540-B6C3-A54C9E688E19}"/>
    <cellStyle name="Calculation 3 3 2" xfId="34562" xr:uid="{257C52B6-6FCD-48B5-B2C7-376B0F200F23}"/>
    <cellStyle name="Calculation 3 4" xfId="34431" xr:uid="{438CFC0D-9EAC-473C-9A4D-92DEBF7092F2}"/>
    <cellStyle name="Calculation 3 4 2" xfId="34646" xr:uid="{88E8A6AF-E514-47BD-9C83-5D16932EE8E1}"/>
    <cellStyle name="Calculation 3 5" xfId="34464" xr:uid="{FE370264-A345-4BF8-A36B-EECA0CA4BE08}"/>
    <cellStyle name="Check Cell" xfId="29" builtinId="23" customBuiltin="1"/>
    <cellStyle name="Check Cell 2" xfId="33910" xr:uid="{E10998E7-AB5A-462A-9455-0CD2D3962ABC}"/>
    <cellStyle name="Check Cell 3" xfId="34001" xr:uid="{5500D381-3163-4B62-8F5B-E3534839F513}"/>
    <cellStyle name="Check Cell 4" xfId="34145" xr:uid="{636C1E84-81C7-4AC2-BD63-436131604302}"/>
    <cellStyle name="Comma 2" xfId="14" xr:uid="{8EAB90B5-DA25-4C48-A66A-D14A2BCBB95E}"/>
    <cellStyle name="Comma 2 10" xfId="1291" xr:uid="{FDF4F76D-93BB-476C-99D7-3A081FE7F172}"/>
    <cellStyle name="Comma 2 10 2" xfId="2619" xr:uid="{13A26C78-EB7D-4A50-8693-D7FC32F38445}"/>
    <cellStyle name="Comma 2 10 2 2" xfId="5409" xr:uid="{8068DCF9-D07E-4E8A-ACE2-147709A20DBE}"/>
    <cellStyle name="Comma 2 10 2 2 2" xfId="13739" xr:uid="{63355159-5285-422B-AFA1-0EDAD1634207}"/>
    <cellStyle name="Comma 2 10 2 2 2 2" xfId="30396" xr:uid="{080BB9B9-2412-4352-8D5A-3AEDFFBEF08A}"/>
    <cellStyle name="Comma 2 10 2 2 3" xfId="22068" xr:uid="{516B1AAE-5EF1-4EFC-AC77-AF51AA865153}"/>
    <cellStyle name="Comma 2 10 2 3" xfId="8185" xr:uid="{3D2FC058-192C-43C5-8496-C7304F8B6B0E}"/>
    <cellStyle name="Comma 2 10 2 3 2" xfId="16515" xr:uid="{F6C0AB87-E6C8-4C98-9C41-8F6D06F38207}"/>
    <cellStyle name="Comma 2 10 2 3 2 2" xfId="33172" xr:uid="{81718E3D-17A3-4B79-8C5F-8CEDF270C1E0}"/>
    <cellStyle name="Comma 2 10 2 3 3" xfId="24844" xr:uid="{06D59E94-D5AE-4653-A925-160C12CC3B06}"/>
    <cellStyle name="Comma 2 10 2 4" xfId="10963" xr:uid="{57D170F7-ED7E-45A6-A753-C0874D90D6DB}"/>
    <cellStyle name="Comma 2 10 2 4 2" xfId="27620" xr:uid="{3D43C2BE-75D8-480D-8732-7178228BFA12}"/>
    <cellStyle name="Comma 2 10 2 5" xfId="33641" xr:uid="{8EA2F663-6B60-480A-B7B7-65B21A18610D}"/>
    <cellStyle name="Comma 2 10 2 6" xfId="19292" xr:uid="{977E7437-0250-411C-8525-1D38D35680DF}"/>
    <cellStyle name="Comma 2 10 3" xfId="4082" xr:uid="{D6E79EEC-1AE4-435A-8ACC-0B91D6F5EE86}"/>
    <cellStyle name="Comma 2 10 3 2" xfId="12412" xr:uid="{3889FF72-7953-41F2-8E83-23FB63CEA6EB}"/>
    <cellStyle name="Comma 2 10 3 2 2" xfId="29069" xr:uid="{26BB70F9-A975-4324-B400-8D341DBB73EC}"/>
    <cellStyle name="Comma 2 10 3 3" xfId="20741" xr:uid="{C85A6018-0AE1-47B5-8ED7-5F0CE1CF6432}"/>
    <cellStyle name="Comma 2 10 4" xfId="6858" xr:uid="{11E9C0E8-DA4F-4747-BB93-16F7D2D888B1}"/>
    <cellStyle name="Comma 2 10 4 2" xfId="15188" xr:uid="{48D7DF79-682A-4808-8219-F4CC5B107601}"/>
    <cellStyle name="Comma 2 10 4 2 2" xfId="31845" xr:uid="{1BDDACB8-EA99-40A2-8752-6628E88E0FBE}"/>
    <cellStyle name="Comma 2 10 4 3" xfId="23517" xr:uid="{2AC5166F-2D2A-4E38-96FD-7BF57FCBFB2D}"/>
    <cellStyle name="Comma 2 10 5" xfId="9636" xr:uid="{C2EF4315-F4C0-49F6-8E1E-4102451A5EDF}"/>
    <cellStyle name="Comma 2 10 5 2" xfId="26293" xr:uid="{832B3978-3611-4F28-A379-BE312BA53276}"/>
    <cellStyle name="Comma 2 10 6" xfId="33508" xr:uid="{46799E11-9734-4ED9-8372-F34DE607CD05}"/>
    <cellStyle name="Comma 2 10 7" xfId="17965" xr:uid="{143FCE4C-C9E3-4950-B55C-04E12C1805D9}"/>
    <cellStyle name="Comma 2 11" xfId="2712" xr:uid="{4372D9BE-426E-4932-A924-1414DB2E7FA6}"/>
    <cellStyle name="Comma 2 11 2" xfId="5497" xr:uid="{8D687B52-A4E8-4377-B4FC-360D6DAD955C}"/>
    <cellStyle name="Comma 2 11 2 2" xfId="13827" xr:uid="{D84FBB76-45A3-4E2D-9D28-D1E9B713B296}"/>
    <cellStyle name="Comma 2 11 2 2 2" xfId="30484" xr:uid="{97D1FDF0-47B6-4372-A803-D141DA9425C5}"/>
    <cellStyle name="Comma 2 11 2 3" xfId="22156" xr:uid="{FE1BCC69-A9D7-49C6-9E57-97E0B29688DA}"/>
    <cellStyle name="Comma 2 11 3" xfId="8273" xr:uid="{68448A23-870F-4E76-9D3B-625A5671659D}"/>
    <cellStyle name="Comma 2 11 3 2" xfId="16603" xr:uid="{4088425E-0B1B-4431-83B8-CB7678161E37}"/>
    <cellStyle name="Comma 2 11 3 2 2" xfId="33260" xr:uid="{40FE721D-CCAA-4311-BBEF-DCBB80F85733}"/>
    <cellStyle name="Comma 2 11 3 3" xfId="24932" xr:uid="{41F51F8C-5C2E-4874-B819-1BCE04CE7799}"/>
    <cellStyle name="Comma 2 11 4" xfId="11051" xr:uid="{70BF2C72-D6AC-48BE-91EC-F33504851ECD}"/>
    <cellStyle name="Comma 2 11 4 2" xfId="27708" xr:uid="{BF51F50B-CF42-4AB7-8B5F-C5B5E94BC729}"/>
    <cellStyle name="Comma 2 11 5" xfId="33659" xr:uid="{66A4FCF3-CDB5-4A43-8DB5-1CF43227052C}"/>
    <cellStyle name="Comma 2 11 6" xfId="19380" xr:uid="{FEE56EF1-A4FB-4869-BF0F-ED6FA6AA3BED}"/>
    <cellStyle name="Comma 2 12" xfId="1409" xr:uid="{A565CDA3-B4FA-456B-AC99-2EB35AEBD884}"/>
    <cellStyle name="Comma 2 12 2" xfId="4200" xr:uid="{52DCF6A8-FDC4-4B0C-94CD-AC84A937F94A}"/>
    <cellStyle name="Comma 2 12 2 2" xfId="12530" xr:uid="{119B5DBB-F1BB-44D0-A0BD-A9DC72A77DFD}"/>
    <cellStyle name="Comma 2 12 2 2 2" xfId="29187" xr:uid="{40CEDDB2-CEFD-4E7C-B7B9-408C6030070D}"/>
    <cellStyle name="Comma 2 12 2 3" xfId="20859" xr:uid="{1D2A400A-0E0F-4FED-BECE-9869830AC558}"/>
    <cellStyle name="Comma 2 12 3" xfId="6976" xr:uid="{134C9EAB-B420-4FE2-96C9-E820BB3D2FD7}"/>
    <cellStyle name="Comma 2 12 3 2" xfId="15306" xr:uid="{50184138-86E1-4ACC-95B8-C610ED802CBF}"/>
    <cellStyle name="Comma 2 12 3 2 2" xfId="31963" xr:uid="{751E98AC-2BC5-4E4C-A69C-FD43D5B84845}"/>
    <cellStyle name="Comma 2 12 3 3" xfId="23635" xr:uid="{469D9624-44EB-4E1D-8199-2246E6CA034D}"/>
    <cellStyle name="Comma 2 12 4" xfId="9754" xr:uid="{B41FC414-63DB-41CF-8525-5123DDFDB868}"/>
    <cellStyle name="Comma 2 12 4 2" xfId="26411" xr:uid="{E1B18AA9-9791-4A95-93AA-2DE17127225F}"/>
    <cellStyle name="Comma 2 12 5" xfId="33521" xr:uid="{22277563-FCE0-471A-9A2F-69D2A1468CCB}"/>
    <cellStyle name="Comma 2 12 6" xfId="18083" xr:uid="{591D915E-B77F-43C3-8CD8-96804ED88B33}"/>
    <cellStyle name="Comma 2 13" xfId="2872" xr:uid="{0451A59D-AFB7-45EC-9E40-0B8C3A7F3F6E}"/>
    <cellStyle name="Comma 2 13 2" xfId="11203" xr:uid="{4A6A0520-EF88-4359-B376-6B51B36C1A40}"/>
    <cellStyle name="Comma 2 13 2 2" xfId="27860" xr:uid="{2784ABFA-1FEE-4553-B167-446A75D07BBA}"/>
    <cellStyle name="Comma 2 13 3" xfId="19532" xr:uid="{86633D94-09F7-464C-B2A3-9AC69903C571}"/>
    <cellStyle name="Comma 2 14" xfId="5649" xr:uid="{4E9A641F-F681-4C14-848F-C8C305BC594B}"/>
    <cellStyle name="Comma 2 14 2" xfId="13979" xr:uid="{82B5C18B-B3FB-49ED-80B1-20922C6CE455}"/>
    <cellStyle name="Comma 2 14 2 2" xfId="30636" xr:uid="{BFF6F265-456C-4502-9AAC-7F50D31267B3}"/>
    <cellStyle name="Comma 2 14 3" xfId="22308" xr:uid="{FF3411BD-1C5F-424A-BD25-FAE82D9EE6AC}"/>
    <cellStyle name="Comma 2 15" xfId="8426" xr:uid="{B7B55ED7-1DE1-4AC7-BC3B-F2911150CC0E}"/>
    <cellStyle name="Comma 2 15 2" xfId="25084" xr:uid="{73121EF2-61C5-4E30-ABEE-DFCD72BEE2F1}"/>
    <cellStyle name="Comma 2 16" xfId="33384" xr:uid="{3EE2F4BB-58C4-45E1-8942-DDAC301E5604}"/>
    <cellStyle name="Comma 2 17" xfId="16756" xr:uid="{C5CBEA25-9F20-4E39-BE27-5BB8F0C968E9}"/>
    <cellStyle name="Comma 2 18" xfId="33911" xr:uid="{A16449BB-2D5D-4751-9B9E-05B15680E87D}"/>
    <cellStyle name="Comma 2 19" xfId="34823" xr:uid="{00829FE2-3F52-4C54-81D6-1D61A96485B1}"/>
    <cellStyle name="Comma 2 2" xfId="15" xr:uid="{C3D1F38D-4B80-4E61-B983-0467EBCD118F}"/>
    <cellStyle name="Comma 2 2 10" xfId="1432" xr:uid="{2DFC81A2-66E8-4968-8448-7C6E9B1DE6BD}"/>
    <cellStyle name="Comma 2 2 10 2" xfId="4223" xr:uid="{F8F5F964-D5BE-4F89-B356-29D9F245E314}"/>
    <cellStyle name="Comma 2 2 10 2 2" xfId="12553" xr:uid="{7CFEAA03-CD09-4DD0-B731-8280E59E36D0}"/>
    <cellStyle name="Comma 2 2 10 2 2 2" xfId="29210" xr:uid="{BFFAE07A-2E01-4F07-B7AD-9D1C7747E191}"/>
    <cellStyle name="Comma 2 2 10 2 3" xfId="20882" xr:uid="{1B3AD579-1132-45B3-8066-CF29D0CFE84D}"/>
    <cellStyle name="Comma 2 2 10 3" xfId="6999" xr:uid="{C616351E-C001-4160-BEA9-3DCB9819ABD2}"/>
    <cellStyle name="Comma 2 2 10 3 2" xfId="15329" xr:uid="{68DB42E0-3609-44B6-A4F7-1441E4DEF3D3}"/>
    <cellStyle name="Comma 2 2 10 3 2 2" xfId="31986" xr:uid="{D609C37D-1C99-4DE3-A74B-BE052DED54F1}"/>
    <cellStyle name="Comma 2 2 10 3 3" xfId="23658" xr:uid="{2B3FA873-0BF7-4728-B45C-FFCAC428655F}"/>
    <cellStyle name="Comma 2 2 10 4" xfId="9777" xr:uid="{D1F2315D-FDA8-4EC0-8598-E6F5E967E92D}"/>
    <cellStyle name="Comma 2 2 10 4 2" xfId="26434" xr:uid="{00150A31-9D11-45A1-9140-A95CEA836617}"/>
    <cellStyle name="Comma 2 2 10 5" xfId="33523" xr:uid="{16781EB0-5597-4F64-9766-1DF60903614A}"/>
    <cellStyle name="Comma 2 2 10 6" xfId="18106" xr:uid="{55C51B46-1EB8-4BBB-A7E0-15DFADA18754}"/>
    <cellStyle name="Comma 2 2 11" xfId="2895" xr:uid="{C095E280-7751-4693-9ACC-8E6E4C650EB7}"/>
    <cellStyle name="Comma 2 2 11 2" xfId="11226" xr:uid="{D33375E7-5226-4C2C-8A73-F68264C2EEF1}"/>
    <cellStyle name="Comma 2 2 11 2 2" xfId="27883" xr:uid="{9074B55F-B45D-443F-B86C-8146E6BF291B}"/>
    <cellStyle name="Comma 2 2 11 3" xfId="19555" xr:uid="{74713CDE-E058-42A2-AADB-2C4AE0836BAB}"/>
    <cellStyle name="Comma 2 2 12" xfId="5672" xr:uid="{88F62626-CEA4-4355-9A6D-665089A54214}"/>
    <cellStyle name="Comma 2 2 12 2" xfId="14002" xr:uid="{6D79CA4F-C779-40AC-8C0D-3B5572BA3CCC}"/>
    <cellStyle name="Comma 2 2 12 2 2" xfId="30659" xr:uid="{2E962AFF-70BC-4CAF-BEE4-56056EB560DF}"/>
    <cellStyle name="Comma 2 2 12 3" xfId="22331" xr:uid="{068554D1-D128-4015-975A-4579FC02188A}"/>
    <cellStyle name="Comma 2 2 13" xfId="8449" xr:uid="{28640B69-DF90-43FA-BA81-16893DBB8902}"/>
    <cellStyle name="Comma 2 2 13 2" xfId="25107" xr:uid="{641104EB-87A3-4EFC-BCC5-0345B9F4A506}"/>
    <cellStyle name="Comma 2 2 14" xfId="33386" xr:uid="{106802AE-08AD-435B-BA7F-9CC6868AD946}"/>
    <cellStyle name="Comma 2 2 15" xfId="16779" xr:uid="{F27DFD4B-06FF-41C7-8219-BF4EE68E6BFA}"/>
    <cellStyle name="Comma 2 2 16" xfId="33912" xr:uid="{8F4F69ED-0DCC-4E38-AF73-38A5A161F6F1}"/>
    <cellStyle name="Comma 2 2 17" xfId="34830" xr:uid="{69AEE99B-251B-48F4-B0AD-5107579012B7}"/>
    <cellStyle name="Comma 2 2 18" xfId="95" xr:uid="{F78AAE96-2DAA-47DA-8B39-40BA2644BC38}"/>
    <cellStyle name="Comma 2 2 2" xfId="18" xr:uid="{CB3C5580-3555-450A-87C5-BE87F31B8FA2}"/>
    <cellStyle name="Comma 2 2 2 10" xfId="5730" xr:uid="{C78CCA55-CD5B-4BC2-8398-189A122F1133}"/>
    <cellStyle name="Comma 2 2 2 10 2" xfId="14060" xr:uid="{C7892764-7A68-4C40-A529-6D6A84EAE78D}"/>
    <cellStyle name="Comma 2 2 2 10 2 2" xfId="30717" xr:uid="{F82316E3-5C77-4677-A5A5-E53A3F35B319}"/>
    <cellStyle name="Comma 2 2 2 10 3" xfId="22389" xr:uid="{AFFF0C11-AFCD-4F72-8976-661FF8C171A3}"/>
    <cellStyle name="Comma 2 2 2 11" xfId="8508" xr:uid="{1193BB84-98ED-41A3-9AD4-8721EF0810A5}"/>
    <cellStyle name="Comma 2 2 2 11 2" xfId="25165" xr:uid="{A9A765F3-00B8-4E14-ADE6-447AFE3E13C0}"/>
    <cellStyle name="Comma 2 2 2 12" xfId="33393" xr:uid="{EDBF31CE-E768-4464-B922-EEFB782D0A53}"/>
    <cellStyle name="Comma 2 2 2 13" xfId="16837" xr:uid="{33C19E85-EB06-455D-839F-52FE423D525B}"/>
    <cellStyle name="Comma 2 2 2 14" xfId="34190" xr:uid="{8C3D532C-2D42-4FF2-90CC-4D946E765EDC}"/>
    <cellStyle name="Comma 2 2 2 15" xfId="34857" xr:uid="{E7FEDB76-BBE8-4E4A-857B-3324C424855F}"/>
    <cellStyle name="Comma 2 2 2 16" xfId="156" xr:uid="{DBAB91F4-317A-415B-8ACB-135DCFB33D65}"/>
    <cellStyle name="Comma 2 2 2 2" xfId="276" xr:uid="{27C48211-6865-4D6A-A0C1-C7FB3C41B103}"/>
    <cellStyle name="Comma 2 2 2 2 10" xfId="33408" xr:uid="{ECDCB4DA-6520-4367-9A56-EBFBEFB6E486}"/>
    <cellStyle name="Comma 2 2 2 2 11" xfId="16957" xr:uid="{1E9AEBD8-A11D-41CD-90FD-A3969EE150CA}"/>
    <cellStyle name="Comma 2 2 2 2 2" xfId="518" xr:uid="{07EA45A4-E315-48D8-999C-F4A7E79C0804}"/>
    <cellStyle name="Comma 2 2 2 2 2 2" xfId="994" xr:uid="{6F616F7E-EC25-49A9-A6A4-B544F6AE45B0}"/>
    <cellStyle name="Comma 2 2 2 2 2 2 2" xfId="2808" xr:uid="{F738FD60-3A42-457D-A33E-62D2C268A306}"/>
    <cellStyle name="Comma 2 2 2 2 2 2 2 2" xfId="5588" xr:uid="{E013DEBD-DBCF-4026-B296-3E06E51758A4}"/>
    <cellStyle name="Comma 2 2 2 2 2 2 2 2 2" xfId="13918" xr:uid="{A4C90028-1E7E-424D-A856-0033E7E0C2D6}"/>
    <cellStyle name="Comma 2 2 2 2 2 2 2 2 2 2" xfId="30575" xr:uid="{6312E840-886F-4959-818F-ED5840C17C95}"/>
    <cellStyle name="Comma 2 2 2 2 2 2 2 2 3" xfId="22247" xr:uid="{06B54BAF-DCA7-45DF-A622-8B4E7CC0F5E1}"/>
    <cellStyle name="Comma 2 2 2 2 2 2 2 3" xfId="8364" xr:uid="{B8584DF8-7CA2-4FDF-8B3B-2F263F3F7872}"/>
    <cellStyle name="Comma 2 2 2 2 2 2 2 3 2" xfId="16694" xr:uid="{C2725418-D2A5-4DA6-A33D-C06E852C270C}"/>
    <cellStyle name="Comma 2 2 2 2 2 2 2 3 2 2" xfId="33351" xr:uid="{8147FDF3-E150-42CC-B0A1-4E181C14EA17}"/>
    <cellStyle name="Comma 2 2 2 2 2 2 2 3 3" xfId="25023" xr:uid="{5C5DF453-B0B1-42E1-A2F0-C71220EBEC8F}"/>
    <cellStyle name="Comma 2 2 2 2 2 2 2 4" xfId="11142" xr:uid="{F474C686-5003-4D15-B4D0-0CA4A788F66A}"/>
    <cellStyle name="Comma 2 2 2 2 2 2 2 4 2" xfId="27799" xr:uid="{D5CB21B6-B5F6-4D6A-AB82-BEC6CEAE40D4}"/>
    <cellStyle name="Comma 2 2 2 2 2 2 2 5" xfId="33755" xr:uid="{A9949FB3-088C-46B7-BE50-47D2C024D01B}"/>
    <cellStyle name="Comma 2 2 2 2 2 2 2 6" xfId="19471" xr:uid="{AB0ECA60-A54B-46EE-A44F-218540B33584}"/>
    <cellStyle name="Comma 2 2 2 2 2 2 3" xfId="2322" xr:uid="{9021F0DB-D8AD-4FC6-B62F-7B40212BA12A}"/>
    <cellStyle name="Comma 2 2 2 2 2 2 3 2" xfId="5112" xr:uid="{90FD4698-5458-4E70-B465-D208391A2983}"/>
    <cellStyle name="Comma 2 2 2 2 2 2 3 2 2" xfId="13442" xr:uid="{31AC3E71-D7BE-4FFA-B70E-DED826340B88}"/>
    <cellStyle name="Comma 2 2 2 2 2 2 3 2 2 2" xfId="30099" xr:uid="{3DA65DDB-4F70-4D94-BA9C-51266B937100}"/>
    <cellStyle name="Comma 2 2 2 2 2 2 3 2 3" xfId="21771" xr:uid="{325CFB9C-0450-4FDA-8DCF-E36878697FC2}"/>
    <cellStyle name="Comma 2 2 2 2 2 2 3 3" xfId="7888" xr:uid="{23D011C0-409F-403B-BFB0-4B77E74F8CA3}"/>
    <cellStyle name="Comma 2 2 2 2 2 2 3 3 2" xfId="16218" xr:uid="{17252F6B-0740-4ABF-988C-CCBEC1AE61D9}"/>
    <cellStyle name="Comma 2 2 2 2 2 2 3 3 2 2" xfId="32875" xr:uid="{17DC172D-B4DF-42BA-A00E-66190E99535C}"/>
    <cellStyle name="Comma 2 2 2 2 2 2 3 3 3" xfId="24547" xr:uid="{CA5FFA05-2A11-4D06-ADD4-01E074CE0890}"/>
    <cellStyle name="Comma 2 2 2 2 2 2 3 4" xfId="10666" xr:uid="{96C616EA-1AA6-47CB-BFC5-A590538056F2}"/>
    <cellStyle name="Comma 2 2 2 2 2 2 3 4 2" xfId="27323" xr:uid="{6D1FA46F-1FDB-4A45-AF1D-5B98DA6C94D9}"/>
    <cellStyle name="Comma 2 2 2 2 2 2 3 5" xfId="33613" xr:uid="{153D6B79-6F1B-4EDA-98DE-62BB817BF61E}"/>
    <cellStyle name="Comma 2 2 2 2 2 2 3 6" xfId="18995" xr:uid="{3FFEAF89-D09D-4E2B-B230-1C5D3A59F483}"/>
    <cellStyle name="Comma 2 2 2 2 2 2 4" xfId="3785" xr:uid="{97332942-F692-4563-8AD4-BC1F978624E2}"/>
    <cellStyle name="Comma 2 2 2 2 2 2 4 2" xfId="12115" xr:uid="{13DE34EE-9252-43C2-91AA-0A81202F0302}"/>
    <cellStyle name="Comma 2 2 2 2 2 2 4 2 2" xfId="28772" xr:uid="{D1EC521E-859F-4B5F-88C5-373C96855CF8}"/>
    <cellStyle name="Comma 2 2 2 2 2 2 4 3" xfId="20444" xr:uid="{C921BD8B-B4B6-4172-97E2-00A9FC37AA96}"/>
    <cellStyle name="Comma 2 2 2 2 2 2 5" xfId="6561" xr:uid="{6D5F7197-502D-45BE-B8B6-BBE83825FAAB}"/>
    <cellStyle name="Comma 2 2 2 2 2 2 5 2" xfId="14891" xr:uid="{6590E28F-7CFC-4F1D-9729-8BBE8067093C}"/>
    <cellStyle name="Comma 2 2 2 2 2 2 5 2 2" xfId="31548" xr:uid="{2977B3B5-2CF8-4A2C-A06D-CDD48321C05E}"/>
    <cellStyle name="Comma 2 2 2 2 2 2 5 3" xfId="23220" xr:uid="{D0293CEF-A9FC-48CF-9CE9-122BB1027747}"/>
    <cellStyle name="Comma 2 2 2 2 2 2 6" xfId="9339" xr:uid="{F73910C8-AEFC-4ED6-A281-D6FBEF4721F3}"/>
    <cellStyle name="Comma 2 2 2 2 2 2 6 2" xfId="25996" xr:uid="{6607DFCA-94B7-43FC-9687-B1AC8FFEB20A}"/>
    <cellStyle name="Comma 2 2 2 2 2 2 7" xfId="33480" xr:uid="{15EC1A2B-9A68-4A00-A19D-198A047A019C}"/>
    <cellStyle name="Comma 2 2 2 2 2 2 8" xfId="17668" xr:uid="{CA25676E-55DE-4D33-9F72-31C2F9054A68}"/>
    <cellStyle name="Comma 2 2 2 2 2 3" xfId="2759" xr:uid="{DF018ACA-C0F5-452C-815B-EA7DF6503E1A}"/>
    <cellStyle name="Comma 2 2 2 2 2 3 2" xfId="5541" xr:uid="{8533789E-84AE-4D20-9203-8C3426271281}"/>
    <cellStyle name="Comma 2 2 2 2 2 3 2 2" xfId="13871" xr:uid="{3E7120EC-3F69-4ABF-B300-5AF6C104CE50}"/>
    <cellStyle name="Comma 2 2 2 2 2 3 2 2 2" xfId="30528" xr:uid="{44031184-5677-4111-A71E-BC26CDC20C98}"/>
    <cellStyle name="Comma 2 2 2 2 2 3 2 3" xfId="22200" xr:uid="{EE5076C2-52D0-4D14-A2DF-002BFE1C4DAD}"/>
    <cellStyle name="Comma 2 2 2 2 2 3 3" xfId="8317" xr:uid="{829ED51B-E077-4263-BE6E-F6C3AA171A42}"/>
    <cellStyle name="Comma 2 2 2 2 2 3 3 2" xfId="16647" xr:uid="{F4AFE8DB-E0B8-4313-B83F-D41277A59093}"/>
    <cellStyle name="Comma 2 2 2 2 2 3 3 2 2" xfId="33304" xr:uid="{30D9D204-4B18-4EAF-B3B9-3188130F239A}"/>
    <cellStyle name="Comma 2 2 2 2 2 3 3 3" xfId="24976" xr:uid="{DB5CDDFD-52C4-4837-9988-63B211A162D2}"/>
    <cellStyle name="Comma 2 2 2 2 2 3 4" xfId="11095" xr:uid="{0C9197CA-553D-4E0E-8887-52E7B31655ED}"/>
    <cellStyle name="Comma 2 2 2 2 2 3 4 2" xfId="27752" xr:uid="{6DB5B645-81F9-4E32-B738-B7F6C8744BDE}"/>
    <cellStyle name="Comma 2 2 2 2 2 3 5" xfId="33706" xr:uid="{F83E7CC7-9F3C-4C4A-B21D-2A19D7755D10}"/>
    <cellStyle name="Comma 2 2 2 2 2 3 6" xfId="19424" xr:uid="{40DC9416-4B01-4E21-9014-AA20C06BF1FD}"/>
    <cellStyle name="Comma 2 2 2 2 2 4" xfId="1848" xr:uid="{FED4A660-11F8-4100-9065-D7A1C0D63749}"/>
    <cellStyle name="Comma 2 2 2 2 2 4 2" xfId="4638" xr:uid="{3B1E4558-718D-42E1-9160-FF98BDD9935A}"/>
    <cellStyle name="Comma 2 2 2 2 2 4 2 2" xfId="12968" xr:uid="{3D7D27DD-9785-46B2-BF77-2839049CE926}"/>
    <cellStyle name="Comma 2 2 2 2 2 4 2 2 2" xfId="29625" xr:uid="{BBD80B87-A3EA-482D-9DBA-A101CB1FA7A3}"/>
    <cellStyle name="Comma 2 2 2 2 2 4 2 3" xfId="21297" xr:uid="{873DDCD7-A7BA-498B-925C-175911EAD767}"/>
    <cellStyle name="Comma 2 2 2 2 2 4 3" xfId="7414" xr:uid="{2C0EBAB9-99B2-415C-80DF-BAE509870E56}"/>
    <cellStyle name="Comma 2 2 2 2 2 4 3 2" xfId="15744" xr:uid="{AF09C075-9A03-4B69-B56E-1E5243BD3725}"/>
    <cellStyle name="Comma 2 2 2 2 2 4 3 2 2" xfId="32401" xr:uid="{56D2F944-6720-4668-934E-FD7F8E287296}"/>
    <cellStyle name="Comma 2 2 2 2 2 4 3 3" xfId="24073" xr:uid="{A4A81C91-9D64-4C44-93DA-D230F03FA00F}"/>
    <cellStyle name="Comma 2 2 2 2 2 4 4" xfId="10192" xr:uid="{905FE78C-41A2-4A30-9F84-7448A477FA18}"/>
    <cellStyle name="Comma 2 2 2 2 2 4 4 2" xfId="26849" xr:uid="{AEB8ACFB-2753-4CF9-B057-A4AFEE8906F2}"/>
    <cellStyle name="Comma 2 2 2 2 2 4 5" xfId="33566" xr:uid="{71076066-4432-4CB6-89A7-EBB22E244CB6}"/>
    <cellStyle name="Comma 2 2 2 2 2 4 6" xfId="18521" xr:uid="{8D56B3A4-ECD0-4B35-8FAB-EA930562D95F}"/>
    <cellStyle name="Comma 2 2 2 2 2 5" xfId="3311" xr:uid="{4E1E0349-1069-4428-8137-C4999DCA86C4}"/>
    <cellStyle name="Comma 2 2 2 2 2 5 2" xfId="11641" xr:uid="{F6BDF7A9-4CE9-4CB5-A67B-D06C95F0303D}"/>
    <cellStyle name="Comma 2 2 2 2 2 5 2 2" xfId="28298" xr:uid="{9102D8F0-20F5-41FB-A3FD-E8B8C15D1EFA}"/>
    <cellStyle name="Comma 2 2 2 2 2 5 3" xfId="19970" xr:uid="{99292FBE-E068-4F3A-B58B-55BE55A5EBA6}"/>
    <cellStyle name="Comma 2 2 2 2 2 6" xfId="6087" xr:uid="{E9EE1393-08CD-4AF9-89BC-6CA2EB190B0F}"/>
    <cellStyle name="Comma 2 2 2 2 2 6 2" xfId="14417" xr:uid="{94C88658-3CF6-4836-A2BA-77B74EF63355}"/>
    <cellStyle name="Comma 2 2 2 2 2 6 2 2" xfId="31074" xr:uid="{2F39C6FA-4041-402F-8BFF-9F1E0DA67BCF}"/>
    <cellStyle name="Comma 2 2 2 2 2 6 3" xfId="22746" xr:uid="{B7C69315-36E5-471A-A7C3-7C48C3B1F4FF}"/>
    <cellStyle name="Comma 2 2 2 2 2 7" xfId="8865" xr:uid="{9CB08B76-90AE-4055-A0B8-29AE91E9E4B0}"/>
    <cellStyle name="Comma 2 2 2 2 2 7 2" xfId="25522" xr:uid="{B86EB364-5EEE-4A27-9C2E-B7F8E9618827}"/>
    <cellStyle name="Comma 2 2 2 2 2 8" xfId="33431" xr:uid="{CFFEF053-A778-4042-BF59-F6D638C5857F}"/>
    <cellStyle name="Comma 2 2 2 2 2 9" xfId="17194" xr:uid="{E5DE5829-273C-4590-A1A2-7C48AF817A3C}"/>
    <cellStyle name="Comma 2 2 2 2 3" xfId="754" xr:uid="{642E3EC1-7644-4C21-BE78-14B309ECF17F}"/>
    <cellStyle name="Comma 2 2 2 2 3 2" xfId="2782" xr:uid="{86B72C34-42F4-4262-B12D-0D756308A41A}"/>
    <cellStyle name="Comma 2 2 2 2 3 2 2" xfId="5564" xr:uid="{518688C4-F396-4514-86DA-A44E769E6D59}"/>
    <cellStyle name="Comma 2 2 2 2 3 2 2 2" xfId="13894" xr:uid="{51A8D0A7-6DD1-48B8-A5FE-311DE22E8154}"/>
    <cellStyle name="Comma 2 2 2 2 3 2 2 2 2" xfId="30551" xr:uid="{4FA80FA5-C199-463E-87A8-A14950B7EE49}"/>
    <cellStyle name="Comma 2 2 2 2 3 2 2 3" xfId="22223" xr:uid="{4D4E937E-98E5-4B45-90CD-DBD9CDE94682}"/>
    <cellStyle name="Comma 2 2 2 2 3 2 3" xfId="8340" xr:uid="{20BD4CFE-64DE-444B-9E57-FD2B06B4A84F}"/>
    <cellStyle name="Comma 2 2 2 2 3 2 3 2" xfId="16670" xr:uid="{2B94A5C0-8047-4449-99D1-607193F3DE05}"/>
    <cellStyle name="Comma 2 2 2 2 3 2 3 2 2" xfId="33327" xr:uid="{F87EB53B-4722-496B-8FE1-B1B25BBFCDB9}"/>
    <cellStyle name="Comma 2 2 2 2 3 2 3 3" xfId="24999" xr:uid="{A54D3DF2-451A-4BF9-9277-F60857A9B75E}"/>
    <cellStyle name="Comma 2 2 2 2 3 2 4" xfId="11118" xr:uid="{E511F5D4-D9D2-4DD5-B17A-5BB32BD286F5}"/>
    <cellStyle name="Comma 2 2 2 2 3 2 4 2" xfId="27775" xr:uid="{A1EDD55D-CAA8-4CC2-899F-ABD63D6EC401}"/>
    <cellStyle name="Comma 2 2 2 2 3 2 5" xfId="33729" xr:uid="{E1A2EB48-CEFD-4AE7-BDE5-BF2C059BE741}"/>
    <cellStyle name="Comma 2 2 2 2 3 2 6" xfId="19447" xr:uid="{F2D9E917-F3D2-4745-81AF-5CEC73EB8BF8}"/>
    <cellStyle name="Comma 2 2 2 2 3 3" xfId="2084" xr:uid="{7B837CA2-C250-4FAF-8CB2-48BF6A64E416}"/>
    <cellStyle name="Comma 2 2 2 2 3 3 2" xfId="4874" xr:uid="{9D4F126B-2AE9-4E0E-9AEC-37A6ABD8E1B1}"/>
    <cellStyle name="Comma 2 2 2 2 3 3 2 2" xfId="13204" xr:uid="{6CE9C06F-7C10-4593-B026-025E9CC2413B}"/>
    <cellStyle name="Comma 2 2 2 2 3 3 2 2 2" xfId="29861" xr:uid="{D6D68C76-5905-469E-B6A1-1E931358A4F7}"/>
    <cellStyle name="Comma 2 2 2 2 3 3 2 3" xfId="21533" xr:uid="{4C5E2043-D11A-42C6-8779-F240310B0E79}"/>
    <cellStyle name="Comma 2 2 2 2 3 3 3" xfId="7650" xr:uid="{5E6F33BB-2E5D-4093-9643-14D30E0815B8}"/>
    <cellStyle name="Comma 2 2 2 2 3 3 3 2" xfId="15980" xr:uid="{DB5B7C37-E46E-442C-B012-E70060DE3A64}"/>
    <cellStyle name="Comma 2 2 2 2 3 3 3 2 2" xfId="32637" xr:uid="{08207101-B1B5-4B97-8D98-DD7C25C22B0E}"/>
    <cellStyle name="Comma 2 2 2 2 3 3 3 3" xfId="24309" xr:uid="{67AD740C-CDF4-4D7A-AB5D-B953440B6CB2}"/>
    <cellStyle name="Comma 2 2 2 2 3 3 4" xfId="10428" xr:uid="{BE39ACB7-4B19-4A16-B59E-2A4D2053F6DD}"/>
    <cellStyle name="Comma 2 2 2 2 3 3 4 2" xfId="27085" xr:uid="{8B118700-2194-4F91-93F6-2ACA5CE052D1}"/>
    <cellStyle name="Comma 2 2 2 2 3 3 5" xfId="33589" xr:uid="{45F4FEAB-F8B4-4C60-9264-717122F9A41E}"/>
    <cellStyle name="Comma 2 2 2 2 3 3 6" xfId="18757" xr:uid="{62B1A6EC-249D-4DF4-862C-2D221B06C842}"/>
    <cellStyle name="Comma 2 2 2 2 3 4" xfId="3547" xr:uid="{4F2D22F7-5E49-410E-A2B1-E8F729EDB50C}"/>
    <cellStyle name="Comma 2 2 2 2 3 4 2" xfId="11877" xr:uid="{DD1D9A8F-9CB7-4631-A97B-426EAF506DEE}"/>
    <cellStyle name="Comma 2 2 2 2 3 4 2 2" xfId="28534" xr:uid="{7AD5C6CC-8E63-4F5E-B74C-091C9E983267}"/>
    <cellStyle name="Comma 2 2 2 2 3 4 3" xfId="20206" xr:uid="{2FF433E2-5181-4404-BD8E-7A7E77BE37AC}"/>
    <cellStyle name="Comma 2 2 2 2 3 5" xfId="6323" xr:uid="{3AE54E8F-23B2-452B-8EBE-CEFFDC1D4583}"/>
    <cellStyle name="Comma 2 2 2 2 3 5 2" xfId="14653" xr:uid="{82DD6A2F-8361-48A0-88A2-87B768330B3F}"/>
    <cellStyle name="Comma 2 2 2 2 3 5 2 2" xfId="31310" xr:uid="{CEDA7F86-AC97-4A19-9CCA-DB5CA51434DD}"/>
    <cellStyle name="Comma 2 2 2 2 3 5 3" xfId="22982" xr:uid="{DCF3B674-5ECC-4AA3-927E-E7751E6683F9}"/>
    <cellStyle name="Comma 2 2 2 2 3 6" xfId="9101" xr:uid="{3266308E-79A8-45DB-8447-8E80E2EE11AD}"/>
    <cellStyle name="Comma 2 2 2 2 3 6 2" xfId="25758" xr:uid="{DB24C49D-75A5-4CEE-A5A9-A252AF287713}"/>
    <cellStyle name="Comma 2 2 2 2 3 7" xfId="33454" xr:uid="{DB0E115B-6FD8-4A12-89D5-5B54F752AF20}"/>
    <cellStyle name="Comma 2 2 2 2 3 8" xfId="17430" xr:uid="{DCBF9756-D198-445F-A4D7-DEBC09BD53C1}"/>
    <cellStyle name="Comma 2 2 2 2 4" xfId="1231" xr:uid="{2A760541-949E-446F-BD34-6AA972E46708}"/>
    <cellStyle name="Comma 2 2 2 2 4 2" xfId="2831" xr:uid="{766E63B2-1410-4F17-B5A4-6F5E352A8236}"/>
    <cellStyle name="Comma 2 2 2 2 4 2 2" xfId="5611" xr:uid="{32361A7E-63EC-46AD-A31E-E1BDCFD9B447}"/>
    <cellStyle name="Comma 2 2 2 2 4 2 2 2" xfId="13941" xr:uid="{20928380-4004-4672-95B5-1EDA5EA26CE6}"/>
    <cellStyle name="Comma 2 2 2 2 4 2 2 2 2" xfId="30598" xr:uid="{5FB738D5-3B14-45D7-8AB0-D1742CAF7964}"/>
    <cellStyle name="Comma 2 2 2 2 4 2 2 3" xfId="22270" xr:uid="{7EDA4E4E-A568-4B37-8E53-C59062A33F41}"/>
    <cellStyle name="Comma 2 2 2 2 4 2 3" xfId="8387" xr:uid="{7C224D24-8B16-4E04-A550-E0CE07AB76E4}"/>
    <cellStyle name="Comma 2 2 2 2 4 2 3 2" xfId="16717" xr:uid="{0E0C8390-6C45-4EC2-988C-E08ED5A8B781}"/>
    <cellStyle name="Comma 2 2 2 2 4 2 3 2 2" xfId="33374" xr:uid="{2ACFD29F-D413-4C20-8E2E-0C9F5071D5E9}"/>
    <cellStyle name="Comma 2 2 2 2 4 2 3 3" xfId="25046" xr:uid="{6263ED57-721C-47F1-96B0-D78A604DEDA4}"/>
    <cellStyle name="Comma 2 2 2 2 4 2 4" xfId="11165" xr:uid="{6F5BC161-4549-49DD-80FA-1CAE1F60FE97}"/>
    <cellStyle name="Comma 2 2 2 2 4 2 4 2" xfId="27822" xr:uid="{263B346D-5FF7-49B8-83A5-0869BAE34165}"/>
    <cellStyle name="Comma 2 2 2 2 4 2 5" xfId="33778" xr:uid="{859CBAB3-A199-4650-94CC-A3FE8F17BCEE}"/>
    <cellStyle name="Comma 2 2 2 2 4 2 6" xfId="19494" xr:uid="{57400EFC-D8B5-47C8-9166-1B5A72C7285C}"/>
    <cellStyle name="Comma 2 2 2 2 4 3" xfId="2559" xr:uid="{4697B6ED-11B6-4C50-BC93-027B52C9480D}"/>
    <cellStyle name="Comma 2 2 2 2 4 3 2" xfId="5349" xr:uid="{523A68F7-366E-4192-A2E0-5C49F773E423}"/>
    <cellStyle name="Comma 2 2 2 2 4 3 2 2" xfId="13679" xr:uid="{D61419E1-562C-4DA3-B97D-02D27343D3F0}"/>
    <cellStyle name="Comma 2 2 2 2 4 3 2 2 2" xfId="30336" xr:uid="{0BB958DE-DC54-4C74-8A4D-465062E70238}"/>
    <cellStyle name="Comma 2 2 2 2 4 3 2 3" xfId="22008" xr:uid="{B5E2C1D7-F630-4C69-98E9-02C1B3C45A37}"/>
    <cellStyle name="Comma 2 2 2 2 4 3 3" xfId="8125" xr:uid="{ADD721EF-865B-4CB4-835E-7BD69AC28495}"/>
    <cellStyle name="Comma 2 2 2 2 4 3 3 2" xfId="16455" xr:uid="{6AF4A039-C7DF-4788-990E-96E6B96AF03C}"/>
    <cellStyle name="Comma 2 2 2 2 4 3 3 2 2" xfId="33112" xr:uid="{89D060B5-F606-4823-8E67-614272C39C22}"/>
    <cellStyle name="Comma 2 2 2 2 4 3 3 3" xfId="24784" xr:uid="{925211DF-1CE1-40B3-AB9D-631ACF05D064}"/>
    <cellStyle name="Comma 2 2 2 2 4 3 4" xfId="10903" xr:uid="{4C919299-9954-4243-8A79-45760E030254}"/>
    <cellStyle name="Comma 2 2 2 2 4 3 4 2" xfId="27560" xr:uid="{EC10635D-C54F-4999-A65E-E01243C8DEAC}"/>
    <cellStyle name="Comma 2 2 2 2 4 3 5" xfId="33636" xr:uid="{57121B4F-761E-46AA-9D33-388D01B6D293}"/>
    <cellStyle name="Comma 2 2 2 2 4 3 6" xfId="19232" xr:uid="{5D8D1539-35D2-42CB-84C2-2C030082D58C}"/>
    <cellStyle name="Comma 2 2 2 2 4 4" xfId="4022" xr:uid="{B163477E-3A72-4B6C-AB6E-FCE2C5AB3CF5}"/>
    <cellStyle name="Comma 2 2 2 2 4 4 2" xfId="12352" xr:uid="{D1A351C3-6225-4A41-9FFB-660D38B28EFA}"/>
    <cellStyle name="Comma 2 2 2 2 4 4 2 2" xfId="29009" xr:uid="{56F01BD0-83AC-4878-B6A7-0185C7A2F9C7}"/>
    <cellStyle name="Comma 2 2 2 2 4 4 3" xfId="20681" xr:uid="{400D6766-2B86-4596-8F41-97EBAE7A4800}"/>
    <cellStyle name="Comma 2 2 2 2 4 5" xfId="6798" xr:uid="{565E91A4-9753-46BD-8632-01BD1FDC77DE}"/>
    <cellStyle name="Comma 2 2 2 2 4 5 2" xfId="15128" xr:uid="{2D5B0399-A75F-493B-A143-A60BC31E106F}"/>
    <cellStyle name="Comma 2 2 2 2 4 5 2 2" xfId="31785" xr:uid="{89960A83-72CE-4B62-82F2-3696F6107D00}"/>
    <cellStyle name="Comma 2 2 2 2 4 5 3" xfId="23457" xr:uid="{1C55F673-848F-450E-8C16-F242FA36650C}"/>
    <cellStyle name="Comma 2 2 2 2 4 6" xfId="9576" xr:uid="{806C5EA2-2C26-4EE9-A2F6-2327874C2028}"/>
    <cellStyle name="Comma 2 2 2 2 4 6 2" xfId="26233" xr:uid="{09D222C6-52CB-493D-99B1-6034EEBC6D84}"/>
    <cellStyle name="Comma 2 2 2 2 4 7" xfId="33503" xr:uid="{260EA100-5914-4C00-97E7-363BC49F2265}"/>
    <cellStyle name="Comma 2 2 2 2 4 8" xfId="17905" xr:uid="{4242A5E4-5CB8-4F0D-8A9C-3824693A7AE3}"/>
    <cellStyle name="Comma 2 2 2 2 5" xfId="2736" xr:uid="{D2BFECFB-BD71-4AA3-88F8-DADCA2D26B85}"/>
    <cellStyle name="Comma 2 2 2 2 5 2" xfId="5518" xr:uid="{EFCCC722-0675-423E-9E3E-41228ADB9F78}"/>
    <cellStyle name="Comma 2 2 2 2 5 2 2" xfId="13848" xr:uid="{21BEC8BC-AC95-40D4-8F67-348B44D570B9}"/>
    <cellStyle name="Comma 2 2 2 2 5 2 2 2" xfId="30505" xr:uid="{3D32E5E6-651A-46C6-9EF9-21D648A57D9A}"/>
    <cellStyle name="Comma 2 2 2 2 5 2 3" xfId="22177" xr:uid="{9AAC9DB1-6680-47C2-A7EA-DB1391D9704E}"/>
    <cellStyle name="Comma 2 2 2 2 5 3" xfId="8294" xr:uid="{02A5DD31-AD76-4C5E-B5CE-10DACA234874}"/>
    <cellStyle name="Comma 2 2 2 2 5 3 2" xfId="16624" xr:uid="{21C6AB9B-858F-40DC-915A-280DC2FA5BE3}"/>
    <cellStyle name="Comma 2 2 2 2 5 3 2 2" xfId="33281" xr:uid="{F6D0A0FD-4A05-4ADE-9F68-FF2216AB12D3}"/>
    <cellStyle name="Comma 2 2 2 2 5 3 3" xfId="24953" xr:uid="{EC18BF03-BAAF-4B61-AC22-BFC81BB7DC50}"/>
    <cellStyle name="Comma 2 2 2 2 5 4" xfId="11072" xr:uid="{210FBC87-A328-4D6F-A346-ABD7E4F121B4}"/>
    <cellStyle name="Comma 2 2 2 2 5 4 2" xfId="27729" xr:uid="{DE068718-4553-4A81-B669-D94D9FC4628B}"/>
    <cellStyle name="Comma 2 2 2 2 5 5" xfId="33683" xr:uid="{FC3E4BC2-BA31-4186-B699-0721093DCC0A}"/>
    <cellStyle name="Comma 2 2 2 2 5 6" xfId="19401" xr:uid="{FE24A3FB-3D73-4FDA-8187-D62A8994CC54}"/>
    <cellStyle name="Comma 2 2 2 2 6" xfId="1611" xr:uid="{FFB6FFC3-B2D7-491F-B6B5-E7A14BFD5A55}"/>
    <cellStyle name="Comma 2 2 2 2 6 2" xfId="4401" xr:uid="{71C85649-2B0E-4427-8BF8-CF346923F3EF}"/>
    <cellStyle name="Comma 2 2 2 2 6 2 2" xfId="12731" xr:uid="{6AF0FE8D-D4E0-4304-B00C-121EA41DC316}"/>
    <cellStyle name="Comma 2 2 2 2 6 2 2 2" xfId="29388" xr:uid="{AC41535B-0EFA-473D-9245-FA62078B9AD2}"/>
    <cellStyle name="Comma 2 2 2 2 6 2 3" xfId="21060" xr:uid="{8307E300-9887-442A-84FE-5CC5BBF6C6D7}"/>
    <cellStyle name="Comma 2 2 2 2 6 3" xfId="7177" xr:uid="{FBBDA4B7-9B86-46B2-ABE3-0475A7BC1994}"/>
    <cellStyle name="Comma 2 2 2 2 6 3 2" xfId="15507" xr:uid="{75C71682-F4B5-4CD4-8FB4-C0587D4C3B6F}"/>
    <cellStyle name="Comma 2 2 2 2 6 3 2 2" xfId="32164" xr:uid="{7D69DC28-2D4F-4387-8228-717482E1D57B}"/>
    <cellStyle name="Comma 2 2 2 2 6 3 3" xfId="23836" xr:uid="{017F3ED8-3A3C-4D24-AD9A-451C95404045}"/>
    <cellStyle name="Comma 2 2 2 2 6 4" xfId="9955" xr:uid="{2F9ECF7A-7064-4884-8110-82962A56B84B}"/>
    <cellStyle name="Comma 2 2 2 2 6 4 2" xfId="26612" xr:uid="{E3682F41-1D30-4D49-919F-A2AC0615B194}"/>
    <cellStyle name="Comma 2 2 2 2 6 5" xfId="33543" xr:uid="{20A2C3EF-1CDA-4E88-9066-A0379EBF35EE}"/>
    <cellStyle name="Comma 2 2 2 2 6 6" xfId="18284" xr:uid="{52DCCB92-A396-4C88-B5F4-AAE4C71EE21F}"/>
    <cellStyle name="Comma 2 2 2 2 7" xfId="3074" xr:uid="{12F62966-6303-464B-96AF-AFE7E6D89772}"/>
    <cellStyle name="Comma 2 2 2 2 7 2" xfId="11404" xr:uid="{3BDD5E2B-BF04-43A6-94E3-63AE676CACF6}"/>
    <cellStyle name="Comma 2 2 2 2 7 2 2" xfId="28061" xr:uid="{7536EE06-5A01-4722-B82C-C4483F41F71A}"/>
    <cellStyle name="Comma 2 2 2 2 7 3" xfId="19733" xr:uid="{D3E8D451-4700-4A4A-B23E-09ABF23F7CFE}"/>
    <cellStyle name="Comma 2 2 2 2 8" xfId="5850" xr:uid="{12752486-94C4-4337-9DB4-662B7A3104C2}"/>
    <cellStyle name="Comma 2 2 2 2 8 2" xfId="14180" xr:uid="{8EE9C908-5D2B-462D-838D-54BD5D58933C}"/>
    <cellStyle name="Comma 2 2 2 2 8 2 2" xfId="30837" xr:uid="{884E0863-AF5F-46F4-B51B-29FEF317208D}"/>
    <cellStyle name="Comma 2 2 2 2 8 3" xfId="22509" xr:uid="{DD9541EC-48EC-4B77-A3A6-ED88E7FD520A}"/>
    <cellStyle name="Comma 2 2 2 2 9" xfId="8628" xr:uid="{089C0688-C1DA-4B86-96E7-F7326ED093A6}"/>
    <cellStyle name="Comma 2 2 2 2 9 2" xfId="25285" xr:uid="{CD0D004E-C8C7-43DF-B072-144A91D9987D}"/>
    <cellStyle name="Comma 2 2 2 3" xfId="398" xr:uid="{FFCEA702-6FBB-4928-93E0-1FB1C80FC624}"/>
    <cellStyle name="Comma 2 2 2 3 2" xfId="876" xr:uid="{F3F0A659-1067-4DF7-9935-97989186BD21}"/>
    <cellStyle name="Comma 2 2 2 3 2 2" xfId="2794" xr:uid="{BFCC7B09-530E-4FA0-9C1F-6AC92CB67C5E}"/>
    <cellStyle name="Comma 2 2 2 3 2 2 2" xfId="5574" xr:uid="{B635A4B3-2EF1-4CA4-AE58-DA9A9CC4ED5E}"/>
    <cellStyle name="Comma 2 2 2 3 2 2 2 2" xfId="13904" xr:uid="{927EAF49-7859-4312-9414-E8A0579158EA}"/>
    <cellStyle name="Comma 2 2 2 3 2 2 2 2 2" xfId="30561" xr:uid="{E59CF74A-42B6-4C46-991C-1CC6B83E4FEB}"/>
    <cellStyle name="Comma 2 2 2 3 2 2 2 3" xfId="22233" xr:uid="{B761A032-4EA0-4B88-B79C-5A884BE10A61}"/>
    <cellStyle name="Comma 2 2 2 3 2 2 3" xfId="8350" xr:uid="{3EC0E2D5-7BBD-41E6-910B-98C880E75982}"/>
    <cellStyle name="Comma 2 2 2 3 2 2 3 2" xfId="16680" xr:uid="{AA36C635-B02D-4551-8591-803AB14DC3DD}"/>
    <cellStyle name="Comma 2 2 2 3 2 2 3 2 2" xfId="33337" xr:uid="{EBF3F707-2164-4B5F-9272-5B9D68540DA2}"/>
    <cellStyle name="Comma 2 2 2 3 2 2 3 3" xfId="25009" xr:uid="{B766CB7D-3374-43F0-9AB9-7336C546316C}"/>
    <cellStyle name="Comma 2 2 2 3 2 2 4" xfId="11128" xr:uid="{AD54AD4C-FB1C-461E-BE37-1B858B22BCCE}"/>
    <cellStyle name="Comma 2 2 2 3 2 2 4 2" xfId="27785" xr:uid="{E9B48785-17E9-428B-8828-3EAB6EACFB67}"/>
    <cellStyle name="Comma 2 2 2 3 2 2 5" xfId="33741" xr:uid="{3A4AB96F-EE2C-43C0-AE40-F215D23B8DF7}"/>
    <cellStyle name="Comma 2 2 2 3 2 2 6" xfId="19457" xr:uid="{DFA7B994-311D-4542-A8BF-D9236DE7B85A}"/>
    <cellStyle name="Comma 2 2 2 3 2 3" xfId="2204" xr:uid="{C7449202-FC13-48D7-9820-97DFA52EAC51}"/>
    <cellStyle name="Comma 2 2 2 3 2 3 2" xfId="4994" xr:uid="{7294B004-2DBD-4A16-B979-6A533C39808E}"/>
    <cellStyle name="Comma 2 2 2 3 2 3 2 2" xfId="13324" xr:uid="{D8C74B73-8A93-4B20-8414-6C24E1889192}"/>
    <cellStyle name="Comma 2 2 2 3 2 3 2 2 2" xfId="29981" xr:uid="{70613CAF-7939-4EE7-8E06-52E47649B2E5}"/>
    <cellStyle name="Comma 2 2 2 3 2 3 2 3" xfId="21653" xr:uid="{053F4780-F5D4-4898-B530-DB01328695EB}"/>
    <cellStyle name="Comma 2 2 2 3 2 3 3" xfId="7770" xr:uid="{1EFC261C-88C8-41FB-8AB2-969B9429B059}"/>
    <cellStyle name="Comma 2 2 2 3 2 3 3 2" xfId="16100" xr:uid="{604C7A38-0927-4AAB-9B89-B86B2770E46D}"/>
    <cellStyle name="Comma 2 2 2 3 2 3 3 2 2" xfId="32757" xr:uid="{2E688BDD-1908-429F-90E6-0CF522B12206}"/>
    <cellStyle name="Comma 2 2 2 3 2 3 3 3" xfId="24429" xr:uid="{0CFB4082-3624-41BD-A7B2-838CC7E882AB}"/>
    <cellStyle name="Comma 2 2 2 3 2 3 4" xfId="10548" xr:uid="{437EC473-3CBB-4CEF-A345-13921FBFE842}"/>
    <cellStyle name="Comma 2 2 2 3 2 3 4 2" xfId="27205" xr:uid="{2CB59FB5-0E77-40C2-8ABD-F55C3CCF3EA9}"/>
    <cellStyle name="Comma 2 2 2 3 2 3 5" xfId="33599" xr:uid="{BECFA0D5-15AC-423C-88C5-10E44FE2943A}"/>
    <cellStyle name="Comma 2 2 2 3 2 3 6" xfId="18877" xr:uid="{1C926DEF-1D97-4CD1-99EF-86C225B05F8F}"/>
    <cellStyle name="Comma 2 2 2 3 2 4" xfId="3667" xr:uid="{38055636-6158-43FA-A4B3-4F42EC48AA82}"/>
    <cellStyle name="Comma 2 2 2 3 2 4 2" xfId="11997" xr:uid="{7A984DDC-6244-4C84-B11E-A4AE2AF831BC}"/>
    <cellStyle name="Comma 2 2 2 3 2 4 2 2" xfId="28654" xr:uid="{B60E707E-7FCE-4EBB-96AF-6DF217B5FB83}"/>
    <cellStyle name="Comma 2 2 2 3 2 4 3" xfId="20326" xr:uid="{3F5E62E5-702B-444C-AD5B-FBFD954CA724}"/>
    <cellStyle name="Comma 2 2 2 3 2 5" xfId="6443" xr:uid="{935771D8-5D3E-45DD-B3A5-11F0596D03A0}"/>
    <cellStyle name="Comma 2 2 2 3 2 5 2" xfId="14773" xr:uid="{E52CC69E-EBD6-4C94-8EFF-DBBD04C99D42}"/>
    <cellStyle name="Comma 2 2 2 3 2 5 2 2" xfId="31430" xr:uid="{63432F87-380D-45BA-ACE9-871F6126D6E3}"/>
    <cellStyle name="Comma 2 2 2 3 2 5 3" xfId="23102" xr:uid="{1B4022D1-9143-48CE-898F-E294AFC2CE3C}"/>
    <cellStyle name="Comma 2 2 2 3 2 6" xfId="9221" xr:uid="{EFECCAAE-6205-47E9-AFC5-9D75425FDD31}"/>
    <cellStyle name="Comma 2 2 2 3 2 6 2" xfId="25878" xr:uid="{26D20948-09D9-4D42-BA4B-DCEE0FC1BF25}"/>
    <cellStyle name="Comma 2 2 2 3 2 7" xfId="33466" xr:uid="{027120A2-27CB-4A2D-8779-7901506F3F38}"/>
    <cellStyle name="Comma 2 2 2 3 2 8" xfId="17550" xr:uid="{8EDD56DC-0EAE-46CE-AA51-518013AA09ED}"/>
    <cellStyle name="Comma 2 2 2 3 3" xfId="2745" xr:uid="{7B445EEF-92A4-42A3-AB11-9CCAB98F0DE5}"/>
    <cellStyle name="Comma 2 2 2 3 3 2" xfId="5527" xr:uid="{96614DC4-BD63-4AF1-A7AC-F0AE6491A7E9}"/>
    <cellStyle name="Comma 2 2 2 3 3 2 2" xfId="13857" xr:uid="{5109B046-40B8-42E0-985B-A4320579DAAF}"/>
    <cellStyle name="Comma 2 2 2 3 3 2 2 2" xfId="30514" xr:uid="{3D223953-438B-44AA-8C7C-E83BB48C5130}"/>
    <cellStyle name="Comma 2 2 2 3 3 2 3" xfId="22186" xr:uid="{C043BD27-F264-4139-9D36-3AA4CE5D21BA}"/>
    <cellStyle name="Comma 2 2 2 3 3 3" xfId="8303" xr:uid="{B3430644-4C13-46E0-9D0A-5E397AB27684}"/>
    <cellStyle name="Comma 2 2 2 3 3 3 2" xfId="16633" xr:uid="{8549CBD1-FC8C-4F0B-A1A9-E09D5689DDB5}"/>
    <cellStyle name="Comma 2 2 2 3 3 3 2 2" xfId="33290" xr:uid="{15109F82-C7E5-48C4-89E1-675A500CCFE3}"/>
    <cellStyle name="Comma 2 2 2 3 3 3 3" xfId="24962" xr:uid="{F7521F14-3360-445E-9BC6-007672417D94}"/>
    <cellStyle name="Comma 2 2 2 3 3 4" xfId="11081" xr:uid="{9FE620DD-19D1-4B08-BCC2-0430D61601B4}"/>
    <cellStyle name="Comma 2 2 2 3 3 4 2" xfId="27738" xr:uid="{270C3819-262D-4D56-91AD-C18532B106B6}"/>
    <cellStyle name="Comma 2 2 2 3 3 5" xfId="33692" xr:uid="{362714A1-DA73-4F69-8843-01105169C1A7}"/>
    <cellStyle name="Comma 2 2 2 3 3 6" xfId="19410" xr:uid="{8AAE23BC-7090-4FB2-A0C0-FC18A6BACCF3}"/>
    <cellStyle name="Comma 2 2 2 3 4" xfId="1728" xr:uid="{BF610905-1309-4EED-900B-EA38AE52666A}"/>
    <cellStyle name="Comma 2 2 2 3 4 2" xfId="4518" xr:uid="{EA64B2D4-56D6-4867-9A1B-C25732260E9E}"/>
    <cellStyle name="Comma 2 2 2 3 4 2 2" xfId="12848" xr:uid="{FE37F98D-2806-4897-9A2A-10659F0B53BD}"/>
    <cellStyle name="Comma 2 2 2 3 4 2 2 2" xfId="29505" xr:uid="{A8B28BE7-7A5A-4189-B498-DE0F9A4355FF}"/>
    <cellStyle name="Comma 2 2 2 3 4 2 3" xfId="21177" xr:uid="{CD68D11F-0FAA-4AE0-9FE6-0E78A11A906E}"/>
    <cellStyle name="Comma 2 2 2 3 4 3" xfId="7294" xr:uid="{2951C0FE-5B4A-43E6-970D-BB2BFB031AF4}"/>
    <cellStyle name="Comma 2 2 2 3 4 3 2" xfId="15624" xr:uid="{1361F68F-7DF4-475E-8077-DBC65B0F9997}"/>
    <cellStyle name="Comma 2 2 2 3 4 3 2 2" xfId="32281" xr:uid="{483CF5F9-6617-443C-8865-00A6E72011A2}"/>
    <cellStyle name="Comma 2 2 2 3 4 3 3" xfId="23953" xr:uid="{E7CF0195-A244-4113-8965-E76FF7273A1E}"/>
    <cellStyle name="Comma 2 2 2 3 4 4" xfId="10072" xr:uid="{D4517EA4-009B-4C33-88ED-C43007DA2990}"/>
    <cellStyle name="Comma 2 2 2 3 4 4 2" xfId="26729" xr:uid="{2212EC26-E444-4D8B-93B5-EB2400F452F8}"/>
    <cellStyle name="Comma 2 2 2 3 4 5" xfId="33552" xr:uid="{6FCF468F-43AE-4B1B-B773-E5A16C32AE29}"/>
    <cellStyle name="Comma 2 2 2 3 4 6" xfId="18401" xr:uid="{5ADEBDB7-9699-466A-836D-B70EE54CCADC}"/>
    <cellStyle name="Comma 2 2 2 3 5" xfId="3191" xr:uid="{D4D3F251-5D23-4241-86BC-C33B08D31E32}"/>
    <cellStyle name="Comma 2 2 2 3 5 2" xfId="11521" xr:uid="{8494A882-119B-47F6-B47C-4922D9453D26}"/>
    <cellStyle name="Comma 2 2 2 3 5 2 2" xfId="28178" xr:uid="{427D294B-CD62-4EEA-9F52-18D6E3658E66}"/>
    <cellStyle name="Comma 2 2 2 3 5 3" xfId="19850" xr:uid="{B6177A86-2CFA-4A99-94C7-142AC8490369}"/>
    <cellStyle name="Comma 2 2 2 3 6" xfId="5967" xr:uid="{BDB08C31-6BFF-479A-8F9F-2AC8EC1A49E0}"/>
    <cellStyle name="Comma 2 2 2 3 6 2" xfId="14297" xr:uid="{5EB2181B-E0A5-41AE-BCE3-F8B7A59E2C0D}"/>
    <cellStyle name="Comma 2 2 2 3 6 2 2" xfId="30954" xr:uid="{3769FBEE-956D-419B-9C30-05FCB402888A}"/>
    <cellStyle name="Comma 2 2 2 3 6 3" xfId="22626" xr:uid="{12A227D3-2596-43DB-A55A-4204E4E56DD7}"/>
    <cellStyle name="Comma 2 2 2 3 7" xfId="8745" xr:uid="{C031F064-D4AB-4AE0-8164-FAF2B35ECF02}"/>
    <cellStyle name="Comma 2 2 2 3 7 2" xfId="25402" xr:uid="{5FC05AA0-D376-41A0-B007-630275A6AEB1}"/>
    <cellStyle name="Comma 2 2 2 3 8" xfId="33417" xr:uid="{38C89D4B-16EB-4CC6-8A55-B4696EC440A0}"/>
    <cellStyle name="Comma 2 2 2 3 9" xfId="17074" xr:uid="{C2C69432-CB1B-4B1D-8547-4F5570FF407A}"/>
    <cellStyle name="Comma 2 2 2 4" xfId="634" xr:uid="{110108DF-1A33-498D-BDD8-562B1A96D3AB}"/>
    <cellStyle name="Comma 2 2 2 4 2" xfId="2768" xr:uid="{48E507FC-77FC-4223-8863-9B56F6D17226}"/>
    <cellStyle name="Comma 2 2 2 4 2 2" xfId="5550" xr:uid="{87A5CCBE-150A-43C6-B8D5-97AD9EA0E13B}"/>
    <cellStyle name="Comma 2 2 2 4 2 2 2" xfId="13880" xr:uid="{C8E69706-A584-4E60-947D-3B448017D22D}"/>
    <cellStyle name="Comma 2 2 2 4 2 2 2 2" xfId="30537" xr:uid="{3246F40A-E890-4822-B206-0937CD18411E}"/>
    <cellStyle name="Comma 2 2 2 4 2 2 3" xfId="22209" xr:uid="{F41D3CEF-244E-4C2F-8E05-FBF2E2DFF46C}"/>
    <cellStyle name="Comma 2 2 2 4 2 3" xfId="8326" xr:uid="{934ADFE1-FF90-47C2-AB9F-0A360B16A905}"/>
    <cellStyle name="Comma 2 2 2 4 2 3 2" xfId="16656" xr:uid="{A1B54BF2-2261-4702-BA46-609AF43E237B}"/>
    <cellStyle name="Comma 2 2 2 4 2 3 2 2" xfId="33313" xr:uid="{FC9F4FC9-6A92-460B-82D6-AACBB44EDABF}"/>
    <cellStyle name="Comma 2 2 2 4 2 3 3" xfId="24985" xr:uid="{D2A2D025-74A1-40E0-B504-6414DDBC4CCB}"/>
    <cellStyle name="Comma 2 2 2 4 2 4" xfId="11104" xr:uid="{3161DEA2-F28A-46D5-BB83-97F61E9A0B28}"/>
    <cellStyle name="Comma 2 2 2 4 2 4 2" xfId="27761" xr:uid="{B4B8BD7D-EDCE-41DE-BE9E-D8B651D808E9}"/>
    <cellStyle name="Comma 2 2 2 4 2 5" xfId="33715" xr:uid="{349CDE60-F7E0-4A20-91D0-623BC7C8D37F}"/>
    <cellStyle name="Comma 2 2 2 4 2 6" xfId="19433" xr:uid="{1E4DF0EC-D6F1-40B0-9397-308ED626664A}"/>
    <cellStyle name="Comma 2 2 2 4 3" xfId="1964" xr:uid="{F4F27D0B-68A8-4E9E-85D4-7FAAA31ACA88}"/>
    <cellStyle name="Comma 2 2 2 4 3 2" xfId="4754" xr:uid="{D6DA4C7A-4324-411F-B358-DFABAAEA0BE3}"/>
    <cellStyle name="Comma 2 2 2 4 3 2 2" xfId="13084" xr:uid="{0923785D-A806-451A-AD3D-E4611F2C316C}"/>
    <cellStyle name="Comma 2 2 2 4 3 2 2 2" xfId="29741" xr:uid="{C838B074-A38E-4DB3-A9EB-C41CDA4B4525}"/>
    <cellStyle name="Comma 2 2 2 4 3 2 3" xfId="21413" xr:uid="{271AFDD3-C74C-480F-8A6E-706E873E8035}"/>
    <cellStyle name="Comma 2 2 2 4 3 3" xfId="7530" xr:uid="{F3F91FFF-B2EA-4987-95AA-EEECAE2755A9}"/>
    <cellStyle name="Comma 2 2 2 4 3 3 2" xfId="15860" xr:uid="{585F13CC-9F7B-446B-8BCC-C95688F215CF}"/>
    <cellStyle name="Comma 2 2 2 4 3 3 2 2" xfId="32517" xr:uid="{61C533BF-712F-40BE-9DF7-879E0182FF8C}"/>
    <cellStyle name="Comma 2 2 2 4 3 3 3" xfId="24189" xr:uid="{FC81B41E-E3EA-4FC0-AAFD-8E6BB1A95879}"/>
    <cellStyle name="Comma 2 2 2 4 3 4" xfId="10308" xr:uid="{CA743C9E-5D11-42A8-A5AF-D7FAC93EB80B}"/>
    <cellStyle name="Comma 2 2 2 4 3 4 2" xfId="26965" xr:uid="{9C47E29B-DF53-4BBB-87A7-24214AE71293}"/>
    <cellStyle name="Comma 2 2 2 4 3 5" xfId="33575" xr:uid="{064C42EC-D169-4C00-895E-0C7114F224DC}"/>
    <cellStyle name="Comma 2 2 2 4 3 6" xfId="18637" xr:uid="{52EAE525-ECDE-4F55-BBF6-90B0907D5231}"/>
    <cellStyle name="Comma 2 2 2 4 4" xfId="3427" xr:uid="{1BC3F025-BDBA-45E3-83C8-E66C66440DE0}"/>
    <cellStyle name="Comma 2 2 2 4 4 2" xfId="11757" xr:uid="{C7CDD557-388D-4FEC-BE6A-1ADD0C69CAC9}"/>
    <cellStyle name="Comma 2 2 2 4 4 2 2" xfId="28414" xr:uid="{FB58D523-74FE-46BF-B0DA-156722592C14}"/>
    <cellStyle name="Comma 2 2 2 4 4 3" xfId="20086" xr:uid="{10D27CE9-7607-43FE-B35F-A30CA751947E}"/>
    <cellStyle name="Comma 2 2 2 4 5" xfId="6203" xr:uid="{1491B1C3-F3B1-4B86-86EA-DDC37E66A117}"/>
    <cellStyle name="Comma 2 2 2 4 5 2" xfId="14533" xr:uid="{AEBEB913-3ED7-48F2-A2B3-8C2ED0828542}"/>
    <cellStyle name="Comma 2 2 2 4 5 2 2" xfId="31190" xr:uid="{F9D6FA3B-ADD5-4E15-9A13-B3177B515C78}"/>
    <cellStyle name="Comma 2 2 2 4 5 3" xfId="22862" xr:uid="{237D5657-C356-4703-AF29-37893E01D6A1}"/>
    <cellStyle name="Comma 2 2 2 4 6" xfId="8981" xr:uid="{A720DA92-1519-4CB2-A052-AB1B21191450}"/>
    <cellStyle name="Comma 2 2 2 4 6 2" xfId="25638" xr:uid="{4A9EC6CB-1AE7-4985-8F47-40919C815DEB}"/>
    <cellStyle name="Comma 2 2 2 4 7" xfId="33440" xr:uid="{186DF89F-562B-4742-9BA2-00AC7B12C17F}"/>
    <cellStyle name="Comma 2 2 2 4 8" xfId="17310" xr:uid="{FEA40EEA-9911-4B71-9E38-6466E4E62697}"/>
    <cellStyle name="Comma 2 2 2 5" xfId="1111" xr:uid="{D634DF65-4463-4492-BB5D-9AB233FCE830}"/>
    <cellStyle name="Comma 2 2 2 5 2" xfId="2817" xr:uid="{0A230A09-CA30-4F26-A6A7-BB0F075B0F0D}"/>
    <cellStyle name="Comma 2 2 2 5 2 2" xfId="5597" xr:uid="{F73DF840-D8AE-44EC-968E-152D04DD3C66}"/>
    <cellStyle name="Comma 2 2 2 5 2 2 2" xfId="13927" xr:uid="{1C67810C-2841-4987-9423-2F5959373BCE}"/>
    <cellStyle name="Comma 2 2 2 5 2 2 2 2" xfId="30584" xr:uid="{A19A46AE-C74D-4C98-803F-B9F0CF409F43}"/>
    <cellStyle name="Comma 2 2 2 5 2 2 3" xfId="22256" xr:uid="{6FCD5467-287B-444B-9858-CE5714E5BCDA}"/>
    <cellStyle name="Comma 2 2 2 5 2 3" xfId="8373" xr:uid="{DE476110-6BEA-460C-ADB7-BA7729F0E0A3}"/>
    <cellStyle name="Comma 2 2 2 5 2 3 2" xfId="16703" xr:uid="{7C52159C-8526-49BA-B2DF-887AD037DDBA}"/>
    <cellStyle name="Comma 2 2 2 5 2 3 2 2" xfId="33360" xr:uid="{95C0851F-2AB2-4230-B717-85532ECCBDE6}"/>
    <cellStyle name="Comma 2 2 2 5 2 3 3" xfId="25032" xr:uid="{6B54204C-3902-4D92-9DF7-1F94BFB95C4D}"/>
    <cellStyle name="Comma 2 2 2 5 2 4" xfId="11151" xr:uid="{92E544D3-90EF-46E3-90AE-C8E6FF898DDF}"/>
    <cellStyle name="Comma 2 2 2 5 2 4 2" xfId="27808" xr:uid="{87D24A6A-1327-4DD1-A99F-62238B71DE43}"/>
    <cellStyle name="Comma 2 2 2 5 2 5" xfId="33764" xr:uid="{33927300-0130-4624-B15D-AFDAAE1283D8}"/>
    <cellStyle name="Comma 2 2 2 5 2 6" xfId="19480" xr:uid="{97FDB648-A58B-4476-8558-B185A016CA43}"/>
    <cellStyle name="Comma 2 2 2 5 3" xfId="2439" xr:uid="{44A9F0EC-D74C-4499-9789-93E5B136B139}"/>
    <cellStyle name="Comma 2 2 2 5 3 2" xfId="5229" xr:uid="{3DEA60C6-6841-4F02-BB8C-68C3BDC27FF1}"/>
    <cellStyle name="Comma 2 2 2 5 3 2 2" xfId="13559" xr:uid="{F8CD523E-3998-424D-BCD9-0CA24FB56120}"/>
    <cellStyle name="Comma 2 2 2 5 3 2 2 2" xfId="30216" xr:uid="{13961C7A-CB7E-4596-A45F-B6D5823189FD}"/>
    <cellStyle name="Comma 2 2 2 5 3 2 3" xfId="21888" xr:uid="{7589A79E-E1EA-4CD0-9A5A-59C26B950D49}"/>
    <cellStyle name="Comma 2 2 2 5 3 3" xfId="8005" xr:uid="{6C0811D3-B1B0-4D52-BA8D-61658C99BB06}"/>
    <cellStyle name="Comma 2 2 2 5 3 3 2" xfId="16335" xr:uid="{590CB682-DCA6-4CA4-B323-538A8E108BED}"/>
    <cellStyle name="Comma 2 2 2 5 3 3 2 2" xfId="32992" xr:uid="{376C0B3F-3723-4E41-A4AF-316A5C8AFDBB}"/>
    <cellStyle name="Comma 2 2 2 5 3 3 3" xfId="24664" xr:uid="{C6E66A2B-6BFF-4A01-8FC9-C3B166566D16}"/>
    <cellStyle name="Comma 2 2 2 5 3 4" xfId="10783" xr:uid="{FDE97B02-BF98-4092-8DCF-35A1BA8C6CDF}"/>
    <cellStyle name="Comma 2 2 2 5 3 4 2" xfId="27440" xr:uid="{141C6E42-DAAA-4134-A7F9-5233FA2DCC12}"/>
    <cellStyle name="Comma 2 2 2 5 3 5" xfId="33622" xr:uid="{46A82363-E248-42FA-BE68-5A54EC7030E3}"/>
    <cellStyle name="Comma 2 2 2 5 3 6" xfId="19112" xr:uid="{4CCC0C4E-579D-4267-B5CD-06CFB01671FE}"/>
    <cellStyle name="Comma 2 2 2 5 4" xfId="3902" xr:uid="{8CFB66F1-F8B8-49F7-BB36-AAC97A165128}"/>
    <cellStyle name="Comma 2 2 2 5 4 2" xfId="12232" xr:uid="{488B1FB7-A724-4407-8CD7-6D43842868C1}"/>
    <cellStyle name="Comma 2 2 2 5 4 2 2" xfId="28889" xr:uid="{734E144A-C71F-482F-B7C3-6FD0B336F8CD}"/>
    <cellStyle name="Comma 2 2 2 5 4 3" xfId="20561" xr:uid="{07C4C0DF-8957-426B-B1D3-6B9D6776B9A1}"/>
    <cellStyle name="Comma 2 2 2 5 5" xfId="6678" xr:uid="{28600620-03ED-4746-8DD2-BD87EB9FCE3E}"/>
    <cellStyle name="Comma 2 2 2 5 5 2" xfId="15008" xr:uid="{1EC61A3C-D251-487C-8296-F7229C0FC618}"/>
    <cellStyle name="Comma 2 2 2 5 5 2 2" xfId="31665" xr:uid="{4ED545FB-BB41-4F92-A8FB-84E206702E48}"/>
    <cellStyle name="Comma 2 2 2 5 5 3" xfId="23337" xr:uid="{5A40DA0B-C85D-4F12-BA3E-B9847807F180}"/>
    <cellStyle name="Comma 2 2 2 5 6" xfId="9456" xr:uid="{2116EFA9-B20C-445B-8650-42FD87718DA0}"/>
    <cellStyle name="Comma 2 2 2 5 6 2" xfId="26113" xr:uid="{3B36BDA6-80A9-4C79-A949-FAE04F4F0152}"/>
    <cellStyle name="Comma 2 2 2 5 7" xfId="33489" xr:uid="{D48BFEA5-8D6F-40B6-81F7-37E297D1DD8D}"/>
    <cellStyle name="Comma 2 2 2 5 8" xfId="17785" xr:uid="{262E67E8-74CB-4B80-800D-093F0354D0D8}"/>
    <cellStyle name="Comma 2 2 2 6" xfId="1376" xr:uid="{144C7369-CA41-4DC8-AAA2-3DE9330BAB98}"/>
    <cellStyle name="Comma 2 2 2 6 2" xfId="2704" xr:uid="{840B19E5-16A5-4A8D-8A66-F73D1CB7C678}"/>
    <cellStyle name="Comma 2 2 2 6 2 2" xfId="5494" xr:uid="{EA40513F-3925-4098-BC80-F47450E765A8}"/>
    <cellStyle name="Comma 2 2 2 6 2 2 2" xfId="13824" xr:uid="{CFC80727-8BFD-4129-8723-2741F05CC944}"/>
    <cellStyle name="Comma 2 2 2 6 2 2 2 2" xfId="30481" xr:uid="{E8C64BF5-A44D-4A46-802C-8BD34911E8A2}"/>
    <cellStyle name="Comma 2 2 2 6 2 2 3" xfId="22153" xr:uid="{30D0691B-AF71-496B-8750-0E8D41D90A12}"/>
    <cellStyle name="Comma 2 2 2 6 2 3" xfId="8270" xr:uid="{9E14333C-5BC8-4E86-9D4E-031C17E75295}"/>
    <cellStyle name="Comma 2 2 2 6 2 3 2" xfId="16600" xr:uid="{1AB4446F-0021-4275-AD58-C77257CE8085}"/>
    <cellStyle name="Comma 2 2 2 6 2 3 2 2" xfId="33257" xr:uid="{7AE6F9B6-525B-4B71-9025-1ADD5AFBF679}"/>
    <cellStyle name="Comma 2 2 2 6 2 3 3" xfId="24929" xr:uid="{EC54C2F2-53E6-4943-A14D-836D067B102A}"/>
    <cellStyle name="Comma 2 2 2 6 2 4" xfId="11048" xr:uid="{B116D62B-5C60-4D61-B008-919AE2AD7830}"/>
    <cellStyle name="Comma 2 2 2 6 2 4 2" xfId="27705" xr:uid="{78262903-82F0-4C31-ABEC-2C5AB24E94CB}"/>
    <cellStyle name="Comma 2 2 2 6 2 5" xfId="33652" xr:uid="{3D70BEB2-A7F9-42A5-96D4-5B3F0E6A743E}"/>
    <cellStyle name="Comma 2 2 2 6 2 6" xfId="19377" xr:uid="{8A207838-4129-4DC1-9F92-BD2107F797D0}"/>
    <cellStyle name="Comma 2 2 2 6 3" xfId="4167" xr:uid="{E87841B2-086A-41F8-94EC-5CABC49F21C8}"/>
    <cellStyle name="Comma 2 2 2 6 3 2" xfId="12497" xr:uid="{84469039-9605-4D26-9974-F0EF8BB2F8AD}"/>
    <cellStyle name="Comma 2 2 2 6 3 2 2" xfId="29154" xr:uid="{CB7803DF-32E5-4251-85A2-915D66A80824}"/>
    <cellStyle name="Comma 2 2 2 6 3 3" xfId="20826" xr:uid="{4B1570D7-9595-4E95-B90D-A017617C2DC8}"/>
    <cellStyle name="Comma 2 2 2 6 4" xfId="6943" xr:uid="{1B9676D2-7DF7-4499-AFAD-F9DD84BAD9CB}"/>
    <cellStyle name="Comma 2 2 2 6 4 2" xfId="15273" xr:uid="{0426D914-DB65-4B3A-88F9-BB30D7BBE3EE}"/>
    <cellStyle name="Comma 2 2 2 6 4 2 2" xfId="31930" xr:uid="{9F4A909B-98E7-4DBD-B4D3-B60D0479556F}"/>
    <cellStyle name="Comma 2 2 2 6 4 3" xfId="23602" xr:uid="{5426812E-216E-4E51-BA80-CF6BFE43D900}"/>
    <cellStyle name="Comma 2 2 2 6 5" xfId="9721" xr:uid="{FAACDEE2-B606-4F7D-AAA2-6DE4059329D6}"/>
    <cellStyle name="Comma 2 2 2 6 5 2" xfId="26378" xr:uid="{64ED86B3-3AB4-4E6D-972C-8324DA8988D3}"/>
    <cellStyle name="Comma 2 2 2 6 6" xfId="33519" xr:uid="{0D5AE2AB-2D0B-482C-8E01-59BC97B3E2B6}"/>
    <cellStyle name="Comma 2 2 2 6 7" xfId="18050" xr:uid="{C79F417A-DC6B-4DEF-8B13-9239766799D2}"/>
    <cellStyle name="Comma 2 2 2 7" xfId="2721" xr:uid="{1DD70EB1-B2C5-4A50-B043-FEFA029F0C47}"/>
    <cellStyle name="Comma 2 2 2 7 2" xfId="5504" xr:uid="{44C10F4A-B155-4A4B-89CB-53F3568949CC}"/>
    <cellStyle name="Comma 2 2 2 7 2 2" xfId="13834" xr:uid="{C8F76AF4-E5BE-4296-9E77-5DDA71D95399}"/>
    <cellStyle name="Comma 2 2 2 7 2 2 2" xfId="30491" xr:uid="{276B6838-4E55-4A03-91AB-C64158208231}"/>
    <cellStyle name="Comma 2 2 2 7 2 3" xfId="22163" xr:uid="{35B434A4-9C63-45A8-AB97-EEA8A3D3DE6C}"/>
    <cellStyle name="Comma 2 2 2 7 3" xfId="8280" xr:uid="{60247B83-C8B1-41A9-91B1-3AFB508BA3C0}"/>
    <cellStyle name="Comma 2 2 2 7 3 2" xfId="16610" xr:uid="{88CFCE2B-33EF-4A91-B7F5-E0715611F682}"/>
    <cellStyle name="Comma 2 2 2 7 3 2 2" xfId="33267" xr:uid="{C2CD3DE0-DE93-4671-BE43-D1C7CEDAA147}"/>
    <cellStyle name="Comma 2 2 2 7 3 3" xfId="24939" xr:uid="{74851188-167E-4DF4-8F9E-C96F3AB56F7F}"/>
    <cellStyle name="Comma 2 2 2 7 4" xfId="11058" xr:uid="{14199E98-5542-474F-A066-5C41F923A7E5}"/>
    <cellStyle name="Comma 2 2 2 7 4 2" xfId="27715" xr:uid="{26CF3768-428E-437C-9D53-D2F13F4A6800}"/>
    <cellStyle name="Comma 2 2 2 7 5" xfId="33668" xr:uid="{175F29C6-E6B4-4B31-8E3C-4A88D8FF4179}"/>
    <cellStyle name="Comma 2 2 2 7 6" xfId="19387" xr:uid="{62A4B5D2-90D7-4601-B64B-8EE6143E1DBE}"/>
    <cellStyle name="Comma 2 2 2 8" xfId="1491" xr:uid="{29DEBA11-C865-4038-ACB5-F81532212BC8}"/>
    <cellStyle name="Comma 2 2 2 8 2" xfId="4281" xr:uid="{ADB15BC8-9F94-4C48-9C52-48A024D624F7}"/>
    <cellStyle name="Comma 2 2 2 8 2 2" xfId="12611" xr:uid="{F8FABFAB-25D9-4D7D-A2BC-C374D7DE2D27}"/>
    <cellStyle name="Comma 2 2 2 8 2 2 2" xfId="29268" xr:uid="{A4148E78-7EA4-4D17-9E9D-FEA98FE34B99}"/>
    <cellStyle name="Comma 2 2 2 8 2 3" xfId="20940" xr:uid="{398644F6-476C-402E-BC95-6B09DFEBFFC2}"/>
    <cellStyle name="Comma 2 2 2 8 3" xfId="7057" xr:uid="{C57F3918-C01D-4DB2-876E-757A93B977EF}"/>
    <cellStyle name="Comma 2 2 2 8 3 2" xfId="15387" xr:uid="{1CC13511-E6E7-435C-AD6D-A993A9882F23}"/>
    <cellStyle name="Comma 2 2 2 8 3 2 2" xfId="32044" xr:uid="{08917B1E-3C81-4A3E-99ED-0F7E53E0C5D4}"/>
    <cellStyle name="Comma 2 2 2 8 3 3" xfId="23716" xr:uid="{E791BA1E-EE51-43DE-AB46-5B037AD80551}"/>
    <cellStyle name="Comma 2 2 2 8 4" xfId="9835" xr:uid="{685BDC82-6F30-49D2-922D-22118885E456}"/>
    <cellStyle name="Comma 2 2 2 8 4 2" xfId="26492" xr:uid="{D386B7CE-0345-46AD-9C83-0631BD618838}"/>
    <cellStyle name="Comma 2 2 2 8 5" xfId="33529" xr:uid="{7BC30445-BE7D-41CD-B652-0EEA8B52797D}"/>
    <cellStyle name="Comma 2 2 2 8 6" xfId="18164" xr:uid="{E1854FC2-AC01-4CBB-80D0-21B0CBE750E5}"/>
    <cellStyle name="Comma 2 2 2 9" xfId="2954" xr:uid="{999D95B6-D1DF-49AA-B770-37CEC2A7511D}"/>
    <cellStyle name="Comma 2 2 2 9 2" xfId="11284" xr:uid="{7C28029F-487A-4099-A283-DC4BAB7D6E8D}"/>
    <cellStyle name="Comma 2 2 2 9 2 2" xfId="27941" xr:uid="{D4C0B297-8F94-449B-8658-41E7A72A3922}"/>
    <cellStyle name="Comma 2 2 2 9 3" xfId="19613" xr:uid="{D1AEC442-FC37-4691-BD82-B1FD01D0704B}"/>
    <cellStyle name="Comma 2 2 3" xfId="220" xr:uid="{468003EA-0A89-4B1B-9849-2DAD69C33774}"/>
    <cellStyle name="Comma 2 2 3 10" xfId="8571" xr:uid="{5085F96D-39CF-4B9D-91A3-4CC5E3B67EB0}"/>
    <cellStyle name="Comma 2 2 3 10 2" xfId="25228" xr:uid="{C1D6F0CC-64B4-4FFA-86C0-6DDBC75D0203}"/>
    <cellStyle name="Comma 2 2 3 11" xfId="33403" xr:uid="{B91934D1-4E93-4FB9-81CA-82F6771C8A5F}"/>
    <cellStyle name="Comma 2 2 3 12" xfId="16900" xr:uid="{0DBEC729-5C46-40B1-97B0-AF0577B10BAA}"/>
    <cellStyle name="Comma 2 2 3 2" xfId="461" xr:uid="{32BBBC19-00EA-4E53-9CBA-F0A5C0669972}"/>
    <cellStyle name="Comma 2 2 3 2 2" xfId="938" xr:uid="{D9A501C1-A518-4897-B261-E82161FA7608}"/>
    <cellStyle name="Comma 2 2 3 2 2 2" xfId="2803" xr:uid="{C7BE084A-AFD0-4490-8183-D8BA8C05A6D2}"/>
    <cellStyle name="Comma 2 2 3 2 2 2 2" xfId="5583" xr:uid="{2A0FD945-E0AC-40AE-8C53-1E9C39470834}"/>
    <cellStyle name="Comma 2 2 3 2 2 2 2 2" xfId="13913" xr:uid="{07697089-D032-4BA6-B880-FD0A3DA2A1F7}"/>
    <cellStyle name="Comma 2 2 3 2 2 2 2 2 2" xfId="30570" xr:uid="{2E192768-D1AD-45B2-8B47-AA55F4EA4870}"/>
    <cellStyle name="Comma 2 2 3 2 2 2 2 3" xfId="22242" xr:uid="{C271FA19-23AE-40E9-ACA8-747DFFE84883}"/>
    <cellStyle name="Comma 2 2 3 2 2 2 3" xfId="8359" xr:uid="{27EEF866-9F84-49DD-8A18-B704D3085762}"/>
    <cellStyle name="Comma 2 2 3 2 2 2 3 2" xfId="16689" xr:uid="{5D86F402-135F-4F14-9DBA-54B7864C4AFE}"/>
    <cellStyle name="Comma 2 2 3 2 2 2 3 2 2" xfId="33346" xr:uid="{55639769-135F-4E5D-A554-B931DBAD1AA1}"/>
    <cellStyle name="Comma 2 2 3 2 2 2 3 3" xfId="25018" xr:uid="{D988FF68-EC72-4CB1-96BE-63F6D77EB630}"/>
    <cellStyle name="Comma 2 2 3 2 2 2 4" xfId="11137" xr:uid="{D671B91C-1B08-4963-935F-1FD07284CAAE}"/>
    <cellStyle name="Comma 2 2 3 2 2 2 4 2" xfId="27794" xr:uid="{A8208C2B-F01B-48FE-8BE1-4EFFE8CD9B58}"/>
    <cellStyle name="Comma 2 2 3 2 2 2 5" xfId="33750" xr:uid="{373F0DB8-0934-4CD1-BBC4-94C2DE43975E}"/>
    <cellStyle name="Comma 2 2 3 2 2 2 6" xfId="19466" xr:uid="{3A365680-75DF-46CE-BF76-CA398161FD6D}"/>
    <cellStyle name="Comma 2 2 3 2 2 3" xfId="2266" xr:uid="{90F59750-3A74-4C1D-B537-435777575FF2}"/>
    <cellStyle name="Comma 2 2 3 2 2 3 2" xfId="5056" xr:uid="{813EB8C3-F8E4-4AAD-BBCC-D4DD2DB54F1A}"/>
    <cellStyle name="Comma 2 2 3 2 2 3 2 2" xfId="13386" xr:uid="{74A93EBB-4D93-48A6-BC07-0DCFB7C5ADC3}"/>
    <cellStyle name="Comma 2 2 3 2 2 3 2 2 2" xfId="30043" xr:uid="{63A02648-45A6-487C-B064-50B011F55777}"/>
    <cellStyle name="Comma 2 2 3 2 2 3 2 3" xfId="21715" xr:uid="{D54816AC-EC27-4252-9480-B69FFDD003A8}"/>
    <cellStyle name="Comma 2 2 3 2 2 3 3" xfId="7832" xr:uid="{D86A4BCA-D953-46A5-A631-8433D59DCD51}"/>
    <cellStyle name="Comma 2 2 3 2 2 3 3 2" xfId="16162" xr:uid="{0B009DF1-B57C-43A2-9AC4-60E7C85486A5}"/>
    <cellStyle name="Comma 2 2 3 2 2 3 3 2 2" xfId="32819" xr:uid="{0F70E569-A917-41A1-BA89-97C43BC06D93}"/>
    <cellStyle name="Comma 2 2 3 2 2 3 3 3" xfId="24491" xr:uid="{B755772F-223A-4986-84EE-DCB7E1ABB55F}"/>
    <cellStyle name="Comma 2 2 3 2 2 3 4" xfId="10610" xr:uid="{4E6AAA62-B6F1-4083-9347-E0C97882950E}"/>
    <cellStyle name="Comma 2 2 3 2 2 3 4 2" xfId="27267" xr:uid="{A83F608A-0F6D-40F8-9670-88A968B75136}"/>
    <cellStyle name="Comma 2 2 3 2 2 3 5" xfId="33608" xr:uid="{D165B2A4-B85F-41B8-BAA8-47AD5585B941}"/>
    <cellStyle name="Comma 2 2 3 2 2 3 6" xfId="18939" xr:uid="{07397F68-66AE-4CA4-9C9B-E67E8FC10125}"/>
    <cellStyle name="Comma 2 2 3 2 2 4" xfId="3729" xr:uid="{5DDCB93B-1903-4EC3-9A55-5A1BE187E282}"/>
    <cellStyle name="Comma 2 2 3 2 2 4 2" xfId="12059" xr:uid="{B3F3384A-6FF8-4DB1-A31E-E0AEFBC541D5}"/>
    <cellStyle name="Comma 2 2 3 2 2 4 2 2" xfId="28716" xr:uid="{81C8B89A-DE8F-4BC6-A4DE-CA115CB9F43F}"/>
    <cellStyle name="Comma 2 2 3 2 2 4 3" xfId="20388" xr:uid="{220BF834-0DAD-4524-8A41-28FFA27D11DC}"/>
    <cellStyle name="Comma 2 2 3 2 2 5" xfId="6505" xr:uid="{1D6BAF48-4374-4669-8AC8-783DF318D0EC}"/>
    <cellStyle name="Comma 2 2 3 2 2 5 2" xfId="14835" xr:uid="{07097D7E-3749-4C49-9E74-76346ECEDC65}"/>
    <cellStyle name="Comma 2 2 3 2 2 5 2 2" xfId="31492" xr:uid="{6904D26C-CCF4-475F-A6C9-47A57ABC8444}"/>
    <cellStyle name="Comma 2 2 3 2 2 5 3" xfId="23164" xr:uid="{9AC4816B-38B2-4A21-9A5C-6D4B29882D4F}"/>
    <cellStyle name="Comma 2 2 3 2 2 6" xfId="9283" xr:uid="{125CD850-CFB6-41CC-9CBA-BB03CFBC6569}"/>
    <cellStyle name="Comma 2 2 3 2 2 6 2" xfId="25940" xr:uid="{77B58BFA-3DC5-4AF2-A09D-0F8298391B2F}"/>
    <cellStyle name="Comma 2 2 3 2 2 7" xfId="33475" xr:uid="{DFA31D93-9BA0-4D36-8AA4-70BB29E8ED5D}"/>
    <cellStyle name="Comma 2 2 3 2 2 8" xfId="17612" xr:uid="{45163F37-0FF3-4059-A310-35D97CC053DB}"/>
    <cellStyle name="Comma 2 2 3 2 3" xfId="2754" xr:uid="{7AF6ACFB-2D42-4BD4-9BCB-406F491B8618}"/>
    <cellStyle name="Comma 2 2 3 2 3 2" xfId="5536" xr:uid="{3155EE5B-ECAB-4AF2-85A2-4D269A5F1667}"/>
    <cellStyle name="Comma 2 2 3 2 3 2 2" xfId="13866" xr:uid="{8D611EE4-5B68-4768-AD85-70395CAA1A08}"/>
    <cellStyle name="Comma 2 2 3 2 3 2 2 2" xfId="30523" xr:uid="{10FA8FDD-CB98-4399-BE74-9D2F05CFF92E}"/>
    <cellStyle name="Comma 2 2 3 2 3 2 3" xfId="22195" xr:uid="{239BE3D7-B68A-4C72-B278-26546A384D46}"/>
    <cellStyle name="Comma 2 2 3 2 3 3" xfId="8312" xr:uid="{A1BDCC61-C513-4049-BC73-18F39D5FE95E}"/>
    <cellStyle name="Comma 2 2 3 2 3 3 2" xfId="16642" xr:uid="{674E035B-D992-4B6D-BA25-4563C4C4B462}"/>
    <cellStyle name="Comma 2 2 3 2 3 3 2 2" xfId="33299" xr:uid="{4E74294D-CFD0-49DC-AA17-95F6F85CDB5F}"/>
    <cellStyle name="Comma 2 2 3 2 3 3 3" xfId="24971" xr:uid="{6D62F084-5E02-4D4E-ADB3-0116201B3D1D}"/>
    <cellStyle name="Comma 2 2 3 2 3 4" xfId="11090" xr:uid="{175EDC30-79AA-460B-99B6-A2A7AA8CAD8B}"/>
    <cellStyle name="Comma 2 2 3 2 3 4 2" xfId="27747" xr:uid="{1C48CD5F-D9C0-4F22-B8F0-9A02A099B413}"/>
    <cellStyle name="Comma 2 2 3 2 3 5" xfId="33701" xr:uid="{AF96C018-D094-4297-A573-FA9B44C27BAE}"/>
    <cellStyle name="Comma 2 2 3 2 3 6" xfId="19419" xr:uid="{8E2F6471-3015-41BE-90A0-04BE93B6C629}"/>
    <cellStyle name="Comma 2 2 3 2 4" xfId="1791" xr:uid="{99494086-49B9-40A5-B926-F0100A679F6E}"/>
    <cellStyle name="Comma 2 2 3 2 4 2" xfId="4581" xr:uid="{D34E3D69-5F4F-4A9D-BE40-B7865A354F90}"/>
    <cellStyle name="Comma 2 2 3 2 4 2 2" xfId="12911" xr:uid="{AAA178DF-893F-40C4-B4D9-10A575035F02}"/>
    <cellStyle name="Comma 2 2 3 2 4 2 2 2" xfId="29568" xr:uid="{43A0000C-2EB0-4274-827D-D09D36D6B4D6}"/>
    <cellStyle name="Comma 2 2 3 2 4 2 3" xfId="21240" xr:uid="{4CE14B1A-41ED-43B0-8F71-F508FD08031C}"/>
    <cellStyle name="Comma 2 2 3 2 4 3" xfId="7357" xr:uid="{E621C0D1-48EC-44FF-956B-40CC35359930}"/>
    <cellStyle name="Comma 2 2 3 2 4 3 2" xfId="15687" xr:uid="{18208B5E-1A61-4CCB-9C6C-A09F31D6FCAC}"/>
    <cellStyle name="Comma 2 2 3 2 4 3 2 2" xfId="32344" xr:uid="{BAE4DB69-9515-40B9-AED0-5C97D7C22F7D}"/>
    <cellStyle name="Comma 2 2 3 2 4 3 3" xfId="24016" xr:uid="{9088BC0B-B0C1-48D9-BD9A-01D4AFEDBC9E}"/>
    <cellStyle name="Comma 2 2 3 2 4 4" xfId="10135" xr:uid="{72FBE028-6559-47CD-BFA2-FF9153A50BF5}"/>
    <cellStyle name="Comma 2 2 3 2 4 4 2" xfId="26792" xr:uid="{15AD578F-8A3B-40E3-93A0-AA115A26DD3A}"/>
    <cellStyle name="Comma 2 2 3 2 4 5" xfId="33561" xr:uid="{9DD9C09D-6F9A-4249-A218-65EB38AFE6D0}"/>
    <cellStyle name="Comma 2 2 3 2 4 6" xfId="18464" xr:uid="{7ADAF952-6783-4433-8E1F-472775CD9921}"/>
    <cellStyle name="Comma 2 2 3 2 5" xfId="3254" xr:uid="{CB0BF8CF-7103-4020-BE04-8509C85EC140}"/>
    <cellStyle name="Comma 2 2 3 2 5 2" xfId="11584" xr:uid="{653FE63A-0091-4AFD-8B1C-CD9D3C7DB199}"/>
    <cellStyle name="Comma 2 2 3 2 5 2 2" xfId="28241" xr:uid="{D66A834F-9B0E-41FE-9EF1-83C6B34E86FC}"/>
    <cellStyle name="Comma 2 2 3 2 5 3" xfId="19913" xr:uid="{451C50AD-80A2-4929-BDF9-E5B9B7D6A5A9}"/>
    <cellStyle name="Comma 2 2 3 2 6" xfId="6030" xr:uid="{D34F75E0-A9C1-4F1B-BB23-394043A72876}"/>
    <cellStyle name="Comma 2 2 3 2 6 2" xfId="14360" xr:uid="{8F3ADB6A-8374-4A74-A66F-9CD2EE41A384}"/>
    <cellStyle name="Comma 2 2 3 2 6 2 2" xfId="31017" xr:uid="{7A887E1F-8193-4E74-AEBA-44DF77599995}"/>
    <cellStyle name="Comma 2 2 3 2 6 3" xfId="22689" xr:uid="{EBCCF6C3-F17A-48D6-9AC3-51D04067FFFF}"/>
    <cellStyle name="Comma 2 2 3 2 7" xfId="8808" xr:uid="{9B28179F-B051-4D63-9056-A13C2EB3D978}"/>
    <cellStyle name="Comma 2 2 3 2 7 2" xfId="25465" xr:uid="{A9934B4F-526F-4D33-9CCF-D7B914639088}"/>
    <cellStyle name="Comma 2 2 3 2 8" xfId="33426" xr:uid="{5EFB13E3-F5F9-4A64-9559-D23533F55A63}"/>
    <cellStyle name="Comma 2 2 3 2 9" xfId="17137" xr:uid="{1B94A462-13E2-4BB6-ABAD-E1697B537EE2}"/>
    <cellStyle name="Comma 2 2 3 3" xfId="697" xr:uid="{B002A4FF-B0B5-4F2E-ACF8-A0719FE0627A}"/>
    <cellStyle name="Comma 2 2 3 3 2" xfId="2777" xr:uid="{7DD6F13C-EE8A-4A54-9089-03CFED72C535}"/>
    <cellStyle name="Comma 2 2 3 3 2 2" xfId="5559" xr:uid="{F60A3E0C-8254-4383-8985-AA6D16862161}"/>
    <cellStyle name="Comma 2 2 3 3 2 2 2" xfId="13889" xr:uid="{EB4C1E22-F0BF-44EB-AB99-048FCCDD148A}"/>
    <cellStyle name="Comma 2 2 3 3 2 2 2 2" xfId="30546" xr:uid="{CDEA9D5B-3136-49CC-9136-208E57BE60D9}"/>
    <cellStyle name="Comma 2 2 3 3 2 2 3" xfId="22218" xr:uid="{6E6618D6-A226-4E52-A1BD-B229AE37FABD}"/>
    <cellStyle name="Comma 2 2 3 3 2 3" xfId="8335" xr:uid="{5E1F30D0-6EF8-493F-BD64-12E68D448EEF}"/>
    <cellStyle name="Comma 2 2 3 3 2 3 2" xfId="16665" xr:uid="{80DD55F9-6413-4F98-AE89-C87A380D54F5}"/>
    <cellStyle name="Comma 2 2 3 3 2 3 2 2" xfId="33322" xr:uid="{A3A2CA07-2ED1-45DD-9106-E1D576CBBB79}"/>
    <cellStyle name="Comma 2 2 3 3 2 3 3" xfId="24994" xr:uid="{8D625CC5-83F1-4637-BEE7-B531DD90864D}"/>
    <cellStyle name="Comma 2 2 3 3 2 4" xfId="11113" xr:uid="{388B870C-FD4D-4A49-A27D-049CC400C2EB}"/>
    <cellStyle name="Comma 2 2 3 3 2 4 2" xfId="27770" xr:uid="{75CB9B97-37EA-4CEF-8E9A-EE7F179C62A1}"/>
    <cellStyle name="Comma 2 2 3 3 2 5" xfId="33724" xr:uid="{95FFD4F4-AC93-47B9-99D5-55C4781A72EA}"/>
    <cellStyle name="Comma 2 2 3 3 2 6" xfId="19442" xr:uid="{70AEF768-4B39-4509-B472-E95FCA85D6F6}"/>
    <cellStyle name="Comma 2 2 3 3 3" xfId="2027" xr:uid="{BB5526B4-5FA0-4136-8796-11CD6309FB5D}"/>
    <cellStyle name="Comma 2 2 3 3 3 2" xfId="4817" xr:uid="{FBCE1E70-460F-4B38-A8B0-6D861A778E84}"/>
    <cellStyle name="Comma 2 2 3 3 3 2 2" xfId="13147" xr:uid="{D1A97176-1BB1-4492-B2FF-1AE48D0CA8CD}"/>
    <cellStyle name="Comma 2 2 3 3 3 2 2 2" xfId="29804" xr:uid="{B1F8282C-E2A6-4C7A-88A4-F18FD9D7934A}"/>
    <cellStyle name="Comma 2 2 3 3 3 2 3" xfId="21476" xr:uid="{CE39B07D-3E20-46DC-894C-5ABB6DF899B3}"/>
    <cellStyle name="Comma 2 2 3 3 3 3" xfId="7593" xr:uid="{2BFD1CD6-F34E-440E-B4D4-0BD6FD186C7F}"/>
    <cellStyle name="Comma 2 2 3 3 3 3 2" xfId="15923" xr:uid="{7DEE96B3-A213-40D0-807D-E1CD422AA5B2}"/>
    <cellStyle name="Comma 2 2 3 3 3 3 2 2" xfId="32580" xr:uid="{B250397D-A96B-48C2-ABAC-505D669FB230}"/>
    <cellStyle name="Comma 2 2 3 3 3 3 3" xfId="24252" xr:uid="{36FE6F43-B731-4FC5-B383-F171578DA3FA}"/>
    <cellStyle name="Comma 2 2 3 3 3 4" xfId="10371" xr:uid="{EA8774A1-D712-46A5-A7D9-BE4C1E2062B3}"/>
    <cellStyle name="Comma 2 2 3 3 3 4 2" xfId="27028" xr:uid="{BF6FC8DA-C5D6-4270-9A19-D4442272CEC1}"/>
    <cellStyle name="Comma 2 2 3 3 3 5" xfId="33584" xr:uid="{A1B9C139-5035-4BDD-BB80-51B1B436C160}"/>
    <cellStyle name="Comma 2 2 3 3 3 6" xfId="18700" xr:uid="{083067C3-DCDB-4302-87CB-FC56E301126E}"/>
    <cellStyle name="Comma 2 2 3 3 4" xfId="3490" xr:uid="{F99C6359-E78E-43AC-8D08-A1016FB98659}"/>
    <cellStyle name="Comma 2 2 3 3 4 2" xfId="11820" xr:uid="{8ACDC33D-4A52-4B40-A659-CA218BC07B46}"/>
    <cellStyle name="Comma 2 2 3 3 4 2 2" xfId="28477" xr:uid="{BDFB1362-4C1C-47EA-A01D-3DD717373147}"/>
    <cellStyle name="Comma 2 2 3 3 4 3" xfId="20149" xr:uid="{F59903AB-CE8A-4BD8-82B6-23E9F4FE689A}"/>
    <cellStyle name="Comma 2 2 3 3 5" xfId="6266" xr:uid="{B2C54DAC-C9F6-4D74-9AE7-354B00D5C03E}"/>
    <cellStyle name="Comma 2 2 3 3 5 2" xfId="14596" xr:uid="{6488768A-2C0B-400E-8A56-714F39F75C10}"/>
    <cellStyle name="Comma 2 2 3 3 5 2 2" xfId="31253" xr:uid="{9259F652-3734-478F-A607-364D9C26EB7F}"/>
    <cellStyle name="Comma 2 2 3 3 5 3" xfId="22925" xr:uid="{A530B12B-436E-4DFF-9986-E99038A5976E}"/>
    <cellStyle name="Comma 2 2 3 3 6" xfId="9044" xr:uid="{1512878B-4B51-4CE1-B426-861C92178238}"/>
    <cellStyle name="Comma 2 2 3 3 6 2" xfId="25701" xr:uid="{27A39764-3490-4556-90B1-832B7BD6102C}"/>
    <cellStyle name="Comma 2 2 3 3 7" xfId="33449" xr:uid="{A715C5C3-165B-4D2C-94FA-39A4E1E63B4D}"/>
    <cellStyle name="Comma 2 2 3 3 8" xfId="17373" xr:uid="{8C33035B-F58B-4B1F-9149-F9F8CAF9ACED}"/>
    <cellStyle name="Comma 2 2 3 4" xfId="1174" xr:uid="{E80B2853-4BEB-4226-862D-10054B52DE14}"/>
    <cellStyle name="Comma 2 2 3 4 2" xfId="2826" xr:uid="{65CC38E9-D4C0-4B2D-9858-EC06BDE88DFA}"/>
    <cellStyle name="Comma 2 2 3 4 2 2" xfId="5606" xr:uid="{FE6F7C54-1C65-4331-B3CF-206640AFB565}"/>
    <cellStyle name="Comma 2 2 3 4 2 2 2" xfId="13936" xr:uid="{4CB87271-B095-4C2A-A73F-C88CC56F58B1}"/>
    <cellStyle name="Comma 2 2 3 4 2 2 2 2" xfId="30593" xr:uid="{6928FD22-6C80-4ED0-9246-65FE5E7F6A89}"/>
    <cellStyle name="Comma 2 2 3 4 2 2 3" xfId="22265" xr:uid="{C5197D2F-422B-4F7D-BD1F-CA9602026C0C}"/>
    <cellStyle name="Comma 2 2 3 4 2 3" xfId="8382" xr:uid="{EB038DEC-25A2-47E6-989C-E26715CAD1B5}"/>
    <cellStyle name="Comma 2 2 3 4 2 3 2" xfId="16712" xr:uid="{CEC0F0B4-5FFF-48ED-931E-906DD9AA0BA4}"/>
    <cellStyle name="Comma 2 2 3 4 2 3 2 2" xfId="33369" xr:uid="{FD76B387-FE32-4011-8839-57462F54158F}"/>
    <cellStyle name="Comma 2 2 3 4 2 3 3" xfId="25041" xr:uid="{C9CEF59A-8315-4F26-B661-18EE1381712D}"/>
    <cellStyle name="Comma 2 2 3 4 2 4" xfId="11160" xr:uid="{66A27E8E-2631-485B-AF4F-9A67D4125AF6}"/>
    <cellStyle name="Comma 2 2 3 4 2 4 2" xfId="27817" xr:uid="{2F761617-6A6B-4AD0-987D-B7BFE4216A75}"/>
    <cellStyle name="Comma 2 2 3 4 2 5" xfId="33773" xr:uid="{DA35AEBF-C0E4-41E7-BA3B-0724FBEEC624}"/>
    <cellStyle name="Comma 2 2 3 4 2 6" xfId="19489" xr:uid="{B9B0B7EC-DB9A-4392-A9A9-A46337F281AE}"/>
    <cellStyle name="Comma 2 2 3 4 3" xfId="2502" xr:uid="{E5761C24-5F09-416B-A3DC-B8491FE06018}"/>
    <cellStyle name="Comma 2 2 3 4 3 2" xfId="5292" xr:uid="{EC1CAC66-9855-4400-AF02-05C4C22D8D4B}"/>
    <cellStyle name="Comma 2 2 3 4 3 2 2" xfId="13622" xr:uid="{FD17F7B5-24A6-48BD-8548-E781B044CB69}"/>
    <cellStyle name="Comma 2 2 3 4 3 2 2 2" xfId="30279" xr:uid="{AFB66A78-33BE-4B2C-B806-20021CA63CC3}"/>
    <cellStyle name="Comma 2 2 3 4 3 2 3" xfId="21951" xr:uid="{E843D026-B6FD-481A-966E-7EE7C57370F4}"/>
    <cellStyle name="Comma 2 2 3 4 3 3" xfId="8068" xr:uid="{9D6DC36F-0D6B-435F-A099-32AA4F890A28}"/>
    <cellStyle name="Comma 2 2 3 4 3 3 2" xfId="16398" xr:uid="{62A28FE4-8C0E-47E0-B06F-A1FDC7485D5F}"/>
    <cellStyle name="Comma 2 2 3 4 3 3 2 2" xfId="33055" xr:uid="{496383F5-BC8A-4B0B-BC91-430A7ED1196C}"/>
    <cellStyle name="Comma 2 2 3 4 3 3 3" xfId="24727" xr:uid="{DB5B5FE9-03C3-4A8E-8D58-DC9893CEB850}"/>
    <cellStyle name="Comma 2 2 3 4 3 4" xfId="10846" xr:uid="{60E2C479-09AD-4357-86D6-A729D80C0E21}"/>
    <cellStyle name="Comma 2 2 3 4 3 4 2" xfId="27503" xr:uid="{A3303E5E-7044-4105-BAFB-AA1C3DBE403D}"/>
    <cellStyle name="Comma 2 2 3 4 3 5" xfId="33631" xr:uid="{222F62C2-8C5A-48E1-8D0A-92C79594E1FD}"/>
    <cellStyle name="Comma 2 2 3 4 3 6" xfId="19175" xr:uid="{7F81E5A4-ADB4-496C-BEF9-1F95315EAF30}"/>
    <cellStyle name="Comma 2 2 3 4 4" xfId="3965" xr:uid="{75B557A2-0344-41B4-A406-9DBA44EF39CC}"/>
    <cellStyle name="Comma 2 2 3 4 4 2" xfId="12295" xr:uid="{B0B64F82-494D-4304-A472-90BCCC4C7578}"/>
    <cellStyle name="Comma 2 2 3 4 4 2 2" xfId="28952" xr:uid="{FA5964C0-026B-4D3C-8101-AD98888BC2F7}"/>
    <cellStyle name="Comma 2 2 3 4 4 3" xfId="20624" xr:uid="{842FCBD6-B5D3-4D44-B76A-945D0DABFE74}"/>
    <cellStyle name="Comma 2 2 3 4 5" xfId="6741" xr:uid="{420E5026-C730-4237-B02F-9C957F0EB7D4}"/>
    <cellStyle name="Comma 2 2 3 4 5 2" xfId="15071" xr:uid="{63008AD2-606D-4B1E-83F0-B0389788516F}"/>
    <cellStyle name="Comma 2 2 3 4 5 2 2" xfId="31728" xr:uid="{100620DB-1A6C-43F3-BFE6-9E1C6C3D7CEA}"/>
    <cellStyle name="Comma 2 2 3 4 5 3" xfId="23400" xr:uid="{9E683D25-F41C-4553-B88C-8C4E9BE6F345}"/>
    <cellStyle name="Comma 2 2 3 4 6" xfId="9519" xr:uid="{06BA6EFD-810D-4FA7-9674-62942402685B}"/>
    <cellStyle name="Comma 2 2 3 4 6 2" xfId="26176" xr:uid="{FBE39B2F-E821-4BFF-A995-945F4FC47EEC}"/>
    <cellStyle name="Comma 2 2 3 4 7" xfId="33498" xr:uid="{4EB864FE-DBDF-4B90-8003-79067C05FD84}"/>
    <cellStyle name="Comma 2 2 3 4 8" xfId="17848" xr:uid="{CE4ADA65-CE21-4A9D-AAA1-1FF071C6FA7D}"/>
    <cellStyle name="Comma 2 2 3 5" xfId="1319" xr:uid="{8B85613B-AB74-45D7-B780-9F97A115D257}"/>
    <cellStyle name="Comma 2 2 3 5 2" xfId="2647" xr:uid="{83D955A9-322F-4FD1-BE15-830C119AEA03}"/>
    <cellStyle name="Comma 2 2 3 5 2 2" xfId="5437" xr:uid="{D736A007-3663-44EF-A49A-0A23EB26B305}"/>
    <cellStyle name="Comma 2 2 3 5 2 2 2" xfId="13767" xr:uid="{0565BC5A-94D2-4508-B632-AA072B790CAE}"/>
    <cellStyle name="Comma 2 2 3 5 2 2 2 2" xfId="30424" xr:uid="{DD09A1AD-6EBB-4EF9-8B17-FC8BCE595F6F}"/>
    <cellStyle name="Comma 2 2 3 5 2 2 3" xfId="22096" xr:uid="{112772E9-C2FD-47ED-9835-D2A7C38DF91D}"/>
    <cellStyle name="Comma 2 2 3 5 2 3" xfId="8213" xr:uid="{0216AD77-6D65-4FEF-84B5-C6CCE992A002}"/>
    <cellStyle name="Comma 2 2 3 5 2 3 2" xfId="16543" xr:uid="{4359D378-5002-42C3-BD77-F212CE22719D}"/>
    <cellStyle name="Comma 2 2 3 5 2 3 2 2" xfId="33200" xr:uid="{BCD8A3FF-CEFB-4464-A135-E244B3AF8AED}"/>
    <cellStyle name="Comma 2 2 3 5 2 3 3" xfId="24872" xr:uid="{4C0DBF6B-51FA-4B7E-88EA-6F942EFC9ECD}"/>
    <cellStyle name="Comma 2 2 3 5 2 4" xfId="10991" xr:uid="{91F1697F-0B62-434E-93C7-5562B4D19F43}"/>
    <cellStyle name="Comma 2 2 3 5 2 4 2" xfId="27648" xr:uid="{1504ABCA-80B0-4B1D-82DE-CFB7CDA83FED}"/>
    <cellStyle name="Comma 2 2 3 5 2 5" xfId="33647" xr:uid="{1DE14B43-0DD9-4C8A-B20C-037CDF78F639}"/>
    <cellStyle name="Comma 2 2 3 5 2 6" xfId="19320" xr:uid="{C5A275F3-6A76-42E1-9C8E-D5C50C140414}"/>
    <cellStyle name="Comma 2 2 3 5 3" xfId="4110" xr:uid="{B373C292-5D9F-4643-97FA-E0D3F9EE93A0}"/>
    <cellStyle name="Comma 2 2 3 5 3 2" xfId="12440" xr:uid="{F74184F2-9A9A-4560-9634-49D477151F0F}"/>
    <cellStyle name="Comma 2 2 3 5 3 2 2" xfId="29097" xr:uid="{20A1407A-AFD3-4400-A106-1D74C9D4BE9A}"/>
    <cellStyle name="Comma 2 2 3 5 3 3" xfId="20769" xr:uid="{D3FB91A7-6F7E-4EC9-9A55-A2A24F6C76D4}"/>
    <cellStyle name="Comma 2 2 3 5 4" xfId="6886" xr:uid="{B8D03C79-C325-47A3-B05D-29CD756F762E}"/>
    <cellStyle name="Comma 2 2 3 5 4 2" xfId="15216" xr:uid="{AB988A66-2460-42C1-B0CA-3F52005C2C3F}"/>
    <cellStyle name="Comma 2 2 3 5 4 2 2" xfId="31873" xr:uid="{6A461B1A-C98D-4561-889A-8FEF118CFFD6}"/>
    <cellStyle name="Comma 2 2 3 5 4 3" xfId="23545" xr:uid="{0CE24013-DB29-4A12-9701-54AF8110FA99}"/>
    <cellStyle name="Comma 2 2 3 5 5" xfId="9664" xr:uid="{B8C3F680-B64F-4154-991B-000B7CB39D14}"/>
    <cellStyle name="Comma 2 2 3 5 5 2" xfId="26321" xr:uid="{30923F49-5D07-4BA8-8F1D-0220D02E6DBF}"/>
    <cellStyle name="Comma 2 2 3 5 6" xfId="33514" xr:uid="{4AFD310B-6E80-4215-B5E9-0FCF95FB184F}"/>
    <cellStyle name="Comma 2 2 3 5 7" xfId="17993" xr:uid="{6EB7ACFD-5AF5-4569-BDE2-333DF6543D08}"/>
    <cellStyle name="Comma 2 2 3 6" xfId="2731" xr:uid="{28CF2910-20DC-4659-B4CE-F01E5739426C}"/>
    <cellStyle name="Comma 2 2 3 6 2" xfId="5513" xr:uid="{592DE0C7-B1EA-4AFD-AFD9-C7EFAE1D943A}"/>
    <cellStyle name="Comma 2 2 3 6 2 2" xfId="13843" xr:uid="{8C334183-8AC0-4BE8-A318-35317792C494}"/>
    <cellStyle name="Comma 2 2 3 6 2 2 2" xfId="30500" xr:uid="{4C3D4FA5-8506-4614-A3AE-EE59FF42CF6D}"/>
    <cellStyle name="Comma 2 2 3 6 2 3" xfId="22172" xr:uid="{C06FFB50-FC5A-42FE-B7C1-1C8E69B134A2}"/>
    <cellStyle name="Comma 2 2 3 6 3" xfId="8289" xr:uid="{0E3077D0-09B4-4921-854A-5E9657627D09}"/>
    <cellStyle name="Comma 2 2 3 6 3 2" xfId="16619" xr:uid="{5690957A-FB5C-40D6-86CB-64E845797C1C}"/>
    <cellStyle name="Comma 2 2 3 6 3 2 2" xfId="33276" xr:uid="{89FA7667-4B72-4876-A01C-ABD0CDD073E0}"/>
    <cellStyle name="Comma 2 2 3 6 3 3" xfId="24948" xr:uid="{4F212AE1-2566-4F22-90AE-E09D5AC0D2FD}"/>
    <cellStyle name="Comma 2 2 3 6 4" xfId="11067" xr:uid="{92462690-A66D-488F-A068-828A825C09E5}"/>
    <cellStyle name="Comma 2 2 3 6 4 2" xfId="27724" xr:uid="{345FE6C9-5357-4A3A-A1C3-6D05B9415E45}"/>
    <cellStyle name="Comma 2 2 3 6 5" xfId="33678" xr:uid="{6D95F76F-37A2-40EF-8ED3-12BD1BE3CA56}"/>
    <cellStyle name="Comma 2 2 3 6 6" xfId="19396" xr:uid="{4C9268E8-D238-4B8B-B5EB-27260436B807}"/>
    <cellStyle name="Comma 2 2 3 7" xfId="1554" xr:uid="{52022F77-44DC-4FE6-B5F2-3FA9BDA1EA5D}"/>
    <cellStyle name="Comma 2 2 3 7 2" xfId="4344" xr:uid="{75839B20-EED9-4B2D-98E1-7A4A45DC0B10}"/>
    <cellStyle name="Comma 2 2 3 7 2 2" xfId="12674" xr:uid="{F68723A0-F3CA-4AA7-A68C-E84F9FCB82B1}"/>
    <cellStyle name="Comma 2 2 3 7 2 2 2" xfId="29331" xr:uid="{66EA744B-B9CB-42F5-B3AF-69B33F2FC7E0}"/>
    <cellStyle name="Comma 2 2 3 7 2 3" xfId="21003" xr:uid="{9FE5632E-E0B9-4036-88ED-6695514CFCA5}"/>
    <cellStyle name="Comma 2 2 3 7 3" xfId="7120" xr:uid="{20596B31-3094-4D54-85E4-7CF8B23A7E8E}"/>
    <cellStyle name="Comma 2 2 3 7 3 2" xfId="15450" xr:uid="{15B69CDF-D726-4E8D-94DE-078D06599A27}"/>
    <cellStyle name="Comma 2 2 3 7 3 2 2" xfId="32107" xr:uid="{D2631CBD-ECCD-4CD9-AF9B-9535B424AF88}"/>
    <cellStyle name="Comma 2 2 3 7 3 3" xfId="23779" xr:uid="{35CC7388-0154-44B4-8137-EEBD7B5F60BC}"/>
    <cellStyle name="Comma 2 2 3 7 4" xfId="9898" xr:uid="{1BFE2CC9-A660-4A34-AFB5-4AACC2E5C2C4}"/>
    <cellStyle name="Comma 2 2 3 7 4 2" xfId="26555" xr:uid="{9597ADE9-6831-49E9-85FA-22AA32B0C114}"/>
    <cellStyle name="Comma 2 2 3 7 5" xfId="33538" xr:uid="{AEBF2A97-BFF0-4261-A31F-5BA8C1598DF9}"/>
    <cellStyle name="Comma 2 2 3 7 6" xfId="18227" xr:uid="{B5555121-5D7A-49A1-83C7-61C954816B87}"/>
    <cellStyle name="Comma 2 2 3 8" xfId="3017" xr:uid="{AB823309-7046-439D-89D5-BA0D30C96C42}"/>
    <cellStyle name="Comma 2 2 3 8 2" xfId="11347" xr:uid="{4D6D96C2-DBAC-4B3D-84EB-B81AA1C3C756}"/>
    <cellStyle name="Comma 2 2 3 8 2 2" xfId="28004" xr:uid="{E3548589-C1A4-45EE-8B86-DDF1F29D7950}"/>
    <cellStyle name="Comma 2 2 3 8 3" xfId="19676" xr:uid="{E031DDBC-78E3-42CC-B441-8DEC2B9AE326}"/>
    <cellStyle name="Comma 2 2 3 9" xfId="5793" xr:uid="{306D4C81-1809-4FFC-9E29-4E4D81645D85}"/>
    <cellStyle name="Comma 2 2 3 9 2" xfId="14123" xr:uid="{C32CC66E-3720-4DC5-AC10-3C7C2CDCFDCE}"/>
    <cellStyle name="Comma 2 2 3 9 2 2" xfId="30780" xr:uid="{FCAA446B-6B0E-4985-A25C-4FC7D5E8D7FE}"/>
    <cellStyle name="Comma 2 2 3 9 3" xfId="22452" xr:uid="{6E58BCA1-CEFF-4704-98C2-06AC084B04A1}"/>
    <cellStyle name="Comma 2 2 4" xfId="215" xr:uid="{5EBFEAC1-EDAE-4471-A520-665445178C85}"/>
    <cellStyle name="Comma 2 2 4 10" xfId="33399" xr:uid="{99243DED-38F4-40C3-AA7E-0B755171E291}"/>
    <cellStyle name="Comma 2 2 4 11" xfId="16895" xr:uid="{96894D9F-7B32-439E-9EC6-EA98D849A3A6}"/>
    <cellStyle name="Comma 2 2 4 2" xfId="456" xr:uid="{EA177E79-6AFE-4892-B6FC-CA6429A11121}"/>
    <cellStyle name="Comma 2 2 4 2 2" xfId="933" xr:uid="{909D0061-F1EC-469D-8171-E3582B653AD0}"/>
    <cellStyle name="Comma 2 2 4 2 2 2" xfId="2799" xr:uid="{2D930109-C9CB-4D92-B709-FDC2FDE35EF4}"/>
    <cellStyle name="Comma 2 2 4 2 2 2 2" xfId="5579" xr:uid="{54C307B7-8FAD-44BE-B2C0-1AF03A5A9286}"/>
    <cellStyle name="Comma 2 2 4 2 2 2 2 2" xfId="13909" xr:uid="{850B58BB-86FA-4CBA-8A23-FE1D5CD7F1BC}"/>
    <cellStyle name="Comma 2 2 4 2 2 2 2 2 2" xfId="30566" xr:uid="{833FEE61-6D52-4B29-8467-5752B4C45E4B}"/>
    <cellStyle name="Comma 2 2 4 2 2 2 2 3" xfId="22238" xr:uid="{11AE61A4-1078-4A89-BFC4-F9F78330BE1B}"/>
    <cellStyle name="Comma 2 2 4 2 2 2 3" xfId="8355" xr:uid="{70BC52BB-E076-4CCA-BA46-26E35995324D}"/>
    <cellStyle name="Comma 2 2 4 2 2 2 3 2" xfId="16685" xr:uid="{4568B152-129A-459E-A533-5240F7E56FB6}"/>
    <cellStyle name="Comma 2 2 4 2 2 2 3 2 2" xfId="33342" xr:uid="{0877B4DF-8728-41B2-98D0-ACECB76AADF3}"/>
    <cellStyle name="Comma 2 2 4 2 2 2 3 3" xfId="25014" xr:uid="{61C0D03D-94C2-4407-A660-7DA3F9808196}"/>
    <cellStyle name="Comma 2 2 4 2 2 2 4" xfId="11133" xr:uid="{9B222965-0FAA-462A-8FB6-D3E4F8A519ED}"/>
    <cellStyle name="Comma 2 2 4 2 2 2 4 2" xfId="27790" xr:uid="{1286963B-E62D-4C81-A780-A9E17CC8DE49}"/>
    <cellStyle name="Comma 2 2 4 2 2 2 5" xfId="33746" xr:uid="{99889753-FB81-4733-B5DE-343E1189D90F}"/>
    <cellStyle name="Comma 2 2 4 2 2 2 6" xfId="19462" xr:uid="{D8C031CC-076B-4238-98B3-585E060F6627}"/>
    <cellStyle name="Comma 2 2 4 2 2 3" xfId="2261" xr:uid="{E6323A70-89A4-4458-A57D-A369AAFED996}"/>
    <cellStyle name="Comma 2 2 4 2 2 3 2" xfId="5051" xr:uid="{10350565-D5DD-4443-A43C-0F1A7BECEBDD}"/>
    <cellStyle name="Comma 2 2 4 2 2 3 2 2" xfId="13381" xr:uid="{E3D1CE41-501F-471C-87EA-870B2241C996}"/>
    <cellStyle name="Comma 2 2 4 2 2 3 2 2 2" xfId="30038" xr:uid="{FFC80F28-777E-4F73-9665-D7E64E9105BE}"/>
    <cellStyle name="Comma 2 2 4 2 2 3 2 3" xfId="21710" xr:uid="{A7AC7134-5CA0-4187-ACEF-9CFBB9DCF31A}"/>
    <cellStyle name="Comma 2 2 4 2 2 3 3" xfId="7827" xr:uid="{ED62F79B-3C45-4C6E-B8D3-6B20B678DD25}"/>
    <cellStyle name="Comma 2 2 4 2 2 3 3 2" xfId="16157" xr:uid="{944A18DD-4F6E-4731-B829-3D4E050D6DF8}"/>
    <cellStyle name="Comma 2 2 4 2 2 3 3 2 2" xfId="32814" xr:uid="{569DF667-B69C-4941-9598-816EF8FE560C}"/>
    <cellStyle name="Comma 2 2 4 2 2 3 3 3" xfId="24486" xr:uid="{612F2189-1742-436D-9057-81D3ABA9BC1A}"/>
    <cellStyle name="Comma 2 2 4 2 2 3 4" xfId="10605" xr:uid="{5E69988A-DB67-413F-B094-5648F6EA10FF}"/>
    <cellStyle name="Comma 2 2 4 2 2 3 4 2" xfId="27262" xr:uid="{592F8C20-6B1A-4B7C-8407-513C520C87ED}"/>
    <cellStyle name="Comma 2 2 4 2 2 3 5" xfId="33604" xr:uid="{6E8AB5B7-B27F-465E-A3DF-36B0B7BC0FF5}"/>
    <cellStyle name="Comma 2 2 4 2 2 3 6" xfId="18934" xr:uid="{4FC6A25E-82F4-4AA3-87CC-4A8A4F23B8EE}"/>
    <cellStyle name="Comma 2 2 4 2 2 4" xfId="3724" xr:uid="{502E8599-8691-4AFA-BC44-0D9BFC03350F}"/>
    <cellStyle name="Comma 2 2 4 2 2 4 2" xfId="12054" xr:uid="{49EA0996-B825-4555-8EDA-FFB31592D42D}"/>
    <cellStyle name="Comma 2 2 4 2 2 4 2 2" xfId="28711" xr:uid="{DA5134F8-ECF4-4580-8923-CC30BD95069A}"/>
    <cellStyle name="Comma 2 2 4 2 2 4 3" xfId="20383" xr:uid="{9C352EC4-4825-4E75-8DED-8FB83C28C45C}"/>
    <cellStyle name="Comma 2 2 4 2 2 5" xfId="6500" xr:uid="{36FB0208-C6D2-4658-B2F8-A2D1F94B568B}"/>
    <cellStyle name="Comma 2 2 4 2 2 5 2" xfId="14830" xr:uid="{B651A2E4-A892-4249-80EF-71C1A8E4E960}"/>
    <cellStyle name="Comma 2 2 4 2 2 5 2 2" xfId="31487" xr:uid="{DA1E9799-5ADE-471A-A999-ED408C0F5CC7}"/>
    <cellStyle name="Comma 2 2 4 2 2 5 3" xfId="23159" xr:uid="{E31C991D-E84C-4A5A-A2A4-5A42A2D0EF88}"/>
    <cellStyle name="Comma 2 2 4 2 2 6" xfId="9278" xr:uid="{F77A72E0-4601-411B-AB1D-4CA724BBFC09}"/>
    <cellStyle name="Comma 2 2 4 2 2 6 2" xfId="25935" xr:uid="{0DA01B79-B33C-4F94-8DD5-F79ED972C673}"/>
    <cellStyle name="Comma 2 2 4 2 2 7" xfId="33471" xr:uid="{59311027-1E6B-451A-B2E5-36F60D84AB24}"/>
    <cellStyle name="Comma 2 2 4 2 2 8" xfId="17607" xr:uid="{5A9F3A49-28E6-46C9-8AC1-25D2E1CAD155}"/>
    <cellStyle name="Comma 2 2 4 2 3" xfId="2750" xr:uid="{24D33859-5A5B-44B5-AACB-21BDD0DD9A05}"/>
    <cellStyle name="Comma 2 2 4 2 3 2" xfId="5532" xr:uid="{8618F8CF-0609-4E1D-8F34-C7D7CBEF32F8}"/>
    <cellStyle name="Comma 2 2 4 2 3 2 2" xfId="13862" xr:uid="{F94E8FCF-BC21-4AD7-8B87-82FADDE3E3BB}"/>
    <cellStyle name="Comma 2 2 4 2 3 2 2 2" xfId="30519" xr:uid="{6D1D412D-46E1-43C9-AE01-EF624719352F}"/>
    <cellStyle name="Comma 2 2 4 2 3 2 3" xfId="22191" xr:uid="{BA5EAFB6-5AB4-4A48-A0CC-A02FA4F38FD0}"/>
    <cellStyle name="Comma 2 2 4 2 3 3" xfId="8308" xr:uid="{AED9D928-9B2C-47BD-A93E-17E92348A91F}"/>
    <cellStyle name="Comma 2 2 4 2 3 3 2" xfId="16638" xr:uid="{7EF1A73A-C332-4DFE-AA44-5B9A0AEE5DAF}"/>
    <cellStyle name="Comma 2 2 4 2 3 3 2 2" xfId="33295" xr:uid="{896A92FE-DBDD-40A2-BE6D-6FC307E9D054}"/>
    <cellStyle name="Comma 2 2 4 2 3 3 3" xfId="24967" xr:uid="{6514A820-6C06-4DAD-8AE6-CAA58EDF6798}"/>
    <cellStyle name="Comma 2 2 4 2 3 4" xfId="11086" xr:uid="{A5EC026F-EB41-4C92-85D8-4EB2112547B3}"/>
    <cellStyle name="Comma 2 2 4 2 3 4 2" xfId="27743" xr:uid="{E0CD5F6F-5421-4D01-9316-0A261E34BBD5}"/>
    <cellStyle name="Comma 2 2 4 2 3 5" xfId="33697" xr:uid="{485E39A7-0CD4-43EB-85E1-48E77D52B0E9}"/>
    <cellStyle name="Comma 2 2 4 2 3 6" xfId="19415" xr:uid="{CA3EDA5F-3CD0-4DAC-8CBE-2D2BCCBB8CAE}"/>
    <cellStyle name="Comma 2 2 4 2 4" xfId="1786" xr:uid="{1E7F439D-32AC-486C-B214-8B6A4EB96628}"/>
    <cellStyle name="Comma 2 2 4 2 4 2" xfId="4576" xr:uid="{112911C3-F5F5-414A-B932-DB581A2822A1}"/>
    <cellStyle name="Comma 2 2 4 2 4 2 2" xfId="12906" xr:uid="{12CF9612-7EE9-40A4-B2A6-17D158FE68F2}"/>
    <cellStyle name="Comma 2 2 4 2 4 2 2 2" xfId="29563" xr:uid="{B0D2F8F2-C9A8-4D70-8EDC-20E061CA261E}"/>
    <cellStyle name="Comma 2 2 4 2 4 2 3" xfId="21235" xr:uid="{4C1029D5-9636-442C-8CD4-2D6335FD891C}"/>
    <cellStyle name="Comma 2 2 4 2 4 3" xfId="7352" xr:uid="{4ACAE0EC-4F01-4530-ABDD-84D388DB6336}"/>
    <cellStyle name="Comma 2 2 4 2 4 3 2" xfId="15682" xr:uid="{E74F753A-8DCA-451F-AE52-7B611F7B27D7}"/>
    <cellStyle name="Comma 2 2 4 2 4 3 2 2" xfId="32339" xr:uid="{B453BB30-6084-4982-9FA6-E32AECF9819F}"/>
    <cellStyle name="Comma 2 2 4 2 4 3 3" xfId="24011" xr:uid="{1A2A82C6-19EC-4509-ADA3-6FFE39D83F9B}"/>
    <cellStyle name="Comma 2 2 4 2 4 4" xfId="10130" xr:uid="{302B74F4-A100-4496-9F58-3190C7328523}"/>
    <cellStyle name="Comma 2 2 4 2 4 4 2" xfId="26787" xr:uid="{E61B3BE9-23ED-4A04-9A64-D6E70DF31CF4}"/>
    <cellStyle name="Comma 2 2 4 2 4 5" xfId="33557" xr:uid="{A19259B7-D6B2-416B-BC1A-01EFD7E16BBB}"/>
    <cellStyle name="Comma 2 2 4 2 4 6" xfId="18459" xr:uid="{D643EBE0-1DA7-4EAB-82A9-F6E03415EFB0}"/>
    <cellStyle name="Comma 2 2 4 2 5" xfId="3249" xr:uid="{D99A495D-87E1-4473-A907-8F95E36D4FBC}"/>
    <cellStyle name="Comma 2 2 4 2 5 2" xfId="11579" xr:uid="{28BEECE5-16B9-4658-847D-D390BBF6B288}"/>
    <cellStyle name="Comma 2 2 4 2 5 2 2" xfId="28236" xr:uid="{533CA467-C737-44BE-BEF1-81B428906143}"/>
    <cellStyle name="Comma 2 2 4 2 5 3" xfId="19908" xr:uid="{287642AE-565F-4DA3-BD8E-279BAACB57B0}"/>
    <cellStyle name="Comma 2 2 4 2 6" xfId="6025" xr:uid="{EC772A50-1076-4512-A39E-1FB936F9C010}"/>
    <cellStyle name="Comma 2 2 4 2 6 2" xfId="14355" xr:uid="{D32E4BA8-9FB9-4142-80A7-7BD849873B45}"/>
    <cellStyle name="Comma 2 2 4 2 6 2 2" xfId="31012" xr:uid="{A22A3644-766A-4F72-AF76-5AB980A9E795}"/>
    <cellStyle name="Comma 2 2 4 2 6 3" xfId="22684" xr:uid="{1D1F32DB-3394-4BD1-A257-1A010C102588}"/>
    <cellStyle name="Comma 2 2 4 2 7" xfId="8803" xr:uid="{31D097DC-583A-402F-9321-E7DEC6FD4FB8}"/>
    <cellStyle name="Comma 2 2 4 2 7 2" xfId="25460" xr:uid="{F3BBDD9B-007B-4E35-9ADC-8F65DCD50E6E}"/>
    <cellStyle name="Comma 2 2 4 2 8" xfId="33422" xr:uid="{E7A056BB-8F3C-4288-BB09-D5479756822E}"/>
    <cellStyle name="Comma 2 2 4 2 9" xfId="17132" xr:uid="{F7E4352F-7365-4B16-8068-9A58F1A24C03}"/>
    <cellStyle name="Comma 2 2 4 3" xfId="692" xr:uid="{8B00FA92-CC30-4392-A01B-4B315F61BA42}"/>
    <cellStyle name="Comma 2 2 4 3 2" xfId="2773" xr:uid="{E5162775-EEE8-40EF-B9B6-F25DE88BA029}"/>
    <cellStyle name="Comma 2 2 4 3 2 2" xfId="5555" xr:uid="{A5B86E3C-E5B1-40CF-81EB-F4E99C6F4C39}"/>
    <cellStyle name="Comma 2 2 4 3 2 2 2" xfId="13885" xr:uid="{4E253080-6242-4CD5-94D8-CF4ED859CA8F}"/>
    <cellStyle name="Comma 2 2 4 3 2 2 2 2" xfId="30542" xr:uid="{69323D62-59FB-4A53-AC15-4C103D382949}"/>
    <cellStyle name="Comma 2 2 4 3 2 2 3" xfId="22214" xr:uid="{50BDF4C7-FDCC-443C-B46A-68FE96EF4990}"/>
    <cellStyle name="Comma 2 2 4 3 2 3" xfId="8331" xr:uid="{2199A632-858E-4B7B-B19D-9495AD3F3B04}"/>
    <cellStyle name="Comma 2 2 4 3 2 3 2" xfId="16661" xr:uid="{7DE2DB68-C43D-4D02-A84F-20781E826E5B}"/>
    <cellStyle name="Comma 2 2 4 3 2 3 2 2" xfId="33318" xr:uid="{48BA13A7-EA77-406B-9FCE-6EDB3D585A7E}"/>
    <cellStyle name="Comma 2 2 4 3 2 3 3" xfId="24990" xr:uid="{44C27134-F9F5-47B6-BDEE-A9FD77860739}"/>
    <cellStyle name="Comma 2 2 4 3 2 4" xfId="11109" xr:uid="{D7A646E0-7B71-4484-83C5-4A3CE5691C04}"/>
    <cellStyle name="Comma 2 2 4 3 2 4 2" xfId="27766" xr:uid="{D31A7227-E076-44A6-9038-507A28F8D833}"/>
    <cellStyle name="Comma 2 2 4 3 2 5" xfId="33720" xr:uid="{010B4F2F-4AD3-4676-9DD3-832FE9E6D803}"/>
    <cellStyle name="Comma 2 2 4 3 2 6" xfId="19438" xr:uid="{009288FB-5E4B-4162-A5A9-9E375088CD69}"/>
    <cellStyle name="Comma 2 2 4 3 3" xfId="2022" xr:uid="{AD5B7B0E-A462-4C76-B5F8-512B69629A3E}"/>
    <cellStyle name="Comma 2 2 4 3 3 2" xfId="4812" xr:uid="{DCE46C29-123E-4B3C-BDAE-E68C073C3671}"/>
    <cellStyle name="Comma 2 2 4 3 3 2 2" xfId="13142" xr:uid="{C06214AD-958A-49C4-99F7-C5313FE1EFB2}"/>
    <cellStyle name="Comma 2 2 4 3 3 2 2 2" xfId="29799" xr:uid="{0148A786-DC3E-4B51-A8F7-0705ECE19D1B}"/>
    <cellStyle name="Comma 2 2 4 3 3 2 3" xfId="21471" xr:uid="{E9E472DE-2C89-4C36-BE99-9F552A73F845}"/>
    <cellStyle name="Comma 2 2 4 3 3 3" xfId="7588" xr:uid="{E12B5050-30D8-45E9-BCBC-3811FB6A77B7}"/>
    <cellStyle name="Comma 2 2 4 3 3 3 2" xfId="15918" xr:uid="{54B4AC3C-22FB-4021-AD6A-DFE410818991}"/>
    <cellStyle name="Comma 2 2 4 3 3 3 2 2" xfId="32575" xr:uid="{585EC029-0B41-43E5-8C36-A2ECE6D1B70A}"/>
    <cellStyle name="Comma 2 2 4 3 3 3 3" xfId="24247" xr:uid="{75953FE0-A9DA-4465-89DB-AC81691D3E8F}"/>
    <cellStyle name="Comma 2 2 4 3 3 4" xfId="10366" xr:uid="{4E7C4BAD-487C-4809-8A04-B2EB5720DF8C}"/>
    <cellStyle name="Comma 2 2 4 3 3 4 2" xfId="27023" xr:uid="{34A96D0D-18D2-420F-8C96-3C5A185FF3DF}"/>
    <cellStyle name="Comma 2 2 4 3 3 5" xfId="33580" xr:uid="{0E7D394B-E4D6-4145-9B31-7F2739ACC88E}"/>
    <cellStyle name="Comma 2 2 4 3 3 6" xfId="18695" xr:uid="{94EFCE0A-106B-42CE-8B15-857514AF4EB2}"/>
    <cellStyle name="Comma 2 2 4 3 4" xfId="3485" xr:uid="{A73A9D55-310E-48F3-AF5E-64A14D56A348}"/>
    <cellStyle name="Comma 2 2 4 3 4 2" xfId="11815" xr:uid="{946F1626-8483-4E98-8D31-9471EFC48DFF}"/>
    <cellStyle name="Comma 2 2 4 3 4 2 2" xfId="28472" xr:uid="{C8DA0485-4D2F-4E26-8B56-7856D7D63E06}"/>
    <cellStyle name="Comma 2 2 4 3 4 3" xfId="20144" xr:uid="{C47B4B12-15C2-4A89-91FD-554788889666}"/>
    <cellStyle name="Comma 2 2 4 3 5" xfId="6261" xr:uid="{B4CFBD82-EF02-435D-94AE-0856F3DC3230}"/>
    <cellStyle name="Comma 2 2 4 3 5 2" xfId="14591" xr:uid="{20FD3EC8-DC4A-45D2-9C1D-A60D6FA6A123}"/>
    <cellStyle name="Comma 2 2 4 3 5 2 2" xfId="31248" xr:uid="{5B110720-8843-4565-A447-4373D9279875}"/>
    <cellStyle name="Comma 2 2 4 3 5 3" xfId="22920" xr:uid="{73D0A3F2-63D7-4343-8210-876A748C1F51}"/>
    <cellStyle name="Comma 2 2 4 3 6" xfId="9039" xr:uid="{A63F6652-6961-4FDF-AFA9-783531B22C55}"/>
    <cellStyle name="Comma 2 2 4 3 6 2" xfId="25696" xr:uid="{C17C6FCE-27C2-4A05-8E3A-13363D4600CB}"/>
    <cellStyle name="Comma 2 2 4 3 7" xfId="33445" xr:uid="{20E048EC-1B25-427C-A8AC-CA383234016B}"/>
    <cellStyle name="Comma 2 2 4 3 8" xfId="17368" xr:uid="{1E537F52-D90F-4DD3-9B59-A0E63031727E}"/>
    <cellStyle name="Comma 2 2 4 4" xfId="1169" xr:uid="{D440B9FC-5D58-4846-A6CF-461DFBE5465E}"/>
    <cellStyle name="Comma 2 2 4 4 2" xfId="2822" xr:uid="{EC22C2AF-E83F-4827-B2DC-D76B60A43082}"/>
    <cellStyle name="Comma 2 2 4 4 2 2" xfId="5602" xr:uid="{BD763305-C621-496E-A415-4D7CCC37A7E0}"/>
    <cellStyle name="Comma 2 2 4 4 2 2 2" xfId="13932" xr:uid="{C76F7B52-CCAE-42E9-B304-646C3FF7F21F}"/>
    <cellStyle name="Comma 2 2 4 4 2 2 2 2" xfId="30589" xr:uid="{ED8F7841-7696-4619-B7EE-62E6F9AE9D82}"/>
    <cellStyle name="Comma 2 2 4 4 2 2 3" xfId="22261" xr:uid="{0357FFE5-41E7-4561-A193-CEFF3B2A0F88}"/>
    <cellStyle name="Comma 2 2 4 4 2 3" xfId="8378" xr:uid="{F334F4DC-8A6B-4001-AF0F-8A2D940BEEAF}"/>
    <cellStyle name="Comma 2 2 4 4 2 3 2" xfId="16708" xr:uid="{8A5C5F44-2C91-4BE1-B105-830A1ACF59D7}"/>
    <cellStyle name="Comma 2 2 4 4 2 3 2 2" xfId="33365" xr:uid="{60C877C5-ADFE-48C9-B7E8-F39A4F596A2F}"/>
    <cellStyle name="Comma 2 2 4 4 2 3 3" xfId="25037" xr:uid="{00AFA069-9456-4A0C-AA40-AB46CEE0729D}"/>
    <cellStyle name="Comma 2 2 4 4 2 4" xfId="11156" xr:uid="{A3510C7D-953E-4110-B425-D009E252C038}"/>
    <cellStyle name="Comma 2 2 4 4 2 4 2" xfId="27813" xr:uid="{FFE4F798-AEE7-479A-8A38-E0B34ACB5C12}"/>
    <cellStyle name="Comma 2 2 4 4 2 5" xfId="33769" xr:uid="{022C2B55-CD0E-4D6C-9D89-CBD18B07991E}"/>
    <cellStyle name="Comma 2 2 4 4 2 6" xfId="19485" xr:uid="{F173F950-865F-484F-B63C-71C7E8C0C595}"/>
    <cellStyle name="Comma 2 2 4 4 3" xfId="2497" xr:uid="{3CCA4D92-89E3-4C0B-9F76-B9CED449BF2F}"/>
    <cellStyle name="Comma 2 2 4 4 3 2" xfId="5287" xr:uid="{4A283938-D250-4B89-9201-F057864C3A62}"/>
    <cellStyle name="Comma 2 2 4 4 3 2 2" xfId="13617" xr:uid="{B733B3EE-0B80-4F85-8BEE-36C6CF042DDC}"/>
    <cellStyle name="Comma 2 2 4 4 3 2 2 2" xfId="30274" xr:uid="{538A6914-ACA0-4B13-BA83-E15C93A73BAD}"/>
    <cellStyle name="Comma 2 2 4 4 3 2 3" xfId="21946" xr:uid="{25B6EFEF-93C2-4DAF-ABD7-980F35DCE3CC}"/>
    <cellStyle name="Comma 2 2 4 4 3 3" xfId="8063" xr:uid="{A7A7A4A5-EF73-4718-B011-ABBDEF42EB18}"/>
    <cellStyle name="Comma 2 2 4 4 3 3 2" xfId="16393" xr:uid="{8F58F76F-B8A8-4C9B-9FE0-2A0E4C4CB004}"/>
    <cellStyle name="Comma 2 2 4 4 3 3 2 2" xfId="33050" xr:uid="{3A722CB2-AD44-4491-A993-54609903E235}"/>
    <cellStyle name="Comma 2 2 4 4 3 3 3" xfId="24722" xr:uid="{29953E1A-66B3-40C4-A84B-D6BC25E50A76}"/>
    <cellStyle name="Comma 2 2 4 4 3 4" xfId="10841" xr:uid="{2D984463-9005-456D-BE8F-5E6E9521FD0D}"/>
    <cellStyle name="Comma 2 2 4 4 3 4 2" xfId="27498" xr:uid="{81966AA6-55DD-4F28-953A-81A1B3042B17}"/>
    <cellStyle name="Comma 2 2 4 4 3 5" xfId="33627" xr:uid="{7E4D994F-1913-4BB5-B735-164FCE6403A6}"/>
    <cellStyle name="Comma 2 2 4 4 3 6" xfId="19170" xr:uid="{68B304C2-5B6A-4C23-ADC0-43B903531D33}"/>
    <cellStyle name="Comma 2 2 4 4 4" xfId="3960" xr:uid="{DD345978-052A-430B-99C2-41455A94EB82}"/>
    <cellStyle name="Comma 2 2 4 4 4 2" xfId="12290" xr:uid="{9650CFA2-2B46-49B2-A67D-1D7201558988}"/>
    <cellStyle name="Comma 2 2 4 4 4 2 2" xfId="28947" xr:uid="{40B4E6AC-2AC5-4863-97D2-8A3BBB22EC81}"/>
    <cellStyle name="Comma 2 2 4 4 4 3" xfId="20619" xr:uid="{D4E5841A-41B1-4F30-BF4C-E74E13F9663F}"/>
    <cellStyle name="Comma 2 2 4 4 5" xfId="6736" xr:uid="{B35EE294-F3BF-4977-9C0C-578C3C60B84C}"/>
    <cellStyle name="Comma 2 2 4 4 5 2" xfId="15066" xr:uid="{8072AB03-A4EB-42B3-9DA1-6CB3A28FE048}"/>
    <cellStyle name="Comma 2 2 4 4 5 2 2" xfId="31723" xr:uid="{698EB7D5-E5AF-4DB2-8184-3E665A3C6E7A}"/>
    <cellStyle name="Comma 2 2 4 4 5 3" xfId="23395" xr:uid="{A136B7E3-6103-411E-99EE-92848941D58F}"/>
    <cellStyle name="Comma 2 2 4 4 6" xfId="9514" xr:uid="{16EE8F5B-4721-4D9B-B11A-A1F123C02ECD}"/>
    <cellStyle name="Comma 2 2 4 4 6 2" xfId="26171" xr:uid="{A358953F-E750-4664-9025-3498C5A06409}"/>
    <cellStyle name="Comma 2 2 4 4 7" xfId="33494" xr:uid="{C1F97C69-35AA-47F0-B566-4119ECE95028}"/>
    <cellStyle name="Comma 2 2 4 4 8" xfId="17843" xr:uid="{D0D76F3D-8E4B-4332-A7D3-A547A13C5FF2}"/>
    <cellStyle name="Comma 2 2 4 5" xfId="2727" xr:uid="{CDB2109C-9FB8-40E2-B1DB-9F38DB664DDB}"/>
    <cellStyle name="Comma 2 2 4 5 2" xfId="5509" xr:uid="{F3F4F122-C363-4336-9EB9-518C2B7DB0E6}"/>
    <cellStyle name="Comma 2 2 4 5 2 2" xfId="13839" xr:uid="{F47B7E09-959F-447D-928F-FAEEFDFCE208}"/>
    <cellStyle name="Comma 2 2 4 5 2 2 2" xfId="30496" xr:uid="{559D2C1C-B8CE-4226-BAF6-79B0E7FFEBA5}"/>
    <cellStyle name="Comma 2 2 4 5 2 3" xfId="22168" xr:uid="{B6F3F777-322A-4265-A64E-98D33882B8EB}"/>
    <cellStyle name="Comma 2 2 4 5 3" xfId="8285" xr:uid="{7685F7FA-FE0C-4907-A6FD-6E8CA62251FB}"/>
    <cellStyle name="Comma 2 2 4 5 3 2" xfId="16615" xr:uid="{8DE76E00-BBD9-4414-998F-669FE7D8A654}"/>
    <cellStyle name="Comma 2 2 4 5 3 2 2" xfId="33272" xr:uid="{58092134-4F72-43EE-857E-986B8E49F95D}"/>
    <cellStyle name="Comma 2 2 4 5 3 3" xfId="24944" xr:uid="{87BD5324-DF0A-4E5B-8532-2B23B9A91157}"/>
    <cellStyle name="Comma 2 2 4 5 4" xfId="11063" xr:uid="{BC19D2BE-60D3-4380-9E05-BEBA54857F50}"/>
    <cellStyle name="Comma 2 2 4 5 4 2" xfId="27720" xr:uid="{B8D2E14F-DB68-4315-8C7F-55740A0795BD}"/>
    <cellStyle name="Comma 2 2 4 5 5" xfId="33674" xr:uid="{8E813B11-449C-408C-AD09-6C7B577231F8}"/>
    <cellStyle name="Comma 2 2 4 5 6" xfId="19392" xr:uid="{BF9B483A-843C-4F74-9CE5-3D3CE1E7980F}"/>
    <cellStyle name="Comma 2 2 4 6" xfId="1549" xr:uid="{D544535F-489C-4769-85A7-846E4CC1BAB9}"/>
    <cellStyle name="Comma 2 2 4 6 2" xfId="4339" xr:uid="{AF9F7A6A-115F-4FC1-BE4C-2644287E07BF}"/>
    <cellStyle name="Comma 2 2 4 6 2 2" xfId="12669" xr:uid="{01A1547A-0E11-4C1C-956C-7AA04325EB4C}"/>
    <cellStyle name="Comma 2 2 4 6 2 2 2" xfId="29326" xr:uid="{0DE36B0D-91E2-4745-AADC-B8791A073770}"/>
    <cellStyle name="Comma 2 2 4 6 2 3" xfId="20998" xr:uid="{5B220679-52B5-4FE1-9F32-CA3438A05C58}"/>
    <cellStyle name="Comma 2 2 4 6 3" xfId="7115" xr:uid="{7DDA3C25-15BE-46F1-805D-39D9389371B2}"/>
    <cellStyle name="Comma 2 2 4 6 3 2" xfId="15445" xr:uid="{8D63E20A-66D8-4219-AC5A-10EA3E32328D}"/>
    <cellStyle name="Comma 2 2 4 6 3 2 2" xfId="32102" xr:uid="{264B2A8E-780C-4A81-9D27-55F8EF040749}"/>
    <cellStyle name="Comma 2 2 4 6 3 3" xfId="23774" xr:uid="{300D843D-7C45-40D3-9569-6C336B1B96D1}"/>
    <cellStyle name="Comma 2 2 4 6 4" xfId="9893" xr:uid="{DFC473D4-2377-4411-8A17-7556E451C63A}"/>
    <cellStyle name="Comma 2 2 4 6 4 2" xfId="26550" xr:uid="{5AA47B8D-B0CE-43E3-8170-A422D8E84A12}"/>
    <cellStyle name="Comma 2 2 4 6 5" xfId="33534" xr:uid="{9CC2BA0D-B080-4A9B-996D-8C239B35341C}"/>
    <cellStyle name="Comma 2 2 4 6 6" xfId="18222" xr:uid="{80B54F36-8B7E-45A0-A0BF-DDD3AD8BCBD8}"/>
    <cellStyle name="Comma 2 2 4 7" xfId="3012" xr:uid="{08483DA1-EA66-4C50-9A3F-C452EA930E59}"/>
    <cellStyle name="Comma 2 2 4 7 2" xfId="11342" xr:uid="{4AB3427D-4B5D-4D60-9724-53F374319F27}"/>
    <cellStyle name="Comma 2 2 4 7 2 2" xfId="27999" xr:uid="{4442A2D6-2294-42C3-9228-B2EC4664317C}"/>
    <cellStyle name="Comma 2 2 4 7 3" xfId="19671" xr:uid="{BBA7E860-A7DE-4FAB-875C-4BFA9C40214B}"/>
    <cellStyle name="Comma 2 2 4 8" xfId="5788" xr:uid="{F5130587-4995-4131-A4C5-89DF3B94ECC3}"/>
    <cellStyle name="Comma 2 2 4 8 2" xfId="14118" xr:uid="{6A28797B-B672-4265-972D-319554252762}"/>
    <cellStyle name="Comma 2 2 4 8 2 2" xfId="30775" xr:uid="{4C0A5039-1393-455A-B02D-9DEC8EFD6B75}"/>
    <cellStyle name="Comma 2 2 4 8 3" xfId="22447" xr:uid="{A1BB3A4C-26EF-4827-940D-3589236A6743}"/>
    <cellStyle name="Comma 2 2 4 9" xfId="8566" xr:uid="{4156E41A-22D1-439A-9A1D-BFF35FEA9DBA}"/>
    <cellStyle name="Comma 2 2 4 9 2" xfId="25223" xr:uid="{6AC1C8F1-E5E3-4E6B-8B39-CE22B22FEDF0}"/>
    <cellStyle name="Comma 2 2 5" xfId="340" xr:uid="{7B1EB4AB-5F90-4A02-BD2B-8B0AA3DC345F}"/>
    <cellStyle name="Comma 2 2 5 2" xfId="820" xr:uid="{A91229AE-606A-4658-8A51-C04ADE066CD7}"/>
    <cellStyle name="Comma 2 2 5 2 2" xfId="2789" xr:uid="{3C14CAD0-5BA9-427C-B73B-25C8EA8B2791}"/>
    <cellStyle name="Comma 2 2 5 2 2 2" xfId="5569" xr:uid="{F6E0EE8F-C9E0-447E-9635-43DF5D62B04C}"/>
    <cellStyle name="Comma 2 2 5 2 2 2 2" xfId="13899" xr:uid="{DE9077FE-20AC-4042-96FE-22445E06167B}"/>
    <cellStyle name="Comma 2 2 5 2 2 2 2 2" xfId="30556" xr:uid="{6EE649AC-F6FF-40D6-AEC6-DF69FABEAD4A}"/>
    <cellStyle name="Comma 2 2 5 2 2 2 3" xfId="22228" xr:uid="{BE102288-7265-423A-A7B4-6BC06522D7DC}"/>
    <cellStyle name="Comma 2 2 5 2 2 3" xfId="8345" xr:uid="{FAFAE179-F76C-4787-8A67-7C1AC4C33219}"/>
    <cellStyle name="Comma 2 2 5 2 2 3 2" xfId="16675" xr:uid="{87546745-E103-4458-AADE-7E3E8A672548}"/>
    <cellStyle name="Comma 2 2 5 2 2 3 2 2" xfId="33332" xr:uid="{039691B3-9DC9-4236-9445-75B8C0469C30}"/>
    <cellStyle name="Comma 2 2 5 2 2 3 3" xfId="25004" xr:uid="{7404AC20-EFC4-4B0E-825A-045127490D6B}"/>
    <cellStyle name="Comma 2 2 5 2 2 4" xfId="11123" xr:uid="{42554173-C63A-4D15-B9AE-3C1C0D24E8A9}"/>
    <cellStyle name="Comma 2 2 5 2 2 4 2" xfId="27780" xr:uid="{4525F01D-217C-46C3-B365-F9353F5DC70E}"/>
    <cellStyle name="Comma 2 2 5 2 2 5" xfId="33736" xr:uid="{AC69FB39-54CF-4B37-8781-EC7C608673BB}"/>
    <cellStyle name="Comma 2 2 5 2 2 6" xfId="19452" xr:uid="{55876A5D-9B3A-4E85-87BE-B9F989B95D1E}"/>
    <cellStyle name="Comma 2 2 5 2 3" xfId="2148" xr:uid="{08683AC3-6C74-45FC-880D-D64117CD5BCF}"/>
    <cellStyle name="Comma 2 2 5 2 3 2" xfId="4938" xr:uid="{71331630-D92E-43B1-B14A-C92D9831A3A9}"/>
    <cellStyle name="Comma 2 2 5 2 3 2 2" xfId="13268" xr:uid="{658F4042-CFCC-44EB-9085-11B83BDC6D6A}"/>
    <cellStyle name="Comma 2 2 5 2 3 2 2 2" xfId="29925" xr:uid="{229BDB0A-4410-4B89-B5C1-42FE5C236598}"/>
    <cellStyle name="Comma 2 2 5 2 3 2 3" xfId="21597" xr:uid="{FDA45245-CA48-461C-B11D-182C0F458261}"/>
    <cellStyle name="Comma 2 2 5 2 3 3" xfId="7714" xr:uid="{7B65842F-0CA0-42BC-B400-441AA623C0BB}"/>
    <cellStyle name="Comma 2 2 5 2 3 3 2" xfId="16044" xr:uid="{28B61983-D502-4955-8608-D64B76B32E0A}"/>
    <cellStyle name="Comma 2 2 5 2 3 3 2 2" xfId="32701" xr:uid="{C429CC40-35A9-4EB8-949B-326F23C65185}"/>
    <cellStyle name="Comma 2 2 5 2 3 3 3" xfId="24373" xr:uid="{5D84BF7F-22ED-45AE-A104-7D32751E37E1}"/>
    <cellStyle name="Comma 2 2 5 2 3 4" xfId="10492" xr:uid="{D48D02FA-FEEC-4A65-A0AC-6E5C54F0BD5B}"/>
    <cellStyle name="Comma 2 2 5 2 3 4 2" xfId="27149" xr:uid="{34438582-B8FB-45DF-800A-517662325BAB}"/>
    <cellStyle name="Comma 2 2 5 2 3 5" xfId="33594" xr:uid="{E48C5AD4-85CE-4897-8F7F-FFAB447F9C82}"/>
    <cellStyle name="Comma 2 2 5 2 3 6" xfId="18821" xr:uid="{3F45D068-4CDE-4A75-BF22-29CF2FC98C09}"/>
    <cellStyle name="Comma 2 2 5 2 4" xfId="3611" xr:uid="{3726CCF1-6B8F-45EF-83A6-03C19261F793}"/>
    <cellStyle name="Comma 2 2 5 2 4 2" xfId="11941" xr:uid="{9E602FE7-A78E-498C-B6D7-B1DF0A0FD5DD}"/>
    <cellStyle name="Comma 2 2 5 2 4 2 2" xfId="28598" xr:uid="{0C71CD60-5BE9-4289-B13C-9E6168155639}"/>
    <cellStyle name="Comma 2 2 5 2 4 3" xfId="20270" xr:uid="{317396DB-56C9-4157-B3E1-76D0502BFC94}"/>
    <cellStyle name="Comma 2 2 5 2 5" xfId="6387" xr:uid="{953AF730-E75B-48B5-8519-CF2426807E5B}"/>
    <cellStyle name="Comma 2 2 5 2 5 2" xfId="14717" xr:uid="{9F87B25C-53D2-41D2-AF4D-F10F1A530677}"/>
    <cellStyle name="Comma 2 2 5 2 5 2 2" xfId="31374" xr:uid="{AD699BB4-89A6-4A2B-949D-7C7ACAC0262C}"/>
    <cellStyle name="Comma 2 2 5 2 5 3" xfId="23046" xr:uid="{51225FF8-2AB9-46F8-A4FA-8E4D3CD1C98C}"/>
    <cellStyle name="Comma 2 2 5 2 6" xfId="9165" xr:uid="{E56E457A-B564-4BEA-8FE8-6544E283F256}"/>
    <cellStyle name="Comma 2 2 5 2 6 2" xfId="25822" xr:uid="{275082E3-906B-4303-9E42-0EC338031A8D}"/>
    <cellStyle name="Comma 2 2 5 2 7" xfId="33461" xr:uid="{6C1B2B72-C4A8-45D2-BD44-8C6A2DEFF3B3}"/>
    <cellStyle name="Comma 2 2 5 2 8" xfId="17494" xr:uid="{4B20B762-AAE4-4AE1-B6D3-8E488F70E883}"/>
    <cellStyle name="Comma 2 2 5 3" xfId="2740" xr:uid="{80BAC695-EC2A-481A-B7AC-1991AA2B14DF}"/>
    <cellStyle name="Comma 2 2 5 3 2" xfId="5522" xr:uid="{65EF445F-360E-4C1A-B6E9-30E9D5E11514}"/>
    <cellStyle name="Comma 2 2 5 3 2 2" xfId="13852" xr:uid="{8D2E3227-A7B4-49C9-8A56-DE285EF394F5}"/>
    <cellStyle name="Comma 2 2 5 3 2 2 2" xfId="30509" xr:uid="{71776B9A-ACE4-407F-AA16-3D882E5309D9}"/>
    <cellStyle name="Comma 2 2 5 3 2 3" xfId="22181" xr:uid="{B055885C-8317-4A18-93D9-EF1A878271EF}"/>
    <cellStyle name="Comma 2 2 5 3 3" xfId="8298" xr:uid="{4E855CB5-291D-4DBC-9A99-54823701C85C}"/>
    <cellStyle name="Comma 2 2 5 3 3 2" xfId="16628" xr:uid="{E6D4443B-2FAE-46C9-8D4E-6A957A02CF47}"/>
    <cellStyle name="Comma 2 2 5 3 3 2 2" xfId="33285" xr:uid="{D76DE9AF-9524-4673-BC86-7509205FDA6E}"/>
    <cellStyle name="Comma 2 2 5 3 3 3" xfId="24957" xr:uid="{01E0F8B1-42E4-4EE1-A842-5858517C1591}"/>
    <cellStyle name="Comma 2 2 5 3 4" xfId="11076" xr:uid="{1ED9DF1F-558A-496D-B305-4638995B8835}"/>
    <cellStyle name="Comma 2 2 5 3 4 2" xfId="27733" xr:uid="{D3F8C931-3FDF-48E5-B03E-FE96284D2D5A}"/>
    <cellStyle name="Comma 2 2 5 3 5" xfId="33687" xr:uid="{576123BC-A703-41C3-B105-7B05D7DB6D37}"/>
    <cellStyle name="Comma 2 2 5 3 6" xfId="19405" xr:uid="{D1AE5367-3695-413F-B5D1-6147CB117B02}"/>
    <cellStyle name="Comma 2 2 5 4" xfId="1670" xr:uid="{AB32FED7-FF20-418D-B6AA-68A1F571A741}"/>
    <cellStyle name="Comma 2 2 5 4 2" xfId="4460" xr:uid="{F6EFC11E-BDBB-4165-9AAE-EBE2C61B0DD1}"/>
    <cellStyle name="Comma 2 2 5 4 2 2" xfId="12790" xr:uid="{F7143D7F-D6E5-4023-BF1E-518D3EDCD2E5}"/>
    <cellStyle name="Comma 2 2 5 4 2 2 2" xfId="29447" xr:uid="{44E1AA4E-C096-43E4-AC47-05AF5193B281}"/>
    <cellStyle name="Comma 2 2 5 4 2 3" xfId="21119" xr:uid="{BB150A5A-C83E-4EB8-AE09-014952C006E1}"/>
    <cellStyle name="Comma 2 2 5 4 3" xfId="7236" xr:uid="{F27379DD-BCB8-4530-8A4D-1C6B8BCC0FEE}"/>
    <cellStyle name="Comma 2 2 5 4 3 2" xfId="15566" xr:uid="{6E6BDAD6-98B2-4E5E-B7D8-AE9E6ED8656C}"/>
    <cellStyle name="Comma 2 2 5 4 3 2 2" xfId="32223" xr:uid="{F7916DE9-15B3-4997-8161-18B31144AE11}"/>
    <cellStyle name="Comma 2 2 5 4 3 3" xfId="23895" xr:uid="{829CB362-E09E-4D15-8F89-E42C21B1483E}"/>
    <cellStyle name="Comma 2 2 5 4 4" xfId="10014" xr:uid="{BADDCA23-852A-4AD1-BADE-DFBB3768C1EB}"/>
    <cellStyle name="Comma 2 2 5 4 4 2" xfId="26671" xr:uid="{4C695954-BB2E-4DB8-8FA7-14BAF8ADAA1C}"/>
    <cellStyle name="Comma 2 2 5 4 5" xfId="33547" xr:uid="{BDBE7260-2048-479D-935E-65A5B41BC759}"/>
    <cellStyle name="Comma 2 2 5 4 6" xfId="18343" xr:uid="{824E95C7-67F9-4C86-938F-416B582DA0FF}"/>
    <cellStyle name="Comma 2 2 5 5" xfId="3133" xr:uid="{AAF60C17-9A17-4717-9C60-6B4D8D2FDC7D}"/>
    <cellStyle name="Comma 2 2 5 5 2" xfId="11463" xr:uid="{9B82A002-606B-46DB-9150-F39033B76572}"/>
    <cellStyle name="Comma 2 2 5 5 2 2" xfId="28120" xr:uid="{DC3416E7-0B55-465D-8CDC-246AB83934D5}"/>
    <cellStyle name="Comma 2 2 5 5 3" xfId="19792" xr:uid="{EEAB2E0C-959A-46AF-99C7-699C1B8746B9}"/>
    <cellStyle name="Comma 2 2 5 6" xfId="5909" xr:uid="{91D10846-91A1-4815-B4BB-1A4534383821}"/>
    <cellStyle name="Comma 2 2 5 6 2" xfId="14239" xr:uid="{00B12D4C-FC70-41F5-9CA7-A093751C62F3}"/>
    <cellStyle name="Comma 2 2 5 6 2 2" xfId="30896" xr:uid="{E36B1A7E-B1E4-437B-80EF-0741570C4724}"/>
    <cellStyle name="Comma 2 2 5 6 3" xfId="22568" xr:uid="{CD02DD1C-04A9-470A-834C-E8FAB27E159E}"/>
    <cellStyle name="Comma 2 2 5 7" xfId="8687" xr:uid="{30CA9F5B-E5A7-4421-9D16-7230D9CDF40E}"/>
    <cellStyle name="Comma 2 2 5 7 2" xfId="25344" xr:uid="{817261E0-E5A0-460D-B585-9E66787C2389}"/>
    <cellStyle name="Comma 2 2 5 8" xfId="33412" xr:uid="{254DF29B-7F82-4EB1-A5FE-E11A6119665C}"/>
    <cellStyle name="Comma 2 2 5 9" xfId="17016" xr:uid="{E642977D-4B16-4E8F-9EF1-38E27C9550C4}"/>
    <cellStyle name="Comma 2 2 6" xfId="576" xr:uid="{3D480AF1-FEEF-4399-8E05-619BA4AEC068}"/>
    <cellStyle name="Comma 2 2 6 2" xfId="2763" xr:uid="{E2F3A5A7-0705-4C87-BF3C-183885FCE3EB}"/>
    <cellStyle name="Comma 2 2 6 2 2" xfId="5545" xr:uid="{D39D0371-176F-456D-AF26-C63C5F4C2F52}"/>
    <cellStyle name="Comma 2 2 6 2 2 2" xfId="13875" xr:uid="{E8A552F4-B1BB-4D55-990C-D7F0DF47E924}"/>
    <cellStyle name="Comma 2 2 6 2 2 2 2" xfId="30532" xr:uid="{4D1A2EA0-473D-4028-84AD-F8F8D4C841FE}"/>
    <cellStyle name="Comma 2 2 6 2 2 3" xfId="22204" xr:uid="{77F97652-8EB5-484E-A09C-27D994AFCA66}"/>
    <cellStyle name="Comma 2 2 6 2 3" xfId="8321" xr:uid="{FAAB344F-F6E8-43F5-AE1B-1478FF86385F}"/>
    <cellStyle name="Comma 2 2 6 2 3 2" xfId="16651" xr:uid="{94138E9F-E64C-4955-9E3D-C1EA3002301C}"/>
    <cellStyle name="Comma 2 2 6 2 3 2 2" xfId="33308" xr:uid="{3251FB96-A3A4-4764-BAFC-D2E14983B9D3}"/>
    <cellStyle name="Comma 2 2 6 2 3 3" xfId="24980" xr:uid="{768BBA0A-9A9F-4D5B-85AF-3C5A358D8600}"/>
    <cellStyle name="Comma 2 2 6 2 4" xfId="11099" xr:uid="{32D18CCF-97F6-4E9B-BCC4-73E4721FEFAF}"/>
    <cellStyle name="Comma 2 2 6 2 4 2" xfId="27756" xr:uid="{63AEF329-7868-42C0-9889-9739B3A3FB06}"/>
    <cellStyle name="Comma 2 2 6 2 5" xfId="33710" xr:uid="{6F355345-9D2C-455B-8DB0-F796DE886DFE}"/>
    <cellStyle name="Comma 2 2 6 2 6" xfId="19428" xr:uid="{C091A99A-CAF2-4B8F-8926-C8AD1E2735C0}"/>
    <cellStyle name="Comma 2 2 6 3" xfId="1906" xr:uid="{0869487B-56E6-4838-802C-AC1F28D19409}"/>
    <cellStyle name="Comma 2 2 6 3 2" xfId="4696" xr:uid="{A8C8B966-1DE4-4891-8E92-388C0779554C}"/>
    <cellStyle name="Comma 2 2 6 3 2 2" xfId="13026" xr:uid="{9335BBD1-A490-4427-B6EC-B34CE2DBE9DA}"/>
    <cellStyle name="Comma 2 2 6 3 2 2 2" xfId="29683" xr:uid="{91D4B5D9-852C-499A-857A-DECBC422DEC6}"/>
    <cellStyle name="Comma 2 2 6 3 2 3" xfId="21355" xr:uid="{62A30197-6B1E-4D1B-A917-0236FC91F1CA}"/>
    <cellStyle name="Comma 2 2 6 3 3" xfId="7472" xr:uid="{5533B14C-DD32-45B4-A148-9CA942CC7B46}"/>
    <cellStyle name="Comma 2 2 6 3 3 2" xfId="15802" xr:uid="{E0F2402A-C82D-4909-B79A-88330E18A4B4}"/>
    <cellStyle name="Comma 2 2 6 3 3 2 2" xfId="32459" xr:uid="{E3743629-9B69-48A1-A016-6A1E42D62B18}"/>
    <cellStyle name="Comma 2 2 6 3 3 3" xfId="24131" xr:uid="{8894A79F-3181-4282-B0BA-84CC6E2B6CDF}"/>
    <cellStyle name="Comma 2 2 6 3 4" xfId="10250" xr:uid="{0F615556-474A-4249-AEC0-2AAAD647DD0C}"/>
    <cellStyle name="Comma 2 2 6 3 4 2" xfId="26907" xr:uid="{5CB7E2E5-97CF-431D-9DCA-E850E39B5315}"/>
    <cellStyle name="Comma 2 2 6 3 5" xfId="33570" xr:uid="{A509F37E-7552-4C22-8DE5-ADBA2B1E007D}"/>
    <cellStyle name="Comma 2 2 6 3 6" xfId="18579" xr:uid="{7B433224-F149-48CD-B863-59DDD20DE134}"/>
    <cellStyle name="Comma 2 2 6 4" xfId="3369" xr:uid="{D6DA3C38-2E3E-448A-980F-B8636A0BA4B3}"/>
    <cellStyle name="Comma 2 2 6 4 2" xfId="11699" xr:uid="{33E070C8-43BA-4B1D-B08A-2B15CC9852C5}"/>
    <cellStyle name="Comma 2 2 6 4 2 2" xfId="28356" xr:uid="{F7877FB9-C9FC-4526-9EC8-42267B48E3A8}"/>
    <cellStyle name="Comma 2 2 6 4 3" xfId="20028" xr:uid="{A1E6B993-CCED-496B-8529-57D77DC7FF51}"/>
    <cellStyle name="Comma 2 2 6 5" xfId="6145" xr:uid="{8CE24F0F-4499-493D-9BB0-4F3DB9EB7496}"/>
    <cellStyle name="Comma 2 2 6 5 2" xfId="14475" xr:uid="{62E42587-5D7C-4663-9F93-0E5EA7B1211D}"/>
    <cellStyle name="Comma 2 2 6 5 2 2" xfId="31132" xr:uid="{D576B394-8DEF-4825-A2DE-FC5CBAF9C266}"/>
    <cellStyle name="Comma 2 2 6 5 3" xfId="22804" xr:uid="{CE3BEB24-32BC-4641-8941-8AB466885A57}"/>
    <cellStyle name="Comma 2 2 6 6" xfId="8923" xr:uid="{91F6FD54-CA3B-4B91-AADC-2E034C603F1E}"/>
    <cellStyle name="Comma 2 2 6 6 2" xfId="25580" xr:uid="{E6BF4705-2B95-4855-A932-9982731E9B62}"/>
    <cellStyle name="Comma 2 2 6 7" xfId="33435" xr:uid="{BCCD2E39-5231-45A1-BA9C-F3253A34D109}"/>
    <cellStyle name="Comma 2 2 6 8" xfId="17252" xr:uid="{86F35B4B-FE7D-4F9A-A630-044485C135A1}"/>
    <cellStyle name="Comma 2 2 7" xfId="1053" xr:uid="{B14008F7-BD88-402E-86A8-67B321A02BC0}"/>
    <cellStyle name="Comma 2 2 7 2" xfId="2812" xr:uid="{C7EAD848-F8C0-44CD-ADAA-001773D6CF80}"/>
    <cellStyle name="Comma 2 2 7 2 2" xfId="5592" xr:uid="{355A1AB9-C557-4345-ACFB-DE3FE80C50B1}"/>
    <cellStyle name="Comma 2 2 7 2 2 2" xfId="13922" xr:uid="{BCE8366A-946E-400A-AFB9-6FFB11F91E3F}"/>
    <cellStyle name="Comma 2 2 7 2 2 2 2" xfId="30579" xr:uid="{4C3C144D-FF7A-4090-9D9F-26FFEDD3918E}"/>
    <cellStyle name="Comma 2 2 7 2 2 3" xfId="22251" xr:uid="{DCF59C30-86CF-4558-A63A-5B6378093100}"/>
    <cellStyle name="Comma 2 2 7 2 3" xfId="8368" xr:uid="{B5173F90-58B2-4159-89FA-5C7D995B6822}"/>
    <cellStyle name="Comma 2 2 7 2 3 2" xfId="16698" xr:uid="{5F499072-5624-4113-87F1-30753B5B30B2}"/>
    <cellStyle name="Comma 2 2 7 2 3 2 2" xfId="33355" xr:uid="{85AAFF9F-F645-4EAA-8C03-B87C6FDC603D}"/>
    <cellStyle name="Comma 2 2 7 2 3 3" xfId="25027" xr:uid="{D73D32C7-7314-4760-B579-1D3F798F0645}"/>
    <cellStyle name="Comma 2 2 7 2 4" xfId="11146" xr:uid="{A9C702D2-2CA5-454F-9F40-B2683C89C7E7}"/>
    <cellStyle name="Comma 2 2 7 2 4 2" xfId="27803" xr:uid="{35958EED-ED80-4F7C-9149-897417573569}"/>
    <cellStyle name="Comma 2 2 7 2 5" xfId="33759" xr:uid="{79FF79BE-8811-42AD-8BCD-3DE4AB1C897C}"/>
    <cellStyle name="Comma 2 2 7 2 6" xfId="19475" xr:uid="{29A8D023-0AF4-40F3-B5B9-B1CE626D17DC}"/>
    <cellStyle name="Comma 2 2 7 3" xfId="2381" xr:uid="{B696EBEB-F54A-47E8-8E06-7A7BB4D84A82}"/>
    <cellStyle name="Comma 2 2 7 3 2" xfId="5171" xr:uid="{57E73553-007B-49F0-AF8E-D84AD8E123C5}"/>
    <cellStyle name="Comma 2 2 7 3 2 2" xfId="13501" xr:uid="{4124A5B8-3552-4B2B-B19A-5895B0191A97}"/>
    <cellStyle name="Comma 2 2 7 3 2 2 2" xfId="30158" xr:uid="{E256BAD0-EB51-48A8-9C3C-CFC17F8A7AB8}"/>
    <cellStyle name="Comma 2 2 7 3 2 3" xfId="21830" xr:uid="{076B8D40-A45C-42C8-971B-37EED9BF9DBC}"/>
    <cellStyle name="Comma 2 2 7 3 3" xfId="7947" xr:uid="{5FC939A7-6FC0-42C7-8B0D-3AA9734C5755}"/>
    <cellStyle name="Comma 2 2 7 3 3 2" xfId="16277" xr:uid="{FB654750-1F11-4522-B5AB-4E9A58F8B09A}"/>
    <cellStyle name="Comma 2 2 7 3 3 2 2" xfId="32934" xr:uid="{101FC8A1-D864-4152-85E1-B0E75C856E76}"/>
    <cellStyle name="Comma 2 2 7 3 3 3" xfId="24606" xr:uid="{CC91F147-FAE5-4EC1-A465-1D38DDBB5982}"/>
    <cellStyle name="Comma 2 2 7 3 4" xfId="10725" xr:uid="{14B969A5-2048-4DF7-9257-734B5296821B}"/>
    <cellStyle name="Comma 2 2 7 3 4 2" xfId="27382" xr:uid="{6ACAF144-E76A-47D8-869D-1AB404DB06E7}"/>
    <cellStyle name="Comma 2 2 7 3 5" xfId="33617" xr:uid="{C8BF2EFB-14CB-4456-9ABB-3961095B3D12}"/>
    <cellStyle name="Comma 2 2 7 3 6" xfId="19054" xr:uid="{606B1A4F-8627-4F2E-B401-E8E9A3192ECC}"/>
    <cellStyle name="Comma 2 2 7 4" xfId="3844" xr:uid="{4A1A7F22-B647-41F9-80BE-7E2F4F8C4281}"/>
    <cellStyle name="Comma 2 2 7 4 2" xfId="12174" xr:uid="{33ED5BC2-52FF-43ED-880A-BA9F1FFB1DFB}"/>
    <cellStyle name="Comma 2 2 7 4 2 2" xfId="28831" xr:uid="{A3C9FD57-7B55-463F-ABF6-82A28C4BBF94}"/>
    <cellStyle name="Comma 2 2 7 4 3" xfId="20503" xr:uid="{B704D770-21F3-49C8-AE85-9972EE1E44D6}"/>
    <cellStyle name="Comma 2 2 7 5" xfId="6620" xr:uid="{A7B0669D-EB37-475E-B9AF-B79D7B8CBBC8}"/>
    <cellStyle name="Comma 2 2 7 5 2" xfId="14950" xr:uid="{0B952F74-69AA-412F-83FC-A2967674F05A}"/>
    <cellStyle name="Comma 2 2 7 5 2 2" xfId="31607" xr:uid="{0B78C546-211B-45CB-B4FC-323C13163E1B}"/>
    <cellStyle name="Comma 2 2 7 5 3" xfId="23279" xr:uid="{800DF302-88C0-4F0D-AF62-2278D354983F}"/>
    <cellStyle name="Comma 2 2 7 6" xfId="9398" xr:uid="{00CEE661-FB29-4485-8E9E-A86BC78B33CD}"/>
    <cellStyle name="Comma 2 2 7 6 2" xfId="26055" xr:uid="{ED18C04C-6D9D-42B5-BB90-09948B53EC1E}"/>
    <cellStyle name="Comma 2 2 7 7" xfId="33484" xr:uid="{BEE0CE83-711F-4FB5-A01C-B4B72544452D}"/>
    <cellStyle name="Comma 2 2 7 8" xfId="17727" xr:uid="{495DE511-8370-4908-B0E4-0DF30BE7476E}"/>
    <cellStyle name="Comma 2 2 8" xfId="1314" xr:uid="{170507D5-C1DB-4F5F-ABD5-31D71F6FBF11}"/>
    <cellStyle name="Comma 2 2 8 2" xfId="2642" xr:uid="{A0D735D0-FA72-45F9-ABD7-A6F41653051B}"/>
    <cellStyle name="Comma 2 2 8 2 2" xfId="5432" xr:uid="{D1D804C4-FFF5-4FE4-9264-029F8913F624}"/>
    <cellStyle name="Comma 2 2 8 2 2 2" xfId="13762" xr:uid="{3EE64136-89A8-4917-860B-C42909CA644F}"/>
    <cellStyle name="Comma 2 2 8 2 2 2 2" xfId="30419" xr:uid="{F8DBC068-9A08-40C1-BEC8-DF93E161B793}"/>
    <cellStyle name="Comma 2 2 8 2 2 3" xfId="22091" xr:uid="{9F4E412F-0351-4671-A1A6-46E9410D8ED2}"/>
    <cellStyle name="Comma 2 2 8 2 3" xfId="8208" xr:uid="{A08682B0-E26B-4F8E-B31A-57CEFF04684B}"/>
    <cellStyle name="Comma 2 2 8 2 3 2" xfId="16538" xr:uid="{7ECE549A-B414-4B22-9FAB-E6BF14AAE3A3}"/>
    <cellStyle name="Comma 2 2 8 2 3 2 2" xfId="33195" xr:uid="{21912B2A-4379-48A1-9EE2-2CE7EBE3E7FA}"/>
    <cellStyle name="Comma 2 2 8 2 3 3" xfId="24867" xr:uid="{79DE842B-B56A-4ED6-8B8D-60EC05AA6C2A}"/>
    <cellStyle name="Comma 2 2 8 2 4" xfId="10986" xr:uid="{7F9040BD-9B9A-4D7D-9111-104AFFE59BBF}"/>
    <cellStyle name="Comma 2 2 8 2 4 2" xfId="27643" xr:uid="{8444AD37-00FF-40FC-BF4E-919EBB637FB8}"/>
    <cellStyle name="Comma 2 2 8 2 5" xfId="33643" xr:uid="{57528FCB-2A83-464E-9EAD-BDDAF735481C}"/>
    <cellStyle name="Comma 2 2 8 2 6" xfId="19315" xr:uid="{7DEF6A02-1FC4-4E56-A119-026519213940}"/>
    <cellStyle name="Comma 2 2 8 3" xfId="4105" xr:uid="{5AA59AF7-488A-42C2-BC1A-C257A602C790}"/>
    <cellStyle name="Comma 2 2 8 3 2" xfId="12435" xr:uid="{53617B4E-2782-408A-AAE5-0758C4B5FBE5}"/>
    <cellStyle name="Comma 2 2 8 3 2 2" xfId="29092" xr:uid="{3132BE0B-5A62-4E6D-8429-F0C98BB897AE}"/>
    <cellStyle name="Comma 2 2 8 3 3" xfId="20764" xr:uid="{46206B80-0B15-4A81-BA0B-863DA15CCE5B}"/>
    <cellStyle name="Comma 2 2 8 4" xfId="6881" xr:uid="{FA13C050-7008-4B46-BEC8-41A2C6E96570}"/>
    <cellStyle name="Comma 2 2 8 4 2" xfId="15211" xr:uid="{407A514B-6677-46D5-AEAF-449A13B79ABF}"/>
    <cellStyle name="Comma 2 2 8 4 2 2" xfId="31868" xr:uid="{6E6A08F9-8435-48EE-89DA-807277A3DF90}"/>
    <cellStyle name="Comma 2 2 8 4 3" xfId="23540" xr:uid="{9259264D-67C1-4792-A129-7566C56265E4}"/>
    <cellStyle name="Comma 2 2 8 5" xfId="9659" xr:uid="{A83175FB-BF8A-4CD9-886E-16C69D645B36}"/>
    <cellStyle name="Comma 2 2 8 5 2" xfId="26316" xr:uid="{A5965CF4-B4B8-4B7F-A913-8C805AA87F8A}"/>
    <cellStyle name="Comma 2 2 8 6" xfId="33510" xr:uid="{191923BF-DDD0-4F4A-9699-ECBF54C1E2D3}"/>
    <cellStyle name="Comma 2 2 8 7" xfId="17988" xr:uid="{53982FD8-90E3-4A3D-BEE5-64BB480B0E3D}"/>
    <cellStyle name="Comma 2 2 9" xfId="2714" xr:uid="{F99C8BD2-1DB0-4CAF-A389-D2E046D5B944}"/>
    <cellStyle name="Comma 2 2 9 2" xfId="5499" xr:uid="{90CE98AB-0EAE-4196-AC25-5CA386C616D3}"/>
    <cellStyle name="Comma 2 2 9 2 2" xfId="13829" xr:uid="{BDF18C84-EC9D-4D8E-BC22-D8D9FDCDA143}"/>
    <cellStyle name="Comma 2 2 9 2 2 2" xfId="30486" xr:uid="{749C3903-CE75-48B2-B9A8-2077DA0FCAD1}"/>
    <cellStyle name="Comma 2 2 9 2 3" xfId="22158" xr:uid="{0073618E-41DC-45AA-9C85-163FB43B4F78}"/>
    <cellStyle name="Comma 2 2 9 3" xfId="8275" xr:uid="{E404E348-265F-44B0-A6A6-4E2795C500C1}"/>
    <cellStyle name="Comma 2 2 9 3 2" xfId="16605" xr:uid="{C674CD0A-4627-40A0-9706-3EFFC5345057}"/>
    <cellStyle name="Comma 2 2 9 3 2 2" xfId="33262" xr:uid="{DDF3E2ED-EA78-4E54-A20A-C25D550D40E8}"/>
    <cellStyle name="Comma 2 2 9 3 3" xfId="24934" xr:uid="{3196C945-E982-482F-AAD7-55D1618A2FEE}"/>
    <cellStyle name="Comma 2 2 9 4" xfId="11053" xr:uid="{A8E9F100-0C63-44C3-846D-4C687E27F53E}"/>
    <cellStyle name="Comma 2 2 9 4 2" xfId="27710" xr:uid="{ABB7A023-643B-4444-A37C-73B9CC77EC25}"/>
    <cellStyle name="Comma 2 2 9 5" xfId="33661" xr:uid="{0AE23FF7-5C87-480C-A511-C61B028A3A7F}"/>
    <cellStyle name="Comma 2 2 9 6" xfId="19382" xr:uid="{F455772B-8F4B-46C0-91FA-3B946F2BBABC}"/>
    <cellStyle name="Comma 2 20" xfId="72" xr:uid="{F64736D3-38F2-4EB2-87E1-3AD2D1ECFB03}"/>
    <cellStyle name="Comma 2 3" xfId="17" xr:uid="{909C6C48-0409-438D-A962-F9567CBAA46B}"/>
    <cellStyle name="Comma 2 3 10" xfId="5707" xr:uid="{1C0C9C5B-6F16-4681-890D-8D492AAFA3A2}"/>
    <cellStyle name="Comma 2 3 10 2" xfId="14037" xr:uid="{D9E40874-8416-4C96-9BE5-E09CCFEDEB21}"/>
    <cellStyle name="Comma 2 3 10 2 2" xfId="30694" xr:uid="{EA11EF08-370A-4C62-B960-EC95AF98BD34}"/>
    <cellStyle name="Comma 2 3 10 3" xfId="22366" xr:uid="{210F84FD-6898-4BF9-B94C-8FC591FBE805}"/>
    <cellStyle name="Comma 2 3 11" xfId="8485" xr:uid="{567F7C34-F9A5-4EE3-BB01-385D1FCC0154}"/>
    <cellStyle name="Comma 2 3 11 2" xfId="25142" xr:uid="{EF6B1618-E99B-4832-8562-B6F6CE7F2A8F}"/>
    <cellStyle name="Comma 2 3 12" xfId="33391" xr:uid="{D643B753-902A-4F27-A2A5-75617B857A63}"/>
    <cellStyle name="Comma 2 3 13" xfId="16814" xr:uid="{DA705FE8-03BE-4B89-8E06-BAB737E70BA7}"/>
    <cellStyle name="Comma 2 3 14" xfId="34826" xr:uid="{DB8CE153-F08A-4908-B9E7-C27AA0591C57}"/>
    <cellStyle name="Comma 2 3 15" xfId="133" xr:uid="{37E4FD68-B537-4890-A3FA-9BBF28E29E25}"/>
    <cellStyle name="Comma 2 3 2" xfId="253" xr:uid="{9DA9CD4A-B42A-4738-8022-9B654E578F9D}"/>
    <cellStyle name="Comma 2 3 2 10" xfId="33406" xr:uid="{4B1752D4-E8BA-45BC-9D89-8FB5B428C7D4}"/>
    <cellStyle name="Comma 2 3 2 11" xfId="16934" xr:uid="{22FF45B1-16CE-46DB-A3AC-7EE7A1E18BB8}"/>
    <cellStyle name="Comma 2 3 2 2" xfId="495" xr:uid="{CF5E3074-24CB-4B2E-9D2D-D6B7CDFF92DA}"/>
    <cellStyle name="Comma 2 3 2 2 2" xfId="971" xr:uid="{9832364B-0D20-4704-B0F3-B811401F79C9}"/>
    <cellStyle name="Comma 2 3 2 2 2 2" xfId="2806" xr:uid="{593FA255-B55D-4823-A441-F55CFAF3DA47}"/>
    <cellStyle name="Comma 2 3 2 2 2 2 2" xfId="5586" xr:uid="{2D2813C1-F805-4B83-BD0D-4F1692F085F4}"/>
    <cellStyle name="Comma 2 3 2 2 2 2 2 2" xfId="13916" xr:uid="{50E0A1B1-4E64-4BFE-8FB0-B4BBC9DA5601}"/>
    <cellStyle name="Comma 2 3 2 2 2 2 2 2 2" xfId="30573" xr:uid="{BC3D2B60-E440-45CA-8A18-2EFCCC3E2FE3}"/>
    <cellStyle name="Comma 2 3 2 2 2 2 2 3" xfId="22245" xr:uid="{1F3ED5A9-3284-403A-895C-3FB812B79A7F}"/>
    <cellStyle name="Comma 2 3 2 2 2 2 3" xfId="8362" xr:uid="{EBEAD0D2-7614-488E-911D-373267E21351}"/>
    <cellStyle name="Comma 2 3 2 2 2 2 3 2" xfId="16692" xr:uid="{56689B83-915C-4FDB-93B1-83CB227B783E}"/>
    <cellStyle name="Comma 2 3 2 2 2 2 3 2 2" xfId="33349" xr:uid="{7C84640A-21A2-4D4F-AFDE-B4D74F0FE552}"/>
    <cellStyle name="Comma 2 3 2 2 2 2 3 3" xfId="25021" xr:uid="{3A4A12DC-ABDF-4A2B-B15A-1C99DA0D305E}"/>
    <cellStyle name="Comma 2 3 2 2 2 2 4" xfId="11140" xr:uid="{29BB6F08-7087-40B1-9577-909A091EE47A}"/>
    <cellStyle name="Comma 2 3 2 2 2 2 4 2" xfId="27797" xr:uid="{FDE0F395-A8C8-4F8A-BA46-69E9CA078317}"/>
    <cellStyle name="Comma 2 3 2 2 2 2 5" xfId="33753" xr:uid="{849408FF-1EA1-4214-B05A-1AED7DAD84E8}"/>
    <cellStyle name="Comma 2 3 2 2 2 2 6" xfId="19469" xr:uid="{0DE69A33-B6FC-4344-995E-B0727747DC5F}"/>
    <cellStyle name="Comma 2 3 2 2 2 3" xfId="2299" xr:uid="{24D91021-F4E5-4E79-B84A-CD9AAA6D689C}"/>
    <cellStyle name="Comma 2 3 2 2 2 3 2" xfId="5089" xr:uid="{DCA23250-1CF5-49DF-B556-8F39F26455B5}"/>
    <cellStyle name="Comma 2 3 2 2 2 3 2 2" xfId="13419" xr:uid="{D2C48174-F966-4F3B-8813-D10339700076}"/>
    <cellStyle name="Comma 2 3 2 2 2 3 2 2 2" xfId="30076" xr:uid="{12F9AD73-085A-481E-B5AF-F81A0BA74150}"/>
    <cellStyle name="Comma 2 3 2 2 2 3 2 3" xfId="21748" xr:uid="{1A1EDAE3-576C-4E5E-ADC0-B60FAEB32D95}"/>
    <cellStyle name="Comma 2 3 2 2 2 3 3" xfId="7865" xr:uid="{9E3C7966-F56C-4B44-8D54-7FF5FCCBAA3A}"/>
    <cellStyle name="Comma 2 3 2 2 2 3 3 2" xfId="16195" xr:uid="{7A669A82-EA44-4DD5-8930-48B59234B4FC}"/>
    <cellStyle name="Comma 2 3 2 2 2 3 3 2 2" xfId="32852" xr:uid="{3A504569-54C9-447F-A1B6-1F9AF148F524}"/>
    <cellStyle name="Comma 2 3 2 2 2 3 3 3" xfId="24524" xr:uid="{E0822A10-BBE3-464F-9346-95BA117E27FB}"/>
    <cellStyle name="Comma 2 3 2 2 2 3 4" xfId="10643" xr:uid="{8990A183-C789-466E-A0AE-B443011A9A84}"/>
    <cellStyle name="Comma 2 3 2 2 2 3 4 2" xfId="27300" xr:uid="{CBE6C936-07DD-4613-A323-DC5AEDA7EB29}"/>
    <cellStyle name="Comma 2 3 2 2 2 3 5" xfId="33611" xr:uid="{4B29F8BF-07A3-4ECB-9C8F-DEA58ECCD242}"/>
    <cellStyle name="Comma 2 3 2 2 2 3 6" xfId="18972" xr:uid="{8A0FAE62-7F7A-41BA-B2D1-E61243A094B2}"/>
    <cellStyle name="Comma 2 3 2 2 2 4" xfId="3762" xr:uid="{76DC5DF6-53C0-45AB-9AD3-99E748938617}"/>
    <cellStyle name="Comma 2 3 2 2 2 4 2" xfId="12092" xr:uid="{92555F96-5222-4525-BE1F-8E142C025213}"/>
    <cellStyle name="Comma 2 3 2 2 2 4 2 2" xfId="28749" xr:uid="{035F1C95-833E-48C8-8CCA-57DB59400A40}"/>
    <cellStyle name="Comma 2 3 2 2 2 4 3" xfId="20421" xr:uid="{B008C924-15D8-463F-A248-70878C1794E0}"/>
    <cellStyle name="Comma 2 3 2 2 2 5" xfId="6538" xr:uid="{9FF0BA28-723F-4BA1-B337-68E5D9098F60}"/>
    <cellStyle name="Comma 2 3 2 2 2 5 2" xfId="14868" xr:uid="{EB478DF2-A98D-4296-889C-903A5EEAE955}"/>
    <cellStyle name="Comma 2 3 2 2 2 5 2 2" xfId="31525" xr:uid="{7E38A4E3-AF31-4076-AB70-AA3C7855388E}"/>
    <cellStyle name="Comma 2 3 2 2 2 5 3" xfId="23197" xr:uid="{AE81C2B2-CD5F-4FC9-B896-576B8A47B9FA}"/>
    <cellStyle name="Comma 2 3 2 2 2 6" xfId="9316" xr:uid="{92520F14-B7A9-4F49-B13D-2780C4B1A3F3}"/>
    <cellStyle name="Comma 2 3 2 2 2 6 2" xfId="25973" xr:uid="{E40C554B-824D-40D0-9556-56C641D500A6}"/>
    <cellStyle name="Comma 2 3 2 2 2 7" xfId="33478" xr:uid="{2A020920-FAA3-403C-8A6C-F07956605EE4}"/>
    <cellStyle name="Comma 2 3 2 2 2 8" xfId="17645" xr:uid="{50B50D97-E463-44C6-8D00-6B050E51A218}"/>
    <cellStyle name="Comma 2 3 2 2 3" xfId="2757" xr:uid="{F720442C-BD6E-41D1-908E-5DE50BF327A6}"/>
    <cellStyle name="Comma 2 3 2 2 3 2" xfId="5539" xr:uid="{3BFC4007-A846-417A-A955-DC1A2DCC332C}"/>
    <cellStyle name="Comma 2 3 2 2 3 2 2" xfId="13869" xr:uid="{699A20F1-7532-46E0-9D2B-E5E5DA0C40FD}"/>
    <cellStyle name="Comma 2 3 2 2 3 2 2 2" xfId="30526" xr:uid="{A17EDEDD-8057-4D6C-8F50-72FB21115AC2}"/>
    <cellStyle name="Comma 2 3 2 2 3 2 3" xfId="22198" xr:uid="{F8612EF4-F619-4EBF-B721-14D68A184C04}"/>
    <cellStyle name="Comma 2 3 2 2 3 3" xfId="8315" xr:uid="{6605D605-4C06-4361-86BD-E213421AFDB4}"/>
    <cellStyle name="Comma 2 3 2 2 3 3 2" xfId="16645" xr:uid="{0DEFC43D-CA4C-45F1-AE96-124ABD6B15E4}"/>
    <cellStyle name="Comma 2 3 2 2 3 3 2 2" xfId="33302" xr:uid="{0F894E2F-B94D-4E5D-A859-F798BCC062BE}"/>
    <cellStyle name="Comma 2 3 2 2 3 3 3" xfId="24974" xr:uid="{FE9E48CC-F113-4A00-8B37-5BC164DDA656}"/>
    <cellStyle name="Comma 2 3 2 2 3 4" xfId="11093" xr:uid="{BF056CD4-C652-4A7E-B704-100DF35D8D53}"/>
    <cellStyle name="Comma 2 3 2 2 3 4 2" xfId="27750" xr:uid="{9C404208-A6B9-46AB-825F-9D1E0B3304B6}"/>
    <cellStyle name="Comma 2 3 2 2 3 5" xfId="33704" xr:uid="{C498CDA8-46CE-43EC-B3CE-4855DC47DD29}"/>
    <cellStyle name="Comma 2 3 2 2 3 6" xfId="19422" xr:uid="{58779A79-2F0C-44B8-AD40-654EB0CD4276}"/>
    <cellStyle name="Comma 2 3 2 2 4" xfId="1825" xr:uid="{ADD6DAB3-711E-49EF-B9E3-4673B28F1C1B}"/>
    <cellStyle name="Comma 2 3 2 2 4 2" xfId="4615" xr:uid="{BA608CFB-88C7-45ED-BFF0-FC83A139C67E}"/>
    <cellStyle name="Comma 2 3 2 2 4 2 2" xfId="12945" xr:uid="{F1E115AC-EB0B-4CD5-A6B9-C8F9784D4F6B}"/>
    <cellStyle name="Comma 2 3 2 2 4 2 2 2" xfId="29602" xr:uid="{426F4006-814C-4CD3-88D4-C11F5A3E4B81}"/>
    <cellStyle name="Comma 2 3 2 2 4 2 3" xfId="21274" xr:uid="{897DA358-1FD6-41BF-9A08-D6AB8345CC0A}"/>
    <cellStyle name="Comma 2 3 2 2 4 3" xfId="7391" xr:uid="{64457277-31C7-437B-A1DD-EE3EA83703B5}"/>
    <cellStyle name="Comma 2 3 2 2 4 3 2" xfId="15721" xr:uid="{BC52FE2D-760A-45D6-9801-3338449F9B86}"/>
    <cellStyle name="Comma 2 3 2 2 4 3 2 2" xfId="32378" xr:uid="{948F2CC9-6B56-44A8-936A-C808C0821931}"/>
    <cellStyle name="Comma 2 3 2 2 4 3 3" xfId="24050" xr:uid="{3E40A6C1-5BDD-49FE-A8F5-A0FE8291D234}"/>
    <cellStyle name="Comma 2 3 2 2 4 4" xfId="10169" xr:uid="{CDFC12B0-8D1D-4C88-9E07-EBDEF91368D3}"/>
    <cellStyle name="Comma 2 3 2 2 4 4 2" xfId="26826" xr:uid="{592F99DE-CE34-44CF-A75B-178CB4ED7363}"/>
    <cellStyle name="Comma 2 3 2 2 4 5" xfId="33564" xr:uid="{3FA09962-52C1-4C6D-A0C4-587F864C0FF8}"/>
    <cellStyle name="Comma 2 3 2 2 4 6" xfId="18498" xr:uid="{B073AB33-AA30-42BB-9C5F-C0C62F4F106B}"/>
    <cellStyle name="Comma 2 3 2 2 5" xfId="3288" xr:uid="{5FF13DF1-29FB-4EA7-B523-6B656264FDD5}"/>
    <cellStyle name="Comma 2 3 2 2 5 2" xfId="11618" xr:uid="{08148033-D915-4D19-B043-E2F7E5D96411}"/>
    <cellStyle name="Comma 2 3 2 2 5 2 2" xfId="28275" xr:uid="{EFF2B910-AE07-4E95-849C-3FAF500C56DC}"/>
    <cellStyle name="Comma 2 3 2 2 5 3" xfId="19947" xr:uid="{675222FE-B6EC-4326-BC5A-8F664B54AD7A}"/>
    <cellStyle name="Comma 2 3 2 2 6" xfId="6064" xr:uid="{74A97180-4EF9-4AC2-9232-7FCDEBFBFC13}"/>
    <cellStyle name="Comma 2 3 2 2 6 2" xfId="14394" xr:uid="{49582682-313A-4BCC-B8C2-7090DAFCD2D0}"/>
    <cellStyle name="Comma 2 3 2 2 6 2 2" xfId="31051" xr:uid="{8260B74C-A22D-4412-8C0F-2C959E73BD6D}"/>
    <cellStyle name="Comma 2 3 2 2 6 3" xfId="22723" xr:uid="{BBB6570E-04C5-434A-B841-5ABA92BA7132}"/>
    <cellStyle name="Comma 2 3 2 2 7" xfId="8842" xr:uid="{635B45FD-BAFB-45FC-B1D8-3764E859DBE2}"/>
    <cellStyle name="Comma 2 3 2 2 7 2" xfId="25499" xr:uid="{B1306249-8535-4915-92A9-DD18B8A9D82E}"/>
    <cellStyle name="Comma 2 3 2 2 8" xfId="33429" xr:uid="{845AD65A-FDB6-471B-8D42-0F7559C7CA6A}"/>
    <cellStyle name="Comma 2 3 2 2 9" xfId="17171" xr:uid="{56789D75-8BCB-46F8-8D04-F516FB24495B}"/>
    <cellStyle name="Comma 2 3 2 3" xfId="731" xr:uid="{61E4FBA8-BD4F-478F-8139-15AA3F2EDBBA}"/>
    <cellStyle name="Comma 2 3 2 3 2" xfId="2780" xr:uid="{9423F064-7836-4878-BB02-679F7CE08F23}"/>
    <cellStyle name="Comma 2 3 2 3 2 2" xfId="5562" xr:uid="{C2F1DA7A-A525-43BB-A8CD-A7969B44AFF9}"/>
    <cellStyle name="Comma 2 3 2 3 2 2 2" xfId="13892" xr:uid="{CFC8D19F-B173-47AE-B2B3-A47DA1E8732A}"/>
    <cellStyle name="Comma 2 3 2 3 2 2 2 2" xfId="30549" xr:uid="{12DDF6E9-1058-4EDD-85B4-16EDFA8BA1DE}"/>
    <cellStyle name="Comma 2 3 2 3 2 2 3" xfId="22221" xr:uid="{FEEEEE00-1BCA-4599-A6F3-1EB0298270FD}"/>
    <cellStyle name="Comma 2 3 2 3 2 3" xfId="8338" xr:uid="{02E986B8-F6C2-4CBD-A32C-09A3AB917A4F}"/>
    <cellStyle name="Comma 2 3 2 3 2 3 2" xfId="16668" xr:uid="{0D5DD473-E647-4C1F-9BA7-1ACA125CC489}"/>
    <cellStyle name="Comma 2 3 2 3 2 3 2 2" xfId="33325" xr:uid="{D446885D-C720-41AB-9054-A70D3B2D99B8}"/>
    <cellStyle name="Comma 2 3 2 3 2 3 3" xfId="24997" xr:uid="{A4413D0F-E05D-404A-9CBA-29BBDB454D21}"/>
    <cellStyle name="Comma 2 3 2 3 2 4" xfId="11116" xr:uid="{53F3846B-CE5D-4011-A586-8CE2D5E61019}"/>
    <cellStyle name="Comma 2 3 2 3 2 4 2" xfId="27773" xr:uid="{166DB05F-9482-4516-A09E-820E32007F64}"/>
    <cellStyle name="Comma 2 3 2 3 2 5" xfId="33727" xr:uid="{4D84026C-71EC-48A6-93EE-98FD60CDDC11}"/>
    <cellStyle name="Comma 2 3 2 3 2 6" xfId="19445" xr:uid="{F3D07FD4-976D-4559-9B57-588469B37248}"/>
    <cellStyle name="Comma 2 3 2 3 3" xfId="2061" xr:uid="{6C59CF35-3903-474B-8467-B186696D5606}"/>
    <cellStyle name="Comma 2 3 2 3 3 2" xfId="4851" xr:uid="{5EA78CEC-29EB-45DF-B522-7F3BC06628F3}"/>
    <cellStyle name="Comma 2 3 2 3 3 2 2" xfId="13181" xr:uid="{7F6192E0-1CE5-475C-9943-0F69D2630997}"/>
    <cellStyle name="Comma 2 3 2 3 3 2 2 2" xfId="29838" xr:uid="{48D1804A-94DB-49CD-9B25-A64DD7922F76}"/>
    <cellStyle name="Comma 2 3 2 3 3 2 3" xfId="21510" xr:uid="{68B99B02-03E1-4F8E-A2EA-32471B16D356}"/>
    <cellStyle name="Comma 2 3 2 3 3 3" xfId="7627" xr:uid="{D8CC11B5-5A3F-4AF4-B601-9F92A7EA4DAA}"/>
    <cellStyle name="Comma 2 3 2 3 3 3 2" xfId="15957" xr:uid="{991CE222-F31D-45B0-BB08-E6930346BE18}"/>
    <cellStyle name="Comma 2 3 2 3 3 3 2 2" xfId="32614" xr:uid="{82FFB532-EAE7-425E-A1F6-1B482C0B3F20}"/>
    <cellStyle name="Comma 2 3 2 3 3 3 3" xfId="24286" xr:uid="{F91F8191-59E2-4C3A-A95B-7739F5CEF746}"/>
    <cellStyle name="Comma 2 3 2 3 3 4" xfId="10405" xr:uid="{28E85979-1545-4470-9D86-D60BC6BCBF87}"/>
    <cellStyle name="Comma 2 3 2 3 3 4 2" xfId="27062" xr:uid="{69C2C939-605F-46E4-AB94-61C21C183889}"/>
    <cellStyle name="Comma 2 3 2 3 3 5" xfId="33587" xr:uid="{23AFBCFB-5BB2-4CEA-9BE6-F93A3FF16529}"/>
    <cellStyle name="Comma 2 3 2 3 3 6" xfId="18734" xr:uid="{E7752BDB-9337-4AAC-AC46-09EE1FDD19C6}"/>
    <cellStyle name="Comma 2 3 2 3 4" xfId="3524" xr:uid="{27A86A35-0FF6-48B8-8D1A-241C58B658D9}"/>
    <cellStyle name="Comma 2 3 2 3 4 2" xfId="11854" xr:uid="{E1832F7E-0D95-42ED-9755-FD381BD9F1A4}"/>
    <cellStyle name="Comma 2 3 2 3 4 2 2" xfId="28511" xr:uid="{FD0FB164-0787-4AE8-A91D-FAFFB658A70A}"/>
    <cellStyle name="Comma 2 3 2 3 4 3" xfId="20183" xr:uid="{D731962F-1903-4AA2-B96C-1A131A2C4E4E}"/>
    <cellStyle name="Comma 2 3 2 3 5" xfId="6300" xr:uid="{FAD5A9AE-AFED-4921-B4C9-B8566C466384}"/>
    <cellStyle name="Comma 2 3 2 3 5 2" xfId="14630" xr:uid="{7CE57034-F4C2-4365-B3DF-4098C2E9B3FF}"/>
    <cellStyle name="Comma 2 3 2 3 5 2 2" xfId="31287" xr:uid="{A7BDF02A-45D1-43EB-9A1C-94AE77C7AF7C}"/>
    <cellStyle name="Comma 2 3 2 3 5 3" xfId="22959" xr:uid="{4599156B-9ECC-4510-9F8E-77E371E4184C}"/>
    <cellStyle name="Comma 2 3 2 3 6" xfId="9078" xr:uid="{84A23996-C753-448E-9B41-DBC1BF72968D}"/>
    <cellStyle name="Comma 2 3 2 3 6 2" xfId="25735" xr:uid="{32CCE6F3-8F33-42DC-949D-3A492D33F6C9}"/>
    <cellStyle name="Comma 2 3 2 3 7" xfId="33452" xr:uid="{ACD33C33-2086-4482-8545-56035C95ADB4}"/>
    <cellStyle name="Comma 2 3 2 3 8" xfId="17407" xr:uid="{0CFD87A5-33E1-43E0-B721-2673F6609B10}"/>
    <cellStyle name="Comma 2 3 2 4" xfId="1208" xr:uid="{BACBFC0B-990F-4166-A1AF-18E06707707A}"/>
    <cellStyle name="Comma 2 3 2 4 2" xfId="2829" xr:uid="{197AD4FC-560E-4E39-9F53-B2AC1F68267C}"/>
    <cellStyle name="Comma 2 3 2 4 2 2" xfId="5609" xr:uid="{152C9EFC-5117-46C6-9D07-66C74D05E0E6}"/>
    <cellStyle name="Comma 2 3 2 4 2 2 2" xfId="13939" xr:uid="{24236978-A551-4CAE-8FC1-1C4413DC28AC}"/>
    <cellStyle name="Comma 2 3 2 4 2 2 2 2" xfId="30596" xr:uid="{E380D2A0-B338-467B-8A94-36AAFBDD1C80}"/>
    <cellStyle name="Comma 2 3 2 4 2 2 3" xfId="22268" xr:uid="{C2F8FFDA-B7D5-42A3-9CC0-B1596D632686}"/>
    <cellStyle name="Comma 2 3 2 4 2 3" xfId="8385" xr:uid="{55F3E8A9-35A1-4C30-8A05-4F5FDAF415B9}"/>
    <cellStyle name="Comma 2 3 2 4 2 3 2" xfId="16715" xr:uid="{EC95FFE7-75FF-40E5-A84A-307F148C7BFA}"/>
    <cellStyle name="Comma 2 3 2 4 2 3 2 2" xfId="33372" xr:uid="{A3338FFB-76EA-4177-8878-B690B46BD8A3}"/>
    <cellStyle name="Comma 2 3 2 4 2 3 3" xfId="25044" xr:uid="{85BD04CF-EA87-4E94-BA69-09FCED0AF334}"/>
    <cellStyle name="Comma 2 3 2 4 2 4" xfId="11163" xr:uid="{FDC0D74D-FD31-4762-8B41-AA496B283337}"/>
    <cellStyle name="Comma 2 3 2 4 2 4 2" xfId="27820" xr:uid="{9F559421-A410-4235-A10C-012F0C709E14}"/>
    <cellStyle name="Comma 2 3 2 4 2 5" xfId="33776" xr:uid="{FEE8896D-0274-4AEF-BC50-6CFDCC20577A}"/>
    <cellStyle name="Comma 2 3 2 4 2 6" xfId="19492" xr:uid="{F2E6A0EA-30CA-418C-B0AB-B81F0DFD74EE}"/>
    <cellStyle name="Comma 2 3 2 4 3" xfId="2536" xr:uid="{F8A2FB7D-ECF4-4565-8659-BC6754C8A9F7}"/>
    <cellStyle name="Comma 2 3 2 4 3 2" xfId="5326" xr:uid="{11C2817C-1CB9-47E3-BEA5-2F5233BC6D7F}"/>
    <cellStyle name="Comma 2 3 2 4 3 2 2" xfId="13656" xr:uid="{F2F46432-AAD8-423C-8C4F-ACECDF592C78}"/>
    <cellStyle name="Comma 2 3 2 4 3 2 2 2" xfId="30313" xr:uid="{73179C3D-7C5B-446C-B439-01765242EF13}"/>
    <cellStyle name="Comma 2 3 2 4 3 2 3" xfId="21985" xr:uid="{6A231376-63D5-4D09-8C18-AC7B5F7BEE6F}"/>
    <cellStyle name="Comma 2 3 2 4 3 3" xfId="8102" xr:uid="{232FDAB5-24EF-447A-A675-E921659C6036}"/>
    <cellStyle name="Comma 2 3 2 4 3 3 2" xfId="16432" xr:uid="{5C7A127F-E11B-44E8-8EF3-7516460DEED9}"/>
    <cellStyle name="Comma 2 3 2 4 3 3 2 2" xfId="33089" xr:uid="{DDCB92A0-96BB-48DC-9D10-979600B3966D}"/>
    <cellStyle name="Comma 2 3 2 4 3 3 3" xfId="24761" xr:uid="{799EBD84-7F57-4254-B005-237C6EA3B117}"/>
    <cellStyle name="Comma 2 3 2 4 3 4" xfId="10880" xr:uid="{100F02EE-615F-4059-A3D5-7453D98B6157}"/>
    <cellStyle name="Comma 2 3 2 4 3 4 2" xfId="27537" xr:uid="{4CC08497-9C3E-4745-ABEA-B8BC0A75D771}"/>
    <cellStyle name="Comma 2 3 2 4 3 5" xfId="33634" xr:uid="{788E3FB0-CE2F-4D4D-94CE-3FADF0424BBE}"/>
    <cellStyle name="Comma 2 3 2 4 3 6" xfId="19209" xr:uid="{6C017604-EDFE-47E6-BB91-B1141CF6B93A}"/>
    <cellStyle name="Comma 2 3 2 4 4" xfId="3999" xr:uid="{98C7EE12-33B4-4E52-8A3A-C158ADB70AB7}"/>
    <cellStyle name="Comma 2 3 2 4 4 2" xfId="12329" xr:uid="{9538FE00-A341-4D9B-807A-CEB494204F32}"/>
    <cellStyle name="Comma 2 3 2 4 4 2 2" xfId="28986" xr:uid="{61949AC6-41DA-48CF-9609-E262508BD1B1}"/>
    <cellStyle name="Comma 2 3 2 4 4 3" xfId="20658" xr:uid="{B6846B7B-15AD-4E58-893B-52484E8587E8}"/>
    <cellStyle name="Comma 2 3 2 4 5" xfId="6775" xr:uid="{A1ACB826-295A-43D7-A5F6-6925D9EF6AE6}"/>
    <cellStyle name="Comma 2 3 2 4 5 2" xfId="15105" xr:uid="{0B306C81-D089-43EB-A4C1-38332845531E}"/>
    <cellStyle name="Comma 2 3 2 4 5 2 2" xfId="31762" xr:uid="{966D55D4-953F-4BFC-B36C-BACF842921B1}"/>
    <cellStyle name="Comma 2 3 2 4 5 3" xfId="23434" xr:uid="{10FE0D27-8C6C-4060-8CDC-26C6670B31D0}"/>
    <cellStyle name="Comma 2 3 2 4 6" xfId="9553" xr:uid="{BFFDFFC2-7173-41D5-B8EB-B352DDF8D4F5}"/>
    <cellStyle name="Comma 2 3 2 4 6 2" xfId="26210" xr:uid="{95459FC8-7602-4FFA-8E92-62FB662A7DB5}"/>
    <cellStyle name="Comma 2 3 2 4 7" xfId="33501" xr:uid="{7D6F35AF-AACA-481A-ABC2-DDCC6176157D}"/>
    <cellStyle name="Comma 2 3 2 4 8" xfId="17882" xr:uid="{9425B5D3-8C82-444B-A905-B0E98C9B70C2}"/>
    <cellStyle name="Comma 2 3 2 5" xfId="2734" xr:uid="{CD72C197-52A7-497D-B331-60651FA52EFD}"/>
    <cellStyle name="Comma 2 3 2 5 2" xfId="5516" xr:uid="{269BD9DB-FF9F-4F11-9BA2-1F62455DE456}"/>
    <cellStyle name="Comma 2 3 2 5 2 2" xfId="13846" xr:uid="{DB870102-1B0D-4721-882E-8C90389544A7}"/>
    <cellStyle name="Comma 2 3 2 5 2 2 2" xfId="30503" xr:uid="{FF0C8F9F-68DB-4E9A-BF45-894D2BAD18F0}"/>
    <cellStyle name="Comma 2 3 2 5 2 3" xfId="22175" xr:uid="{251E7979-0F09-462C-A65B-A7DA12F68F59}"/>
    <cellStyle name="Comma 2 3 2 5 3" xfId="8292" xr:uid="{E7D66D00-FCA1-4B84-A410-E21300E348C7}"/>
    <cellStyle name="Comma 2 3 2 5 3 2" xfId="16622" xr:uid="{CD6D28B2-D26A-4741-9ED4-C9F5825DB6B6}"/>
    <cellStyle name="Comma 2 3 2 5 3 2 2" xfId="33279" xr:uid="{DDB2506B-3AE6-4BEC-A227-379CA9CAAD44}"/>
    <cellStyle name="Comma 2 3 2 5 3 3" xfId="24951" xr:uid="{117330FF-CC3F-4E50-917E-B807287F009E}"/>
    <cellStyle name="Comma 2 3 2 5 4" xfId="11070" xr:uid="{9287E8E7-8FF3-4D4C-BF37-3418729E3E1F}"/>
    <cellStyle name="Comma 2 3 2 5 4 2" xfId="27727" xr:uid="{2F7EF642-3239-4424-8940-34504256031E}"/>
    <cellStyle name="Comma 2 3 2 5 5" xfId="33681" xr:uid="{357A084B-7BF8-4935-AA67-1D1614CBC5A9}"/>
    <cellStyle name="Comma 2 3 2 5 6" xfId="19399" xr:uid="{7CAC3DA9-D934-407B-B834-2D1D640DE7B8}"/>
    <cellStyle name="Comma 2 3 2 6" xfId="1588" xr:uid="{F9F5874E-8772-4D23-B76C-214048C0FE36}"/>
    <cellStyle name="Comma 2 3 2 6 2" xfId="4378" xr:uid="{1B8F4FB7-7D23-47F8-87BF-71DF510767B2}"/>
    <cellStyle name="Comma 2 3 2 6 2 2" xfId="12708" xr:uid="{7034BE26-687C-4CD0-92FA-C34F04EC3152}"/>
    <cellStyle name="Comma 2 3 2 6 2 2 2" xfId="29365" xr:uid="{B87AFAF4-9EA0-4927-875C-FD2730EF7372}"/>
    <cellStyle name="Comma 2 3 2 6 2 3" xfId="21037" xr:uid="{749AAC5D-9E4F-4042-8D7F-9DC461CF4EFA}"/>
    <cellStyle name="Comma 2 3 2 6 3" xfId="7154" xr:uid="{C657217A-3A27-4C58-A206-C0EACCC52F77}"/>
    <cellStyle name="Comma 2 3 2 6 3 2" xfId="15484" xr:uid="{4897E252-D9AA-47C2-81D4-B6E87B9F93E9}"/>
    <cellStyle name="Comma 2 3 2 6 3 2 2" xfId="32141" xr:uid="{5CA50A94-1FF2-41FB-ADF8-CE993A730CAC}"/>
    <cellStyle name="Comma 2 3 2 6 3 3" xfId="23813" xr:uid="{004EF3D6-B437-4FA6-95B1-6A009D5D53D3}"/>
    <cellStyle name="Comma 2 3 2 6 4" xfId="9932" xr:uid="{C949A2AD-B2ED-416F-985E-6ACA1C964958}"/>
    <cellStyle name="Comma 2 3 2 6 4 2" xfId="26589" xr:uid="{83F4B870-0E1C-4AA5-A895-195BDE3D63C1}"/>
    <cellStyle name="Comma 2 3 2 6 5" xfId="33541" xr:uid="{85A972CA-FD9B-4108-B992-75984891E219}"/>
    <cellStyle name="Comma 2 3 2 6 6" xfId="18261" xr:uid="{3D158444-AFA7-42F9-8225-4ABC6FCBBA1D}"/>
    <cellStyle name="Comma 2 3 2 7" xfId="3051" xr:uid="{C4E8DF99-DBAD-4B1F-A740-2A5111167616}"/>
    <cellStyle name="Comma 2 3 2 7 2" xfId="11381" xr:uid="{B7A76F19-3C24-4AD7-8F61-410194865724}"/>
    <cellStyle name="Comma 2 3 2 7 2 2" xfId="28038" xr:uid="{494FB8B5-3279-40C7-BF8F-CE2400017CDD}"/>
    <cellStyle name="Comma 2 3 2 7 3" xfId="19710" xr:uid="{A7A78ED5-FD4F-4E75-B183-643E7026EEF0}"/>
    <cellStyle name="Comma 2 3 2 8" xfId="5827" xr:uid="{77C3AF7F-50DA-4534-90FA-FB3E5D72E581}"/>
    <cellStyle name="Comma 2 3 2 8 2" xfId="14157" xr:uid="{A0045184-7D05-4169-AB44-F9CA642B7FA3}"/>
    <cellStyle name="Comma 2 3 2 8 2 2" xfId="30814" xr:uid="{733840C5-2434-42A1-9F38-F8A8BB65FF41}"/>
    <cellStyle name="Comma 2 3 2 8 3" xfId="22486" xr:uid="{9DDE0415-5EB6-433A-B338-596B3ED5D44C}"/>
    <cellStyle name="Comma 2 3 2 9" xfId="8605" xr:uid="{49C964E1-5241-4AC4-873B-F344FF60223D}"/>
    <cellStyle name="Comma 2 3 2 9 2" xfId="25262" xr:uid="{DFB74547-B4A2-406C-A9E9-105A9BFDE064}"/>
    <cellStyle name="Comma 2 3 3" xfId="375" xr:uid="{B6CECA22-5494-45D1-9555-1A9687CF7DF4}"/>
    <cellStyle name="Comma 2 3 3 2" xfId="853" xr:uid="{E21F645A-6A9D-4374-A2D5-9B98DB9D328E}"/>
    <cellStyle name="Comma 2 3 3 2 2" xfId="2792" xr:uid="{44DB8AB8-223A-45BD-AE5C-11D1894304D8}"/>
    <cellStyle name="Comma 2 3 3 2 2 2" xfId="5572" xr:uid="{6B8915E2-4513-4DD0-A9A0-1C4F860FC6AA}"/>
    <cellStyle name="Comma 2 3 3 2 2 2 2" xfId="13902" xr:uid="{820399F4-C530-4254-A0C8-7055107F8062}"/>
    <cellStyle name="Comma 2 3 3 2 2 2 2 2" xfId="30559" xr:uid="{4E6F00FC-1655-4F35-B939-996484C863D0}"/>
    <cellStyle name="Comma 2 3 3 2 2 2 3" xfId="22231" xr:uid="{46D0C6E4-8F81-4E04-9B2B-5DFB1D50DC82}"/>
    <cellStyle name="Comma 2 3 3 2 2 3" xfId="8348" xr:uid="{6A967B4E-E2B4-46C1-AA6C-A02294EC94E3}"/>
    <cellStyle name="Comma 2 3 3 2 2 3 2" xfId="16678" xr:uid="{871F910C-9D96-4132-AEDE-8D423A8F8789}"/>
    <cellStyle name="Comma 2 3 3 2 2 3 2 2" xfId="33335" xr:uid="{B265344A-5663-407D-8CA3-3EE4361178E6}"/>
    <cellStyle name="Comma 2 3 3 2 2 3 3" xfId="25007" xr:uid="{147A3C95-2B59-4E58-B8A7-F0E77A14D54E}"/>
    <cellStyle name="Comma 2 3 3 2 2 4" xfId="11126" xr:uid="{7A5C083A-F58C-415C-B027-CA12B6D8A925}"/>
    <cellStyle name="Comma 2 3 3 2 2 4 2" xfId="27783" xr:uid="{FB2745A5-0D73-43CF-8A24-1B9E6C027D9F}"/>
    <cellStyle name="Comma 2 3 3 2 2 5" xfId="33739" xr:uid="{224617A8-4195-452D-8316-F5638966A5AA}"/>
    <cellStyle name="Comma 2 3 3 2 2 6" xfId="19455" xr:uid="{7BE5E422-1021-498C-B53F-978A6AD30061}"/>
    <cellStyle name="Comma 2 3 3 2 3" xfId="2181" xr:uid="{1A0DC777-1A4E-41EF-91FC-E6DE3D5ED9C3}"/>
    <cellStyle name="Comma 2 3 3 2 3 2" xfId="4971" xr:uid="{17D5553A-C579-4FF5-A40B-F8A410DB45DD}"/>
    <cellStyle name="Comma 2 3 3 2 3 2 2" xfId="13301" xr:uid="{B917388E-F9DD-4D82-B56A-DF7C7B4B15E5}"/>
    <cellStyle name="Comma 2 3 3 2 3 2 2 2" xfId="29958" xr:uid="{A5A5D7B9-B3BF-4709-8F00-1A5D43315472}"/>
    <cellStyle name="Comma 2 3 3 2 3 2 3" xfId="21630" xr:uid="{237F916B-6B7E-4697-BD59-706D437DB5E9}"/>
    <cellStyle name="Comma 2 3 3 2 3 3" xfId="7747" xr:uid="{4BC77460-0DA5-4C6B-B4B4-45D47CA6AD5A}"/>
    <cellStyle name="Comma 2 3 3 2 3 3 2" xfId="16077" xr:uid="{1669A72A-4BCF-4EEB-8115-D52105E3F643}"/>
    <cellStyle name="Comma 2 3 3 2 3 3 2 2" xfId="32734" xr:uid="{642E6C9C-4B48-4B52-8E64-0435F136849C}"/>
    <cellStyle name="Comma 2 3 3 2 3 3 3" xfId="24406" xr:uid="{B7CC035F-CD43-4F53-9FEF-E3FE90C449AF}"/>
    <cellStyle name="Comma 2 3 3 2 3 4" xfId="10525" xr:uid="{749FFDFD-61A2-4E82-90AC-5EDCA5E0AD50}"/>
    <cellStyle name="Comma 2 3 3 2 3 4 2" xfId="27182" xr:uid="{7E51AA34-4E96-49E8-AC0A-B7B78B6D0A5D}"/>
    <cellStyle name="Comma 2 3 3 2 3 5" xfId="33597" xr:uid="{55071241-A93B-469D-B88D-0EDCDFF49586}"/>
    <cellStyle name="Comma 2 3 3 2 3 6" xfId="18854" xr:uid="{58F1437B-BF3C-421A-9EBD-6A4A39D2D803}"/>
    <cellStyle name="Comma 2 3 3 2 4" xfId="3644" xr:uid="{AA8CC9A5-1063-49AD-8A40-13E6C8984A78}"/>
    <cellStyle name="Comma 2 3 3 2 4 2" xfId="11974" xr:uid="{50F08906-4671-4D91-9929-1FCA3F134E93}"/>
    <cellStyle name="Comma 2 3 3 2 4 2 2" xfId="28631" xr:uid="{3CD189B3-A1CF-42A4-AC6D-DAA03EBCDACB}"/>
    <cellStyle name="Comma 2 3 3 2 4 3" xfId="20303" xr:uid="{724D9929-9F91-42A1-B2C1-7236E96A0415}"/>
    <cellStyle name="Comma 2 3 3 2 5" xfId="6420" xr:uid="{9D3C8E40-6D20-47CF-9DE6-A1F0846D039D}"/>
    <cellStyle name="Comma 2 3 3 2 5 2" xfId="14750" xr:uid="{A5E2E93B-EF7E-4CB6-A507-7777BA76A5D7}"/>
    <cellStyle name="Comma 2 3 3 2 5 2 2" xfId="31407" xr:uid="{50F3C802-40DB-415A-8BDA-42D21DE2CA69}"/>
    <cellStyle name="Comma 2 3 3 2 5 3" xfId="23079" xr:uid="{1E5EE065-688D-4F6A-B3C5-48CD19AC98BA}"/>
    <cellStyle name="Comma 2 3 3 2 6" xfId="9198" xr:uid="{821B69B9-0C86-4784-A8FE-4A22C76EF192}"/>
    <cellStyle name="Comma 2 3 3 2 6 2" xfId="25855" xr:uid="{DD021425-102F-4375-8363-3BE4EAD14603}"/>
    <cellStyle name="Comma 2 3 3 2 7" xfId="33464" xr:uid="{0F8C14F2-9CD3-46CA-B888-1D35F53C0332}"/>
    <cellStyle name="Comma 2 3 3 2 8" xfId="17527" xr:uid="{C3A67199-EAD8-418F-928F-D0A90C8CD6EB}"/>
    <cellStyle name="Comma 2 3 3 3" xfId="2743" xr:uid="{4FA3BD64-3D1F-4C4D-8018-CC31AACF18F0}"/>
    <cellStyle name="Comma 2 3 3 3 2" xfId="5525" xr:uid="{6450E6E3-7C8E-42B6-A31C-5CB4732F2720}"/>
    <cellStyle name="Comma 2 3 3 3 2 2" xfId="13855" xr:uid="{0AA44173-80DF-4BD5-B050-2BAE36EE55B7}"/>
    <cellStyle name="Comma 2 3 3 3 2 2 2" xfId="30512" xr:uid="{5B617A16-2330-496E-A7E6-38DC5D5534EC}"/>
    <cellStyle name="Comma 2 3 3 3 2 3" xfId="22184" xr:uid="{9205F8CB-DD29-4A23-A2A7-8C977B505DFC}"/>
    <cellStyle name="Comma 2 3 3 3 3" xfId="8301" xr:uid="{C8B67E80-EABF-46E7-A555-D386E73C2BB2}"/>
    <cellStyle name="Comma 2 3 3 3 3 2" xfId="16631" xr:uid="{D109B865-9E5A-450E-BAD3-22961564BFCB}"/>
    <cellStyle name="Comma 2 3 3 3 3 2 2" xfId="33288" xr:uid="{0B3AA951-46E3-4EC7-B0C4-4575FF9EF4EF}"/>
    <cellStyle name="Comma 2 3 3 3 3 3" xfId="24960" xr:uid="{E15AE8F0-FDDE-44E7-8928-29C7D4307AEC}"/>
    <cellStyle name="Comma 2 3 3 3 4" xfId="11079" xr:uid="{FD595553-2091-4D15-AD6C-D0C306E8C497}"/>
    <cellStyle name="Comma 2 3 3 3 4 2" xfId="27736" xr:uid="{748F4E6B-2BFC-4935-A6DE-9D723C6F63A4}"/>
    <cellStyle name="Comma 2 3 3 3 5" xfId="33690" xr:uid="{357943C5-F9F3-4C97-9597-B6A13AC24AE1}"/>
    <cellStyle name="Comma 2 3 3 3 6" xfId="19408" xr:uid="{4A41CA0C-F7A4-413E-8B8E-EC4BA287BEBD}"/>
    <cellStyle name="Comma 2 3 3 4" xfId="1705" xr:uid="{C0437BB1-8F89-4822-84EB-0891BAD764FC}"/>
    <cellStyle name="Comma 2 3 3 4 2" xfId="4495" xr:uid="{71F286AB-AC2C-471B-B647-58158D53FAC5}"/>
    <cellStyle name="Comma 2 3 3 4 2 2" xfId="12825" xr:uid="{40488FF3-00AB-4F81-8338-0441E69D293D}"/>
    <cellStyle name="Comma 2 3 3 4 2 2 2" xfId="29482" xr:uid="{49C07932-A7E0-484F-A776-080E1B66EC2E}"/>
    <cellStyle name="Comma 2 3 3 4 2 3" xfId="21154" xr:uid="{A743AAC2-9D9F-4378-ADB3-1F5F0D1BD707}"/>
    <cellStyle name="Comma 2 3 3 4 3" xfId="7271" xr:uid="{5D5A6F58-0FA1-4A2A-BFDF-E5532A01F600}"/>
    <cellStyle name="Comma 2 3 3 4 3 2" xfId="15601" xr:uid="{CB2859DE-4B7E-48DD-A63B-318CD579A211}"/>
    <cellStyle name="Comma 2 3 3 4 3 2 2" xfId="32258" xr:uid="{2739E192-0E77-443B-8039-4998D38AC327}"/>
    <cellStyle name="Comma 2 3 3 4 3 3" xfId="23930" xr:uid="{CB55D6AF-A3DD-4941-9CEC-49781BE07C1B}"/>
    <cellStyle name="Comma 2 3 3 4 4" xfId="10049" xr:uid="{CD8FF8B0-754B-4B84-A7B4-DE4EADD4B01B}"/>
    <cellStyle name="Comma 2 3 3 4 4 2" xfId="26706" xr:uid="{3A18002B-97E1-472E-B9DE-F6B6E3890814}"/>
    <cellStyle name="Comma 2 3 3 4 5" xfId="33550" xr:uid="{5BED919C-7388-4CD5-BF17-9C6EE2B5601E}"/>
    <cellStyle name="Comma 2 3 3 4 6" xfId="18378" xr:uid="{1279FE1E-DE68-4790-B070-E59F3B6ECBE7}"/>
    <cellStyle name="Comma 2 3 3 5" xfId="3168" xr:uid="{8A241352-9428-4F30-8386-CE6E1DF8DB2F}"/>
    <cellStyle name="Comma 2 3 3 5 2" xfId="11498" xr:uid="{3CDF1DE2-4090-43F7-A547-768AE3E11BC3}"/>
    <cellStyle name="Comma 2 3 3 5 2 2" xfId="28155" xr:uid="{6F2376D6-FC3F-416E-9A07-B6A3F5D6AB53}"/>
    <cellStyle name="Comma 2 3 3 5 3" xfId="19827" xr:uid="{D98CB4BC-9D7E-49BD-BB66-F944D755C31E}"/>
    <cellStyle name="Comma 2 3 3 6" xfId="5944" xr:uid="{ADCD4148-DE7C-4F7C-BF00-EC20A9DD0859}"/>
    <cellStyle name="Comma 2 3 3 6 2" xfId="14274" xr:uid="{90F379B5-56E6-4712-83A9-A69587E03F17}"/>
    <cellStyle name="Comma 2 3 3 6 2 2" xfId="30931" xr:uid="{FD65FDE2-8C54-493F-8B62-8A29C1687277}"/>
    <cellStyle name="Comma 2 3 3 6 3" xfId="22603" xr:uid="{58DBB963-549F-409F-8F3B-FA9E48D475F4}"/>
    <cellStyle name="Comma 2 3 3 7" xfId="8722" xr:uid="{4A15A023-7E43-4FC9-8A74-D4C392CBCCEB}"/>
    <cellStyle name="Comma 2 3 3 7 2" xfId="25379" xr:uid="{4A9326F1-F68F-4C4F-BE35-2135293DC058}"/>
    <cellStyle name="Comma 2 3 3 8" xfId="33415" xr:uid="{D880A476-F2BF-49EF-B562-8C28B7BCFEE5}"/>
    <cellStyle name="Comma 2 3 3 9" xfId="17051" xr:uid="{FB91CAD5-977B-4D4E-8F81-8D5A4697E21B}"/>
    <cellStyle name="Comma 2 3 4" xfId="611" xr:uid="{7F21BF87-B996-4D70-87D0-92A1FA589C1B}"/>
    <cellStyle name="Comma 2 3 4 2" xfId="2766" xr:uid="{A44B23EE-68FB-4F7F-A8E5-33D2E79545C4}"/>
    <cellStyle name="Comma 2 3 4 2 2" xfId="5548" xr:uid="{EBBA8AEC-C396-446C-B187-CF6FCA8EC28F}"/>
    <cellStyle name="Comma 2 3 4 2 2 2" xfId="13878" xr:uid="{C0D699F2-0006-40F3-87EB-1E502DD2B9CC}"/>
    <cellStyle name="Comma 2 3 4 2 2 2 2" xfId="30535" xr:uid="{259BB420-4401-49A4-97E6-09A9DF2E2892}"/>
    <cellStyle name="Comma 2 3 4 2 2 3" xfId="22207" xr:uid="{2F1DD3E3-35FD-4D04-BEA8-D7F26413E3DD}"/>
    <cellStyle name="Comma 2 3 4 2 3" xfId="8324" xr:uid="{88897EE6-5535-4872-974D-8220DDDBFE5B}"/>
    <cellStyle name="Comma 2 3 4 2 3 2" xfId="16654" xr:uid="{6BF322C4-6E67-49B7-8890-758CD2EDDA3B}"/>
    <cellStyle name="Comma 2 3 4 2 3 2 2" xfId="33311" xr:uid="{A33BA075-BA94-485C-96D4-58AC4654E3A1}"/>
    <cellStyle name="Comma 2 3 4 2 3 3" xfId="24983" xr:uid="{0E40687F-8E8C-4DB8-BA7C-41D72851C780}"/>
    <cellStyle name="Comma 2 3 4 2 4" xfId="11102" xr:uid="{3B0E86A8-3FBC-40A1-8D29-F795D6AF4CBD}"/>
    <cellStyle name="Comma 2 3 4 2 4 2" xfId="27759" xr:uid="{A76C33A4-1982-4CEA-8202-BCD1BE31F82B}"/>
    <cellStyle name="Comma 2 3 4 2 5" xfId="33713" xr:uid="{B998BD5A-5BA5-4741-A7B3-89B732EABF24}"/>
    <cellStyle name="Comma 2 3 4 2 6" xfId="19431" xr:uid="{A7EC7063-B20B-4B4A-B71E-12A8CFFB1805}"/>
    <cellStyle name="Comma 2 3 4 3" xfId="1941" xr:uid="{6FE3511E-4035-496A-8E65-49355AF3601D}"/>
    <cellStyle name="Comma 2 3 4 3 2" xfId="4731" xr:uid="{B4F0F228-20E7-4F33-B8A2-22517E431776}"/>
    <cellStyle name="Comma 2 3 4 3 2 2" xfId="13061" xr:uid="{B71EF4A2-FF09-4123-8779-01E5E4CD3374}"/>
    <cellStyle name="Comma 2 3 4 3 2 2 2" xfId="29718" xr:uid="{A898E0D1-12D1-4517-AEFC-7D215A30800B}"/>
    <cellStyle name="Comma 2 3 4 3 2 3" xfId="21390" xr:uid="{436293E4-B155-4346-ADF2-DF2C69851D6C}"/>
    <cellStyle name="Comma 2 3 4 3 3" xfId="7507" xr:uid="{ED9855AD-1519-4880-9342-D009EA2641A2}"/>
    <cellStyle name="Comma 2 3 4 3 3 2" xfId="15837" xr:uid="{95D14310-EFE6-4988-AF45-622310CDA991}"/>
    <cellStyle name="Comma 2 3 4 3 3 2 2" xfId="32494" xr:uid="{51C1BD4B-EC4C-4203-8A48-39443F39B2BA}"/>
    <cellStyle name="Comma 2 3 4 3 3 3" xfId="24166" xr:uid="{53BDA6BA-4549-4724-BB6A-DC0B0D9D9DAA}"/>
    <cellStyle name="Comma 2 3 4 3 4" xfId="10285" xr:uid="{9A9D8653-EA90-4DB1-B94A-635F371C118B}"/>
    <cellStyle name="Comma 2 3 4 3 4 2" xfId="26942" xr:uid="{BC7E0618-5B9C-42F6-AE3C-6DFCBA278CEB}"/>
    <cellStyle name="Comma 2 3 4 3 5" xfId="33573" xr:uid="{4C4155DF-655B-44FE-9EAF-A49268FB5B09}"/>
    <cellStyle name="Comma 2 3 4 3 6" xfId="18614" xr:uid="{8A6A0527-EB81-4C02-86CD-11EAB32D10B7}"/>
    <cellStyle name="Comma 2 3 4 4" xfId="3404" xr:uid="{3C1502EA-4BAA-4C81-BF23-9E2465D567D6}"/>
    <cellStyle name="Comma 2 3 4 4 2" xfId="11734" xr:uid="{4CC795CA-3631-45AA-B4E2-45BB52269F98}"/>
    <cellStyle name="Comma 2 3 4 4 2 2" xfId="28391" xr:uid="{DA34CB6D-1DFB-4B64-95D4-928504AE3B49}"/>
    <cellStyle name="Comma 2 3 4 4 3" xfId="20063" xr:uid="{1570870E-D549-4116-81AF-148D9CC551D5}"/>
    <cellStyle name="Comma 2 3 4 5" xfId="6180" xr:uid="{10E09241-0D2D-4FFC-85C2-A4C5E7A8F860}"/>
    <cellStyle name="Comma 2 3 4 5 2" xfId="14510" xr:uid="{711829AF-196C-4C3E-B3ED-DCAB0F75BE93}"/>
    <cellStyle name="Comma 2 3 4 5 2 2" xfId="31167" xr:uid="{CB5FD1B6-02F0-42C0-97D8-21F2782D9C40}"/>
    <cellStyle name="Comma 2 3 4 5 3" xfId="22839" xr:uid="{EE04ED91-714B-4389-91F4-EE6F26ECCE84}"/>
    <cellStyle name="Comma 2 3 4 6" xfId="8958" xr:uid="{2B020A22-7F66-42A6-B7C8-69F5B8F68C0F}"/>
    <cellStyle name="Comma 2 3 4 6 2" xfId="25615" xr:uid="{62418B49-C791-4A0C-914F-C8C40047EC9E}"/>
    <cellStyle name="Comma 2 3 4 7" xfId="33438" xr:uid="{ACFFA35B-8511-4F00-A782-71639ECF7EC0}"/>
    <cellStyle name="Comma 2 3 4 8" xfId="17287" xr:uid="{7AD2297D-2DA0-428F-9CFB-E674FFD4D83D}"/>
    <cellStyle name="Comma 2 3 5" xfId="1088" xr:uid="{AA68E8FD-80E7-4926-8850-C693A8D33274}"/>
    <cellStyle name="Comma 2 3 5 2" xfId="2815" xr:uid="{32EF1633-2935-4651-A5F6-D5C51C6AAF85}"/>
    <cellStyle name="Comma 2 3 5 2 2" xfId="5595" xr:uid="{F60EFDDB-1869-4448-83E9-12DD25CB997A}"/>
    <cellStyle name="Comma 2 3 5 2 2 2" xfId="13925" xr:uid="{CDD420D0-5135-4694-882F-CAA1306C89FC}"/>
    <cellStyle name="Comma 2 3 5 2 2 2 2" xfId="30582" xr:uid="{35176A61-4B63-44F0-AEF9-715D91737882}"/>
    <cellStyle name="Comma 2 3 5 2 2 3" xfId="22254" xr:uid="{A278B8CC-911B-4844-BF4B-EBB5D3C3BEDE}"/>
    <cellStyle name="Comma 2 3 5 2 3" xfId="8371" xr:uid="{CA864474-4338-41E3-8E17-3A6AF8AB77CF}"/>
    <cellStyle name="Comma 2 3 5 2 3 2" xfId="16701" xr:uid="{18E4E59F-E79D-484E-9F59-3398BF9A554F}"/>
    <cellStyle name="Comma 2 3 5 2 3 2 2" xfId="33358" xr:uid="{A3FF74C8-E9D2-4FCA-B780-E8F17B2A976F}"/>
    <cellStyle name="Comma 2 3 5 2 3 3" xfId="25030" xr:uid="{D4053A23-3077-4A32-A548-477F980612C2}"/>
    <cellStyle name="Comma 2 3 5 2 4" xfId="11149" xr:uid="{E347FC22-28BD-469C-AF79-869322E5456B}"/>
    <cellStyle name="Comma 2 3 5 2 4 2" xfId="27806" xr:uid="{CF891B96-876B-45C1-A724-D55A530D92C4}"/>
    <cellStyle name="Comma 2 3 5 2 5" xfId="33762" xr:uid="{C6D27A58-B941-494C-89AC-AFBEF17C6951}"/>
    <cellStyle name="Comma 2 3 5 2 6" xfId="19478" xr:uid="{18BAD214-E7D5-4282-A8BA-7B94E7AF8488}"/>
    <cellStyle name="Comma 2 3 5 3" xfId="2416" xr:uid="{D546AB85-F871-4AEA-BC5A-51FB036783AB}"/>
    <cellStyle name="Comma 2 3 5 3 2" xfId="5206" xr:uid="{D92BA4C3-86D4-4A45-B859-9C69160548FC}"/>
    <cellStyle name="Comma 2 3 5 3 2 2" xfId="13536" xr:uid="{78F09C0E-CF83-4C60-9779-1CE0B35C8619}"/>
    <cellStyle name="Comma 2 3 5 3 2 2 2" xfId="30193" xr:uid="{4EE481B1-0A06-45C4-8DF2-F8DDD9D110A4}"/>
    <cellStyle name="Comma 2 3 5 3 2 3" xfId="21865" xr:uid="{18178823-D989-4FD6-A721-C9817DA2D29B}"/>
    <cellStyle name="Comma 2 3 5 3 3" xfId="7982" xr:uid="{0EA291EA-EC10-45E5-B76A-CCA2BCB0C70D}"/>
    <cellStyle name="Comma 2 3 5 3 3 2" xfId="16312" xr:uid="{972F9ECC-B3AE-45F9-938B-B5225935BCAC}"/>
    <cellStyle name="Comma 2 3 5 3 3 2 2" xfId="32969" xr:uid="{7702B12F-6675-4DC0-ACBC-E1C60E989A5B}"/>
    <cellStyle name="Comma 2 3 5 3 3 3" xfId="24641" xr:uid="{15FBFA51-FCE9-4912-897A-CDCA711CB728}"/>
    <cellStyle name="Comma 2 3 5 3 4" xfId="10760" xr:uid="{7B3CB4B9-F0EC-4312-909F-DEE56E0A165D}"/>
    <cellStyle name="Comma 2 3 5 3 4 2" xfId="27417" xr:uid="{1E389900-818E-4DDF-814D-D293A87AFA35}"/>
    <cellStyle name="Comma 2 3 5 3 5" xfId="33620" xr:uid="{6F708BA6-53C9-4719-8581-A4263BD65494}"/>
    <cellStyle name="Comma 2 3 5 3 6" xfId="19089" xr:uid="{BB348641-1970-4693-9430-7BEE2F773361}"/>
    <cellStyle name="Comma 2 3 5 4" xfId="3879" xr:uid="{7F3B9C2E-FBF2-4F41-863D-34B8D61874E6}"/>
    <cellStyle name="Comma 2 3 5 4 2" xfId="12209" xr:uid="{8FE9BB26-1D04-432A-B801-42AC0AED6355}"/>
    <cellStyle name="Comma 2 3 5 4 2 2" xfId="28866" xr:uid="{1CE4495F-2D2C-4BCC-9F51-69B9BC5134BE}"/>
    <cellStyle name="Comma 2 3 5 4 3" xfId="20538" xr:uid="{7661B686-E29D-4EE9-8355-3B5C3479F463}"/>
    <cellStyle name="Comma 2 3 5 5" xfId="6655" xr:uid="{74D97D95-63A8-43B4-A091-76D1A82541EE}"/>
    <cellStyle name="Comma 2 3 5 5 2" xfId="14985" xr:uid="{9C373D4A-63AE-4F01-A7F2-B496121AC727}"/>
    <cellStyle name="Comma 2 3 5 5 2 2" xfId="31642" xr:uid="{31D58A41-9EC6-401F-BBEA-3EA5859C2934}"/>
    <cellStyle name="Comma 2 3 5 5 3" xfId="23314" xr:uid="{ED99E9D8-1E71-4DC6-93C4-10BBA024F815}"/>
    <cellStyle name="Comma 2 3 5 6" xfId="9433" xr:uid="{99B497B3-460F-4332-9E8B-F655B5CDD611}"/>
    <cellStyle name="Comma 2 3 5 6 2" xfId="26090" xr:uid="{3FA078F2-D51C-4E81-AFDC-AF1D3C2D2FC5}"/>
    <cellStyle name="Comma 2 3 5 7" xfId="33487" xr:uid="{585121ED-FCF5-42BF-BFA8-16BF3352B62D}"/>
    <cellStyle name="Comma 2 3 5 8" xfId="17762" xr:uid="{C66B151D-FA0C-4178-BD36-D17B6E9A6204}"/>
    <cellStyle name="Comma 2 3 6" xfId="1353" xr:uid="{25664C66-6184-45C0-8451-51950BF4E1CF}"/>
    <cellStyle name="Comma 2 3 6 2" xfId="2681" xr:uid="{B0100BF5-9279-4D08-B5DF-9B2608007DEE}"/>
    <cellStyle name="Comma 2 3 6 2 2" xfId="5471" xr:uid="{887511A4-EEB4-4A3B-B3CD-5C5086D64EE7}"/>
    <cellStyle name="Comma 2 3 6 2 2 2" xfId="13801" xr:uid="{EEAF99A8-4580-4542-A205-44E76D73F5DD}"/>
    <cellStyle name="Comma 2 3 6 2 2 2 2" xfId="30458" xr:uid="{246DD84F-6E1E-4ADC-AEB5-B22CD4646982}"/>
    <cellStyle name="Comma 2 3 6 2 2 3" xfId="22130" xr:uid="{6FFC8962-5AB9-46BD-BB2F-D577C863A5BF}"/>
    <cellStyle name="Comma 2 3 6 2 3" xfId="8247" xr:uid="{D18F74F1-03EF-462D-90CC-37E164E17595}"/>
    <cellStyle name="Comma 2 3 6 2 3 2" xfId="16577" xr:uid="{48FB8F9C-D858-48A2-BED6-10E57BDCFB0E}"/>
    <cellStyle name="Comma 2 3 6 2 3 2 2" xfId="33234" xr:uid="{B2D7101E-C0CE-41EB-94A8-4C7ED50AC5EE}"/>
    <cellStyle name="Comma 2 3 6 2 3 3" xfId="24906" xr:uid="{2D8FEB4A-8234-4A69-8D87-9904024DD9B8}"/>
    <cellStyle name="Comma 2 3 6 2 4" xfId="11025" xr:uid="{D7BB80FA-3D90-40D7-9E51-236E55224CBC}"/>
    <cellStyle name="Comma 2 3 6 2 4 2" xfId="27682" xr:uid="{E60B6961-29D9-4A1C-8A1E-855C0E903E8E}"/>
    <cellStyle name="Comma 2 3 6 2 5" xfId="33650" xr:uid="{795F2C17-3DBA-429A-B7EF-E2DC121A9CF1}"/>
    <cellStyle name="Comma 2 3 6 2 6" xfId="19354" xr:uid="{F78D32B2-2A1D-4F08-BA02-CFB4A768B057}"/>
    <cellStyle name="Comma 2 3 6 3" xfId="4144" xr:uid="{9491912B-515E-435E-ABC6-04DA90C9EE02}"/>
    <cellStyle name="Comma 2 3 6 3 2" xfId="12474" xr:uid="{0E46589D-2EE3-4740-A630-F702F4CFA37D}"/>
    <cellStyle name="Comma 2 3 6 3 2 2" xfId="29131" xr:uid="{4572EDDD-2F64-4E5A-BC50-0E48D650125D}"/>
    <cellStyle name="Comma 2 3 6 3 3" xfId="20803" xr:uid="{AFEF437A-883A-4198-8629-F8FF7C7F9BB3}"/>
    <cellStyle name="Comma 2 3 6 4" xfId="6920" xr:uid="{896052CA-0FD9-44FE-8C65-305F439891EC}"/>
    <cellStyle name="Comma 2 3 6 4 2" xfId="15250" xr:uid="{F96D8F68-555B-48D7-A261-E93584B1709D}"/>
    <cellStyle name="Comma 2 3 6 4 2 2" xfId="31907" xr:uid="{8FE00C22-BBB8-4C39-8937-3839E9BD5133}"/>
    <cellStyle name="Comma 2 3 6 4 3" xfId="23579" xr:uid="{7DEC5CD0-5F30-4221-A31F-DC8481D253B9}"/>
    <cellStyle name="Comma 2 3 6 5" xfId="9698" xr:uid="{8C213539-E64B-4F5C-B2B6-3FD5D7D59445}"/>
    <cellStyle name="Comma 2 3 6 5 2" xfId="26355" xr:uid="{56D50986-F932-4CC7-80D9-A4C008A4851D}"/>
    <cellStyle name="Comma 2 3 6 6" xfId="33517" xr:uid="{67BA6798-B6EE-44ED-BA05-B599DF0DDDF0}"/>
    <cellStyle name="Comma 2 3 6 7" xfId="18027" xr:uid="{EEE000F6-AD23-4838-B1FF-9CE267A2FD96}"/>
    <cellStyle name="Comma 2 3 7" xfId="2719" xr:uid="{DF8990F3-0BE5-4744-ADB2-C76AD565BB89}"/>
    <cellStyle name="Comma 2 3 7 2" xfId="5502" xr:uid="{415E797B-74C2-4400-B379-26C5F3822330}"/>
    <cellStyle name="Comma 2 3 7 2 2" xfId="13832" xr:uid="{4124A691-E4A4-4082-ACFD-4299181E3E56}"/>
    <cellStyle name="Comma 2 3 7 2 2 2" xfId="30489" xr:uid="{0A6BBF6B-5CF6-4188-A78D-D1AA755E0B88}"/>
    <cellStyle name="Comma 2 3 7 2 3" xfId="22161" xr:uid="{B82A1234-69A2-45B9-A1BC-485C9BE82681}"/>
    <cellStyle name="Comma 2 3 7 3" xfId="8278" xr:uid="{413EE33C-F9FF-487F-885F-26CA0467747C}"/>
    <cellStyle name="Comma 2 3 7 3 2" xfId="16608" xr:uid="{F853B492-86A7-4DDE-A917-04ECE06D031D}"/>
    <cellStyle name="Comma 2 3 7 3 2 2" xfId="33265" xr:uid="{2AE38D40-64C4-4D69-B92F-71A6053E6B56}"/>
    <cellStyle name="Comma 2 3 7 3 3" xfId="24937" xr:uid="{9AB222F2-2831-4136-99BA-F84A1C5FF65D}"/>
    <cellStyle name="Comma 2 3 7 4" xfId="11056" xr:uid="{9B1462AE-6786-4C46-B09D-A1B51E4DA89F}"/>
    <cellStyle name="Comma 2 3 7 4 2" xfId="27713" xr:uid="{7DC960DE-0137-4087-986E-DE684D99E2B5}"/>
    <cellStyle name="Comma 2 3 7 5" xfId="33666" xr:uid="{663B8D7D-C04E-416A-BAAD-2FAD89F77F48}"/>
    <cellStyle name="Comma 2 3 7 6" xfId="19385" xr:uid="{457BBE2E-B9B5-4931-8182-0806A37D0F7E}"/>
    <cellStyle name="Comma 2 3 8" xfId="1468" xr:uid="{38F55695-0DBB-464E-B822-00029C4490A5}"/>
    <cellStyle name="Comma 2 3 8 2" xfId="4258" xr:uid="{CCBC3226-1D81-4EF1-894C-C99DF66D8058}"/>
    <cellStyle name="Comma 2 3 8 2 2" xfId="12588" xr:uid="{FA4B202F-7EFA-45CD-83F9-752BCBC9DAA7}"/>
    <cellStyle name="Comma 2 3 8 2 2 2" xfId="29245" xr:uid="{A8A954C7-C68E-4BE9-BA4E-B143FCA84A9A}"/>
    <cellStyle name="Comma 2 3 8 2 3" xfId="20917" xr:uid="{74044EA9-5D04-406D-B7FC-EFB5813B2860}"/>
    <cellStyle name="Comma 2 3 8 3" xfId="7034" xr:uid="{14EDA582-2D8B-44F4-A14B-C08B8A715BE5}"/>
    <cellStyle name="Comma 2 3 8 3 2" xfId="15364" xr:uid="{C986236E-88FD-49A7-9549-56553644D32F}"/>
    <cellStyle name="Comma 2 3 8 3 2 2" xfId="32021" xr:uid="{A0E0A8AA-4119-4B86-A05A-D7EDC2ED80D1}"/>
    <cellStyle name="Comma 2 3 8 3 3" xfId="23693" xr:uid="{7FAC40D7-EC37-4B0D-A645-082210FD7EA3}"/>
    <cellStyle name="Comma 2 3 8 4" xfId="9812" xr:uid="{FA0202A2-8341-46BA-9AEA-D999FBEFD591}"/>
    <cellStyle name="Comma 2 3 8 4 2" xfId="26469" xr:uid="{96EFF0FE-17E7-4731-8A50-0EFABBA78DD7}"/>
    <cellStyle name="Comma 2 3 8 5" xfId="33527" xr:uid="{96816A10-D689-4A9F-A261-125202B7AD0C}"/>
    <cellStyle name="Comma 2 3 8 6" xfId="18141" xr:uid="{5E227B46-FBC2-450C-89B2-9E112C9F32CD}"/>
    <cellStyle name="Comma 2 3 9" xfId="2931" xr:uid="{5427F3B7-3B35-46FC-8A64-FD5EA49592BC}"/>
    <cellStyle name="Comma 2 3 9 2" xfId="11261" xr:uid="{019F26A8-5FBB-425A-884E-EE3CEFCB638E}"/>
    <cellStyle name="Comma 2 3 9 2 2" xfId="27918" xr:uid="{382A0561-779E-441F-AC0B-16FC26F5136A}"/>
    <cellStyle name="Comma 2 3 9 3" xfId="19590" xr:uid="{617F2403-1082-4D9C-A319-15709E7077F8}"/>
    <cellStyle name="Comma 2 4" xfId="218" xr:uid="{3BCBD2E3-9E7D-4B17-B2B3-331EDDE6D3A7}"/>
    <cellStyle name="Comma 2 4 10" xfId="8569" xr:uid="{D5335B23-2445-46C8-903F-FCFA2D65E9BC}"/>
    <cellStyle name="Comma 2 4 10 2" xfId="25226" xr:uid="{D552F2C2-7940-4645-B5E7-BB7AD6DC096C}"/>
    <cellStyle name="Comma 2 4 11" xfId="33401" xr:uid="{491CC273-E4BF-4571-9917-10AC7F7F01AE}"/>
    <cellStyle name="Comma 2 4 12" xfId="16898" xr:uid="{E0F8B279-078F-44A2-B94D-FAFE4C9A12A2}"/>
    <cellStyle name="Comma 2 4 13" xfId="34856" xr:uid="{21816283-1839-49F2-9F3A-3D74D190D206}"/>
    <cellStyle name="Comma 2 4 2" xfId="459" xr:uid="{E40E77B2-FB06-428D-856C-B887FEA27F0C}"/>
    <cellStyle name="Comma 2 4 2 2" xfId="936" xr:uid="{DA1B6274-8D1D-4D62-8492-A6FB30F21D72}"/>
    <cellStyle name="Comma 2 4 2 2 2" xfId="2801" xr:uid="{E333A23D-11FC-4802-9A72-D2F10F875428}"/>
    <cellStyle name="Comma 2 4 2 2 2 2" xfId="5581" xr:uid="{5640A809-27B7-41D8-94BE-E938526AA3F3}"/>
    <cellStyle name="Comma 2 4 2 2 2 2 2" xfId="13911" xr:uid="{982ECC56-3ED1-421E-B5D6-C8E25DBC8A6B}"/>
    <cellStyle name="Comma 2 4 2 2 2 2 2 2" xfId="30568" xr:uid="{2EECBA66-756B-4ECE-86E1-9C9D415F0A62}"/>
    <cellStyle name="Comma 2 4 2 2 2 2 3" xfId="22240" xr:uid="{A02F90DC-EC86-4966-8066-1A6074824AF7}"/>
    <cellStyle name="Comma 2 4 2 2 2 3" xfId="8357" xr:uid="{37E24566-7A24-4D9E-8C17-BACB953107AD}"/>
    <cellStyle name="Comma 2 4 2 2 2 3 2" xfId="16687" xr:uid="{3DEFAA08-A708-4D99-8D16-C3628F25CCB3}"/>
    <cellStyle name="Comma 2 4 2 2 2 3 2 2" xfId="33344" xr:uid="{2B47D124-1BAF-463E-AA2B-FD2929CB7C12}"/>
    <cellStyle name="Comma 2 4 2 2 2 3 3" xfId="25016" xr:uid="{BBEBC08B-428F-4CE6-B1E3-3312ED80FECA}"/>
    <cellStyle name="Comma 2 4 2 2 2 4" xfId="11135" xr:uid="{DC5EF1AB-35E3-4F2D-B280-522E3F3B886E}"/>
    <cellStyle name="Comma 2 4 2 2 2 4 2" xfId="27792" xr:uid="{036064F6-48C4-4985-A1C1-54032D19951E}"/>
    <cellStyle name="Comma 2 4 2 2 2 5" xfId="33748" xr:uid="{2811B8AA-0222-433C-8919-8A6B5F9D42ED}"/>
    <cellStyle name="Comma 2 4 2 2 2 6" xfId="19464" xr:uid="{CAB82763-1133-422B-AF7C-5FFF1499A0B4}"/>
    <cellStyle name="Comma 2 4 2 2 3" xfId="2264" xr:uid="{2759F198-151A-4954-9611-FE3C1C9CF429}"/>
    <cellStyle name="Comma 2 4 2 2 3 2" xfId="5054" xr:uid="{CF5A9604-9B28-4412-99E0-B7055130E386}"/>
    <cellStyle name="Comma 2 4 2 2 3 2 2" xfId="13384" xr:uid="{A8F4A280-4B08-4EC2-BDF5-65A6683C04BD}"/>
    <cellStyle name="Comma 2 4 2 2 3 2 2 2" xfId="30041" xr:uid="{BE60D110-CCC3-40AD-8ABD-90E69FD43199}"/>
    <cellStyle name="Comma 2 4 2 2 3 2 3" xfId="21713" xr:uid="{32F4E36E-D1A5-4C17-BE9D-4DA5DED780A8}"/>
    <cellStyle name="Comma 2 4 2 2 3 3" xfId="7830" xr:uid="{15183E30-6445-4A23-8D67-1CC193052E9C}"/>
    <cellStyle name="Comma 2 4 2 2 3 3 2" xfId="16160" xr:uid="{E24D5ED8-32EF-4384-BC23-7B83582BE962}"/>
    <cellStyle name="Comma 2 4 2 2 3 3 2 2" xfId="32817" xr:uid="{8FAE28C3-070F-41BD-BABB-28304D13F0DF}"/>
    <cellStyle name="Comma 2 4 2 2 3 3 3" xfId="24489" xr:uid="{BCC7B80C-C9FA-4973-AC1F-738F086834E6}"/>
    <cellStyle name="Comma 2 4 2 2 3 4" xfId="10608" xr:uid="{EF2517A7-D316-44F2-9297-0BEB6F4847F3}"/>
    <cellStyle name="Comma 2 4 2 2 3 4 2" xfId="27265" xr:uid="{6E9E6924-CD3B-47E2-8B24-34910A4361D8}"/>
    <cellStyle name="Comma 2 4 2 2 3 5" xfId="33606" xr:uid="{112E9253-D964-43CC-9295-E419ED7FBE53}"/>
    <cellStyle name="Comma 2 4 2 2 3 6" xfId="18937" xr:uid="{6055C17D-38C4-466F-A5B0-404C0687764D}"/>
    <cellStyle name="Comma 2 4 2 2 4" xfId="3727" xr:uid="{C70CAA39-F3BC-4F29-A053-8DEA229DBA6C}"/>
    <cellStyle name="Comma 2 4 2 2 4 2" xfId="12057" xr:uid="{984A545F-44A9-4826-B502-5F84AD4F9A9F}"/>
    <cellStyle name="Comma 2 4 2 2 4 2 2" xfId="28714" xr:uid="{60CB4478-179B-478E-8834-73F504A00DC0}"/>
    <cellStyle name="Comma 2 4 2 2 4 3" xfId="20386" xr:uid="{B848980D-0661-4B81-A9E3-9395084694FB}"/>
    <cellStyle name="Comma 2 4 2 2 5" xfId="6503" xr:uid="{2F9069C9-6BBB-4672-BF11-004BDC9B6599}"/>
    <cellStyle name="Comma 2 4 2 2 5 2" xfId="14833" xr:uid="{F53EB343-4369-4CB1-8329-7F57672D52F6}"/>
    <cellStyle name="Comma 2 4 2 2 5 2 2" xfId="31490" xr:uid="{A27AE82B-C954-4342-88A2-CF7C2EE0F19C}"/>
    <cellStyle name="Comma 2 4 2 2 5 3" xfId="23162" xr:uid="{9FC409A4-6D5F-4AA6-A833-248A99BEF91D}"/>
    <cellStyle name="Comma 2 4 2 2 6" xfId="9281" xr:uid="{E67A0F4C-15D6-4CEB-BD5C-06EDD391D0C9}"/>
    <cellStyle name="Comma 2 4 2 2 6 2" xfId="25938" xr:uid="{1A51C604-CA6E-490C-B03C-E61098CA56CF}"/>
    <cellStyle name="Comma 2 4 2 2 7" xfId="33473" xr:uid="{DE295CAF-ABE6-4A96-B605-DF761EE3F3B4}"/>
    <cellStyle name="Comma 2 4 2 2 8" xfId="17610" xr:uid="{74369D7C-AC29-452C-8049-5F4139267299}"/>
    <cellStyle name="Comma 2 4 2 3" xfId="2752" xr:uid="{466CC202-BD2C-4AE9-9A00-A7444BAAFA1B}"/>
    <cellStyle name="Comma 2 4 2 3 2" xfId="5534" xr:uid="{57F86E85-4EFB-4170-8741-3C7A07CC28A9}"/>
    <cellStyle name="Comma 2 4 2 3 2 2" xfId="13864" xr:uid="{AD5620D3-D322-43C3-88CE-1CA89D5F4F88}"/>
    <cellStyle name="Comma 2 4 2 3 2 2 2" xfId="30521" xr:uid="{063629C1-6DD7-4788-B050-B4660232E4D5}"/>
    <cellStyle name="Comma 2 4 2 3 2 3" xfId="22193" xr:uid="{A12C76A1-BA04-459E-BB41-0146C312A266}"/>
    <cellStyle name="Comma 2 4 2 3 3" xfId="8310" xr:uid="{5D91A5C3-1481-463F-84E1-732C40496827}"/>
    <cellStyle name="Comma 2 4 2 3 3 2" xfId="16640" xr:uid="{6F594224-6329-458A-9864-3F7C4D9C2B4E}"/>
    <cellStyle name="Comma 2 4 2 3 3 2 2" xfId="33297" xr:uid="{117C4A36-05B6-4B4C-B3FF-1E7129E6C06A}"/>
    <cellStyle name="Comma 2 4 2 3 3 3" xfId="24969" xr:uid="{AA2BA2F4-0184-4542-BAA2-8EEAB86B5114}"/>
    <cellStyle name="Comma 2 4 2 3 4" xfId="11088" xr:uid="{FF5FDE6A-7DD4-4B39-904B-224655519A9F}"/>
    <cellStyle name="Comma 2 4 2 3 4 2" xfId="27745" xr:uid="{F5B8D3D0-F09A-4988-BBDC-FDC2EAC809EB}"/>
    <cellStyle name="Comma 2 4 2 3 5" xfId="33699" xr:uid="{4F9ADFB8-554C-47F1-9319-0E11E1FCC782}"/>
    <cellStyle name="Comma 2 4 2 3 6" xfId="19417" xr:uid="{9B5DC73E-BD5E-47AC-89C1-941E94119CE9}"/>
    <cellStyle name="Comma 2 4 2 4" xfId="1789" xr:uid="{A932604C-0AF0-40F8-B007-8B7C71548E36}"/>
    <cellStyle name="Comma 2 4 2 4 2" xfId="4579" xr:uid="{1FBE7B82-054B-4193-9FC3-99BD6BA70B11}"/>
    <cellStyle name="Comma 2 4 2 4 2 2" xfId="12909" xr:uid="{5D845A95-2F8C-4ABE-AD43-E7998A3C0520}"/>
    <cellStyle name="Comma 2 4 2 4 2 2 2" xfId="29566" xr:uid="{0FFDD8D0-116E-461B-A842-0C3E6B88D560}"/>
    <cellStyle name="Comma 2 4 2 4 2 3" xfId="21238" xr:uid="{9C7F8D61-9C46-4188-BB43-F417C386BF3B}"/>
    <cellStyle name="Comma 2 4 2 4 3" xfId="7355" xr:uid="{6D275100-BEDF-4C73-92F7-FE268F11FB07}"/>
    <cellStyle name="Comma 2 4 2 4 3 2" xfId="15685" xr:uid="{962C8C02-1374-4061-83D5-BA3337C4315F}"/>
    <cellStyle name="Comma 2 4 2 4 3 2 2" xfId="32342" xr:uid="{DBB6FA58-F72C-47E7-9FCE-138DF837DE38}"/>
    <cellStyle name="Comma 2 4 2 4 3 3" xfId="24014" xr:uid="{D580DD25-B12F-49DC-A48A-6D535A060EE2}"/>
    <cellStyle name="Comma 2 4 2 4 4" xfId="10133" xr:uid="{B0F73623-BBA2-45B5-9077-3F3474D7A15D}"/>
    <cellStyle name="Comma 2 4 2 4 4 2" xfId="26790" xr:uid="{89F3DC30-879F-43BA-9478-33984ECF94EA}"/>
    <cellStyle name="Comma 2 4 2 4 5" xfId="33559" xr:uid="{DE999B26-01C5-4614-BCB8-0D68A83439BC}"/>
    <cellStyle name="Comma 2 4 2 4 6" xfId="18462" xr:uid="{F6EEA64F-823A-4E5A-8BB1-CCCD684D4A22}"/>
    <cellStyle name="Comma 2 4 2 5" xfId="3252" xr:uid="{AB6D86D6-F191-477F-9CA3-9B2A1BC156E5}"/>
    <cellStyle name="Comma 2 4 2 5 2" xfId="11582" xr:uid="{2D136840-A617-49C1-AC4B-A15E9317413B}"/>
    <cellStyle name="Comma 2 4 2 5 2 2" xfId="28239" xr:uid="{1055FB98-A940-4457-84ED-34E701D857D3}"/>
    <cellStyle name="Comma 2 4 2 5 3" xfId="19911" xr:uid="{C0493EF4-DE3C-47DE-9AD9-1EB2F541D5A0}"/>
    <cellStyle name="Comma 2 4 2 6" xfId="6028" xr:uid="{F2A11FA4-3F49-4119-91F3-D7C4DD6D6964}"/>
    <cellStyle name="Comma 2 4 2 6 2" xfId="14358" xr:uid="{2557C1B4-D63C-4902-A8EB-00AE0A6AAE6B}"/>
    <cellStyle name="Comma 2 4 2 6 2 2" xfId="31015" xr:uid="{4B527BD4-8750-4CA4-9765-ABEE2ECB3166}"/>
    <cellStyle name="Comma 2 4 2 6 3" xfId="22687" xr:uid="{6849F6B7-F115-4396-B9C3-68F2636173CD}"/>
    <cellStyle name="Comma 2 4 2 7" xfId="8806" xr:uid="{E10C1823-B906-45C8-87E9-880BB24DC255}"/>
    <cellStyle name="Comma 2 4 2 7 2" xfId="25463" xr:uid="{5FD8DA0C-7663-45E1-97AB-C36AD1103EC0}"/>
    <cellStyle name="Comma 2 4 2 8" xfId="33424" xr:uid="{2CB20688-88C2-4E9A-A961-5076A5E7382F}"/>
    <cellStyle name="Comma 2 4 2 9" xfId="17135" xr:uid="{CE68E90E-2474-4153-9477-302DB9E99D34}"/>
    <cellStyle name="Comma 2 4 3" xfId="695" xr:uid="{99F9CA69-F032-42FB-B038-49BBAC887921}"/>
    <cellStyle name="Comma 2 4 3 2" xfId="2775" xr:uid="{B4977252-C210-4B68-8EBE-787B8DF5493D}"/>
    <cellStyle name="Comma 2 4 3 2 2" xfId="5557" xr:uid="{C88EB62B-61EE-4FA0-81FE-91892DD73827}"/>
    <cellStyle name="Comma 2 4 3 2 2 2" xfId="13887" xr:uid="{54EB3DED-BBED-4A8E-B5C9-26854791B90B}"/>
    <cellStyle name="Comma 2 4 3 2 2 2 2" xfId="30544" xr:uid="{68EFE8A0-92F7-4AFF-8537-42BD9967A035}"/>
    <cellStyle name="Comma 2 4 3 2 2 3" xfId="22216" xr:uid="{25DFC6BE-E1C4-4296-A4CD-D5E5A2CF6ADF}"/>
    <cellStyle name="Comma 2 4 3 2 3" xfId="8333" xr:uid="{00477DA4-5562-4B1E-8297-E235ECEACC0C}"/>
    <cellStyle name="Comma 2 4 3 2 3 2" xfId="16663" xr:uid="{366E20A2-A32F-4057-A794-5F8C5E8B13F4}"/>
    <cellStyle name="Comma 2 4 3 2 3 2 2" xfId="33320" xr:uid="{BC1098AE-CEB5-486D-9771-85D092AA2C8F}"/>
    <cellStyle name="Comma 2 4 3 2 3 3" xfId="24992" xr:uid="{887BF4BD-3728-49C9-AC47-BA1B278CE208}"/>
    <cellStyle name="Comma 2 4 3 2 4" xfId="11111" xr:uid="{1F6DA8A3-5B97-47A3-B2AB-049D8AAED099}"/>
    <cellStyle name="Comma 2 4 3 2 4 2" xfId="27768" xr:uid="{12A32C67-3601-4736-9393-7479291070ED}"/>
    <cellStyle name="Comma 2 4 3 2 5" xfId="33722" xr:uid="{92051271-3A35-4B89-89ED-1A4AF5C5EC36}"/>
    <cellStyle name="Comma 2 4 3 2 6" xfId="19440" xr:uid="{BFEFEFC2-5E10-4C61-8724-4F57973A43B1}"/>
    <cellStyle name="Comma 2 4 3 3" xfId="2025" xr:uid="{520F9E70-92D9-466D-A658-598699285F4F}"/>
    <cellStyle name="Comma 2 4 3 3 2" xfId="4815" xr:uid="{27D5EF13-7530-4B0D-886E-28693AFE4BD4}"/>
    <cellStyle name="Comma 2 4 3 3 2 2" xfId="13145" xr:uid="{246A0D59-CE20-4603-B6A2-99D6CC0D12CF}"/>
    <cellStyle name="Comma 2 4 3 3 2 2 2" xfId="29802" xr:uid="{71F083C1-5E56-4F3D-AA38-CE40CCC0E2DD}"/>
    <cellStyle name="Comma 2 4 3 3 2 3" xfId="21474" xr:uid="{56152F34-DB04-45E8-AA04-804C91D61CED}"/>
    <cellStyle name="Comma 2 4 3 3 3" xfId="7591" xr:uid="{F6257911-15EC-42CC-B557-032CF2755F01}"/>
    <cellStyle name="Comma 2 4 3 3 3 2" xfId="15921" xr:uid="{E1A9A9CD-5472-498B-AFFB-1199DDFE549D}"/>
    <cellStyle name="Comma 2 4 3 3 3 2 2" xfId="32578" xr:uid="{61977A16-DE78-49A1-9F7B-F4BF02F244FE}"/>
    <cellStyle name="Comma 2 4 3 3 3 3" xfId="24250" xr:uid="{3EE280BB-B714-435A-83BE-6E4725FC01A8}"/>
    <cellStyle name="Comma 2 4 3 3 4" xfId="10369" xr:uid="{06DAD640-3A87-4BDE-9655-2CD2BD6F8C34}"/>
    <cellStyle name="Comma 2 4 3 3 4 2" xfId="27026" xr:uid="{FE9FD700-5A92-4C62-AF94-7555B5303C10}"/>
    <cellStyle name="Comma 2 4 3 3 5" xfId="33582" xr:uid="{D49EB7D1-3BD6-418A-8483-BBF75374BC96}"/>
    <cellStyle name="Comma 2 4 3 3 6" xfId="18698" xr:uid="{68A741A7-927C-47ED-AD6E-522757761A97}"/>
    <cellStyle name="Comma 2 4 3 4" xfId="3488" xr:uid="{31F1CB72-0D85-4EB2-9B38-7A1070F5C2E9}"/>
    <cellStyle name="Comma 2 4 3 4 2" xfId="11818" xr:uid="{80711D6C-A12F-4004-8512-9964405240F2}"/>
    <cellStyle name="Comma 2 4 3 4 2 2" xfId="28475" xr:uid="{98B12729-8FF6-49DF-A1BD-D03D1E746DF4}"/>
    <cellStyle name="Comma 2 4 3 4 3" xfId="20147" xr:uid="{67C92FC0-25B7-42EF-883D-3A38AB60D43B}"/>
    <cellStyle name="Comma 2 4 3 5" xfId="6264" xr:uid="{C5BD535B-54B1-4006-B771-5F1257C2C7DC}"/>
    <cellStyle name="Comma 2 4 3 5 2" xfId="14594" xr:uid="{0217D3F5-19F2-4B68-BD57-EFC2F5E904D9}"/>
    <cellStyle name="Comma 2 4 3 5 2 2" xfId="31251" xr:uid="{985C76C8-3AA5-4B61-9251-36C4F13DDC28}"/>
    <cellStyle name="Comma 2 4 3 5 3" xfId="22923" xr:uid="{D94AB9BE-94C8-4887-B954-DAED67940085}"/>
    <cellStyle name="Comma 2 4 3 6" xfId="9042" xr:uid="{236DC664-600C-4B0B-B3AB-CBF2F7BA9C02}"/>
    <cellStyle name="Comma 2 4 3 6 2" xfId="25699" xr:uid="{5A92FFD4-2170-4CAB-8706-324B83A124F7}"/>
    <cellStyle name="Comma 2 4 3 7" xfId="33447" xr:uid="{20662C99-1707-4820-98D0-C136D14A34FD}"/>
    <cellStyle name="Comma 2 4 3 8" xfId="17371" xr:uid="{2039441E-863B-40DA-B739-8E4D2D0B446F}"/>
    <cellStyle name="Comma 2 4 4" xfId="1172" xr:uid="{801DE0D9-9BAE-46E6-A553-55861849DEB3}"/>
    <cellStyle name="Comma 2 4 4 2" xfId="2824" xr:uid="{0E8C158A-24D3-4680-BA4A-0F21027D1088}"/>
    <cellStyle name="Comma 2 4 4 2 2" xfId="5604" xr:uid="{B1F710E8-E1F0-41EE-8E77-B71A767B696A}"/>
    <cellStyle name="Comma 2 4 4 2 2 2" xfId="13934" xr:uid="{2D790387-1AE8-47DE-93E3-A6295651ECF9}"/>
    <cellStyle name="Comma 2 4 4 2 2 2 2" xfId="30591" xr:uid="{0F563190-4ABC-42E2-920E-E7122D2A7656}"/>
    <cellStyle name="Comma 2 4 4 2 2 3" xfId="22263" xr:uid="{502C7763-B08B-4532-8C9B-7FDE2BABD5C7}"/>
    <cellStyle name="Comma 2 4 4 2 3" xfId="8380" xr:uid="{B891181E-50FA-4870-B3F3-6F1BC3CA402E}"/>
    <cellStyle name="Comma 2 4 4 2 3 2" xfId="16710" xr:uid="{088B6061-439A-477E-B701-15FEE3B887A1}"/>
    <cellStyle name="Comma 2 4 4 2 3 2 2" xfId="33367" xr:uid="{05137259-EE10-423D-A1CD-3439808285EB}"/>
    <cellStyle name="Comma 2 4 4 2 3 3" xfId="25039" xr:uid="{15F574D3-0577-40A6-A77D-2B478DB7853B}"/>
    <cellStyle name="Comma 2 4 4 2 4" xfId="11158" xr:uid="{EDAE4966-F95E-4E4E-9AC3-D8A480614A07}"/>
    <cellStyle name="Comma 2 4 4 2 4 2" xfId="27815" xr:uid="{6EFBB8FE-4947-43A4-B5EC-D1469CFDE60C}"/>
    <cellStyle name="Comma 2 4 4 2 5" xfId="33771" xr:uid="{57F5BF84-FA10-41C8-8D44-8DA19A4BE782}"/>
    <cellStyle name="Comma 2 4 4 2 6" xfId="19487" xr:uid="{6D0F63EA-0B1D-4668-96D7-CF9AD94572D3}"/>
    <cellStyle name="Comma 2 4 4 3" xfId="2500" xr:uid="{506B67AC-BE18-4C22-ACCA-F70F3AA9C600}"/>
    <cellStyle name="Comma 2 4 4 3 2" xfId="5290" xr:uid="{9A9A7864-5DF9-4EB0-B6CE-16D9D3753F62}"/>
    <cellStyle name="Comma 2 4 4 3 2 2" xfId="13620" xr:uid="{947B5C43-047B-4977-961C-A1BDE5BE4C4B}"/>
    <cellStyle name="Comma 2 4 4 3 2 2 2" xfId="30277" xr:uid="{9DEB68CB-9B08-4ACA-A41F-7EFF5E987885}"/>
    <cellStyle name="Comma 2 4 4 3 2 3" xfId="21949" xr:uid="{FB316BD9-92CE-4560-AC02-0EC2722A324E}"/>
    <cellStyle name="Comma 2 4 4 3 3" xfId="8066" xr:uid="{C4B458A9-5AA5-4027-B7F9-3AF820346772}"/>
    <cellStyle name="Comma 2 4 4 3 3 2" xfId="16396" xr:uid="{E3733662-D0AC-4E6D-9002-ABD7C83838BD}"/>
    <cellStyle name="Comma 2 4 4 3 3 2 2" xfId="33053" xr:uid="{6BA6409C-623B-45E4-BB25-9DE08AD76618}"/>
    <cellStyle name="Comma 2 4 4 3 3 3" xfId="24725" xr:uid="{70CB4D26-B56B-42D0-9037-176470A91486}"/>
    <cellStyle name="Comma 2 4 4 3 4" xfId="10844" xr:uid="{EB06A8E6-25A0-4399-BF43-B7018BB21CC5}"/>
    <cellStyle name="Comma 2 4 4 3 4 2" xfId="27501" xr:uid="{72A9EC0D-AB57-4E33-9645-545DF3B29D21}"/>
    <cellStyle name="Comma 2 4 4 3 5" xfId="33629" xr:uid="{4427839C-5483-4F21-BC5E-E0156244EBF0}"/>
    <cellStyle name="Comma 2 4 4 3 6" xfId="19173" xr:uid="{2FE43C84-1610-44A9-B15B-BDF4E60F42ED}"/>
    <cellStyle name="Comma 2 4 4 4" xfId="3963" xr:uid="{15C3E09E-5CE6-404A-96A9-51C8BB00605E}"/>
    <cellStyle name="Comma 2 4 4 4 2" xfId="12293" xr:uid="{B7551330-E55E-4225-91DC-6F39F7C24AFE}"/>
    <cellStyle name="Comma 2 4 4 4 2 2" xfId="28950" xr:uid="{7197141C-53A7-489D-BE4A-63543B7BCE93}"/>
    <cellStyle name="Comma 2 4 4 4 3" xfId="20622" xr:uid="{137D8B0C-F5C9-4A9B-ADCA-C45D36D13531}"/>
    <cellStyle name="Comma 2 4 4 5" xfId="6739" xr:uid="{53AEAB64-928F-4922-AA72-19BBE22771D7}"/>
    <cellStyle name="Comma 2 4 4 5 2" xfId="15069" xr:uid="{5BC794A3-66EA-4FE3-804E-FBE57A57A412}"/>
    <cellStyle name="Comma 2 4 4 5 2 2" xfId="31726" xr:uid="{C8779DAA-C131-4FF4-9010-64B384532079}"/>
    <cellStyle name="Comma 2 4 4 5 3" xfId="23398" xr:uid="{A614F470-A7EC-4AAF-8689-36B651682008}"/>
    <cellStyle name="Comma 2 4 4 6" xfId="9517" xr:uid="{8EADDE43-C795-4547-9A7B-2C827EC80043}"/>
    <cellStyle name="Comma 2 4 4 6 2" xfId="26174" xr:uid="{CA7644AA-54DF-499D-A2FE-37338D63BEA6}"/>
    <cellStyle name="Comma 2 4 4 7" xfId="33496" xr:uid="{0B462F82-B1BB-491F-8F23-E05BC6FE9E0C}"/>
    <cellStyle name="Comma 2 4 4 8" xfId="17846" xr:uid="{2B68414C-AECF-435D-8021-DA084B4CE5FC}"/>
    <cellStyle name="Comma 2 4 5" xfId="1317" xr:uid="{1CB6368F-01AF-42D2-9DDB-CEFFA3CB6A50}"/>
    <cellStyle name="Comma 2 4 5 2" xfId="2645" xr:uid="{E88D0C2D-89CA-4597-991D-9380058206E0}"/>
    <cellStyle name="Comma 2 4 5 2 2" xfId="5435" xr:uid="{21B8D485-68AC-491F-AF03-8D965663DB35}"/>
    <cellStyle name="Comma 2 4 5 2 2 2" xfId="13765" xr:uid="{00C1FBA1-1A50-49CE-A140-D2BB838FDC33}"/>
    <cellStyle name="Comma 2 4 5 2 2 2 2" xfId="30422" xr:uid="{4D833A44-F6F6-42A3-B548-3F58971E11F3}"/>
    <cellStyle name="Comma 2 4 5 2 2 3" xfId="22094" xr:uid="{BA6B2134-27A7-4CB4-A21A-738118526DF0}"/>
    <cellStyle name="Comma 2 4 5 2 3" xfId="8211" xr:uid="{9389496F-6427-46F2-A16A-2ABC95A3D401}"/>
    <cellStyle name="Comma 2 4 5 2 3 2" xfId="16541" xr:uid="{8ECA6038-C1EB-426F-A5E9-1AD459F588D9}"/>
    <cellStyle name="Comma 2 4 5 2 3 2 2" xfId="33198" xr:uid="{01A8F840-1C59-4FBA-A35E-8A51A673F7BF}"/>
    <cellStyle name="Comma 2 4 5 2 3 3" xfId="24870" xr:uid="{520164CE-2262-46B2-9275-89B22358FCDE}"/>
    <cellStyle name="Comma 2 4 5 2 4" xfId="10989" xr:uid="{4D91BFF0-EF6C-4BBB-957D-C2DBA459786A}"/>
    <cellStyle name="Comma 2 4 5 2 4 2" xfId="27646" xr:uid="{9A88937B-D9EA-408E-BE4D-EBD4B08B97E2}"/>
    <cellStyle name="Comma 2 4 5 2 5" xfId="33645" xr:uid="{117A1A64-1BF6-4598-9EF4-FE7056F2642D}"/>
    <cellStyle name="Comma 2 4 5 2 6" xfId="19318" xr:uid="{272286D3-DC55-467F-9D0A-1CB7B3461AAD}"/>
    <cellStyle name="Comma 2 4 5 3" xfId="4108" xr:uid="{BBC7CAF1-0C7A-43DB-BA56-EDFCC6385A79}"/>
    <cellStyle name="Comma 2 4 5 3 2" xfId="12438" xr:uid="{8DDA5838-712A-43E9-AFC9-76962AB0181A}"/>
    <cellStyle name="Comma 2 4 5 3 2 2" xfId="29095" xr:uid="{7975DF22-6D83-493C-890D-098B2964A1D1}"/>
    <cellStyle name="Comma 2 4 5 3 3" xfId="20767" xr:uid="{C597BFBA-BC7D-46D3-A1F2-678BE75B9B45}"/>
    <cellStyle name="Comma 2 4 5 4" xfId="6884" xr:uid="{9306C302-06CE-4F78-AE8E-441A1370FCCD}"/>
    <cellStyle name="Comma 2 4 5 4 2" xfId="15214" xr:uid="{3D12C31C-F0E8-4C0C-9069-8C604F38BD98}"/>
    <cellStyle name="Comma 2 4 5 4 2 2" xfId="31871" xr:uid="{944993E0-60D4-4F74-A9B7-FE06CF85F84A}"/>
    <cellStyle name="Comma 2 4 5 4 3" xfId="23543" xr:uid="{5881515A-46AA-4734-8BF8-61F1B820562D}"/>
    <cellStyle name="Comma 2 4 5 5" xfId="9662" xr:uid="{D6295493-05E1-4592-837A-1312855542BB}"/>
    <cellStyle name="Comma 2 4 5 5 2" xfId="26319" xr:uid="{5DDF7418-7D67-47C4-97F6-AC11B89E1159}"/>
    <cellStyle name="Comma 2 4 5 6" xfId="33512" xr:uid="{DF2BBAD5-2486-429A-8AB3-C66C1F933723}"/>
    <cellStyle name="Comma 2 4 5 7" xfId="17991" xr:uid="{11C62084-3B64-4612-A031-73EEB7C5B4A3}"/>
    <cellStyle name="Comma 2 4 6" xfId="2729" xr:uid="{B2E997AC-FC9B-4C89-A9E0-0E28A0D80611}"/>
    <cellStyle name="Comma 2 4 6 2" xfId="5511" xr:uid="{EDDFB6B7-7A9A-47D4-ACE7-8965089A8933}"/>
    <cellStyle name="Comma 2 4 6 2 2" xfId="13841" xr:uid="{F359730F-6402-446D-B0B6-3807F8E3B0BE}"/>
    <cellStyle name="Comma 2 4 6 2 2 2" xfId="30498" xr:uid="{5E5B12FB-1C5D-4ADE-88FF-509F58539B0E}"/>
    <cellStyle name="Comma 2 4 6 2 3" xfId="22170" xr:uid="{35DE4189-68DC-4271-8803-2C7000E0CCAE}"/>
    <cellStyle name="Comma 2 4 6 3" xfId="8287" xr:uid="{A1F6B4B4-3F27-4B30-8A04-19FA4D863E36}"/>
    <cellStyle name="Comma 2 4 6 3 2" xfId="16617" xr:uid="{51608E17-38A0-4D7B-82E8-4B95064BAD7F}"/>
    <cellStyle name="Comma 2 4 6 3 2 2" xfId="33274" xr:uid="{DB06DD07-9612-4B3A-9ED3-6E83F4301DCE}"/>
    <cellStyle name="Comma 2 4 6 3 3" xfId="24946" xr:uid="{D13A2283-9A28-44ED-B459-BDC0AF0D5026}"/>
    <cellStyle name="Comma 2 4 6 4" xfId="11065" xr:uid="{CB88BCF5-02FF-43E7-8F96-C00306AF1D7A}"/>
    <cellStyle name="Comma 2 4 6 4 2" xfId="27722" xr:uid="{1411BF2D-832F-4C17-9BB9-1536F61C511B}"/>
    <cellStyle name="Comma 2 4 6 5" xfId="33676" xr:uid="{561DD7D0-4FA2-4D27-9778-952048E6C51D}"/>
    <cellStyle name="Comma 2 4 6 6" xfId="19394" xr:uid="{6E8A7373-6E9C-435C-83E9-ECBF8E7FD29E}"/>
    <cellStyle name="Comma 2 4 7" xfId="1552" xr:uid="{B916FDD8-EDB0-4562-AE0F-5C5B95404CDF}"/>
    <cellStyle name="Comma 2 4 7 2" xfId="4342" xr:uid="{9F64FFB2-4F1B-4092-ABC3-989406498990}"/>
    <cellStyle name="Comma 2 4 7 2 2" xfId="12672" xr:uid="{9117CE4C-1E14-4965-A1DA-E82C87D10309}"/>
    <cellStyle name="Comma 2 4 7 2 2 2" xfId="29329" xr:uid="{12C6DABD-D60D-41B3-B217-9AA13BBB6BAE}"/>
    <cellStyle name="Comma 2 4 7 2 3" xfId="21001" xr:uid="{03593D37-3224-44F8-8E3E-A2AA478EFC03}"/>
    <cellStyle name="Comma 2 4 7 3" xfId="7118" xr:uid="{175416C2-D98A-4462-BB75-451D444CC9AE}"/>
    <cellStyle name="Comma 2 4 7 3 2" xfId="15448" xr:uid="{E218B4AE-8166-43E2-8EB4-979A95A42D83}"/>
    <cellStyle name="Comma 2 4 7 3 2 2" xfId="32105" xr:uid="{61BF87FF-E12B-4087-A000-32EAC4B738E7}"/>
    <cellStyle name="Comma 2 4 7 3 3" xfId="23777" xr:uid="{BA6E1026-67C3-4719-AE83-59E93C414A48}"/>
    <cellStyle name="Comma 2 4 7 4" xfId="9896" xr:uid="{27BCB61D-DC99-440C-A500-84424FC0429B}"/>
    <cellStyle name="Comma 2 4 7 4 2" xfId="26553" xr:uid="{A9EC6F9D-20FA-4B32-A22B-E7E118178E2A}"/>
    <cellStyle name="Comma 2 4 7 5" xfId="33536" xr:uid="{2FF19410-E650-43F0-96B1-4C05E6436345}"/>
    <cellStyle name="Comma 2 4 7 6" xfId="18225" xr:uid="{DD64BD8A-5F6D-4D48-878F-F804F198E097}"/>
    <cellStyle name="Comma 2 4 8" xfId="3015" xr:uid="{B7CDF199-7B33-4509-946E-D8167BEC88E7}"/>
    <cellStyle name="Comma 2 4 8 2" xfId="11345" xr:uid="{E320D286-9041-46EF-AC96-0F5B0FB102A0}"/>
    <cellStyle name="Comma 2 4 8 2 2" xfId="28002" xr:uid="{872DDA60-EF83-4ABD-95B6-5F5C84FDF099}"/>
    <cellStyle name="Comma 2 4 8 3" xfId="19674" xr:uid="{4C4D86B1-D206-45B2-80E6-F2E7F1362847}"/>
    <cellStyle name="Comma 2 4 9" xfId="5791" xr:uid="{1C4B1BE9-9FC6-40E3-827B-A1A314FB488C}"/>
    <cellStyle name="Comma 2 4 9 2" xfId="14121" xr:uid="{FA633AD2-2C30-43BD-A9B7-F82B1554E968}"/>
    <cellStyle name="Comma 2 4 9 2 2" xfId="30778" xr:uid="{453E923B-DBD8-4735-9B9E-24DEA614A38E}"/>
    <cellStyle name="Comma 2 4 9 3" xfId="22450" xr:uid="{6720FC12-A9EE-4DB2-97DA-3D0AB33C1566}"/>
    <cellStyle name="Comma 2 5" xfId="192" xr:uid="{ACB7CFC8-EE96-4EBB-94FB-BA6AB7A6E325}"/>
    <cellStyle name="Comma 2 5 10" xfId="33397" xr:uid="{E654C0F8-708C-4103-862B-6E7F644F2157}"/>
    <cellStyle name="Comma 2 5 11" xfId="16872" xr:uid="{35104417-0549-4F21-A1B2-CFFAEE661C03}"/>
    <cellStyle name="Comma 2 5 2" xfId="433" xr:uid="{B9E46598-F7AA-4C9D-A1BA-4E7EFF4930D2}"/>
    <cellStyle name="Comma 2 5 2 2" xfId="910" xr:uid="{3228AEA6-7266-4843-939A-55BBA559F013}"/>
    <cellStyle name="Comma 2 5 2 2 2" xfId="2797" xr:uid="{98A7CE1D-CB68-4DA5-B339-09EB29AFE592}"/>
    <cellStyle name="Comma 2 5 2 2 2 2" xfId="5577" xr:uid="{8191017A-6BF8-4268-BD82-324AE7F5AFE8}"/>
    <cellStyle name="Comma 2 5 2 2 2 2 2" xfId="13907" xr:uid="{33B933BC-5068-4218-AF1E-FF35DC39DEBB}"/>
    <cellStyle name="Comma 2 5 2 2 2 2 2 2" xfId="30564" xr:uid="{C231AA1C-FC1B-47B9-9E34-B279907F8DD8}"/>
    <cellStyle name="Comma 2 5 2 2 2 2 3" xfId="22236" xr:uid="{61E1D69D-BB10-4320-8545-90896333E694}"/>
    <cellStyle name="Comma 2 5 2 2 2 3" xfId="8353" xr:uid="{EB079D74-B049-4A60-A475-5BD9040989B5}"/>
    <cellStyle name="Comma 2 5 2 2 2 3 2" xfId="16683" xr:uid="{DD8BBBAD-048D-4E82-B71A-637F2FF9090C}"/>
    <cellStyle name="Comma 2 5 2 2 2 3 2 2" xfId="33340" xr:uid="{FEC1622F-B8D3-425A-AABD-A44DC015EE48}"/>
    <cellStyle name="Comma 2 5 2 2 2 3 3" xfId="25012" xr:uid="{EF1060CA-5E59-4107-8B16-52DF60759049}"/>
    <cellStyle name="Comma 2 5 2 2 2 4" xfId="11131" xr:uid="{FB54C14A-47CE-422A-98CB-C61D953791B1}"/>
    <cellStyle name="Comma 2 5 2 2 2 4 2" xfId="27788" xr:uid="{8538C10D-19BE-4773-B0F6-C3A1AFCEBBE6}"/>
    <cellStyle name="Comma 2 5 2 2 2 5" xfId="33744" xr:uid="{F75F7132-D071-4A7A-8220-6652C5151796}"/>
    <cellStyle name="Comma 2 5 2 2 2 6" xfId="19460" xr:uid="{5627719A-B7C3-4ADD-9CC0-8D0BAF7FE05E}"/>
    <cellStyle name="Comma 2 5 2 2 3" xfId="2238" xr:uid="{99BB3AF7-3F2B-4E50-A48F-6F23574F8ED7}"/>
    <cellStyle name="Comma 2 5 2 2 3 2" xfId="5028" xr:uid="{B05A1DA7-A403-4CF3-A0B2-459B362D6E9F}"/>
    <cellStyle name="Comma 2 5 2 2 3 2 2" xfId="13358" xr:uid="{3E70E9E2-9B52-46BE-9E04-B87C82AC2283}"/>
    <cellStyle name="Comma 2 5 2 2 3 2 2 2" xfId="30015" xr:uid="{CB72AE37-EE20-4E3F-9986-62F7C77809BC}"/>
    <cellStyle name="Comma 2 5 2 2 3 2 3" xfId="21687" xr:uid="{F21C412B-741B-4E9F-A35E-EB108FDB6D2B}"/>
    <cellStyle name="Comma 2 5 2 2 3 3" xfId="7804" xr:uid="{B583DAB1-1049-47C9-81EC-514B06A85457}"/>
    <cellStyle name="Comma 2 5 2 2 3 3 2" xfId="16134" xr:uid="{A47CA06B-3D5B-418B-A831-341D8F669941}"/>
    <cellStyle name="Comma 2 5 2 2 3 3 2 2" xfId="32791" xr:uid="{8031A505-20D1-4BA7-89E1-A41FFC68DFE0}"/>
    <cellStyle name="Comma 2 5 2 2 3 3 3" xfId="24463" xr:uid="{45066B87-9248-42EC-98AC-C711ACC92B99}"/>
    <cellStyle name="Comma 2 5 2 2 3 4" xfId="10582" xr:uid="{1D8F56AB-CAF9-4915-925D-F509919C1F43}"/>
    <cellStyle name="Comma 2 5 2 2 3 4 2" xfId="27239" xr:uid="{D922D156-5CD5-4605-93C5-C8070F9DBA72}"/>
    <cellStyle name="Comma 2 5 2 2 3 5" xfId="33602" xr:uid="{B7669AB3-44D7-4F42-BE2B-090FA1975332}"/>
    <cellStyle name="Comma 2 5 2 2 3 6" xfId="18911" xr:uid="{3F0F0AAD-7B83-4A88-80F3-22FA60924175}"/>
    <cellStyle name="Comma 2 5 2 2 4" xfId="3701" xr:uid="{3959B773-5103-4AB2-BC61-7FE1CF99BA85}"/>
    <cellStyle name="Comma 2 5 2 2 4 2" xfId="12031" xr:uid="{5877F507-59DA-4525-B2D9-CF4B5B7AEA29}"/>
    <cellStyle name="Comma 2 5 2 2 4 2 2" xfId="28688" xr:uid="{258AF864-82D1-4788-B107-E29A5DD640B4}"/>
    <cellStyle name="Comma 2 5 2 2 4 3" xfId="20360" xr:uid="{646EC568-75B5-41A8-AA14-8F431365F8BD}"/>
    <cellStyle name="Comma 2 5 2 2 5" xfId="6477" xr:uid="{86DDE9E8-E914-47FE-ACE7-2B8AD4A433BE}"/>
    <cellStyle name="Comma 2 5 2 2 5 2" xfId="14807" xr:uid="{9E63AFA8-A695-407B-8C33-3885AF2604FA}"/>
    <cellStyle name="Comma 2 5 2 2 5 2 2" xfId="31464" xr:uid="{DB6C0303-EF21-491D-B4C7-E6F6AB8A67F4}"/>
    <cellStyle name="Comma 2 5 2 2 5 3" xfId="23136" xr:uid="{2F10ABDA-FEF5-4101-89E8-3424CCCEB9A1}"/>
    <cellStyle name="Comma 2 5 2 2 6" xfId="9255" xr:uid="{1540C9CA-41AA-4BD4-AA2F-5582808C2751}"/>
    <cellStyle name="Comma 2 5 2 2 6 2" xfId="25912" xr:uid="{18B7266D-C43C-4316-833D-B793E405E5E8}"/>
    <cellStyle name="Comma 2 5 2 2 7" xfId="33469" xr:uid="{9DC3D6F1-4AB6-4A5F-A6B7-37563350B94B}"/>
    <cellStyle name="Comma 2 5 2 2 8" xfId="17584" xr:uid="{E601CDAF-B8C4-48BE-838A-9332190C40CA}"/>
    <cellStyle name="Comma 2 5 2 3" xfId="2748" xr:uid="{0488E94D-5CCA-47D0-BE8A-F847370135D7}"/>
    <cellStyle name="Comma 2 5 2 3 2" xfId="5530" xr:uid="{FF67219A-0327-4C16-9FAE-461C02888B36}"/>
    <cellStyle name="Comma 2 5 2 3 2 2" xfId="13860" xr:uid="{B22E8CB4-B5A4-4CCB-A38F-F23F0DEF2C12}"/>
    <cellStyle name="Comma 2 5 2 3 2 2 2" xfId="30517" xr:uid="{6111E583-A332-4306-8070-42F142E92737}"/>
    <cellStyle name="Comma 2 5 2 3 2 3" xfId="22189" xr:uid="{7AAD8321-0520-42D8-A6BD-0017B38C431C}"/>
    <cellStyle name="Comma 2 5 2 3 3" xfId="8306" xr:uid="{5BB64096-335E-4CB8-B284-90C2D08089D2}"/>
    <cellStyle name="Comma 2 5 2 3 3 2" xfId="16636" xr:uid="{1FFBEF59-7D48-420F-ACDF-521401C7FE2F}"/>
    <cellStyle name="Comma 2 5 2 3 3 2 2" xfId="33293" xr:uid="{74C980A2-3DF9-4264-81D8-4FABD2674295}"/>
    <cellStyle name="Comma 2 5 2 3 3 3" xfId="24965" xr:uid="{824BC1D6-8DEF-4E18-A27F-25B267EF2DED}"/>
    <cellStyle name="Comma 2 5 2 3 4" xfId="11084" xr:uid="{F2721A65-828F-4C10-9797-89E229DD7AE0}"/>
    <cellStyle name="Comma 2 5 2 3 4 2" xfId="27741" xr:uid="{086490F2-F31B-41B7-8730-B4F82FFFFF6A}"/>
    <cellStyle name="Comma 2 5 2 3 5" xfId="33695" xr:uid="{EEC96734-D78B-496E-8405-C687A2599716}"/>
    <cellStyle name="Comma 2 5 2 3 6" xfId="19413" xr:uid="{132981D1-3CFD-4974-A704-56C811A28B13}"/>
    <cellStyle name="Comma 2 5 2 4" xfId="1763" xr:uid="{50580016-CB36-4C95-8F86-B2DBBF1B2A34}"/>
    <cellStyle name="Comma 2 5 2 4 2" xfId="4553" xr:uid="{E600DD8C-1D38-42BB-B573-FBB1602124F1}"/>
    <cellStyle name="Comma 2 5 2 4 2 2" xfId="12883" xr:uid="{75A84EF5-E5DA-4DB7-B4AE-3E5B36174616}"/>
    <cellStyle name="Comma 2 5 2 4 2 2 2" xfId="29540" xr:uid="{255D1D90-A966-4363-9710-5B76A9D3FF9E}"/>
    <cellStyle name="Comma 2 5 2 4 2 3" xfId="21212" xr:uid="{E092545F-F118-435C-92EF-8297940A558F}"/>
    <cellStyle name="Comma 2 5 2 4 3" xfId="7329" xr:uid="{D345EED5-A3E3-4C51-B3E2-730FCB1D00F3}"/>
    <cellStyle name="Comma 2 5 2 4 3 2" xfId="15659" xr:uid="{8D7C7ADD-5BB0-44E6-AD5E-CB2E210BE824}"/>
    <cellStyle name="Comma 2 5 2 4 3 2 2" xfId="32316" xr:uid="{2D7DAFB6-B503-4508-AD84-6B0B03399DDC}"/>
    <cellStyle name="Comma 2 5 2 4 3 3" xfId="23988" xr:uid="{BC4FBF42-CA7C-463B-B0A8-CBF795F289FF}"/>
    <cellStyle name="Comma 2 5 2 4 4" xfId="10107" xr:uid="{FAC725A8-4D90-481B-826E-A6CFA4128237}"/>
    <cellStyle name="Comma 2 5 2 4 4 2" xfId="26764" xr:uid="{FE1122FB-9928-420D-A3F8-8AA9C74AAEFE}"/>
    <cellStyle name="Comma 2 5 2 4 5" xfId="33555" xr:uid="{CA867ED2-CA17-417E-82E1-7203152D0D52}"/>
    <cellStyle name="Comma 2 5 2 4 6" xfId="18436" xr:uid="{741C3E56-48A8-474C-A881-F49E0C4715ED}"/>
    <cellStyle name="Comma 2 5 2 5" xfId="3226" xr:uid="{0BBBFE0C-24C8-4C1B-B88A-BF8A4A2B5F98}"/>
    <cellStyle name="Comma 2 5 2 5 2" xfId="11556" xr:uid="{73A776F7-CCBB-4EBC-82A3-46865C3D6F5F}"/>
    <cellStyle name="Comma 2 5 2 5 2 2" xfId="28213" xr:uid="{018847B4-3D5D-44B7-BFF8-E0E7B654802C}"/>
    <cellStyle name="Comma 2 5 2 5 3" xfId="19885" xr:uid="{D9355D77-4290-4819-86CC-AF88EEDDF34D}"/>
    <cellStyle name="Comma 2 5 2 6" xfId="6002" xr:uid="{8719C78A-7446-4DC7-951F-FDA623E533F5}"/>
    <cellStyle name="Comma 2 5 2 6 2" xfId="14332" xr:uid="{E511E840-4E2E-4E7F-9D96-EC4007E1408E}"/>
    <cellStyle name="Comma 2 5 2 6 2 2" xfId="30989" xr:uid="{5FED1553-13AF-43CB-9D9B-E6508B17B23B}"/>
    <cellStyle name="Comma 2 5 2 6 3" xfId="22661" xr:uid="{03E2908C-4C2D-4FD6-B58D-D99C871E44AE}"/>
    <cellStyle name="Comma 2 5 2 7" xfId="8780" xr:uid="{705FE523-4B47-4C6B-95CE-CF5E40F73BFB}"/>
    <cellStyle name="Comma 2 5 2 7 2" xfId="25437" xr:uid="{F9925865-DD06-418F-AA61-802480F44E29}"/>
    <cellStyle name="Comma 2 5 2 8" xfId="33420" xr:uid="{5CEC855F-25BF-4C6C-B2A3-DC2841E92638}"/>
    <cellStyle name="Comma 2 5 2 9" xfId="17109" xr:uid="{FD87EB9A-D5BB-4301-90A8-ED63F4E52DB9}"/>
    <cellStyle name="Comma 2 5 3" xfId="669" xr:uid="{FB2F5C8C-8EA5-4FAF-9B8E-A626B101CD02}"/>
    <cellStyle name="Comma 2 5 3 2" xfId="2771" xr:uid="{C8C22E78-E73B-4724-BE5E-E9AA70316FF0}"/>
    <cellStyle name="Comma 2 5 3 2 2" xfId="5553" xr:uid="{D5A51A19-B317-497A-A3D2-A8E01CE8E442}"/>
    <cellStyle name="Comma 2 5 3 2 2 2" xfId="13883" xr:uid="{DAA562BB-38D4-4B47-A22A-4358781F1249}"/>
    <cellStyle name="Comma 2 5 3 2 2 2 2" xfId="30540" xr:uid="{EF0C1A5E-019F-4C57-85AC-C5DEED058FC9}"/>
    <cellStyle name="Comma 2 5 3 2 2 3" xfId="22212" xr:uid="{BDB3AEF1-E921-4DE6-ABE4-2810ECAFC7BD}"/>
    <cellStyle name="Comma 2 5 3 2 3" xfId="8329" xr:uid="{AC362458-B099-4128-A2DF-C5B81FCB37A6}"/>
    <cellStyle name="Comma 2 5 3 2 3 2" xfId="16659" xr:uid="{BD9A6167-730F-43E6-8C1B-E0946CFD303F}"/>
    <cellStyle name="Comma 2 5 3 2 3 2 2" xfId="33316" xr:uid="{35889484-BE33-40CE-A164-F261103A1AA4}"/>
    <cellStyle name="Comma 2 5 3 2 3 3" xfId="24988" xr:uid="{456B3506-4AC3-45F2-8206-CC718E4BB23A}"/>
    <cellStyle name="Comma 2 5 3 2 4" xfId="11107" xr:uid="{2A05E50F-D97C-4AD8-B08B-6CEFDE0BA0CC}"/>
    <cellStyle name="Comma 2 5 3 2 4 2" xfId="27764" xr:uid="{E5B36509-BDC0-4362-9D7B-946544DE8810}"/>
    <cellStyle name="Comma 2 5 3 2 5" xfId="33718" xr:uid="{E2204695-B9B3-4452-A649-F96A908871E3}"/>
    <cellStyle name="Comma 2 5 3 2 6" xfId="19436" xr:uid="{F898B85E-5A04-4C15-99EB-87F385FDEB76}"/>
    <cellStyle name="Comma 2 5 3 3" xfId="1999" xr:uid="{19331059-F163-4AFD-BE77-4183482C9EF0}"/>
    <cellStyle name="Comma 2 5 3 3 2" xfId="4789" xr:uid="{672F4E6B-B6C8-4416-86F6-7F0ACEBAEB8F}"/>
    <cellStyle name="Comma 2 5 3 3 2 2" xfId="13119" xr:uid="{6D576875-CC96-4532-AFE0-64B582B3287D}"/>
    <cellStyle name="Comma 2 5 3 3 2 2 2" xfId="29776" xr:uid="{16649F57-45A9-4E49-83BB-F3F6D91DFD25}"/>
    <cellStyle name="Comma 2 5 3 3 2 3" xfId="21448" xr:uid="{045D8519-ABEA-4D2F-9D00-5992B7117492}"/>
    <cellStyle name="Comma 2 5 3 3 3" xfId="7565" xr:uid="{1DDBD76E-ACC0-4119-9959-360512771756}"/>
    <cellStyle name="Comma 2 5 3 3 3 2" xfId="15895" xr:uid="{15F0BFCD-D7D4-44E6-8CC5-3C95B337C95E}"/>
    <cellStyle name="Comma 2 5 3 3 3 2 2" xfId="32552" xr:uid="{1013C5DD-A691-4FB6-AD8D-61A45EF23FDC}"/>
    <cellStyle name="Comma 2 5 3 3 3 3" xfId="24224" xr:uid="{26DF7BF2-D029-45D2-92EA-2411F1307DBA}"/>
    <cellStyle name="Comma 2 5 3 3 4" xfId="10343" xr:uid="{951A6D05-18BB-413C-881E-0D5DA183CD25}"/>
    <cellStyle name="Comma 2 5 3 3 4 2" xfId="27000" xr:uid="{DE77B066-2363-4CDC-9232-71D223195E53}"/>
    <cellStyle name="Comma 2 5 3 3 5" xfId="33578" xr:uid="{84E619AA-2FAB-4F92-90FB-373C177B2904}"/>
    <cellStyle name="Comma 2 5 3 3 6" xfId="18672" xr:uid="{31B1EDA9-7076-40A4-80C3-D6EDEB29474E}"/>
    <cellStyle name="Comma 2 5 3 4" xfId="3462" xr:uid="{76BECD8F-1A39-4C15-906E-5B42422F5F56}"/>
    <cellStyle name="Comma 2 5 3 4 2" xfId="11792" xr:uid="{812367B4-2670-46DB-8F99-14069AD77F8B}"/>
    <cellStyle name="Comma 2 5 3 4 2 2" xfId="28449" xr:uid="{DC8E82E1-1C84-4000-9569-78567A43B6A3}"/>
    <cellStyle name="Comma 2 5 3 4 3" xfId="20121" xr:uid="{928B6428-8917-4C90-A4F7-1A74A7229D52}"/>
    <cellStyle name="Comma 2 5 3 5" xfId="6238" xr:uid="{42F71F57-8557-4DB0-886D-E60F6ED5B208}"/>
    <cellStyle name="Comma 2 5 3 5 2" xfId="14568" xr:uid="{F4B8ED09-B18E-4157-BC3F-0E8692FBBDF6}"/>
    <cellStyle name="Comma 2 5 3 5 2 2" xfId="31225" xr:uid="{A8D22833-1F67-4865-995C-554CBC9C42A7}"/>
    <cellStyle name="Comma 2 5 3 5 3" xfId="22897" xr:uid="{1689EF30-288F-4E2A-B4D6-1F590C34D26E}"/>
    <cellStyle name="Comma 2 5 3 6" xfId="9016" xr:uid="{3A971656-1BEA-4BEC-B592-DC7A881BA3C4}"/>
    <cellStyle name="Comma 2 5 3 6 2" xfId="25673" xr:uid="{68470932-C881-4F6E-9366-73C38250B0A6}"/>
    <cellStyle name="Comma 2 5 3 7" xfId="33443" xr:uid="{650A4360-40EF-466F-B904-03AEB2EAC5C9}"/>
    <cellStyle name="Comma 2 5 3 8" xfId="17345" xr:uid="{ECC04B07-9E23-420E-8263-A72CEEEF1809}"/>
    <cellStyle name="Comma 2 5 4" xfId="1146" xr:uid="{ABBF002A-FD4E-431B-982E-A018DA0ABA73}"/>
    <cellStyle name="Comma 2 5 4 2" xfId="2820" xr:uid="{99D6F9D8-BB6A-4616-9FDA-FF8870CE4BD0}"/>
    <cellStyle name="Comma 2 5 4 2 2" xfId="5600" xr:uid="{2E4BC1BF-4D0B-4E27-A3AD-B93FEB1E3ED9}"/>
    <cellStyle name="Comma 2 5 4 2 2 2" xfId="13930" xr:uid="{F649B49D-8640-42C0-AEDF-8F335790463C}"/>
    <cellStyle name="Comma 2 5 4 2 2 2 2" xfId="30587" xr:uid="{D571921F-B3A2-430B-B8EF-27EED9FEE4C9}"/>
    <cellStyle name="Comma 2 5 4 2 2 3" xfId="22259" xr:uid="{9AF0EB4B-40B1-4AC4-BC4C-E17E4B096099}"/>
    <cellStyle name="Comma 2 5 4 2 3" xfId="8376" xr:uid="{84B2C200-3E28-4B35-87FE-EB36D3151C44}"/>
    <cellStyle name="Comma 2 5 4 2 3 2" xfId="16706" xr:uid="{ECAD334F-97B0-4F1C-9FA3-1B0D0C2BFAF4}"/>
    <cellStyle name="Comma 2 5 4 2 3 2 2" xfId="33363" xr:uid="{8691B4A6-6FC1-49A3-8887-FEC0B65BAE0D}"/>
    <cellStyle name="Comma 2 5 4 2 3 3" xfId="25035" xr:uid="{15C2BDF3-931C-4DAD-B755-22D12F968751}"/>
    <cellStyle name="Comma 2 5 4 2 4" xfId="11154" xr:uid="{7B8CEAB2-98E7-47BB-9FC6-8A7A65DBFB3B}"/>
    <cellStyle name="Comma 2 5 4 2 4 2" xfId="27811" xr:uid="{EC10B51B-D172-49DD-AB23-B540D6BE22E7}"/>
    <cellStyle name="Comma 2 5 4 2 5" xfId="33767" xr:uid="{39CEFA0D-A001-4974-9A84-90496E8D83F1}"/>
    <cellStyle name="Comma 2 5 4 2 6" xfId="19483" xr:uid="{08A084E6-AEAD-4452-8DA0-11E7B77CBFDD}"/>
    <cellStyle name="Comma 2 5 4 3" xfId="2474" xr:uid="{00E0207C-061E-4D55-8461-039BA45DAC16}"/>
    <cellStyle name="Comma 2 5 4 3 2" xfId="5264" xr:uid="{602907EC-A479-4CA9-88FA-7747CA654760}"/>
    <cellStyle name="Comma 2 5 4 3 2 2" xfId="13594" xr:uid="{87968D40-BF79-4D87-88E7-B1ECF43EB6B3}"/>
    <cellStyle name="Comma 2 5 4 3 2 2 2" xfId="30251" xr:uid="{6FAB9F15-ADED-4F3A-9AC5-BACB37375356}"/>
    <cellStyle name="Comma 2 5 4 3 2 3" xfId="21923" xr:uid="{4C37DF31-8EE6-41C1-976D-50A3C9343C36}"/>
    <cellStyle name="Comma 2 5 4 3 3" xfId="8040" xr:uid="{0ED93706-6437-48D1-B72F-586BF95E74F3}"/>
    <cellStyle name="Comma 2 5 4 3 3 2" xfId="16370" xr:uid="{3E35EFA2-2041-4268-984E-000C5B8FD0A3}"/>
    <cellStyle name="Comma 2 5 4 3 3 2 2" xfId="33027" xr:uid="{C99FB18D-3B34-49C9-AFF1-313D4A5DA2D6}"/>
    <cellStyle name="Comma 2 5 4 3 3 3" xfId="24699" xr:uid="{E22DDE73-6F21-43BC-B812-76D009F61DBE}"/>
    <cellStyle name="Comma 2 5 4 3 4" xfId="10818" xr:uid="{C7FAF467-E8E4-4D98-95CA-8093A13FFF44}"/>
    <cellStyle name="Comma 2 5 4 3 4 2" xfId="27475" xr:uid="{D9A9C218-4868-42C1-9585-AED498ED6721}"/>
    <cellStyle name="Comma 2 5 4 3 5" xfId="33625" xr:uid="{DC1D8100-D46B-4D3A-8711-92C979DD30A0}"/>
    <cellStyle name="Comma 2 5 4 3 6" xfId="19147" xr:uid="{BC3E02B5-7830-4D98-8FBE-119234FBFFBF}"/>
    <cellStyle name="Comma 2 5 4 4" xfId="3937" xr:uid="{AF32FF10-474B-4253-B0C8-E102EB3DA610}"/>
    <cellStyle name="Comma 2 5 4 4 2" xfId="12267" xr:uid="{F04B0B00-4D72-4AC8-ADCF-8820694440A9}"/>
    <cellStyle name="Comma 2 5 4 4 2 2" xfId="28924" xr:uid="{A49D1D3D-AB1A-4904-B665-8DF23635A21D}"/>
    <cellStyle name="Comma 2 5 4 4 3" xfId="20596" xr:uid="{B497680F-0CAC-49C8-83AB-D139FB9B7E2E}"/>
    <cellStyle name="Comma 2 5 4 5" xfId="6713" xr:uid="{AF56C371-C6FC-460D-BF60-6C06FB739481}"/>
    <cellStyle name="Comma 2 5 4 5 2" xfId="15043" xr:uid="{6A3980D7-8D96-489B-A33C-B433DFFC236A}"/>
    <cellStyle name="Comma 2 5 4 5 2 2" xfId="31700" xr:uid="{FC925006-D542-4A0C-B627-014C223037A0}"/>
    <cellStyle name="Comma 2 5 4 5 3" xfId="23372" xr:uid="{AEDD2E25-FC11-4695-A5E9-C224B5761763}"/>
    <cellStyle name="Comma 2 5 4 6" xfId="9491" xr:uid="{C7DDC7B0-DC83-47EA-87AB-0BC85E512FE2}"/>
    <cellStyle name="Comma 2 5 4 6 2" xfId="26148" xr:uid="{1C64C7AA-36EB-4571-A378-196B3164F895}"/>
    <cellStyle name="Comma 2 5 4 7" xfId="33492" xr:uid="{C38AB939-98A7-487C-8D97-DD4277331F49}"/>
    <cellStyle name="Comma 2 5 4 8" xfId="17820" xr:uid="{0861203B-B62D-4A99-9F3A-318532881102}"/>
    <cellStyle name="Comma 2 5 5" xfId="2725" xr:uid="{B924934C-EA51-4F88-A9DE-9C7B813D7570}"/>
    <cellStyle name="Comma 2 5 5 2" xfId="5507" xr:uid="{3640E467-9D6E-4FEE-9434-3026E07A5033}"/>
    <cellStyle name="Comma 2 5 5 2 2" xfId="13837" xr:uid="{A01E53B5-504E-4A40-B798-62214509A833}"/>
    <cellStyle name="Comma 2 5 5 2 2 2" xfId="30494" xr:uid="{8B218357-7F37-4136-8A3D-286F277AD89A}"/>
    <cellStyle name="Comma 2 5 5 2 3" xfId="22166" xr:uid="{FC58E880-7253-49CB-A78B-AB503A866730}"/>
    <cellStyle name="Comma 2 5 5 3" xfId="8283" xr:uid="{293A26A1-A869-4478-8322-7E31275DBE62}"/>
    <cellStyle name="Comma 2 5 5 3 2" xfId="16613" xr:uid="{AB78CAE3-5926-4074-8D52-26F5CC16CC7A}"/>
    <cellStyle name="Comma 2 5 5 3 2 2" xfId="33270" xr:uid="{F43F96FA-217F-4CD9-B12A-B615951D1D8B}"/>
    <cellStyle name="Comma 2 5 5 3 3" xfId="24942" xr:uid="{8A2E3E12-21B1-46EF-BB87-1D7E32CD0718}"/>
    <cellStyle name="Comma 2 5 5 4" xfId="11061" xr:uid="{F9756791-6BBC-439C-BCDF-060EC964A127}"/>
    <cellStyle name="Comma 2 5 5 4 2" xfId="27718" xr:uid="{85CE016A-E82E-42AF-8FE1-2DEE4A60F256}"/>
    <cellStyle name="Comma 2 5 5 5" xfId="33672" xr:uid="{0B70BD5C-3C84-4ADF-BD50-5DB1B8A69061}"/>
    <cellStyle name="Comma 2 5 5 6" xfId="19390" xr:uid="{CC265B0A-DBB1-4B97-BA41-308313510921}"/>
    <cellStyle name="Comma 2 5 6" xfId="1526" xr:uid="{AFA0F6D3-329E-40B8-9B64-410900F9373E}"/>
    <cellStyle name="Comma 2 5 6 2" xfId="4316" xr:uid="{8E38D6CE-AF3C-4D9B-8ACA-DF3AAE0DF793}"/>
    <cellStyle name="Comma 2 5 6 2 2" xfId="12646" xr:uid="{56BB0B41-0E5D-4F94-9D60-F4D6DEFB84A9}"/>
    <cellStyle name="Comma 2 5 6 2 2 2" xfId="29303" xr:uid="{5AC21477-68D5-407D-8A26-9C6D0EB5A8A3}"/>
    <cellStyle name="Comma 2 5 6 2 3" xfId="20975" xr:uid="{6640B49D-662F-4DC3-BF94-0143F1E49D86}"/>
    <cellStyle name="Comma 2 5 6 3" xfId="7092" xr:uid="{85BDB5CD-5FA6-4564-8B34-1155E84A32C1}"/>
    <cellStyle name="Comma 2 5 6 3 2" xfId="15422" xr:uid="{6DDDFCFD-8CCF-4512-83AD-D769525F9828}"/>
    <cellStyle name="Comma 2 5 6 3 2 2" xfId="32079" xr:uid="{6D2C4E8C-5FCC-4669-939A-E7E5DDD6680C}"/>
    <cellStyle name="Comma 2 5 6 3 3" xfId="23751" xr:uid="{26FCD72A-4E38-4E68-91CA-BAA803400463}"/>
    <cellStyle name="Comma 2 5 6 4" xfId="9870" xr:uid="{BDAFC3D6-C9CB-4A8C-9C6A-667C735CCE5B}"/>
    <cellStyle name="Comma 2 5 6 4 2" xfId="26527" xr:uid="{A8EEB77E-BA23-4E39-A21C-797F099C0F4B}"/>
    <cellStyle name="Comma 2 5 6 5" xfId="33532" xr:uid="{2F5C79D0-46D5-4930-BE1E-1E9E3131B905}"/>
    <cellStyle name="Comma 2 5 6 6" xfId="18199" xr:uid="{31CF6947-455A-4FD5-9059-A927D7E12874}"/>
    <cellStyle name="Comma 2 5 7" xfId="2989" xr:uid="{A08AAA32-EC36-4D48-8451-9273BD05A355}"/>
    <cellStyle name="Comma 2 5 7 2" xfId="11319" xr:uid="{82295F29-3ECA-487D-92FA-635287DFA364}"/>
    <cellStyle name="Comma 2 5 7 2 2" xfId="27976" xr:uid="{E5EFF783-CFEA-4CA4-A06A-0EBB125D8C68}"/>
    <cellStyle name="Comma 2 5 7 3" xfId="19648" xr:uid="{C74F2374-05E7-45D4-A1B8-A76E1EE7C59D}"/>
    <cellStyle name="Comma 2 5 8" xfId="5765" xr:uid="{43C1279B-B05D-4195-9023-D373CC82789B}"/>
    <cellStyle name="Comma 2 5 8 2" xfId="14095" xr:uid="{2AF9973B-EA90-404A-B867-62C84688BC7E}"/>
    <cellStyle name="Comma 2 5 8 2 2" xfId="30752" xr:uid="{7B984DDC-95F3-4CDA-8020-6674BFBC2BF4}"/>
    <cellStyle name="Comma 2 5 8 3" xfId="22424" xr:uid="{2784CC67-06D3-4FD8-B043-C9C4A346D662}"/>
    <cellStyle name="Comma 2 5 9" xfId="8543" xr:uid="{BDE2546F-D1E4-4A0E-9DFF-2790F8DF64E2}"/>
    <cellStyle name="Comma 2 5 9 2" xfId="25200" xr:uid="{217785E1-5962-4FDF-B88C-0230B2C4418B}"/>
    <cellStyle name="Comma 2 6" xfId="317" xr:uid="{E2FC7BC2-6D69-4BDE-B656-A0979CDAF6F4}"/>
    <cellStyle name="Comma 2 6 2" xfId="797" xr:uid="{B6508601-BEB2-4E9D-960E-51267EB9A0D7}"/>
    <cellStyle name="Comma 2 6 2 2" xfId="2787" xr:uid="{79AD6FD0-A9CC-44CA-BDCE-F34057D139CC}"/>
    <cellStyle name="Comma 2 6 2 2 2" xfId="5567" xr:uid="{9BF0CB61-B3E0-47E5-B5BD-C5C73CDB9CBB}"/>
    <cellStyle name="Comma 2 6 2 2 2 2" xfId="13897" xr:uid="{A55E8EA8-A8FF-4E9B-8EBA-599400BC836F}"/>
    <cellStyle name="Comma 2 6 2 2 2 2 2" xfId="30554" xr:uid="{673878B0-840E-494B-8516-99A4E94E3140}"/>
    <cellStyle name="Comma 2 6 2 2 2 3" xfId="22226" xr:uid="{3052D9BB-4721-488C-97E9-B30768CD9997}"/>
    <cellStyle name="Comma 2 6 2 2 3" xfId="8343" xr:uid="{7D03DDCD-691B-4F93-8D26-523DD081FAA5}"/>
    <cellStyle name="Comma 2 6 2 2 3 2" xfId="16673" xr:uid="{CD03E136-A583-460F-B904-40EAF8E0F7D9}"/>
    <cellStyle name="Comma 2 6 2 2 3 2 2" xfId="33330" xr:uid="{41B973D8-7E03-4572-A7C9-FDB14301DF4D}"/>
    <cellStyle name="Comma 2 6 2 2 3 3" xfId="25002" xr:uid="{15435888-3E90-4204-9091-E9CEE37C649A}"/>
    <cellStyle name="Comma 2 6 2 2 4" xfId="11121" xr:uid="{C1F103AA-CFD6-41E5-B2F1-5622ECA08DFA}"/>
    <cellStyle name="Comma 2 6 2 2 4 2" xfId="27778" xr:uid="{7E8AD698-3599-4531-9441-509E5EF5FD9E}"/>
    <cellStyle name="Comma 2 6 2 2 5" xfId="33734" xr:uid="{A8CAEA43-8F79-4471-9492-506010022C7E}"/>
    <cellStyle name="Comma 2 6 2 2 6" xfId="19450" xr:uid="{73812161-ADE2-40CC-A2C4-5BED1A069DA6}"/>
    <cellStyle name="Comma 2 6 2 3" xfId="2125" xr:uid="{90F28378-F636-4A97-B1E9-420DD582A24C}"/>
    <cellStyle name="Comma 2 6 2 3 2" xfId="4915" xr:uid="{E4980867-5EE9-4FCD-8F71-9457C358CA8E}"/>
    <cellStyle name="Comma 2 6 2 3 2 2" xfId="13245" xr:uid="{483BCA0F-C7F3-4ED8-8057-DE93F92EDA25}"/>
    <cellStyle name="Comma 2 6 2 3 2 2 2" xfId="29902" xr:uid="{741B9997-DB38-4A2C-9AA6-5D28B76F8B2E}"/>
    <cellStyle name="Comma 2 6 2 3 2 3" xfId="21574" xr:uid="{0A891C6C-D3F0-4BF4-9D6D-8EEB33298D80}"/>
    <cellStyle name="Comma 2 6 2 3 3" xfId="7691" xr:uid="{B3203216-2DB5-4E20-B314-0D7C70063AC5}"/>
    <cellStyle name="Comma 2 6 2 3 3 2" xfId="16021" xr:uid="{2A9752FC-E08A-455C-B81E-A4BC724108D1}"/>
    <cellStyle name="Comma 2 6 2 3 3 2 2" xfId="32678" xr:uid="{2C48B56A-AB45-4CB9-8F5D-45CF5884CA1C}"/>
    <cellStyle name="Comma 2 6 2 3 3 3" xfId="24350" xr:uid="{E9E51920-8A41-4E61-91B1-C38FC526AC02}"/>
    <cellStyle name="Comma 2 6 2 3 4" xfId="10469" xr:uid="{E1390E02-5875-4FAB-9E2D-57596D506734}"/>
    <cellStyle name="Comma 2 6 2 3 4 2" xfId="27126" xr:uid="{96DB6542-F5D8-4766-9873-8B0340046FAF}"/>
    <cellStyle name="Comma 2 6 2 3 5" xfId="33592" xr:uid="{F1D7BCED-C672-4A7E-A096-5CB81DF58F5D}"/>
    <cellStyle name="Comma 2 6 2 3 6" xfId="18798" xr:uid="{04DF5577-F512-4AC8-A054-3E750586253D}"/>
    <cellStyle name="Comma 2 6 2 4" xfId="3588" xr:uid="{B2000669-62F1-421E-B845-31B871C2C4F2}"/>
    <cellStyle name="Comma 2 6 2 4 2" xfId="11918" xr:uid="{A6B85208-0FA0-4EAB-A580-2015A3D10347}"/>
    <cellStyle name="Comma 2 6 2 4 2 2" xfId="28575" xr:uid="{61CFCACD-EF65-4445-BF18-B9C3AA1F1D57}"/>
    <cellStyle name="Comma 2 6 2 4 3" xfId="20247" xr:uid="{5BD4F4A1-3A28-410F-A5CD-DD137DFBCAD9}"/>
    <cellStyle name="Comma 2 6 2 5" xfId="6364" xr:uid="{F1353983-833D-4F15-B118-48FF38A70F0D}"/>
    <cellStyle name="Comma 2 6 2 5 2" xfId="14694" xr:uid="{3B4C350D-0DED-4B0E-9C5A-D532AAA90AC2}"/>
    <cellStyle name="Comma 2 6 2 5 2 2" xfId="31351" xr:uid="{616070CA-51A3-4E24-9327-C057B904D592}"/>
    <cellStyle name="Comma 2 6 2 5 3" xfId="23023" xr:uid="{E190501D-ED9F-499E-94DD-A51913164C06}"/>
    <cellStyle name="Comma 2 6 2 6" xfId="9142" xr:uid="{E3B1EDC2-5144-4E25-B20E-DCFC9042935F}"/>
    <cellStyle name="Comma 2 6 2 6 2" xfId="25799" xr:uid="{284244FF-6EAE-4F99-94FD-9082B3FEDA64}"/>
    <cellStyle name="Comma 2 6 2 7" xfId="33459" xr:uid="{5A501562-2204-4C94-A606-7B9F3ABC9004}"/>
    <cellStyle name="Comma 2 6 2 8" xfId="17471" xr:uid="{C8EF08CD-2DD8-475A-BAAB-6E44216D8C7D}"/>
    <cellStyle name="Comma 2 6 3" xfId="2738" xr:uid="{C7B6B844-2EE9-46D9-8905-456040939224}"/>
    <cellStyle name="Comma 2 6 3 2" xfId="5520" xr:uid="{BD802DDE-FDED-4F48-B639-5B3A3B45CDE9}"/>
    <cellStyle name="Comma 2 6 3 2 2" xfId="13850" xr:uid="{E7C20709-DEB2-4CCC-BC0D-DEAE68AFE3D2}"/>
    <cellStyle name="Comma 2 6 3 2 2 2" xfId="30507" xr:uid="{D693ABB2-36D2-487F-8D9B-8BCB15E0C0C2}"/>
    <cellStyle name="Comma 2 6 3 2 3" xfId="22179" xr:uid="{4315AF09-741B-40F0-B9C8-33103E19C9E6}"/>
    <cellStyle name="Comma 2 6 3 3" xfId="8296" xr:uid="{7A62A6BE-A072-4CB5-8AD5-CA678D897F80}"/>
    <cellStyle name="Comma 2 6 3 3 2" xfId="16626" xr:uid="{10BCF2AA-4B8F-4FEC-B607-57E5F3A840C0}"/>
    <cellStyle name="Comma 2 6 3 3 2 2" xfId="33283" xr:uid="{72399E3B-170C-48DB-95F0-640D1E2B6353}"/>
    <cellStyle name="Comma 2 6 3 3 3" xfId="24955" xr:uid="{06963872-CD88-48A3-8291-36E088A84D1D}"/>
    <cellStyle name="Comma 2 6 3 4" xfId="11074" xr:uid="{CEE53732-163D-4C64-AB1A-D20FFD8F2DA4}"/>
    <cellStyle name="Comma 2 6 3 4 2" xfId="27731" xr:uid="{CAA605A6-C047-454B-8797-D7FC3DB609DC}"/>
    <cellStyle name="Comma 2 6 3 5" xfId="33685" xr:uid="{06975D2E-E0B7-4736-9D61-9728D1473944}"/>
    <cellStyle name="Comma 2 6 3 6" xfId="19403" xr:uid="{19A6AE51-478A-40CD-A7B8-098CA638A64C}"/>
    <cellStyle name="Comma 2 6 4" xfId="1647" xr:uid="{145494E3-F8D0-41D0-929F-E0B43E201A8B}"/>
    <cellStyle name="Comma 2 6 4 2" xfId="4437" xr:uid="{2E14CAAE-AB09-4987-AC0E-20CED564D06B}"/>
    <cellStyle name="Comma 2 6 4 2 2" xfId="12767" xr:uid="{2CFD8B4C-A91B-4B95-A08B-755C67948106}"/>
    <cellStyle name="Comma 2 6 4 2 2 2" xfId="29424" xr:uid="{1F8BB2A2-1F22-4961-91D8-1199E77A52B7}"/>
    <cellStyle name="Comma 2 6 4 2 3" xfId="21096" xr:uid="{98C2A7FB-6F68-42FF-A8E7-F8BFF185E1B6}"/>
    <cellStyle name="Comma 2 6 4 3" xfId="7213" xr:uid="{F93C0CF0-7E6F-459D-A051-2FCDA236F8DB}"/>
    <cellStyle name="Comma 2 6 4 3 2" xfId="15543" xr:uid="{DAD1B803-168F-4A5B-929C-0E22A29A884F}"/>
    <cellStyle name="Comma 2 6 4 3 2 2" xfId="32200" xr:uid="{8B12E0B2-1FEE-46F5-8EE4-ED50365FCA75}"/>
    <cellStyle name="Comma 2 6 4 3 3" xfId="23872" xr:uid="{E26F1273-6107-4AE6-8C68-ED710A74D7E8}"/>
    <cellStyle name="Comma 2 6 4 4" xfId="9991" xr:uid="{FAEE35AC-E1D3-4570-8838-F95E31490FEC}"/>
    <cellStyle name="Comma 2 6 4 4 2" xfId="26648" xr:uid="{7DD48D47-971A-40FD-AD39-C234D7A2B469}"/>
    <cellStyle name="Comma 2 6 4 5" xfId="33545" xr:uid="{BB8134D3-C263-4534-85CF-48DCB143465E}"/>
    <cellStyle name="Comma 2 6 4 6" xfId="18320" xr:uid="{B9101691-26C7-4A37-9A11-512818902E72}"/>
    <cellStyle name="Comma 2 6 5" xfId="3110" xr:uid="{6A11D050-ABC0-4EDA-83D3-BAD15CCE6EEE}"/>
    <cellStyle name="Comma 2 6 5 2" xfId="11440" xr:uid="{19754463-6AE4-4B04-AE36-AF94EAEEB549}"/>
    <cellStyle name="Comma 2 6 5 2 2" xfId="28097" xr:uid="{99BDEBC0-57D2-4B8D-9CA5-4C0D0F724C48}"/>
    <cellStyle name="Comma 2 6 5 3" xfId="19769" xr:uid="{BDE15B52-4E2E-4D75-A9DE-1FB3BD16A6C0}"/>
    <cellStyle name="Comma 2 6 6" xfId="5886" xr:uid="{5E575424-E72D-4483-9DBB-1606F97C51C4}"/>
    <cellStyle name="Comma 2 6 6 2" xfId="14216" xr:uid="{757466CA-A96C-4517-B257-FC0F47631413}"/>
    <cellStyle name="Comma 2 6 6 2 2" xfId="30873" xr:uid="{F4FAB418-32E3-4202-8565-7194374AB299}"/>
    <cellStyle name="Comma 2 6 6 3" xfId="22545" xr:uid="{81F30DD2-2FB0-4B31-BF28-CE3E436F27EA}"/>
    <cellStyle name="Comma 2 6 7" xfId="8664" xr:uid="{FF894468-374A-4C1A-85F4-C6381CA830E9}"/>
    <cellStyle name="Comma 2 6 7 2" xfId="25321" xr:uid="{D59C0591-2852-405E-AA92-A08F7A17251F}"/>
    <cellStyle name="Comma 2 6 8" xfId="33410" xr:uid="{1A610924-AEFB-465A-AB43-8D72E9E34657}"/>
    <cellStyle name="Comma 2 6 9" xfId="16993" xr:uid="{D97FE35A-1320-47FD-BD17-65A15D916E6D}"/>
    <cellStyle name="Comma 2 7" xfId="553" xr:uid="{924AF7F7-F9DB-4022-94D0-94CBB218F8DB}"/>
    <cellStyle name="Comma 2 7 2" xfId="2761" xr:uid="{C015EB34-AEF4-4E87-8EA4-1B307B721964}"/>
    <cellStyle name="Comma 2 7 2 2" xfId="5543" xr:uid="{0C44E075-3C6E-42BC-BBD4-B0C2221414B1}"/>
    <cellStyle name="Comma 2 7 2 2 2" xfId="13873" xr:uid="{DAE17CED-6087-45B6-9BA0-C9DBFFB81237}"/>
    <cellStyle name="Comma 2 7 2 2 2 2" xfId="30530" xr:uid="{41DF2BE0-FB1B-4550-844A-E7EB43DAAE47}"/>
    <cellStyle name="Comma 2 7 2 2 3" xfId="22202" xr:uid="{F9B99001-2B93-425A-AC19-89E634C9FEA0}"/>
    <cellStyle name="Comma 2 7 2 3" xfId="8319" xr:uid="{C7EBD7A6-E0EC-4C72-AA1C-62395023F32E}"/>
    <cellStyle name="Comma 2 7 2 3 2" xfId="16649" xr:uid="{E4FDEB35-B4CC-4007-832C-B30282858760}"/>
    <cellStyle name="Comma 2 7 2 3 2 2" xfId="33306" xr:uid="{49F04DE9-E9D6-4A94-BEFE-9401A9D55827}"/>
    <cellStyle name="Comma 2 7 2 3 3" xfId="24978" xr:uid="{D3D3F08A-978E-4B05-8FC8-D9913FE874A0}"/>
    <cellStyle name="Comma 2 7 2 4" xfId="11097" xr:uid="{AB6C9071-4287-4E7C-BE9B-E28513B61457}"/>
    <cellStyle name="Comma 2 7 2 4 2" xfId="27754" xr:uid="{F56B81A6-0F76-4B37-A0D8-16DF0613CB17}"/>
    <cellStyle name="Comma 2 7 2 5" xfId="33708" xr:uid="{BA7FCCBF-923B-45CA-80B5-A26E4DF9FC5F}"/>
    <cellStyle name="Comma 2 7 2 6" xfId="19426" xr:uid="{BE215F01-413B-4B01-AF7D-6A2758AF34AA}"/>
    <cellStyle name="Comma 2 7 3" xfId="1883" xr:uid="{4FDA6EC3-60DF-4370-A6BF-1DA09BB1BBDC}"/>
    <cellStyle name="Comma 2 7 3 2" xfId="4673" xr:uid="{6B021095-4C5B-4898-BC7F-23BDAB1B0F04}"/>
    <cellStyle name="Comma 2 7 3 2 2" xfId="13003" xr:uid="{325AB31D-1727-44D3-9656-3BC0F8E36DEA}"/>
    <cellStyle name="Comma 2 7 3 2 2 2" xfId="29660" xr:uid="{593B41A8-DA0B-4A64-8BEC-30B3D63EFD5B}"/>
    <cellStyle name="Comma 2 7 3 2 3" xfId="21332" xr:uid="{84FEA4F0-37B8-433D-9B94-F018D87B31CE}"/>
    <cellStyle name="Comma 2 7 3 3" xfId="7449" xr:uid="{02C99FB7-8357-4984-82A1-EEC1F672EDF8}"/>
    <cellStyle name="Comma 2 7 3 3 2" xfId="15779" xr:uid="{8B61D9E4-1B55-4E29-9248-6E1CDD380761}"/>
    <cellStyle name="Comma 2 7 3 3 2 2" xfId="32436" xr:uid="{D14EAD28-EDC5-40B2-95F1-122056BDAC5D}"/>
    <cellStyle name="Comma 2 7 3 3 3" xfId="24108" xr:uid="{FFCF36CF-A1AC-4565-B004-D5B1F03A125A}"/>
    <cellStyle name="Comma 2 7 3 4" xfId="10227" xr:uid="{5013D955-FB1F-40BC-A293-6EB8BD4B73ED}"/>
    <cellStyle name="Comma 2 7 3 4 2" xfId="26884" xr:uid="{24ADB42E-71C1-49E3-8AB3-12766DD93296}"/>
    <cellStyle name="Comma 2 7 3 5" xfId="33568" xr:uid="{41644341-098D-42C3-BA53-AB029A8E13C8}"/>
    <cellStyle name="Comma 2 7 3 6" xfId="18556" xr:uid="{3B84EC77-0B69-42F8-859D-B3F838B7399A}"/>
    <cellStyle name="Comma 2 7 4" xfId="3346" xr:uid="{8096BE55-3298-4350-B24F-477EB58B230C}"/>
    <cellStyle name="Comma 2 7 4 2" xfId="11676" xr:uid="{EEF148BB-5441-4287-AB16-F3915B5A759F}"/>
    <cellStyle name="Comma 2 7 4 2 2" xfId="28333" xr:uid="{0BECCFAD-D382-40DD-8231-7F483611A024}"/>
    <cellStyle name="Comma 2 7 4 3" xfId="20005" xr:uid="{E81F509C-30F4-4033-BA9F-36276210E02F}"/>
    <cellStyle name="Comma 2 7 5" xfId="6122" xr:uid="{CB956456-05B8-49CA-89C1-2DE75C0C8E65}"/>
    <cellStyle name="Comma 2 7 5 2" xfId="14452" xr:uid="{7A294F5D-172C-43D0-BD44-CFFB355FF827}"/>
    <cellStyle name="Comma 2 7 5 2 2" xfId="31109" xr:uid="{5E2434DE-48FC-4CB8-8EE6-F3CBEB936C12}"/>
    <cellStyle name="Comma 2 7 5 3" xfId="22781" xr:uid="{7894D06D-74B3-4EEF-BDA9-8E2546930AEA}"/>
    <cellStyle name="Comma 2 7 6" xfId="8900" xr:uid="{903EA0F5-0787-483D-A365-4F104E3CF6FE}"/>
    <cellStyle name="Comma 2 7 6 2" xfId="25557" xr:uid="{CC430705-80C8-4479-A404-DA5FC540561D}"/>
    <cellStyle name="Comma 2 7 7" xfId="33433" xr:uid="{E7E6A5E9-E213-4776-97C5-5680350E6E40}"/>
    <cellStyle name="Comma 2 7 8" xfId="17229" xr:uid="{CFB48354-5EDA-4D4D-98FE-439775310050}"/>
    <cellStyle name="Comma 2 8" xfId="1030" xr:uid="{D44FC8E1-F7A2-4F50-B696-EA5FD35C6110}"/>
    <cellStyle name="Comma 2 8 2" xfId="2810" xr:uid="{1A272E87-DA22-457F-928E-26BBE83A506C}"/>
    <cellStyle name="Comma 2 8 2 2" xfId="5590" xr:uid="{CC7D0EC5-2BD6-4E19-AC15-E0F365F6A07B}"/>
    <cellStyle name="Comma 2 8 2 2 2" xfId="13920" xr:uid="{51FA8958-4108-420C-9164-EAAD1CDFEFE1}"/>
    <cellStyle name="Comma 2 8 2 2 2 2" xfId="30577" xr:uid="{CBD35388-B084-4D49-B041-4FAE6BBEBA9B}"/>
    <cellStyle name="Comma 2 8 2 2 3" xfId="22249" xr:uid="{0E0A2B84-E480-4B86-9D37-FED211E71881}"/>
    <cellStyle name="Comma 2 8 2 3" xfId="8366" xr:uid="{3451196B-68D3-4FAD-9AB7-54816434BCB4}"/>
    <cellStyle name="Comma 2 8 2 3 2" xfId="16696" xr:uid="{81D0250B-ADD5-4347-8B21-0189E6EFE514}"/>
    <cellStyle name="Comma 2 8 2 3 2 2" xfId="33353" xr:uid="{B7B3D9B6-38E9-42BD-B420-D9530EFEAEBC}"/>
    <cellStyle name="Comma 2 8 2 3 3" xfId="25025" xr:uid="{E396AB3E-3A8A-40EE-BDB4-BA01139DDFBE}"/>
    <cellStyle name="Comma 2 8 2 4" xfId="11144" xr:uid="{D6942F81-5126-4971-B6C1-7D7D513A6710}"/>
    <cellStyle name="Comma 2 8 2 4 2" xfId="27801" xr:uid="{377CD3A4-8967-413A-91C6-ED4D19115F22}"/>
    <cellStyle name="Comma 2 8 2 5" xfId="33757" xr:uid="{A314B40E-177F-459C-9CA1-C1F2389F3A03}"/>
    <cellStyle name="Comma 2 8 2 6" xfId="19473" xr:uid="{20607AFC-573F-4DA7-8018-AF6D596CF5D1}"/>
    <cellStyle name="Comma 2 8 3" xfId="2358" xr:uid="{0D866DE6-4F52-40DC-BADC-B97FFFC64FED}"/>
    <cellStyle name="Comma 2 8 3 2" xfId="5148" xr:uid="{F89BF1D4-5631-4FC0-B9DD-A4F724A3AD7D}"/>
    <cellStyle name="Comma 2 8 3 2 2" xfId="13478" xr:uid="{37EAF785-45AB-4CE4-B270-B4A2FAF5FB97}"/>
    <cellStyle name="Comma 2 8 3 2 2 2" xfId="30135" xr:uid="{1F6F916D-5F68-492A-A7B2-618221CDFE18}"/>
    <cellStyle name="Comma 2 8 3 2 3" xfId="21807" xr:uid="{0145AC1B-4879-475A-AAF8-EEF4F5AA9F1B}"/>
    <cellStyle name="Comma 2 8 3 3" xfId="7924" xr:uid="{5220A1DC-B67C-4486-809A-133186442DB6}"/>
    <cellStyle name="Comma 2 8 3 3 2" xfId="16254" xr:uid="{B95A33AE-B5CC-4203-881A-94903D890401}"/>
    <cellStyle name="Comma 2 8 3 3 2 2" xfId="32911" xr:uid="{358C7280-1031-4254-9B54-2F6C2D9A832C}"/>
    <cellStyle name="Comma 2 8 3 3 3" xfId="24583" xr:uid="{261CFBED-A72B-4E64-84E2-3DB3F85B53D0}"/>
    <cellStyle name="Comma 2 8 3 4" xfId="10702" xr:uid="{528BAF25-94B6-4692-8CF6-6003E74D0045}"/>
    <cellStyle name="Comma 2 8 3 4 2" xfId="27359" xr:uid="{15FA4A29-80EA-4463-8E2B-C7143E8CFD12}"/>
    <cellStyle name="Comma 2 8 3 5" xfId="33615" xr:uid="{5FA43CD5-C3CC-4C58-8B4D-0F5F872F3EDE}"/>
    <cellStyle name="Comma 2 8 3 6" xfId="19031" xr:uid="{DECE0CF1-9A0C-4640-8E9B-781CFAB0331D}"/>
    <cellStyle name="Comma 2 8 4" xfId="3821" xr:uid="{2BC427C9-6386-4B4D-9FB3-85C958EB18F9}"/>
    <cellStyle name="Comma 2 8 4 2" xfId="12151" xr:uid="{4EFE5D38-543A-4A76-B470-E64BF7CE25F9}"/>
    <cellStyle name="Comma 2 8 4 2 2" xfId="28808" xr:uid="{65F10544-AE1E-44EE-BC7F-6353FC7FBE4F}"/>
    <cellStyle name="Comma 2 8 4 3" xfId="20480" xr:uid="{0740AE2B-AF06-4198-9A06-B195FCCEBABB}"/>
    <cellStyle name="Comma 2 8 5" xfId="6597" xr:uid="{8C4E9EA0-A047-4DFC-95CF-585BD2D42CB7}"/>
    <cellStyle name="Comma 2 8 5 2" xfId="14927" xr:uid="{DA18EF36-6D6B-411D-8816-227A77E0FB0B}"/>
    <cellStyle name="Comma 2 8 5 2 2" xfId="31584" xr:uid="{D00648B8-1625-4D6C-8DD0-2324AAC031AF}"/>
    <cellStyle name="Comma 2 8 5 3" xfId="23256" xr:uid="{0FE98F21-D38D-4526-AE89-5AD6E31403E5}"/>
    <cellStyle name="Comma 2 8 6" xfId="9375" xr:uid="{0907600B-80E8-416A-8AED-2646DF5A1238}"/>
    <cellStyle name="Comma 2 8 6 2" xfId="26032" xr:uid="{8939750D-A4CA-4222-8B4E-27D44211DDA8}"/>
    <cellStyle name="Comma 2 8 7" xfId="33482" xr:uid="{A7DDA200-3DE0-45A6-8019-AF553AF34AC9}"/>
    <cellStyle name="Comma 2 8 8" xfId="17704" xr:uid="{20BF71D1-F56D-43C1-ACEB-BAC2FA032D46}"/>
    <cellStyle name="Comma 2 9" xfId="1257" xr:uid="{E675EB24-26C6-4240-A215-499B3A11D1DE}"/>
    <cellStyle name="Comma 2 9 2" xfId="2833" xr:uid="{8B612174-AFD8-4B6F-98C3-7B38A41EB88A}"/>
    <cellStyle name="Comma 2 9 2 2" xfId="5613" xr:uid="{6ABF1A44-7960-47E8-88E3-268DF963C9B4}"/>
    <cellStyle name="Comma 2 9 2 2 2" xfId="13943" xr:uid="{1A1B583F-83AC-4E90-AB9B-81042941F173}"/>
    <cellStyle name="Comma 2 9 2 2 2 2" xfId="30600" xr:uid="{2D58F13A-D282-4FAA-8065-7D267E3DC241}"/>
    <cellStyle name="Comma 2 9 2 2 3" xfId="22272" xr:uid="{89A6BFE0-78EC-47D3-BFD5-170216E5146E}"/>
    <cellStyle name="Comma 2 9 2 3" xfId="8389" xr:uid="{AE3C4E7A-1450-4A54-99C2-2E4E8AC36828}"/>
    <cellStyle name="Comma 2 9 2 3 2" xfId="16719" xr:uid="{379784EE-F2B4-418D-8653-09B874A36D19}"/>
    <cellStyle name="Comma 2 9 2 3 2 2" xfId="33376" xr:uid="{8B9019BE-DD3D-4389-9C9D-AD9C7474FCD0}"/>
    <cellStyle name="Comma 2 9 2 3 3" xfId="25048" xr:uid="{7E62E656-89D1-49E8-945C-375CCB95E844}"/>
    <cellStyle name="Comma 2 9 2 4" xfId="11167" xr:uid="{9C243CF7-AC14-4035-94D1-E74775500349}"/>
    <cellStyle name="Comma 2 9 2 4 2" xfId="27824" xr:uid="{CECA435D-18C4-43B4-8F82-2ADB4298247A}"/>
    <cellStyle name="Comma 2 9 2 5" xfId="33780" xr:uid="{ECA87271-00C6-476F-8913-F61D7EA4A013}"/>
    <cellStyle name="Comma 2 9 2 6" xfId="19496" xr:uid="{B003B9E8-A443-44DC-9940-4175E51D870C}"/>
    <cellStyle name="Comma 2 9 3" xfId="2585" xr:uid="{8A192D5D-4F4F-4779-A88E-57655529B0E6}"/>
    <cellStyle name="Comma 2 9 3 2" xfId="5375" xr:uid="{C7382FB4-7FCD-4653-BA29-48652805BA21}"/>
    <cellStyle name="Comma 2 9 3 2 2" xfId="13705" xr:uid="{51F6D2B3-07A1-40E7-BD20-FC0D6FBBAA92}"/>
    <cellStyle name="Comma 2 9 3 2 2 2" xfId="30362" xr:uid="{32EF88A2-6E13-4102-8C96-3EA02401A2F5}"/>
    <cellStyle name="Comma 2 9 3 2 3" xfId="22034" xr:uid="{AAF36D12-DE83-4C58-8D09-E93597B7BF56}"/>
    <cellStyle name="Comma 2 9 3 3" xfId="8151" xr:uid="{88F6953D-723B-49D1-AC21-14283B5A8491}"/>
    <cellStyle name="Comma 2 9 3 3 2" xfId="16481" xr:uid="{E90A2AAE-C875-4187-8167-66D9C79E3642}"/>
    <cellStyle name="Comma 2 9 3 3 2 2" xfId="33138" xr:uid="{21C554BC-CA27-4F22-900B-820D48A1D2D1}"/>
    <cellStyle name="Comma 2 9 3 3 3" xfId="24810" xr:uid="{7B5444AE-B06D-4191-B852-7BB5054231A9}"/>
    <cellStyle name="Comma 2 9 3 4" xfId="10929" xr:uid="{F3574D21-EC5E-4AB7-82D3-737519726365}"/>
    <cellStyle name="Comma 2 9 3 4 2" xfId="27586" xr:uid="{C0B79666-9696-476F-825D-780644291770}"/>
    <cellStyle name="Comma 2 9 3 5" xfId="33638" xr:uid="{B003D5A5-3CD2-4792-A3D4-79E4E720656B}"/>
    <cellStyle name="Comma 2 9 3 6" xfId="19258" xr:uid="{A14AFBB1-B41A-4E65-9F32-534616D52616}"/>
    <cellStyle name="Comma 2 9 4" xfId="4048" xr:uid="{AC48866D-C395-4313-BB87-D9DBAED66AB8}"/>
    <cellStyle name="Comma 2 9 4 2" xfId="12378" xr:uid="{0A7CB685-D8ED-471F-AF97-3AE9048C2754}"/>
    <cellStyle name="Comma 2 9 4 2 2" xfId="29035" xr:uid="{9F5F7D3C-F935-4DE2-91F7-829E0DC45924}"/>
    <cellStyle name="Comma 2 9 4 3" xfId="20707" xr:uid="{8DD6BB38-5EF4-46D1-8978-432BCC419B49}"/>
    <cellStyle name="Comma 2 9 5" xfId="6824" xr:uid="{A806337E-66A1-4F97-A81E-3A286EB9BDCE}"/>
    <cellStyle name="Comma 2 9 5 2" xfId="15154" xr:uid="{BFAD40FE-7413-4A1A-B186-0B20A9E380A4}"/>
    <cellStyle name="Comma 2 9 5 2 2" xfId="31811" xr:uid="{1026DEA1-6D5E-4D8A-9221-1CF50ED19F60}"/>
    <cellStyle name="Comma 2 9 5 3" xfId="23483" xr:uid="{730BDFA5-F4C7-45C1-B81A-8E48841442CE}"/>
    <cellStyle name="Comma 2 9 6" xfId="9602" xr:uid="{481FAE47-7E33-4C69-A422-A016448ECD38}"/>
    <cellStyle name="Comma 2 9 6 2" xfId="26259" xr:uid="{4073C8F4-8BCF-47B8-BF89-1E836FE0C444}"/>
    <cellStyle name="Comma 2 9 7" xfId="33505" xr:uid="{8AD2FD53-1E51-4110-920C-924BA0AF07A0}"/>
    <cellStyle name="Comma 2 9 8" xfId="17931" xr:uid="{FB43158D-2E1E-46CE-AFD1-9CFC5F62FFF9}"/>
    <cellStyle name="Comma 3" xfId="16" xr:uid="{22B30534-93D4-457E-AC12-0447548E19A1}"/>
    <cellStyle name="Comma 3 10" xfId="2713" xr:uid="{B5844BDF-A0B3-4EA9-B540-755DDC58A945}"/>
    <cellStyle name="Comma 3 10 2" xfId="5498" xr:uid="{5FD6AE78-66AC-4C58-924C-01FC0533BACE}"/>
    <cellStyle name="Comma 3 10 2 2" xfId="13828" xr:uid="{D569F46B-DAEB-4888-9EAB-6930C4FC0EDA}"/>
    <cellStyle name="Comma 3 10 2 2 2" xfId="30485" xr:uid="{D7ADE68A-379E-43CE-94B6-FC6B0BC9ED2F}"/>
    <cellStyle name="Comma 3 10 2 3" xfId="22157" xr:uid="{7F002C37-D28E-42DD-8439-0CFDF68C590F}"/>
    <cellStyle name="Comma 3 10 3" xfId="8274" xr:uid="{20F3E8E5-D6C4-4119-8D7C-D07F4883B83F}"/>
    <cellStyle name="Comma 3 10 3 2" xfId="16604" xr:uid="{63E636D3-AEA3-46EA-B5A6-5230F9B55158}"/>
    <cellStyle name="Comma 3 10 3 2 2" xfId="33261" xr:uid="{4844C008-6F30-477F-97D7-C0D428CB6030}"/>
    <cellStyle name="Comma 3 10 3 3" xfId="24933" xr:uid="{EA93CB81-D66D-4520-A9E9-0CE5E73200B6}"/>
    <cellStyle name="Comma 3 10 4" xfId="11052" xr:uid="{1CF72C70-F847-49F7-B525-D86CA9376ED9}"/>
    <cellStyle name="Comma 3 10 4 2" xfId="27709" xr:uid="{EB3FE1ED-FBE8-41D7-8D82-2CAB79C53F99}"/>
    <cellStyle name="Comma 3 10 5" xfId="33660" xr:uid="{5B32543F-1B84-4A47-ABCB-B1A53C767C0F}"/>
    <cellStyle name="Comma 3 10 6" xfId="19381" xr:uid="{EC1C2EB7-E3C2-47C3-B5EC-21F67EDF2C49}"/>
    <cellStyle name="Comma 3 11" xfId="1410" xr:uid="{6DC39C65-13A2-49C8-A58F-9914913CA57D}"/>
    <cellStyle name="Comma 3 11 2" xfId="4201" xr:uid="{2E8928F2-F0F1-431C-A66B-E93F0D77DB2F}"/>
    <cellStyle name="Comma 3 11 2 2" xfId="12531" xr:uid="{2840F660-A24D-4C7A-9B97-134A8F41C877}"/>
    <cellStyle name="Comma 3 11 2 2 2" xfId="29188" xr:uid="{2840761B-66D3-4274-8C25-54DE68236A49}"/>
    <cellStyle name="Comma 3 11 2 3" xfId="20860" xr:uid="{0617E11E-F474-4EA6-A66E-C347944B8733}"/>
    <cellStyle name="Comma 3 11 3" xfId="6977" xr:uid="{92D71A06-18DC-47A1-8EAE-C16563D58900}"/>
    <cellStyle name="Comma 3 11 3 2" xfId="15307" xr:uid="{85E8CA33-BB3B-4AA2-8CA1-904C2C29E890}"/>
    <cellStyle name="Comma 3 11 3 2 2" xfId="31964" xr:uid="{F20DA19D-B30D-4A43-9379-55493A3B6612}"/>
    <cellStyle name="Comma 3 11 3 3" xfId="23636" xr:uid="{A0D8A043-38FD-4D70-A4B4-9A73EFF7D8BE}"/>
    <cellStyle name="Comma 3 11 4" xfId="9755" xr:uid="{AE01654D-3A21-4C62-8529-FB951F47FB44}"/>
    <cellStyle name="Comma 3 11 4 2" xfId="26412" xr:uid="{129C564C-AE6A-458B-8C4A-3128B4E5E3D7}"/>
    <cellStyle name="Comma 3 11 5" xfId="33522" xr:uid="{694CBC04-7642-4B2A-836D-E4B9FF6F03F7}"/>
    <cellStyle name="Comma 3 11 6" xfId="18084" xr:uid="{5C13FB2C-2174-43D2-8551-FF023ACB6A93}"/>
    <cellStyle name="Comma 3 12" xfId="2873" xr:uid="{8E2586FC-2097-46D8-9E98-AE749D9FCE6B}"/>
    <cellStyle name="Comma 3 12 2" xfId="11204" xr:uid="{0F9960C8-20B0-4824-A024-68C77692047C}"/>
    <cellStyle name="Comma 3 12 2 2" xfId="27861" xr:uid="{66DC6018-B87D-48D4-AF50-5EA19CAD725C}"/>
    <cellStyle name="Comma 3 12 3" xfId="19533" xr:uid="{53064165-E46B-4755-A011-0D5711AC4EC6}"/>
    <cellStyle name="Comma 3 13" xfId="5650" xr:uid="{B87F1F98-C0EB-4654-803A-A497E2ADBE57}"/>
    <cellStyle name="Comma 3 13 2" xfId="13980" xr:uid="{1666B4B9-5776-4E36-ADD5-435F62E4D87B}"/>
    <cellStyle name="Comma 3 13 2 2" xfId="30637" xr:uid="{05FF5018-2692-4C5E-AADA-21D0758BFE42}"/>
    <cellStyle name="Comma 3 13 3" xfId="22309" xr:uid="{14440FEF-EFAE-42F9-85A9-9F5E5A210598}"/>
    <cellStyle name="Comma 3 14" xfId="8427" xr:uid="{1D6F1DDE-CC2B-4794-9660-521CE3F1E343}"/>
    <cellStyle name="Comma 3 14 2" xfId="25085" xr:uid="{36576EC8-3C52-488E-9B46-FAB7F2AEC6DE}"/>
    <cellStyle name="Comma 3 15" xfId="33385" xr:uid="{5398ABAE-26A5-4A63-AB24-1010927237B6}"/>
    <cellStyle name="Comma 3 16" xfId="16757" xr:uid="{CBABD553-F73D-44E2-8A7C-D437BCE901C7}"/>
    <cellStyle name="Comma 3 17" xfId="33913" xr:uid="{A541882A-2DC9-4CD0-8CAC-0E6DF1CC85BC}"/>
    <cellStyle name="Comma 3 18" xfId="34831" xr:uid="{9D09BCDE-1415-442D-A10D-334BF23AE4E9}"/>
    <cellStyle name="Comma 3 19" xfId="73" xr:uid="{B2D5FA9A-084A-4E8C-B6E0-A8420A82CA2B}"/>
    <cellStyle name="Comma 3 2" xfId="134" xr:uid="{1EAD7CBC-22F2-433C-B269-99DA4F61BD94}"/>
    <cellStyle name="Comma 3 2 10" xfId="5708" xr:uid="{568A56D0-9B2B-4A7A-8444-5CC6F6852649}"/>
    <cellStyle name="Comma 3 2 10 2" xfId="14038" xr:uid="{C7F110BA-789B-4C3F-B796-1B1A063DDCD5}"/>
    <cellStyle name="Comma 3 2 10 2 2" xfId="30695" xr:uid="{3C644908-1C09-4CF3-9E60-11295DC12166}"/>
    <cellStyle name="Comma 3 2 10 3" xfId="22367" xr:uid="{05CEED97-4EBC-4B34-BCDD-55AA538F9B00}"/>
    <cellStyle name="Comma 3 2 11" xfId="8486" xr:uid="{292B3F9F-6C46-4C01-812C-C100A004A87F}"/>
    <cellStyle name="Comma 3 2 11 2" xfId="25143" xr:uid="{B567E865-AC5A-4C54-BCC4-5E0EB29F573C}"/>
    <cellStyle name="Comma 3 2 12" xfId="33392" xr:uid="{AE760A6D-5684-48B8-A7E6-25C350CDA171}"/>
    <cellStyle name="Comma 3 2 13" xfId="16815" xr:uid="{A0A91E14-93F3-4B61-85C2-296C241C8E9C}"/>
    <cellStyle name="Comma 3 2 2" xfId="254" xr:uid="{637D7CBD-46DD-4202-A5A9-0858D44064B3}"/>
    <cellStyle name="Comma 3 2 2 10" xfId="33407" xr:uid="{8E3ED03D-6727-4005-AADF-179AEE74CC3F}"/>
    <cellStyle name="Comma 3 2 2 11" xfId="16935" xr:uid="{40AFC8DC-A1AC-403E-A7B3-C2CD0E062495}"/>
    <cellStyle name="Comma 3 2 2 2" xfId="496" xr:uid="{7541935E-34B1-427B-B2C9-82E15BD51AA3}"/>
    <cellStyle name="Comma 3 2 2 2 2" xfId="972" xr:uid="{6F388F21-8142-4CDA-B000-AC5CA3D86E28}"/>
    <cellStyle name="Comma 3 2 2 2 2 2" xfId="2807" xr:uid="{118470EE-A4BA-4065-8593-2FD6EA9580E8}"/>
    <cellStyle name="Comma 3 2 2 2 2 2 2" xfId="5587" xr:uid="{9DE27590-71A6-44EB-88D8-374274E8351A}"/>
    <cellStyle name="Comma 3 2 2 2 2 2 2 2" xfId="13917" xr:uid="{CBB4C0BB-55DB-4B4C-A247-56316E60A8B2}"/>
    <cellStyle name="Comma 3 2 2 2 2 2 2 2 2" xfId="30574" xr:uid="{F71D9C83-6C81-4233-9244-F181AB0E784C}"/>
    <cellStyle name="Comma 3 2 2 2 2 2 2 3" xfId="22246" xr:uid="{B89D7F3B-F748-4238-B056-4D04A83A8913}"/>
    <cellStyle name="Comma 3 2 2 2 2 2 3" xfId="8363" xr:uid="{C2BB795B-23A4-4931-BCE1-7CC4DD7FB4C9}"/>
    <cellStyle name="Comma 3 2 2 2 2 2 3 2" xfId="16693" xr:uid="{B7411E18-809C-4E93-AB6E-9C83A18B7E8B}"/>
    <cellStyle name="Comma 3 2 2 2 2 2 3 2 2" xfId="33350" xr:uid="{7CFF2061-59E2-4742-8D73-860B9291B508}"/>
    <cellStyle name="Comma 3 2 2 2 2 2 3 3" xfId="25022" xr:uid="{C89B4C80-5809-4A0C-9461-F17927C5C012}"/>
    <cellStyle name="Comma 3 2 2 2 2 2 4" xfId="11141" xr:uid="{83718C7E-80B5-43E5-9CF3-93609B87CABB}"/>
    <cellStyle name="Comma 3 2 2 2 2 2 4 2" xfId="27798" xr:uid="{1F937EC0-9DF4-4292-8FB2-521725AF1A71}"/>
    <cellStyle name="Comma 3 2 2 2 2 2 5" xfId="33754" xr:uid="{FD4E9ECC-B713-4550-AE90-9DA04B75E040}"/>
    <cellStyle name="Comma 3 2 2 2 2 2 6" xfId="19470" xr:uid="{D6098CDC-22A0-4C88-BB02-52FD6E9C1068}"/>
    <cellStyle name="Comma 3 2 2 2 2 3" xfId="2300" xr:uid="{F712AAD9-A300-4C9A-9321-FB55BF5E91AE}"/>
    <cellStyle name="Comma 3 2 2 2 2 3 2" xfId="5090" xr:uid="{64BDECBC-040F-48B9-9842-8309D5206613}"/>
    <cellStyle name="Comma 3 2 2 2 2 3 2 2" xfId="13420" xr:uid="{57FFD305-1347-4058-85C4-454B50A0B5FE}"/>
    <cellStyle name="Comma 3 2 2 2 2 3 2 2 2" xfId="30077" xr:uid="{1145D941-626F-4684-8D08-5E71089A48FA}"/>
    <cellStyle name="Comma 3 2 2 2 2 3 2 3" xfId="21749" xr:uid="{0D584AEB-D478-40B8-8B25-718097817747}"/>
    <cellStyle name="Comma 3 2 2 2 2 3 3" xfId="7866" xr:uid="{95B1366C-84EB-4A57-9089-0414415E2D6F}"/>
    <cellStyle name="Comma 3 2 2 2 2 3 3 2" xfId="16196" xr:uid="{B7E83BA0-B832-4C92-BFB6-4CC9224F923A}"/>
    <cellStyle name="Comma 3 2 2 2 2 3 3 2 2" xfId="32853" xr:uid="{F099543A-A836-41D6-9780-096105761769}"/>
    <cellStyle name="Comma 3 2 2 2 2 3 3 3" xfId="24525" xr:uid="{021D2B64-729C-4355-A2FE-16972D1592CA}"/>
    <cellStyle name="Comma 3 2 2 2 2 3 4" xfId="10644" xr:uid="{76EA98C1-EDC6-46D7-9D68-73DF522ABD9F}"/>
    <cellStyle name="Comma 3 2 2 2 2 3 4 2" xfId="27301" xr:uid="{3D2A93FF-D731-4837-9E8A-B972BD08B480}"/>
    <cellStyle name="Comma 3 2 2 2 2 3 5" xfId="33612" xr:uid="{0633ECC2-48FF-4420-AD17-FF7668290BBD}"/>
    <cellStyle name="Comma 3 2 2 2 2 3 6" xfId="18973" xr:uid="{21750DFC-4886-4ACA-BC59-9A635A91937B}"/>
    <cellStyle name="Comma 3 2 2 2 2 4" xfId="3763" xr:uid="{1AE835E1-11EC-4C36-B5D5-F910BC4987F3}"/>
    <cellStyle name="Comma 3 2 2 2 2 4 2" xfId="12093" xr:uid="{3ACED85D-0BCA-4B71-A1FB-8FEADB7D925F}"/>
    <cellStyle name="Comma 3 2 2 2 2 4 2 2" xfId="28750" xr:uid="{B68D2D9A-CC5A-4BAC-BFA7-DC1C557F2F95}"/>
    <cellStyle name="Comma 3 2 2 2 2 4 3" xfId="20422" xr:uid="{D091AE4B-CAE0-447F-AD8C-7FFD0BE4ED2D}"/>
    <cellStyle name="Comma 3 2 2 2 2 5" xfId="6539" xr:uid="{4B0A223D-F952-44C9-A475-F0B0CA8F768A}"/>
    <cellStyle name="Comma 3 2 2 2 2 5 2" xfId="14869" xr:uid="{03E1FCD8-EFBE-4C30-B359-D58E01B4B5BF}"/>
    <cellStyle name="Comma 3 2 2 2 2 5 2 2" xfId="31526" xr:uid="{97E98848-6961-4F35-9F56-0FC931D931F4}"/>
    <cellStyle name="Comma 3 2 2 2 2 5 3" xfId="23198" xr:uid="{0D6EF86D-0E13-4920-A61E-117990751CE4}"/>
    <cellStyle name="Comma 3 2 2 2 2 6" xfId="9317" xr:uid="{E7775570-0D14-480E-8DCB-28CDCE943C09}"/>
    <cellStyle name="Comma 3 2 2 2 2 6 2" xfId="25974" xr:uid="{8AA51D75-B0AB-471A-BD1B-7BB858F892BC}"/>
    <cellStyle name="Comma 3 2 2 2 2 7" xfId="33479" xr:uid="{5E8C9093-6B27-44AB-9F38-5F899FF643D1}"/>
    <cellStyle name="Comma 3 2 2 2 2 8" xfId="17646" xr:uid="{A2849C58-6CCB-4B3B-A749-EF5943AE7E26}"/>
    <cellStyle name="Comma 3 2 2 2 3" xfId="2758" xr:uid="{5F723B47-D2BD-4326-8D2B-6DBA5606F781}"/>
    <cellStyle name="Comma 3 2 2 2 3 2" xfId="5540" xr:uid="{7C2FF687-B9D6-4464-8F3A-3E4DF52CC940}"/>
    <cellStyle name="Comma 3 2 2 2 3 2 2" xfId="13870" xr:uid="{CB5FEA82-BEE3-4065-A38C-344982019FA3}"/>
    <cellStyle name="Comma 3 2 2 2 3 2 2 2" xfId="30527" xr:uid="{8F02E9F2-0EA4-4DBF-8FB3-B6397776C7E9}"/>
    <cellStyle name="Comma 3 2 2 2 3 2 3" xfId="22199" xr:uid="{FECBFFB6-C5B3-4A3E-A85D-9CCB3233E2B2}"/>
    <cellStyle name="Comma 3 2 2 2 3 3" xfId="8316" xr:uid="{DAB8E246-CF4F-4991-8A51-658233350099}"/>
    <cellStyle name="Comma 3 2 2 2 3 3 2" xfId="16646" xr:uid="{348CB1E3-AF41-4AC4-86BB-4854B98F9E92}"/>
    <cellStyle name="Comma 3 2 2 2 3 3 2 2" xfId="33303" xr:uid="{6D9DD394-8A83-42ED-B6BB-49269DA1B48D}"/>
    <cellStyle name="Comma 3 2 2 2 3 3 3" xfId="24975" xr:uid="{2E92203D-5A2E-40FA-B2CD-DAFC538C99A2}"/>
    <cellStyle name="Comma 3 2 2 2 3 4" xfId="11094" xr:uid="{9D1B7230-8110-4D56-93F0-F84F7EAE2D05}"/>
    <cellStyle name="Comma 3 2 2 2 3 4 2" xfId="27751" xr:uid="{28CAD188-B303-476A-9156-75CACEA81767}"/>
    <cellStyle name="Comma 3 2 2 2 3 5" xfId="33705" xr:uid="{4E33ED91-2F4C-453B-981E-6BFA36FF25B4}"/>
    <cellStyle name="Comma 3 2 2 2 3 6" xfId="19423" xr:uid="{C5AF93BD-BDF9-4F67-8AE1-75CCDD549C99}"/>
    <cellStyle name="Comma 3 2 2 2 4" xfId="1826" xr:uid="{D4D9A5A3-5A1D-4C96-9BA3-19A169EEAA31}"/>
    <cellStyle name="Comma 3 2 2 2 4 2" xfId="4616" xr:uid="{7EA2FD9C-51BB-4E86-8E47-1B894071F092}"/>
    <cellStyle name="Comma 3 2 2 2 4 2 2" xfId="12946" xr:uid="{FEB5D7E5-D5EC-4068-AEFC-4B6F3F75F8BE}"/>
    <cellStyle name="Comma 3 2 2 2 4 2 2 2" xfId="29603" xr:uid="{879F09B7-614D-4085-A3E2-856EB65A3B05}"/>
    <cellStyle name="Comma 3 2 2 2 4 2 3" xfId="21275" xr:uid="{766286B2-1AED-4498-8215-9469795EA949}"/>
    <cellStyle name="Comma 3 2 2 2 4 3" xfId="7392" xr:uid="{142E0B0B-E6BB-46B7-A371-2C7537E10625}"/>
    <cellStyle name="Comma 3 2 2 2 4 3 2" xfId="15722" xr:uid="{A6591705-A513-4FBD-80B2-0A88B246E7CF}"/>
    <cellStyle name="Comma 3 2 2 2 4 3 2 2" xfId="32379" xr:uid="{8E636BF5-3382-4143-8732-F954EFFB069D}"/>
    <cellStyle name="Comma 3 2 2 2 4 3 3" xfId="24051" xr:uid="{EB75430A-4C54-452B-B1F1-2B1D8DD4EF64}"/>
    <cellStyle name="Comma 3 2 2 2 4 4" xfId="10170" xr:uid="{59B7B6A4-EF16-40E5-8BA5-09671BD2FB3F}"/>
    <cellStyle name="Comma 3 2 2 2 4 4 2" xfId="26827" xr:uid="{96F070EC-7799-41C9-A2B5-8B5504942A89}"/>
    <cellStyle name="Comma 3 2 2 2 4 5" xfId="33565" xr:uid="{501E6AFC-49E0-4DC3-B953-126D204C7F1D}"/>
    <cellStyle name="Comma 3 2 2 2 4 6" xfId="18499" xr:uid="{9F2A9019-7294-4ED4-A652-A93E9F8AFC35}"/>
    <cellStyle name="Comma 3 2 2 2 5" xfId="3289" xr:uid="{DDA7D963-6AE7-4594-95F6-692B9F0B0919}"/>
    <cellStyle name="Comma 3 2 2 2 5 2" xfId="11619" xr:uid="{41394B58-AD00-4AC3-87FC-A248EBDAC7F8}"/>
    <cellStyle name="Comma 3 2 2 2 5 2 2" xfId="28276" xr:uid="{BA23CE6B-0010-44A9-B7C8-2497E69B2B7E}"/>
    <cellStyle name="Comma 3 2 2 2 5 3" xfId="19948" xr:uid="{ED1C5A27-5467-4936-9E47-C617A2B0EC38}"/>
    <cellStyle name="Comma 3 2 2 2 6" xfId="6065" xr:uid="{139A26C0-ED5A-4726-A30E-1A67A1969BAC}"/>
    <cellStyle name="Comma 3 2 2 2 6 2" xfId="14395" xr:uid="{FF9DBFFB-0D82-4F00-A73D-1B7B30662F85}"/>
    <cellStyle name="Comma 3 2 2 2 6 2 2" xfId="31052" xr:uid="{03321B69-B5F1-4534-92CE-8A48BF2BB373}"/>
    <cellStyle name="Comma 3 2 2 2 6 3" xfId="22724" xr:uid="{F1BFA223-3D6F-40A9-8A26-357C15900539}"/>
    <cellStyle name="Comma 3 2 2 2 7" xfId="8843" xr:uid="{77B0777C-35FD-4ED7-802F-1630D643245D}"/>
    <cellStyle name="Comma 3 2 2 2 7 2" xfId="25500" xr:uid="{7C6642DC-91D5-489A-AD13-C66F096AC725}"/>
    <cellStyle name="Comma 3 2 2 2 8" xfId="33430" xr:uid="{9DA52976-66EB-49B9-9FB1-A4EBCDAB73B7}"/>
    <cellStyle name="Comma 3 2 2 2 9" xfId="17172" xr:uid="{07455059-6CC0-4CFB-8637-1B4CFFFC2A29}"/>
    <cellStyle name="Comma 3 2 2 3" xfId="732" xr:uid="{A654236B-543F-4098-BA52-09B1EE386D0F}"/>
    <cellStyle name="Comma 3 2 2 3 2" xfId="2781" xr:uid="{989076DF-95C8-4CBF-B6AD-85B394B1A5D6}"/>
    <cellStyle name="Comma 3 2 2 3 2 2" xfId="5563" xr:uid="{BBBC0AD6-E444-4F4A-BCD5-24E950172EEF}"/>
    <cellStyle name="Comma 3 2 2 3 2 2 2" xfId="13893" xr:uid="{10D5AE0E-A669-404F-AA59-ED4501B83661}"/>
    <cellStyle name="Comma 3 2 2 3 2 2 2 2" xfId="30550" xr:uid="{34BF0C68-F029-4426-BD22-D4E5C60ECB0B}"/>
    <cellStyle name="Comma 3 2 2 3 2 2 3" xfId="22222" xr:uid="{E034FEC9-F168-499E-9102-9B32AD2B4DA2}"/>
    <cellStyle name="Comma 3 2 2 3 2 3" xfId="8339" xr:uid="{A8D6A969-6689-43B0-9413-86C349D7C189}"/>
    <cellStyle name="Comma 3 2 2 3 2 3 2" xfId="16669" xr:uid="{0484D557-3720-4D30-BA36-9FD0AA70EAEC}"/>
    <cellStyle name="Comma 3 2 2 3 2 3 2 2" xfId="33326" xr:uid="{0BB97B96-9E6C-4573-973B-8DB06CA830F4}"/>
    <cellStyle name="Comma 3 2 2 3 2 3 3" xfId="24998" xr:uid="{733DF3C9-5854-4072-B261-2922F4DAA9E7}"/>
    <cellStyle name="Comma 3 2 2 3 2 4" xfId="11117" xr:uid="{3E1A5DC8-BA7B-4AB4-91AB-DD661E3726C6}"/>
    <cellStyle name="Comma 3 2 2 3 2 4 2" xfId="27774" xr:uid="{E31A6851-D0AB-4D1F-B774-5358D2E05C47}"/>
    <cellStyle name="Comma 3 2 2 3 2 5" xfId="33728" xr:uid="{FDD693FD-7904-414D-9759-8F701D8E8134}"/>
    <cellStyle name="Comma 3 2 2 3 2 6" xfId="19446" xr:uid="{BA84CAE1-C170-4BA4-A5F0-545B34DEF6C1}"/>
    <cellStyle name="Comma 3 2 2 3 3" xfId="2062" xr:uid="{C6CCCACE-F0BF-4C92-9DEA-215AA5E25CF5}"/>
    <cellStyle name="Comma 3 2 2 3 3 2" xfId="4852" xr:uid="{5F448C18-BB26-4295-AFE7-2B6522FE9B58}"/>
    <cellStyle name="Comma 3 2 2 3 3 2 2" xfId="13182" xr:uid="{ADD94804-3E9B-42FA-8C64-80975EC904B1}"/>
    <cellStyle name="Comma 3 2 2 3 3 2 2 2" xfId="29839" xr:uid="{B9196BE1-33C2-420D-84FC-AD19A866F406}"/>
    <cellStyle name="Comma 3 2 2 3 3 2 3" xfId="21511" xr:uid="{F9B8381C-0458-4198-93EB-F82961C45022}"/>
    <cellStyle name="Comma 3 2 2 3 3 3" xfId="7628" xr:uid="{5707F3AB-6B29-415C-AA6A-C03605954320}"/>
    <cellStyle name="Comma 3 2 2 3 3 3 2" xfId="15958" xr:uid="{965A9EFC-A5AE-4248-847F-E5C3B5792704}"/>
    <cellStyle name="Comma 3 2 2 3 3 3 2 2" xfId="32615" xr:uid="{AA3E6775-9B88-4047-8605-6AF76D8C00D9}"/>
    <cellStyle name="Comma 3 2 2 3 3 3 3" xfId="24287" xr:uid="{967E7D68-6974-4E4C-B651-AF93B8B99AE9}"/>
    <cellStyle name="Comma 3 2 2 3 3 4" xfId="10406" xr:uid="{96FA2783-3AA7-49CC-84C2-9CB9F21F686D}"/>
    <cellStyle name="Comma 3 2 2 3 3 4 2" xfId="27063" xr:uid="{A60EAF4F-DFAC-490E-8FD3-F53E2252AEF4}"/>
    <cellStyle name="Comma 3 2 2 3 3 5" xfId="33588" xr:uid="{ED436554-65BF-461A-A295-C4E95BAE32B4}"/>
    <cellStyle name="Comma 3 2 2 3 3 6" xfId="18735" xr:uid="{73D64DD3-73AF-4CE4-AD64-8DBCE0B85040}"/>
    <cellStyle name="Comma 3 2 2 3 4" xfId="3525" xr:uid="{006C4DBE-3244-4E65-9D7B-D571D0DEB339}"/>
    <cellStyle name="Comma 3 2 2 3 4 2" xfId="11855" xr:uid="{F0309DA0-985C-4E12-A182-E76A6BB8B449}"/>
    <cellStyle name="Comma 3 2 2 3 4 2 2" xfId="28512" xr:uid="{A3CD2389-47F1-41BF-B28D-364E080BC5C5}"/>
    <cellStyle name="Comma 3 2 2 3 4 3" xfId="20184" xr:uid="{B935918B-9274-4395-96AF-66D8D04FD3A7}"/>
    <cellStyle name="Comma 3 2 2 3 5" xfId="6301" xr:uid="{73E511DF-0CCD-42AA-BDA6-F3FAE9744A07}"/>
    <cellStyle name="Comma 3 2 2 3 5 2" xfId="14631" xr:uid="{DE5BFC6A-2CE8-4113-82E2-B2121855D7FF}"/>
    <cellStyle name="Comma 3 2 2 3 5 2 2" xfId="31288" xr:uid="{BAFAF4B0-11EB-4AF5-9BFA-059C05E5E21A}"/>
    <cellStyle name="Comma 3 2 2 3 5 3" xfId="22960" xr:uid="{895E449B-C8FF-4ADE-8503-87CCF59C257D}"/>
    <cellStyle name="Comma 3 2 2 3 6" xfId="9079" xr:uid="{A877C7AE-737D-474C-A2AC-770615B09F50}"/>
    <cellStyle name="Comma 3 2 2 3 6 2" xfId="25736" xr:uid="{357EB935-E1B8-42DB-A94F-78968609E348}"/>
    <cellStyle name="Comma 3 2 2 3 7" xfId="33453" xr:uid="{E1EA7A23-5380-4FFC-B15E-66FC633B9D4C}"/>
    <cellStyle name="Comma 3 2 2 3 8" xfId="17408" xr:uid="{CEFB0604-FD14-4AD7-823E-DC087674E328}"/>
    <cellStyle name="Comma 3 2 2 4" xfId="1209" xr:uid="{95BC117A-37DD-42B8-A1C7-0F69F2491DC6}"/>
    <cellStyle name="Comma 3 2 2 4 2" xfId="2830" xr:uid="{1B3CA892-7C50-4964-8866-A5D731C10D49}"/>
    <cellStyle name="Comma 3 2 2 4 2 2" xfId="5610" xr:uid="{C9BCB987-CB17-4D03-9125-C94C774C96BB}"/>
    <cellStyle name="Comma 3 2 2 4 2 2 2" xfId="13940" xr:uid="{2FE97495-CE17-49A0-A0FA-459124E40221}"/>
    <cellStyle name="Comma 3 2 2 4 2 2 2 2" xfId="30597" xr:uid="{668C341F-E86D-4ED9-BD5D-017485D84771}"/>
    <cellStyle name="Comma 3 2 2 4 2 2 3" xfId="22269" xr:uid="{B2F5F687-4EEA-45A7-867E-82D0397E6047}"/>
    <cellStyle name="Comma 3 2 2 4 2 3" xfId="8386" xr:uid="{6B659BCF-DA71-432D-9C9F-4224DCCA908C}"/>
    <cellStyle name="Comma 3 2 2 4 2 3 2" xfId="16716" xr:uid="{382DE3D6-30D3-4500-8E6E-02AD0A0E7C08}"/>
    <cellStyle name="Comma 3 2 2 4 2 3 2 2" xfId="33373" xr:uid="{7012D00D-61FC-4066-B986-8B87BE64F64E}"/>
    <cellStyle name="Comma 3 2 2 4 2 3 3" xfId="25045" xr:uid="{DDC26F81-936C-459B-89C9-2D23CAC32E33}"/>
    <cellStyle name="Comma 3 2 2 4 2 4" xfId="11164" xr:uid="{AA3F2996-0950-4EA2-BE7C-1EB661B15F76}"/>
    <cellStyle name="Comma 3 2 2 4 2 4 2" xfId="27821" xr:uid="{AC3DF105-CBEA-496C-8EF9-7EB79A7319B3}"/>
    <cellStyle name="Comma 3 2 2 4 2 5" xfId="33777" xr:uid="{74E1CF20-6FB6-4821-ADCE-CFF78EF01767}"/>
    <cellStyle name="Comma 3 2 2 4 2 6" xfId="19493" xr:uid="{17C87F31-C164-4B53-88E6-8A4287E3C0C3}"/>
    <cellStyle name="Comma 3 2 2 4 3" xfId="2537" xr:uid="{77EC039B-8697-4F77-BB54-5DA68D7468F5}"/>
    <cellStyle name="Comma 3 2 2 4 3 2" xfId="5327" xr:uid="{29058990-FB90-4058-9550-68F5A2DF3520}"/>
    <cellStyle name="Comma 3 2 2 4 3 2 2" xfId="13657" xr:uid="{8C8FB20E-8C2B-409F-A26C-12BAA268B4A6}"/>
    <cellStyle name="Comma 3 2 2 4 3 2 2 2" xfId="30314" xr:uid="{B6D5CABC-F6A2-4D11-9705-E39348CD043F}"/>
    <cellStyle name="Comma 3 2 2 4 3 2 3" xfId="21986" xr:uid="{6B003CBE-81FE-49E1-8312-85FB9352AA9C}"/>
    <cellStyle name="Comma 3 2 2 4 3 3" xfId="8103" xr:uid="{FCCE5875-1D9B-46CC-8DAA-1D55BBC9AB8E}"/>
    <cellStyle name="Comma 3 2 2 4 3 3 2" xfId="16433" xr:uid="{75D64513-D6D9-4E62-81CC-5519603A7442}"/>
    <cellStyle name="Comma 3 2 2 4 3 3 2 2" xfId="33090" xr:uid="{ACB5219D-B507-44F4-8107-67D30332DE09}"/>
    <cellStyle name="Comma 3 2 2 4 3 3 3" xfId="24762" xr:uid="{74B953F9-69CA-4A84-B565-CDA948872DD2}"/>
    <cellStyle name="Comma 3 2 2 4 3 4" xfId="10881" xr:uid="{1B50DDF0-61C3-4250-A22D-68670FAC5643}"/>
    <cellStyle name="Comma 3 2 2 4 3 4 2" xfId="27538" xr:uid="{B25CBF74-7B38-46B3-A04B-69F55F57C8B9}"/>
    <cellStyle name="Comma 3 2 2 4 3 5" xfId="33635" xr:uid="{A86AB2A3-5C2D-4012-BB0A-339DF24A3229}"/>
    <cellStyle name="Comma 3 2 2 4 3 6" xfId="19210" xr:uid="{1D1A8F0A-A359-40ED-B6B1-277BD618E329}"/>
    <cellStyle name="Comma 3 2 2 4 4" xfId="4000" xr:uid="{B25463A1-4780-42B3-BC3B-26B0EECAA3B7}"/>
    <cellStyle name="Comma 3 2 2 4 4 2" xfId="12330" xr:uid="{B3DF806B-245C-4310-B55B-79AB85938E53}"/>
    <cellStyle name="Comma 3 2 2 4 4 2 2" xfId="28987" xr:uid="{29723E9F-5D98-4D10-B688-B80DAC69EA0D}"/>
    <cellStyle name="Comma 3 2 2 4 4 3" xfId="20659" xr:uid="{778ED387-8F5B-420B-8FE8-BEA07246A65D}"/>
    <cellStyle name="Comma 3 2 2 4 5" xfId="6776" xr:uid="{E40E3A2B-4419-4239-8DEE-9341034D76C0}"/>
    <cellStyle name="Comma 3 2 2 4 5 2" xfId="15106" xr:uid="{A9927F64-816A-4357-92F9-8FD496F9AAAF}"/>
    <cellStyle name="Comma 3 2 2 4 5 2 2" xfId="31763" xr:uid="{41A57770-5B42-436E-A814-B49659188A6D}"/>
    <cellStyle name="Comma 3 2 2 4 5 3" xfId="23435" xr:uid="{718703EA-40F5-4673-B70C-9732153265DD}"/>
    <cellStyle name="Comma 3 2 2 4 6" xfId="9554" xr:uid="{9AD5B7E4-8524-4173-ABD6-E4D25B8F5CBD}"/>
    <cellStyle name="Comma 3 2 2 4 6 2" xfId="26211" xr:uid="{8D0F986F-B0A6-4945-965F-C69B9CF8B98F}"/>
    <cellStyle name="Comma 3 2 2 4 7" xfId="33502" xr:uid="{A9D5F417-754D-4EA8-9273-68974B51CD4B}"/>
    <cellStyle name="Comma 3 2 2 4 8" xfId="17883" xr:uid="{62922FF5-19FF-42A8-9AEA-F73565E2EA48}"/>
    <cellStyle name="Comma 3 2 2 5" xfId="2735" xr:uid="{56FD0202-3C19-4C1E-8CD3-C0B7D7AB318D}"/>
    <cellStyle name="Comma 3 2 2 5 2" xfId="5517" xr:uid="{F456A844-69DF-427D-984A-A3236C2202B1}"/>
    <cellStyle name="Comma 3 2 2 5 2 2" xfId="13847" xr:uid="{BC9945B5-506B-41F2-AC60-1AF9AC133907}"/>
    <cellStyle name="Comma 3 2 2 5 2 2 2" xfId="30504" xr:uid="{0C0EE1F8-6D7C-4156-8112-1620B79898EC}"/>
    <cellStyle name="Comma 3 2 2 5 2 3" xfId="22176" xr:uid="{396ECF2D-DF06-4594-A4B3-7D12BBC54E49}"/>
    <cellStyle name="Comma 3 2 2 5 3" xfId="8293" xr:uid="{B3BD74D2-D257-459A-950F-5FF6A225F46C}"/>
    <cellStyle name="Comma 3 2 2 5 3 2" xfId="16623" xr:uid="{7B5F43D3-2CFD-4037-8624-1AFCF539AFD6}"/>
    <cellStyle name="Comma 3 2 2 5 3 2 2" xfId="33280" xr:uid="{8AF8A61A-BDF0-4974-A5D2-475D4D9E6596}"/>
    <cellStyle name="Comma 3 2 2 5 3 3" xfId="24952" xr:uid="{072E99F4-C095-40F5-9D0F-2DBA6FCF818E}"/>
    <cellStyle name="Comma 3 2 2 5 4" xfId="11071" xr:uid="{6DE7103E-44B6-41A0-9552-AAB7EB2C130A}"/>
    <cellStyle name="Comma 3 2 2 5 4 2" xfId="27728" xr:uid="{C512B304-4D7E-4B41-A7AC-E51A4EFDECBC}"/>
    <cellStyle name="Comma 3 2 2 5 5" xfId="33682" xr:uid="{CAEB79D7-1C40-42FA-A62B-0D366206B7BA}"/>
    <cellStyle name="Comma 3 2 2 5 6" xfId="19400" xr:uid="{956F7E8D-36B6-4683-8233-A1D5D08E1FEB}"/>
    <cellStyle name="Comma 3 2 2 6" xfId="1589" xr:uid="{E424A555-6B33-4E07-B91A-8DD05A9CC7B9}"/>
    <cellStyle name="Comma 3 2 2 6 2" xfId="4379" xr:uid="{BEBEF16A-99CF-406F-8191-658A22E1BD7D}"/>
    <cellStyle name="Comma 3 2 2 6 2 2" xfId="12709" xr:uid="{57FF1CDE-F809-4A35-9830-72DD17D87FB3}"/>
    <cellStyle name="Comma 3 2 2 6 2 2 2" xfId="29366" xr:uid="{40F9BAB8-934B-48E2-8C6A-67C1986A51C8}"/>
    <cellStyle name="Comma 3 2 2 6 2 3" xfId="21038" xr:uid="{03E7D768-D8DB-4A7C-BD37-DDBE64C3D582}"/>
    <cellStyle name="Comma 3 2 2 6 3" xfId="7155" xr:uid="{426401B4-7FD4-4FAF-B10D-1BDE9A1AC32E}"/>
    <cellStyle name="Comma 3 2 2 6 3 2" xfId="15485" xr:uid="{F13CCF28-F497-41D6-ADC0-1006C2A4DDD4}"/>
    <cellStyle name="Comma 3 2 2 6 3 2 2" xfId="32142" xr:uid="{3FE762B2-0675-45E3-827B-F1E8002D3743}"/>
    <cellStyle name="Comma 3 2 2 6 3 3" xfId="23814" xr:uid="{DA4A0F95-3360-4916-9BE0-146EFB473984}"/>
    <cellStyle name="Comma 3 2 2 6 4" xfId="9933" xr:uid="{930409D8-A2C1-4152-830D-0A374FA1E754}"/>
    <cellStyle name="Comma 3 2 2 6 4 2" xfId="26590" xr:uid="{0539C18E-8246-4389-A873-7716A6E9B453}"/>
    <cellStyle name="Comma 3 2 2 6 5" xfId="33542" xr:uid="{B3D2E641-CA63-4FE9-BB13-0AC2629D114A}"/>
    <cellStyle name="Comma 3 2 2 6 6" xfId="18262" xr:uid="{73E7F204-5F01-47EC-B9C4-9F0CF7C9C122}"/>
    <cellStyle name="Comma 3 2 2 7" xfId="3052" xr:uid="{018E8AD3-9DEF-47C8-9626-CBEB8CCBF103}"/>
    <cellStyle name="Comma 3 2 2 7 2" xfId="11382" xr:uid="{42F00644-D164-49F6-96CA-2A1FFBA32635}"/>
    <cellStyle name="Comma 3 2 2 7 2 2" xfId="28039" xr:uid="{F2172AEB-569D-4912-BDCC-DA0BBFBEB07A}"/>
    <cellStyle name="Comma 3 2 2 7 3" xfId="19711" xr:uid="{4EC23708-6E6F-40DA-99DF-CE8B8DA3BD75}"/>
    <cellStyle name="Comma 3 2 2 8" xfId="5828" xr:uid="{26D2AA4A-4E69-4E8D-A08D-FD3E7B27E406}"/>
    <cellStyle name="Comma 3 2 2 8 2" xfId="14158" xr:uid="{411F55A7-8AA8-4B10-AA44-398945CE9B22}"/>
    <cellStyle name="Comma 3 2 2 8 2 2" xfId="30815" xr:uid="{1026E259-8452-4550-8BEA-F043BCCC31EB}"/>
    <cellStyle name="Comma 3 2 2 8 3" xfId="22487" xr:uid="{0E731834-9E83-42BD-BEC2-5C1828992565}"/>
    <cellStyle name="Comma 3 2 2 9" xfId="8606" xr:uid="{059689E7-E0DF-49A9-A740-286C4A0D5943}"/>
    <cellStyle name="Comma 3 2 2 9 2" xfId="25263" xr:uid="{3E340124-7E1C-4F67-BEEC-EBA0F177FB9D}"/>
    <cellStyle name="Comma 3 2 3" xfId="376" xr:uid="{A29C1002-9343-4C86-875B-4317E1FC4C5F}"/>
    <cellStyle name="Comma 3 2 3 2" xfId="854" xr:uid="{CEE51E9F-4A44-431C-B693-2214BA635D4B}"/>
    <cellStyle name="Comma 3 2 3 2 2" xfId="2793" xr:uid="{AF7F8063-5914-4082-BBF5-31FD68B7C36D}"/>
    <cellStyle name="Comma 3 2 3 2 2 2" xfId="5573" xr:uid="{9BC44E19-C465-489A-BEF8-8021EC62F9EA}"/>
    <cellStyle name="Comma 3 2 3 2 2 2 2" xfId="13903" xr:uid="{5662F22C-093C-44C3-8842-53454DCAABA9}"/>
    <cellStyle name="Comma 3 2 3 2 2 2 2 2" xfId="30560" xr:uid="{BF722360-893D-48F7-995C-674DAEFFDDD1}"/>
    <cellStyle name="Comma 3 2 3 2 2 2 3" xfId="22232" xr:uid="{2C6C713D-1B60-4605-9A29-7630D09F7F46}"/>
    <cellStyle name="Comma 3 2 3 2 2 3" xfId="8349" xr:uid="{5ACF729A-17B2-4A9F-9BB6-25E351F45D09}"/>
    <cellStyle name="Comma 3 2 3 2 2 3 2" xfId="16679" xr:uid="{02B0F9C4-EB76-4CFA-A3E1-2C60E1E952A2}"/>
    <cellStyle name="Comma 3 2 3 2 2 3 2 2" xfId="33336" xr:uid="{9A1E3B81-29C1-4BA1-99FC-DA002214497D}"/>
    <cellStyle name="Comma 3 2 3 2 2 3 3" xfId="25008" xr:uid="{79857487-65C4-416E-B392-74185A3F0344}"/>
    <cellStyle name="Comma 3 2 3 2 2 4" xfId="11127" xr:uid="{0A50441F-2CA1-49DE-B6F3-0574AC6BBFF8}"/>
    <cellStyle name="Comma 3 2 3 2 2 4 2" xfId="27784" xr:uid="{23330BBD-6B48-4484-A110-EA9E360DA273}"/>
    <cellStyle name="Comma 3 2 3 2 2 5" xfId="33740" xr:uid="{4CC0390A-022D-483C-9116-3ABAC9DEC1F8}"/>
    <cellStyle name="Comma 3 2 3 2 2 6" xfId="19456" xr:uid="{8A5B271B-C0F5-48BF-9AE8-0AE1710BEF16}"/>
    <cellStyle name="Comma 3 2 3 2 3" xfId="2182" xr:uid="{83FCBE80-493B-4542-A0A0-92FCB11DA1F5}"/>
    <cellStyle name="Comma 3 2 3 2 3 2" xfId="4972" xr:uid="{C392E687-3DE4-4412-A1CE-4AC549B8B337}"/>
    <cellStyle name="Comma 3 2 3 2 3 2 2" xfId="13302" xr:uid="{F241A02F-524A-414A-A341-20BD021B8CDF}"/>
    <cellStyle name="Comma 3 2 3 2 3 2 2 2" xfId="29959" xr:uid="{3CCE4EA4-3F16-4EB0-ABB4-F2AB5784BE86}"/>
    <cellStyle name="Comma 3 2 3 2 3 2 3" xfId="21631" xr:uid="{A448325A-07B3-4C89-B8C5-B40E4B398C14}"/>
    <cellStyle name="Comma 3 2 3 2 3 3" xfId="7748" xr:uid="{8A4D4FB1-75CB-4DB3-A499-C39ADB98B604}"/>
    <cellStyle name="Comma 3 2 3 2 3 3 2" xfId="16078" xr:uid="{B1093325-BB09-44FF-B65B-A2D2F33A1B17}"/>
    <cellStyle name="Comma 3 2 3 2 3 3 2 2" xfId="32735" xr:uid="{9157D5FF-ED3C-4043-9533-479B73C68893}"/>
    <cellStyle name="Comma 3 2 3 2 3 3 3" xfId="24407" xr:uid="{8A696B14-4119-439D-B6EC-85C4A78DF321}"/>
    <cellStyle name="Comma 3 2 3 2 3 4" xfId="10526" xr:uid="{A3977506-C62D-4EE0-9180-931C3707289E}"/>
    <cellStyle name="Comma 3 2 3 2 3 4 2" xfId="27183" xr:uid="{6E9AD14F-4515-44A0-BB11-59C880E696C3}"/>
    <cellStyle name="Comma 3 2 3 2 3 5" xfId="33598" xr:uid="{D7D80A49-9B1C-4CD9-A65C-D408CB7EF8A7}"/>
    <cellStyle name="Comma 3 2 3 2 3 6" xfId="18855" xr:uid="{3CAD0713-F471-42F9-A489-60EB1027339A}"/>
    <cellStyle name="Comma 3 2 3 2 4" xfId="3645" xr:uid="{EDC96BF4-5C7B-4EAB-B7EC-371811D78B36}"/>
    <cellStyle name="Comma 3 2 3 2 4 2" xfId="11975" xr:uid="{85852D17-F592-4CDA-BDDD-C8DDC7B48CB5}"/>
    <cellStyle name="Comma 3 2 3 2 4 2 2" xfId="28632" xr:uid="{5A4E81EF-5604-4435-8DEB-739B0CA9591E}"/>
    <cellStyle name="Comma 3 2 3 2 4 3" xfId="20304" xr:uid="{2FD68AA7-9113-4EA8-A3F9-5E755676DD02}"/>
    <cellStyle name="Comma 3 2 3 2 5" xfId="6421" xr:uid="{761379C2-FF7E-4F43-9B29-655BE0A3DF57}"/>
    <cellStyle name="Comma 3 2 3 2 5 2" xfId="14751" xr:uid="{596BB217-1C18-4A17-AB4E-CB82B4011890}"/>
    <cellStyle name="Comma 3 2 3 2 5 2 2" xfId="31408" xr:uid="{3BB067D2-D2A3-40DE-9440-1D6CFB4415F1}"/>
    <cellStyle name="Comma 3 2 3 2 5 3" xfId="23080" xr:uid="{A2D487B1-8D70-4BD3-BEAD-E75DC2861863}"/>
    <cellStyle name="Comma 3 2 3 2 6" xfId="9199" xr:uid="{C7FCC403-21D9-49F1-AA43-9742F5A9FE37}"/>
    <cellStyle name="Comma 3 2 3 2 6 2" xfId="25856" xr:uid="{C9ACE179-A9D6-435A-BE2F-04C72461799E}"/>
    <cellStyle name="Comma 3 2 3 2 7" xfId="33465" xr:uid="{CD17F7D1-7B22-4929-B60D-339D921E8234}"/>
    <cellStyle name="Comma 3 2 3 2 8" xfId="17528" xr:uid="{958F21A4-69A4-467B-A4EA-92F22E012990}"/>
    <cellStyle name="Comma 3 2 3 3" xfId="2744" xr:uid="{1F3D6477-8114-4BED-851F-7C82BD6597A1}"/>
    <cellStyle name="Comma 3 2 3 3 2" xfId="5526" xr:uid="{E47BBA40-CA8B-4233-9420-45483B52BCAD}"/>
    <cellStyle name="Comma 3 2 3 3 2 2" xfId="13856" xr:uid="{3B3C78AD-A4B0-4F9E-BB67-DC70C7B5A3C6}"/>
    <cellStyle name="Comma 3 2 3 3 2 2 2" xfId="30513" xr:uid="{EA000716-2962-4773-B79E-483656A38190}"/>
    <cellStyle name="Comma 3 2 3 3 2 3" xfId="22185" xr:uid="{F4639F03-962F-40BF-ABE7-108856E37D59}"/>
    <cellStyle name="Comma 3 2 3 3 3" xfId="8302" xr:uid="{C3E38CE8-C22A-4503-9C57-880E29D00654}"/>
    <cellStyle name="Comma 3 2 3 3 3 2" xfId="16632" xr:uid="{8107467A-42F6-45C1-ABA2-D9B46915DD7D}"/>
    <cellStyle name="Comma 3 2 3 3 3 2 2" xfId="33289" xr:uid="{E6E6E97F-41C6-4746-98B2-365D375DF4BA}"/>
    <cellStyle name="Comma 3 2 3 3 3 3" xfId="24961" xr:uid="{0ECACF3C-3F74-48BF-AAC4-38239482F9FC}"/>
    <cellStyle name="Comma 3 2 3 3 4" xfId="11080" xr:uid="{3C5F59C4-9D46-433E-A616-F2737B0DA301}"/>
    <cellStyle name="Comma 3 2 3 3 4 2" xfId="27737" xr:uid="{85517AA3-81E3-439B-9EC7-7F2F2F0FA862}"/>
    <cellStyle name="Comma 3 2 3 3 5" xfId="33691" xr:uid="{A660AFB6-A4F0-4446-82BA-D396044DC5FA}"/>
    <cellStyle name="Comma 3 2 3 3 6" xfId="19409" xr:uid="{EB236FB2-D407-4DC1-99B5-7A12BA47745D}"/>
    <cellStyle name="Comma 3 2 3 4" xfId="1706" xr:uid="{9654FB2D-7CB2-462E-ABCA-DB49E573CCC4}"/>
    <cellStyle name="Comma 3 2 3 4 2" xfId="4496" xr:uid="{802FE24C-3C81-40B3-937B-12619E42C4FA}"/>
    <cellStyle name="Comma 3 2 3 4 2 2" xfId="12826" xr:uid="{3282B135-0F31-4F52-943E-47043C418214}"/>
    <cellStyle name="Comma 3 2 3 4 2 2 2" xfId="29483" xr:uid="{0A4FE64E-6036-4B3D-90E9-7815109EDC39}"/>
    <cellStyle name="Comma 3 2 3 4 2 3" xfId="21155" xr:uid="{74F106DD-8A65-417E-9D62-CC5713F125EC}"/>
    <cellStyle name="Comma 3 2 3 4 3" xfId="7272" xr:uid="{244DDF22-6C3B-4037-BD06-F17AF44B62A4}"/>
    <cellStyle name="Comma 3 2 3 4 3 2" xfId="15602" xr:uid="{D94D5831-0983-4CA5-8F8B-F792E62E1B9C}"/>
    <cellStyle name="Comma 3 2 3 4 3 2 2" xfId="32259" xr:uid="{BC9B6AC4-6992-4DA3-AFA0-73FA83B44EBA}"/>
    <cellStyle name="Comma 3 2 3 4 3 3" xfId="23931" xr:uid="{69F7C0BB-2ED2-4D0C-87F5-ED4B23BA78F9}"/>
    <cellStyle name="Comma 3 2 3 4 4" xfId="10050" xr:uid="{A068B5C4-EC15-4DCB-96D7-CF239108E28C}"/>
    <cellStyle name="Comma 3 2 3 4 4 2" xfId="26707" xr:uid="{CC002B69-2E14-424A-B247-FA5585D44AB0}"/>
    <cellStyle name="Comma 3 2 3 4 5" xfId="33551" xr:uid="{BFFE6A0C-5EEB-4DA4-AAA5-2C8ABC9F3C23}"/>
    <cellStyle name="Comma 3 2 3 4 6" xfId="18379" xr:uid="{F0D1907F-ABCF-45D3-B131-26EAE7071A3A}"/>
    <cellStyle name="Comma 3 2 3 5" xfId="3169" xr:uid="{8A2A910A-42E0-4509-8C29-5679BDE34692}"/>
    <cellStyle name="Comma 3 2 3 5 2" xfId="11499" xr:uid="{3D9AEF2E-4C71-42E4-9340-0DEF20958D60}"/>
    <cellStyle name="Comma 3 2 3 5 2 2" xfId="28156" xr:uid="{E26D1F87-933D-4F4A-A534-66B0C8467A26}"/>
    <cellStyle name="Comma 3 2 3 5 3" xfId="19828" xr:uid="{F5A9C79D-2493-4B72-97B4-4141B4063BAE}"/>
    <cellStyle name="Comma 3 2 3 6" xfId="5945" xr:uid="{562511EC-3782-4862-9CD5-2ECC46F623DC}"/>
    <cellStyle name="Comma 3 2 3 6 2" xfId="14275" xr:uid="{C6B88F99-B44F-433F-9E3D-5187377B475E}"/>
    <cellStyle name="Comma 3 2 3 6 2 2" xfId="30932" xr:uid="{3A860986-88E7-4ABA-85C2-AA68DD63D474}"/>
    <cellStyle name="Comma 3 2 3 6 3" xfId="22604" xr:uid="{12E7C0FC-99CA-463E-819A-00C17530601D}"/>
    <cellStyle name="Comma 3 2 3 7" xfId="8723" xr:uid="{3581118A-FCAD-4692-8EE5-2C6B10F1A928}"/>
    <cellStyle name="Comma 3 2 3 7 2" xfId="25380" xr:uid="{5999BFCB-C9A0-41F0-A6E8-9B39BC948380}"/>
    <cellStyle name="Comma 3 2 3 8" xfId="33416" xr:uid="{CDD502FE-B842-438B-8EC1-0B6FD03FEDE0}"/>
    <cellStyle name="Comma 3 2 3 9" xfId="17052" xr:uid="{63AF602B-8E5E-4439-A3C5-25AD92B4AB99}"/>
    <cellStyle name="Comma 3 2 4" xfId="612" xr:uid="{3A34D713-495C-4EA4-9820-36B9708CDCEE}"/>
    <cellStyle name="Comma 3 2 4 2" xfId="2767" xr:uid="{CFC38FCD-FE97-4BC5-8FC5-3E5A75FCF3EA}"/>
    <cellStyle name="Comma 3 2 4 2 2" xfId="5549" xr:uid="{417AA469-4F8D-496C-B1A4-B2328C3440E5}"/>
    <cellStyle name="Comma 3 2 4 2 2 2" xfId="13879" xr:uid="{A51071BE-DF4E-4C84-BED2-C10265674CB7}"/>
    <cellStyle name="Comma 3 2 4 2 2 2 2" xfId="30536" xr:uid="{4A0A720F-516F-4619-997D-06E38EE96D2E}"/>
    <cellStyle name="Comma 3 2 4 2 2 3" xfId="22208" xr:uid="{A095920D-4A92-4B20-9F80-2C2B5660661F}"/>
    <cellStyle name="Comma 3 2 4 2 3" xfId="8325" xr:uid="{676C2EEB-A244-42BA-BA9F-080EBA5836E1}"/>
    <cellStyle name="Comma 3 2 4 2 3 2" xfId="16655" xr:uid="{070EA4E5-F521-45FE-8229-6D5B69049D87}"/>
    <cellStyle name="Comma 3 2 4 2 3 2 2" xfId="33312" xr:uid="{F11F8180-33BA-4DF5-9B79-19A2DD374583}"/>
    <cellStyle name="Comma 3 2 4 2 3 3" xfId="24984" xr:uid="{C6A7A9FF-38D1-4D47-9C18-5CD5EE6F93E9}"/>
    <cellStyle name="Comma 3 2 4 2 4" xfId="11103" xr:uid="{7A6F3D69-99FC-4839-A873-6B15E7E2D5DE}"/>
    <cellStyle name="Comma 3 2 4 2 4 2" xfId="27760" xr:uid="{F84BB502-E91C-48F0-B73B-EA6CCC50E074}"/>
    <cellStyle name="Comma 3 2 4 2 5" xfId="33714" xr:uid="{05A7CAEA-78C3-4E9B-B8D1-E80A0CD7DC2E}"/>
    <cellStyle name="Comma 3 2 4 2 6" xfId="19432" xr:uid="{C222B2DD-CA22-4CA3-9A16-60CB6FEF1910}"/>
    <cellStyle name="Comma 3 2 4 3" xfId="1942" xr:uid="{80473D43-086B-4CA0-A99D-E6E386BE7639}"/>
    <cellStyle name="Comma 3 2 4 3 2" xfId="4732" xr:uid="{B9961368-5477-4E4D-90E8-6B2CA50F24E5}"/>
    <cellStyle name="Comma 3 2 4 3 2 2" xfId="13062" xr:uid="{52322D79-4412-4F4A-94CE-C66C037DCF92}"/>
    <cellStyle name="Comma 3 2 4 3 2 2 2" xfId="29719" xr:uid="{2681BF51-0FD6-47CE-A2BD-06289D8AD144}"/>
    <cellStyle name="Comma 3 2 4 3 2 3" xfId="21391" xr:uid="{F8BA4868-D095-46D2-9221-5200630EBE4B}"/>
    <cellStyle name="Comma 3 2 4 3 3" xfId="7508" xr:uid="{A7098C91-E7FC-4A83-98DE-890CB0AF7A03}"/>
    <cellStyle name="Comma 3 2 4 3 3 2" xfId="15838" xr:uid="{1C0B85FC-5CC6-4402-8184-D7D4D64638D1}"/>
    <cellStyle name="Comma 3 2 4 3 3 2 2" xfId="32495" xr:uid="{B9EDEE2E-5F91-49CE-940A-300DC98AD285}"/>
    <cellStyle name="Comma 3 2 4 3 3 3" xfId="24167" xr:uid="{E9AF3629-56E3-46A1-B164-28C088ED2773}"/>
    <cellStyle name="Comma 3 2 4 3 4" xfId="10286" xr:uid="{A7C6DE0A-CBC5-4B26-8CAE-8E634CA76CB7}"/>
    <cellStyle name="Comma 3 2 4 3 4 2" xfId="26943" xr:uid="{577B79BB-0B58-4614-AFD9-009645529796}"/>
    <cellStyle name="Comma 3 2 4 3 5" xfId="33574" xr:uid="{046A812E-A8BB-4EDC-AE93-935914013E24}"/>
    <cellStyle name="Comma 3 2 4 3 6" xfId="18615" xr:uid="{908D5564-C179-49D0-9F60-BA05277ACABC}"/>
    <cellStyle name="Comma 3 2 4 4" xfId="3405" xr:uid="{8944B1B6-02C6-4969-A951-6DE1690DB4D0}"/>
    <cellStyle name="Comma 3 2 4 4 2" xfId="11735" xr:uid="{567248B3-908B-480C-AB7F-4BBAF41F5ACD}"/>
    <cellStyle name="Comma 3 2 4 4 2 2" xfId="28392" xr:uid="{948EE3CC-06E6-495E-9843-FF8800BF0073}"/>
    <cellStyle name="Comma 3 2 4 4 3" xfId="20064" xr:uid="{3592070C-2F47-4908-99A9-A5DDB2FD6222}"/>
    <cellStyle name="Comma 3 2 4 5" xfId="6181" xr:uid="{3B61D643-AFAB-49A0-9A7E-7A995FB073E7}"/>
    <cellStyle name="Comma 3 2 4 5 2" xfId="14511" xr:uid="{FA6FE6A1-3408-45F2-BC36-44F5F4564D7D}"/>
    <cellStyle name="Comma 3 2 4 5 2 2" xfId="31168" xr:uid="{24B86167-46A6-4AD2-B59F-B4C14B7687C8}"/>
    <cellStyle name="Comma 3 2 4 5 3" xfId="22840" xr:uid="{5225653D-156F-42A8-9453-C6099926E884}"/>
    <cellStyle name="Comma 3 2 4 6" xfId="8959" xr:uid="{006EC78C-018D-4E98-8DF7-0D30D2FA57D9}"/>
    <cellStyle name="Comma 3 2 4 6 2" xfId="25616" xr:uid="{245CE51E-D358-4803-9592-EA7033B59073}"/>
    <cellStyle name="Comma 3 2 4 7" xfId="33439" xr:uid="{28A466FA-5C02-4C0E-92A8-5CED6FBFFC37}"/>
    <cellStyle name="Comma 3 2 4 8" xfId="17288" xr:uid="{3BA06E84-F27B-42E9-A8C0-A7E6F29350BC}"/>
    <cellStyle name="Comma 3 2 5" xfId="1089" xr:uid="{DFB06BFA-0E26-4DDD-8099-DB43102000D4}"/>
    <cellStyle name="Comma 3 2 5 2" xfId="2816" xr:uid="{9A54D020-0D4A-4715-9EA9-7E84BF822EDE}"/>
    <cellStyle name="Comma 3 2 5 2 2" xfId="5596" xr:uid="{6F9BD838-0FF3-49BD-8A68-E3DD0D219F28}"/>
    <cellStyle name="Comma 3 2 5 2 2 2" xfId="13926" xr:uid="{F3DC9263-5B34-4EC9-914C-4D39B567838A}"/>
    <cellStyle name="Comma 3 2 5 2 2 2 2" xfId="30583" xr:uid="{AE286A34-929D-41CC-BA55-82236DD7966A}"/>
    <cellStyle name="Comma 3 2 5 2 2 3" xfId="22255" xr:uid="{C260F43A-BC00-4495-ADA1-7DE32E662888}"/>
    <cellStyle name="Comma 3 2 5 2 3" xfId="8372" xr:uid="{08BDB455-6CFE-44E1-8646-B5D60990D3AC}"/>
    <cellStyle name="Comma 3 2 5 2 3 2" xfId="16702" xr:uid="{95A33A09-7D9E-42E5-BE28-7C11D5898C11}"/>
    <cellStyle name="Comma 3 2 5 2 3 2 2" xfId="33359" xr:uid="{E6896D4A-F463-4677-933B-517826734E23}"/>
    <cellStyle name="Comma 3 2 5 2 3 3" xfId="25031" xr:uid="{851D3491-06E9-4625-94E7-4A0C649E195A}"/>
    <cellStyle name="Comma 3 2 5 2 4" xfId="11150" xr:uid="{533CE1E0-6607-4337-9FC6-54AA5412D738}"/>
    <cellStyle name="Comma 3 2 5 2 4 2" xfId="27807" xr:uid="{36067162-3EC4-42FD-8EF6-51EF30F3274B}"/>
    <cellStyle name="Comma 3 2 5 2 5" xfId="33763" xr:uid="{6080666B-27BB-4E58-8067-CD8808FA5BEB}"/>
    <cellStyle name="Comma 3 2 5 2 6" xfId="19479" xr:uid="{E3D30743-FF1D-49CB-953A-C5BFF29225C9}"/>
    <cellStyle name="Comma 3 2 5 3" xfId="2417" xr:uid="{2DF72087-2FA7-4DA1-9794-C63765F739B8}"/>
    <cellStyle name="Comma 3 2 5 3 2" xfId="5207" xr:uid="{96ECE17E-0532-484C-BB2E-B8C2E65DAC3B}"/>
    <cellStyle name="Comma 3 2 5 3 2 2" xfId="13537" xr:uid="{B81B5C9C-8D77-4D2C-9F35-B2A848BB4802}"/>
    <cellStyle name="Comma 3 2 5 3 2 2 2" xfId="30194" xr:uid="{30135D43-BD35-47EB-A65C-407F6408664E}"/>
    <cellStyle name="Comma 3 2 5 3 2 3" xfId="21866" xr:uid="{B26B331A-7FD6-4721-BC9F-CBDC8329671E}"/>
    <cellStyle name="Comma 3 2 5 3 3" xfId="7983" xr:uid="{7D170FC9-EC3A-4D80-AE61-56AE2ECB0574}"/>
    <cellStyle name="Comma 3 2 5 3 3 2" xfId="16313" xr:uid="{6075269D-BDC3-47E8-9859-79A40481CE96}"/>
    <cellStyle name="Comma 3 2 5 3 3 2 2" xfId="32970" xr:uid="{3C5052AE-8714-4085-BC6E-B41104050A61}"/>
    <cellStyle name="Comma 3 2 5 3 3 3" xfId="24642" xr:uid="{F19A4282-43CA-408B-944D-EF4699AC8CB6}"/>
    <cellStyle name="Comma 3 2 5 3 4" xfId="10761" xr:uid="{652E3E75-A0F4-4197-BA2A-F2AE268F2F40}"/>
    <cellStyle name="Comma 3 2 5 3 4 2" xfId="27418" xr:uid="{FFD421EB-099F-4A26-BB97-0C891090FC28}"/>
    <cellStyle name="Comma 3 2 5 3 5" xfId="33621" xr:uid="{804F5DCB-D084-4F91-86DB-3E468A0C30C4}"/>
    <cellStyle name="Comma 3 2 5 3 6" xfId="19090" xr:uid="{FCEF29AA-828E-4971-B66E-0309A8B55AA5}"/>
    <cellStyle name="Comma 3 2 5 4" xfId="3880" xr:uid="{F838DB0C-9832-4A2A-B151-851CC2F81D20}"/>
    <cellStyle name="Comma 3 2 5 4 2" xfId="12210" xr:uid="{02EC65F2-78E8-4E5E-9E5A-5D5828CBB630}"/>
    <cellStyle name="Comma 3 2 5 4 2 2" xfId="28867" xr:uid="{E8CDC988-5B8A-453F-926D-05BCCAD8D7C5}"/>
    <cellStyle name="Comma 3 2 5 4 3" xfId="20539" xr:uid="{2B3B1221-5D56-4F50-BB4F-F9227D0073E9}"/>
    <cellStyle name="Comma 3 2 5 5" xfId="6656" xr:uid="{B7183500-872B-4FA0-BC4B-45583F1E2BD2}"/>
    <cellStyle name="Comma 3 2 5 5 2" xfId="14986" xr:uid="{1200EEDA-4329-4619-B797-F8493EDD1BA8}"/>
    <cellStyle name="Comma 3 2 5 5 2 2" xfId="31643" xr:uid="{3C06602C-F1BC-4654-A0E4-E4A48920F334}"/>
    <cellStyle name="Comma 3 2 5 5 3" xfId="23315" xr:uid="{2695ABE2-8811-4F3D-BAD1-785252B3BE46}"/>
    <cellStyle name="Comma 3 2 5 6" xfId="9434" xr:uid="{3272BD7A-2618-4118-9AF6-553FB266046A}"/>
    <cellStyle name="Comma 3 2 5 6 2" xfId="26091" xr:uid="{A8A44802-12AE-4C9D-AF01-E3F7EF5DCBC9}"/>
    <cellStyle name="Comma 3 2 5 7" xfId="33488" xr:uid="{D9DAD333-B40A-4977-9C0D-CACF7C112893}"/>
    <cellStyle name="Comma 3 2 5 8" xfId="17763" xr:uid="{E5EA2950-CAD0-49CB-B39D-2D7A49A902B0}"/>
    <cellStyle name="Comma 3 2 6" xfId="1354" xr:uid="{6B6156AF-25BF-4E50-89CA-AFA477F5BF21}"/>
    <cellStyle name="Comma 3 2 6 2" xfId="2682" xr:uid="{E5B95C2C-D4DC-422B-85A0-B9A67A5AEACC}"/>
    <cellStyle name="Comma 3 2 6 2 2" xfId="5472" xr:uid="{9A24BF39-516B-4C17-B3DE-8E127AF107D1}"/>
    <cellStyle name="Comma 3 2 6 2 2 2" xfId="13802" xr:uid="{C8C03698-5DAE-4641-86AA-791FA1E9D364}"/>
    <cellStyle name="Comma 3 2 6 2 2 2 2" xfId="30459" xr:uid="{5228D5DC-ED06-4047-81F1-46903853ACEF}"/>
    <cellStyle name="Comma 3 2 6 2 2 3" xfId="22131" xr:uid="{1672443E-726D-436D-9ED3-C08FD7B1CC64}"/>
    <cellStyle name="Comma 3 2 6 2 3" xfId="8248" xr:uid="{C773EED9-36A7-434F-A0FE-D55FE0747278}"/>
    <cellStyle name="Comma 3 2 6 2 3 2" xfId="16578" xr:uid="{A6551DD7-BA7A-4D61-BD08-117CF442BDBF}"/>
    <cellStyle name="Comma 3 2 6 2 3 2 2" xfId="33235" xr:uid="{4035385F-EE7F-45BF-939E-9B47DBDA0A9E}"/>
    <cellStyle name="Comma 3 2 6 2 3 3" xfId="24907" xr:uid="{D19265B8-F86B-494A-A5AB-9867F684BF8D}"/>
    <cellStyle name="Comma 3 2 6 2 4" xfId="11026" xr:uid="{448EABC2-2E9F-4228-A5AF-5CCA3C030371}"/>
    <cellStyle name="Comma 3 2 6 2 4 2" xfId="27683" xr:uid="{43D307C4-D81A-47B0-A3D5-2812CD0F9FD8}"/>
    <cellStyle name="Comma 3 2 6 2 5" xfId="33651" xr:uid="{EACDA02D-0D2A-4A32-9303-4C095312BCCA}"/>
    <cellStyle name="Comma 3 2 6 2 6" xfId="19355" xr:uid="{A3E4C054-2FA2-4FE9-BA05-C55321394C29}"/>
    <cellStyle name="Comma 3 2 6 3" xfId="4145" xr:uid="{428A23FA-C68D-404A-86E0-42A117DCA764}"/>
    <cellStyle name="Comma 3 2 6 3 2" xfId="12475" xr:uid="{14271748-1BD1-454E-B9A5-D9C40B2C09E4}"/>
    <cellStyle name="Comma 3 2 6 3 2 2" xfId="29132" xr:uid="{97603701-ECD9-4F79-A945-98A84693793A}"/>
    <cellStyle name="Comma 3 2 6 3 3" xfId="20804" xr:uid="{72158074-6240-4C6A-A3D6-90D636B31F2E}"/>
    <cellStyle name="Comma 3 2 6 4" xfId="6921" xr:uid="{CE5BDD99-BA61-4703-AC88-8A6E54243F06}"/>
    <cellStyle name="Comma 3 2 6 4 2" xfId="15251" xr:uid="{FE0F4AB5-80A8-489C-B428-2B934CD2A101}"/>
    <cellStyle name="Comma 3 2 6 4 2 2" xfId="31908" xr:uid="{B4F71DA9-DED7-40B9-BD6B-9A50115C3054}"/>
    <cellStyle name="Comma 3 2 6 4 3" xfId="23580" xr:uid="{E23F0FF4-0789-4A72-9A97-F58031A4DD9B}"/>
    <cellStyle name="Comma 3 2 6 5" xfId="9699" xr:uid="{DFAF76F2-A44E-48E3-AB84-973BED155A60}"/>
    <cellStyle name="Comma 3 2 6 5 2" xfId="26356" xr:uid="{238F1C56-2C26-4F47-AB27-03839580511D}"/>
    <cellStyle name="Comma 3 2 6 6" xfId="33518" xr:uid="{2FA90162-38A3-465C-B0F5-ED95C505CF62}"/>
    <cellStyle name="Comma 3 2 6 7" xfId="18028" xr:uid="{E9C1043B-5517-49FE-A4FB-6B61D66EE4B5}"/>
    <cellStyle name="Comma 3 2 7" xfId="2720" xr:uid="{8BC2CE5A-D8E7-4194-A38E-6108B45E2517}"/>
    <cellStyle name="Comma 3 2 7 2" xfId="5503" xr:uid="{2D7E86CF-1AB6-4078-B123-04AD3E25A489}"/>
    <cellStyle name="Comma 3 2 7 2 2" xfId="13833" xr:uid="{37A3524A-D8D3-4EB7-B1CE-132D307921BA}"/>
    <cellStyle name="Comma 3 2 7 2 2 2" xfId="30490" xr:uid="{D9375F50-F38E-4E90-A9FD-14EFB5C9DB89}"/>
    <cellStyle name="Comma 3 2 7 2 3" xfId="22162" xr:uid="{C3128A9D-3AA3-4AF1-9A64-70E2E8249AE7}"/>
    <cellStyle name="Comma 3 2 7 3" xfId="8279" xr:uid="{A08B26A5-0A00-49E3-8382-5CBAACE8E132}"/>
    <cellStyle name="Comma 3 2 7 3 2" xfId="16609" xr:uid="{21F61A2F-D2EE-4E08-910F-EC8EBCF2C7EB}"/>
    <cellStyle name="Comma 3 2 7 3 2 2" xfId="33266" xr:uid="{B644E254-D69F-4110-9E16-535880812EDB}"/>
    <cellStyle name="Comma 3 2 7 3 3" xfId="24938" xr:uid="{C1DE1DD9-A491-4BD7-82CE-A543F8A78C74}"/>
    <cellStyle name="Comma 3 2 7 4" xfId="11057" xr:uid="{664EA2B9-B630-47A3-811B-4AF353109F7C}"/>
    <cellStyle name="Comma 3 2 7 4 2" xfId="27714" xr:uid="{64E21A4E-6672-450F-ACF9-243E1BE50F9E}"/>
    <cellStyle name="Comma 3 2 7 5" xfId="33667" xr:uid="{E9A16427-B1F0-4747-91F6-DD77F3A33148}"/>
    <cellStyle name="Comma 3 2 7 6" xfId="19386" xr:uid="{E15EF974-976C-47E0-925F-775DA2841903}"/>
    <cellStyle name="Comma 3 2 8" xfId="1469" xr:uid="{17CB4B69-2AD0-4B9E-AC27-D893A6556393}"/>
    <cellStyle name="Comma 3 2 8 2" xfId="4259" xr:uid="{211E4478-EF6F-4002-80BE-C1CFFCBF864E}"/>
    <cellStyle name="Comma 3 2 8 2 2" xfId="12589" xr:uid="{B327AD87-169D-45FB-A6B3-85F608F3BDE5}"/>
    <cellStyle name="Comma 3 2 8 2 2 2" xfId="29246" xr:uid="{AB155143-526D-4A8B-AD78-A73F83E7D00E}"/>
    <cellStyle name="Comma 3 2 8 2 3" xfId="20918" xr:uid="{5BA4F53F-6D56-43C2-B952-1AE2FBF3925E}"/>
    <cellStyle name="Comma 3 2 8 3" xfId="7035" xr:uid="{80A5DFAE-8E1D-4915-943B-A2412B65DF0E}"/>
    <cellStyle name="Comma 3 2 8 3 2" xfId="15365" xr:uid="{CCC38B41-864E-48C6-B2F3-99319B9BB0BB}"/>
    <cellStyle name="Comma 3 2 8 3 2 2" xfId="32022" xr:uid="{642317B1-30EF-48D5-8EF7-04EAD41E6B75}"/>
    <cellStyle name="Comma 3 2 8 3 3" xfId="23694" xr:uid="{43A363AB-48C8-4831-91F9-72F9B86FBDCD}"/>
    <cellStyle name="Comma 3 2 8 4" xfId="9813" xr:uid="{C79C2365-8243-4020-A884-96105E904A85}"/>
    <cellStyle name="Comma 3 2 8 4 2" xfId="26470" xr:uid="{4EF12B0A-579C-49ED-BF29-214740605217}"/>
    <cellStyle name="Comma 3 2 8 5" xfId="33528" xr:uid="{75267E29-A882-4F71-A0CD-313005F5FD2F}"/>
    <cellStyle name="Comma 3 2 8 6" xfId="18142" xr:uid="{C11A055F-81B2-470B-BDCD-C0EF4694EE61}"/>
    <cellStyle name="Comma 3 2 9" xfId="2932" xr:uid="{FDCA0C9A-73A7-4C09-B83A-ABB3357B2E43}"/>
    <cellStyle name="Comma 3 2 9 2" xfId="11262" xr:uid="{D2683F2A-F4CC-4BC2-B8E6-11436E00A721}"/>
    <cellStyle name="Comma 3 2 9 2 2" xfId="27919" xr:uid="{C89F8F94-06FD-4C0E-931E-2F824D375404}"/>
    <cellStyle name="Comma 3 2 9 3" xfId="19591" xr:uid="{5DE3306C-2A3E-482F-A4B1-F59CE3599C8D}"/>
    <cellStyle name="Comma 3 3" xfId="219" xr:uid="{9993076F-DBEE-42B3-B8DA-11DBB83DA1CB}"/>
    <cellStyle name="Comma 3 3 10" xfId="8570" xr:uid="{324C4619-12F9-4A8E-B07F-966D9B5726DD}"/>
    <cellStyle name="Comma 3 3 10 2" xfId="25227" xr:uid="{97C7A7FE-A428-499E-9EF1-81AED6C4BF95}"/>
    <cellStyle name="Comma 3 3 11" xfId="33402" xr:uid="{94E15D53-C313-4499-8C6D-FFA8C748CADE}"/>
    <cellStyle name="Comma 3 3 12" xfId="16899" xr:uid="{306E65D9-96B2-4818-9456-8F6D358EFA89}"/>
    <cellStyle name="Comma 3 3 2" xfId="460" xr:uid="{72B54F74-3A5C-4F11-9F69-D148F5024158}"/>
    <cellStyle name="Comma 3 3 2 2" xfId="937" xr:uid="{B85B1F22-00D0-40B3-9A50-356CE7FE5B68}"/>
    <cellStyle name="Comma 3 3 2 2 2" xfId="2802" xr:uid="{58673055-790A-4935-90D5-FFEB7780D736}"/>
    <cellStyle name="Comma 3 3 2 2 2 2" xfId="5582" xr:uid="{D0084076-D13C-4FFF-9713-A34B51DFA324}"/>
    <cellStyle name="Comma 3 3 2 2 2 2 2" xfId="13912" xr:uid="{87D7803E-62EB-4C34-BA3B-15072B664F96}"/>
    <cellStyle name="Comma 3 3 2 2 2 2 2 2" xfId="30569" xr:uid="{4A6CC60B-0BC3-4AF6-9BF6-19B5EC89FE81}"/>
    <cellStyle name="Comma 3 3 2 2 2 2 3" xfId="22241" xr:uid="{C49F6ABF-AE55-4375-9C62-9358E425DAA7}"/>
    <cellStyle name="Comma 3 3 2 2 2 3" xfId="8358" xr:uid="{AA5EEB36-6357-4DC3-9020-7FF0F5A63C3F}"/>
    <cellStyle name="Comma 3 3 2 2 2 3 2" xfId="16688" xr:uid="{7F446229-C355-4B7D-9CAA-96CDB7EE208A}"/>
    <cellStyle name="Comma 3 3 2 2 2 3 2 2" xfId="33345" xr:uid="{98C766BD-E90D-468A-85EA-69686A2729B1}"/>
    <cellStyle name="Comma 3 3 2 2 2 3 3" xfId="25017" xr:uid="{6D2F1973-82B5-44D2-9090-A7C18E1FB35B}"/>
    <cellStyle name="Comma 3 3 2 2 2 4" xfId="11136" xr:uid="{3BA0CB7B-B1F2-428F-9B35-3E9D1B7A9BD6}"/>
    <cellStyle name="Comma 3 3 2 2 2 4 2" xfId="27793" xr:uid="{F10FADE1-4D1B-424C-A7DC-7E68660FE004}"/>
    <cellStyle name="Comma 3 3 2 2 2 5" xfId="33749" xr:uid="{AF6974EF-6042-4969-BCE5-AFB85DEA17A9}"/>
    <cellStyle name="Comma 3 3 2 2 2 6" xfId="19465" xr:uid="{D188D3D5-6C74-4920-B316-BDDD06069741}"/>
    <cellStyle name="Comma 3 3 2 2 3" xfId="2265" xr:uid="{1028A7FF-7F67-4DF3-B557-5832C766FDE5}"/>
    <cellStyle name="Comma 3 3 2 2 3 2" xfId="5055" xr:uid="{97820FB7-AA8A-4179-9526-FF4613C44726}"/>
    <cellStyle name="Comma 3 3 2 2 3 2 2" xfId="13385" xr:uid="{05C1C2ED-719E-4027-BD30-DE35AF393749}"/>
    <cellStyle name="Comma 3 3 2 2 3 2 2 2" xfId="30042" xr:uid="{61B1C8C4-3335-44C3-A958-B34B71F3DE9A}"/>
    <cellStyle name="Comma 3 3 2 2 3 2 3" xfId="21714" xr:uid="{5F55A50A-9B0B-4D61-8955-F642DD1EDEC3}"/>
    <cellStyle name="Comma 3 3 2 2 3 3" xfId="7831" xr:uid="{DB954293-FD6D-4BB3-84AF-2630404FA671}"/>
    <cellStyle name="Comma 3 3 2 2 3 3 2" xfId="16161" xr:uid="{978C8718-A15F-4ADA-AFEB-E899E2D29708}"/>
    <cellStyle name="Comma 3 3 2 2 3 3 2 2" xfId="32818" xr:uid="{64E9B7A8-E051-4AB1-A460-29F98323AC68}"/>
    <cellStyle name="Comma 3 3 2 2 3 3 3" xfId="24490" xr:uid="{60F3172B-C01D-4535-A6DE-67F68F87D7CA}"/>
    <cellStyle name="Comma 3 3 2 2 3 4" xfId="10609" xr:uid="{DCEF2680-5E58-4949-BA1C-B9A39245C5BC}"/>
    <cellStyle name="Comma 3 3 2 2 3 4 2" xfId="27266" xr:uid="{F9875FE0-30DF-43C7-974C-839C4F2CA80A}"/>
    <cellStyle name="Comma 3 3 2 2 3 5" xfId="33607" xr:uid="{FE4CC915-B4D2-4A13-B5A4-3E8F0259D460}"/>
    <cellStyle name="Comma 3 3 2 2 3 6" xfId="18938" xr:uid="{69822AF4-0FFF-48C4-940C-AA8BAC08C56F}"/>
    <cellStyle name="Comma 3 3 2 2 4" xfId="3728" xr:uid="{28FBA9A1-05CA-4C6D-9BA8-54D9A924829D}"/>
    <cellStyle name="Comma 3 3 2 2 4 2" xfId="12058" xr:uid="{E7FF5F90-B0F5-460B-B557-E3F690BC65F2}"/>
    <cellStyle name="Comma 3 3 2 2 4 2 2" xfId="28715" xr:uid="{419EC1DA-F72F-46A3-97DF-A777E302B643}"/>
    <cellStyle name="Comma 3 3 2 2 4 3" xfId="20387" xr:uid="{AC63B005-77CF-4B51-BB10-D7CE3B49CAB0}"/>
    <cellStyle name="Comma 3 3 2 2 5" xfId="6504" xr:uid="{FC068F18-8AD7-4BAE-9E04-42749D68D761}"/>
    <cellStyle name="Comma 3 3 2 2 5 2" xfId="14834" xr:uid="{8C111A0F-DABF-4F0A-BF6A-14474EDBF36A}"/>
    <cellStyle name="Comma 3 3 2 2 5 2 2" xfId="31491" xr:uid="{FD407AEC-088D-4B90-AE08-2C429FBF7409}"/>
    <cellStyle name="Comma 3 3 2 2 5 3" xfId="23163" xr:uid="{627D89D7-AF33-4131-AF54-856ED2AB729B}"/>
    <cellStyle name="Comma 3 3 2 2 6" xfId="9282" xr:uid="{4DE3EC9A-E8C0-499A-AE0B-A83829120EA5}"/>
    <cellStyle name="Comma 3 3 2 2 6 2" xfId="25939" xr:uid="{3E298C9E-8BDE-42DA-9C7F-5CF679287F12}"/>
    <cellStyle name="Comma 3 3 2 2 7" xfId="33474" xr:uid="{484098E2-6ADB-4772-A997-0E9B2349A56E}"/>
    <cellStyle name="Comma 3 3 2 2 8" xfId="17611" xr:uid="{71B7E6A8-C0C0-4BF7-A9F5-F3E7AE8C5E43}"/>
    <cellStyle name="Comma 3 3 2 3" xfId="2753" xr:uid="{B80F981A-A612-424B-8B7A-780424DA831C}"/>
    <cellStyle name="Comma 3 3 2 3 2" xfId="5535" xr:uid="{FB30FBC0-EBF7-4510-A43C-0E0A7761F40C}"/>
    <cellStyle name="Comma 3 3 2 3 2 2" xfId="13865" xr:uid="{7242DC6E-A792-4657-8846-72DA9DE80A77}"/>
    <cellStyle name="Comma 3 3 2 3 2 2 2" xfId="30522" xr:uid="{A306150F-8464-4BCD-BF82-9A95F5FE4883}"/>
    <cellStyle name="Comma 3 3 2 3 2 3" xfId="22194" xr:uid="{476B920A-C7AE-44FD-AD58-C89F3B430573}"/>
    <cellStyle name="Comma 3 3 2 3 3" xfId="8311" xr:uid="{3D16DD5B-9474-471A-984D-970A607FFFFA}"/>
    <cellStyle name="Comma 3 3 2 3 3 2" xfId="16641" xr:uid="{1145A54A-1547-4CCA-9DA4-BF9FFC161BF5}"/>
    <cellStyle name="Comma 3 3 2 3 3 2 2" xfId="33298" xr:uid="{6316BE8B-43C9-4448-8C03-D33C4DA91ACF}"/>
    <cellStyle name="Comma 3 3 2 3 3 3" xfId="24970" xr:uid="{0944CEC8-88D8-4747-BB38-1CA37FC16544}"/>
    <cellStyle name="Comma 3 3 2 3 4" xfId="11089" xr:uid="{D2F59822-D0B4-440D-9070-E5C5B0CBF77A}"/>
    <cellStyle name="Comma 3 3 2 3 4 2" xfId="27746" xr:uid="{277B903C-5F93-488C-A7CB-81D0578A5C58}"/>
    <cellStyle name="Comma 3 3 2 3 5" xfId="33700" xr:uid="{C52B84B8-4894-4DE5-8952-3450CCE6829E}"/>
    <cellStyle name="Comma 3 3 2 3 6" xfId="19418" xr:uid="{56A34B29-43F7-4246-BF82-8A76CF53558D}"/>
    <cellStyle name="Comma 3 3 2 4" xfId="1790" xr:uid="{8B588CDB-3E2B-4448-AC3E-1BA401AF7C71}"/>
    <cellStyle name="Comma 3 3 2 4 2" xfId="4580" xr:uid="{D460E3F5-8832-410B-93BB-B64F010FA560}"/>
    <cellStyle name="Comma 3 3 2 4 2 2" xfId="12910" xr:uid="{D5329C2C-C1C9-4FCE-B01D-6E5F8083344D}"/>
    <cellStyle name="Comma 3 3 2 4 2 2 2" xfId="29567" xr:uid="{BBBAB5C7-96D1-4582-B767-3544E2F9D755}"/>
    <cellStyle name="Comma 3 3 2 4 2 3" xfId="21239" xr:uid="{87E65A95-2AEA-4BF7-83C4-0EA0E2E471CE}"/>
    <cellStyle name="Comma 3 3 2 4 3" xfId="7356" xr:uid="{1596FBE1-FEE2-4A25-A021-C63D141C4819}"/>
    <cellStyle name="Comma 3 3 2 4 3 2" xfId="15686" xr:uid="{1E337C4C-45B5-49DA-A7EA-B6BEF9413540}"/>
    <cellStyle name="Comma 3 3 2 4 3 2 2" xfId="32343" xr:uid="{5270077E-EBB2-421D-9920-AD3E29700300}"/>
    <cellStyle name="Comma 3 3 2 4 3 3" xfId="24015" xr:uid="{837B1EDC-6C28-4C48-B49E-16F52E5D7842}"/>
    <cellStyle name="Comma 3 3 2 4 4" xfId="10134" xr:uid="{30321DA6-D240-44B8-9E22-8176342FCD79}"/>
    <cellStyle name="Comma 3 3 2 4 4 2" xfId="26791" xr:uid="{CFD7F5E2-9FB1-4467-AFC9-8EA4ABB38418}"/>
    <cellStyle name="Comma 3 3 2 4 5" xfId="33560" xr:uid="{0E9E6716-9DB1-43FA-841E-49C8AC02EA89}"/>
    <cellStyle name="Comma 3 3 2 4 6" xfId="18463" xr:uid="{6560A086-A289-457C-BB8F-80C4A8181BB7}"/>
    <cellStyle name="Comma 3 3 2 5" xfId="3253" xr:uid="{6F07A8AC-B5BC-477E-AA1A-770E20F41D2D}"/>
    <cellStyle name="Comma 3 3 2 5 2" xfId="11583" xr:uid="{E88A6CD2-79FA-418F-98BE-063E784A60DD}"/>
    <cellStyle name="Comma 3 3 2 5 2 2" xfId="28240" xr:uid="{0C58CC65-2354-48A7-987A-EB9F6D31EAC4}"/>
    <cellStyle name="Comma 3 3 2 5 3" xfId="19912" xr:uid="{4ABA69EC-1944-4BCD-B4BD-16693522ACA5}"/>
    <cellStyle name="Comma 3 3 2 6" xfId="6029" xr:uid="{16C678AF-6825-42CC-816F-61E803371474}"/>
    <cellStyle name="Comma 3 3 2 6 2" xfId="14359" xr:uid="{8664FE4C-229E-4C20-A764-6722C00A1F90}"/>
    <cellStyle name="Comma 3 3 2 6 2 2" xfId="31016" xr:uid="{1F01F530-2D9C-430C-99B1-3B082D9E2E36}"/>
    <cellStyle name="Comma 3 3 2 6 3" xfId="22688" xr:uid="{362243D2-9085-4996-9B11-043EE8D6AE1B}"/>
    <cellStyle name="Comma 3 3 2 7" xfId="8807" xr:uid="{21EC72C9-5064-4955-9915-6BF3D8906A72}"/>
    <cellStyle name="Comma 3 3 2 7 2" xfId="25464" xr:uid="{27A33930-0453-41B8-835A-C681CF09E910}"/>
    <cellStyle name="Comma 3 3 2 8" xfId="33425" xr:uid="{152345EB-7355-4804-8244-241B0FB1D239}"/>
    <cellStyle name="Comma 3 3 2 9" xfId="17136" xr:uid="{B981D8FA-6F94-415F-8243-734286706CB5}"/>
    <cellStyle name="Comma 3 3 3" xfId="696" xr:uid="{AFF1F822-5F31-4F26-AA82-BE19DC0D5DB0}"/>
    <cellStyle name="Comma 3 3 3 2" xfId="2776" xr:uid="{07CFAED0-6070-495D-8173-E1EA0475A54C}"/>
    <cellStyle name="Comma 3 3 3 2 2" xfId="5558" xr:uid="{407330B8-8206-4859-8621-5D996F01FADE}"/>
    <cellStyle name="Comma 3 3 3 2 2 2" xfId="13888" xr:uid="{84DB0CFC-82C0-4E9E-A0D9-BF0DADFEA629}"/>
    <cellStyle name="Comma 3 3 3 2 2 2 2" xfId="30545" xr:uid="{3972FA4D-5338-4359-9CBE-390CDD14A422}"/>
    <cellStyle name="Comma 3 3 3 2 2 3" xfId="22217" xr:uid="{E52B9E92-77A5-4709-9950-8B893951AF5A}"/>
    <cellStyle name="Comma 3 3 3 2 3" xfId="8334" xr:uid="{5CC958C5-CD2D-42FF-AD1B-F035EA0CA3C0}"/>
    <cellStyle name="Comma 3 3 3 2 3 2" xfId="16664" xr:uid="{F2F62003-6A20-4A11-856D-D4D51A71456C}"/>
    <cellStyle name="Comma 3 3 3 2 3 2 2" xfId="33321" xr:uid="{E024ED72-E406-4D24-A824-3859C6BFBE14}"/>
    <cellStyle name="Comma 3 3 3 2 3 3" xfId="24993" xr:uid="{D8B205AA-31D9-48CE-A975-5FE92CC5F5EB}"/>
    <cellStyle name="Comma 3 3 3 2 4" xfId="11112" xr:uid="{87A5CB7F-851C-463E-A350-6176682297D4}"/>
    <cellStyle name="Comma 3 3 3 2 4 2" xfId="27769" xr:uid="{EEB03728-ECC3-4B83-9B64-33629D9AB4EF}"/>
    <cellStyle name="Comma 3 3 3 2 5" xfId="33723" xr:uid="{EBBDA9D7-851E-47E9-B342-7BDF030D117E}"/>
    <cellStyle name="Comma 3 3 3 2 6" xfId="19441" xr:uid="{EEA0DEF7-9F8A-4FA8-8FDA-9C1E88FC2BB5}"/>
    <cellStyle name="Comma 3 3 3 3" xfId="2026" xr:uid="{D4388E2C-8A28-4A50-9F63-93BE10B80B2A}"/>
    <cellStyle name="Comma 3 3 3 3 2" xfId="4816" xr:uid="{696AB524-9D01-4C8F-B881-BFCBE0F2084D}"/>
    <cellStyle name="Comma 3 3 3 3 2 2" xfId="13146" xr:uid="{2BC637C4-02D6-4ADE-A759-1B14A5904287}"/>
    <cellStyle name="Comma 3 3 3 3 2 2 2" xfId="29803" xr:uid="{DF1AA56F-26A2-4909-89D5-1D9B019A5445}"/>
    <cellStyle name="Comma 3 3 3 3 2 3" xfId="21475" xr:uid="{3EC85AC0-E16A-41A6-8693-1791FBA61BE4}"/>
    <cellStyle name="Comma 3 3 3 3 3" xfId="7592" xr:uid="{EC2797CA-7EB2-47DC-81C0-0D394C914502}"/>
    <cellStyle name="Comma 3 3 3 3 3 2" xfId="15922" xr:uid="{E42E4757-B6A2-4C8D-B59A-5CCC2C014658}"/>
    <cellStyle name="Comma 3 3 3 3 3 2 2" xfId="32579" xr:uid="{EC43F618-397C-4F97-8502-73789D23403A}"/>
    <cellStyle name="Comma 3 3 3 3 3 3" xfId="24251" xr:uid="{72A7344A-F895-48BF-97FD-41002CBC5010}"/>
    <cellStyle name="Comma 3 3 3 3 4" xfId="10370" xr:uid="{BE2FF792-FEB6-489B-ABAA-536AAC88F550}"/>
    <cellStyle name="Comma 3 3 3 3 4 2" xfId="27027" xr:uid="{4F1CDBD3-B2EB-4ED1-AC5F-EDF51901515F}"/>
    <cellStyle name="Comma 3 3 3 3 5" xfId="33583" xr:uid="{CD644946-5D19-4371-8B22-883B7413FE8E}"/>
    <cellStyle name="Comma 3 3 3 3 6" xfId="18699" xr:uid="{7908D569-16CE-4B04-8818-E238D1135C6A}"/>
    <cellStyle name="Comma 3 3 3 4" xfId="3489" xr:uid="{7A497460-E79C-4227-9F44-A3D6D1D999F8}"/>
    <cellStyle name="Comma 3 3 3 4 2" xfId="11819" xr:uid="{EDC6A8E5-622A-41C5-9B76-0A8FF930E618}"/>
    <cellStyle name="Comma 3 3 3 4 2 2" xfId="28476" xr:uid="{67A09A94-8ED4-4602-83FA-23DAC17581E1}"/>
    <cellStyle name="Comma 3 3 3 4 3" xfId="20148" xr:uid="{A7352718-1622-4FBF-BA03-B553BBD1EB2F}"/>
    <cellStyle name="Comma 3 3 3 5" xfId="6265" xr:uid="{DE95CEC1-5189-428A-9851-EBE4376E3AF2}"/>
    <cellStyle name="Comma 3 3 3 5 2" xfId="14595" xr:uid="{8B6147B6-1A1A-420A-BE6B-8806CDD7CAB9}"/>
    <cellStyle name="Comma 3 3 3 5 2 2" xfId="31252" xr:uid="{337A1128-C632-40C5-80C0-F30E8CD15178}"/>
    <cellStyle name="Comma 3 3 3 5 3" xfId="22924" xr:uid="{AD81B4BD-73C5-42E0-A936-CFB37365378C}"/>
    <cellStyle name="Comma 3 3 3 6" xfId="9043" xr:uid="{E7FB8C97-24F8-4180-9F72-E9F55DDCFD06}"/>
    <cellStyle name="Comma 3 3 3 6 2" xfId="25700" xr:uid="{BF852189-DC73-436C-87D1-BC5A90B8626D}"/>
    <cellStyle name="Comma 3 3 3 7" xfId="33448" xr:uid="{076D7088-36C1-4CBF-8714-D0750C3AB99C}"/>
    <cellStyle name="Comma 3 3 3 8" xfId="17372" xr:uid="{0C9D47C3-7A85-41B8-A95A-7A082824A3A7}"/>
    <cellStyle name="Comma 3 3 4" xfId="1173" xr:uid="{6256E4D9-A8CC-419E-885C-9DE2ACDE3778}"/>
    <cellStyle name="Comma 3 3 4 2" xfId="2825" xr:uid="{01ED7714-3B9C-477C-9F90-5E45958A75E5}"/>
    <cellStyle name="Comma 3 3 4 2 2" xfId="5605" xr:uid="{2CF65754-952D-4FC9-BCD9-8FAB01224B8A}"/>
    <cellStyle name="Comma 3 3 4 2 2 2" xfId="13935" xr:uid="{F7387267-CEB6-4CBB-85A5-0431C511BF97}"/>
    <cellStyle name="Comma 3 3 4 2 2 2 2" xfId="30592" xr:uid="{C0036C9B-59AA-4C3D-B962-A344B80494B4}"/>
    <cellStyle name="Comma 3 3 4 2 2 3" xfId="22264" xr:uid="{1FB5FF02-5F55-4E1D-B6E9-6C1A751438FB}"/>
    <cellStyle name="Comma 3 3 4 2 3" xfId="8381" xr:uid="{AB8F83CD-87A5-48C0-ACE7-D9453468D69A}"/>
    <cellStyle name="Comma 3 3 4 2 3 2" xfId="16711" xr:uid="{1548505A-C375-4A49-8355-B65905DFB83E}"/>
    <cellStyle name="Comma 3 3 4 2 3 2 2" xfId="33368" xr:uid="{73D83D77-5420-467E-AFFF-01E12BD1844C}"/>
    <cellStyle name="Comma 3 3 4 2 3 3" xfId="25040" xr:uid="{72B86B12-68F0-4898-820D-FD0007AC8E66}"/>
    <cellStyle name="Comma 3 3 4 2 4" xfId="11159" xr:uid="{A87369FB-BD4B-4B56-81E1-6CF4FE9D6772}"/>
    <cellStyle name="Comma 3 3 4 2 4 2" xfId="27816" xr:uid="{E553F746-1309-4C8C-AB25-ED4F3D679BB5}"/>
    <cellStyle name="Comma 3 3 4 2 5" xfId="33772" xr:uid="{078BF909-E9D7-429F-83AB-5C6CB726914F}"/>
    <cellStyle name="Comma 3 3 4 2 6" xfId="19488" xr:uid="{39B8F5F9-C4F4-4675-9264-743DEFF9AF04}"/>
    <cellStyle name="Comma 3 3 4 3" xfId="2501" xr:uid="{3454D260-30B5-430D-A10A-6E2E23DF44EC}"/>
    <cellStyle name="Comma 3 3 4 3 2" xfId="5291" xr:uid="{B7E19978-647C-443E-B8E7-D4AACF95B6E4}"/>
    <cellStyle name="Comma 3 3 4 3 2 2" xfId="13621" xr:uid="{730854A4-ADD6-410D-A8EE-36C903480F2B}"/>
    <cellStyle name="Comma 3 3 4 3 2 2 2" xfId="30278" xr:uid="{F54BC65B-3D19-4C63-8670-AF9878BD24D9}"/>
    <cellStyle name="Comma 3 3 4 3 2 3" xfId="21950" xr:uid="{8457162B-E3CD-45AF-8BE4-8E27C7451716}"/>
    <cellStyle name="Comma 3 3 4 3 3" xfId="8067" xr:uid="{8E978511-233B-468C-9191-416DB4580CEA}"/>
    <cellStyle name="Comma 3 3 4 3 3 2" xfId="16397" xr:uid="{53F591A8-4998-4B5B-8180-8E88AE719736}"/>
    <cellStyle name="Comma 3 3 4 3 3 2 2" xfId="33054" xr:uid="{8AB53996-A9FA-46FD-92C7-A2CE57D2DFF9}"/>
    <cellStyle name="Comma 3 3 4 3 3 3" xfId="24726" xr:uid="{53E64323-5DB1-469C-9158-B662A1081707}"/>
    <cellStyle name="Comma 3 3 4 3 4" xfId="10845" xr:uid="{E75AA081-5BAD-4B20-B2EB-775294D2AEAD}"/>
    <cellStyle name="Comma 3 3 4 3 4 2" xfId="27502" xr:uid="{752BDF56-66A9-440E-ADF6-21202DAD382A}"/>
    <cellStyle name="Comma 3 3 4 3 5" xfId="33630" xr:uid="{FDF19B08-7DF6-442A-BE9A-FF1D93A97DDC}"/>
    <cellStyle name="Comma 3 3 4 3 6" xfId="19174" xr:uid="{16F5F3D0-A3D9-49BD-99BC-42E3237D9CA2}"/>
    <cellStyle name="Comma 3 3 4 4" xfId="3964" xr:uid="{0B180BB5-C9B8-4603-9143-5C107ADF71C3}"/>
    <cellStyle name="Comma 3 3 4 4 2" xfId="12294" xr:uid="{E7967C58-7667-4189-BD57-162A981F47DE}"/>
    <cellStyle name="Comma 3 3 4 4 2 2" xfId="28951" xr:uid="{C872AF88-6EC6-49A1-BB6C-A6D030412713}"/>
    <cellStyle name="Comma 3 3 4 4 3" xfId="20623" xr:uid="{8F23E261-2B1D-4E5B-A435-A4A8A58D7A17}"/>
    <cellStyle name="Comma 3 3 4 5" xfId="6740" xr:uid="{6ECB8FC2-CB98-4A6E-9B79-CDABC3C5D110}"/>
    <cellStyle name="Comma 3 3 4 5 2" xfId="15070" xr:uid="{AAFD9AE1-1B29-4483-BD89-BB442D8892E1}"/>
    <cellStyle name="Comma 3 3 4 5 2 2" xfId="31727" xr:uid="{97806BA8-B97B-4956-96B5-2FB01E16D7DD}"/>
    <cellStyle name="Comma 3 3 4 5 3" xfId="23399" xr:uid="{35DA3B21-0647-4852-925A-5CB554709820}"/>
    <cellStyle name="Comma 3 3 4 6" xfId="9518" xr:uid="{EAFFD61D-F24D-4C22-8C26-8A9A59D8F048}"/>
    <cellStyle name="Comma 3 3 4 6 2" xfId="26175" xr:uid="{53728578-723A-4794-B0D8-A4D2906AA5DF}"/>
    <cellStyle name="Comma 3 3 4 7" xfId="33497" xr:uid="{FE9D7066-73EF-4016-B669-9192B96538FF}"/>
    <cellStyle name="Comma 3 3 4 8" xfId="17847" xr:uid="{AE5C0B16-BB54-40DF-B2DC-FC9A0975A8D4}"/>
    <cellStyle name="Comma 3 3 5" xfId="1318" xr:uid="{203F3FAE-555F-4401-9066-82FF4B5C223A}"/>
    <cellStyle name="Comma 3 3 5 2" xfId="2646" xr:uid="{A9CD7541-60B3-4529-834D-8EF9AF444F9C}"/>
    <cellStyle name="Comma 3 3 5 2 2" xfId="5436" xr:uid="{90C64D0E-57B0-4B71-829C-9115C04E9F32}"/>
    <cellStyle name="Comma 3 3 5 2 2 2" xfId="13766" xr:uid="{EA389947-5128-4CB9-86C7-6B78EBC04CC8}"/>
    <cellStyle name="Comma 3 3 5 2 2 2 2" xfId="30423" xr:uid="{541A9668-929C-40DB-81D2-1E09B9E10D58}"/>
    <cellStyle name="Comma 3 3 5 2 2 3" xfId="22095" xr:uid="{4C49C2AD-B750-48B8-B514-C36421E19C9E}"/>
    <cellStyle name="Comma 3 3 5 2 3" xfId="8212" xr:uid="{28EC99AB-EF9A-4C3D-AE82-C2D6915F1AA1}"/>
    <cellStyle name="Comma 3 3 5 2 3 2" xfId="16542" xr:uid="{3B367882-79DF-45E4-8A2F-A2CF18CB1F3C}"/>
    <cellStyle name="Comma 3 3 5 2 3 2 2" xfId="33199" xr:uid="{9CA6A842-5733-4C17-98DD-8863761A6446}"/>
    <cellStyle name="Comma 3 3 5 2 3 3" xfId="24871" xr:uid="{80DA1470-0858-4514-A817-99C520834A43}"/>
    <cellStyle name="Comma 3 3 5 2 4" xfId="10990" xr:uid="{E1A55342-23C7-42CB-A480-B92712325F40}"/>
    <cellStyle name="Comma 3 3 5 2 4 2" xfId="27647" xr:uid="{81A8008D-280E-439B-89AB-25E13B94ED00}"/>
    <cellStyle name="Comma 3 3 5 2 5" xfId="33646" xr:uid="{2180B628-3BA2-4A4A-8D68-16FB633B659F}"/>
    <cellStyle name="Comma 3 3 5 2 6" xfId="19319" xr:uid="{9EBF654D-4AF2-4F15-BB3A-1EF6A649B019}"/>
    <cellStyle name="Comma 3 3 5 3" xfId="4109" xr:uid="{3F23C586-53FD-4BFC-AA26-49067F9FB102}"/>
    <cellStyle name="Comma 3 3 5 3 2" xfId="12439" xr:uid="{CC8EA4D7-0D79-432C-861B-11A2A45938E7}"/>
    <cellStyle name="Comma 3 3 5 3 2 2" xfId="29096" xr:uid="{55B48460-087C-424E-9232-ABE519A40AEA}"/>
    <cellStyle name="Comma 3 3 5 3 3" xfId="20768" xr:uid="{A4C98BEE-6AE8-4245-8731-A0383768CBA8}"/>
    <cellStyle name="Comma 3 3 5 4" xfId="6885" xr:uid="{ADC374B5-CE46-468B-A048-C3033A378E19}"/>
    <cellStyle name="Comma 3 3 5 4 2" xfId="15215" xr:uid="{AE1723DE-3ABA-4A66-9D8A-8F672EFA980C}"/>
    <cellStyle name="Comma 3 3 5 4 2 2" xfId="31872" xr:uid="{EEC40BAC-F2C7-4E99-BE76-BFEEB5AFAC7C}"/>
    <cellStyle name="Comma 3 3 5 4 3" xfId="23544" xr:uid="{632056D2-BC9A-4C37-9387-E74FC34CF53A}"/>
    <cellStyle name="Comma 3 3 5 5" xfId="9663" xr:uid="{CC20D49A-9F4D-489D-8612-3461EEFDE830}"/>
    <cellStyle name="Comma 3 3 5 5 2" xfId="26320" xr:uid="{EA1F4F98-DB53-46E0-8C99-4B8AFF59C8F5}"/>
    <cellStyle name="Comma 3 3 5 6" xfId="33513" xr:uid="{84AD9DC7-D970-4AED-A88F-274DF14A457E}"/>
    <cellStyle name="Comma 3 3 5 7" xfId="17992" xr:uid="{3D0AEBCF-196C-43CA-AE75-C7EE317B5A0A}"/>
    <cellStyle name="Comma 3 3 6" xfId="2730" xr:uid="{D9765EDF-8B1B-4DBF-BC51-57DEE872DD81}"/>
    <cellStyle name="Comma 3 3 6 2" xfId="5512" xr:uid="{80008DEB-5EBE-4F31-AABB-E629B84765F6}"/>
    <cellStyle name="Comma 3 3 6 2 2" xfId="13842" xr:uid="{28BCF81A-4AC1-4201-97E7-5AA54C0AA67E}"/>
    <cellStyle name="Comma 3 3 6 2 2 2" xfId="30499" xr:uid="{7F202C09-58E1-48B6-B1A3-B54F49FC9DB8}"/>
    <cellStyle name="Comma 3 3 6 2 3" xfId="22171" xr:uid="{E5C16087-8618-4B86-BB59-5A503CB463EF}"/>
    <cellStyle name="Comma 3 3 6 3" xfId="8288" xr:uid="{1FDE5073-06B1-4905-8BDF-2FAA14C85D2D}"/>
    <cellStyle name="Comma 3 3 6 3 2" xfId="16618" xr:uid="{ACDF37D8-0738-4D35-8BBD-2D8443F19AA7}"/>
    <cellStyle name="Comma 3 3 6 3 2 2" xfId="33275" xr:uid="{CB97890D-2FCD-496C-AA90-D0B0A45EB346}"/>
    <cellStyle name="Comma 3 3 6 3 3" xfId="24947" xr:uid="{C33592A9-79AA-485E-8CDE-2B8B1F617055}"/>
    <cellStyle name="Comma 3 3 6 4" xfId="11066" xr:uid="{3A23D225-5A9C-482F-B8F5-48202FD6079E}"/>
    <cellStyle name="Comma 3 3 6 4 2" xfId="27723" xr:uid="{83BF20E8-C659-4566-9A91-D65DE7980E92}"/>
    <cellStyle name="Comma 3 3 6 5" xfId="33677" xr:uid="{75463993-63B9-4620-A1D6-F21FDCDA9711}"/>
    <cellStyle name="Comma 3 3 6 6" xfId="19395" xr:uid="{16B01B07-39A9-425D-A04F-B39D94C1D5B1}"/>
    <cellStyle name="Comma 3 3 7" xfId="1553" xr:uid="{3F3F3AB4-3DF8-49D4-823A-15BA9DC96DB5}"/>
    <cellStyle name="Comma 3 3 7 2" xfId="4343" xr:uid="{407F3C29-F6DF-41D0-A870-F956FDA59E9C}"/>
    <cellStyle name="Comma 3 3 7 2 2" xfId="12673" xr:uid="{DD6F70F1-B82E-497A-931E-302A0CF129F9}"/>
    <cellStyle name="Comma 3 3 7 2 2 2" xfId="29330" xr:uid="{7DB9C290-CB2A-45A2-A775-FEC3435D61F1}"/>
    <cellStyle name="Comma 3 3 7 2 3" xfId="21002" xr:uid="{CE214454-7015-4BBB-89DE-A5D80A52A206}"/>
    <cellStyle name="Comma 3 3 7 3" xfId="7119" xr:uid="{20BB7C68-867B-45E6-BCEE-4BBE1690537E}"/>
    <cellStyle name="Comma 3 3 7 3 2" xfId="15449" xr:uid="{D987B59B-5828-459C-8D7A-BF6D13700E19}"/>
    <cellStyle name="Comma 3 3 7 3 2 2" xfId="32106" xr:uid="{650B4FE1-30A4-4F45-9F68-B3C82E662EDC}"/>
    <cellStyle name="Comma 3 3 7 3 3" xfId="23778" xr:uid="{0B912AD0-0E75-425D-9D93-501CB946FCC6}"/>
    <cellStyle name="Comma 3 3 7 4" xfId="9897" xr:uid="{5B410179-58E6-4CDC-9039-23AC8966E654}"/>
    <cellStyle name="Comma 3 3 7 4 2" xfId="26554" xr:uid="{514457E3-E914-43AF-ADFD-7F72F29651E4}"/>
    <cellStyle name="Comma 3 3 7 5" xfId="33537" xr:uid="{80688369-32FC-4B37-A891-E9228788F077}"/>
    <cellStyle name="Comma 3 3 7 6" xfId="18226" xr:uid="{CEB7ABD4-48B3-4E26-9C4E-C92B28D45843}"/>
    <cellStyle name="Comma 3 3 8" xfId="3016" xr:uid="{DF809225-AF77-4100-A0BE-62B5833412F8}"/>
    <cellStyle name="Comma 3 3 8 2" xfId="11346" xr:uid="{EF3A7281-41EC-404E-A48A-8500FF240296}"/>
    <cellStyle name="Comma 3 3 8 2 2" xfId="28003" xr:uid="{82DFB01A-8447-4D6D-BE61-3AF9C79F215F}"/>
    <cellStyle name="Comma 3 3 8 3" xfId="19675" xr:uid="{0448D66F-DE29-41AC-A1CB-F6C79A674393}"/>
    <cellStyle name="Comma 3 3 9" xfId="5792" xr:uid="{3F7DC4CA-F896-4DED-B3E4-AD27D4C9ED58}"/>
    <cellStyle name="Comma 3 3 9 2" xfId="14122" xr:uid="{5CD4D2F0-3FAE-4B11-B081-420845277005}"/>
    <cellStyle name="Comma 3 3 9 2 2" xfId="30779" xr:uid="{374A46DC-DCFB-4B94-BE2C-C8487BBA1757}"/>
    <cellStyle name="Comma 3 3 9 3" xfId="22451" xr:uid="{D5422379-8370-45E2-8739-0CCA59C53670}"/>
    <cellStyle name="Comma 3 4" xfId="193" xr:uid="{1FA15028-7B3C-47FF-9ED2-C2703A49BEDE}"/>
    <cellStyle name="Comma 3 4 10" xfId="33398" xr:uid="{A2CA104A-8B2E-4FA4-9D5A-99C4DED421AD}"/>
    <cellStyle name="Comma 3 4 11" xfId="16873" xr:uid="{5E28AAF0-3649-4218-8384-F8B68E974A98}"/>
    <cellStyle name="Comma 3 4 2" xfId="434" xr:uid="{E8264960-AB38-421A-8516-DD249F8A02E5}"/>
    <cellStyle name="Comma 3 4 2 2" xfId="911" xr:uid="{A127FAEF-F4EB-44CC-9506-74C9CDED7BA9}"/>
    <cellStyle name="Comma 3 4 2 2 2" xfId="2798" xr:uid="{B6A89DF6-7116-4908-9013-254441AF09B7}"/>
    <cellStyle name="Comma 3 4 2 2 2 2" xfId="5578" xr:uid="{6EA1191D-1969-4308-ACF1-E5DDEE5F34A0}"/>
    <cellStyle name="Comma 3 4 2 2 2 2 2" xfId="13908" xr:uid="{D380ABC6-190D-4043-81A3-5E6325A1A827}"/>
    <cellStyle name="Comma 3 4 2 2 2 2 2 2" xfId="30565" xr:uid="{64ABC628-1A1B-4E21-9E30-C288279E652F}"/>
    <cellStyle name="Comma 3 4 2 2 2 2 3" xfId="22237" xr:uid="{3BE8D705-CDA5-4B55-8C0B-CE4B50B730C9}"/>
    <cellStyle name="Comma 3 4 2 2 2 3" xfId="8354" xr:uid="{84C767D6-A426-4F00-ADA8-E30E360765E1}"/>
    <cellStyle name="Comma 3 4 2 2 2 3 2" xfId="16684" xr:uid="{6B0F218D-6F2B-4B0A-A814-86572D02251F}"/>
    <cellStyle name="Comma 3 4 2 2 2 3 2 2" xfId="33341" xr:uid="{A35A88C2-3C88-42EA-9F3C-64F37B651A06}"/>
    <cellStyle name="Comma 3 4 2 2 2 3 3" xfId="25013" xr:uid="{CF6D9458-5676-4272-8DA7-1895A518D106}"/>
    <cellStyle name="Comma 3 4 2 2 2 4" xfId="11132" xr:uid="{9E27E1E8-01E3-4949-8521-473732567D13}"/>
    <cellStyle name="Comma 3 4 2 2 2 4 2" xfId="27789" xr:uid="{42DBC6BB-041D-4C04-B0F6-E00E69D5020A}"/>
    <cellStyle name="Comma 3 4 2 2 2 5" xfId="33745" xr:uid="{F328EA4F-7268-4ADB-A7A2-35D06AA2B376}"/>
    <cellStyle name="Comma 3 4 2 2 2 6" xfId="19461" xr:uid="{E9DAD374-6BD9-428B-B9D6-7492264EDAB7}"/>
    <cellStyle name="Comma 3 4 2 2 3" xfId="2239" xr:uid="{24482D7D-7B67-403B-A7EE-8BA65AB5C5BF}"/>
    <cellStyle name="Comma 3 4 2 2 3 2" xfId="5029" xr:uid="{3C2C55AF-45E2-4E39-9A4B-CEB24B88694C}"/>
    <cellStyle name="Comma 3 4 2 2 3 2 2" xfId="13359" xr:uid="{C9C36642-15C9-43E1-A63E-307D893E353D}"/>
    <cellStyle name="Comma 3 4 2 2 3 2 2 2" xfId="30016" xr:uid="{2ED34E32-5EA2-4D05-919F-3A25E29A797E}"/>
    <cellStyle name="Comma 3 4 2 2 3 2 3" xfId="21688" xr:uid="{9BEFD741-BCE3-4A62-969F-2E1C809564FC}"/>
    <cellStyle name="Comma 3 4 2 2 3 3" xfId="7805" xr:uid="{04875203-750E-4FFC-978B-CDFB854516E0}"/>
    <cellStyle name="Comma 3 4 2 2 3 3 2" xfId="16135" xr:uid="{481D0367-BA5D-4EB7-885B-134808C5BC8B}"/>
    <cellStyle name="Comma 3 4 2 2 3 3 2 2" xfId="32792" xr:uid="{A22B216B-AB09-42A7-86DC-1EDEF8B84CC5}"/>
    <cellStyle name="Comma 3 4 2 2 3 3 3" xfId="24464" xr:uid="{B84D6E01-41CE-41E5-9E96-1385CE96ECFF}"/>
    <cellStyle name="Comma 3 4 2 2 3 4" xfId="10583" xr:uid="{0BBE7BFE-3C21-4FF4-9786-17EB18A1E581}"/>
    <cellStyle name="Comma 3 4 2 2 3 4 2" xfId="27240" xr:uid="{2BF2BFB3-7A69-4979-AA49-3031EE45122C}"/>
    <cellStyle name="Comma 3 4 2 2 3 5" xfId="33603" xr:uid="{B01520F3-0377-47BA-8528-82152724478C}"/>
    <cellStyle name="Comma 3 4 2 2 3 6" xfId="18912" xr:uid="{A3D29929-37BE-4B2B-8DDC-F58559E082CE}"/>
    <cellStyle name="Comma 3 4 2 2 4" xfId="3702" xr:uid="{EADF2FB2-D7D4-45D5-9AF4-E3C6AD8F0D0A}"/>
    <cellStyle name="Comma 3 4 2 2 4 2" xfId="12032" xr:uid="{9040413F-3BFA-412C-B892-A9EB8485035F}"/>
    <cellStyle name="Comma 3 4 2 2 4 2 2" xfId="28689" xr:uid="{A95C9C37-E036-4BC2-86AC-15DBCE614773}"/>
    <cellStyle name="Comma 3 4 2 2 4 3" xfId="20361" xr:uid="{B6CD4EFF-F89D-4D97-A4BD-F2342BD51D4A}"/>
    <cellStyle name="Comma 3 4 2 2 5" xfId="6478" xr:uid="{9A7DA84C-D3C2-4ED6-8CDB-14D9C5B4A5CF}"/>
    <cellStyle name="Comma 3 4 2 2 5 2" xfId="14808" xr:uid="{66624D34-081D-4BB5-A551-17590288E29D}"/>
    <cellStyle name="Comma 3 4 2 2 5 2 2" xfId="31465" xr:uid="{31994641-8BEA-4533-9D63-0BC02AA7BE61}"/>
    <cellStyle name="Comma 3 4 2 2 5 3" xfId="23137" xr:uid="{5C285203-956A-41B5-B02E-BA5DC1BDCB9C}"/>
    <cellStyle name="Comma 3 4 2 2 6" xfId="9256" xr:uid="{92C037C5-F3A1-4558-A6BF-AA951391A402}"/>
    <cellStyle name="Comma 3 4 2 2 6 2" xfId="25913" xr:uid="{EAFEEEED-D5F1-4252-AE8B-94E587647DFC}"/>
    <cellStyle name="Comma 3 4 2 2 7" xfId="33470" xr:uid="{8D8A0320-572B-4D76-A56B-45EC5C1E79D3}"/>
    <cellStyle name="Comma 3 4 2 2 8" xfId="17585" xr:uid="{10F6E8BC-53BC-4B1A-A5E3-CCF0BAD5213F}"/>
    <cellStyle name="Comma 3 4 2 3" xfId="2749" xr:uid="{0D4883F5-89B8-4F00-8879-9E4569AB2E13}"/>
    <cellStyle name="Comma 3 4 2 3 2" xfId="5531" xr:uid="{DB3E9B4C-2DB4-4673-8CC9-19B549C25FB4}"/>
    <cellStyle name="Comma 3 4 2 3 2 2" xfId="13861" xr:uid="{C4CB04F9-16ED-4243-A2FF-0FC00F4B8EDA}"/>
    <cellStyle name="Comma 3 4 2 3 2 2 2" xfId="30518" xr:uid="{D04FA513-C37F-4C8A-81A2-1C19BC976394}"/>
    <cellStyle name="Comma 3 4 2 3 2 3" xfId="22190" xr:uid="{565A1D9F-5021-401F-8C9D-51D069DAC6CB}"/>
    <cellStyle name="Comma 3 4 2 3 3" xfId="8307" xr:uid="{640B3FF8-C770-4890-8D06-920B08CE0166}"/>
    <cellStyle name="Comma 3 4 2 3 3 2" xfId="16637" xr:uid="{74DCEB68-330B-438B-92CC-3E6B076FA85B}"/>
    <cellStyle name="Comma 3 4 2 3 3 2 2" xfId="33294" xr:uid="{538DB07D-5AE7-49DE-94BF-D22B23226A45}"/>
    <cellStyle name="Comma 3 4 2 3 3 3" xfId="24966" xr:uid="{552947CA-5B17-4F06-A626-C170838F9549}"/>
    <cellStyle name="Comma 3 4 2 3 4" xfId="11085" xr:uid="{955AE37C-3F43-4BA9-9ADF-AD0B459EB0BD}"/>
    <cellStyle name="Comma 3 4 2 3 4 2" xfId="27742" xr:uid="{3395C4B2-C622-4C30-A76B-5D6DF89A096D}"/>
    <cellStyle name="Comma 3 4 2 3 5" xfId="33696" xr:uid="{DE0A12F6-DD57-4F2A-889D-27678E974265}"/>
    <cellStyle name="Comma 3 4 2 3 6" xfId="19414" xr:uid="{FFA6F0E8-4327-4EF3-B921-A9FA75C3FD79}"/>
    <cellStyle name="Comma 3 4 2 4" xfId="1764" xr:uid="{91EFD83A-A5EE-4A3E-8E35-B0F2E4DA307C}"/>
    <cellStyle name="Comma 3 4 2 4 2" xfId="4554" xr:uid="{2AEC0FD8-5D37-4ADD-ADC1-38CEF2E9F7F8}"/>
    <cellStyle name="Comma 3 4 2 4 2 2" xfId="12884" xr:uid="{226354F9-080A-4882-87EE-C04153AAD518}"/>
    <cellStyle name="Comma 3 4 2 4 2 2 2" xfId="29541" xr:uid="{D8A28FF0-CADD-4366-9BCF-91CE9DFC13CA}"/>
    <cellStyle name="Comma 3 4 2 4 2 3" xfId="21213" xr:uid="{B0D72FBD-E37A-4A5C-90EA-B45E75B6FBE4}"/>
    <cellStyle name="Comma 3 4 2 4 3" xfId="7330" xr:uid="{2CE42BDE-BAEE-4AF4-955F-611DAFF2C3A0}"/>
    <cellStyle name="Comma 3 4 2 4 3 2" xfId="15660" xr:uid="{63CAEB4E-D8B0-448A-9B55-D8F643D6109B}"/>
    <cellStyle name="Comma 3 4 2 4 3 2 2" xfId="32317" xr:uid="{1092DBF4-3699-4EAA-BE7B-EC2920D0F8F6}"/>
    <cellStyle name="Comma 3 4 2 4 3 3" xfId="23989" xr:uid="{3B3AE9F3-B348-4494-8A89-8653F23F2FE8}"/>
    <cellStyle name="Comma 3 4 2 4 4" xfId="10108" xr:uid="{7D22BF11-1AEE-45A7-A2F7-86D891F81F6B}"/>
    <cellStyle name="Comma 3 4 2 4 4 2" xfId="26765" xr:uid="{449C716C-D2E0-4006-AFA6-6FC583260A9F}"/>
    <cellStyle name="Comma 3 4 2 4 5" xfId="33556" xr:uid="{0CF9E4C0-9817-4F2E-9E81-6AF12A837F4A}"/>
    <cellStyle name="Comma 3 4 2 4 6" xfId="18437" xr:uid="{1F99FB31-60FA-48AB-817D-849AE1D65EA7}"/>
    <cellStyle name="Comma 3 4 2 5" xfId="3227" xr:uid="{4F379E86-71F5-4B91-B622-563FFD37152D}"/>
    <cellStyle name="Comma 3 4 2 5 2" xfId="11557" xr:uid="{EBEA81AC-8AB5-4A83-9B30-126C37610E68}"/>
    <cellStyle name="Comma 3 4 2 5 2 2" xfId="28214" xr:uid="{470E762E-1AAF-44DF-B29E-EB1F4BE58975}"/>
    <cellStyle name="Comma 3 4 2 5 3" xfId="19886" xr:uid="{78C9819C-53C9-4850-88B2-AEC9105549EA}"/>
    <cellStyle name="Comma 3 4 2 6" xfId="6003" xr:uid="{C7BD708A-2BAF-493B-8C60-2D336AADE808}"/>
    <cellStyle name="Comma 3 4 2 6 2" xfId="14333" xr:uid="{EF5E48D5-71C8-4F40-B824-7AE4FAEF9D57}"/>
    <cellStyle name="Comma 3 4 2 6 2 2" xfId="30990" xr:uid="{B79ABAF7-63FF-4902-80D9-6089E40FB61A}"/>
    <cellStyle name="Comma 3 4 2 6 3" xfId="22662" xr:uid="{EE90F65D-F8D7-4C0C-B508-3810BA852F72}"/>
    <cellStyle name="Comma 3 4 2 7" xfId="8781" xr:uid="{F515F6BD-8616-4691-8AAE-1994F9F79780}"/>
    <cellStyle name="Comma 3 4 2 7 2" xfId="25438" xr:uid="{42CB9372-7BEE-4B90-99AA-156C91FC3C52}"/>
    <cellStyle name="Comma 3 4 2 8" xfId="33421" xr:uid="{0A42B8CE-5023-431A-BABC-6033FBEFD72F}"/>
    <cellStyle name="Comma 3 4 2 9" xfId="17110" xr:uid="{63CA6DF1-AC15-4D21-B4D3-0F2D44F09528}"/>
    <cellStyle name="Comma 3 4 3" xfId="670" xr:uid="{98AE4E5F-AC90-4230-8A5A-8EEFEA13AD05}"/>
    <cellStyle name="Comma 3 4 3 2" xfId="2772" xr:uid="{2BCFA97A-5776-49BF-9B79-AD8914344BC5}"/>
    <cellStyle name="Comma 3 4 3 2 2" xfId="5554" xr:uid="{A1B42204-34D3-4442-AD33-DC5B4FB08195}"/>
    <cellStyle name="Comma 3 4 3 2 2 2" xfId="13884" xr:uid="{7692A6EB-5192-46A7-8720-18055BDB6BC7}"/>
    <cellStyle name="Comma 3 4 3 2 2 2 2" xfId="30541" xr:uid="{CD55BBE4-6A5D-46C4-877E-1D1DB27674FC}"/>
    <cellStyle name="Comma 3 4 3 2 2 3" xfId="22213" xr:uid="{593D9FAB-9E47-48AC-B09F-8D4F9AAB60BA}"/>
    <cellStyle name="Comma 3 4 3 2 3" xfId="8330" xr:uid="{E594A30A-8C1B-40E4-AF3E-4B2A14BC3F66}"/>
    <cellStyle name="Comma 3 4 3 2 3 2" xfId="16660" xr:uid="{13654C35-34FA-4E47-B172-0ADD80CFAA07}"/>
    <cellStyle name="Comma 3 4 3 2 3 2 2" xfId="33317" xr:uid="{7D0258EB-A4C3-4EF6-B9FF-55EE51994419}"/>
    <cellStyle name="Comma 3 4 3 2 3 3" xfId="24989" xr:uid="{E667D5E9-02F5-407B-9E71-A12D12837B6F}"/>
    <cellStyle name="Comma 3 4 3 2 4" xfId="11108" xr:uid="{AB96FF83-C0B5-43CB-B7FB-7155A7663389}"/>
    <cellStyle name="Comma 3 4 3 2 4 2" xfId="27765" xr:uid="{DF363799-24C7-49C8-BF3E-20482681482C}"/>
    <cellStyle name="Comma 3 4 3 2 5" xfId="33719" xr:uid="{C67779DF-B315-4094-9536-AA27D317E877}"/>
    <cellStyle name="Comma 3 4 3 2 6" xfId="19437" xr:uid="{6265DD30-5BDF-4203-AFC0-69312422DBA6}"/>
    <cellStyle name="Comma 3 4 3 3" xfId="2000" xr:uid="{0F926F7B-BFC9-4A39-9F52-44ADD8651A97}"/>
    <cellStyle name="Comma 3 4 3 3 2" xfId="4790" xr:uid="{ABBA49EF-FA72-4C4A-92E9-9C0A21C63940}"/>
    <cellStyle name="Comma 3 4 3 3 2 2" xfId="13120" xr:uid="{C7720DD0-BAA4-44AD-A04C-59C172A7C680}"/>
    <cellStyle name="Comma 3 4 3 3 2 2 2" xfId="29777" xr:uid="{DD52626C-A988-4AB7-9DE0-D23C892C2FFE}"/>
    <cellStyle name="Comma 3 4 3 3 2 3" xfId="21449" xr:uid="{2ECF5376-E4C7-46A5-9DB8-B3D369861A75}"/>
    <cellStyle name="Comma 3 4 3 3 3" xfId="7566" xr:uid="{DC40C1CD-F17F-4B6D-8D04-B466331F4A48}"/>
    <cellStyle name="Comma 3 4 3 3 3 2" xfId="15896" xr:uid="{7B3EBDE1-91B3-4F48-9E09-1F0A79653153}"/>
    <cellStyle name="Comma 3 4 3 3 3 2 2" xfId="32553" xr:uid="{4539955B-23C5-46A4-B0CB-19561F0C4254}"/>
    <cellStyle name="Comma 3 4 3 3 3 3" xfId="24225" xr:uid="{F9A2650B-AEF6-4147-8E07-6DF1D92F1B4E}"/>
    <cellStyle name="Comma 3 4 3 3 4" xfId="10344" xr:uid="{DAD25E88-87DB-443A-928C-A8DBB229D3A2}"/>
    <cellStyle name="Comma 3 4 3 3 4 2" xfId="27001" xr:uid="{DF216CBD-2601-48E4-A331-D90D55B2A69C}"/>
    <cellStyle name="Comma 3 4 3 3 5" xfId="33579" xr:uid="{612540E2-0110-45B3-8AB5-2C4BE266CEE6}"/>
    <cellStyle name="Comma 3 4 3 3 6" xfId="18673" xr:uid="{B8E219D4-46DE-4CEB-A229-847CDD364668}"/>
    <cellStyle name="Comma 3 4 3 4" xfId="3463" xr:uid="{BB1C3EAB-74CC-4564-90A3-EB6F43259EFE}"/>
    <cellStyle name="Comma 3 4 3 4 2" xfId="11793" xr:uid="{A6764CD1-6A5B-4BE5-AF66-3A161CFF0DA2}"/>
    <cellStyle name="Comma 3 4 3 4 2 2" xfId="28450" xr:uid="{48A68257-641C-42A6-90FF-D289D52BAC7D}"/>
    <cellStyle name="Comma 3 4 3 4 3" xfId="20122" xr:uid="{16BC7F48-508F-4E91-B0EC-5307B0BC8264}"/>
    <cellStyle name="Comma 3 4 3 5" xfId="6239" xr:uid="{5AEBD063-B853-4550-97B0-F354FBE47203}"/>
    <cellStyle name="Comma 3 4 3 5 2" xfId="14569" xr:uid="{8D9881AC-62B3-4C29-B2CB-C89C5E47FBCB}"/>
    <cellStyle name="Comma 3 4 3 5 2 2" xfId="31226" xr:uid="{CC7C6ABB-82C2-4DB6-BEE0-F1950F9E150F}"/>
    <cellStyle name="Comma 3 4 3 5 3" xfId="22898" xr:uid="{72ED98D8-DFF1-4425-8DCC-2556734A762C}"/>
    <cellStyle name="Comma 3 4 3 6" xfId="9017" xr:uid="{45528CCD-7133-40F1-B78E-DFB6EA005329}"/>
    <cellStyle name="Comma 3 4 3 6 2" xfId="25674" xr:uid="{FE40F7E6-1A2B-4CBA-89C7-962FE8E80938}"/>
    <cellStyle name="Comma 3 4 3 7" xfId="33444" xr:uid="{A3D62F45-2D61-4185-97F8-478FF2F5A316}"/>
    <cellStyle name="Comma 3 4 3 8" xfId="17346" xr:uid="{BD207136-9DA2-447D-886C-A777EBC393BB}"/>
    <cellStyle name="Comma 3 4 4" xfId="1147" xr:uid="{EEA109AD-8E22-4B65-9EB8-D425EDF78F9A}"/>
    <cellStyle name="Comma 3 4 4 2" xfId="2821" xr:uid="{52816DDE-4E02-47AA-BA8B-8BC7FCF5A75E}"/>
    <cellStyle name="Comma 3 4 4 2 2" xfId="5601" xr:uid="{6448C71A-E8F3-4D4E-83B9-2B032960FFFA}"/>
    <cellStyle name="Comma 3 4 4 2 2 2" xfId="13931" xr:uid="{D220042A-9428-4822-9B4C-6CA6CADD9364}"/>
    <cellStyle name="Comma 3 4 4 2 2 2 2" xfId="30588" xr:uid="{7AE96540-9068-4F58-9336-1DC5A6ED203E}"/>
    <cellStyle name="Comma 3 4 4 2 2 3" xfId="22260" xr:uid="{8CF3CC1C-FD90-4303-9BBF-3F46D0C42D49}"/>
    <cellStyle name="Comma 3 4 4 2 3" xfId="8377" xr:uid="{EB373725-E111-4ACA-BE20-FF19645F3D2F}"/>
    <cellStyle name="Comma 3 4 4 2 3 2" xfId="16707" xr:uid="{C8C05511-9323-4E52-8472-958D4D38FC2C}"/>
    <cellStyle name="Comma 3 4 4 2 3 2 2" xfId="33364" xr:uid="{057D7183-17E7-409A-9D93-D31C22F4CFF4}"/>
    <cellStyle name="Comma 3 4 4 2 3 3" xfId="25036" xr:uid="{A34CA23F-5FFA-4A4A-BD13-E508A0B01237}"/>
    <cellStyle name="Comma 3 4 4 2 4" xfId="11155" xr:uid="{23729E2A-14B7-4468-AD52-B9B436CDAF06}"/>
    <cellStyle name="Comma 3 4 4 2 4 2" xfId="27812" xr:uid="{046DEA59-4EBD-4596-AC86-D8FF2AFABC0F}"/>
    <cellStyle name="Comma 3 4 4 2 5" xfId="33768" xr:uid="{86EAC270-BC1F-47B8-B418-9BE5129B8F17}"/>
    <cellStyle name="Comma 3 4 4 2 6" xfId="19484" xr:uid="{A9343934-D13E-4D86-8E3F-1970DC221F63}"/>
    <cellStyle name="Comma 3 4 4 3" xfId="2475" xr:uid="{C6948465-9A21-48E3-B92A-3C1638DC8BE7}"/>
    <cellStyle name="Comma 3 4 4 3 2" xfId="5265" xr:uid="{B8216702-A10D-4155-A813-772F3F5873F2}"/>
    <cellStyle name="Comma 3 4 4 3 2 2" xfId="13595" xr:uid="{C9C3246C-E9DF-446B-97C2-0D6CD733289D}"/>
    <cellStyle name="Comma 3 4 4 3 2 2 2" xfId="30252" xr:uid="{B65A5480-C55B-41D8-98D4-89020D2436E4}"/>
    <cellStyle name="Comma 3 4 4 3 2 3" xfId="21924" xr:uid="{FC89D9BE-077D-4340-8296-61F7B6900F7E}"/>
    <cellStyle name="Comma 3 4 4 3 3" xfId="8041" xr:uid="{24EFE99E-4CCA-456C-B36D-9AF7C38E2A13}"/>
    <cellStyle name="Comma 3 4 4 3 3 2" xfId="16371" xr:uid="{1A68D368-9636-442E-9CF7-EA9F1FD19AE7}"/>
    <cellStyle name="Comma 3 4 4 3 3 2 2" xfId="33028" xr:uid="{6BC97FFE-864A-4ACA-A503-B31B77C598A1}"/>
    <cellStyle name="Comma 3 4 4 3 3 3" xfId="24700" xr:uid="{D2DB6A4A-F8C8-46FB-9142-C5ED39156A1A}"/>
    <cellStyle name="Comma 3 4 4 3 4" xfId="10819" xr:uid="{8C69A2F8-99CB-4BC0-96F6-7BF20D6D8964}"/>
    <cellStyle name="Comma 3 4 4 3 4 2" xfId="27476" xr:uid="{DC5210D6-0ADB-4422-98D6-E5DE13B78256}"/>
    <cellStyle name="Comma 3 4 4 3 5" xfId="33626" xr:uid="{3F7951E9-8EFE-4CF6-96A3-4CE3BC888628}"/>
    <cellStyle name="Comma 3 4 4 3 6" xfId="19148" xr:uid="{2F7B7E08-87A6-4ADB-9035-F84F57BBD549}"/>
    <cellStyle name="Comma 3 4 4 4" xfId="3938" xr:uid="{FF211B74-4D75-42A1-A620-48DEB09B7509}"/>
    <cellStyle name="Comma 3 4 4 4 2" xfId="12268" xr:uid="{0359F0FA-FA66-494B-8521-30434EC9D7AB}"/>
    <cellStyle name="Comma 3 4 4 4 2 2" xfId="28925" xr:uid="{7F544F9B-7068-4C0C-85FC-0C4C0AFDE16F}"/>
    <cellStyle name="Comma 3 4 4 4 3" xfId="20597" xr:uid="{3F7307DA-8179-4B0B-A637-3FBD9CF82664}"/>
    <cellStyle name="Comma 3 4 4 5" xfId="6714" xr:uid="{C0DA49C3-B239-474F-A154-12AE774DE14B}"/>
    <cellStyle name="Comma 3 4 4 5 2" xfId="15044" xr:uid="{3C134CD9-B6B1-4C33-9EF0-43FD092B1460}"/>
    <cellStyle name="Comma 3 4 4 5 2 2" xfId="31701" xr:uid="{B9F9A528-2371-4AFD-B2CB-760956628DD5}"/>
    <cellStyle name="Comma 3 4 4 5 3" xfId="23373" xr:uid="{E3C9D299-7329-418D-A644-75C9FC7B4035}"/>
    <cellStyle name="Comma 3 4 4 6" xfId="9492" xr:uid="{073FE63E-CBDC-451F-911A-853C90FB8E58}"/>
    <cellStyle name="Comma 3 4 4 6 2" xfId="26149" xr:uid="{985821F9-701C-4F9F-8769-B45045C20A23}"/>
    <cellStyle name="Comma 3 4 4 7" xfId="33493" xr:uid="{1E1AEADF-67A4-4084-A0AF-805015DFE1F1}"/>
    <cellStyle name="Comma 3 4 4 8" xfId="17821" xr:uid="{3404F8EA-9081-433C-8944-3ABD421A404F}"/>
    <cellStyle name="Comma 3 4 5" xfId="2726" xr:uid="{EC85338C-2287-45B3-B7B5-027A5A309022}"/>
    <cellStyle name="Comma 3 4 5 2" xfId="5508" xr:uid="{0CBBB4A7-1958-4419-9477-CFE7B8B3B22D}"/>
    <cellStyle name="Comma 3 4 5 2 2" xfId="13838" xr:uid="{A0FD5EBD-6D36-46C9-B224-5AA21471D3BD}"/>
    <cellStyle name="Comma 3 4 5 2 2 2" xfId="30495" xr:uid="{AF9F1A5F-1A83-4844-BD01-4970BA070F4C}"/>
    <cellStyle name="Comma 3 4 5 2 3" xfId="22167" xr:uid="{75416A2A-E7FD-4A55-B93A-27F0FF841C97}"/>
    <cellStyle name="Comma 3 4 5 3" xfId="8284" xr:uid="{B8C6BF8A-0879-43D5-ADE3-4368A212087E}"/>
    <cellStyle name="Comma 3 4 5 3 2" xfId="16614" xr:uid="{E765DCF0-BBBA-421D-B3CA-4D61460C1EC7}"/>
    <cellStyle name="Comma 3 4 5 3 2 2" xfId="33271" xr:uid="{31EBE3B8-4F69-4C8F-853D-75A856D26590}"/>
    <cellStyle name="Comma 3 4 5 3 3" xfId="24943" xr:uid="{16481E16-41D9-478B-9BE0-B36879A6655B}"/>
    <cellStyle name="Comma 3 4 5 4" xfId="11062" xr:uid="{20164F54-E280-40A9-AB35-209BB1814842}"/>
    <cellStyle name="Comma 3 4 5 4 2" xfId="27719" xr:uid="{A0868A46-FABE-41A2-8D8D-F3A6841E22A6}"/>
    <cellStyle name="Comma 3 4 5 5" xfId="33673" xr:uid="{0D6DAFC4-B787-470D-9D5A-2969A6A46FEA}"/>
    <cellStyle name="Comma 3 4 5 6" xfId="19391" xr:uid="{3AA41AD9-A0A7-4FC7-8F6E-69C97AF4AD5A}"/>
    <cellStyle name="Comma 3 4 6" xfId="1527" xr:uid="{720E6CD8-1296-4142-8C9F-7655A791CEF2}"/>
    <cellStyle name="Comma 3 4 6 2" xfId="4317" xr:uid="{82ADBA27-1C4C-4972-962F-031CDB137364}"/>
    <cellStyle name="Comma 3 4 6 2 2" xfId="12647" xr:uid="{F6104512-8F11-4E99-B6FC-0F0F90EC91E3}"/>
    <cellStyle name="Comma 3 4 6 2 2 2" xfId="29304" xr:uid="{5A937A0D-D1DE-4498-9C39-FDC50F205A49}"/>
    <cellStyle name="Comma 3 4 6 2 3" xfId="20976" xr:uid="{891F9DF3-56DF-44F5-952D-280E62DF7B90}"/>
    <cellStyle name="Comma 3 4 6 3" xfId="7093" xr:uid="{0C68892B-7DFB-4A65-A29E-1EEA65CA8FAD}"/>
    <cellStyle name="Comma 3 4 6 3 2" xfId="15423" xr:uid="{C6CBF4E6-332F-4731-9782-3EF5283164B3}"/>
    <cellStyle name="Comma 3 4 6 3 2 2" xfId="32080" xr:uid="{56E729E9-CEDD-44B6-8E99-05E0112140D4}"/>
    <cellStyle name="Comma 3 4 6 3 3" xfId="23752" xr:uid="{701D5ABB-D71D-4BBA-B18C-9D4A268AC36A}"/>
    <cellStyle name="Comma 3 4 6 4" xfId="9871" xr:uid="{966BC0B8-5446-450B-97FA-1954137F5A93}"/>
    <cellStyle name="Comma 3 4 6 4 2" xfId="26528" xr:uid="{06C4BAEE-6E5E-4F01-95E8-24E8C6B66D4C}"/>
    <cellStyle name="Comma 3 4 6 5" xfId="33533" xr:uid="{8BD52AAA-37D3-4527-BB41-9D0D547E5DD4}"/>
    <cellStyle name="Comma 3 4 6 6" xfId="18200" xr:uid="{3069F7EE-C741-4970-8B4D-01CDA77F1527}"/>
    <cellStyle name="Comma 3 4 7" xfId="2990" xr:uid="{41BC5AD3-EB21-432B-B514-E57D95B40834}"/>
    <cellStyle name="Comma 3 4 7 2" xfId="11320" xr:uid="{BD6CE413-884C-45CF-9E7B-D7B280C10048}"/>
    <cellStyle name="Comma 3 4 7 2 2" xfId="27977" xr:uid="{578A4FF9-F636-4DB1-8ECE-CF9E93781011}"/>
    <cellStyle name="Comma 3 4 7 3" xfId="19649" xr:uid="{03A3B55D-1458-45EB-A352-FEB82007F2FF}"/>
    <cellStyle name="Comma 3 4 8" xfId="5766" xr:uid="{CA13B2E2-C8A0-4CD5-BBC8-512887C4873C}"/>
    <cellStyle name="Comma 3 4 8 2" xfId="14096" xr:uid="{8ED077B5-D8F4-4F4A-8663-409649EA90C7}"/>
    <cellStyle name="Comma 3 4 8 2 2" xfId="30753" xr:uid="{8FB83FC1-3C22-46CB-8DA0-E430BD2E35F4}"/>
    <cellStyle name="Comma 3 4 8 3" xfId="22425" xr:uid="{BF88998B-3345-4C0F-8CE5-94DD63632D7B}"/>
    <cellStyle name="Comma 3 4 9" xfId="8544" xr:uid="{FAB2F86D-8A70-4236-94D5-5B885FC9EFCD}"/>
    <cellStyle name="Comma 3 4 9 2" xfId="25201" xr:uid="{876189D6-DABC-43CF-9DEC-4C9098E5765B}"/>
    <cellStyle name="Comma 3 5" xfId="318" xr:uid="{8CD3C35A-7B40-4D0A-960D-387D7DFC87B8}"/>
    <cellStyle name="Comma 3 5 2" xfId="798" xr:uid="{F0F6F3EF-BCC7-4E0F-8967-5763BF4CA73A}"/>
    <cellStyle name="Comma 3 5 2 2" xfId="2788" xr:uid="{C44429E4-BE11-4647-B483-1B2FE251CF74}"/>
    <cellStyle name="Comma 3 5 2 2 2" xfId="5568" xr:uid="{A3C55021-9A2E-4734-923D-E05DAC3A466C}"/>
    <cellStyle name="Comma 3 5 2 2 2 2" xfId="13898" xr:uid="{6CAC2E98-F237-4682-898B-E3ADFAF16FA9}"/>
    <cellStyle name="Comma 3 5 2 2 2 2 2" xfId="30555" xr:uid="{DA7AD132-15EC-4CAB-8BC7-F33FB7D3BE80}"/>
    <cellStyle name="Comma 3 5 2 2 2 3" xfId="22227" xr:uid="{0CA675BE-18E0-4DC8-A020-5C3509AE157B}"/>
    <cellStyle name="Comma 3 5 2 2 3" xfId="8344" xr:uid="{2873604A-3BF1-41A6-8D0D-AFF24E4D3E65}"/>
    <cellStyle name="Comma 3 5 2 2 3 2" xfId="16674" xr:uid="{7B6932F8-59B4-489B-9844-4A2F83BC927C}"/>
    <cellStyle name="Comma 3 5 2 2 3 2 2" xfId="33331" xr:uid="{43F30FC1-7139-4C42-9C6A-DD8A6984CDD8}"/>
    <cellStyle name="Comma 3 5 2 2 3 3" xfId="25003" xr:uid="{9228A32F-4978-4547-89E0-6748FD38629F}"/>
    <cellStyle name="Comma 3 5 2 2 4" xfId="11122" xr:uid="{33935411-3FB3-425B-BBEB-94A14A39F870}"/>
    <cellStyle name="Comma 3 5 2 2 4 2" xfId="27779" xr:uid="{75284E0F-0AD5-40EC-82B7-FC9BA3CC515D}"/>
    <cellStyle name="Comma 3 5 2 2 5" xfId="33735" xr:uid="{D2FF2E00-D0BA-43D5-B63B-B3A5F07E44C7}"/>
    <cellStyle name="Comma 3 5 2 2 6" xfId="19451" xr:uid="{43353604-A820-4A2B-9F54-7EB1667AC52E}"/>
    <cellStyle name="Comma 3 5 2 3" xfId="2126" xr:uid="{52F455FB-2FD4-48DB-9F7C-02C4F1DB276F}"/>
    <cellStyle name="Comma 3 5 2 3 2" xfId="4916" xr:uid="{D09B69B8-04F0-4417-9B07-98E663B620A5}"/>
    <cellStyle name="Comma 3 5 2 3 2 2" xfId="13246" xr:uid="{668E77A4-77CE-4B88-B166-3A5352C2A55A}"/>
    <cellStyle name="Comma 3 5 2 3 2 2 2" xfId="29903" xr:uid="{946C2D7C-3129-44AE-A0D5-377FD9B6074E}"/>
    <cellStyle name="Comma 3 5 2 3 2 3" xfId="21575" xr:uid="{9EDB1D9D-C105-4DFE-81DC-8C5429A84E4E}"/>
    <cellStyle name="Comma 3 5 2 3 3" xfId="7692" xr:uid="{6CEA2E18-1DAA-48D3-BD49-31A6F13EEF34}"/>
    <cellStyle name="Comma 3 5 2 3 3 2" xfId="16022" xr:uid="{A2550F6D-7AFF-4817-A7D0-24B9B480C024}"/>
    <cellStyle name="Comma 3 5 2 3 3 2 2" xfId="32679" xr:uid="{312F94F3-50C9-40E8-8DD9-437F631130BB}"/>
    <cellStyle name="Comma 3 5 2 3 3 3" xfId="24351" xr:uid="{CB99C294-D1B4-49E2-A528-E31C1A4E53F6}"/>
    <cellStyle name="Comma 3 5 2 3 4" xfId="10470" xr:uid="{D6AEBDBC-7B7F-45A3-A202-E20F41E4DE76}"/>
    <cellStyle name="Comma 3 5 2 3 4 2" xfId="27127" xr:uid="{7A521456-E756-4F1D-B6FB-E8BBC3FE56D8}"/>
    <cellStyle name="Comma 3 5 2 3 5" xfId="33593" xr:uid="{7ED3AFD4-B052-448C-B58F-03293EEC43EE}"/>
    <cellStyle name="Comma 3 5 2 3 6" xfId="18799" xr:uid="{7F90F508-40FC-4F5D-B625-F006248E6AF0}"/>
    <cellStyle name="Comma 3 5 2 4" xfId="3589" xr:uid="{D985BE24-FEF3-4D1D-9DE1-BD5421FC47B9}"/>
    <cellStyle name="Comma 3 5 2 4 2" xfId="11919" xr:uid="{0B22E423-0B21-4CC3-B23B-189AEC0371B0}"/>
    <cellStyle name="Comma 3 5 2 4 2 2" xfId="28576" xr:uid="{FDDC37CD-8951-4833-A970-F8C242629C8B}"/>
    <cellStyle name="Comma 3 5 2 4 3" xfId="20248" xr:uid="{076EBB3C-0A27-4578-BC3C-F532F2289A0C}"/>
    <cellStyle name="Comma 3 5 2 5" xfId="6365" xr:uid="{F70E0BE1-5FEC-47FD-BEC4-A5CD52C67B90}"/>
    <cellStyle name="Comma 3 5 2 5 2" xfId="14695" xr:uid="{FC98C86E-B704-46E9-BA2B-FD4EFE36099F}"/>
    <cellStyle name="Comma 3 5 2 5 2 2" xfId="31352" xr:uid="{34E11C1C-7A25-47F8-83A3-9C6C95AC5051}"/>
    <cellStyle name="Comma 3 5 2 5 3" xfId="23024" xr:uid="{03B33BE4-961D-49C4-92DD-4B5AA2CAACCF}"/>
    <cellStyle name="Comma 3 5 2 6" xfId="9143" xr:uid="{0B7CF35B-CFED-4076-81A8-F08EF51B8054}"/>
    <cellStyle name="Comma 3 5 2 6 2" xfId="25800" xr:uid="{6FC5FA93-81D7-47A4-BF26-AD7E0EBA07C6}"/>
    <cellStyle name="Comma 3 5 2 7" xfId="33460" xr:uid="{B5BE6552-DF49-4B42-879E-D8E95B84DA93}"/>
    <cellStyle name="Comma 3 5 2 8" xfId="17472" xr:uid="{2C7D1925-A249-40F8-9164-A2B205641B2B}"/>
    <cellStyle name="Comma 3 5 3" xfId="2739" xr:uid="{F6C3A89E-DE7C-4799-B41B-64DD1FC9C01D}"/>
    <cellStyle name="Comma 3 5 3 2" xfId="5521" xr:uid="{560C7407-0A21-4876-A2F5-0DD5507B5F52}"/>
    <cellStyle name="Comma 3 5 3 2 2" xfId="13851" xr:uid="{D24AD6B8-414D-48E4-975E-D16A3185ECC4}"/>
    <cellStyle name="Comma 3 5 3 2 2 2" xfId="30508" xr:uid="{735DD2BC-BB4A-4935-9264-4A213CD05825}"/>
    <cellStyle name="Comma 3 5 3 2 3" xfId="22180" xr:uid="{7AA72FC4-1E23-4550-9E0C-D4872D9BCB3B}"/>
    <cellStyle name="Comma 3 5 3 3" xfId="8297" xr:uid="{0214E98C-DA4B-4C09-A8C8-93FEE4200754}"/>
    <cellStyle name="Comma 3 5 3 3 2" xfId="16627" xr:uid="{C325FC64-7B75-49C0-8AC6-F907EE922968}"/>
    <cellStyle name="Comma 3 5 3 3 2 2" xfId="33284" xr:uid="{0D4A366D-A316-46F0-940D-C9F3716F39C6}"/>
    <cellStyle name="Comma 3 5 3 3 3" xfId="24956" xr:uid="{4532C9F3-9BE2-4ECC-ACD5-96DBE094D75D}"/>
    <cellStyle name="Comma 3 5 3 4" xfId="11075" xr:uid="{A8590DB4-9111-4030-A8FA-010BBE954093}"/>
    <cellStyle name="Comma 3 5 3 4 2" xfId="27732" xr:uid="{71F1E8F3-9ABE-4445-B915-CAEABC4F3A13}"/>
    <cellStyle name="Comma 3 5 3 5" xfId="33686" xr:uid="{FCB5836D-E6DD-4221-99B7-B72F45DE017C}"/>
    <cellStyle name="Comma 3 5 3 6" xfId="19404" xr:uid="{27A468B6-68F1-4D15-91D4-46FF742B2184}"/>
    <cellStyle name="Comma 3 5 4" xfId="1648" xr:uid="{08CE2FE8-73EB-4F92-A9A3-5032FBCD48E1}"/>
    <cellStyle name="Comma 3 5 4 2" xfId="4438" xr:uid="{17EAB022-0586-4EED-9CA1-3D019BCB63E1}"/>
    <cellStyle name="Comma 3 5 4 2 2" xfId="12768" xr:uid="{D0F3E456-8638-4677-A2DD-3756E2F96505}"/>
    <cellStyle name="Comma 3 5 4 2 2 2" xfId="29425" xr:uid="{78EB908B-7247-4236-9E70-1A76B92946BB}"/>
    <cellStyle name="Comma 3 5 4 2 3" xfId="21097" xr:uid="{7EBA31B0-1B27-4262-84EF-AED17DE48904}"/>
    <cellStyle name="Comma 3 5 4 3" xfId="7214" xr:uid="{3F94FC82-11EE-470C-A181-5B0DAFBD8BA1}"/>
    <cellStyle name="Comma 3 5 4 3 2" xfId="15544" xr:uid="{CB22A012-7A58-4F1D-9D59-F0226AED4150}"/>
    <cellStyle name="Comma 3 5 4 3 2 2" xfId="32201" xr:uid="{58B7EAC9-049A-44CC-AA38-943C4AD2C688}"/>
    <cellStyle name="Comma 3 5 4 3 3" xfId="23873" xr:uid="{B080E908-649A-4CDF-97FF-8F2D06162883}"/>
    <cellStyle name="Comma 3 5 4 4" xfId="9992" xr:uid="{A775A2AD-EAC6-4925-946D-E0A1BF27EFA8}"/>
    <cellStyle name="Comma 3 5 4 4 2" xfId="26649" xr:uid="{02F4CE92-9626-4CC4-8469-ADAE9E20D98B}"/>
    <cellStyle name="Comma 3 5 4 5" xfId="33546" xr:uid="{01C4BE33-31E2-4053-96CD-3C65D35A4A38}"/>
    <cellStyle name="Comma 3 5 4 6" xfId="18321" xr:uid="{80F3B185-590A-462F-AED4-7AC09C7671AE}"/>
    <cellStyle name="Comma 3 5 5" xfId="3111" xr:uid="{32EE5EF2-7B78-487C-BE0E-49D7CED8CC6A}"/>
    <cellStyle name="Comma 3 5 5 2" xfId="11441" xr:uid="{E1A345D0-A18B-40C1-AAED-C281B7CC60CE}"/>
    <cellStyle name="Comma 3 5 5 2 2" xfId="28098" xr:uid="{20561D9E-6E32-4EB0-B0F5-68481AF97E7C}"/>
    <cellStyle name="Comma 3 5 5 3" xfId="19770" xr:uid="{FDE8095F-609E-411F-920C-E0B981840CEF}"/>
    <cellStyle name="Comma 3 5 6" xfId="5887" xr:uid="{D65CB434-3DA3-4721-A449-35AE641253E9}"/>
    <cellStyle name="Comma 3 5 6 2" xfId="14217" xr:uid="{74E46B86-94BC-434D-9221-AD4C14449F02}"/>
    <cellStyle name="Comma 3 5 6 2 2" xfId="30874" xr:uid="{34BB85B2-4FA5-4F4D-A612-F582D0E96756}"/>
    <cellStyle name="Comma 3 5 6 3" xfId="22546" xr:uid="{86F97902-390A-4016-BBC7-A5E54A0BB4C6}"/>
    <cellStyle name="Comma 3 5 7" xfId="8665" xr:uid="{B5B6F547-7CF4-4089-9BD0-4C6A9CE70641}"/>
    <cellStyle name="Comma 3 5 7 2" xfId="25322" xr:uid="{6E9F2B21-2CAE-4785-9941-CB4662448904}"/>
    <cellStyle name="Comma 3 5 8" xfId="33411" xr:uid="{01778A77-C055-4976-A5A5-6BE8A74129FC}"/>
    <cellStyle name="Comma 3 5 9" xfId="16994" xr:uid="{03CA6B72-97F4-4DAE-87AD-58BABA5FAF07}"/>
    <cellStyle name="Comma 3 6" xfId="764" xr:uid="{24613F40-A15A-4CA3-B988-01578242C043}"/>
    <cellStyle name="Comma 3 6 2" xfId="2784" xr:uid="{BE2E440C-86CA-4481-8696-314F8294BCBA}"/>
    <cellStyle name="Comma 3 6 2 2" xfId="5566" xr:uid="{D1CFAA16-5947-4324-A6B9-BF69DDABBBF3}"/>
    <cellStyle name="Comma 3 6 2 2 2" xfId="13896" xr:uid="{3F563C2F-3D97-42A5-A6BE-F808C766FCDA}"/>
    <cellStyle name="Comma 3 6 2 2 2 2" xfId="30553" xr:uid="{929E8B05-2E39-4852-900D-05A673B8E0C2}"/>
    <cellStyle name="Comma 3 6 2 2 3" xfId="22225" xr:uid="{D2666CFD-C3A7-4CFE-BBA3-A7CBD1328095}"/>
    <cellStyle name="Comma 3 6 2 3" xfId="8342" xr:uid="{10AEEE55-75CC-4608-A54F-03930BCC3862}"/>
    <cellStyle name="Comma 3 6 2 3 2" xfId="16672" xr:uid="{05D01DAD-8402-4EB3-A663-51EBEBF3A846}"/>
    <cellStyle name="Comma 3 6 2 3 2 2" xfId="33329" xr:uid="{F8EA31BB-FB5B-4816-B73B-42BE44335271}"/>
    <cellStyle name="Comma 3 6 2 3 3" xfId="25001" xr:uid="{696C2B1B-BAFA-46BB-84B0-C976C51841DA}"/>
    <cellStyle name="Comma 3 6 2 4" xfId="11120" xr:uid="{E2353C1D-88C6-4E16-84D1-FA6940630902}"/>
    <cellStyle name="Comma 3 6 2 4 2" xfId="27777" xr:uid="{FDBC6A79-57A1-4A9E-8D7A-97C176820596}"/>
    <cellStyle name="Comma 3 6 2 5" xfId="33731" xr:uid="{749FE4F7-F904-4074-80A7-F30610697097}"/>
    <cellStyle name="Comma 3 6 2 6" xfId="19449" xr:uid="{245DF2C0-A633-457D-A898-913C763325AB}"/>
    <cellStyle name="Comma 3 6 3" xfId="2094" xr:uid="{7F2FCB92-BBF3-4F09-81EF-BDF42CA605C6}"/>
    <cellStyle name="Comma 3 6 3 2" xfId="4884" xr:uid="{AB7126BB-CB55-4A58-8685-07B015FB7422}"/>
    <cellStyle name="Comma 3 6 3 2 2" xfId="13214" xr:uid="{98F4D1C7-7EB3-46CF-AD66-6F4A24B78B59}"/>
    <cellStyle name="Comma 3 6 3 2 2 2" xfId="29871" xr:uid="{25F8C334-CD2C-4F17-A4C4-A89EF5ADE3E4}"/>
    <cellStyle name="Comma 3 6 3 2 3" xfId="21543" xr:uid="{14C0F1CC-F601-4758-8E47-22FDB5A5ED72}"/>
    <cellStyle name="Comma 3 6 3 3" xfId="7660" xr:uid="{085B5B04-5447-4888-9C33-A7AF184214A7}"/>
    <cellStyle name="Comma 3 6 3 3 2" xfId="15990" xr:uid="{D44F7ADE-7861-4651-9679-BF1726A5D192}"/>
    <cellStyle name="Comma 3 6 3 3 2 2" xfId="32647" xr:uid="{154DE0E4-7B59-44BC-A80C-3CC5D412430C}"/>
    <cellStyle name="Comma 3 6 3 3 3" xfId="24319" xr:uid="{1D25A9A1-8891-48C5-910F-FF25E6DF4BB8}"/>
    <cellStyle name="Comma 3 6 3 4" xfId="10438" xr:uid="{BFA8EBB5-8494-4511-AB94-E3F6D751F6A8}"/>
    <cellStyle name="Comma 3 6 3 4 2" xfId="27095" xr:uid="{65880871-6FB6-4695-AAE4-177A2730BA42}"/>
    <cellStyle name="Comma 3 6 3 5" xfId="33591" xr:uid="{EE2BF02D-D242-41DC-AE4A-B256BC0605CB}"/>
    <cellStyle name="Comma 3 6 3 6" xfId="18767" xr:uid="{924CE4A9-B72B-4182-8306-F9E363A87BDD}"/>
    <cellStyle name="Comma 3 6 4" xfId="3557" xr:uid="{D2F41A65-E329-49A3-8392-C5F98284702F}"/>
    <cellStyle name="Comma 3 6 4 2" xfId="11887" xr:uid="{C4DCBE8C-68E7-4670-86D4-1B058019613B}"/>
    <cellStyle name="Comma 3 6 4 2 2" xfId="28544" xr:uid="{3EE0DB1E-28D0-48A2-B9F9-E441515DE383}"/>
    <cellStyle name="Comma 3 6 4 3" xfId="20216" xr:uid="{2A287347-7568-4CAF-9F6D-C2FAA1745F46}"/>
    <cellStyle name="Comma 3 6 5" xfId="6333" xr:uid="{913D34B8-B13E-4FDC-88A4-7D571CC3801B}"/>
    <cellStyle name="Comma 3 6 5 2" xfId="14663" xr:uid="{1B30DDA8-7FC8-467E-9A6D-6BE6C040BE38}"/>
    <cellStyle name="Comma 3 6 5 2 2" xfId="31320" xr:uid="{9F90F871-FC19-4880-99A9-FB93129E9094}"/>
    <cellStyle name="Comma 3 6 5 3" xfId="22992" xr:uid="{0DBC9196-39EA-4209-A717-02AC6736CDD7}"/>
    <cellStyle name="Comma 3 6 6" xfId="9111" xr:uid="{9F4C3463-2086-4A7C-88AD-1E5DC880FB18}"/>
    <cellStyle name="Comma 3 6 6 2" xfId="25768" xr:uid="{1EB5D9E2-8135-42AC-B1E9-DDC27B6BB34D}"/>
    <cellStyle name="Comma 3 6 7" xfId="33456" xr:uid="{8F3787DE-D2D6-4864-A980-F802386346ED}"/>
    <cellStyle name="Comma 3 6 8" xfId="17440" xr:uid="{B362F414-2AA3-4B52-AADF-59EC5A9BB32E}"/>
    <cellStyle name="Comma 3 7" xfId="554" xr:uid="{7DA43809-674D-4B60-8CDD-98E33455E421}"/>
    <cellStyle name="Comma 3 7 2" xfId="2762" xr:uid="{8567067D-00CD-42FC-BE3C-604F6F3A825A}"/>
    <cellStyle name="Comma 3 7 2 2" xfId="5544" xr:uid="{55A78966-56A9-4A64-91BC-27F03C82BF2D}"/>
    <cellStyle name="Comma 3 7 2 2 2" xfId="13874" xr:uid="{CFD95652-F0D3-4893-A5E9-41C964E10EA5}"/>
    <cellStyle name="Comma 3 7 2 2 2 2" xfId="30531" xr:uid="{335FBF8C-7D24-4E8C-8E22-F09A28688185}"/>
    <cellStyle name="Comma 3 7 2 2 3" xfId="22203" xr:uid="{F183C04C-900D-455C-AAB4-FDECC9C9642E}"/>
    <cellStyle name="Comma 3 7 2 3" xfId="8320" xr:uid="{F19A5EF0-6767-484A-9AC9-058194339E46}"/>
    <cellStyle name="Comma 3 7 2 3 2" xfId="16650" xr:uid="{2079EA4B-106F-4892-9284-2459370BB8CC}"/>
    <cellStyle name="Comma 3 7 2 3 2 2" xfId="33307" xr:uid="{6EFA2E7A-C935-4B1B-A024-C229B38C1E11}"/>
    <cellStyle name="Comma 3 7 2 3 3" xfId="24979" xr:uid="{95CABA3F-9403-4492-B4D5-2EDD1C4D1554}"/>
    <cellStyle name="Comma 3 7 2 4" xfId="11098" xr:uid="{0BD32A17-B87F-4C80-87F9-16D6A6A22AB2}"/>
    <cellStyle name="Comma 3 7 2 4 2" xfId="27755" xr:uid="{2A4C258C-0207-4227-9121-63D11282EC1B}"/>
    <cellStyle name="Comma 3 7 2 5" xfId="33709" xr:uid="{FA470DB6-3760-4152-B21A-FD7CADFD3D59}"/>
    <cellStyle name="Comma 3 7 2 6" xfId="19427" xr:uid="{CDB826F7-E006-44D1-9BB3-F513A660ADB5}"/>
    <cellStyle name="Comma 3 7 3" xfId="1884" xr:uid="{2ABEBD06-8DFC-4C0F-A5D9-FDCB78F2D113}"/>
    <cellStyle name="Comma 3 7 3 2" xfId="4674" xr:uid="{426BAF12-D6E5-4435-A6C2-93EAFBDBEAD0}"/>
    <cellStyle name="Comma 3 7 3 2 2" xfId="13004" xr:uid="{FDB4CCBE-A0AB-4FB5-8594-BF0E8A14E019}"/>
    <cellStyle name="Comma 3 7 3 2 2 2" xfId="29661" xr:uid="{63D7CDEB-53D2-4592-B44C-6A5C90723E37}"/>
    <cellStyle name="Comma 3 7 3 2 3" xfId="21333" xr:uid="{957BC18B-86A4-40C5-A53F-D456783B23DE}"/>
    <cellStyle name="Comma 3 7 3 3" xfId="7450" xr:uid="{2B29EAB4-4E61-4C7C-8ECF-013A34E66ADD}"/>
    <cellStyle name="Comma 3 7 3 3 2" xfId="15780" xr:uid="{C36E89E2-4B77-4FFA-9D7C-EE6607DF14E7}"/>
    <cellStyle name="Comma 3 7 3 3 2 2" xfId="32437" xr:uid="{076F2BBC-1440-4608-8346-DC7649FF9695}"/>
    <cellStyle name="Comma 3 7 3 3 3" xfId="24109" xr:uid="{B99EC59F-6909-43ED-931E-0B974D0682FA}"/>
    <cellStyle name="Comma 3 7 3 4" xfId="10228" xr:uid="{E46CE680-9E81-4733-8309-9656BBEF97D7}"/>
    <cellStyle name="Comma 3 7 3 4 2" xfId="26885" xr:uid="{3ACCDE06-EAF1-4D43-A88E-0BB995311422}"/>
    <cellStyle name="Comma 3 7 3 5" xfId="33569" xr:uid="{151986D6-D03C-4A35-913B-6076D2160EC6}"/>
    <cellStyle name="Comma 3 7 3 6" xfId="18557" xr:uid="{25063928-2455-4078-BFE5-F2B3AC580F7D}"/>
    <cellStyle name="Comma 3 7 4" xfId="3347" xr:uid="{287EECEB-DA9B-4841-BF0C-F0DC8459AA6D}"/>
    <cellStyle name="Comma 3 7 4 2" xfId="11677" xr:uid="{602001F4-AE7B-4799-BC8A-B30A169E598B}"/>
    <cellStyle name="Comma 3 7 4 2 2" xfId="28334" xr:uid="{4A36EDDB-EBE6-4764-9065-7281557E3E99}"/>
    <cellStyle name="Comma 3 7 4 3" xfId="20006" xr:uid="{EF573B95-F39A-46DE-B66F-9121E8CFA187}"/>
    <cellStyle name="Comma 3 7 5" xfId="6123" xr:uid="{64C09498-5902-42A0-8CA9-709606FB5C89}"/>
    <cellStyle name="Comma 3 7 5 2" xfId="14453" xr:uid="{B58C97C0-F707-4BB9-97A3-4BA58A18A443}"/>
    <cellStyle name="Comma 3 7 5 2 2" xfId="31110" xr:uid="{03712203-91C3-4CEE-AE09-CA195AB2D434}"/>
    <cellStyle name="Comma 3 7 5 3" xfId="22782" xr:uid="{C8394841-ADCC-435D-89A8-9A39BF8A3FF2}"/>
    <cellStyle name="Comma 3 7 6" xfId="8901" xr:uid="{D789B505-2706-44C5-8DFA-38043F81D367}"/>
    <cellStyle name="Comma 3 7 6 2" xfId="25558" xr:uid="{E3C8790D-59E9-44BB-A300-84CB0565CAAE}"/>
    <cellStyle name="Comma 3 7 7" xfId="33434" xr:uid="{5E287651-413A-48B4-A60A-9EF3D09DA54B}"/>
    <cellStyle name="Comma 3 7 8" xfId="17230" xr:uid="{48EC6427-71B2-4D2C-88A4-AC2A6EDBEC38}"/>
    <cellStyle name="Comma 3 8" xfId="1031" xr:uid="{2518E1F6-9C54-4CDA-AE4D-ABBCF27BBD2D}"/>
    <cellStyle name="Comma 3 8 2" xfId="2811" xr:uid="{1A679F40-E9A2-4B2A-8966-6DF56E611105}"/>
    <cellStyle name="Comma 3 8 2 2" xfId="5591" xr:uid="{3B1AB50E-C66F-4360-AED3-91836E3DAF1F}"/>
    <cellStyle name="Comma 3 8 2 2 2" xfId="13921" xr:uid="{2BCF6782-C61D-4559-80D5-4C162708D2BF}"/>
    <cellStyle name="Comma 3 8 2 2 2 2" xfId="30578" xr:uid="{623EF563-C283-4069-A531-C2E3F7FF9DD4}"/>
    <cellStyle name="Comma 3 8 2 2 3" xfId="22250" xr:uid="{F2B9C44F-25AD-43BC-9F4C-9B088939209A}"/>
    <cellStyle name="Comma 3 8 2 3" xfId="8367" xr:uid="{B22D4D8E-5581-4895-B87A-77ED12BD3C72}"/>
    <cellStyle name="Comma 3 8 2 3 2" xfId="16697" xr:uid="{F5776133-6CA7-4E0D-AEF9-57CE690E3AA2}"/>
    <cellStyle name="Comma 3 8 2 3 2 2" xfId="33354" xr:uid="{E33121F2-294A-414B-9014-E123BD812D40}"/>
    <cellStyle name="Comma 3 8 2 3 3" xfId="25026" xr:uid="{4A1F452F-F0F3-4B43-A244-13598852C66B}"/>
    <cellStyle name="Comma 3 8 2 4" xfId="11145" xr:uid="{0390D6A8-1C9D-41F6-8899-E6D1E325E1B5}"/>
    <cellStyle name="Comma 3 8 2 4 2" xfId="27802" xr:uid="{211E85BC-39F2-4D8D-B455-E568EFD0F701}"/>
    <cellStyle name="Comma 3 8 2 5" xfId="33758" xr:uid="{36FEDFE5-DED5-486E-871B-8B8838D23166}"/>
    <cellStyle name="Comma 3 8 2 6" xfId="19474" xr:uid="{05098A3C-7D3F-4BC8-8D6B-834FAB4AF8D8}"/>
    <cellStyle name="Comma 3 8 3" xfId="2359" xr:uid="{5148D420-6676-42EE-BD9D-18396D1EB290}"/>
    <cellStyle name="Comma 3 8 3 2" xfId="5149" xr:uid="{5F6E7295-94FA-4BF2-BB89-934355ADF18C}"/>
    <cellStyle name="Comma 3 8 3 2 2" xfId="13479" xr:uid="{C1A57F02-0A74-4A56-B6CD-54CF7A60BCA7}"/>
    <cellStyle name="Comma 3 8 3 2 2 2" xfId="30136" xr:uid="{F3364CFB-C14F-480C-B6CF-9C360CD1BACC}"/>
    <cellStyle name="Comma 3 8 3 2 3" xfId="21808" xr:uid="{4A873278-AE99-4F22-A24B-74C0A1110E14}"/>
    <cellStyle name="Comma 3 8 3 3" xfId="7925" xr:uid="{AC2EEDEF-2F84-4FB2-ACC1-D8F8534D60DE}"/>
    <cellStyle name="Comma 3 8 3 3 2" xfId="16255" xr:uid="{FFB2BF34-CDB4-41B6-B256-348B56BB3DD2}"/>
    <cellStyle name="Comma 3 8 3 3 2 2" xfId="32912" xr:uid="{B60666CB-91BE-4B09-BAC4-6E74811EA0B6}"/>
    <cellStyle name="Comma 3 8 3 3 3" xfId="24584" xr:uid="{E1509AC4-1C2E-496B-9150-84A5878681DE}"/>
    <cellStyle name="Comma 3 8 3 4" xfId="10703" xr:uid="{B750A808-FA47-4B7E-B1C3-ABA736751A23}"/>
    <cellStyle name="Comma 3 8 3 4 2" xfId="27360" xr:uid="{BE8577EA-63DB-4A37-8249-0B39FB376393}"/>
    <cellStyle name="Comma 3 8 3 5" xfId="33616" xr:uid="{804B8DB2-6F35-4709-AE82-1DDB9F032154}"/>
    <cellStyle name="Comma 3 8 3 6" xfId="19032" xr:uid="{A0CA45DD-A2C8-4BA5-87B8-D6FFB3CBF73F}"/>
    <cellStyle name="Comma 3 8 4" xfId="3822" xr:uid="{4F89D61F-80EF-4BCF-B898-6B50BE3FCFD7}"/>
    <cellStyle name="Comma 3 8 4 2" xfId="12152" xr:uid="{B04BE95F-EC4D-4355-8CCE-A0ABD0B9D84D}"/>
    <cellStyle name="Comma 3 8 4 2 2" xfId="28809" xr:uid="{04642695-2C9A-4489-93F0-6DC9F78EA3FB}"/>
    <cellStyle name="Comma 3 8 4 3" xfId="20481" xr:uid="{1F1CA286-FC36-4290-830F-4198B85A6224}"/>
    <cellStyle name="Comma 3 8 5" xfId="6598" xr:uid="{DCC6FFB9-30A1-4C3A-9346-865A5E8DCCCD}"/>
    <cellStyle name="Comma 3 8 5 2" xfId="14928" xr:uid="{223DB13D-BB1C-46EB-BD28-F29791C98B34}"/>
    <cellStyle name="Comma 3 8 5 2 2" xfId="31585" xr:uid="{CB3717B8-BEFC-415E-8FA9-9CF73855D557}"/>
    <cellStyle name="Comma 3 8 5 3" xfId="23257" xr:uid="{8C1A7175-3D46-4EF2-8432-580E76726D62}"/>
    <cellStyle name="Comma 3 8 6" xfId="9376" xr:uid="{BCB2370A-8CAB-4FDA-B2EE-00379B520867}"/>
    <cellStyle name="Comma 3 8 6 2" xfId="26033" xr:uid="{7D6B509F-37A6-496D-B0F1-F120C34C63B1}"/>
    <cellStyle name="Comma 3 8 7" xfId="33483" xr:uid="{CD7D07ED-1897-4986-A110-F808D5ABAB6A}"/>
    <cellStyle name="Comma 3 8 8" xfId="17705" xr:uid="{29D1C58A-DBE6-42D5-9F74-7B26E49CE963}"/>
    <cellStyle name="Comma 3 9" xfId="1292" xr:uid="{2B34199C-99D2-4FD2-A3E1-89EF164B06AE}"/>
    <cellStyle name="Comma 3 9 2" xfId="2620" xr:uid="{16C75C45-E149-441B-B641-433CA7B16D30}"/>
    <cellStyle name="Comma 3 9 2 2" xfId="5410" xr:uid="{9AC61F42-3308-4B1F-A631-956E5479DE1B}"/>
    <cellStyle name="Comma 3 9 2 2 2" xfId="13740" xr:uid="{3ED278C1-2A3C-49BC-9232-5FA0BAF29057}"/>
    <cellStyle name="Comma 3 9 2 2 2 2" xfId="30397" xr:uid="{C3FDA2D6-8743-4E59-B193-FF0533EE50AF}"/>
    <cellStyle name="Comma 3 9 2 2 3" xfId="22069" xr:uid="{5F8D7EE9-AA33-42F7-B433-CD07B110E780}"/>
    <cellStyle name="Comma 3 9 2 3" xfId="8186" xr:uid="{0397D441-8F39-41F4-80B8-C4C271A06D1E}"/>
    <cellStyle name="Comma 3 9 2 3 2" xfId="16516" xr:uid="{3D222A8D-946D-45F5-9D32-7F14EB378FC6}"/>
    <cellStyle name="Comma 3 9 2 3 2 2" xfId="33173" xr:uid="{A25C2E41-8ED2-4664-B656-8CA4CBDEC4E1}"/>
    <cellStyle name="Comma 3 9 2 3 3" xfId="24845" xr:uid="{CF35D5A4-2C66-41C4-89C1-F66FD5EA7D26}"/>
    <cellStyle name="Comma 3 9 2 4" xfId="10964" xr:uid="{1D5A1C91-3FBC-42E8-895A-8B6D7FE30E74}"/>
    <cellStyle name="Comma 3 9 2 4 2" xfId="27621" xr:uid="{752596C1-5384-451E-8E0D-CF8169607F8F}"/>
    <cellStyle name="Comma 3 9 2 5" xfId="33642" xr:uid="{9A5F08CA-DA99-46AE-BC81-8DDD93FA542C}"/>
    <cellStyle name="Comma 3 9 2 6" xfId="19293" xr:uid="{28C95AAA-F87B-4797-930F-4270152DB3B4}"/>
    <cellStyle name="Comma 3 9 3" xfId="4083" xr:uid="{DD4C5173-111E-4EEC-A7EA-79DAF0100D97}"/>
    <cellStyle name="Comma 3 9 3 2" xfId="12413" xr:uid="{D4D0B6CC-9643-4118-9F5D-32371CB1410B}"/>
    <cellStyle name="Comma 3 9 3 2 2" xfId="29070" xr:uid="{7D4043A9-8566-442D-9159-E3CB492CC8DA}"/>
    <cellStyle name="Comma 3 9 3 3" xfId="20742" xr:uid="{38065CD0-A084-418F-B370-35C009441252}"/>
    <cellStyle name="Comma 3 9 4" xfId="6859" xr:uid="{19AF67CF-4A33-4C1F-8DFE-22D024E3D3B0}"/>
    <cellStyle name="Comma 3 9 4 2" xfId="15189" xr:uid="{DE00609C-2E7F-4720-8606-A8547103ECD9}"/>
    <cellStyle name="Comma 3 9 4 2 2" xfId="31846" xr:uid="{6874D6CD-EFCB-4818-8191-F864E5F6CFD8}"/>
    <cellStyle name="Comma 3 9 4 3" xfId="23518" xr:uid="{F002D082-C6A6-434C-B58A-3A79522260AB}"/>
    <cellStyle name="Comma 3 9 5" xfId="9637" xr:uid="{E35EC660-F1BB-45D4-AAD8-AEF8F006DBD9}"/>
    <cellStyle name="Comma 3 9 5 2" xfId="26294" xr:uid="{D93B3714-5335-43A9-A5E6-13723672503B}"/>
    <cellStyle name="Comma 3 9 6" xfId="33509" xr:uid="{52364BDB-B408-4C40-8FC9-DECA48651064}"/>
    <cellStyle name="Comma 3 9 7" xfId="17966" xr:uid="{0F538857-4676-4656-A5E6-458B6948D5A7}"/>
    <cellStyle name="Comma 4" xfId="96" xr:uid="{BA626638-B694-46ED-90B0-C398B129FEE5}"/>
    <cellStyle name="Comma 4 10" xfId="1433" xr:uid="{6B00C5FE-792B-4AD1-B33E-598D4222FA52}"/>
    <cellStyle name="Comma 4 10 2" xfId="4224" xr:uid="{4A15C5B3-FEC9-4591-B57A-1B779AFCA783}"/>
    <cellStyle name="Comma 4 10 2 2" xfId="12554" xr:uid="{6C987796-19D0-4A8F-94ED-729BA90CE277}"/>
    <cellStyle name="Comma 4 10 2 2 2" xfId="29211" xr:uid="{B729FC1D-0126-42D9-88D2-34F5CFB251C2}"/>
    <cellStyle name="Comma 4 10 2 3" xfId="20883" xr:uid="{AB4D9417-619B-4303-A667-F5565BBF7E74}"/>
    <cellStyle name="Comma 4 10 3" xfId="7000" xr:uid="{924C0291-78CE-448D-9AD6-4D40DD10ACF1}"/>
    <cellStyle name="Comma 4 10 3 2" xfId="15330" xr:uid="{7728EC12-3FC5-4B96-BA51-6B5E93BBD72E}"/>
    <cellStyle name="Comma 4 10 3 2 2" xfId="31987" xr:uid="{2D2B5E2A-5E11-47BE-9CE7-C1C1497BFF47}"/>
    <cellStyle name="Comma 4 10 3 3" xfId="23659" xr:uid="{414A363D-6EF9-45A4-8D72-E2B34DD54077}"/>
    <cellStyle name="Comma 4 10 4" xfId="9778" xr:uid="{40F1EDD0-B0F6-4354-8C7B-BE505D90DA7D}"/>
    <cellStyle name="Comma 4 10 4 2" xfId="26435" xr:uid="{E6A8C16E-ED8E-45B7-8A37-DFBBF2F0E225}"/>
    <cellStyle name="Comma 4 10 5" xfId="33524" xr:uid="{73FDDC25-EA71-4BC2-AFD2-5654D5AA5B50}"/>
    <cellStyle name="Comma 4 10 6" xfId="18107" xr:uid="{44A84F50-F462-41EF-A48E-82823902DE8E}"/>
    <cellStyle name="Comma 4 11" xfId="2896" xr:uid="{D7B93CC8-7A2E-452C-A540-DFCED2F15B64}"/>
    <cellStyle name="Comma 4 11 2" xfId="11227" xr:uid="{B3891B10-93B5-48CC-AD54-56572BD19AE6}"/>
    <cellStyle name="Comma 4 11 2 2" xfId="27884" xr:uid="{A3BE2C81-DEF9-437C-AD0E-07ED3C9E21FB}"/>
    <cellStyle name="Comma 4 11 3" xfId="19556" xr:uid="{7FD2745E-F28F-4FED-9FEB-5AFA00E8634B}"/>
    <cellStyle name="Comma 4 12" xfId="5673" xr:uid="{F272F786-F26A-441F-B0D1-A26B315A9B03}"/>
    <cellStyle name="Comma 4 12 2" xfId="14003" xr:uid="{FE70552E-9C26-449D-A9C7-A94E417AE722}"/>
    <cellStyle name="Comma 4 12 2 2" xfId="30660" xr:uid="{7E3C1E93-404C-442E-A38E-33C33B58CA5C}"/>
    <cellStyle name="Comma 4 12 3" xfId="22332" xr:uid="{DD6F43B5-2676-4838-A035-9B836B6195E3}"/>
    <cellStyle name="Comma 4 13" xfId="8450" xr:uid="{0AF25EBE-E9EF-4680-8F95-0A24433462B7}"/>
    <cellStyle name="Comma 4 13 2" xfId="25108" xr:uid="{32D2ACE1-3E69-497E-A14F-B27F56854C2E}"/>
    <cellStyle name="Comma 4 14" xfId="33387" xr:uid="{DF4A2CC6-727B-443D-964B-98B71EAC6294}"/>
    <cellStyle name="Comma 4 15" xfId="16780" xr:uid="{AA96593D-A042-4A46-8537-8154E06B0814}"/>
    <cellStyle name="Comma 4 16" xfId="34825" xr:uid="{6400B9E1-4D40-4C42-87A4-BA5B64C14246}"/>
    <cellStyle name="Comma 4 2" xfId="157" xr:uid="{E284834E-71DB-461C-A080-E2B8A058320F}"/>
    <cellStyle name="Comma 4 2 10" xfId="5731" xr:uid="{A9BA5E24-8C6F-42FB-B315-9C035F08380F}"/>
    <cellStyle name="Comma 4 2 10 2" xfId="14061" xr:uid="{E808045E-C07E-4BF2-8D71-4CBB68AEFC60}"/>
    <cellStyle name="Comma 4 2 10 2 2" xfId="30718" xr:uid="{76DDAD9D-6D98-47A1-B1E2-CB251C9679E7}"/>
    <cellStyle name="Comma 4 2 10 3" xfId="22390" xr:uid="{51F9D407-82FB-4A26-BCF9-4B71D5650283}"/>
    <cellStyle name="Comma 4 2 11" xfId="8509" xr:uid="{CD60DC2F-4837-44F1-A9DB-1715FF64E9B7}"/>
    <cellStyle name="Comma 4 2 11 2" xfId="25166" xr:uid="{E0947A83-041F-40AB-AB9F-1EE2AAEBDDE3}"/>
    <cellStyle name="Comma 4 2 12" xfId="33394" xr:uid="{04FB7EEB-CF1B-4B68-8481-8CC6F5652454}"/>
    <cellStyle name="Comma 4 2 13" xfId="16838" xr:uid="{D5CC7C1A-313B-4BC3-8B06-760F2B3B23FB}"/>
    <cellStyle name="Comma 4 2 2" xfId="277" xr:uid="{BC15C9A8-0F49-4D99-97A0-99DA3B833671}"/>
    <cellStyle name="Comma 4 2 2 10" xfId="33409" xr:uid="{7D8134DA-3D27-434B-8D9B-679B25DAB8FF}"/>
    <cellStyle name="Comma 4 2 2 11" xfId="16958" xr:uid="{51CC574C-D842-4815-98E9-E1E2548003B2}"/>
    <cellStyle name="Comma 4 2 2 2" xfId="519" xr:uid="{E4B6E411-BF50-479D-921C-A33754D95F17}"/>
    <cellStyle name="Comma 4 2 2 2 2" xfId="995" xr:uid="{E922B0EF-203E-4BAC-82F1-2CCEA109782E}"/>
    <cellStyle name="Comma 4 2 2 2 2 2" xfId="2809" xr:uid="{9B4F0E6A-C886-4E76-BCB5-2AF436DDA7CD}"/>
    <cellStyle name="Comma 4 2 2 2 2 2 2" xfId="5589" xr:uid="{E585DDCD-33BB-47D5-A476-5600BED9AF56}"/>
    <cellStyle name="Comma 4 2 2 2 2 2 2 2" xfId="13919" xr:uid="{DAE6263D-4FB4-4F6C-8366-96DA51FCE926}"/>
    <cellStyle name="Comma 4 2 2 2 2 2 2 2 2" xfId="30576" xr:uid="{A9E05648-E08D-462D-82F7-74BAB4ECCDD5}"/>
    <cellStyle name="Comma 4 2 2 2 2 2 2 3" xfId="22248" xr:uid="{8CE4B867-F6CC-4B6E-AABD-0DE06481B386}"/>
    <cellStyle name="Comma 4 2 2 2 2 2 3" xfId="8365" xr:uid="{6297EBC8-EE3A-4C06-9306-8AF39BBD56F5}"/>
    <cellStyle name="Comma 4 2 2 2 2 2 3 2" xfId="16695" xr:uid="{5F4E221B-B794-4562-B989-C215C35E349A}"/>
    <cellStyle name="Comma 4 2 2 2 2 2 3 2 2" xfId="33352" xr:uid="{70A185AF-1B5C-4131-A84E-2D2EAE9B3E6C}"/>
    <cellStyle name="Comma 4 2 2 2 2 2 3 3" xfId="25024" xr:uid="{02A218AD-2299-4637-8604-45976044CE85}"/>
    <cellStyle name="Comma 4 2 2 2 2 2 4" xfId="11143" xr:uid="{1D80F803-0B15-43D0-B3EA-550332EDBE8D}"/>
    <cellStyle name="Comma 4 2 2 2 2 2 4 2" xfId="27800" xr:uid="{0DAE1C83-BC63-4004-9618-8D6B1AE7AFF2}"/>
    <cellStyle name="Comma 4 2 2 2 2 2 5" xfId="33756" xr:uid="{CDCAE271-1AF8-4CAA-9F69-69D1F192AABD}"/>
    <cellStyle name="Comma 4 2 2 2 2 2 6" xfId="19472" xr:uid="{070BCE17-D836-4558-ACD8-D3A582E1BB28}"/>
    <cellStyle name="Comma 4 2 2 2 2 3" xfId="2323" xr:uid="{51A1F720-6F7F-486C-88AF-BD43A68B41F7}"/>
    <cellStyle name="Comma 4 2 2 2 2 3 2" xfId="5113" xr:uid="{0701786B-11F9-4791-9720-6672ED6BAF32}"/>
    <cellStyle name="Comma 4 2 2 2 2 3 2 2" xfId="13443" xr:uid="{3768B54E-4B68-4EA5-8B80-2BB3A32F1049}"/>
    <cellStyle name="Comma 4 2 2 2 2 3 2 2 2" xfId="30100" xr:uid="{42A5CEC9-C6A1-4001-BF21-00503872A058}"/>
    <cellStyle name="Comma 4 2 2 2 2 3 2 3" xfId="21772" xr:uid="{99D8D739-EAC8-42A8-B7F7-43F2F3183A60}"/>
    <cellStyle name="Comma 4 2 2 2 2 3 3" xfId="7889" xr:uid="{761F92AD-470C-4056-9FBB-2EE3F511A2A7}"/>
    <cellStyle name="Comma 4 2 2 2 2 3 3 2" xfId="16219" xr:uid="{D022D08F-49A4-4184-9BE2-815AB419A242}"/>
    <cellStyle name="Comma 4 2 2 2 2 3 3 2 2" xfId="32876" xr:uid="{F872AE61-235D-47E4-97BD-8981A07DE0E8}"/>
    <cellStyle name="Comma 4 2 2 2 2 3 3 3" xfId="24548" xr:uid="{3C26961B-3B58-4C13-A866-E98770B1C28E}"/>
    <cellStyle name="Comma 4 2 2 2 2 3 4" xfId="10667" xr:uid="{296345DF-4AF4-4073-B643-E6F2A05E092D}"/>
    <cellStyle name="Comma 4 2 2 2 2 3 4 2" xfId="27324" xr:uid="{5AD6D2D4-DB13-4FF4-9B29-ECD5B14E5E3E}"/>
    <cellStyle name="Comma 4 2 2 2 2 3 5" xfId="33614" xr:uid="{65E02D5B-2DF8-420E-B3B0-B29133A6060C}"/>
    <cellStyle name="Comma 4 2 2 2 2 3 6" xfId="18996" xr:uid="{F8925AC3-B6E4-44EB-AF7F-385B90EB26AB}"/>
    <cellStyle name="Comma 4 2 2 2 2 4" xfId="3786" xr:uid="{31AD0117-2186-4534-9008-76470B751ACB}"/>
    <cellStyle name="Comma 4 2 2 2 2 4 2" xfId="12116" xr:uid="{07238471-B515-49C6-90C6-5E0AAD01FC76}"/>
    <cellStyle name="Comma 4 2 2 2 2 4 2 2" xfId="28773" xr:uid="{5B56E440-311B-45A0-B3C5-03D012B06A5B}"/>
    <cellStyle name="Comma 4 2 2 2 2 4 3" xfId="20445" xr:uid="{71C2A933-EB8D-4222-876E-A3DBCF34BF1C}"/>
    <cellStyle name="Comma 4 2 2 2 2 5" xfId="6562" xr:uid="{D5500C62-FEB4-4CE0-BC1B-8FBE049BBDCD}"/>
    <cellStyle name="Comma 4 2 2 2 2 5 2" xfId="14892" xr:uid="{1F9DE120-2BC6-46AD-9CAF-503E9F735AEA}"/>
    <cellStyle name="Comma 4 2 2 2 2 5 2 2" xfId="31549" xr:uid="{65780BC3-CB92-4605-9F53-F3980C7C4B80}"/>
    <cellStyle name="Comma 4 2 2 2 2 5 3" xfId="23221" xr:uid="{C0A04670-56D8-46FC-9186-5DEA3D34FB5D}"/>
    <cellStyle name="Comma 4 2 2 2 2 6" xfId="9340" xr:uid="{306EF8C0-2093-471A-BE9B-681CDBA8BC3E}"/>
    <cellStyle name="Comma 4 2 2 2 2 6 2" xfId="25997" xr:uid="{CBBD723F-43B3-4A8F-BD79-DA4B390806DF}"/>
    <cellStyle name="Comma 4 2 2 2 2 7" xfId="33481" xr:uid="{15E8F1A4-E47C-4C78-A499-426F50B1EBC0}"/>
    <cellStyle name="Comma 4 2 2 2 2 8" xfId="17669" xr:uid="{FB645244-D46C-4609-ABA5-F3B785FB47A8}"/>
    <cellStyle name="Comma 4 2 2 2 3" xfId="2760" xr:uid="{E717A71E-B93B-48A3-9044-C528B77B2E5C}"/>
    <cellStyle name="Comma 4 2 2 2 3 2" xfId="5542" xr:uid="{77262E60-2ABC-49F6-8D7B-D6C551883A1E}"/>
    <cellStyle name="Comma 4 2 2 2 3 2 2" xfId="13872" xr:uid="{10E49B50-8785-4E5B-BC5C-B12F674DE111}"/>
    <cellStyle name="Comma 4 2 2 2 3 2 2 2" xfId="30529" xr:uid="{2ADC6B16-8240-405B-A0A2-55E0FC3A58D1}"/>
    <cellStyle name="Comma 4 2 2 2 3 2 3" xfId="22201" xr:uid="{C6FD91BB-B3BE-4256-A792-CF2E380D4028}"/>
    <cellStyle name="Comma 4 2 2 2 3 3" xfId="8318" xr:uid="{5378C87D-8B18-43F0-B094-C675158621EC}"/>
    <cellStyle name="Comma 4 2 2 2 3 3 2" xfId="16648" xr:uid="{9CE85E44-986A-4BC8-A342-C62633086EC8}"/>
    <cellStyle name="Comma 4 2 2 2 3 3 2 2" xfId="33305" xr:uid="{F015C578-8754-4658-8C99-B3A9CB21F3EE}"/>
    <cellStyle name="Comma 4 2 2 2 3 3 3" xfId="24977" xr:uid="{CFBF4025-38F7-4006-8DF5-11EF64CCF270}"/>
    <cellStyle name="Comma 4 2 2 2 3 4" xfId="11096" xr:uid="{AB2B0B59-70D6-4723-90DF-E36BCB55A697}"/>
    <cellStyle name="Comma 4 2 2 2 3 4 2" xfId="27753" xr:uid="{1B07F82D-E998-45BB-B0C7-825C0CF95084}"/>
    <cellStyle name="Comma 4 2 2 2 3 5" xfId="33707" xr:uid="{8CEA9FBD-C99C-489B-8271-011E0E122F3E}"/>
    <cellStyle name="Comma 4 2 2 2 3 6" xfId="19425" xr:uid="{63342665-1E8C-48DA-B93E-396D8B1FD15F}"/>
    <cellStyle name="Comma 4 2 2 2 4" xfId="1849" xr:uid="{3F42EC2F-D9C7-49A9-A085-2E89E25CA37C}"/>
    <cellStyle name="Comma 4 2 2 2 4 2" xfId="4639" xr:uid="{D03A1734-FB9E-4A38-89C3-69936B6894BC}"/>
    <cellStyle name="Comma 4 2 2 2 4 2 2" xfId="12969" xr:uid="{EE3C92F5-B377-4202-863C-8FC2B9F1AFEF}"/>
    <cellStyle name="Comma 4 2 2 2 4 2 2 2" xfId="29626" xr:uid="{FDD579F6-4BA8-4B92-A370-9C4BC63205B1}"/>
    <cellStyle name="Comma 4 2 2 2 4 2 3" xfId="21298" xr:uid="{383C329C-F362-418D-9A3A-F8CE409BEFAE}"/>
    <cellStyle name="Comma 4 2 2 2 4 3" xfId="7415" xr:uid="{69F2F8FC-7FB5-42DF-B329-F306D05F1D29}"/>
    <cellStyle name="Comma 4 2 2 2 4 3 2" xfId="15745" xr:uid="{54E31827-3607-4E6C-B2C5-653085431875}"/>
    <cellStyle name="Comma 4 2 2 2 4 3 2 2" xfId="32402" xr:uid="{02EBEEBD-577F-4DA6-B6DE-E5162C6569D9}"/>
    <cellStyle name="Comma 4 2 2 2 4 3 3" xfId="24074" xr:uid="{AD7C4C9A-2475-490C-B6FD-1CAFE5E3A3E6}"/>
    <cellStyle name="Comma 4 2 2 2 4 4" xfId="10193" xr:uid="{9D5AA184-AA4A-45B6-93BC-C1D6BFD128DE}"/>
    <cellStyle name="Comma 4 2 2 2 4 4 2" xfId="26850" xr:uid="{2417A9BD-2F13-47D1-BABB-7419C5948CEF}"/>
    <cellStyle name="Comma 4 2 2 2 4 5" xfId="33567" xr:uid="{D594813A-A3D4-49F1-BCF7-95ACD10DB16C}"/>
    <cellStyle name="Comma 4 2 2 2 4 6" xfId="18522" xr:uid="{7E06F558-F925-4110-B18C-FA4A16FDD5D2}"/>
    <cellStyle name="Comma 4 2 2 2 5" xfId="3312" xr:uid="{46877A70-AE49-4235-ADDA-15242C15D82D}"/>
    <cellStyle name="Comma 4 2 2 2 5 2" xfId="11642" xr:uid="{8F43DE8A-9508-491C-AF51-D7C1A5B57DE1}"/>
    <cellStyle name="Comma 4 2 2 2 5 2 2" xfId="28299" xr:uid="{F1F601E6-E429-498B-B8B3-4161150019D7}"/>
    <cellStyle name="Comma 4 2 2 2 5 3" xfId="19971" xr:uid="{2F964B40-0B2A-49B8-9782-7D34B7AE1CD1}"/>
    <cellStyle name="Comma 4 2 2 2 6" xfId="6088" xr:uid="{3FDA837E-A79F-48F9-8095-EB062B60012F}"/>
    <cellStyle name="Comma 4 2 2 2 6 2" xfId="14418" xr:uid="{2763BA3F-81F5-4F5A-9AFB-4896DCF3869C}"/>
    <cellStyle name="Comma 4 2 2 2 6 2 2" xfId="31075" xr:uid="{2C2586E4-6C7C-467C-92CC-1AB78AD64307}"/>
    <cellStyle name="Comma 4 2 2 2 6 3" xfId="22747" xr:uid="{531D6FB5-4AAA-4099-808F-9C4C15B3671F}"/>
    <cellStyle name="Comma 4 2 2 2 7" xfId="8866" xr:uid="{F5E97AC9-EEBB-44DA-BABB-1C09749215C4}"/>
    <cellStyle name="Comma 4 2 2 2 7 2" xfId="25523" xr:uid="{20CF99EF-8F5B-4C3E-B2A3-18CC9ECC719E}"/>
    <cellStyle name="Comma 4 2 2 2 8" xfId="33432" xr:uid="{BDE066CF-A25E-4CE8-BAA0-9730B5CEBD14}"/>
    <cellStyle name="Comma 4 2 2 2 9" xfId="17195" xr:uid="{055E60CD-9914-4E7D-8DD9-BFFEC223F4DB}"/>
    <cellStyle name="Comma 4 2 2 3" xfId="755" xr:uid="{3CEB2011-F3DA-4EA9-8E5F-34738BA4E26E}"/>
    <cellStyle name="Comma 4 2 2 3 2" xfId="2783" xr:uid="{84945417-A41B-4112-A53A-EC41BD9A79C8}"/>
    <cellStyle name="Comma 4 2 2 3 2 2" xfId="5565" xr:uid="{70B4F0B8-6BF2-4D1D-BF7F-F9A8FEC9DA28}"/>
    <cellStyle name="Comma 4 2 2 3 2 2 2" xfId="13895" xr:uid="{8A1DD415-10AF-4686-A8DE-8790676DE107}"/>
    <cellStyle name="Comma 4 2 2 3 2 2 2 2" xfId="30552" xr:uid="{FA70F5DF-A7CB-4472-A138-D07437DFF30A}"/>
    <cellStyle name="Comma 4 2 2 3 2 2 3" xfId="22224" xr:uid="{C6CECDFF-8F70-4E5F-8D48-C91870398116}"/>
    <cellStyle name="Comma 4 2 2 3 2 3" xfId="8341" xr:uid="{C6A11879-D25F-4971-9241-4A79BCFA2644}"/>
    <cellStyle name="Comma 4 2 2 3 2 3 2" xfId="16671" xr:uid="{2D41C01B-BEEE-44C1-9C0E-ECE3192A1FF6}"/>
    <cellStyle name="Comma 4 2 2 3 2 3 2 2" xfId="33328" xr:uid="{0A51929E-B36D-4564-A5E5-825DEFCFA67B}"/>
    <cellStyle name="Comma 4 2 2 3 2 3 3" xfId="25000" xr:uid="{EA30462A-E0F5-4B60-B62D-5D82AE17C1B6}"/>
    <cellStyle name="Comma 4 2 2 3 2 4" xfId="11119" xr:uid="{085F9E49-3A5B-4B15-8ADF-7B0C1A6133BE}"/>
    <cellStyle name="Comma 4 2 2 3 2 4 2" xfId="27776" xr:uid="{049969E8-3FB1-49E0-8BC6-A72337EF4922}"/>
    <cellStyle name="Comma 4 2 2 3 2 5" xfId="33730" xr:uid="{3C1390EB-511D-451F-AAA8-362542ECCA56}"/>
    <cellStyle name="Comma 4 2 2 3 2 6" xfId="19448" xr:uid="{5AA551CD-DD53-484A-83EE-5C130C1079CA}"/>
    <cellStyle name="Comma 4 2 2 3 3" xfId="2085" xr:uid="{BE373844-9F30-4511-8492-94FA53992DF7}"/>
    <cellStyle name="Comma 4 2 2 3 3 2" xfId="4875" xr:uid="{0142C3BF-25E6-4C26-A14E-DF558DE826D7}"/>
    <cellStyle name="Comma 4 2 2 3 3 2 2" xfId="13205" xr:uid="{A23426A4-DF43-445C-BD72-EA5200C4B1A2}"/>
    <cellStyle name="Comma 4 2 2 3 3 2 2 2" xfId="29862" xr:uid="{7BFBC3A6-181B-4867-A95B-2A83F3F8D3BC}"/>
    <cellStyle name="Comma 4 2 2 3 3 2 3" xfId="21534" xr:uid="{4ABC986B-0CD7-4DF8-A699-656D1C481E8F}"/>
    <cellStyle name="Comma 4 2 2 3 3 3" xfId="7651" xr:uid="{26F19EE8-DEDA-496B-B474-F520CA842945}"/>
    <cellStyle name="Comma 4 2 2 3 3 3 2" xfId="15981" xr:uid="{721D3F5A-26CE-4E13-AE10-EF666784BBB2}"/>
    <cellStyle name="Comma 4 2 2 3 3 3 2 2" xfId="32638" xr:uid="{724A3958-0DE8-47F1-BAFD-0C7124BBBEF7}"/>
    <cellStyle name="Comma 4 2 2 3 3 3 3" xfId="24310" xr:uid="{A24E23AD-A67C-4DBA-8722-261834019EBF}"/>
    <cellStyle name="Comma 4 2 2 3 3 4" xfId="10429" xr:uid="{F127DD92-438E-4D8B-BE82-298837163EC2}"/>
    <cellStyle name="Comma 4 2 2 3 3 4 2" xfId="27086" xr:uid="{80B4CB67-2DB4-45A2-9B26-088FCFBDBFC1}"/>
    <cellStyle name="Comma 4 2 2 3 3 5" xfId="33590" xr:uid="{B767D1BA-0893-4BBF-AA09-C17E95EEA0FA}"/>
    <cellStyle name="Comma 4 2 2 3 3 6" xfId="18758" xr:uid="{C188EACC-32BC-4A20-967A-8B6CF08BBD9E}"/>
    <cellStyle name="Comma 4 2 2 3 4" xfId="3548" xr:uid="{6A77654B-F0A2-416D-A81C-819CCF2B9383}"/>
    <cellStyle name="Comma 4 2 2 3 4 2" xfId="11878" xr:uid="{8CECD2B8-C63B-4705-8865-0B2C15CC857B}"/>
    <cellStyle name="Comma 4 2 2 3 4 2 2" xfId="28535" xr:uid="{34FD4112-46D3-4BC0-9301-24D13D11CB21}"/>
    <cellStyle name="Comma 4 2 2 3 4 3" xfId="20207" xr:uid="{EAA4052F-DDF3-4795-A018-18EC6420A7B3}"/>
    <cellStyle name="Comma 4 2 2 3 5" xfId="6324" xr:uid="{577F3F1D-8BD1-4ACC-9A22-9378EFD9EB8C}"/>
    <cellStyle name="Comma 4 2 2 3 5 2" xfId="14654" xr:uid="{62C5A849-9BDA-4F0F-A7DB-29E1843DD594}"/>
    <cellStyle name="Comma 4 2 2 3 5 2 2" xfId="31311" xr:uid="{E638C553-1DAD-4145-83B1-AFC547664764}"/>
    <cellStyle name="Comma 4 2 2 3 5 3" xfId="22983" xr:uid="{1E02EE63-84F5-4BD8-A64D-122F5B59C176}"/>
    <cellStyle name="Comma 4 2 2 3 6" xfId="9102" xr:uid="{11B44136-A81C-44E3-AFB0-866E0519445F}"/>
    <cellStyle name="Comma 4 2 2 3 6 2" xfId="25759" xr:uid="{E9F86BC6-CE1A-451E-8B71-F237DC5F188D}"/>
    <cellStyle name="Comma 4 2 2 3 7" xfId="33455" xr:uid="{C8DB2C96-9AF5-4E28-B1CF-085BF897CB83}"/>
    <cellStyle name="Comma 4 2 2 3 8" xfId="17431" xr:uid="{0FAEB4A0-2BE8-4741-97B5-10DD232CE396}"/>
    <cellStyle name="Comma 4 2 2 4" xfId="1232" xr:uid="{12259168-715F-4EAE-8870-A61CABD6495E}"/>
    <cellStyle name="Comma 4 2 2 4 2" xfId="2832" xr:uid="{AD8275E3-43D5-4F83-A45C-BB637E9B63D1}"/>
    <cellStyle name="Comma 4 2 2 4 2 2" xfId="5612" xr:uid="{89982EC8-EDBC-407C-8BAD-E0321AAFE429}"/>
    <cellStyle name="Comma 4 2 2 4 2 2 2" xfId="13942" xr:uid="{6E04871A-1152-4BD3-8CB4-FB696D694A50}"/>
    <cellStyle name="Comma 4 2 2 4 2 2 2 2" xfId="30599" xr:uid="{AF5E4C7B-A774-4D24-A7F8-38DDA858932C}"/>
    <cellStyle name="Comma 4 2 2 4 2 2 3" xfId="22271" xr:uid="{B13B9435-0B5C-45E9-9AD8-6AB72090743C}"/>
    <cellStyle name="Comma 4 2 2 4 2 3" xfId="8388" xr:uid="{F5669D08-BDBB-48C6-BDB3-D8660EBE669B}"/>
    <cellStyle name="Comma 4 2 2 4 2 3 2" xfId="16718" xr:uid="{6A17EE07-7249-482E-969E-6E96AAA17BF8}"/>
    <cellStyle name="Comma 4 2 2 4 2 3 2 2" xfId="33375" xr:uid="{318219FA-C320-46E1-9510-59614B54C4C8}"/>
    <cellStyle name="Comma 4 2 2 4 2 3 3" xfId="25047" xr:uid="{CC1F2918-4240-45BF-8E87-E0B0AC9F06E3}"/>
    <cellStyle name="Comma 4 2 2 4 2 4" xfId="11166" xr:uid="{0BD72462-37D9-4B0B-BC7A-6A74F6931785}"/>
    <cellStyle name="Comma 4 2 2 4 2 4 2" xfId="27823" xr:uid="{F716B85C-C1FD-486E-B008-D0C3FBDEE705}"/>
    <cellStyle name="Comma 4 2 2 4 2 5" xfId="33779" xr:uid="{E72603B2-C571-4A7B-806C-8D2A77371496}"/>
    <cellStyle name="Comma 4 2 2 4 2 6" xfId="19495" xr:uid="{45CF6916-38A0-4957-8960-9706AC40020B}"/>
    <cellStyle name="Comma 4 2 2 4 3" xfId="2560" xr:uid="{2813ECE1-F1EA-48B5-B61A-ACD7E457DE2A}"/>
    <cellStyle name="Comma 4 2 2 4 3 2" xfId="5350" xr:uid="{28C45442-F506-4FC7-BBB4-D25F2B372B0B}"/>
    <cellStyle name="Comma 4 2 2 4 3 2 2" xfId="13680" xr:uid="{895B2221-CD2F-40A2-ADCB-91A26A216E10}"/>
    <cellStyle name="Comma 4 2 2 4 3 2 2 2" xfId="30337" xr:uid="{0CCF5719-020C-4D74-BD7E-798F6DD89EAF}"/>
    <cellStyle name="Comma 4 2 2 4 3 2 3" xfId="22009" xr:uid="{0AA3419A-E662-4C05-AD88-67DB854D3AC4}"/>
    <cellStyle name="Comma 4 2 2 4 3 3" xfId="8126" xr:uid="{64BF8EE7-FFB7-43A4-A0E2-067DA9AB30C8}"/>
    <cellStyle name="Comma 4 2 2 4 3 3 2" xfId="16456" xr:uid="{8C261CC6-760E-45E1-9646-E1B8EAC27238}"/>
    <cellStyle name="Comma 4 2 2 4 3 3 2 2" xfId="33113" xr:uid="{30D48DEC-74DE-4974-813F-E6B44A15AC29}"/>
    <cellStyle name="Comma 4 2 2 4 3 3 3" xfId="24785" xr:uid="{965BF089-E71B-4C3D-B0AF-44C9F2729106}"/>
    <cellStyle name="Comma 4 2 2 4 3 4" xfId="10904" xr:uid="{A797DA44-CAE7-4C2B-8235-A96AB2AA0EAC}"/>
    <cellStyle name="Comma 4 2 2 4 3 4 2" xfId="27561" xr:uid="{BBA8D9E4-15C7-4891-9E31-F484F6AE2A80}"/>
    <cellStyle name="Comma 4 2 2 4 3 5" xfId="33637" xr:uid="{1CF227E3-F7EB-46DE-AF49-01893C5AC17E}"/>
    <cellStyle name="Comma 4 2 2 4 3 6" xfId="19233" xr:uid="{61D5173C-67FE-42D7-8970-538A6638C6E8}"/>
    <cellStyle name="Comma 4 2 2 4 4" xfId="4023" xr:uid="{F7F0FFF0-328A-4286-AB6A-36CFEBD5FEDA}"/>
    <cellStyle name="Comma 4 2 2 4 4 2" xfId="12353" xr:uid="{F7F394D5-4E3B-4ACA-82DC-FB5E76ACFDC6}"/>
    <cellStyle name="Comma 4 2 2 4 4 2 2" xfId="29010" xr:uid="{5ECACB3B-7939-4FD2-B67D-7BA5517FDE8F}"/>
    <cellStyle name="Comma 4 2 2 4 4 3" xfId="20682" xr:uid="{77E1831F-AB75-4F9A-A0D7-1BC629DB5700}"/>
    <cellStyle name="Comma 4 2 2 4 5" xfId="6799" xr:uid="{E5B7E635-C803-4C68-B58F-B27A267D138B}"/>
    <cellStyle name="Comma 4 2 2 4 5 2" xfId="15129" xr:uid="{2ACF6E4E-CDBB-46EF-8D84-107C087B5C94}"/>
    <cellStyle name="Comma 4 2 2 4 5 2 2" xfId="31786" xr:uid="{C06075F5-2350-40B1-B5BB-54B832EE315A}"/>
    <cellStyle name="Comma 4 2 2 4 5 3" xfId="23458" xr:uid="{5CFD8CF6-C332-468A-8E26-F2BAEAAEEF4F}"/>
    <cellStyle name="Comma 4 2 2 4 6" xfId="9577" xr:uid="{72C74C92-F0BC-4D43-9F18-60E3A0595106}"/>
    <cellStyle name="Comma 4 2 2 4 6 2" xfId="26234" xr:uid="{37BBAC61-8257-45F3-8566-4CBEDBCCCCF7}"/>
    <cellStyle name="Comma 4 2 2 4 7" xfId="33504" xr:uid="{A9181541-3884-443E-9C67-83C62A74CC73}"/>
    <cellStyle name="Comma 4 2 2 4 8" xfId="17906" xr:uid="{EBEF188F-196A-4E0C-B345-79DBDDD94DF7}"/>
    <cellStyle name="Comma 4 2 2 5" xfId="2737" xr:uid="{F9A68033-196B-442F-A6FA-4BCDB45C8BE3}"/>
    <cellStyle name="Comma 4 2 2 5 2" xfId="5519" xr:uid="{25AF3552-D98A-4A05-8166-7E1DA9F87B4E}"/>
    <cellStyle name="Comma 4 2 2 5 2 2" xfId="13849" xr:uid="{E8E0F9D1-BE26-4B41-A0E9-107A5FAA9FEC}"/>
    <cellStyle name="Comma 4 2 2 5 2 2 2" xfId="30506" xr:uid="{5B90309F-7C15-4399-9E57-82D69F342E54}"/>
    <cellStyle name="Comma 4 2 2 5 2 3" xfId="22178" xr:uid="{3600CC85-D107-47A2-935A-A3ADE4575FA6}"/>
    <cellStyle name="Comma 4 2 2 5 3" xfId="8295" xr:uid="{318D3037-BC45-439C-BC9F-EAFD820715D3}"/>
    <cellStyle name="Comma 4 2 2 5 3 2" xfId="16625" xr:uid="{3204452B-551E-46C6-ABE6-0F966E7CF202}"/>
    <cellStyle name="Comma 4 2 2 5 3 2 2" xfId="33282" xr:uid="{014FD8C2-1DD2-4D5B-B8D4-84EDA928B9C6}"/>
    <cellStyle name="Comma 4 2 2 5 3 3" xfId="24954" xr:uid="{965AC895-7F0E-405A-A408-068B56B5F6A5}"/>
    <cellStyle name="Comma 4 2 2 5 4" xfId="11073" xr:uid="{7EFA6EBA-ECD8-441B-B437-DC38E645CFD1}"/>
    <cellStyle name="Comma 4 2 2 5 4 2" xfId="27730" xr:uid="{E99BE726-6F83-4E59-8FF3-412C6B67FF3C}"/>
    <cellStyle name="Comma 4 2 2 5 5" xfId="33684" xr:uid="{8A9660B9-B732-4EDE-968C-828187A01CA2}"/>
    <cellStyle name="Comma 4 2 2 5 6" xfId="19402" xr:uid="{CF94468B-C176-4D65-8198-7BC8E3C73841}"/>
    <cellStyle name="Comma 4 2 2 6" xfId="1612" xr:uid="{5B074160-263D-4E91-8B9F-6DBAF36B78E7}"/>
    <cellStyle name="Comma 4 2 2 6 2" xfId="4402" xr:uid="{80BAF19D-080A-4DC4-B3D0-1772629B168F}"/>
    <cellStyle name="Comma 4 2 2 6 2 2" xfId="12732" xr:uid="{A62E756D-FBDC-4500-B578-F9BE67045B23}"/>
    <cellStyle name="Comma 4 2 2 6 2 2 2" xfId="29389" xr:uid="{DFCEB79C-E452-4FAA-8352-14550BA34EAD}"/>
    <cellStyle name="Comma 4 2 2 6 2 3" xfId="21061" xr:uid="{16E52391-F2B4-45C1-8757-6F197CF4BECD}"/>
    <cellStyle name="Comma 4 2 2 6 3" xfId="7178" xr:uid="{5AE415FA-C4F9-454B-B895-22F3DACF9E57}"/>
    <cellStyle name="Comma 4 2 2 6 3 2" xfId="15508" xr:uid="{0FC16800-4323-4687-958A-383D6A0D2279}"/>
    <cellStyle name="Comma 4 2 2 6 3 2 2" xfId="32165" xr:uid="{2D7AC29E-9D1F-4554-9B73-FEB2AFAD0CBC}"/>
    <cellStyle name="Comma 4 2 2 6 3 3" xfId="23837" xr:uid="{70A3A69E-E2C5-4BD3-A27C-02CF703BFB47}"/>
    <cellStyle name="Comma 4 2 2 6 4" xfId="9956" xr:uid="{602A3482-7A0E-4431-B71E-27B9BF7B195E}"/>
    <cellStyle name="Comma 4 2 2 6 4 2" xfId="26613" xr:uid="{C5CF8714-382F-444E-98C8-6D2564032AD4}"/>
    <cellStyle name="Comma 4 2 2 6 5" xfId="33544" xr:uid="{2A58D208-3589-45C9-9E91-F0D70E983C9D}"/>
    <cellStyle name="Comma 4 2 2 6 6" xfId="18285" xr:uid="{12B6B4C9-2FB9-41BE-A153-55B94714F1EC}"/>
    <cellStyle name="Comma 4 2 2 7" xfId="3075" xr:uid="{630AA142-12E8-42BA-8036-95C36918AE82}"/>
    <cellStyle name="Comma 4 2 2 7 2" xfId="11405" xr:uid="{BC0176B4-3D5C-4CC0-B86C-75FE99EB889C}"/>
    <cellStyle name="Comma 4 2 2 7 2 2" xfId="28062" xr:uid="{5F94963E-1876-48D4-A6F9-FF299331790C}"/>
    <cellStyle name="Comma 4 2 2 7 3" xfId="19734" xr:uid="{167E6DD0-E30B-4DC3-BE19-518371343304}"/>
    <cellStyle name="Comma 4 2 2 8" xfId="5851" xr:uid="{DE9E092D-B125-4AA2-B17E-C5134E631DEC}"/>
    <cellStyle name="Comma 4 2 2 8 2" xfId="14181" xr:uid="{DDB3DCB0-9BED-4E4A-A1E2-214B612EBDFC}"/>
    <cellStyle name="Comma 4 2 2 8 2 2" xfId="30838" xr:uid="{F3D87C65-CF76-400F-9FF7-6E98595803F0}"/>
    <cellStyle name="Comma 4 2 2 8 3" xfId="22510" xr:uid="{49DEB7C6-9490-4622-8863-829C5CC9AE07}"/>
    <cellStyle name="Comma 4 2 2 9" xfId="8629" xr:uid="{C35B025A-A4B1-40E2-A753-043EF7C1BA45}"/>
    <cellStyle name="Comma 4 2 2 9 2" xfId="25286" xr:uid="{EF4351A4-FB0A-47F4-BFBA-0E52DA10ACDB}"/>
    <cellStyle name="Comma 4 2 3" xfId="399" xr:uid="{16A67B3C-FE35-46A1-A622-D510ADE42547}"/>
    <cellStyle name="Comma 4 2 3 2" xfId="877" xr:uid="{BF1C2A28-ECDA-448F-850D-B0B56D7CB8C1}"/>
    <cellStyle name="Comma 4 2 3 2 2" xfId="2795" xr:uid="{A2FA23A1-4F80-4FC0-A8AA-0BB38C59688A}"/>
    <cellStyle name="Comma 4 2 3 2 2 2" xfId="5575" xr:uid="{07FB7B2A-4D47-4807-83B7-A7FDBB47752B}"/>
    <cellStyle name="Comma 4 2 3 2 2 2 2" xfId="13905" xr:uid="{4481972A-1DD2-43A1-829A-1D3901110820}"/>
    <cellStyle name="Comma 4 2 3 2 2 2 2 2" xfId="30562" xr:uid="{BB62F2B5-6AFA-4205-B817-75368276E5FC}"/>
    <cellStyle name="Comma 4 2 3 2 2 2 3" xfId="22234" xr:uid="{74DAECCD-1E67-40D2-A8D5-BB98B9FEBB55}"/>
    <cellStyle name="Comma 4 2 3 2 2 3" xfId="8351" xr:uid="{D3C2D31B-C66F-4ECE-851B-47D86ABC3E32}"/>
    <cellStyle name="Comma 4 2 3 2 2 3 2" xfId="16681" xr:uid="{DFE7B684-515D-4AEF-B2A6-3B0B480F4679}"/>
    <cellStyle name="Comma 4 2 3 2 2 3 2 2" xfId="33338" xr:uid="{F9EA9692-3829-41A3-8ADC-1A7DC2331994}"/>
    <cellStyle name="Comma 4 2 3 2 2 3 3" xfId="25010" xr:uid="{4D9B448C-988B-43D6-848C-B131F08C812D}"/>
    <cellStyle name="Comma 4 2 3 2 2 4" xfId="11129" xr:uid="{744ABF86-B0BF-4B7C-BBEF-340C5007DE2D}"/>
    <cellStyle name="Comma 4 2 3 2 2 4 2" xfId="27786" xr:uid="{89059920-79D6-46EC-A11E-64F83711109D}"/>
    <cellStyle name="Comma 4 2 3 2 2 5" xfId="33742" xr:uid="{617D4A82-B781-4F08-9AFC-1D0A13538CB8}"/>
    <cellStyle name="Comma 4 2 3 2 2 6" xfId="19458" xr:uid="{213DA608-2F67-4088-88C3-B2B56A8758F5}"/>
    <cellStyle name="Comma 4 2 3 2 3" xfId="2205" xr:uid="{4E792006-1CCA-456B-8AEA-2F8A12109CA2}"/>
    <cellStyle name="Comma 4 2 3 2 3 2" xfId="4995" xr:uid="{A5629E01-0644-4815-8F6B-AD55817A9856}"/>
    <cellStyle name="Comma 4 2 3 2 3 2 2" xfId="13325" xr:uid="{9B1568D4-27FB-490A-A98A-D5B984AF1206}"/>
    <cellStyle name="Comma 4 2 3 2 3 2 2 2" xfId="29982" xr:uid="{EC955152-4509-4F1F-AF8B-D61E3D3D8133}"/>
    <cellStyle name="Comma 4 2 3 2 3 2 3" xfId="21654" xr:uid="{F754EEBD-C86D-46C9-82C7-3C050043660D}"/>
    <cellStyle name="Comma 4 2 3 2 3 3" xfId="7771" xr:uid="{BB13736E-598E-4EDD-88B3-C0432AF3AE04}"/>
    <cellStyle name="Comma 4 2 3 2 3 3 2" xfId="16101" xr:uid="{C7DF07B0-83D6-4A28-B901-F7A1005DB0D8}"/>
    <cellStyle name="Comma 4 2 3 2 3 3 2 2" xfId="32758" xr:uid="{728AE13E-E98E-4E14-BEF1-5DE34BE4A919}"/>
    <cellStyle name="Comma 4 2 3 2 3 3 3" xfId="24430" xr:uid="{A5889EF7-CA6F-47B9-B60D-11400F9CA130}"/>
    <cellStyle name="Comma 4 2 3 2 3 4" xfId="10549" xr:uid="{4F64BA11-A523-484F-A67C-B30BC446D2FE}"/>
    <cellStyle name="Comma 4 2 3 2 3 4 2" xfId="27206" xr:uid="{4F2749F5-B002-4445-8441-5620DDD2E515}"/>
    <cellStyle name="Comma 4 2 3 2 3 5" xfId="33600" xr:uid="{CA294604-9A3D-4631-9F91-18DE80945D9D}"/>
    <cellStyle name="Comma 4 2 3 2 3 6" xfId="18878" xr:uid="{2D455663-9686-49A5-8B9D-5B678AACE39F}"/>
    <cellStyle name="Comma 4 2 3 2 4" xfId="3668" xr:uid="{A41DEFF0-5DCE-4708-BA45-BA842A3A68B9}"/>
    <cellStyle name="Comma 4 2 3 2 4 2" xfId="11998" xr:uid="{5FCA5988-3196-415C-8856-6B100F735385}"/>
    <cellStyle name="Comma 4 2 3 2 4 2 2" xfId="28655" xr:uid="{3D57EF61-A7AB-499E-822D-B176643109CD}"/>
    <cellStyle name="Comma 4 2 3 2 4 3" xfId="20327" xr:uid="{BDC9ECAD-DDAC-4977-9039-95BC5995ACC5}"/>
    <cellStyle name="Comma 4 2 3 2 5" xfId="6444" xr:uid="{299EF894-B1C5-4BB4-977B-BD06CCD88DB0}"/>
    <cellStyle name="Comma 4 2 3 2 5 2" xfId="14774" xr:uid="{C4145ADA-46F7-4452-B791-C8FB7E39A4F2}"/>
    <cellStyle name="Comma 4 2 3 2 5 2 2" xfId="31431" xr:uid="{7D92566A-3D82-496C-A39F-9BBA577D1052}"/>
    <cellStyle name="Comma 4 2 3 2 5 3" xfId="23103" xr:uid="{BA785DB3-CAF9-4045-AD9E-6145569B3581}"/>
    <cellStyle name="Comma 4 2 3 2 6" xfId="9222" xr:uid="{79D2F2D4-F384-4EC4-8C5F-EC7632B9675F}"/>
    <cellStyle name="Comma 4 2 3 2 6 2" xfId="25879" xr:uid="{D788E0EB-DAD4-487C-A5E3-19CDA63E6689}"/>
    <cellStyle name="Comma 4 2 3 2 7" xfId="33467" xr:uid="{430472C0-1109-438A-92B8-1DEAF2192CAC}"/>
    <cellStyle name="Comma 4 2 3 2 8" xfId="17551" xr:uid="{1324CD40-530B-4133-9FF1-DB146FF9ED1D}"/>
    <cellStyle name="Comma 4 2 3 3" xfId="2746" xr:uid="{31F2EB35-47E1-4DAD-9D0E-B00A097E38F4}"/>
    <cellStyle name="Comma 4 2 3 3 2" xfId="5528" xr:uid="{04D87540-CD0A-4D7F-8F73-702FBCE04E65}"/>
    <cellStyle name="Comma 4 2 3 3 2 2" xfId="13858" xr:uid="{7D972D14-FC02-4A17-A6EA-83B10FA5940C}"/>
    <cellStyle name="Comma 4 2 3 3 2 2 2" xfId="30515" xr:uid="{D20A6C5F-B49E-465A-B77B-D7628DE454C7}"/>
    <cellStyle name="Comma 4 2 3 3 2 3" xfId="22187" xr:uid="{E778CD22-FB72-421F-B435-36F895DF0748}"/>
    <cellStyle name="Comma 4 2 3 3 3" xfId="8304" xr:uid="{94CEB2A8-4982-4946-A3AB-D5F5388329C6}"/>
    <cellStyle name="Comma 4 2 3 3 3 2" xfId="16634" xr:uid="{1EFA5FBC-F018-43B3-8A17-0AB0F0BC7C98}"/>
    <cellStyle name="Comma 4 2 3 3 3 2 2" xfId="33291" xr:uid="{8AF33973-B940-4196-B120-13BDD15F4800}"/>
    <cellStyle name="Comma 4 2 3 3 3 3" xfId="24963" xr:uid="{CD67BD5D-6AB0-42D8-A642-754197316B13}"/>
    <cellStyle name="Comma 4 2 3 3 4" xfId="11082" xr:uid="{165DA1BC-C7E7-495B-85AE-C1F3B2D589D4}"/>
    <cellStyle name="Comma 4 2 3 3 4 2" xfId="27739" xr:uid="{EF13174F-1632-40A5-BD3D-8EE4FB365E40}"/>
    <cellStyle name="Comma 4 2 3 3 5" xfId="33693" xr:uid="{858714EF-5DBD-4F6E-B85B-CE4EC208D6F4}"/>
    <cellStyle name="Comma 4 2 3 3 6" xfId="19411" xr:uid="{4A1E1058-5EBA-4592-9117-EBE752BED16C}"/>
    <cellStyle name="Comma 4 2 3 4" xfId="1729" xr:uid="{F54D18FB-B021-414E-8DF4-795C33D18CD9}"/>
    <cellStyle name="Comma 4 2 3 4 2" xfId="4519" xr:uid="{2465D7FB-2C7B-4191-898B-8D4F5D74F6FB}"/>
    <cellStyle name="Comma 4 2 3 4 2 2" xfId="12849" xr:uid="{855B3DCC-FAC0-4A94-A456-A476EE0B5206}"/>
    <cellStyle name="Comma 4 2 3 4 2 2 2" xfId="29506" xr:uid="{8C3918A2-1AC0-4674-9C88-F46BD36CCC1E}"/>
    <cellStyle name="Comma 4 2 3 4 2 3" xfId="21178" xr:uid="{9CB2D3CA-B631-4305-93AD-DE4454F50562}"/>
    <cellStyle name="Comma 4 2 3 4 3" xfId="7295" xr:uid="{7313EF68-DDC3-4F69-9EEA-7E58570385B5}"/>
    <cellStyle name="Comma 4 2 3 4 3 2" xfId="15625" xr:uid="{C6D2EE61-D436-469C-BD1E-37A3E6D383F4}"/>
    <cellStyle name="Comma 4 2 3 4 3 2 2" xfId="32282" xr:uid="{0241ED0A-0DC8-46F3-AA3F-9A9274F130B6}"/>
    <cellStyle name="Comma 4 2 3 4 3 3" xfId="23954" xr:uid="{601707DE-1386-476A-80DD-9E771D9919B0}"/>
    <cellStyle name="Comma 4 2 3 4 4" xfId="10073" xr:uid="{C60D049E-A5E7-41D3-B895-1BFB60B492F8}"/>
    <cellStyle name="Comma 4 2 3 4 4 2" xfId="26730" xr:uid="{160163E9-AA5F-4AA4-BBA0-AB02A9A7E5F8}"/>
    <cellStyle name="Comma 4 2 3 4 5" xfId="33553" xr:uid="{CB61EDC3-8F39-4C9F-BAAA-55908D709F9E}"/>
    <cellStyle name="Comma 4 2 3 4 6" xfId="18402" xr:uid="{A2885E95-ACFD-4881-A143-669FFADE17D7}"/>
    <cellStyle name="Comma 4 2 3 5" xfId="3192" xr:uid="{14127B39-CD01-450E-94B7-EEAA0FFDC1D0}"/>
    <cellStyle name="Comma 4 2 3 5 2" xfId="11522" xr:uid="{D50DD65F-5A33-44DC-A0BA-5CFFEB1F1E1D}"/>
    <cellStyle name="Comma 4 2 3 5 2 2" xfId="28179" xr:uid="{72925F30-1003-444A-AB2B-81312BD23E2C}"/>
    <cellStyle name="Comma 4 2 3 5 3" xfId="19851" xr:uid="{BBDF2096-4571-4C1B-B79C-E39227582BB1}"/>
    <cellStyle name="Comma 4 2 3 6" xfId="5968" xr:uid="{7340D711-0706-434C-A812-426DA8FECA80}"/>
    <cellStyle name="Comma 4 2 3 6 2" xfId="14298" xr:uid="{603DB799-FE3B-4128-8F17-F54D77674344}"/>
    <cellStyle name="Comma 4 2 3 6 2 2" xfId="30955" xr:uid="{2685E512-9FF6-4753-9221-AC6A923EE697}"/>
    <cellStyle name="Comma 4 2 3 6 3" xfId="22627" xr:uid="{ADA53237-469E-4D67-87F0-A4D33C391E21}"/>
    <cellStyle name="Comma 4 2 3 7" xfId="8746" xr:uid="{5E18F9D0-3F69-49F8-8D6E-97DE958F8EC2}"/>
    <cellStyle name="Comma 4 2 3 7 2" xfId="25403" xr:uid="{D95B09FA-0092-46C6-8F1A-425272324A7E}"/>
    <cellStyle name="Comma 4 2 3 8" xfId="33418" xr:uid="{1EA63C86-5FAB-41B1-B339-E3A6298FB833}"/>
    <cellStyle name="Comma 4 2 3 9" xfId="17075" xr:uid="{4C1AA2AB-CDF9-4597-9D11-257E2550540C}"/>
    <cellStyle name="Comma 4 2 4" xfId="635" xr:uid="{909470C3-17CE-48F9-9977-40EED3635EA8}"/>
    <cellStyle name="Comma 4 2 4 2" xfId="2769" xr:uid="{9E58316D-98AC-4945-87BF-0765B5A2D4EB}"/>
    <cellStyle name="Comma 4 2 4 2 2" xfId="5551" xr:uid="{8F2295B4-FB8C-4344-91F2-6734189AFD0F}"/>
    <cellStyle name="Comma 4 2 4 2 2 2" xfId="13881" xr:uid="{6BB29C8F-E0E6-499A-9EF3-9625C2EE56DD}"/>
    <cellStyle name="Comma 4 2 4 2 2 2 2" xfId="30538" xr:uid="{0A612822-FA37-4DB1-B3A9-82836E6F712E}"/>
    <cellStyle name="Comma 4 2 4 2 2 3" xfId="22210" xr:uid="{353C9C1B-818B-4E11-B1A5-2EDEE9F98E3C}"/>
    <cellStyle name="Comma 4 2 4 2 3" xfId="8327" xr:uid="{DA7AC449-3AE9-426F-9955-A8702997B512}"/>
    <cellStyle name="Comma 4 2 4 2 3 2" xfId="16657" xr:uid="{CD7E8DB0-6F6F-41DA-815B-5B82071E6D06}"/>
    <cellStyle name="Comma 4 2 4 2 3 2 2" xfId="33314" xr:uid="{56617A3B-DCFF-4686-8E8B-86912DA9B11A}"/>
    <cellStyle name="Comma 4 2 4 2 3 3" xfId="24986" xr:uid="{04DB5234-D960-4C73-BF86-3D10275A78FD}"/>
    <cellStyle name="Comma 4 2 4 2 4" xfId="11105" xr:uid="{31CD2482-88AB-4151-9608-54609BAAA41D}"/>
    <cellStyle name="Comma 4 2 4 2 4 2" xfId="27762" xr:uid="{E0D02262-1D1E-4AC4-9D6A-7DEE54D72821}"/>
    <cellStyle name="Comma 4 2 4 2 5" xfId="33716" xr:uid="{2A886E49-1856-43B3-ADD4-0918AB266344}"/>
    <cellStyle name="Comma 4 2 4 2 6" xfId="19434" xr:uid="{2F3C2F14-A03E-41CA-A156-A7DE5F878AA9}"/>
    <cellStyle name="Comma 4 2 4 3" xfId="1965" xr:uid="{8C6F2AEB-BFE6-45DD-87D4-FAEECDE344BF}"/>
    <cellStyle name="Comma 4 2 4 3 2" xfId="4755" xr:uid="{455D698D-0F5E-441F-947D-D86BB54B6BD0}"/>
    <cellStyle name="Comma 4 2 4 3 2 2" xfId="13085" xr:uid="{2A4D8EDC-C0FE-4581-865F-18C81246F143}"/>
    <cellStyle name="Comma 4 2 4 3 2 2 2" xfId="29742" xr:uid="{D921C4D0-D6F1-4B3D-A658-098A691E5720}"/>
    <cellStyle name="Comma 4 2 4 3 2 3" xfId="21414" xr:uid="{076284DD-1C4D-45BB-A78F-434C01A9510E}"/>
    <cellStyle name="Comma 4 2 4 3 3" xfId="7531" xr:uid="{C5A2E04A-2048-4072-B1AA-0D868CB79ADC}"/>
    <cellStyle name="Comma 4 2 4 3 3 2" xfId="15861" xr:uid="{2BF1C7A1-0A3C-4850-AD56-B6D2C8BCA2F7}"/>
    <cellStyle name="Comma 4 2 4 3 3 2 2" xfId="32518" xr:uid="{D26A5C7C-2035-49DE-85B3-CBE93D57C176}"/>
    <cellStyle name="Comma 4 2 4 3 3 3" xfId="24190" xr:uid="{86D89A12-C890-4D42-9BAA-2E49EE3560B2}"/>
    <cellStyle name="Comma 4 2 4 3 4" xfId="10309" xr:uid="{C8B357D4-89BD-4D2C-A448-A21A562DC048}"/>
    <cellStyle name="Comma 4 2 4 3 4 2" xfId="26966" xr:uid="{FC65C89E-C3DE-4B8B-AA04-1446DC8EE108}"/>
    <cellStyle name="Comma 4 2 4 3 5" xfId="33576" xr:uid="{B869F306-4B3F-410D-8A0C-2B6A736056E1}"/>
    <cellStyle name="Comma 4 2 4 3 6" xfId="18638" xr:uid="{836F169F-D0A9-4639-ABE8-3220015EAC92}"/>
    <cellStyle name="Comma 4 2 4 4" xfId="3428" xr:uid="{F7024077-84D1-4D4D-A6B5-A37B376CA6B2}"/>
    <cellStyle name="Comma 4 2 4 4 2" xfId="11758" xr:uid="{0A9F083D-A54C-4774-AC57-A6A0FA9D186E}"/>
    <cellStyle name="Comma 4 2 4 4 2 2" xfId="28415" xr:uid="{0E256730-6F6B-48C7-B2A1-CCB3CF08B48F}"/>
    <cellStyle name="Comma 4 2 4 4 3" xfId="20087" xr:uid="{AC2D81AD-0906-4683-B6C8-BDD80F8F0CAE}"/>
    <cellStyle name="Comma 4 2 4 5" xfId="6204" xr:uid="{9FC7BA72-DFD7-4DA4-98C2-39851A0C4B66}"/>
    <cellStyle name="Comma 4 2 4 5 2" xfId="14534" xr:uid="{F500C5FA-E950-480D-AFCD-72B73E43C991}"/>
    <cellStyle name="Comma 4 2 4 5 2 2" xfId="31191" xr:uid="{24700DBF-BC0D-4D5F-A40D-57736EA0B089}"/>
    <cellStyle name="Comma 4 2 4 5 3" xfId="22863" xr:uid="{995DBA6D-D670-4CA7-B421-5CE94EEC0628}"/>
    <cellStyle name="Comma 4 2 4 6" xfId="8982" xr:uid="{CEB1C8AD-DE4F-4402-804A-80EDE453D447}"/>
    <cellStyle name="Comma 4 2 4 6 2" xfId="25639" xr:uid="{6068249D-7D56-458E-AC96-204DC1EFC4E4}"/>
    <cellStyle name="Comma 4 2 4 7" xfId="33441" xr:uid="{E764F66A-0FB0-4916-ACA2-DA7A51B636D4}"/>
    <cellStyle name="Comma 4 2 4 8" xfId="17311" xr:uid="{4E2B0E1E-BDA7-409D-9091-D3759A9B826D}"/>
    <cellStyle name="Comma 4 2 5" xfId="1112" xr:uid="{308CA7BD-CACF-46E0-8455-6978402C6E09}"/>
    <cellStyle name="Comma 4 2 5 2" xfId="2818" xr:uid="{A69CF16B-32D4-4BAC-AE07-12F122406353}"/>
    <cellStyle name="Comma 4 2 5 2 2" xfId="5598" xr:uid="{2E6C3DC3-8433-42F3-871A-D8DCD13C560E}"/>
    <cellStyle name="Comma 4 2 5 2 2 2" xfId="13928" xr:uid="{95E58553-EDBB-4D97-872F-7A99C9F3EA6C}"/>
    <cellStyle name="Comma 4 2 5 2 2 2 2" xfId="30585" xr:uid="{80E135B4-81DB-4F4E-93E8-CA503155A2D6}"/>
    <cellStyle name="Comma 4 2 5 2 2 3" xfId="22257" xr:uid="{A8690C0E-1A55-4E9E-8ADF-C3BDAFFE93F0}"/>
    <cellStyle name="Comma 4 2 5 2 3" xfId="8374" xr:uid="{43E93293-C979-477D-9EAF-2C50F4C3E4AE}"/>
    <cellStyle name="Comma 4 2 5 2 3 2" xfId="16704" xr:uid="{5AE88791-9458-41FA-8D6B-EAD478A5A0F0}"/>
    <cellStyle name="Comma 4 2 5 2 3 2 2" xfId="33361" xr:uid="{E36F1EEF-949C-4AA9-A21C-8CDBB5105760}"/>
    <cellStyle name="Comma 4 2 5 2 3 3" xfId="25033" xr:uid="{CD748945-6360-4EA6-9BAD-F8997E7BAD64}"/>
    <cellStyle name="Comma 4 2 5 2 4" xfId="11152" xr:uid="{D14138A3-4B32-461C-82D3-1DDB2357F2EF}"/>
    <cellStyle name="Comma 4 2 5 2 4 2" xfId="27809" xr:uid="{DBA1EBF1-0BC8-4A70-9FE6-6F7BB4DC886B}"/>
    <cellStyle name="Comma 4 2 5 2 5" xfId="33765" xr:uid="{6FBBCB35-571F-489E-B026-DCCB648B33C0}"/>
    <cellStyle name="Comma 4 2 5 2 6" xfId="19481" xr:uid="{2396D14A-8D6B-4752-A22F-2CF06ECC01F1}"/>
    <cellStyle name="Comma 4 2 5 3" xfId="2440" xr:uid="{F4D2CF18-8B92-423E-AF1E-B2A6ACB7E059}"/>
    <cellStyle name="Comma 4 2 5 3 2" xfId="5230" xr:uid="{5A66FEA5-AC75-4210-8656-AB7DA9C39314}"/>
    <cellStyle name="Comma 4 2 5 3 2 2" xfId="13560" xr:uid="{180A6720-6D97-49B1-86CA-477DA241DEA3}"/>
    <cellStyle name="Comma 4 2 5 3 2 2 2" xfId="30217" xr:uid="{D6407C3D-0524-492D-853D-A9816EE170D0}"/>
    <cellStyle name="Comma 4 2 5 3 2 3" xfId="21889" xr:uid="{24891CC3-CE18-44BC-9B60-AAB02CDD251C}"/>
    <cellStyle name="Comma 4 2 5 3 3" xfId="8006" xr:uid="{AD48BE64-893C-4A20-BB7F-0EE9D2432F06}"/>
    <cellStyle name="Comma 4 2 5 3 3 2" xfId="16336" xr:uid="{700EACE5-A144-4C73-8799-7C498729B8FE}"/>
    <cellStyle name="Comma 4 2 5 3 3 2 2" xfId="32993" xr:uid="{05593DB7-598F-4B72-AA90-74B6EB872863}"/>
    <cellStyle name="Comma 4 2 5 3 3 3" xfId="24665" xr:uid="{6AD9713A-A249-4EBF-8BE5-3802297B7676}"/>
    <cellStyle name="Comma 4 2 5 3 4" xfId="10784" xr:uid="{379CC080-DD2E-49D2-A7FD-AA9A82186B08}"/>
    <cellStyle name="Comma 4 2 5 3 4 2" xfId="27441" xr:uid="{6B24B429-19A8-4BCD-986D-73312A277569}"/>
    <cellStyle name="Comma 4 2 5 3 5" xfId="33623" xr:uid="{43191A75-1C3C-40D1-9978-378BC0D6FD20}"/>
    <cellStyle name="Comma 4 2 5 3 6" xfId="19113" xr:uid="{13229B25-63AE-4DD6-874D-1221799F4A6C}"/>
    <cellStyle name="Comma 4 2 5 4" xfId="3903" xr:uid="{F9261B54-18EB-49B6-88E9-8BF36721E9F1}"/>
    <cellStyle name="Comma 4 2 5 4 2" xfId="12233" xr:uid="{0C189966-432D-4320-9479-9188308C437C}"/>
    <cellStyle name="Comma 4 2 5 4 2 2" xfId="28890" xr:uid="{324DAAA2-9B78-46CA-B59C-3D5F0854ADD5}"/>
    <cellStyle name="Comma 4 2 5 4 3" xfId="20562" xr:uid="{391E10F0-DB1B-4423-835D-78354BD0BF18}"/>
    <cellStyle name="Comma 4 2 5 5" xfId="6679" xr:uid="{8C3FE388-4F4C-4E62-A57A-85EF1DA003AD}"/>
    <cellStyle name="Comma 4 2 5 5 2" xfId="15009" xr:uid="{4F01E1C2-F5B7-446E-A24B-6F45F4DD236A}"/>
    <cellStyle name="Comma 4 2 5 5 2 2" xfId="31666" xr:uid="{24969933-71E0-4BAE-8963-5436B1D5BDDA}"/>
    <cellStyle name="Comma 4 2 5 5 3" xfId="23338" xr:uid="{B7077522-7228-43E6-9E8B-6492AF8032D1}"/>
    <cellStyle name="Comma 4 2 5 6" xfId="9457" xr:uid="{1598FDFB-DB19-465E-AB3F-B71017309D25}"/>
    <cellStyle name="Comma 4 2 5 6 2" xfId="26114" xr:uid="{30F417FB-B60B-4E51-B3BB-3649ED9050E1}"/>
    <cellStyle name="Comma 4 2 5 7" xfId="33490" xr:uid="{2651057B-40E3-4D3C-B7A1-D5872218C34B}"/>
    <cellStyle name="Comma 4 2 5 8" xfId="17786" xr:uid="{0C456830-AF27-41E7-9178-5519E86B1F2B}"/>
    <cellStyle name="Comma 4 2 6" xfId="1377" xr:uid="{AA8F16C0-2989-44FA-8B60-27F785B13FE6}"/>
    <cellStyle name="Comma 4 2 6 2" xfId="2705" xr:uid="{E4C72A66-05F0-4CFB-9035-0A8419EF73FA}"/>
    <cellStyle name="Comma 4 2 6 2 2" xfId="5495" xr:uid="{3F44D80E-1DF0-4D17-BAD0-E012A70C413D}"/>
    <cellStyle name="Comma 4 2 6 2 2 2" xfId="13825" xr:uid="{DAEB987E-9E80-4795-9704-C5BE6D60735E}"/>
    <cellStyle name="Comma 4 2 6 2 2 2 2" xfId="30482" xr:uid="{D14BBDD2-6EC3-45DE-A45D-D022B4B65E65}"/>
    <cellStyle name="Comma 4 2 6 2 2 3" xfId="22154" xr:uid="{9C60A7BB-B731-45E5-8A80-2B6FC882E169}"/>
    <cellStyle name="Comma 4 2 6 2 3" xfId="8271" xr:uid="{056BC3E2-1047-40B6-9BFF-C5766E60C324}"/>
    <cellStyle name="Comma 4 2 6 2 3 2" xfId="16601" xr:uid="{D3D8B832-3A0E-421C-A3BC-82A277EB3E16}"/>
    <cellStyle name="Comma 4 2 6 2 3 2 2" xfId="33258" xr:uid="{A6C2FB98-BFEC-471D-9CB0-7D72DF4514FC}"/>
    <cellStyle name="Comma 4 2 6 2 3 3" xfId="24930" xr:uid="{77F37CD7-8A3C-41F7-B8D4-5683F35ABD3A}"/>
    <cellStyle name="Comma 4 2 6 2 4" xfId="11049" xr:uid="{C62F7EDB-2813-44DD-B224-359961BCB007}"/>
    <cellStyle name="Comma 4 2 6 2 4 2" xfId="27706" xr:uid="{E4AEAC0B-FB6E-4460-BEF9-766B3BE58A5A}"/>
    <cellStyle name="Comma 4 2 6 2 5" xfId="33653" xr:uid="{201F1BE7-6CE4-4AD5-816D-06581A91C2CE}"/>
    <cellStyle name="Comma 4 2 6 2 6" xfId="19378" xr:uid="{E275D39A-61B0-43EA-A46E-17B6E5CFA7F9}"/>
    <cellStyle name="Comma 4 2 6 3" xfId="4168" xr:uid="{7B815AFD-435B-47EF-AC9F-1277455C9F2E}"/>
    <cellStyle name="Comma 4 2 6 3 2" xfId="12498" xr:uid="{FB046224-4145-471B-AF36-20802309FE24}"/>
    <cellStyle name="Comma 4 2 6 3 2 2" xfId="29155" xr:uid="{5CB03A31-64C0-439A-9634-F5393714EFCC}"/>
    <cellStyle name="Comma 4 2 6 3 3" xfId="20827" xr:uid="{86C6B9EC-8DF4-4599-8154-F6257E71901B}"/>
    <cellStyle name="Comma 4 2 6 4" xfId="6944" xr:uid="{E44A111E-C03F-4115-8F75-A72FD6E9E648}"/>
    <cellStyle name="Comma 4 2 6 4 2" xfId="15274" xr:uid="{BF454467-75C7-4928-B6EF-E219F4585E71}"/>
    <cellStyle name="Comma 4 2 6 4 2 2" xfId="31931" xr:uid="{7CB8602D-EFA3-4B81-9F5D-BCED969FE3A2}"/>
    <cellStyle name="Comma 4 2 6 4 3" xfId="23603" xr:uid="{665E8213-0E0C-4AA3-AB25-DD0BE7D7C9B2}"/>
    <cellStyle name="Comma 4 2 6 5" xfId="9722" xr:uid="{668773B5-2B8D-4358-A3E6-962965D09CD8}"/>
    <cellStyle name="Comma 4 2 6 5 2" xfId="26379" xr:uid="{6561D47C-CFFD-468D-9416-F666995D4AA9}"/>
    <cellStyle name="Comma 4 2 6 6" xfId="33520" xr:uid="{E4511D5C-1DFD-4B93-B924-83EFE9F2FEAF}"/>
    <cellStyle name="Comma 4 2 6 7" xfId="18051" xr:uid="{91AAAA60-C673-4B66-8DC0-06F28A6DC678}"/>
    <cellStyle name="Comma 4 2 7" xfId="2722" xr:uid="{A21C1D55-209A-4930-A777-2939D8B593F3}"/>
    <cellStyle name="Comma 4 2 7 2" xfId="5505" xr:uid="{7CCA9AAC-8320-4248-AC66-3ED38C2BB2A9}"/>
    <cellStyle name="Comma 4 2 7 2 2" xfId="13835" xr:uid="{B38BC3FE-C486-448D-9C90-A289F7F83DF5}"/>
    <cellStyle name="Comma 4 2 7 2 2 2" xfId="30492" xr:uid="{F3C18C45-3076-4104-9610-74F1BC0C111E}"/>
    <cellStyle name="Comma 4 2 7 2 3" xfId="22164" xr:uid="{81288EC0-8BBC-4FB9-A00B-84D5DF89A80C}"/>
    <cellStyle name="Comma 4 2 7 3" xfId="8281" xr:uid="{71EB6B63-DA63-4E6C-BA1C-4399A5ABD710}"/>
    <cellStyle name="Comma 4 2 7 3 2" xfId="16611" xr:uid="{3A872048-F3AD-4BDA-A791-16CC2205C025}"/>
    <cellStyle name="Comma 4 2 7 3 2 2" xfId="33268" xr:uid="{167DCD7B-6423-4BC9-87CB-813002512879}"/>
    <cellStyle name="Comma 4 2 7 3 3" xfId="24940" xr:uid="{FD235D0E-BC18-4293-9BC5-36D87445C4FE}"/>
    <cellStyle name="Comma 4 2 7 4" xfId="11059" xr:uid="{95F34135-F32E-4A44-A877-A3493887FB72}"/>
    <cellStyle name="Comma 4 2 7 4 2" xfId="27716" xr:uid="{E72C4EDF-03AF-4242-B12D-A87A71801E40}"/>
    <cellStyle name="Comma 4 2 7 5" xfId="33669" xr:uid="{7F991835-18AE-43B8-A51D-ECF51B9370B7}"/>
    <cellStyle name="Comma 4 2 7 6" xfId="19388" xr:uid="{C7F810CB-CD86-400B-919F-395BDCF1D88E}"/>
    <cellStyle name="Comma 4 2 8" xfId="1492" xr:uid="{31816025-4D0A-47EB-BD1C-B5DA302EE16F}"/>
    <cellStyle name="Comma 4 2 8 2" xfId="4282" xr:uid="{06B28CD2-D7BD-4EB9-A53E-16E21CB8104D}"/>
    <cellStyle name="Comma 4 2 8 2 2" xfId="12612" xr:uid="{36982B40-4BFC-40C9-AB50-0453CE1CED65}"/>
    <cellStyle name="Comma 4 2 8 2 2 2" xfId="29269" xr:uid="{62CB80C3-5A5B-47BC-A37A-8EB139E26365}"/>
    <cellStyle name="Comma 4 2 8 2 3" xfId="20941" xr:uid="{1BB79625-FB73-4441-936A-8986F163B2B0}"/>
    <cellStyle name="Comma 4 2 8 3" xfId="7058" xr:uid="{F7277E2A-9BC4-431E-A635-0D972811FED6}"/>
    <cellStyle name="Comma 4 2 8 3 2" xfId="15388" xr:uid="{D253870B-C2B9-43B1-8212-7CDBA947FA5B}"/>
    <cellStyle name="Comma 4 2 8 3 2 2" xfId="32045" xr:uid="{9B299557-93A9-4322-B6F3-6250844415CB}"/>
    <cellStyle name="Comma 4 2 8 3 3" xfId="23717" xr:uid="{2430943D-DBE1-4B69-AF09-B5E5A36ADE67}"/>
    <cellStyle name="Comma 4 2 8 4" xfId="9836" xr:uid="{8AF9327B-5196-4F8A-B780-92794E3C48F2}"/>
    <cellStyle name="Comma 4 2 8 4 2" xfId="26493" xr:uid="{F4EF2D40-9E25-4472-A499-44E0E29355A6}"/>
    <cellStyle name="Comma 4 2 8 5" xfId="33530" xr:uid="{ACF3641E-D1CA-499B-8264-BF78CBAF32D1}"/>
    <cellStyle name="Comma 4 2 8 6" xfId="18165" xr:uid="{B41377A1-C144-4556-96A2-41F51339779C}"/>
    <cellStyle name="Comma 4 2 9" xfId="2955" xr:uid="{AF141FF7-922B-4E0C-88E3-BC6798872FEF}"/>
    <cellStyle name="Comma 4 2 9 2" xfId="11285" xr:uid="{137369A4-2F5E-4A72-AF51-45C0B64400AE}"/>
    <cellStyle name="Comma 4 2 9 2 2" xfId="27942" xr:uid="{7B3010A7-0813-466E-92B0-B4F3635753A6}"/>
    <cellStyle name="Comma 4 2 9 3" xfId="19614" xr:uid="{F6A24DEA-2D95-4273-9ACB-C42E4F176EB5}"/>
    <cellStyle name="Comma 4 3" xfId="221" xr:uid="{A82EFB97-2134-4034-88E7-227E43FBC315}"/>
    <cellStyle name="Comma 4 3 10" xfId="8572" xr:uid="{40141520-09DF-4CE1-B4D2-7879B0EC9CCC}"/>
    <cellStyle name="Comma 4 3 10 2" xfId="25229" xr:uid="{2CC10EA5-8F45-49B6-844C-96E2A3B02E70}"/>
    <cellStyle name="Comma 4 3 11" xfId="33404" xr:uid="{FB21CE7E-DEED-406D-96BA-142C484436F9}"/>
    <cellStyle name="Comma 4 3 12" xfId="16901" xr:uid="{950D7CC2-C44B-4827-9F93-E0ACB7D2BC5B}"/>
    <cellStyle name="Comma 4 3 2" xfId="462" xr:uid="{CA6D2A9D-4C3F-476E-BF4B-CE216B25C9EA}"/>
    <cellStyle name="Comma 4 3 2 2" xfId="939" xr:uid="{A6970594-82B9-4337-ACB2-4A7BC2849CB6}"/>
    <cellStyle name="Comma 4 3 2 2 2" xfId="2804" xr:uid="{42EFADCC-F150-4122-8C60-59438EFEEBA6}"/>
    <cellStyle name="Comma 4 3 2 2 2 2" xfId="5584" xr:uid="{B8CAE9B6-A5C2-44BA-ACD2-926AD8207F1F}"/>
    <cellStyle name="Comma 4 3 2 2 2 2 2" xfId="13914" xr:uid="{C7C63EFE-D9CE-4C49-B585-2638E1042911}"/>
    <cellStyle name="Comma 4 3 2 2 2 2 2 2" xfId="30571" xr:uid="{4134360F-5AB5-4143-B85D-6747CAF90314}"/>
    <cellStyle name="Comma 4 3 2 2 2 2 3" xfId="22243" xr:uid="{F66A573E-BF1C-4E0B-916F-206ED36D6EB7}"/>
    <cellStyle name="Comma 4 3 2 2 2 3" xfId="8360" xr:uid="{3B47E46B-05C0-4AF3-BCBB-918279CC267A}"/>
    <cellStyle name="Comma 4 3 2 2 2 3 2" xfId="16690" xr:uid="{53AA1908-BF10-4AFA-B019-63101E4F64CD}"/>
    <cellStyle name="Comma 4 3 2 2 2 3 2 2" xfId="33347" xr:uid="{F2BD7FEF-9240-4774-AA72-50C6990FEEF5}"/>
    <cellStyle name="Comma 4 3 2 2 2 3 3" xfId="25019" xr:uid="{4D76A735-DA63-4B2E-99F4-3A878E537820}"/>
    <cellStyle name="Comma 4 3 2 2 2 4" xfId="11138" xr:uid="{D1ACC7E8-0A4D-4273-B7B7-DB767C4D2400}"/>
    <cellStyle name="Comma 4 3 2 2 2 4 2" xfId="27795" xr:uid="{55DEDEE9-C93D-4D5D-9115-C2C868A328A3}"/>
    <cellStyle name="Comma 4 3 2 2 2 5" xfId="33751" xr:uid="{EDCFBAED-0249-4FF4-8853-79FE4392C9FA}"/>
    <cellStyle name="Comma 4 3 2 2 2 6" xfId="19467" xr:uid="{AE3D3707-FB96-4D3C-9991-B9841A5BF1F1}"/>
    <cellStyle name="Comma 4 3 2 2 3" xfId="2267" xr:uid="{98FE6B1B-6A24-451A-AA30-D79B0BC50A41}"/>
    <cellStyle name="Comma 4 3 2 2 3 2" xfId="5057" xr:uid="{06F22AD4-9EC4-4459-AB15-3F2FAE018BCA}"/>
    <cellStyle name="Comma 4 3 2 2 3 2 2" xfId="13387" xr:uid="{F3D67030-1208-49FA-9028-07E0A4A2776D}"/>
    <cellStyle name="Comma 4 3 2 2 3 2 2 2" xfId="30044" xr:uid="{9520F875-E0EB-46CD-AABD-0DB97537BAC8}"/>
    <cellStyle name="Comma 4 3 2 2 3 2 3" xfId="21716" xr:uid="{990B1F37-6AFA-44F3-B69B-EE7B1A2750E7}"/>
    <cellStyle name="Comma 4 3 2 2 3 3" xfId="7833" xr:uid="{78AED23A-3BD4-4B02-9E3B-6577B335A19A}"/>
    <cellStyle name="Comma 4 3 2 2 3 3 2" xfId="16163" xr:uid="{901987EE-96AF-41D6-BD17-3A9AAAF43820}"/>
    <cellStyle name="Comma 4 3 2 2 3 3 2 2" xfId="32820" xr:uid="{35FED0A3-A7DC-4C07-B799-F2D001BE711F}"/>
    <cellStyle name="Comma 4 3 2 2 3 3 3" xfId="24492" xr:uid="{435F5E8B-FA0D-4EEA-8194-699044F01819}"/>
    <cellStyle name="Comma 4 3 2 2 3 4" xfId="10611" xr:uid="{CEBF1122-965C-4C47-ADAC-1FDAF81158CB}"/>
    <cellStyle name="Comma 4 3 2 2 3 4 2" xfId="27268" xr:uid="{9CCB4DAD-7529-49DA-A7DE-FF9075EECD28}"/>
    <cellStyle name="Comma 4 3 2 2 3 5" xfId="33609" xr:uid="{B17E9BBE-C8A1-43CA-83AF-290F9A8B4F3F}"/>
    <cellStyle name="Comma 4 3 2 2 3 6" xfId="18940" xr:uid="{96854B9E-798A-4EA7-A542-4B70A78E0D5B}"/>
    <cellStyle name="Comma 4 3 2 2 4" xfId="3730" xr:uid="{9D9D7692-25BA-454C-A81B-7CC62D528B8B}"/>
    <cellStyle name="Comma 4 3 2 2 4 2" xfId="12060" xr:uid="{1A219FD8-0F25-4885-95C3-079C7E9B5BFA}"/>
    <cellStyle name="Comma 4 3 2 2 4 2 2" xfId="28717" xr:uid="{6B54C322-8717-42A4-A720-CD74F6C797C3}"/>
    <cellStyle name="Comma 4 3 2 2 4 3" xfId="20389" xr:uid="{7DFD2A97-5998-448D-8D6F-211791EDD842}"/>
    <cellStyle name="Comma 4 3 2 2 5" xfId="6506" xr:uid="{707188A5-EDED-4BE0-A9FF-60D191AE58B1}"/>
    <cellStyle name="Comma 4 3 2 2 5 2" xfId="14836" xr:uid="{BE76FC28-5DA1-488F-A393-A11941700603}"/>
    <cellStyle name="Comma 4 3 2 2 5 2 2" xfId="31493" xr:uid="{5317615C-2FBD-4551-A1E3-27F3ACF82F97}"/>
    <cellStyle name="Comma 4 3 2 2 5 3" xfId="23165" xr:uid="{477D29D6-99EE-4DC7-82A2-43A9EA5723EA}"/>
    <cellStyle name="Comma 4 3 2 2 6" xfId="9284" xr:uid="{69FD0FAC-25A7-4E49-979B-E4EBD6898285}"/>
    <cellStyle name="Comma 4 3 2 2 6 2" xfId="25941" xr:uid="{FA3E03FD-9702-4598-95C8-A2C4AFEA21BB}"/>
    <cellStyle name="Comma 4 3 2 2 7" xfId="33476" xr:uid="{0FDE3892-779E-4E66-B4CC-8A0AE9DBA808}"/>
    <cellStyle name="Comma 4 3 2 2 8" xfId="17613" xr:uid="{9588924D-50F5-462E-9424-3EC92C68BBC5}"/>
    <cellStyle name="Comma 4 3 2 3" xfId="2755" xr:uid="{D4123422-FFA5-44FB-9C8C-FAFE4193D123}"/>
    <cellStyle name="Comma 4 3 2 3 2" xfId="5537" xr:uid="{2B5F0087-B51A-4F62-80E1-0105B60E3E13}"/>
    <cellStyle name="Comma 4 3 2 3 2 2" xfId="13867" xr:uid="{F9417D1F-5811-4171-87F1-F3353B504830}"/>
    <cellStyle name="Comma 4 3 2 3 2 2 2" xfId="30524" xr:uid="{E3A77336-D5B1-4204-A448-F6D97472CC55}"/>
    <cellStyle name="Comma 4 3 2 3 2 3" xfId="22196" xr:uid="{93B5D392-D230-40C8-9C00-4D07C8AF7D3E}"/>
    <cellStyle name="Comma 4 3 2 3 3" xfId="8313" xr:uid="{0C4172E5-0367-4DE3-99A7-AC49F30D73F9}"/>
    <cellStyle name="Comma 4 3 2 3 3 2" xfId="16643" xr:uid="{F99847BF-FEB9-4FFD-8FC8-770781DCDB36}"/>
    <cellStyle name="Comma 4 3 2 3 3 2 2" xfId="33300" xr:uid="{D18A222D-298C-4F16-9568-8D813734BF46}"/>
    <cellStyle name="Comma 4 3 2 3 3 3" xfId="24972" xr:uid="{E593432D-DCD8-4D9A-916C-5341B1C80AEA}"/>
    <cellStyle name="Comma 4 3 2 3 4" xfId="11091" xr:uid="{3179BEC9-5968-4756-9403-E1A8E4E34AC4}"/>
    <cellStyle name="Comma 4 3 2 3 4 2" xfId="27748" xr:uid="{F607DCD5-EA19-4A5E-A660-09FF98330891}"/>
    <cellStyle name="Comma 4 3 2 3 5" xfId="33702" xr:uid="{2890F4ED-81F8-47E0-AF9F-64C7C544BF56}"/>
    <cellStyle name="Comma 4 3 2 3 6" xfId="19420" xr:uid="{6334C0A0-588B-403B-877A-468B1D192629}"/>
    <cellStyle name="Comma 4 3 2 4" xfId="1792" xr:uid="{468C1C69-65D7-490F-97BD-8EAB0A00AD36}"/>
    <cellStyle name="Comma 4 3 2 4 2" xfId="4582" xr:uid="{6A2263A8-1B50-4F06-871A-AA74693D29C2}"/>
    <cellStyle name="Comma 4 3 2 4 2 2" xfId="12912" xr:uid="{94CF20F5-7F9C-47AE-BF93-67DC230DDBB4}"/>
    <cellStyle name="Comma 4 3 2 4 2 2 2" xfId="29569" xr:uid="{A7FEAE64-1C72-4FE1-B50A-62C5E5B86059}"/>
    <cellStyle name="Comma 4 3 2 4 2 3" xfId="21241" xr:uid="{858BC960-0A04-4353-972B-5487235C2F2B}"/>
    <cellStyle name="Comma 4 3 2 4 3" xfId="7358" xr:uid="{EF1C5DFB-4968-463F-885C-21D35379748C}"/>
    <cellStyle name="Comma 4 3 2 4 3 2" xfId="15688" xr:uid="{49F44F77-9C4B-4964-B978-6A0D50987EC8}"/>
    <cellStyle name="Comma 4 3 2 4 3 2 2" xfId="32345" xr:uid="{F61582FD-5B53-452A-A59D-6A9993F1ADB2}"/>
    <cellStyle name="Comma 4 3 2 4 3 3" xfId="24017" xr:uid="{ABDE5D0A-C81B-4386-80E3-5AA98E4686B5}"/>
    <cellStyle name="Comma 4 3 2 4 4" xfId="10136" xr:uid="{40BC93BB-A864-4BE0-A98C-5175CDCF16C2}"/>
    <cellStyle name="Comma 4 3 2 4 4 2" xfId="26793" xr:uid="{42D78322-511D-4B9D-A3DE-E1053A4CEBEF}"/>
    <cellStyle name="Comma 4 3 2 4 5" xfId="33562" xr:uid="{223C4280-F5D6-4633-9C8E-2B94BDAB107E}"/>
    <cellStyle name="Comma 4 3 2 4 6" xfId="18465" xr:uid="{4420B77F-6B5A-421D-89B8-41CA63E850BB}"/>
    <cellStyle name="Comma 4 3 2 5" xfId="3255" xr:uid="{88583ECB-42F9-4EA7-9B46-6EBD1504D3E3}"/>
    <cellStyle name="Comma 4 3 2 5 2" xfId="11585" xr:uid="{23811EFA-7F7B-4553-879D-D5694441C24F}"/>
    <cellStyle name="Comma 4 3 2 5 2 2" xfId="28242" xr:uid="{7E3B825B-BB08-499C-B878-B12D347D7D7A}"/>
    <cellStyle name="Comma 4 3 2 5 3" xfId="19914" xr:uid="{9EC02BD2-747C-4714-8ECF-C1D98B6BE5AB}"/>
    <cellStyle name="Comma 4 3 2 6" xfId="6031" xr:uid="{26C8A10D-0E95-4A6B-AC58-C423D12717EC}"/>
    <cellStyle name="Comma 4 3 2 6 2" xfId="14361" xr:uid="{200BA4AE-4EEE-4D65-B8BD-A060F202450F}"/>
    <cellStyle name="Comma 4 3 2 6 2 2" xfId="31018" xr:uid="{0F3529E2-2803-4DE4-B492-60318F4FA361}"/>
    <cellStyle name="Comma 4 3 2 6 3" xfId="22690" xr:uid="{92785F97-58C2-484D-9990-AE1852DD562F}"/>
    <cellStyle name="Comma 4 3 2 7" xfId="8809" xr:uid="{D719638D-6333-4F40-B737-30097A5775D2}"/>
    <cellStyle name="Comma 4 3 2 7 2" xfId="25466" xr:uid="{671D2077-C5FB-4FE0-9115-D12F172597E6}"/>
    <cellStyle name="Comma 4 3 2 8" xfId="33427" xr:uid="{A5AE73A8-5162-4017-B4A8-53B73324AA08}"/>
    <cellStyle name="Comma 4 3 2 9" xfId="17138" xr:uid="{CB07E3D2-ECD2-4304-AB1B-ADB5B8DBBB5E}"/>
    <cellStyle name="Comma 4 3 3" xfId="698" xr:uid="{5BCFB4E8-20C7-4C75-9C1D-1B1D31701B59}"/>
    <cellStyle name="Comma 4 3 3 2" xfId="2778" xr:uid="{BEF325B2-E59A-474C-BE1D-39296F6B938C}"/>
    <cellStyle name="Comma 4 3 3 2 2" xfId="5560" xr:uid="{6A48387C-C3C3-4F57-A9DB-41BAEC47AEE6}"/>
    <cellStyle name="Comma 4 3 3 2 2 2" xfId="13890" xr:uid="{B3589B42-CFE2-413D-9BB4-ACC8CEAD883E}"/>
    <cellStyle name="Comma 4 3 3 2 2 2 2" xfId="30547" xr:uid="{ACF1FB74-BD3E-4A3D-936E-67CB0FB7FA73}"/>
    <cellStyle name="Comma 4 3 3 2 2 3" xfId="22219" xr:uid="{D5DF2DA8-CAF7-4601-889E-1D8111440DDF}"/>
    <cellStyle name="Comma 4 3 3 2 3" xfId="8336" xr:uid="{DD60D3B9-C2E3-4622-8B92-24F68667F045}"/>
    <cellStyle name="Comma 4 3 3 2 3 2" xfId="16666" xr:uid="{515D505F-E02C-43A8-A3B5-C90FA2C021C0}"/>
    <cellStyle name="Comma 4 3 3 2 3 2 2" xfId="33323" xr:uid="{F2EC3BB7-5634-468C-85DF-F6E4B8AB02DD}"/>
    <cellStyle name="Comma 4 3 3 2 3 3" xfId="24995" xr:uid="{9C0FCDBA-CBB8-488D-B0B1-B94A94E10095}"/>
    <cellStyle name="Comma 4 3 3 2 4" xfId="11114" xr:uid="{051C6B7F-2D98-4FA4-BCBF-32C69448EC2C}"/>
    <cellStyle name="Comma 4 3 3 2 4 2" xfId="27771" xr:uid="{B30EABA1-7B4E-4CE0-BABC-582F79E9B262}"/>
    <cellStyle name="Comma 4 3 3 2 5" xfId="33725" xr:uid="{17528B3A-3A04-4E55-9F32-CD420D10DA0D}"/>
    <cellStyle name="Comma 4 3 3 2 6" xfId="19443" xr:uid="{02E91A36-424E-45ED-A093-19C3D77573FB}"/>
    <cellStyle name="Comma 4 3 3 3" xfId="2028" xr:uid="{244984A4-667E-474E-98DD-AF5FC4F0B6CD}"/>
    <cellStyle name="Comma 4 3 3 3 2" xfId="4818" xr:uid="{71ADC9EC-1B07-444C-8D66-880158249A87}"/>
    <cellStyle name="Comma 4 3 3 3 2 2" xfId="13148" xr:uid="{E97444C8-CFBE-4C92-AE0B-DF97033C2653}"/>
    <cellStyle name="Comma 4 3 3 3 2 2 2" xfId="29805" xr:uid="{935D4556-AF42-4EA0-A04D-704F7C501865}"/>
    <cellStyle name="Comma 4 3 3 3 2 3" xfId="21477" xr:uid="{4B918E22-FBE6-4D27-B30C-953E2A811030}"/>
    <cellStyle name="Comma 4 3 3 3 3" xfId="7594" xr:uid="{0A89BF28-CF32-4D11-BF40-1BC8543A9FA5}"/>
    <cellStyle name="Comma 4 3 3 3 3 2" xfId="15924" xr:uid="{FDBE402F-A3FA-4A84-85C0-522410D8831C}"/>
    <cellStyle name="Comma 4 3 3 3 3 2 2" xfId="32581" xr:uid="{C645FE4A-CC89-4828-91FE-57FF5B19EF09}"/>
    <cellStyle name="Comma 4 3 3 3 3 3" xfId="24253" xr:uid="{2E1CC7E0-A1EA-4FDC-87D7-43BF5144219E}"/>
    <cellStyle name="Comma 4 3 3 3 4" xfId="10372" xr:uid="{DF7C7032-D4F7-43CF-ABF3-8ED4389E1F11}"/>
    <cellStyle name="Comma 4 3 3 3 4 2" xfId="27029" xr:uid="{0815E755-CFF0-432A-8678-9F980269FE68}"/>
    <cellStyle name="Comma 4 3 3 3 5" xfId="33585" xr:uid="{542DAC0C-D02D-43AA-A6E1-B727447620DF}"/>
    <cellStyle name="Comma 4 3 3 3 6" xfId="18701" xr:uid="{F34B2FDE-2764-4948-B42E-3D1755303685}"/>
    <cellStyle name="Comma 4 3 3 4" xfId="3491" xr:uid="{F938BCED-A8DF-4BDD-A5DB-61D3DB266999}"/>
    <cellStyle name="Comma 4 3 3 4 2" xfId="11821" xr:uid="{F489F59D-8414-49A8-BAAD-5CE2B8355599}"/>
    <cellStyle name="Comma 4 3 3 4 2 2" xfId="28478" xr:uid="{AFD0CEB8-499B-43F1-A463-E7078A333E07}"/>
    <cellStyle name="Comma 4 3 3 4 3" xfId="20150" xr:uid="{566078B0-9D87-4487-89E3-F70B730AFC18}"/>
    <cellStyle name="Comma 4 3 3 5" xfId="6267" xr:uid="{DBA3F2DF-AB1E-403C-BFD9-C0EAD0CA9FAC}"/>
    <cellStyle name="Comma 4 3 3 5 2" xfId="14597" xr:uid="{9640D9CE-2DA4-40EF-99DF-5E15E6E2224E}"/>
    <cellStyle name="Comma 4 3 3 5 2 2" xfId="31254" xr:uid="{35AA9208-9F6D-42A3-B07F-49FFAF8FD33D}"/>
    <cellStyle name="Comma 4 3 3 5 3" xfId="22926" xr:uid="{CAB485EE-43E4-4EFA-B1F5-733FD9B097D4}"/>
    <cellStyle name="Comma 4 3 3 6" xfId="9045" xr:uid="{5CF18EEF-928A-4D12-A20C-25F2E5C4093A}"/>
    <cellStyle name="Comma 4 3 3 6 2" xfId="25702" xr:uid="{59E75581-2A20-42AA-B35A-82C15DCFB5C7}"/>
    <cellStyle name="Comma 4 3 3 7" xfId="33450" xr:uid="{A536C3DA-D4D1-4249-B7D4-73F8A044C43F}"/>
    <cellStyle name="Comma 4 3 3 8" xfId="17374" xr:uid="{2AB0B543-9C73-475B-925F-01272C27E3AE}"/>
    <cellStyle name="Comma 4 3 4" xfId="1175" xr:uid="{2AEC621D-2D8E-432A-8C98-9FB880F32DB3}"/>
    <cellStyle name="Comma 4 3 4 2" xfId="2827" xr:uid="{7B9FA88A-8E39-48B7-B924-252961403761}"/>
    <cellStyle name="Comma 4 3 4 2 2" xfId="5607" xr:uid="{8963B40A-7C8D-4B02-92F0-EE84F6E57577}"/>
    <cellStyle name="Comma 4 3 4 2 2 2" xfId="13937" xr:uid="{005017F2-72DF-4F4A-BD85-64F255FA65A7}"/>
    <cellStyle name="Comma 4 3 4 2 2 2 2" xfId="30594" xr:uid="{1C0B0AB4-4599-4A6D-802C-422886E5C9E8}"/>
    <cellStyle name="Comma 4 3 4 2 2 3" xfId="22266" xr:uid="{C6181159-9A93-42C5-AA1E-DE0DBAD19161}"/>
    <cellStyle name="Comma 4 3 4 2 3" xfId="8383" xr:uid="{08BFAEE6-EB53-4809-A740-D52F040A23BF}"/>
    <cellStyle name="Comma 4 3 4 2 3 2" xfId="16713" xr:uid="{DA49FFB5-0A24-4A81-84B3-3DAB4670D2F9}"/>
    <cellStyle name="Comma 4 3 4 2 3 2 2" xfId="33370" xr:uid="{3E042EAF-D26F-4367-BD57-6591D2414ED7}"/>
    <cellStyle name="Comma 4 3 4 2 3 3" xfId="25042" xr:uid="{86DD4668-2E20-4797-A8AC-BBF0DA1E1B29}"/>
    <cellStyle name="Comma 4 3 4 2 4" xfId="11161" xr:uid="{51DDC531-F48E-4FAE-88F3-484BFEED9674}"/>
    <cellStyle name="Comma 4 3 4 2 4 2" xfId="27818" xr:uid="{F469FF55-98ED-4671-A9AB-31A9A5C8CE50}"/>
    <cellStyle name="Comma 4 3 4 2 5" xfId="33774" xr:uid="{9A824610-6EDE-412F-8D2D-EA7AE83A861A}"/>
    <cellStyle name="Comma 4 3 4 2 6" xfId="19490" xr:uid="{3632B107-A3DB-4659-8CFC-725574D2E254}"/>
    <cellStyle name="Comma 4 3 4 3" xfId="2503" xr:uid="{D7FF4E01-4EF9-4970-B9CE-976EE73B8A12}"/>
    <cellStyle name="Comma 4 3 4 3 2" xfId="5293" xr:uid="{899D0E54-C36A-4418-99E3-9B9456DFA869}"/>
    <cellStyle name="Comma 4 3 4 3 2 2" xfId="13623" xr:uid="{903EB500-0419-47AB-B382-E1163A8E140F}"/>
    <cellStyle name="Comma 4 3 4 3 2 2 2" xfId="30280" xr:uid="{92B85167-E82A-481F-B2EF-2B92047FD6F0}"/>
    <cellStyle name="Comma 4 3 4 3 2 3" xfId="21952" xr:uid="{93CCCDAE-B309-4FBD-BF0F-69F0F361CA5F}"/>
    <cellStyle name="Comma 4 3 4 3 3" xfId="8069" xr:uid="{CCB42404-971D-46A2-B9BB-86D9DFE6ADC9}"/>
    <cellStyle name="Comma 4 3 4 3 3 2" xfId="16399" xr:uid="{6FD5E41A-AE8F-434B-9BE9-40708B97AFC4}"/>
    <cellStyle name="Comma 4 3 4 3 3 2 2" xfId="33056" xr:uid="{D1EF5A3F-4E70-43B0-9DB0-9E96DE8FF001}"/>
    <cellStyle name="Comma 4 3 4 3 3 3" xfId="24728" xr:uid="{0F7F0F5E-288B-401E-B9C5-607D68C2B2F0}"/>
    <cellStyle name="Comma 4 3 4 3 4" xfId="10847" xr:uid="{0370D865-277D-40EC-8143-CB6E0F7215F9}"/>
    <cellStyle name="Comma 4 3 4 3 4 2" xfId="27504" xr:uid="{F24934FD-27C7-43B9-AF98-37D4D5531491}"/>
    <cellStyle name="Comma 4 3 4 3 5" xfId="33632" xr:uid="{B1332C20-FBB9-4B96-8B39-215BA094974E}"/>
    <cellStyle name="Comma 4 3 4 3 6" xfId="19176" xr:uid="{BB50B418-74FF-4F67-A6AB-39D1201AE4BF}"/>
    <cellStyle name="Comma 4 3 4 4" xfId="3966" xr:uid="{2D0191B8-5D52-47B2-86EB-8837715BA261}"/>
    <cellStyle name="Comma 4 3 4 4 2" xfId="12296" xr:uid="{A8649149-5C45-4941-9867-44521704C1ED}"/>
    <cellStyle name="Comma 4 3 4 4 2 2" xfId="28953" xr:uid="{263002F9-6161-4BB5-BDD4-152C075FD736}"/>
    <cellStyle name="Comma 4 3 4 4 3" xfId="20625" xr:uid="{40726F4B-6E8A-49D4-BB45-2738AA820E25}"/>
    <cellStyle name="Comma 4 3 4 5" xfId="6742" xr:uid="{CCC00922-B39C-4321-BC95-26D9CB019952}"/>
    <cellStyle name="Comma 4 3 4 5 2" xfId="15072" xr:uid="{75D72034-CA7D-48C5-B86F-788C3C0DFB14}"/>
    <cellStyle name="Comma 4 3 4 5 2 2" xfId="31729" xr:uid="{24AF8D4C-EDBE-472B-BFFB-42A072F29811}"/>
    <cellStyle name="Comma 4 3 4 5 3" xfId="23401" xr:uid="{D75A3B55-49A6-4762-A651-52F2289A9458}"/>
    <cellStyle name="Comma 4 3 4 6" xfId="9520" xr:uid="{B8194768-B4D3-45C0-B507-1561BC19C59E}"/>
    <cellStyle name="Comma 4 3 4 6 2" xfId="26177" xr:uid="{D00F7F12-3BAB-4A47-9A5C-40AB0EA2CBA6}"/>
    <cellStyle name="Comma 4 3 4 7" xfId="33499" xr:uid="{C7E2F21C-7604-4639-A274-D9B77A7D8985}"/>
    <cellStyle name="Comma 4 3 4 8" xfId="17849" xr:uid="{A124637D-6556-47C6-A162-3B98620401EE}"/>
    <cellStyle name="Comma 4 3 5" xfId="1320" xr:uid="{9E24A20B-4136-48A0-BD48-75C06617A740}"/>
    <cellStyle name="Comma 4 3 5 2" xfId="2648" xr:uid="{8F62A664-3F2C-4E69-974E-D44FAFA29BB6}"/>
    <cellStyle name="Comma 4 3 5 2 2" xfId="5438" xr:uid="{1252E4FC-DB47-42DB-8111-C075F720F8AB}"/>
    <cellStyle name="Comma 4 3 5 2 2 2" xfId="13768" xr:uid="{44188FDD-71F0-4561-848B-DAE2455B6D00}"/>
    <cellStyle name="Comma 4 3 5 2 2 2 2" xfId="30425" xr:uid="{414F932B-4918-4DAA-A978-729355E0F4BC}"/>
    <cellStyle name="Comma 4 3 5 2 2 3" xfId="22097" xr:uid="{E99216B5-372E-44AE-BEE4-55DFEB38BE45}"/>
    <cellStyle name="Comma 4 3 5 2 3" xfId="8214" xr:uid="{9A63D86D-5F12-4015-81CA-737BB2637033}"/>
    <cellStyle name="Comma 4 3 5 2 3 2" xfId="16544" xr:uid="{C8DBFD07-5A8F-4A2A-BDEE-8E7FB47E952E}"/>
    <cellStyle name="Comma 4 3 5 2 3 2 2" xfId="33201" xr:uid="{7330ABEC-C94B-46A1-AB1E-87279D865268}"/>
    <cellStyle name="Comma 4 3 5 2 3 3" xfId="24873" xr:uid="{3723BD71-0E39-4688-92B6-DA1F55CE971D}"/>
    <cellStyle name="Comma 4 3 5 2 4" xfId="10992" xr:uid="{3212DA33-E89E-43D2-A9C6-21C7BB8146A0}"/>
    <cellStyle name="Comma 4 3 5 2 4 2" xfId="27649" xr:uid="{7D01B6A9-7367-43CB-B818-05FFB39F1AFA}"/>
    <cellStyle name="Comma 4 3 5 2 5" xfId="33648" xr:uid="{100CD582-4C5C-403E-A1A5-BD1F4BEC1322}"/>
    <cellStyle name="Comma 4 3 5 2 6" xfId="19321" xr:uid="{9A508EE4-9C1F-4BD1-B8CA-FA652858BFB8}"/>
    <cellStyle name="Comma 4 3 5 3" xfId="4111" xr:uid="{9D11788B-036F-45B3-B1A0-CA6BD333CD5D}"/>
    <cellStyle name="Comma 4 3 5 3 2" xfId="12441" xr:uid="{E9C1F0F7-EC8F-4FB1-AFD9-46072F8484FA}"/>
    <cellStyle name="Comma 4 3 5 3 2 2" xfId="29098" xr:uid="{0ED10E10-344F-436C-BDB9-5AF1BAE5D19B}"/>
    <cellStyle name="Comma 4 3 5 3 3" xfId="20770" xr:uid="{629A0DCB-FABF-4D41-A53F-ED1BF04E9966}"/>
    <cellStyle name="Comma 4 3 5 4" xfId="6887" xr:uid="{2DCABD9E-A18A-4F88-8CD8-2A03468F389F}"/>
    <cellStyle name="Comma 4 3 5 4 2" xfId="15217" xr:uid="{3A34C20A-60B6-48EB-86E8-007BC2643849}"/>
    <cellStyle name="Comma 4 3 5 4 2 2" xfId="31874" xr:uid="{DF1ECFED-9251-4E85-9BE2-E7376F880DFF}"/>
    <cellStyle name="Comma 4 3 5 4 3" xfId="23546" xr:uid="{8E776D46-78E2-4727-AEAE-C28AE94DE895}"/>
    <cellStyle name="Comma 4 3 5 5" xfId="9665" xr:uid="{52E6E70B-64C8-4ECA-8F3C-618919A1F58D}"/>
    <cellStyle name="Comma 4 3 5 5 2" xfId="26322" xr:uid="{553579DD-8E5C-405D-A819-F1D2CFB4CF53}"/>
    <cellStyle name="Comma 4 3 5 6" xfId="33515" xr:uid="{724A889C-0AA5-46BE-92C1-EE192345016F}"/>
    <cellStyle name="Comma 4 3 5 7" xfId="17994" xr:uid="{9ED17F46-2770-4D75-8F7B-81FA3927D7C9}"/>
    <cellStyle name="Comma 4 3 6" xfId="2732" xr:uid="{2C7A6C4B-52A3-4B28-B03C-21AD072C02A7}"/>
    <cellStyle name="Comma 4 3 6 2" xfId="5514" xr:uid="{D53FA862-D5E7-4C65-82A3-182A24C5A1BE}"/>
    <cellStyle name="Comma 4 3 6 2 2" xfId="13844" xr:uid="{E47D5274-032D-43B8-B89A-4D81A77C0442}"/>
    <cellStyle name="Comma 4 3 6 2 2 2" xfId="30501" xr:uid="{083D84F4-B126-40DE-B5C5-FF8CA2454832}"/>
    <cellStyle name="Comma 4 3 6 2 3" xfId="22173" xr:uid="{975D2622-662D-40E9-90B4-1565EB2782E0}"/>
    <cellStyle name="Comma 4 3 6 3" xfId="8290" xr:uid="{A4DEF88F-78CF-409C-9232-1D42EFAC2016}"/>
    <cellStyle name="Comma 4 3 6 3 2" xfId="16620" xr:uid="{A5B3074A-EB6B-4215-81BE-662EFB7D6D3A}"/>
    <cellStyle name="Comma 4 3 6 3 2 2" xfId="33277" xr:uid="{7CAD522A-0660-4E1E-9D7F-7A35A0062A4A}"/>
    <cellStyle name="Comma 4 3 6 3 3" xfId="24949" xr:uid="{7913AB8A-8B53-4704-A843-2A5A10542495}"/>
    <cellStyle name="Comma 4 3 6 4" xfId="11068" xr:uid="{139A7859-6251-401A-B46D-7E427CC8991C}"/>
    <cellStyle name="Comma 4 3 6 4 2" xfId="27725" xr:uid="{6B1DA411-A3C1-4E08-B5D1-66D92502EAA7}"/>
    <cellStyle name="Comma 4 3 6 5" xfId="33679" xr:uid="{BA3F975E-C415-4BA8-A2C3-26B32185AEFA}"/>
    <cellStyle name="Comma 4 3 6 6" xfId="19397" xr:uid="{6E4D5EDB-E7F8-4EC5-AA1D-3F6781E15318}"/>
    <cellStyle name="Comma 4 3 7" xfId="1555" xr:uid="{F3CE4718-D23F-47E4-9D0A-B15B6F0BC101}"/>
    <cellStyle name="Comma 4 3 7 2" xfId="4345" xr:uid="{CE5770F3-8DF5-41ED-A53B-778C28A02B37}"/>
    <cellStyle name="Comma 4 3 7 2 2" xfId="12675" xr:uid="{7E518F5D-4FCF-4809-A49E-1E95395FAA3F}"/>
    <cellStyle name="Comma 4 3 7 2 2 2" xfId="29332" xr:uid="{913F8B29-93DF-4763-A7F3-9D90DFA50472}"/>
    <cellStyle name="Comma 4 3 7 2 3" xfId="21004" xr:uid="{74D70519-6786-4AB8-ABC4-9AAFD1417853}"/>
    <cellStyle name="Comma 4 3 7 3" xfId="7121" xr:uid="{66B17D17-A7AC-4DBE-AD02-1CCAC632215A}"/>
    <cellStyle name="Comma 4 3 7 3 2" xfId="15451" xr:uid="{E9A99495-BEE3-4F77-B680-362DF0D92F85}"/>
    <cellStyle name="Comma 4 3 7 3 2 2" xfId="32108" xr:uid="{F70C2CDB-9FE2-4467-8CC5-3C8799924259}"/>
    <cellStyle name="Comma 4 3 7 3 3" xfId="23780" xr:uid="{B047A836-6D38-41DE-9FDE-B9BE0C9BABF5}"/>
    <cellStyle name="Comma 4 3 7 4" xfId="9899" xr:uid="{50B545F8-077B-4B57-899A-0D5DF1A380EC}"/>
    <cellStyle name="Comma 4 3 7 4 2" xfId="26556" xr:uid="{AEA03EC9-EE9D-424B-9794-40D1C410ABF4}"/>
    <cellStyle name="Comma 4 3 7 5" xfId="33539" xr:uid="{A829D133-19FC-42BA-9772-9D9678050197}"/>
    <cellStyle name="Comma 4 3 7 6" xfId="18228" xr:uid="{5984AC9B-8047-4F4D-97EE-6A963478BECA}"/>
    <cellStyle name="Comma 4 3 8" xfId="3018" xr:uid="{8B7EAC6B-1143-43C6-AC50-7BC7F6D3FFE4}"/>
    <cellStyle name="Comma 4 3 8 2" xfId="11348" xr:uid="{2E0563BD-9A34-449B-BC2D-81A679E15FD3}"/>
    <cellStyle name="Comma 4 3 8 2 2" xfId="28005" xr:uid="{93DA65E1-49B2-43BE-9FB9-96AF73F6A35F}"/>
    <cellStyle name="Comma 4 3 8 3" xfId="19677" xr:uid="{2E19C272-BE0F-466B-B947-24EAFF173148}"/>
    <cellStyle name="Comma 4 3 9" xfId="5794" xr:uid="{0186AEBC-5203-4113-9EED-A2EFEE8A3B02}"/>
    <cellStyle name="Comma 4 3 9 2" xfId="14124" xr:uid="{EC0708DE-2631-4022-AB8D-5AE06B077D7B}"/>
    <cellStyle name="Comma 4 3 9 2 2" xfId="30781" xr:uid="{F23A8B54-6249-421C-B3A7-C1CDF1411C65}"/>
    <cellStyle name="Comma 4 3 9 3" xfId="22453" xr:uid="{951AAB58-3287-4FAD-902A-058E0438616C}"/>
    <cellStyle name="Comma 4 4" xfId="216" xr:uid="{D6EB064A-CE48-4078-9E74-0C23BBF39207}"/>
    <cellStyle name="Comma 4 4 10" xfId="33400" xr:uid="{8CB84AE2-1DA7-4152-9830-8A8911D6E136}"/>
    <cellStyle name="Comma 4 4 11" xfId="16896" xr:uid="{0D1F4FF0-67F0-4A56-9649-CB506A41B560}"/>
    <cellStyle name="Comma 4 4 2" xfId="457" xr:uid="{2ACA1F88-0F8A-43C7-BA89-317D4B8E83AF}"/>
    <cellStyle name="Comma 4 4 2 2" xfId="934" xr:uid="{53128155-3D0F-47B2-AD2F-A22A4271741F}"/>
    <cellStyle name="Comma 4 4 2 2 2" xfId="2800" xr:uid="{D633BFAB-C560-4303-8107-FFDF91B46BF0}"/>
    <cellStyle name="Comma 4 4 2 2 2 2" xfId="5580" xr:uid="{D8744D35-7BFE-40F5-9447-E5F68BAF2CC5}"/>
    <cellStyle name="Comma 4 4 2 2 2 2 2" xfId="13910" xr:uid="{3B4CB1E2-E7AA-4B9F-B296-9C16A0B77E2C}"/>
    <cellStyle name="Comma 4 4 2 2 2 2 2 2" xfId="30567" xr:uid="{E51B3136-17A8-4C5B-B13D-F25EE96CA070}"/>
    <cellStyle name="Comma 4 4 2 2 2 2 3" xfId="22239" xr:uid="{5B893E78-5FF1-4094-A996-B492BBB77029}"/>
    <cellStyle name="Comma 4 4 2 2 2 3" xfId="8356" xr:uid="{3B6C4FD7-CD05-409A-B96B-C4EE52AC3105}"/>
    <cellStyle name="Comma 4 4 2 2 2 3 2" xfId="16686" xr:uid="{BF36EDB5-86D7-44F3-9AC5-A1C3C0EC5251}"/>
    <cellStyle name="Comma 4 4 2 2 2 3 2 2" xfId="33343" xr:uid="{D44C2EB8-EF29-41DE-B54E-E43B7F2FC440}"/>
    <cellStyle name="Comma 4 4 2 2 2 3 3" xfId="25015" xr:uid="{A3FF797B-358F-427F-A8F2-BBA4FC282494}"/>
    <cellStyle name="Comma 4 4 2 2 2 4" xfId="11134" xr:uid="{AE2EA773-1DC6-413F-B7AF-2E7F6375F245}"/>
    <cellStyle name="Comma 4 4 2 2 2 4 2" xfId="27791" xr:uid="{F94D5F6D-FE5B-4A55-A9F3-59543A48CEC5}"/>
    <cellStyle name="Comma 4 4 2 2 2 5" xfId="33747" xr:uid="{11FC18E2-3B18-49F3-97C2-778EAF6793D5}"/>
    <cellStyle name="Comma 4 4 2 2 2 6" xfId="19463" xr:uid="{3F226B78-02EA-4BF2-A17D-28EF25418D94}"/>
    <cellStyle name="Comma 4 4 2 2 3" xfId="2262" xr:uid="{4F54F9E0-F147-44EE-9751-8576785DC988}"/>
    <cellStyle name="Comma 4 4 2 2 3 2" xfId="5052" xr:uid="{B769C4C1-D0F9-4297-9ECF-ADABBFD19243}"/>
    <cellStyle name="Comma 4 4 2 2 3 2 2" xfId="13382" xr:uid="{D25B6114-916D-4167-A977-3AF3ED3AFE76}"/>
    <cellStyle name="Comma 4 4 2 2 3 2 2 2" xfId="30039" xr:uid="{16BA2C6A-7D6E-4444-A681-9901D8FBE3A3}"/>
    <cellStyle name="Comma 4 4 2 2 3 2 3" xfId="21711" xr:uid="{AC0D6435-0A1E-4AEE-8B3B-956993A22586}"/>
    <cellStyle name="Comma 4 4 2 2 3 3" xfId="7828" xr:uid="{184F8503-C610-4F1E-A7F0-AFA9D1FBCE05}"/>
    <cellStyle name="Comma 4 4 2 2 3 3 2" xfId="16158" xr:uid="{B8D79436-6DBF-4614-A3D3-16F7EA3817B6}"/>
    <cellStyle name="Comma 4 4 2 2 3 3 2 2" xfId="32815" xr:uid="{D118C316-2C61-48B4-835E-71CAD8DFEA4C}"/>
    <cellStyle name="Comma 4 4 2 2 3 3 3" xfId="24487" xr:uid="{3534316A-29E7-445F-8B87-4BC630DCE23D}"/>
    <cellStyle name="Comma 4 4 2 2 3 4" xfId="10606" xr:uid="{6168D090-619B-4FCF-AAF7-FC46E65E96C8}"/>
    <cellStyle name="Comma 4 4 2 2 3 4 2" xfId="27263" xr:uid="{D1A757E8-2F3C-4E80-A8BF-6E08E0DB5B9B}"/>
    <cellStyle name="Comma 4 4 2 2 3 5" xfId="33605" xr:uid="{60E07418-B6B2-4B80-ADF2-F68A3CC383AA}"/>
    <cellStyle name="Comma 4 4 2 2 3 6" xfId="18935" xr:uid="{AA65E2CE-4739-44DF-BF81-5DD83FE4726B}"/>
    <cellStyle name="Comma 4 4 2 2 4" xfId="3725" xr:uid="{8F266A92-C25A-4DE9-AD61-C3E7D8A99611}"/>
    <cellStyle name="Comma 4 4 2 2 4 2" xfId="12055" xr:uid="{00444958-A907-4A90-94F1-3B2DF85ED6C8}"/>
    <cellStyle name="Comma 4 4 2 2 4 2 2" xfId="28712" xr:uid="{4638887A-C4A6-4735-B322-0F674CB76141}"/>
    <cellStyle name="Comma 4 4 2 2 4 3" xfId="20384" xr:uid="{369A7C76-4E31-474B-8255-A0192DFE31B7}"/>
    <cellStyle name="Comma 4 4 2 2 5" xfId="6501" xr:uid="{48BB4983-347C-4F32-ADF2-ADC389B116FB}"/>
    <cellStyle name="Comma 4 4 2 2 5 2" xfId="14831" xr:uid="{C7068EE5-7F36-4775-BE81-DABD850A2966}"/>
    <cellStyle name="Comma 4 4 2 2 5 2 2" xfId="31488" xr:uid="{2A7C29C8-8928-41F4-81D2-832A66E67607}"/>
    <cellStyle name="Comma 4 4 2 2 5 3" xfId="23160" xr:uid="{F63740BD-9FD2-4470-B92E-B097BF918FA4}"/>
    <cellStyle name="Comma 4 4 2 2 6" xfId="9279" xr:uid="{19458AC5-3B74-443E-828C-BBA89D117550}"/>
    <cellStyle name="Comma 4 4 2 2 6 2" xfId="25936" xr:uid="{118A6F74-A49D-4774-B136-C6A2ACAE9004}"/>
    <cellStyle name="Comma 4 4 2 2 7" xfId="33472" xr:uid="{E8A7A08C-C6C3-45AE-84D2-D99D9F277859}"/>
    <cellStyle name="Comma 4 4 2 2 8" xfId="17608" xr:uid="{BBE89B86-E4BE-4152-88C9-FD20BCFEA003}"/>
    <cellStyle name="Comma 4 4 2 3" xfId="2751" xr:uid="{F6088B83-EA24-489B-8E85-E46A05E849C2}"/>
    <cellStyle name="Comma 4 4 2 3 2" xfId="5533" xr:uid="{4DDAD96B-D7F7-4EAA-B9E2-A19C656D4A8E}"/>
    <cellStyle name="Comma 4 4 2 3 2 2" xfId="13863" xr:uid="{68E85951-781E-41A0-B125-D6887908D07D}"/>
    <cellStyle name="Comma 4 4 2 3 2 2 2" xfId="30520" xr:uid="{D9638FA9-619D-4C38-82B2-F0080E34565D}"/>
    <cellStyle name="Comma 4 4 2 3 2 3" xfId="22192" xr:uid="{213398E9-6917-4A0E-AFF9-E52A6461FB0C}"/>
    <cellStyle name="Comma 4 4 2 3 3" xfId="8309" xr:uid="{A2E2B886-6A15-40D6-98FA-4AF91AD0371E}"/>
    <cellStyle name="Comma 4 4 2 3 3 2" xfId="16639" xr:uid="{DC881B15-3121-45C7-B1B5-2925D02279BA}"/>
    <cellStyle name="Comma 4 4 2 3 3 2 2" xfId="33296" xr:uid="{460A59F9-666F-4761-89BF-B5A1EF265D9F}"/>
    <cellStyle name="Comma 4 4 2 3 3 3" xfId="24968" xr:uid="{70587261-53C7-4212-BB27-8B271F9607FC}"/>
    <cellStyle name="Comma 4 4 2 3 4" xfId="11087" xr:uid="{8C8048D4-78E2-4256-9514-A946DC9A03A6}"/>
    <cellStyle name="Comma 4 4 2 3 4 2" xfId="27744" xr:uid="{B100C7A9-CCB0-4C3C-9E0D-E3568D7240EF}"/>
    <cellStyle name="Comma 4 4 2 3 5" xfId="33698" xr:uid="{F331F8F5-7880-4C78-A96D-3A8066FA02B1}"/>
    <cellStyle name="Comma 4 4 2 3 6" xfId="19416" xr:uid="{98027997-E3A0-468F-8C52-B073159C43F8}"/>
    <cellStyle name="Comma 4 4 2 4" xfId="1787" xr:uid="{6D629A25-CCF3-48E9-995D-7F3CC11CE20C}"/>
    <cellStyle name="Comma 4 4 2 4 2" xfId="4577" xr:uid="{95C2FEA2-2F07-44DB-BED7-BD0C61673C3B}"/>
    <cellStyle name="Comma 4 4 2 4 2 2" xfId="12907" xr:uid="{86445DC5-90E0-432E-9D65-92C0BE038900}"/>
    <cellStyle name="Comma 4 4 2 4 2 2 2" xfId="29564" xr:uid="{8E4152A6-8837-4C30-A205-B47F7DBAC664}"/>
    <cellStyle name="Comma 4 4 2 4 2 3" xfId="21236" xr:uid="{E79A188F-8395-4E66-B5D0-D6C223930D2E}"/>
    <cellStyle name="Comma 4 4 2 4 3" xfId="7353" xr:uid="{53526FDF-BA29-4E30-A3C7-417FEF56C215}"/>
    <cellStyle name="Comma 4 4 2 4 3 2" xfId="15683" xr:uid="{E5364CA8-8F46-439F-9DFE-E03EC2004E67}"/>
    <cellStyle name="Comma 4 4 2 4 3 2 2" xfId="32340" xr:uid="{369C8C63-8FB2-45A8-AD5C-E503F30015E9}"/>
    <cellStyle name="Comma 4 4 2 4 3 3" xfId="24012" xr:uid="{11E09D4D-0B68-46BA-97F0-06F266F653B1}"/>
    <cellStyle name="Comma 4 4 2 4 4" xfId="10131" xr:uid="{EB6D547B-C370-4BAF-9F7A-01199F54BF48}"/>
    <cellStyle name="Comma 4 4 2 4 4 2" xfId="26788" xr:uid="{E6FF0AAD-B95A-40C4-9FF0-65F52B5E93D7}"/>
    <cellStyle name="Comma 4 4 2 4 5" xfId="33558" xr:uid="{ABB08238-7768-4D9B-A3A2-B431AF06526E}"/>
    <cellStyle name="Comma 4 4 2 4 6" xfId="18460" xr:uid="{A95A5968-CB2E-4C95-A3CA-80665BA4E85A}"/>
    <cellStyle name="Comma 4 4 2 5" xfId="3250" xr:uid="{6546FB85-20FC-4C89-8B53-446735894781}"/>
    <cellStyle name="Comma 4 4 2 5 2" xfId="11580" xr:uid="{E41CE403-21ED-4209-A6B1-66CA1BFDE9AD}"/>
    <cellStyle name="Comma 4 4 2 5 2 2" xfId="28237" xr:uid="{D89C8B14-F4ED-4579-BDB8-B388960D0D54}"/>
    <cellStyle name="Comma 4 4 2 5 3" xfId="19909" xr:uid="{08773197-9080-4256-8099-7E642307B963}"/>
    <cellStyle name="Comma 4 4 2 6" xfId="6026" xr:uid="{C654814F-623E-4788-95E4-0E950356350D}"/>
    <cellStyle name="Comma 4 4 2 6 2" xfId="14356" xr:uid="{EF62143E-25E5-4E25-AB07-1C048988FC55}"/>
    <cellStyle name="Comma 4 4 2 6 2 2" xfId="31013" xr:uid="{655B3FB3-3CFD-447B-A4B1-5CC47986CA99}"/>
    <cellStyle name="Comma 4 4 2 6 3" xfId="22685" xr:uid="{2C9D3676-C271-485C-BA02-F85F12A1BBCC}"/>
    <cellStyle name="Comma 4 4 2 7" xfId="8804" xr:uid="{426A6137-7C1F-4DD2-94B5-899C667302AA}"/>
    <cellStyle name="Comma 4 4 2 7 2" xfId="25461" xr:uid="{BAEC8827-5D5C-41BB-85A5-D84C7DB8B90C}"/>
    <cellStyle name="Comma 4 4 2 8" xfId="33423" xr:uid="{0A56E2D9-3536-4E3D-BCC5-3C385FC0915A}"/>
    <cellStyle name="Comma 4 4 2 9" xfId="17133" xr:uid="{742743CD-93B8-4493-9CD7-01733C1D3ADB}"/>
    <cellStyle name="Comma 4 4 3" xfId="693" xr:uid="{5F8DB0E7-65A9-465A-8665-498307E35D1E}"/>
    <cellStyle name="Comma 4 4 3 2" xfId="2774" xr:uid="{DFCF41B0-1D5C-476A-B88E-C7F722C5371D}"/>
    <cellStyle name="Comma 4 4 3 2 2" xfId="5556" xr:uid="{7E521BF5-B2D5-43B6-A244-9AFE3313C575}"/>
    <cellStyle name="Comma 4 4 3 2 2 2" xfId="13886" xr:uid="{53BCBEDD-03B5-4E58-B4B0-80213FE9CCC6}"/>
    <cellStyle name="Comma 4 4 3 2 2 2 2" xfId="30543" xr:uid="{34165C7A-61BC-44A7-95E2-148252B0CD70}"/>
    <cellStyle name="Comma 4 4 3 2 2 3" xfId="22215" xr:uid="{8688A5F5-0F9E-497A-A292-1606F5616672}"/>
    <cellStyle name="Comma 4 4 3 2 3" xfId="8332" xr:uid="{2AD7BFE0-015A-4DE3-9C04-8D938AC770B6}"/>
    <cellStyle name="Comma 4 4 3 2 3 2" xfId="16662" xr:uid="{AFFCCF93-2463-4A13-899E-E387FA78DF84}"/>
    <cellStyle name="Comma 4 4 3 2 3 2 2" xfId="33319" xr:uid="{3FF2BDA0-3F9A-4BE4-AD7D-850281CD28DB}"/>
    <cellStyle name="Comma 4 4 3 2 3 3" xfId="24991" xr:uid="{6F411ED2-CC6E-47BB-BA11-94174341BDB9}"/>
    <cellStyle name="Comma 4 4 3 2 4" xfId="11110" xr:uid="{FA6DF40A-2BBE-4267-A05F-4583974F8DBF}"/>
    <cellStyle name="Comma 4 4 3 2 4 2" xfId="27767" xr:uid="{EB63D488-0C32-4742-9CDC-5E857BFDF40A}"/>
    <cellStyle name="Comma 4 4 3 2 5" xfId="33721" xr:uid="{E58EDF1D-F5C8-4FC6-8B7E-7AEA309937E6}"/>
    <cellStyle name="Comma 4 4 3 2 6" xfId="19439" xr:uid="{10744E49-ADFE-4683-98A2-8BCD6D498B7B}"/>
    <cellStyle name="Comma 4 4 3 3" xfId="2023" xr:uid="{8D260102-446D-4AFD-9171-1A54118E7CBE}"/>
    <cellStyle name="Comma 4 4 3 3 2" xfId="4813" xr:uid="{360BD9AC-E1D9-44C9-BD91-45C0CD49A429}"/>
    <cellStyle name="Comma 4 4 3 3 2 2" xfId="13143" xr:uid="{5EE7EDE0-4CA1-4927-8644-F67E035424D4}"/>
    <cellStyle name="Comma 4 4 3 3 2 2 2" xfId="29800" xr:uid="{34560D30-AE06-4A33-A1B2-71938AA5E4BB}"/>
    <cellStyle name="Comma 4 4 3 3 2 3" xfId="21472" xr:uid="{767EF709-66C0-48BE-8BF4-24BD642A4D60}"/>
    <cellStyle name="Comma 4 4 3 3 3" xfId="7589" xr:uid="{EDCD1A31-90C7-4E1E-9100-95D9EC6AA0C3}"/>
    <cellStyle name="Comma 4 4 3 3 3 2" xfId="15919" xr:uid="{3AC241A0-9462-45B3-B0C6-F30A7DF0AF9D}"/>
    <cellStyle name="Comma 4 4 3 3 3 2 2" xfId="32576" xr:uid="{3ABD47C8-07BC-4935-B1CF-A212CB322BE6}"/>
    <cellStyle name="Comma 4 4 3 3 3 3" xfId="24248" xr:uid="{3EEC962D-5AA4-4FA8-9AA6-137FA340C1F2}"/>
    <cellStyle name="Comma 4 4 3 3 4" xfId="10367" xr:uid="{456AE646-6359-4FD2-A4AE-8AED5EE5819C}"/>
    <cellStyle name="Comma 4 4 3 3 4 2" xfId="27024" xr:uid="{E9690A73-7FDE-42E0-BE01-38EFF438529A}"/>
    <cellStyle name="Comma 4 4 3 3 5" xfId="33581" xr:uid="{FEEA41ED-A8F3-4491-AE8C-2B3735004F6F}"/>
    <cellStyle name="Comma 4 4 3 3 6" xfId="18696" xr:uid="{47EAC676-C5DD-4FDD-91AD-BD33387A9BC6}"/>
    <cellStyle name="Comma 4 4 3 4" xfId="3486" xr:uid="{6CCADD82-05B1-44A5-BAF8-8C2C8AF80A37}"/>
    <cellStyle name="Comma 4 4 3 4 2" xfId="11816" xr:uid="{17DD3217-9A2E-44F2-99AD-1600E527B8E5}"/>
    <cellStyle name="Comma 4 4 3 4 2 2" xfId="28473" xr:uid="{049B88F5-D5DC-4585-9594-F9CCF1D9EFD9}"/>
    <cellStyle name="Comma 4 4 3 4 3" xfId="20145" xr:uid="{D8DD344E-C188-4193-BEEB-71A375BB5E61}"/>
    <cellStyle name="Comma 4 4 3 5" xfId="6262" xr:uid="{72FF6D72-62F2-43A8-8D86-E0648B1D0D35}"/>
    <cellStyle name="Comma 4 4 3 5 2" xfId="14592" xr:uid="{23FB8C85-E443-4747-ADA9-12468660DE0F}"/>
    <cellStyle name="Comma 4 4 3 5 2 2" xfId="31249" xr:uid="{29BD1702-C4A5-42AB-A999-2473506266A0}"/>
    <cellStyle name="Comma 4 4 3 5 3" xfId="22921" xr:uid="{2F010449-1199-4C3C-AD2A-C2C77584258C}"/>
    <cellStyle name="Comma 4 4 3 6" xfId="9040" xr:uid="{50919BFE-DE58-4078-890B-E57B8B47A475}"/>
    <cellStyle name="Comma 4 4 3 6 2" xfId="25697" xr:uid="{945B8FF2-D3A8-4CB7-A6F8-80E2D6EBC4C7}"/>
    <cellStyle name="Comma 4 4 3 7" xfId="33446" xr:uid="{85A2E473-2192-4EB7-A227-911FAF0B01BE}"/>
    <cellStyle name="Comma 4 4 3 8" xfId="17369" xr:uid="{671C9F2F-4DD5-4DDA-BE9B-CF8894D9A056}"/>
    <cellStyle name="Comma 4 4 4" xfId="1170" xr:uid="{1A0E89A8-99F6-45AE-AF19-A5657A152297}"/>
    <cellStyle name="Comma 4 4 4 2" xfId="2823" xr:uid="{6AB556A4-C658-477B-B783-AF77712562FA}"/>
    <cellStyle name="Comma 4 4 4 2 2" xfId="5603" xr:uid="{4AEA6583-C2C1-4902-9C36-D4394DFC66B4}"/>
    <cellStyle name="Comma 4 4 4 2 2 2" xfId="13933" xr:uid="{11221678-452E-477F-8822-4F1B5FEC59E6}"/>
    <cellStyle name="Comma 4 4 4 2 2 2 2" xfId="30590" xr:uid="{5E4A3755-9295-4E8B-88E1-77BE93B21B94}"/>
    <cellStyle name="Comma 4 4 4 2 2 3" xfId="22262" xr:uid="{03D8A5D4-F833-4424-86B8-5DC15C423ABE}"/>
    <cellStyle name="Comma 4 4 4 2 3" xfId="8379" xr:uid="{6301EE24-08FD-4FB7-AFBA-EC6F096893E8}"/>
    <cellStyle name="Comma 4 4 4 2 3 2" xfId="16709" xr:uid="{FC04EE90-017F-46F6-9E99-FEF7337052E6}"/>
    <cellStyle name="Comma 4 4 4 2 3 2 2" xfId="33366" xr:uid="{D7716744-429F-4F63-9D86-25C2EEAAD957}"/>
    <cellStyle name="Comma 4 4 4 2 3 3" xfId="25038" xr:uid="{4EDB980D-57D9-4C87-A4A9-76CABACA9213}"/>
    <cellStyle name="Comma 4 4 4 2 4" xfId="11157" xr:uid="{EFC2B467-DCB3-4255-AF01-4A7F22AA6D03}"/>
    <cellStyle name="Comma 4 4 4 2 4 2" xfId="27814" xr:uid="{8538C6D0-DC14-4634-AAAB-3DB384D4D6CC}"/>
    <cellStyle name="Comma 4 4 4 2 5" xfId="33770" xr:uid="{3FDA8440-6B1E-4753-8A88-22DD765BF8B9}"/>
    <cellStyle name="Comma 4 4 4 2 6" xfId="19486" xr:uid="{3B264FF4-7A64-4967-BABC-507566EF6682}"/>
    <cellStyle name="Comma 4 4 4 3" xfId="2498" xr:uid="{1BFCB839-E630-480B-8A71-E4BCF4FE6010}"/>
    <cellStyle name="Comma 4 4 4 3 2" xfId="5288" xr:uid="{14CFBD27-914D-49C3-B282-42EA5AD8EE5A}"/>
    <cellStyle name="Comma 4 4 4 3 2 2" xfId="13618" xr:uid="{ED95A589-516C-462D-8F06-B26305831AA8}"/>
    <cellStyle name="Comma 4 4 4 3 2 2 2" xfId="30275" xr:uid="{FE08FAF6-6FDA-41C9-B62B-927B64A8EE95}"/>
    <cellStyle name="Comma 4 4 4 3 2 3" xfId="21947" xr:uid="{081E21E0-7821-4C20-99D1-D0BAA1A378CB}"/>
    <cellStyle name="Comma 4 4 4 3 3" xfId="8064" xr:uid="{86D27BE8-2B2E-4C47-B97D-D44F2B691F09}"/>
    <cellStyle name="Comma 4 4 4 3 3 2" xfId="16394" xr:uid="{02BBBD42-3A84-443B-B76D-FB173B4B2A25}"/>
    <cellStyle name="Comma 4 4 4 3 3 2 2" xfId="33051" xr:uid="{68573598-CFD9-473D-A397-63591DF13028}"/>
    <cellStyle name="Comma 4 4 4 3 3 3" xfId="24723" xr:uid="{0C2A051B-A01E-4CB3-9699-265596650643}"/>
    <cellStyle name="Comma 4 4 4 3 4" xfId="10842" xr:uid="{0075C47D-A67C-4520-B749-8EB2AEF8F0E0}"/>
    <cellStyle name="Comma 4 4 4 3 4 2" xfId="27499" xr:uid="{BA7BED3C-EE4D-4225-B042-2EB2F3C6617F}"/>
    <cellStyle name="Comma 4 4 4 3 5" xfId="33628" xr:uid="{C7727A18-836F-47B5-AE9C-F8C650500302}"/>
    <cellStyle name="Comma 4 4 4 3 6" xfId="19171" xr:uid="{312250A4-1F0B-445F-B130-1ACF88A3A06C}"/>
    <cellStyle name="Comma 4 4 4 4" xfId="3961" xr:uid="{14DCD6F4-0F3F-47F1-9C7E-5AF2E29A4735}"/>
    <cellStyle name="Comma 4 4 4 4 2" xfId="12291" xr:uid="{44937960-5A05-4C2C-BFDA-69803AC5EE32}"/>
    <cellStyle name="Comma 4 4 4 4 2 2" xfId="28948" xr:uid="{21C8B8A2-6051-4E0A-AF96-5E2DE80DC490}"/>
    <cellStyle name="Comma 4 4 4 4 3" xfId="20620" xr:uid="{4C04A5D8-3EAD-4D96-942C-7A617DEFFFDC}"/>
    <cellStyle name="Comma 4 4 4 5" xfId="6737" xr:uid="{18D9DC7C-FC74-469A-87EE-27E18413FE90}"/>
    <cellStyle name="Comma 4 4 4 5 2" xfId="15067" xr:uid="{26D33826-6251-4CD8-BF8A-7EAF909E6BF5}"/>
    <cellStyle name="Comma 4 4 4 5 2 2" xfId="31724" xr:uid="{4F6343F4-4000-46E4-83AF-0BB6B95C2191}"/>
    <cellStyle name="Comma 4 4 4 5 3" xfId="23396" xr:uid="{6D9AC479-CEAC-4D0F-A230-080F4CC45830}"/>
    <cellStyle name="Comma 4 4 4 6" xfId="9515" xr:uid="{C87A93F3-24A7-4FEA-8939-19D315A1C04C}"/>
    <cellStyle name="Comma 4 4 4 6 2" xfId="26172" xr:uid="{02693F76-ABFC-469F-A9E4-AE47D7887B65}"/>
    <cellStyle name="Comma 4 4 4 7" xfId="33495" xr:uid="{ACDECBDC-2C63-4418-8057-FEA336FC3D33}"/>
    <cellStyle name="Comma 4 4 4 8" xfId="17844" xr:uid="{1451C27F-6A31-4F24-ADD0-8684D234BA51}"/>
    <cellStyle name="Comma 4 4 5" xfId="2728" xr:uid="{C2782A27-1AFD-486F-ABD0-E91233C4561C}"/>
    <cellStyle name="Comma 4 4 5 2" xfId="5510" xr:uid="{53D94E6D-759B-4076-8D1A-27048D9175AA}"/>
    <cellStyle name="Comma 4 4 5 2 2" xfId="13840" xr:uid="{2111321C-4ECD-4E39-B055-76C11418F44C}"/>
    <cellStyle name="Comma 4 4 5 2 2 2" xfId="30497" xr:uid="{CC68B78D-5445-4208-B513-3CC945CB4C43}"/>
    <cellStyle name="Comma 4 4 5 2 3" xfId="22169" xr:uid="{7257D4E1-0668-47C1-8B30-913594929549}"/>
    <cellStyle name="Comma 4 4 5 3" xfId="8286" xr:uid="{DF1955BC-3EF8-495B-858A-5C60D2D1890B}"/>
    <cellStyle name="Comma 4 4 5 3 2" xfId="16616" xr:uid="{6708E11E-AF9D-4C1A-A576-D6B1B12A0D1F}"/>
    <cellStyle name="Comma 4 4 5 3 2 2" xfId="33273" xr:uid="{664CCB7D-D6BE-4534-AE2F-666743666FD3}"/>
    <cellStyle name="Comma 4 4 5 3 3" xfId="24945" xr:uid="{FA0112D0-FF0A-46C0-845C-F54264DE8243}"/>
    <cellStyle name="Comma 4 4 5 4" xfId="11064" xr:uid="{B33A3592-CD72-40A2-9668-6241A7D43D37}"/>
    <cellStyle name="Comma 4 4 5 4 2" xfId="27721" xr:uid="{F86B0887-6713-46EC-BB58-7A9CFFDB5B1E}"/>
    <cellStyle name="Comma 4 4 5 5" xfId="33675" xr:uid="{CC90CB2F-25E2-4C75-8AF4-FCCE27FB19AC}"/>
    <cellStyle name="Comma 4 4 5 6" xfId="19393" xr:uid="{4C63604F-135F-4180-9561-FDDF03FC9B38}"/>
    <cellStyle name="Comma 4 4 6" xfId="1550" xr:uid="{FF120E1B-2A6B-4E31-92DB-058E27B1F735}"/>
    <cellStyle name="Comma 4 4 6 2" xfId="4340" xr:uid="{3A784D73-0D02-46FA-B1F2-E381EBC77716}"/>
    <cellStyle name="Comma 4 4 6 2 2" xfId="12670" xr:uid="{7F002A4E-ADAF-4C01-8964-E92DCBACBB05}"/>
    <cellStyle name="Comma 4 4 6 2 2 2" xfId="29327" xr:uid="{24C9F5BB-E491-4C0B-8B3E-132E97DE7003}"/>
    <cellStyle name="Comma 4 4 6 2 3" xfId="20999" xr:uid="{88179AA6-D682-4E3D-9DF4-123AF2E1E92B}"/>
    <cellStyle name="Comma 4 4 6 3" xfId="7116" xr:uid="{D4B55D15-B146-4BA3-BD29-D588CD911382}"/>
    <cellStyle name="Comma 4 4 6 3 2" xfId="15446" xr:uid="{0581E0E9-6059-4751-8979-A002DB6ED905}"/>
    <cellStyle name="Comma 4 4 6 3 2 2" xfId="32103" xr:uid="{38ED5A52-F88A-43FA-B54B-851436FEE0A6}"/>
    <cellStyle name="Comma 4 4 6 3 3" xfId="23775" xr:uid="{5C339FD8-6B79-4529-967B-9BAB894AADFA}"/>
    <cellStyle name="Comma 4 4 6 4" xfId="9894" xr:uid="{E7BE1A94-7CA9-4AC0-BD56-574DD811793F}"/>
    <cellStyle name="Comma 4 4 6 4 2" xfId="26551" xr:uid="{B8AEF68C-3524-4031-8250-186B24F5B1DE}"/>
    <cellStyle name="Comma 4 4 6 5" xfId="33535" xr:uid="{1E6EE38C-488B-46C9-B4FE-A50377CAE28A}"/>
    <cellStyle name="Comma 4 4 6 6" xfId="18223" xr:uid="{95FF547F-A186-4196-8EE5-3686DF0339C2}"/>
    <cellStyle name="Comma 4 4 7" xfId="3013" xr:uid="{9D0019C2-4A06-4BC8-B964-1B21FBD2061F}"/>
    <cellStyle name="Comma 4 4 7 2" xfId="11343" xr:uid="{13322040-7873-4FD7-BB2F-08B0EA1609B7}"/>
    <cellStyle name="Comma 4 4 7 2 2" xfId="28000" xr:uid="{D79000D8-F60D-4462-BF32-BF86E7B50B5E}"/>
    <cellStyle name="Comma 4 4 7 3" xfId="19672" xr:uid="{853DEBA7-A856-4672-B7A9-96695B83A1BD}"/>
    <cellStyle name="Comma 4 4 8" xfId="5789" xr:uid="{B8CA7B5F-505A-4089-9A03-9A73A7E497A7}"/>
    <cellStyle name="Comma 4 4 8 2" xfId="14119" xr:uid="{ADD986C9-05F4-44D1-9FFF-F00C0C159A6B}"/>
    <cellStyle name="Comma 4 4 8 2 2" xfId="30776" xr:uid="{1DCDC0E2-FF92-4B2A-BCE3-39F591CE9541}"/>
    <cellStyle name="Comma 4 4 8 3" xfId="22448" xr:uid="{7858BE77-AB8E-45C0-90D2-C3852B7AC543}"/>
    <cellStyle name="Comma 4 4 9" xfId="8567" xr:uid="{240E0D0B-1F22-4A19-90EE-12BA2BE9C188}"/>
    <cellStyle name="Comma 4 4 9 2" xfId="25224" xr:uid="{7BF33BED-788A-492F-93F3-80E05CAE51AF}"/>
    <cellStyle name="Comma 4 5" xfId="341" xr:uid="{AAD24584-9F2A-49D0-A55F-B89E17D5C4B3}"/>
    <cellStyle name="Comma 4 5 2" xfId="821" xr:uid="{90011C6D-75A9-4ED0-A23B-54096FF1F04C}"/>
    <cellStyle name="Comma 4 5 2 2" xfId="2790" xr:uid="{CD5A3730-1FF3-4C3A-AC34-200F796D0097}"/>
    <cellStyle name="Comma 4 5 2 2 2" xfId="5570" xr:uid="{B66AC5BB-A81D-4F19-8F7C-87CC855DB507}"/>
    <cellStyle name="Comma 4 5 2 2 2 2" xfId="13900" xr:uid="{AC83842B-F5F9-48FB-B7DE-1C7F9D0B6F91}"/>
    <cellStyle name="Comma 4 5 2 2 2 2 2" xfId="30557" xr:uid="{992385FB-45A9-43E5-9666-C66DD9099669}"/>
    <cellStyle name="Comma 4 5 2 2 2 3" xfId="22229" xr:uid="{C10C81B5-A24B-48F0-9227-C44196CE751E}"/>
    <cellStyle name="Comma 4 5 2 2 3" xfId="8346" xr:uid="{9E0CBBC7-85D5-4847-AEAB-7E0DA3D682DA}"/>
    <cellStyle name="Comma 4 5 2 2 3 2" xfId="16676" xr:uid="{0BC5A7D9-B5EA-47E1-A070-FD9448F22229}"/>
    <cellStyle name="Comma 4 5 2 2 3 2 2" xfId="33333" xr:uid="{9CBB3A49-9675-41A5-8685-DB1E1FDCA3AD}"/>
    <cellStyle name="Comma 4 5 2 2 3 3" xfId="25005" xr:uid="{11DE42A0-6512-4F17-9482-76E53AB14E61}"/>
    <cellStyle name="Comma 4 5 2 2 4" xfId="11124" xr:uid="{84D632D0-C993-43A7-9B0A-808DB2DEA6C3}"/>
    <cellStyle name="Comma 4 5 2 2 4 2" xfId="27781" xr:uid="{1C28A5FE-4576-4C4F-8714-B9A5215D45AC}"/>
    <cellStyle name="Comma 4 5 2 2 5" xfId="33737" xr:uid="{564AA569-5CBA-42F1-AB01-CB20DB633013}"/>
    <cellStyle name="Comma 4 5 2 2 6" xfId="19453" xr:uid="{682D7828-488B-4CDE-AAE1-47CFB3B13B17}"/>
    <cellStyle name="Comma 4 5 2 3" xfId="2149" xr:uid="{B9CF056D-004F-47E6-89E0-7F019A2BEADC}"/>
    <cellStyle name="Comma 4 5 2 3 2" xfId="4939" xr:uid="{A78BBFD0-2CAC-4B30-96E6-79E9E70AE805}"/>
    <cellStyle name="Comma 4 5 2 3 2 2" xfId="13269" xr:uid="{34613E49-A5E2-4A43-9EA3-AA3BA4F7D906}"/>
    <cellStyle name="Comma 4 5 2 3 2 2 2" xfId="29926" xr:uid="{B415572A-7E6F-419F-A7E3-07D5CE281893}"/>
    <cellStyle name="Comma 4 5 2 3 2 3" xfId="21598" xr:uid="{65058BC3-C875-4BB5-972C-B05C2CEF0E69}"/>
    <cellStyle name="Comma 4 5 2 3 3" xfId="7715" xr:uid="{1306888D-8661-4BAF-8297-9CC4BF3CC1BB}"/>
    <cellStyle name="Comma 4 5 2 3 3 2" xfId="16045" xr:uid="{B0AC888B-D895-4132-BDF9-6D9E3BDC26C4}"/>
    <cellStyle name="Comma 4 5 2 3 3 2 2" xfId="32702" xr:uid="{33AF5F1E-72C8-4CCD-91E9-B54B8A1A1B86}"/>
    <cellStyle name="Comma 4 5 2 3 3 3" xfId="24374" xr:uid="{B1868B9C-8C05-48E2-A8F1-283A8D8CA099}"/>
    <cellStyle name="Comma 4 5 2 3 4" xfId="10493" xr:uid="{9F73B08A-4E6B-43E6-B009-35D940BB4EA4}"/>
    <cellStyle name="Comma 4 5 2 3 4 2" xfId="27150" xr:uid="{0C0A44D0-6A49-4711-B053-7E68400D1A24}"/>
    <cellStyle name="Comma 4 5 2 3 5" xfId="33595" xr:uid="{6CB2B5A8-6DB3-4019-A3BA-9CEDE7953574}"/>
    <cellStyle name="Comma 4 5 2 3 6" xfId="18822" xr:uid="{C13612DD-1004-47AB-8C04-3165B5785734}"/>
    <cellStyle name="Comma 4 5 2 4" xfId="3612" xr:uid="{DD7F2376-ED2D-4169-B863-04E12AD173EC}"/>
    <cellStyle name="Comma 4 5 2 4 2" xfId="11942" xr:uid="{E6209CD0-E7F3-48CA-B670-9D2AA22FA0C4}"/>
    <cellStyle name="Comma 4 5 2 4 2 2" xfId="28599" xr:uid="{A236E00A-2CC8-416A-B17A-B660697D6EF8}"/>
    <cellStyle name="Comma 4 5 2 4 3" xfId="20271" xr:uid="{543138B7-5983-430F-8BE2-BA91B0EED496}"/>
    <cellStyle name="Comma 4 5 2 5" xfId="6388" xr:uid="{9B328416-7A1A-40CD-8CBA-E9F920102A6C}"/>
    <cellStyle name="Comma 4 5 2 5 2" xfId="14718" xr:uid="{F0A1FB94-6035-4E1A-8FF7-6C256277C1D0}"/>
    <cellStyle name="Comma 4 5 2 5 2 2" xfId="31375" xr:uid="{9B62335E-727E-471B-A0C2-EC3C121EF774}"/>
    <cellStyle name="Comma 4 5 2 5 3" xfId="23047" xr:uid="{4C117ED0-24E1-4E61-A033-73D89E321E2B}"/>
    <cellStyle name="Comma 4 5 2 6" xfId="9166" xr:uid="{90586695-72E9-44AF-B1D9-2253DA0E938A}"/>
    <cellStyle name="Comma 4 5 2 6 2" xfId="25823" xr:uid="{645DFECF-006C-4C12-95E2-4DCBC438E41A}"/>
    <cellStyle name="Comma 4 5 2 7" xfId="33462" xr:uid="{52984E25-46E0-46B3-A680-C3FAF821DAAD}"/>
    <cellStyle name="Comma 4 5 2 8" xfId="17495" xr:uid="{8C4AD86D-13C2-41CE-A9E3-B497B46DB321}"/>
    <cellStyle name="Comma 4 5 3" xfId="2741" xr:uid="{644040D1-539B-4DDC-9106-3F50FB70590A}"/>
    <cellStyle name="Comma 4 5 3 2" xfId="5523" xr:uid="{405170FE-2D74-4CA7-B8A8-F61E90AC3818}"/>
    <cellStyle name="Comma 4 5 3 2 2" xfId="13853" xr:uid="{EE1B2B01-A652-4591-81EB-3096C67EA7C7}"/>
    <cellStyle name="Comma 4 5 3 2 2 2" xfId="30510" xr:uid="{C2419BED-4D61-490B-BEBF-FA8DD649ED0D}"/>
    <cellStyle name="Comma 4 5 3 2 3" xfId="22182" xr:uid="{7C43DF09-E37B-4F43-954E-16BA2F55DA24}"/>
    <cellStyle name="Comma 4 5 3 3" xfId="8299" xr:uid="{C1AD7C7F-E2CE-47F2-9A1C-E0BC264F8290}"/>
    <cellStyle name="Comma 4 5 3 3 2" xfId="16629" xr:uid="{60438048-C801-4E4A-9ADD-68D914FE0DA0}"/>
    <cellStyle name="Comma 4 5 3 3 2 2" xfId="33286" xr:uid="{1DF0A5FC-8E57-48D8-A7DA-06D95DFBE637}"/>
    <cellStyle name="Comma 4 5 3 3 3" xfId="24958" xr:uid="{78105254-FF92-46D3-9A01-1E8824B7D2F5}"/>
    <cellStyle name="Comma 4 5 3 4" xfId="11077" xr:uid="{6A1A47B3-9DFF-4327-B967-CA7E1DB8DF65}"/>
    <cellStyle name="Comma 4 5 3 4 2" xfId="27734" xr:uid="{FAFDFFF2-7F28-4B84-B747-CDA2F25BFAAC}"/>
    <cellStyle name="Comma 4 5 3 5" xfId="33688" xr:uid="{9573BFCB-7010-48DD-B337-54B9FBB1E9A6}"/>
    <cellStyle name="Comma 4 5 3 6" xfId="19406" xr:uid="{738BACFA-6D60-488F-95B4-5E4DE6F49282}"/>
    <cellStyle name="Comma 4 5 4" xfId="1671" xr:uid="{764AD588-9E9D-46D4-963D-5B3E3F29F54C}"/>
    <cellStyle name="Comma 4 5 4 2" xfId="4461" xr:uid="{D7BB596D-E075-4EF5-9165-425E793E27B6}"/>
    <cellStyle name="Comma 4 5 4 2 2" xfId="12791" xr:uid="{95F32C87-ABE5-4728-BED9-22B53AB80636}"/>
    <cellStyle name="Comma 4 5 4 2 2 2" xfId="29448" xr:uid="{E6BA75A4-3D80-4855-8CBD-3BD71B36A645}"/>
    <cellStyle name="Comma 4 5 4 2 3" xfId="21120" xr:uid="{05ACF432-44E9-4E97-BF6A-D27A52163228}"/>
    <cellStyle name="Comma 4 5 4 3" xfId="7237" xr:uid="{BCCC11D8-45BE-4578-A078-158040AB72FB}"/>
    <cellStyle name="Comma 4 5 4 3 2" xfId="15567" xr:uid="{89A18F46-2F47-45FB-9437-F49DB0983361}"/>
    <cellStyle name="Comma 4 5 4 3 2 2" xfId="32224" xr:uid="{576DD528-5EE2-467F-B763-AC9E8BE58EED}"/>
    <cellStyle name="Comma 4 5 4 3 3" xfId="23896" xr:uid="{21EAA044-42DF-4C0A-B7C5-ACDD49B31A48}"/>
    <cellStyle name="Comma 4 5 4 4" xfId="10015" xr:uid="{342918AE-5914-457E-AC49-E62FD1FD731E}"/>
    <cellStyle name="Comma 4 5 4 4 2" xfId="26672" xr:uid="{056C63C2-D56F-4531-B7D5-D02C6FABBE11}"/>
    <cellStyle name="Comma 4 5 4 5" xfId="33548" xr:uid="{6308F40D-4DDC-41A7-A94D-85D8BBBD0185}"/>
    <cellStyle name="Comma 4 5 4 6" xfId="18344" xr:uid="{41EE4DB2-7508-430F-A1B6-4886E02774B6}"/>
    <cellStyle name="Comma 4 5 5" xfId="3134" xr:uid="{620EDEA6-EA7F-4651-834B-FFE3798FA3AF}"/>
    <cellStyle name="Comma 4 5 5 2" xfId="11464" xr:uid="{9A1CD2D1-18BA-40CD-B785-17451FED4B80}"/>
    <cellStyle name="Comma 4 5 5 2 2" xfId="28121" xr:uid="{5A831C44-39A9-4F72-A72E-0EE64ACBAC67}"/>
    <cellStyle name="Comma 4 5 5 3" xfId="19793" xr:uid="{0080D18A-C840-4E0D-8AC0-DD5792A90BF2}"/>
    <cellStyle name="Comma 4 5 6" xfId="5910" xr:uid="{1E6494FC-37BA-4346-8E91-F790F52C6AC7}"/>
    <cellStyle name="Comma 4 5 6 2" xfId="14240" xr:uid="{1A8D1837-C5DB-4882-9BFE-DF601C677CE1}"/>
    <cellStyle name="Comma 4 5 6 2 2" xfId="30897" xr:uid="{03C79384-C7AB-44D0-AF30-E6E99338DC93}"/>
    <cellStyle name="Comma 4 5 6 3" xfId="22569" xr:uid="{5A3E0EEA-4630-41E6-BCFE-5266FFC2C9FD}"/>
    <cellStyle name="Comma 4 5 7" xfId="8688" xr:uid="{769E4BF3-0FB4-426E-8A8A-77C86C61EC05}"/>
    <cellStyle name="Comma 4 5 7 2" xfId="25345" xr:uid="{972B46D1-CB67-4208-B29A-72CAEF6C9048}"/>
    <cellStyle name="Comma 4 5 8" xfId="33413" xr:uid="{4C1775C6-CB22-4D08-95F6-55C5DAC28CBC}"/>
    <cellStyle name="Comma 4 5 9" xfId="17017" xr:uid="{6E42E81A-F142-4221-9568-A3A598D48A00}"/>
    <cellStyle name="Comma 4 6" xfId="577" xr:uid="{E2BAE3C6-FF6F-447E-8FFD-679AD69BC05F}"/>
    <cellStyle name="Comma 4 6 2" xfId="2764" xr:uid="{983ACC5F-B789-4476-B6EA-F5CD27FE364C}"/>
    <cellStyle name="Comma 4 6 2 2" xfId="5546" xr:uid="{AD55526B-AA09-4341-9991-3FC804EB856A}"/>
    <cellStyle name="Comma 4 6 2 2 2" xfId="13876" xr:uid="{AB84EEAB-255E-4DFF-8827-562DE69FDFAC}"/>
    <cellStyle name="Comma 4 6 2 2 2 2" xfId="30533" xr:uid="{B4626FFB-7CA1-4F57-8ABE-7EBC07A5BEE4}"/>
    <cellStyle name="Comma 4 6 2 2 3" xfId="22205" xr:uid="{DAE6DB4D-0A7F-4794-A1E6-86FD2D2017AA}"/>
    <cellStyle name="Comma 4 6 2 3" xfId="8322" xr:uid="{217B4460-203B-4FEE-B28A-5BF8FF9C87D7}"/>
    <cellStyle name="Comma 4 6 2 3 2" xfId="16652" xr:uid="{52E2CA31-88FD-4E8C-923E-BC5BD54501E7}"/>
    <cellStyle name="Comma 4 6 2 3 2 2" xfId="33309" xr:uid="{511A4884-2281-4C2B-812C-098FA30710EA}"/>
    <cellStyle name="Comma 4 6 2 3 3" xfId="24981" xr:uid="{9403916B-38AB-4CB5-AE3D-25A9272AFD88}"/>
    <cellStyle name="Comma 4 6 2 4" xfId="11100" xr:uid="{F2A2F092-7ED0-41D6-BCEB-28753B10FD3E}"/>
    <cellStyle name="Comma 4 6 2 4 2" xfId="27757" xr:uid="{46D465D7-7C32-41EB-8EEF-951675253E35}"/>
    <cellStyle name="Comma 4 6 2 5" xfId="33711" xr:uid="{82B9E9E1-FEFE-4E98-AB31-C631193F4243}"/>
    <cellStyle name="Comma 4 6 2 6" xfId="19429" xr:uid="{1BDCF169-F2BC-4495-B0BB-C5B1799C5DDC}"/>
    <cellStyle name="Comma 4 6 3" xfId="1907" xr:uid="{0F8701D5-62BA-41A2-A681-0F41F6E42505}"/>
    <cellStyle name="Comma 4 6 3 2" xfId="4697" xr:uid="{D9F9BAC0-42E0-4610-95E3-CB7A01C7BE5D}"/>
    <cellStyle name="Comma 4 6 3 2 2" xfId="13027" xr:uid="{C340FC66-D7D4-408E-BC29-A34F7D5836FE}"/>
    <cellStyle name="Comma 4 6 3 2 2 2" xfId="29684" xr:uid="{81ABCF4F-97B3-455B-BCE6-BF20BD252097}"/>
    <cellStyle name="Comma 4 6 3 2 3" xfId="21356" xr:uid="{8BE5EAD9-68BD-4020-9C6A-33FB06639640}"/>
    <cellStyle name="Comma 4 6 3 3" xfId="7473" xr:uid="{8D38CDC7-B7FF-4C49-AD44-7BDE904F4B0F}"/>
    <cellStyle name="Comma 4 6 3 3 2" xfId="15803" xr:uid="{3923F33B-0378-4E7A-AE35-9E98C047B818}"/>
    <cellStyle name="Comma 4 6 3 3 2 2" xfId="32460" xr:uid="{1CF80879-3DAA-48F9-8AD0-D4166EC8273F}"/>
    <cellStyle name="Comma 4 6 3 3 3" xfId="24132" xr:uid="{3ECC3307-E74A-4762-9DE2-7B4BFF57705D}"/>
    <cellStyle name="Comma 4 6 3 4" xfId="10251" xr:uid="{86EB9527-364A-4B48-AC62-CB8415E66835}"/>
    <cellStyle name="Comma 4 6 3 4 2" xfId="26908" xr:uid="{D148A1F7-275E-4D7D-85DC-9292FF7117F4}"/>
    <cellStyle name="Comma 4 6 3 5" xfId="33571" xr:uid="{789C091F-8561-4989-8379-C8D38983B262}"/>
    <cellStyle name="Comma 4 6 3 6" xfId="18580" xr:uid="{16BE8275-F2EF-46E5-BDF4-00F9A2DBC064}"/>
    <cellStyle name="Comma 4 6 4" xfId="3370" xr:uid="{67FB2E06-A017-4920-9287-DA805D85359C}"/>
    <cellStyle name="Comma 4 6 4 2" xfId="11700" xr:uid="{E6C4D369-99F8-4802-8BE3-B0009DA9EEE9}"/>
    <cellStyle name="Comma 4 6 4 2 2" xfId="28357" xr:uid="{8DD1A8E1-FDCA-48D1-830F-8614BEF3B2FA}"/>
    <cellStyle name="Comma 4 6 4 3" xfId="20029" xr:uid="{4AA91B6F-A459-4159-9ED9-84C3109D03B4}"/>
    <cellStyle name="Comma 4 6 5" xfId="6146" xr:uid="{3CEF077E-2425-470D-B62D-61E288DBEA6A}"/>
    <cellStyle name="Comma 4 6 5 2" xfId="14476" xr:uid="{5A0AEF7B-2014-411C-989D-4370C31C42AC}"/>
    <cellStyle name="Comma 4 6 5 2 2" xfId="31133" xr:uid="{9AB855E3-41A3-4CF2-90A9-64DA0320F9B2}"/>
    <cellStyle name="Comma 4 6 5 3" xfId="22805" xr:uid="{79BA3A65-C290-4BF2-87AE-356DCA88F832}"/>
    <cellStyle name="Comma 4 6 6" xfId="8924" xr:uid="{ECC9F771-CA6B-428A-A63A-6E67E73510DD}"/>
    <cellStyle name="Comma 4 6 6 2" xfId="25581" xr:uid="{F3AE3BD3-F0A8-4609-83E9-3E68FEB7E7CA}"/>
    <cellStyle name="Comma 4 6 7" xfId="33436" xr:uid="{F0185D88-141C-49D0-B78D-19A104CD296A}"/>
    <cellStyle name="Comma 4 6 8" xfId="17253" xr:uid="{63917B3C-CAA4-42F6-AD5B-C45179B24F21}"/>
    <cellStyle name="Comma 4 7" xfId="1054" xr:uid="{B5DF8E73-C752-4158-A870-7F964E053635}"/>
    <cellStyle name="Comma 4 7 2" xfId="2813" xr:uid="{004258AC-CE36-4AB5-AA58-DD4DF83EDA1A}"/>
    <cellStyle name="Comma 4 7 2 2" xfId="5593" xr:uid="{3D0D9DED-800D-4E25-A630-475F76B8816A}"/>
    <cellStyle name="Comma 4 7 2 2 2" xfId="13923" xr:uid="{405973E3-E129-4927-AAC1-2E5812801D80}"/>
    <cellStyle name="Comma 4 7 2 2 2 2" xfId="30580" xr:uid="{EF7726F3-5379-4566-A9EC-583AC6017B61}"/>
    <cellStyle name="Comma 4 7 2 2 3" xfId="22252" xr:uid="{D4A8F9FD-8960-4EAA-ACC6-E89013536FE6}"/>
    <cellStyle name="Comma 4 7 2 3" xfId="8369" xr:uid="{F8D46128-5EE7-47EB-BC00-740A68ED1E3D}"/>
    <cellStyle name="Comma 4 7 2 3 2" xfId="16699" xr:uid="{39D97F4C-4041-4721-9346-13DFB6D2B016}"/>
    <cellStyle name="Comma 4 7 2 3 2 2" xfId="33356" xr:uid="{8816A52B-BC99-40CB-8AB8-E10D3F0EC4A1}"/>
    <cellStyle name="Comma 4 7 2 3 3" xfId="25028" xr:uid="{361135FC-8C17-48C3-87E3-65C43BEEDECF}"/>
    <cellStyle name="Comma 4 7 2 4" xfId="11147" xr:uid="{3F0DF175-4DCC-4B1A-AC5B-568DA0547284}"/>
    <cellStyle name="Comma 4 7 2 4 2" xfId="27804" xr:uid="{A9D2573E-9C5A-41B8-A068-899AF9513C6C}"/>
    <cellStyle name="Comma 4 7 2 5" xfId="33760" xr:uid="{B3611F32-8ADD-4457-960F-1989F3906110}"/>
    <cellStyle name="Comma 4 7 2 6" xfId="19476" xr:uid="{26E03196-C09B-4D52-9C01-46F4D0C3C52A}"/>
    <cellStyle name="Comma 4 7 3" xfId="2382" xr:uid="{CE96ACD4-937A-4533-B090-B7A5A50A6163}"/>
    <cellStyle name="Comma 4 7 3 2" xfId="5172" xr:uid="{9C69228A-1489-4DEC-874F-EA2AC0C6FC51}"/>
    <cellStyle name="Comma 4 7 3 2 2" xfId="13502" xr:uid="{912C120D-8CC3-49FC-8DB7-9D3FCCA0FF99}"/>
    <cellStyle name="Comma 4 7 3 2 2 2" xfId="30159" xr:uid="{8936B4D3-B705-41DE-8995-B0D0C19B0576}"/>
    <cellStyle name="Comma 4 7 3 2 3" xfId="21831" xr:uid="{F5FEE059-9FE1-48B1-8D89-C389E077E029}"/>
    <cellStyle name="Comma 4 7 3 3" xfId="7948" xr:uid="{68E19A4E-AAC0-43DA-BAB9-23DE346463B0}"/>
    <cellStyle name="Comma 4 7 3 3 2" xfId="16278" xr:uid="{41E8CB20-6010-4CE8-85DD-D2C707C68E25}"/>
    <cellStyle name="Comma 4 7 3 3 2 2" xfId="32935" xr:uid="{A97EAE0A-0307-4B4D-A3A6-8FA6110EC320}"/>
    <cellStyle name="Comma 4 7 3 3 3" xfId="24607" xr:uid="{362F360F-E09D-4C7F-919E-F1CAC2BC4F3C}"/>
    <cellStyle name="Comma 4 7 3 4" xfId="10726" xr:uid="{76F74B4C-9EC1-47CB-87EE-DD76B6494038}"/>
    <cellStyle name="Comma 4 7 3 4 2" xfId="27383" xr:uid="{E204DEDC-09A0-48F1-BAA2-6E7B9B699A76}"/>
    <cellStyle name="Comma 4 7 3 5" xfId="33618" xr:uid="{B4012B97-44B0-4C46-9E1D-45A10D48DF58}"/>
    <cellStyle name="Comma 4 7 3 6" xfId="19055" xr:uid="{F5D7042E-8B88-452C-A4C7-E369FDDC187B}"/>
    <cellStyle name="Comma 4 7 4" xfId="3845" xr:uid="{04E8FE46-7AE7-4E17-BA94-944118A91777}"/>
    <cellStyle name="Comma 4 7 4 2" xfId="12175" xr:uid="{ABC16D66-3AB8-4EDB-897A-60C2EAF1A8D4}"/>
    <cellStyle name="Comma 4 7 4 2 2" xfId="28832" xr:uid="{FE25B29D-DAAC-42AB-A827-24CB460A1D97}"/>
    <cellStyle name="Comma 4 7 4 3" xfId="20504" xr:uid="{1507DA84-733D-42DB-BC4B-7B5D230F8F7F}"/>
    <cellStyle name="Comma 4 7 5" xfId="6621" xr:uid="{37E7B1F6-5CB7-4241-94BE-166DE4E5420C}"/>
    <cellStyle name="Comma 4 7 5 2" xfId="14951" xr:uid="{ED979DA6-0C08-430C-83FE-0443A7EFD4B8}"/>
    <cellStyle name="Comma 4 7 5 2 2" xfId="31608" xr:uid="{AD5E9968-2AFA-4717-B2E8-FD7B00163006}"/>
    <cellStyle name="Comma 4 7 5 3" xfId="23280" xr:uid="{FD802BEC-512C-47F3-97FA-1F970831365B}"/>
    <cellStyle name="Comma 4 7 6" xfId="9399" xr:uid="{0DBAA2CC-A826-4B80-A05F-2C4227B909D4}"/>
    <cellStyle name="Comma 4 7 6 2" xfId="26056" xr:uid="{5D2B1BC6-F166-4390-9166-401624D5FBD3}"/>
    <cellStyle name="Comma 4 7 7" xfId="33485" xr:uid="{CDFEBB10-A7A6-442A-BEFF-489773040FE9}"/>
    <cellStyle name="Comma 4 7 8" xfId="17728" xr:uid="{FEA4196D-B836-4916-A85B-2A9464A259F6}"/>
    <cellStyle name="Comma 4 8" xfId="1315" xr:uid="{3838A84A-F951-4AEF-B658-78F6BF1AA977}"/>
    <cellStyle name="Comma 4 8 2" xfId="2643" xr:uid="{682E973B-5D55-451A-8B1F-5650ECF7220F}"/>
    <cellStyle name="Comma 4 8 2 2" xfId="5433" xr:uid="{B5CC30E0-3184-480E-AE5A-2CACEE7D139A}"/>
    <cellStyle name="Comma 4 8 2 2 2" xfId="13763" xr:uid="{87348075-9892-4592-9ACA-62E702E39863}"/>
    <cellStyle name="Comma 4 8 2 2 2 2" xfId="30420" xr:uid="{B952B14A-4C90-4D19-B0CF-168BC4542BEF}"/>
    <cellStyle name="Comma 4 8 2 2 3" xfId="22092" xr:uid="{9E7CF60D-95B3-4B5D-8396-844033723D77}"/>
    <cellStyle name="Comma 4 8 2 3" xfId="8209" xr:uid="{97D2CDE6-78B0-4AF2-89FE-9706E9BE0CA7}"/>
    <cellStyle name="Comma 4 8 2 3 2" xfId="16539" xr:uid="{8A5AA63B-098E-4955-85A0-21F11A2CF7BB}"/>
    <cellStyle name="Comma 4 8 2 3 2 2" xfId="33196" xr:uid="{26CDBC0F-C9FD-49F8-B25B-35EEFAD1C96C}"/>
    <cellStyle name="Comma 4 8 2 3 3" xfId="24868" xr:uid="{779402A6-3E9E-46D3-A955-DEC3BB45F5BD}"/>
    <cellStyle name="Comma 4 8 2 4" xfId="10987" xr:uid="{D91E5F40-81A1-4DBA-A683-6EBB89F38C76}"/>
    <cellStyle name="Comma 4 8 2 4 2" xfId="27644" xr:uid="{44F599A3-5CED-4BC3-962F-617A72E76F24}"/>
    <cellStyle name="Comma 4 8 2 5" xfId="33644" xr:uid="{48A8D612-3629-4DA8-B9A4-0475CD9D8B69}"/>
    <cellStyle name="Comma 4 8 2 6" xfId="19316" xr:uid="{1BB0CE6E-D8F4-4822-838E-3BC432979C63}"/>
    <cellStyle name="Comma 4 8 3" xfId="4106" xr:uid="{79287F66-BA23-4C98-AD0B-E2522CECBBE2}"/>
    <cellStyle name="Comma 4 8 3 2" xfId="12436" xr:uid="{5DE1D344-E0DE-4B18-A328-A9DB93C0B56B}"/>
    <cellStyle name="Comma 4 8 3 2 2" xfId="29093" xr:uid="{FC33A08D-74F1-437C-B983-7D3AE39BC414}"/>
    <cellStyle name="Comma 4 8 3 3" xfId="20765" xr:uid="{D50AEC2A-703F-4677-A056-4686AC1F8EFE}"/>
    <cellStyle name="Comma 4 8 4" xfId="6882" xr:uid="{17FBB225-3C7A-46F2-8EB2-4D36B328C822}"/>
    <cellStyle name="Comma 4 8 4 2" xfId="15212" xr:uid="{06826B96-9404-4EA5-8EB4-72FB3519B3C5}"/>
    <cellStyle name="Comma 4 8 4 2 2" xfId="31869" xr:uid="{C05810C3-71EB-4518-B670-8A5F3BC918B7}"/>
    <cellStyle name="Comma 4 8 4 3" xfId="23541" xr:uid="{91AE4665-D2E5-4B59-B7F0-F5B965184438}"/>
    <cellStyle name="Comma 4 8 5" xfId="9660" xr:uid="{7A8E1920-7615-4A15-8AFE-E2B1157172B4}"/>
    <cellStyle name="Comma 4 8 5 2" xfId="26317" xr:uid="{E4820BF6-D8CF-4DF8-93DC-80C877FF213C}"/>
    <cellStyle name="Comma 4 8 6" xfId="33511" xr:uid="{9A552266-439C-4A62-9BE7-A2ADF2FFC062}"/>
    <cellStyle name="Comma 4 8 7" xfId="17989" xr:uid="{1B7D691E-9A2C-46C5-B6D6-ECF296F47643}"/>
    <cellStyle name="Comma 4 9" xfId="2715" xr:uid="{236E2CED-E5DC-4CA3-B112-B929ECA4483C}"/>
    <cellStyle name="Comma 4 9 2" xfId="5500" xr:uid="{0F68B257-957D-4417-AB5B-7901BC27C3BF}"/>
    <cellStyle name="Comma 4 9 2 2" xfId="13830" xr:uid="{43481B88-8727-41FE-A392-EDC488ABC083}"/>
    <cellStyle name="Comma 4 9 2 2 2" xfId="30487" xr:uid="{87DA6051-E68F-4684-9D81-A9249BA8EB29}"/>
    <cellStyle name="Comma 4 9 2 3" xfId="22159" xr:uid="{1B769C0B-4C69-4E42-9B1C-5E2BE0841125}"/>
    <cellStyle name="Comma 4 9 3" xfId="8276" xr:uid="{7576144F-2C4F-4796-B79B-BC77D25CB03F}"/>
    <cellStyle name="Comma 4 9 3 2" xfId="16606" xr:uid="{EE8F499F-BEB9-4818-963E-DC480193EE1E}"/>
    <cellStyle name="Comma 4 9 3 2 2" xfId="33263" xr:uid="{0BAAE72B-54A1-4068-8CBF-74F7DFC25688}"/>
    <cellStyle name="Comma 4 9 3 3" xfId="24935" xr:uid="{5B5A3E77-9292-44BD-A4C4-630B4B01B706}"/>
    <cellStyle name="Comma 4 9 4" xfId="11054" xr:uid="{1B11DE75-12D5-44F6-A720-5B2D1F598B07}"/>
    <cellStyle name="Comma 4 9 4 2" xfId="27711" xr:uid="{9664AC7B-DDDA-4C1D-88A9-394B386FBE3A}"/>
    <cellStyle name="Comma 4 9 5" xfId="33662" xr:uid="{3138A01A-4FC0-43E7-9C42-D3E307A38EED}"/>
    <cellStyle name="Comma 4 9 6" xfId="19383" xr:uid="{89C4AE9C-CA1D-491E-9A12-BD7FF5D6E0EB}"/>
    <cellStyle name="Comma 5" xfId="100" xr:uid="{47679463-8760-4979-9A1E-2140DC7ACB56}"/>
    <cellStyle name="Comma 5 10" xfId="5676" xr:uid="{3E9F6C1A-64D3-43CF-A5BC-246776A38550}"/>
    <cellStyle name="Comma 5 10 2" xfId="14006" xr:uid="{6B7A1342-9AA3-4DC7-9420-B4A5E70D0E2E}"/>
    <cellStyle name="Comma 5 10 2 2" xfId="30663" xr:uid="{41905B81-596A-4559-84C3-930C605C571D}"/>
    <cellStyle name="Comma 5 10 3" xfId="22335" xr:uid="{AA9F58A3-A7A4-4388-9FC6-7EC8A269F761}"/>
    <cellStyle name="Comma 5 11" xfId="8454" xr:uid="{E7452DB5-AAEB-4CB8-8C93-31E7E208FF21}"/>
    <cellStyle name="Comma 5 11 2" xfId="25111" xr:uid="{87061BA2-B4E0-479B-A8F8-5CCC8C600A07}"/>
    <cellStyle name="Comma 5 12" xfId="33388" xr:uid="{BB4A77F3-C3E6-4C23-A946-865DB7BC117F}"/>
    <cellStyle name="Comma 5 13" xfId="16783" xr:uid="{874ABF99-910D-4F03-BADF-082858182081}"/>
    <cellStyle name="Comma 5 14" xfId="34851" xr:uid="{BBA4D66F-638C-47D6-AED7-B54B91A610BD}"/>
    <cellStyle name="Comma 5 2" xfId="223" xr:uid="{05F525CB-C19D-43D4-B501-AA729D5C60CE}"/>
    <cellStyle name="Comma 5 2 10" xfId="33405" xr:uid="{FFF197B7-64FA-485D-AD5F-5BB2B72F094D}"/>
    <cellStyle name="Comma 5 2 11" xfId="16903" xr:uid="{131DF3F4-1822-4547-816D-53D7AAA9382C}"/>
    <cellStyle name="Comma 5 2 12" xfId="34859" xr:uid="{067A9B58-9AEF-40CB-9193-120BD1CBD1C7}"/>
    <cellStyle name="Comma 5 2 2" xfId="464" xr:uid="{4AF95FE8-91BB-4A51-BD00-737082B53098}"/>
    <cellStyle name="Comma 5 2 2 2" xfId="941" xr:uid="{373C3E3C-13CA-4D89-AD35-1A8532E89D74}"/>
    <cellStyle name="Comma 5 2 2 2 2" xfId="2805" xr:uid="{501973C9-21CC-4B4A-B898-4ABB07ABBF4D}"/>
    <cellStyle name="Comma 5 2 2 2 2 2" xfId="5585" xr:uid="{3AD9AB29-0338-48A5-A42C-EC789AB5C3F7}"/>
    <cellStyle name="Comma 5 2 2 2 2 2 2" xfId="13915" xr:uid="{D2CA71E8-DBAD-481B-B7E0-9AE812AECBAC}"/>
    <cellStyle name="Comma 5 2 2 2 2 2 2 2" xfId="30572" xr:uid="{C81F8188-E6C3-4BDA-897B-0176B9DAB280}"/>
    <cellStyle name="Comma 5 2 2 2 2 2 3" xfId="22244" xr:uid="{D253FA83-5BB8-4D5A-B4AF-89D6E145FF04}"/>
    <cellStyle name="Comma 5 2 2 2 2 3" xfId="8361" xr:uid="{A2FF5D6B-C6F2-44D3-BCFD-4AE30367A9E3}"/>
    <cellStyle name="Comma 5 2 2 2 2 3 2" xfId="16691" xr:uid="{58E5B996-3EAE-4B81-A53C-A921643771C5}"/>
    <cellStyle name="Comma 5 2 2 2 2 3 2 2" xfId="33348" xr:uid="{96098514-5A60-4C98-99E2-A2468B1F9A4A}"/>
    <cellStyle name="Comma 5 2 2 2 2 3 3" xfId="25020" xr:uid="{10FB1891-64D4-4EE4-B363-AAECA8386993}"/>
    <cellStyle name="Comma 5 2 2 2 2 4" xfId="11139" xr:uid="{BF3C69EA-1380-4DF1-89D5-0B7E136CC733}"/>
    <cellStyle name="Comma 5 2 2 2 2 4 2" xfId="27796" xr:uid="{2111F7D2-2725-4371-96B3-3D9914C071F0}"/>
    <cellStyle name="Comma 5 2 2 2 2 5" xfId="33752" xr:uid="{21A7AF80-C5F5-4F64-9362-D5321C33D079}"/>
    <cellStyle name="Comma 5 2 2 2 2 6" xfId="19468" xr:uid="{70082670-5BF8-41D3-A362-B1A0ED3BADFC}"/>
    <cellStyle name="Comma 5 2 2 2 3" xfId="2269" xr:uid="{FF4732D4-7FAB-4761-B378-D818BE99EA10}"/>
    <cellStyle name="Comma 5 2 2 2 3 2" xfId="5059" xr:uid="{07FFD46C-CC43-4F6D-8946-8A06EF6E759A}"/>
    <cellStyle name="Comma 5 2 2 2 3 2 2" xfId="13389" xr:uid="{35AA1F06-D8FA-4660-8A1F-1688DEE258BC}"/>
    <cellStyle name="Comma 5 2 2 2 3 2 2 2" xfId="30046" xr:uid="{C6238BBF-2C24-45FF-A268-C5895521043E}"/>
    <cellStyle name="Comma 5 2 2 2 3 2 3" xfId="21718" xr:uid="{3F9352C5-42BC-4C20-B7D7-A0F8AB3164AA}"/>
    <cellStyle name="Comma 5 2 2 2 3 3" xfId="7835" xr:uid="{5263918E-B7E9-4F8B-ADDD-109AD28D2D18}"/>
    <cellStyle name="Comma 5 2 2 2 3 3 2" xfId="16165" xr:uid="{1BA1F3B6-53BA-4394-BDBF-3E3B730C372D}"/>
    <cellStyle name="Comma 5 2 2 2 3 3 2 2" xfId="32822" xr:uid="{DEE58AD5-D183-40AB-9D1F-4C5425020C69}"/>
    <cellStyle name="Comma 5 2 2 2 3 3 3" xfId="24494" xr:uid="{A0B7607E-02E7-4231-8742-11F585F713A7}"/>
    <cellStyle name="Comma 5 2 2 2 3 4" xfId="10613" xr:uid="{68E1217A-03F6-44FA-B933-5B98246CA896}"/>
    <cellStyle name="Comma 5 2 2 2 3 4 2" xfId="27270" xr:uid="{560C86BA-F703-4E81-94A3-53E98467A775}"/>
    <cellStyle name="Comma 5 2 2 2 3 5" xfId="33610" xr:uid="{E526355F-D9EE-44F0-A627-37068E9EFDB3}"/>
    <cellStyle name="Comma 5 2 2 2 3 6" xfId="18942" xr:uid="{4B06C53A-06DC-4CC3-BE70-BD270C2ACAF3}"/>
    <cellStyle name="Comma 5 2 2 2 4" xfId="3732" xr:uid="{DF2780EB-EB01-4CFE-B458-A79E9A12FBB9}"/>
    <cellStyle name="Comma 5 2 2 2 4 2" xfId="12062" xr:uid="{DD862CBD-D1B3-41E9-91D9-FE208F72150E}"/>
    <cellStyle name="Comma 5 2 2 2 4 2 2" xfId="28719" xr:uid="{F21FA78E-781C-4A88-BE73-274AE35B2E78}"/>
    <cellStyle name="Comma 5 2 2 2 4 3" xfId="20391" xr:uid="{0B710E44-B336-4D2A-B3D8-354E1A5E9DE6}"/>
    <cellStyle name="Comma 5 2 2 2 5" xfId="6508" xr:uid="{780E99AC-C2BE-49CF-9AE7-01AE4C2EF1FE}"/>
    <cellStyle name="Comma 5 2 2 2 5 2" xfId="14838" xr:uid="{0538A648-581B-4520-BB9D-EA353705B925}"/>
    <cellStyle name="Comma 5 2 2 2 5 2 2" xfId="31495" xr:uid="{F31700EE-8AB0-4A88-975E-207620D84FD4}"/>
    <cellStyle name="Comma 5 2 2 2 5 3" xfId="23167" xr:uid="{84E508C6-4FE2-44E5-9124-E01FDA10C4B7}"/>
    <cellStyle name="Comma 5 2 2 2 6" xfId="9286" xr:uid="{21C69B75-DE37-42F9-8944-7246E00A2A4D}"/>
    <cellStyle name="Comma 5 2 2 2 6 2" xfId="25943" xr:uid="{894627CF-A882-4280-8E53-A00795EDF4D4}"/>
    <cellStyle name="Comma 5 2 2 2 7" xfId="33477" xr:uid="{E3771A6D-7333-4F4D-BCF2-838EB9881B2D}"/>
    <cellStyle name="Comma 5 2 2 2 8" xfId="17615" xr:uid="{6AEDC6EF-645C-425C-BCC1-D7601A9AF0D9}"/>
    <cellStyle name="Comma 5 2 2 3" xfId="2756" xr:uid="{FF32E011-069A-492B-BB76-5635576BEF17}"/>
    <cellStyle name="Comma 5 2 2 3 2" xfId="5538" xr:uid="{C550B886-A31D-4FBE-97D3-54E4DDE7B2F9}"/>
    <cellStyle name="Comma 5 2 2 3 2 2" xfId="13868" xr:uid="{50C53633-7AD3-4B30-B18C-F8F2302BDD1B}"/>
    <cellStyle name="Comma 5 2 2 3 2 2 2" xfId="30525" xr:uid="{D89506D5-F36A-4EC0-98E3-5E67AC1EB848}"/>
    <cellStyle name="Comma 5 2 2 3 2 3" xfId="22197" xr:uid="{8D21660E-A1ED-4A05-952C-59700A71FCDC}"/>
    <cellStyle name="Comma 5 2 2 3 3" xfId="8314" xr:uid="{82D0E4A8-1D64-4FE7-AED4-7705CDDC4CED}"/>
    <cellStyle name="Comma 5 2 2 3 3 2" xfId="16644" xr:uid="{4EE1A95A-F178-4541-886C-A6AFA05881BD}"/>
    <cellStyle name="Comma 5 2 2 3 3 2 2" xfId="33301" xr:uid="{7838D7D3-5EED-4B04-9883-2A7AA8119E80}"/>
    <cellStyle name="Comma 5 2 2 3 3 3" xfId="24973" xr:uid="{A1F551EA-4066-4F76-8AFA-EA81582D7F94}"/>
    <cellStyle name="Comma 5 2 2 3 4" xfId="11092" xr:uid="{019ABE80-6891-49D4-ADED-E7A1BE88D0F5}"/>
    <cellStyle name="Comma 5 2 2 3 4 2" xfId="27749" xr:uid="{8C9B644B-BB97-454C-8A49-752C01A704DA}"/>
    <cellStyle name="Comma 5 2 2 3 5" xfId="33703" xr:uid="{1A3F3DDA-696E-4842-A2DD-0B5BD2946B85}"/>
    <cellStyle name="Comma 5 2 2 3 6" xfId="19421" xr:uid="{D03DF191-2C27-4B86-BDD4-33FE7C3D2162}"/>
    <cellStyle name="Comma 5 2 2 4" xfId="1794" xr:uid="{B241DC5A-08F0-4137-86FC-9CC07699E541}"/>
    <cellStyle name="Comma 5 2 2 4 2" xfId="4584" xr:uid="{51A6457B-D493-41EF-824A-4B731280A439}"/>
    <cellStyle name="Comma 5 2 2 4 2 2" xfId="12914" xr:uid="{170D9761-6BEF-44DB-A548-97F6385F9D9D}"/>
    <cellStyle name="Comma 5 2 2 4 2 2 2" xfId="29571" xr:uid="{79AC80A9-2A57-4C2B-94C2-00F44DD51B58}"/>
    <cellStyle name="Comma 5 2 2 4 2 3" xfId="21243" xr:uid="{DFA7AA56-348C-4639-9574-291683CFBC44}"/>
    <cellStyle name="Comma 5 2 2 4 3" xfId="7360" xr:uid="{3C149CE1-7237-4D1D-AAB7-4D688EA7E16A}"/>
    <cellStyle name="Comma 5 2 2 4 3 2" xfId="15690" xr:uid="{5882F717-AB00-40B2-A13B-39DD2222D6D6}"/>
    <cellStyle name="Comma 5 2 2 4 3 2 2" xfId="32347" xr:uid="{8FFE5154-C5D6-47CB-9825-2103E6FD48F4}"/>
    <cellStyle name="Comma 5 2 2 4 3 3" xfId="24019" xr:uid="{2061F56A-2756-4692-BC72-0698CCE77B28}"/>
    <cellStyle name="Comma 5 2 2 4 4" xfId="10138" xr:uid="{798C8039-79BD-4AD3-8D60-B921A5C3BFDB}"/>
    <cellStyle name="Comma 5 2 2 4 4 2" xfId="26795" xr:uid="{A3CDA2F1-308B-4736-B45F-1A46A241810A}"/>
    <cellStyle name="Comma 5 2 2 4 5" xfId="33563" xr:uid="{B95914A2-D7C7-4C95-B6AB-F99EC83382DD}"/>
    <cellStyle name="Comma 5 2 2 4 6" xfId="18467" xr:uid="{6D3313BE-C159-4141-A1D9-634885976B4F}"/>
    <cellStyle name="Comma 5 2 2 5" xfId="3257" xr:uid="{4E091F67-28FA-42E1-B28A-28F38F0999FA}"/>
    <cellStyle name="Comma 5 2 2 5 2" xfId="11587" xr:uid="{897BD5B7-5045-43F7-AED4-74C6885E6791}"/>
    <cellStyle name="Comma 5 2 2 5 2 2" xfId="28244" xr:uid="{77764C23-8CF4-41EC-BA99-608851414835}"/>
    <cellStyle name="Comma 5 2 2 5 3" xfId="19916" xr:uid="{B7B0D032-966C-45D0-BBF7-7CE04F24EA90}"/>
    <cellStyle name="Comma 5 2 2 6" xfId="6033" xr:uid="{69CBC397-D9CA-479A-9997-BB6989EB673F}"/>
    <cellStyle name="Comma 5 2 2 6 2" xfId="14363" xr:uid="{B2C54810-B378-4E2C-BFC3-073A65740E5F}"/>
    <cellStyle name="Comma 5 2 2 6 2 2" xfId="31020" xr:uid="{45C76493-9849-43F2-9A28-7708CB939B47}"/>
    <cellStyle name="Comma 5 2 2 6 3" xfId="22692" xr:uid="{E7E158C4-49A1-4F79-B7A8-9AD5EC999FE1}"/>
    <cellStyle name="Comma 5 2 2 7" xfId="8811" xr:uid="{3E4E3105-8A90-454D-AE71-0C6876440B49}"/>
    <cellStyle name="Comma 5 2 2 7 2" xfId="25468" xr:uid="{26223E89-19AB-4711-BC06-058549E9BCFE}"/>
    <cellStyle name="Comma 5 2 2 8" xfId="33428" xr:uid="{CFFF3E0F-73D0-4605-87D7-5C0338623445}"/>
    <cellStyle name="Comma 5 2 2 9" xfId="17140" xr:uid="{BD8BA7E5-1D83-4492-8062-1D31E4EA44D8}"/>
    <cellStyle name="Comma 5 2 3" xfId="700" xr:uid="{B211E5A3-8F5B-4F41-BA66-8FD904DF54DD}"/>
    <cellStyle name="Comma 5 2 3 2" xfId="2779" xr:uid="{BC2C6A86-DFA3-4234-845A-B5AB86F344A4}"/>
    <cellStyle name="Comma 5 2 3 2 2" xfId="5561" xr:uid="{FE29468F-35F6-400F-8EA1-1378A68EC479}"/>
    <cellStyle name="Comma 5 2 3 2 2 2" xfId="13891" xr:uid="{A4924805-B18D-4CE7-B318-F5C20EF22EA6}"/>
    <cellStyle name="Comma 5 2 3 2 2 2 2" xfId="30548" xr:uid="{A1410592-E2A4-4DCD-8A91-ABD85A593B23}"/>
    <cellStyle name="Comma 5 2 3 2 2 3" xfId="22220" xr:uid="{92F67174-3F55-48B4-930D-715226D56629}"/>
    <cellStyle name="Comma 5 2 3 2 3" xfId="8337" xr:uid="{1E00EB82-E83A-4D13-963C-EF27C42C1C5D}"/>
    <cellStyle name="Comma 5 2 3 2 3 2" xfId="16667" xr:uid="{873B106E-CB82-404B-B95E-0718FBA14F74}"/>
    <cellStyle name="Comma 5 2 3 2 3 2 2" xfId="33324" xr:uid="{19542ECA-877C-4C61-9B26-534BCDA15DA3}"/>
    <cellStyle name="Comma 5 2 3 2 3 3" xfId="24996" xr:uid="{5D2047E0-EEBB-418F-9710-87FF0393A97D}"/>
    <cellStyle name="Comma 5 2 3 2 4" xfId="11115" xr:uid="{C8F711AB-0445-4AE6-B07F-7316961EF622}"/>
    <cellStyle name="Comma 5 2 3 2 4 2" xfId="27772" xr:uid="{5AF15A3D-2F43-4A74-A2E4-158A69802653}"/>
    <cellStyle name="Comma 5 2 3 2 5" xfId="33726" xr:uid="{A22EA0A7-6F9F-4E39-9EF1-4E11C12BC0D5}"/>
    <cellStyle name="Comma 5 2 3 2 6" xfId="19444" xr:uid="{5E27FADF-FC75-46BA-8B90-C7EEE5DF39E0}"/>
    <cellStyle name="Comma 5 2 3 3" xfId="2030" xr:uid="{083EEA4F-2F5E-4EA7-9223-14C90750417C}"/>
    <cellStyle name="Comma 5 2 3 3 2" xfId="4820" xr:uid="{A79C5566-5785-4B8A-B47B-C7835A89C339}"/>
    <cellStyle name="Comma 5 2 3 3 2 2" xfId="13150" xr:uid="{993440F0-95CC-42D8-9834-D6862E256F87}"/>
    <cellStyle name="Comma 5 2 3 3 2 2 2" xfId="29807" xr:uid="{52EA0B0B-1A20-4838-BB70-9760D707EA3B}"/>
    <cellStyle name="Comma 5 2 3 3 2 3" xfId="21479" xr:uid="{E2225811-9C4C-445E-9C27-73155989F867}"/>
    <cellStyle name="Comma 5 2 3 3 3" xfId="7596" xr:uid="{F9BD5EBB-F91B-4CAF-8B77-A8A4B82BB4DD}"/>
    <cellStyle name="Comma 5 2 3 3 3 2" xfId="15926" xr:uid="{1666893A-C6C8-428B-A814-083915BA9CFE}"/>
    <cellStyle name="Comma 5 2 3 3 3 2 2" xfId="32583" xr:uid="{2D3A537D-A85F-4079-8248-4D240E31DE84}"/>
    <cellStyle name="Comma 5 2 3 3 3 3" xfId="24255" xr:uid="{B83D6772-2A7E-4AB6-A4E3-7BD9DEB3CBA5}"/>
    <cellStyle name="Comma 5 2 3 3 4" xfId="10374" xr:uid="{81508382-4527-4C45-B143-6311F73E92E8}"/>
    <cellStyle name="Comma 5 2 3 3 4 2" xfId="27031" xr:uid="{A50566DC-8BC4-4FDF-BC4D-314D1CAF67A6}"/>
    <cellStyle name="Comma 5 2 3 3 5" xfId="33586" xr:uid="{FC3CEA8E-3EE2-489C-A196-1A15B84F3C3A}"/>
    <cellStyle name="Comma 5 2 3 3 6" xfId="18703" xr:uid="{EC8BFBD2-EB1F-4C38-B707-1E186ED98AA9}"/>
    <cellStyle name="Comma 5 2 3 4" xfId="3493" xr:uid="{1213BF8F-B470-4580-9AEB-A1F0FCD0FEAA}"/>
    <cellStyle name="Comma 5 2 3 4 2" xfId="11823" xr:uid="{50C9FFFA-4F45-4496-9015-F2E73FB581B9}"/>
    <cellStyle name="Comma 5 2 3 4 2 2" xfId="28480" xr:uid="{C6C35C1F-11FB-49DD-9814-4504ABB8CF33}"/>
    <cellStyle name="Comma 5 2 3 4 3" xfId="20152" xr:uid="{6055270F-572D-4AF9-AC32-95118EDAA755}"/>
    <cellStyle name="Comma 5 2 3 5" xfId="6269" xr:uid="{B5334D53-68F5-47F7-BBC2-8097AB66A2E2}"/>
    <cellStyle name="Comma 5 2 3 5 2" xfId="14599" xr:uid="{DE89E5AD-56C6-44C6-8D98-9981B895AC72}"/>
    <cellStyle name="Comma 5 2 3 5 2 2" xfId="31256" xr:uid="{56BF05A3-70B7-48D8-97C6-42A1AA5AA4B0}"/>
    <cellStyle name="Comma 5 2 3 5 3" xfId="22928" xr:uid="{01B587A4-F64A-4929-B325-BD862DBFF693}"/>
    <cellStyle name="Comma 5 2 3 6" xfId="9047" xr:uid="{094B670C-30A1-40BA-99AC-6217D4D4171B}"/>
    <cellStyle name="Comma 5 2 3 6 2" xfId="25704" xr:uid="{FB59D1C3-1CB1-4DBC-BBC2-55AD12C77B04}"/>
    <cellStyle name="Comma 5 2 3 7" xfId="33451" xr:uid="{9707490E-07A4-441E-96A5-220C61B682DA}"/>
    <cellStyle name="Comma 5 2 3 8" xfId="17376" xr:uid="{585993AD-14E7-468B-AD36-610F748E203E}"/>
    <cellStyle name="Comma 5 2 4" xfId="1177" xr:uid="{D1107F75-1EC0-4783-A03D-A46585DB6369}"/>
    <cellStyle name="Comma 5 2 4 2" xfId="2828" xr:uid="{0ED327A5-22DB-4F7A-8654-15992EECC280}"/>
    <cellStyle name="Comma 5 2 4 2 2" xfId="5608" xr:uid="{89173067-D092-45A6-A8CD-A9E559BCDDCB}"/>
    <cellStyle name="Comma 5 2 4 2 2 2" xfId="13938" xr:uid="{631B9AF2-1AB0-40FC-8322-BF1507E432FF}"/>
    <cellStyle name="Comma 5 2 4 2 2 2 2" xfId="30595" xr:uid="{84811D0A-08F2-42C3-B3CD-6B6C491B5AD8}"/>
    <cellStyle name="Comma 5 2 4 2 2 3" xfId="22267" xr:uid="{E456F4AD-DAAB-45FB-A992-E96547F26134}"/>
    <cellStyle name="Comma 5 2 4 2 3" xfId="8384" xr:uid="{2B0215D6-7D49-481F-AD6F-8A6F25303C43}"/>
    <cellStyle name="Comma 5 2 4 2 3 2" xfId="16714" xr:uid="{32928EAD-DB73-43EF-82E3-6A80592FDE1B}"/>
    <cellStyle name="Comma 5 2 4 2 3 2 2" xfId="33371" xr:uid="{4F6EEA87-6839-4985-84FC-4F910E529859}"/>
    <cellStyle name="Comma 5 2 4 2 3 3" xfId="25043" xr:uid="{4FB1C13E-0ACF-41D4-881B-44214855DB14}"/>
    <cellStyle name="Comma 5 2 4 2 4" xfId="11162" xr:uid="{F4D3D495-4E64-4D16-A18E-4AFD6E00BAFB}"/>
    <cellStyle name="Comma 5 2 4 2 4 2" xfId="27819" xr:uid="{6C1F2863-931D-4B92-8F38-1EE7289A60DF}"/>
    <cellStyle name="Comma 5 2 4 2 5" xfId="33775" xr:uid="{CFDC60DD-D741-4CA5-81E9-63BBFA90A0D7}"/>
    <cellStyle name="Comma 5 2 4 2 6" xfId="19491" xr:uid="{385968F6-F9D4-4D33-8B03-D07974CE6579}"/>
    <cellStyle name="Comma 5 2 4 3" xfId="2505" xr:uid="{57243BA6-1DE1-4250-A429-2C94C7581A83}"/>
    <cellStyle name="Comma 5 2 4 3 2" xfId="5295" xr:uid="{50F6FBA5-8212-445A-9267-65A7D63117B8}"/>
    <cellStyle name="Comma 5 2 4 3 2 2" xfId="13625" xr:uid="{60471BF9-BF8F-47F1-B567-7F61ED4911EC}"/>
    <cellStyle name="Comma 5 2 4 3 2 2 2" xfId="30282" xr:uid="{F917A1BC-0CF5-4455-B1B8-34F70AABFEA6}"/>
    <cellStyle name="Comma 5 2 4 3 2 3" xfId="21954" xr:uid="{D830AFF5-F6BF-4128-846A-8CA30C64075D}"/>
    <cellStyle name="Comma 5 2 4 3 3" xfId="8071" xr:uid="{ED80DCAD-D08B-478B-92A1-516A9DA54923}"/>
    <cellStyle name="Comma 5 2 4 3 3 2" xfId="16401" xr:uid="{3F4E9263-F785-415C-A7E4-3191C46D4138}"/>
    <cellStyle name="Comma 5 2 4 3 3 2 2" xfId="33058" xr:uid="{CF4E26CF-E94C-4601-94BA-5B22265BE947}"/>
    <cellStyle name="Comma 5 2 4 3 3 3" xfId="24730" xr:uid="{ECF4C9F2-6DCF-4845-B872-32C64D3AEC34}"/>
    <cellStyle name="Comma 5 2 4 3 4" xfId="10849" xr:uid="{FCE7D92D-2DB1-4DCD-970C-E429C9B1FCBF}"/>
    <cellStyle name="Comma 5 2 4 3 4 2" xfId="27506" xr:uid="{C92898B8-F7AB-4325-8FFD-6C478C9776AC}"/>
    <cellStyle name="Comma 5 2 4 3 5" xfId="33633" xr:uid="{49083C3A-58EF-4CE0-AC60-DF498B33EC13}"/>
    <cellStyle name="Comma 5 2 4 3 6" xfId="19178" xr:uid="{427AE3A6-BE4F-473E-8BC0-25A850076305}"/>
    <cellStyle name="Comma 5 2 4 4" xfId="3968" xr:uid="{0EB40010-AE64-4F90-9686-8F96C96B53D9}"/>
    <cellStyle name="Comma 5 2 4 4 2" xfId="12298" xr:uid="{0D489739-D33F-4F0B-A02C-19F8CF1C9956}"/>
    <cellStyle name="Comma 5 2 4 4 2 2" xfId="28955" xr:uid="{9CBF9D98-5954-4788-80FA-3768A187B67B}"/>
    <cellStyle name="Comma 5 2 4 4 3" xfId="20627" xr:uid="{31A3E6C6-B935-4793-A9D6-2BB08F443898}"/>
    <cellStyle name="Comma 5 2 4 5" xfId="6744" xr:uid="{ACC2FCB8-85EA-4195-BC40-14683E8D5D71}"/>
    <cellStyle name="Comma 5 2 4 5 2" xfId="15074" xr:uid="{15DFF006-FA82-4448-A674-882472D3AFE9}"/>
    <cellStyle name="Comma 5 2 4 5 2 2" xfId="31731" xr:uid="{98CBB1CF-898C-472C-B4E2-9BBB54492F57}"/>
    <cellStyle name="Comma 5 2 4 5 3" xfId="23403" xr:uid="{3E99118C-9C33-4369-9A26-5B42CD431813}"/>
    <cellStyle name="Comma 5 2 4 6" xfId="9522" xr:uid="{D1B04063-2065-4F4F-8A90-2EE00502B468}"/>
    <cellStyle name="Comma 5 2 4 6 2" xfId="26179" xr:uid="{990FF3AE-12D4-49CA-8BB1-C0E2EB857921}"/>
    <cellStyle name="Comma 5 2 4 7" xfId="33500" xr:uid="{690C93E3-2F44-4F5C-B450-25D025D64270}"/>
    <cellStyle name="Comma 5 2 4 8" xfId="17851" xr:uid="{CA39D6B7-D7BD-4D98-9081-D2805322773F}"/>
    <cellStyle name="Comma 5 2 5" xfId="2733" xr:uid="{85C6637C-CE92-4A90-B743-F0CA834A1C07}"/>
    <cellStyle name="Comma 5 2 5 2" xfId="5515" xr:uid="{F8D506EA-A7CD-43EC-A658-A15BC2DA8EFD}"/>
    <cellStyle name="Comma 5 2 5 2 2" xfId="13845" xr:uid="{EF311BD0-5DB2-465F-B967-080A39F4339A}"/>
    <cellStyle name="Comma 5 2 5 2 2 2" xfId="30502" xr:uid="{ABD0990B-F935-4797-97FE-374D10F5DC27}"/>
    <cellStyle name="Comma 5 2 5 2 3" xfId="22174" xr:uid="{A45835BC-30BB-4897-BEF3-B06CEC626748}"/>
    <cellStyle name="Comma 5 2 5 3" xfId="8291" xr:uid="{7FDAA9A0-C737-4FEC-894B-A3BC6A19349D}"/>
    <cellStyle name="Comma 5 2 5 3 2" xfId="16621" xr:uid="{3F15A8EE-41D7-4D58-967A-2F04883F0174}"/>
    <cellStyle name="Comma 5 2 5 3 2 2" xfId="33278" xr:uid="{3F3A104C-B132-4BCB-B859-EA13BA1316F7}"/>
    <cellStyle name="Comma 5 2 5 3 3" xfId="24950" xr:uid="{860499ED-A153-47A4-8370-0F1E92B4B805}"/>
    <cellStyle name="Comma 5 2 5 4" xfId="11069" xr:uid="{8CE43A95-3BB1-49A5-945E-1624A26B0EF3}"/>
    <cellStyle name="Comma 5 2 5 4 2" xfId="27726" xr:uid="{7F68353F-3905-4BAF-9EB0-461B80518C9D}"/>
    <cellStyle name="Comma 5 2 5 5" xfId="33680" xr:uid="{C79C6E57-E46B-4AEF-970D-34DF61F27751}"/>
    <cellStyle name="Comma 5 2 5 6" xfId="19398" xr:uid="{8267C113-CB16-4085-8076-7C91B0C2BF43}"/>
    <cellStyle name="Comma 5 2 6" xfId="1557" xr:uid="{4664DC68-73F4-4DAC-A301-2704D71AF5E4}"/>
    <cellStyle name="Comma 5 2 6 2" xfId="4347" xr:uid="{1F5F97EF-FE8C-49D9-BDDB-72BC7A891B10}"/>
    <cellStyle name="Comma 5 2 6 2 2" xfId="12677" xr:uid="{19CA5AF4-2878-4275-A580-836458DEBBF3}"/>
    <cellStyle name="Comma 5 2 6 2 2 2" xfId="29334" xr:uid="{F67AA81D-4CB6-4699-A7F6-E9900E0F6DB3}"/>
    <cellStyle name="Comma 5 2 6 2 3" xfId="21006" xr:uid="{5FA96CC6-C58F-42ED-89EA-AF0B78BF3157}"/>
    <cellStyle name="Comma 5 2 6 3" xfId="7123" xr:uid="{E9A0A9AF-5D66-456D-BA62-27226E4ADD52}"/>
    <cellStyle name="Comma 5 2 6 3 2" xfId="15453" xr:uid="{8E4BF121-7251-4665-BF94-F224C5C4BC7F}"/>
    <cellStyle name="Comma 5 2 6 3 2 2" xfId="32110" xr:uid="{24FF77B2-5EBA-496D-9788-D90E37BC6093}"/>
    <cellStyle name="Comma 5 2 6 3 3" xfId="23782" xr:uid="{134E94BE-B8B2-4878-9D7B-431D0A9DAEFB}"/>
    <cellStyle name="Comma 5 2 6 4" xfId="9901" xr:uid="{89DB4E9B-1E55-4E05-BDFC-0299F23A88AB}"/>
    <cellStyle name="Comma 5 2 6 4 2" xfId="26558" xr:uid="{6445809E-7176-4F40-B544-A5FCF3FB71FF}"/>
    <cellStyle name="Comma 5 2 6 5" xfId="33540" xr:uid="{2E313FA5-876F-4D7E-BBCF-F2BF4B52E06D}"/>
    <cellStyle name="Comma 5 2 6 6" xfId="18230" xr:uid="{5B31E634-BD08-4C53-BDF2-631631B11956}"/>
    <cellStyle name="Comma 5 2 7" xfId="3020" xr:uid="{92605E6D-6E09-476D-86B0-184AFBE5B4C8}"/>
    <cellStyle name="Comma 5 2 7 2" xfId="11350" xr:uid="{6C2DBD99-3261-4F34-AF3D-1C34FC6C391B}"/>
    <cellStyle name="Comma 5 2 7 2 2" xfId="28007" xr:uid="{DAA7E068-1564-4684-B514-AAEE3AC876AF}"/>
    <cellStyle name="Comma 5 2 7 3" xfId="19679" xr:uid="{CCA6DFDE-388B-41F5-9654-7E70F1078C3A}"/>
    <cellStyle name="Comma 5 2 8" xfId="5796" xr:uid="{E5E0D8D5-515D-4BD3-905E-28037C82EE8A}"/>
    <cellStyle name="Comma 5 2 8 2" xfId="14126" xr:uid="{595B902F-B62E-454D-8C2E-892A2542D2CB}"/>
    <cellStyle name="Comma 5 2 8 2 2" xfId="30783" xr:uid="{8D55ABAC-EBAF-4749-8D77-49991D866236}"/>
    <cellStyle name="Comma 5 2 8 3" xfId="22455" xr:uid="{C38A0AC2-0D46-481A-B767-EB369B056F65}"/>
    <cellStyle name="Comma 5 2 9" xfId="8574" xr:uid="{1E472251-73A9-4317-B32E-AB2A23C7D000}"/>
    <cellStyle name="Comma 5 2 9 2" xfId="25231" xr:uid="{5E152804-7BD5-4EC4-B474-C5D9970965F5}"/>
    <cellStyle name="Comma 5 3" xfId="344" xr:uid="{85B7EDC8-9D50-4F8F-A58B-215CDB12C58A}"/>
    <cellStyle name="Comma 5 3 2" xfId="823" xr:uid="{BD8F8FCD-3D6C-4E95-9832-9CE66F67D5E5}"/>
    <cellStyle name="Comma 5 3 2 2" xfId="2791" xr:uid="{B333A922-6F5B-48B3-808B-A82DC80924FA}"/>
    <cellStyle name="Comma 5 3 2 2 2" xfId="5571" xr:uid="{774FF373-3AD5-4B3C-9928-226F17417B20}"/>
    <cellStyle name="Comma 5 3 2 2 2 2" xfId="13901" xr:uid="{2F7223EA-AE26-400D-94DB-96BE278E62E2}"/>
    <cellStyle name="Comma 5 3 2 2 2 2 2" xfId="30558" xr:uid="{C33278F6-3CF3-41A1-949F-429A4A4FD3F1}"/>
    <cellStyle name="Comma 5 3 2 2 2 3" xfId="22230" xr:uid="{B2A2B9FB-E868-4A07-B4A4-4A5D2FB735FB}"/>
    <cellStyle name="Comma 5 3 2 2 3" xfId="8347" xr:uid="{FDB2C335-5D4F-4A84-8D52-FAA75B71BFA3}"/>
    <cellStyle name="Comma 5 3 2 2 3 2" xfId="16677" xr:uid="{C6C2E797-3DB4-4231-8029-F2E6E8441E72}"/>
    <cellStyle name="Comma 5 3 2 2 3 2 2" xfId="33334" xr:uid="{3A93394A-1490-4399-B7BE-15F1EAE35A2B}"/>
    <cellStyle name="Comma 5 3 2 2 3 3" xfId="25006" xr:uid="{6384BC15-F966-4F38-A781-47E34AD7D241}"/>
    <cellStyle name="Comma 5 3 2 2 4" xfId="11125" xr:uid="{DA461BE5-0C64-43CA-9283-F474215CAB92}"/>
    <cellStyle name="Comma 5 3 2 2 4 2" xfId="27782" xr:uid="{A59122ED-EE35-483C-A31F-0BF633957779}"/>
    <cellStyle name="Comma 5 3 2 2 5" xfId="33738" xr:uid="{AADFBD17-2FAA-4D71-92EE-AC21E5F32C0B}"/>
    <cellStyle name="Comma 5 3 2 2 6" xfId="19454" xr:uid="{B10A337A-DFF3-4569-A53D-A1A0AF28986A}"/>
    <cellStyle name="Comma 5 3 2 3" xfId="2151" xr:uid="{38F385D0-445F-4529-ABCA-7984C2DC0AE4}"/>
    <cellStyle name="Comma 5 3 2 3 2" xfId="4941" xr:uid="{DEAB3A05-0127-4B1A-824C-D25E355CA20D}"/>
    <cellStyle name="Comma 5 3 2 3 2 2" xfId="13271" xr:uid="{F2CC2E62-3EF9-4243-BBD4-5852335505D9}"/>
    <cellStyle name="Comma 5 3 2 3 2 2 2" xfId="29928" xr:uid="{20039234-23EA-4CAE-A67E-4BF78C18EB91}"/>
    <cellStyle name="Comma 5 3 2 3 2 3" xfId="21600" xr:uid="{9275F6EE-5A2A-40F6-A386-2A27191238B4}"/>
    <cellStyle name="Comma 5 3 2 3 3" xfId="7717" xr:uid="{E409E5D8-E8A7-40BA-BF60-E057B12A652D}"/>
    <cellStyle name="Comma 5 3 2 3 3 2" xfId="16047" xr:uid="{F4AA9ED8-807E-4727-A0CA-80E266BA11F6}"/>
    <cellStyle name="Comma 5 3 2 3 3 2 2" xfId="32704" xr:uid="{4D5A7796-8AB6-4669-84EE-F61AD1FA62DB}"/>
    <cellStyle name="Comma 5 3 2 3 3 3" xfId="24376" xr:uid="{322D3834-E6EF-40AC-884F-EBF78B9A86ED}"/>
    <cellStyle name="Comma 5 3 2 3 4" xfId="10495" xr:uid="{DC161EAB-E8C0-4C92-8C8D-25464526CBB0}"/>
    <cellStyle name="Comma 5 3 2 3 4 2" xfId="27152" xr:uid="{D00EA0DD-05B5-40E7-ACD2-8914B65D67C9}"/>
    <cellStyle name="Comma 5 3 2 3 5" xfId="33596" xr:uid="{A523BBFA-2568-4BB0-8A25-FA1221928C40}"/>
    <cellStyle name="Comma 5 3 2 3 6" xfId="18824" xr:uid="{44016356-EA25-4DCA-95BD-7371F6ED34DF}"/>
    <cellStyle name="Comma 5 3 2 4" xfId="3614" xr:uid="{AE8D05D3-8548-4B1A-AD74-F0047D1655A5}"/>
    <cellStyle name="Comma 5 3 2 4 2" xfId="11944" xr:uid="{9E7F9799-D512-4AC0-B49F-40C30AA986F5}"/>
    <cellStyle name="Comma 5 3 2 4 2 2" xfId="28601" xr:uid="{84B0F8B0-7333-4D59-9393-76E24470D82C}"/>
    <cellStyle name="Comma 5 3 2 4 3" xfId="20273" xr:uid="{9D934B24-6048-494B-BFB4-C8686FBCB10C}"/>
    <cellStyle name="Comma 5 3 2 5" xfId="6390" xr:uid="{511FB105-331C-4020-AE93-42618116D324}"/>
    <cellStyle name="Comma 5 3 2 5 2" xfId="14720" xr:uid="{5260C074-44E7-4F07-8B18-95BA6BD98D3F}"/>
    <cellStyle name="Comma 5 3 2 5 2 2" xfId="31377" xr:uid="{DE388DAC-7780-4BDF-B45D-49479BEC9039}"/>
    <cellStyle name="Comma 5 3 2 5 3" xfId="23049" xr:uid="{05974EC9-9677-4C07-94AB-6C093FAA36C0}"/>
    <cellStyle name="Comma 5 3 2 6" xfId="9168" xr:uid="{D87B34DA-4A99-4594-A603-8DB2878E33C8}"/>
    <cellStyle name="Comma 5 3 2 6 2" xfId="25825" xr:uid="{BD9188DF-CD55-43E7-9B92-5A6FE9240A47}"/>
    <cellStyle name="Comma 5 3 2 7" xfId="33463" xr:uid="{2060F40F-1340-4167-BDF2-2F0B336C2B37}"/>
    <cellStyle name="Comma 5 3 2 8" xfId="17497" xr:uid="{5F803410-9C42-4DF6-AFA3-39CE12121604}"/>
    <cellStyle name="Comma 5 3 3" xfId="2742" xr:uid="{9B1BC680-B74A-48F5-87AB-662E77921BBD}"/>
    <cellStyle name="Comma 5 3 3 2" xfId="5524" xr:uid="{69D8D66E-DDFF-4057-A63F-3A4CE55642F4}"/>
    <cellStyle name="Comma 5 3 3 2 2" xfId="13854" xr:uid="{89F17B35-BEFA-4505-A5DB-BB6AB5CC418A}"/>
    <cellStyle name="Comma 5 3 3 2 2 2" xfId="30511" xr:uid="{79B41E5D-DF49-47E1-962D-E4DEE2F5BF25}"/>
    <cellStyle name="Comma 5 3 3 2 3" xfId="22183" xr:uid="{0F9E4089-5A02-447B-A77D-D346463295D4}"/>
    <cellStyle name="Comma 5 3 3 3" xfId="8300" xr:uid="{90441B71-117B-49B4-8A8D-37EBF35D597E}"/>
    <cellStyle name="Comma 5 3 3 3 2" xfId="16630" xr:uid="{B1B52632-75F1-49D7-8654-D3EA3C933F60}"/>
    <cellStyle name="Comma 5 3 3 3 2 2" xfId="33287" xr:uid="{AA2EF355-B430-4297-A8F7-DFDF05A0C266}"/>
    <cellStyle name="Comma 5 3 3 3 3" xfId="24959" xr:uid="{3B4ACB3B-0806-4256-BE17-2127A247F2A4}"/>
    <cellStyle name="Comma 5 3 3 4" xfId="11078" xr:uid="{E53178A9-8DEE-48E3-9C2B-D901EEE7B949}"/>
    <cellStyle name="Comma 5 3 3 4 2" xfId="27735" xr:uid="{40EA85AC-8D17-487B-8A53-FBEC7E258632}"/>
    <cellStyle name="Comma 5 3 3 5" xfId="33689" xr:uid="{586C117E-7BB5-4F18-B11A-2CE02F1D3B8B}"/>
    <cellStyle name="Comma 5 3 3 6" xfId="19407" xr:uid="{1598FF17-C8FF-4F1A-B476-DF1125DC8D08}"/>
    <cellStyle name="Comma 5 3 4" xfId="1674" xr:uid="{718AA94B-13F3-4C25-A5F3-637FA99BBE4F}"/>
    <cellStyle name="Comma 5 3 4 2" xfId="4464" xr:uid="{FBDE205D-0095-4460-9C95-4B72992B2C5F}"/>
    <cellStyle name="Comma 5 3 4 2 2" xfId="12794" xr:uid="{C0A8A5F5-29CB-4F2F-B0C6-8EA9500A3E4B}"/>
    <cellStyle name="Comma 5 3 4 2 2 2" xfId="29451" xr:uid="{824331F6-425F-45D0-ABD0-CD0603D1683E}"/>
    <cellStyle name="Comma 5 3 4 2 3" xfId="21123" xr:uid="{E8F870B2-CC1F-45A6-8EE2-9C5F3243368B}"/>
    <cellStyle name="Comma 5 3 4 3" xfId="7240" xr:uid="{7510ED7E-B676-4C22-8023-CD663CF66E21}"/>
    <cellStyle name="Comma 5 3 4 3 2" xfId="15570" xr:uid="{B324C9BF-EEC5-4BAB-9209-3CCCCDC05597}"/>
    <cellStyle name="Comma 5 3 4 3 2 2" xfId="32227" xr:uid="{8D851927-0A6C-422F-BCF1-34F9B7747AA0}"/>
    <cellStyle name="Comma 5 3 4 3 3" xfId="23899" xr:uid="{ADD60972-772C-4F9D-941D-58F2C5688A4A}"/>
    <cellStyle name="Comma 5 3 4 4" xfId="10018" xr:uid="{925A2ECD-1A2F-4D00-A0E4-3F06003A8114}"/>
    <cellStyle name="Comma 5 3 4 4 2" xfId="26675" xr:uid="{BC9CB6EF-82BB-416E-847F-5F0765DF4EF2}"/>
    <cellStyle name="Comma 5 3 4 5" xfId="33549" xr:uid="{81DA5F3A-3B5B-4629-9F35-9DDEBE71391C}"/>
    <cellStyle name="Comma 5 3 4 6" xfId="18347" xr:uid="{087E5B78-3088-427F-A05E-F5B3CA7C8057}"/>
    <cellStyle name="Comma 5 3 5" xfId="3137" xr:uid="{5EDC1898-BB18-4D3A-85BF-7336F625492E}"/>
    <cellStyle name="Comma 5 3 5 2" xfId="11467" xr:uid="{E77CF97D-DEC1-45A7-8B42-D469A2987EBE}"/>
    <cellStyle name="Comma 5 3 5 2 2" xfId="28124" xr:uid="{45D5849D-3E99-446C-8317-3E3B1EF3C9F2}"/>
    <cellStyle name="Comma 5 3 5 3" xfId="19796" xr:uid="{67305FE4-BE7A-40E7-8496-84455C7CD71A}"/>
    <cellStyle name="Comma 5 3 6" xfId="5913" xr:uid="{5C4CCAB9-DC42-41AE-B0FD-1B39517BB7A8}"/>
    <cellStyle name="Comma 5 3 6 2" xfId="14243" xr:uid="{E1C6D516-6BD7-4BEE-8425-C36B1AA7A246}"/>
    <cellStyle name="Comma 5 3 6 2 2" xfId="30900" xr:uid="{CC86C0E4-38A6-47C8-A99D-80950BC1F40E}"/>
    <cellStyle name="Comma 5 3 6 3" xfId="22572" xr:uid="{23D8B3D0-4659-400E-9F3E-ECF0E086E982}"/>
    <cellStyle name="Comma 5 3 7" xfId="8691" xr:uid="{65BC3A1C-AE74-4C81-8695-892DC909E707}"/>
    <cellStyle name="Comma 5 3 7 2" xfId="25348" xr:uid="{CBF9DB13-1D67-4634-B2D9-FF60DEC447A5}"/>
    <cellStyle name="Comma 5 3 8" xfId="33414" xr:uid="{9099BB58-6190-450D-AB6D-1EC1FFCF21CF}"/>
    <cellStyle name="Comma 5 3 9" xfId="17020" xr:uid="{3D709301-64C6-4026-AE2E-8B9DA76FED12}"/>
    <cellStyle name="Comma 5 4" xfId="580" xr:uid="{2793D55D-9554-40E4-8ED2-EB945873C4DC}"/>
    <cellStyle name="Comma 5 4 2" xfId="2765" xr:uid="{F80FAB54-B295-4444-8F64-28A908D0A19B}"/>
    <cellStyle name="Comma 5 4 2 2" xfId="5547" xr:uid="{4FAECA90-9FFE-43C0-9138-D2D2211A8F0B}"/>
    <cellStyle name="Comma 5 4 2 2 2" xfId="13877" xr:uid="{7E078661-B31C-402E-948E-0F75399FD789}"/>
    <cellStyle name="Comma 5 4 2 2 2 2" xfId="30534" xr:uid="{8CC8A898-AC73-43C8-AC62-08D7764D622E}"/>
    <cellStyle name="Comma 5 4 2 2 3" xfId="22206" xr:uid="{8516A006-6D33-463D-9B98-96A03B22906D}"/>
    <cellStyle name="Comma 5 4 2 3" xfId="8323" xr:uid="{DF8E2F7A-56C1-46EA-9F38-810223C65F07}"/>
    <cellStyle name="Comma 5 4 2 3 2" xfId="16653" xr:uid="{37BEF37B-3768-4861-B82C-356F40A247CF}"/>
    <cellStyle name="Comma 5 4 2 3 2 2" xfId="33310" xr:uid="{017F3052-7D01-4B47-BB18-AB544213AA72}"/>
    <cellStyle name="Comma 5 4 2 3 3" xfId="24982" xr:uid="{7B6B9500-DD0E-4262-93B9-1EA8951CB547}"/>
    <cellStyle name="Comma 5 4 2 4" xfId="11101" xr:uid="{0FF9EB6F-6544-4071-85C0-854A04EC5A6E}"/>
    <cellStyle name="Comma 5 4 2 4 2" xfId="27758" xr:uid="{D65092AF-DCF4-4EA9-8535-7DB3EDC297AD}"/>
    <cellStyle name="Comma 5 4 2 5" xfId="33712" xr:uid="{9EE80E1F-775B-4DC2-8819-6F3EC6D6B02D}"/>
    <cellStyle name="Comma 5 4 2 6" xfId="19430" xr:uid="{79953D75-E0D3-4E29-98A7-9488CDAE1EE2}"/>
    <cellStyle name="Comma 5 4 3" xfId="1910" xr:uid="{EF02232E-39DD-4261-8392-9B86E86B133A}"/>
    <cellStyle name="Comma 5 4 3 2" xfId="4700" xr:uid="{2965F64D-3F09-4F50-8661-2A934D9186B2}"/>
    <cellStyle name="Comma 5 4 3 2 2" xfId="13030" xr:uid="{59CF3D27-743D-4009-A5E4-A83101F1A563}"/>
    <cellStyle name="Comma 5 4 3 2 2 2" xfId="29687" xr:uid="{EABBAC7D-C53F-40FD-A767-2628E92D5B2C}"/>
    <cellStyle name="Comma 5 4 3 2 3" xfId="21359" xr:uid="{16450DB7-57BC-4FD7-A6B0-FED467913DEC}"/>
    <cellStyle name="Comma 5 4 3 3" xfId="7476" xr:uid="{E2E61EE8-93BD-42BF-A0A0-76A649FE93FA}"/>
    <cellStyle name="Comma 5 4 3 3 2" xfId="15806" xr:uid="{0029DBBE-6FEC-4D62-A014-EAD735D6384E}"/>
    <cellStyle name="Comma 5 4 3 3 2 2" xfId="32463" xr:uid="{CCA17CB6-EA19-4CF6-863D-36DDD5B400D2}"/>
    <cellStyle name="Comma 5 4 3 3 3" xfId="24135" xr:uid="{303879F0-947D-4236-A9CA-9C6E3842BCD3}"/>
    <cellStyle name="Comma 5 4 3 4" xfId="10254" xr:uid="{38533A43-F747-47CD-9FE9-8B0DAFDA2759}"/>
    <cellStyle name="Comma 5 4 3 4 2" xfId="26911" xr:uid="{EB3F1B57-784B-44BB-B486-F231DCC98209}"/>
    <cellStyle name="Comma 5 4 3 5" xfId="33572" xr:uid="{C0E1D958-D950-4B82-B7DC-D4DB21073D0B}"/>
    <cellStyle name="Comma 5 4 3 6" xfId="18583" xr:uid="{20981EED-23B0-4792-95E8-99262E3A73EA}"/>
    <cellStyle name="Comma 5 4 4" xfId="3373" xr:uid="{F04FBC52-B219-4FFF-BD3A-AE44414D99B8}"/>
    <cellStyle name="Comma 5 4 4 2" xfId="11703" xr:uid="{590C485E-F424-4C50-8B8D-20717113DEC6}"/>
    <cellStyle name="Comma 5 4 4 2 2" xfId="28360" xr:uid="{4C773160-10D9-44E4-B356-56EA1A9BC729}"/>
    <cellStyle name="Comma 5 4 4 3" xfId="20032" xr:uid="{EFC35B80-13E3-4E6C-8484-768C2A20F9E7}"/>
    <cellStyle name="Comma 5 4 5" xfId="6149" xr:uid="{0C0D6082-A198-41FD-8575-B474B000EACA}"/>
    <cellStyle name="Comma 5 4 5 2" xfId="14479" xr:uid="{AFCB4224-83AD-47DC-BD9E-9F438A5A7866}"/>
    <cellStyle name="Comma 5 4 5 2 2" xfId="31136" xr:uid="{E59AFF91-C6B6-4674-8649-61EFB57E319E}"/>
    <cellStyle name="Comma 5 4 5 3" xfId="22808" xr:uid="{E5298D6F-FFEC-4A89-AE99-BD7CF8DBD23F}"/>
    <cellStyle name="Comma 5 4 6" xfId="8927" xr:uid="{29CA234B-37DD-442F-8EFF-1F7F36D311FA}"/>
    <cellStyle name="Comma 5 4 6 2" xfId="25584" xr:uid="{75EBA73E-E029-4EDB-99E9-DF4EF2B5270D}"/>
    <cellStyle name="Comma 5 4 7" xfId="33437" xr:uid="{19E33DA8-911C-43D6-9379-3A2B9A00D66E}"/>
    <cellStyle name="Comma 5 4 8" xfId="17256" xr:uid="{69084AEE-D53C-4487-AD5D-58ECFE1AD332}"/>
    <cellStyle name="Comma 5 5" xfId="1057" xr:uid="{EEB84AC8-4E2C-4EAE-B763-894816BC729F}"/>
    <cellStyle name="Comma 5 5 2" xfId="2814" xr:uid="{ED2EADD4-FE37-4D1A-93AE-612628E892EF}"/>
    <cellStyle name="Comma 5 5 2 2" xfId="5594" xr:uid="{C3577266-1312-4CCE-AD40-B58011DCD9FD}"/>
    <cellStyle name="Comma 5 5 2 2 2" xfId="13924" xr:uid="{5A8AAAFA-3978-4D7E-B240-F48E0B147A78}"/>
    <cellStyle name="Comma 5 5 2 2 2 2" xfId="30581" xr:uid="{0F4E7FCA-427E-4B82-B169-409BF851C68E}"/>
    <cellStyle name="Comma 5 5 2 2 3" xfId="22253" xr:uid="{A0D7ED40-BBC6-4676-AA12-D2BD4F0846BA}"/>
    <cellStyle name="Comma 5 5 2 3" xfId="8370" xr:uid="{1AB14FD4-6C27-40A8-9151-44B9E17221B5}"/>
    <cellStyle name="Comma 5 5 2 3 2" xfId="16700" xr:uid="{D072E202-687C-4706-B9FC-BFF4893A6447}"/>
    <cellStyle name="Comma 5 5 2 3 2 2" xfId="33357" xr:uid="{AB3C1ABA-A175-42CF-AFD1-E13A4734071D}"/>
    <cellStyle name="Comma 5 5 2 3 3" xfId="25029" xr:uid="{420382AC-FEC9-47AB-9040-4939DF64B3B4}"/>
    <cellStyle name="Comma 5 5 2 4" xfId="11148" xr:uid="{1E80C72C-BC26-4546-8F62-4D2B7D42DCE3}"/>
    <cellStyle name="Comma 5 5 2 4 2" xfId="27805" xr:uid="{5DDB3926-FB55-4515-991A-141B9A7006B9}"/>
    <cellStyle name="Comma 5 5 2 5" xfId="33761" xr:uid="{4BF101A4-DAF2-4F07-BB94-EE071D522F04}"/>
    <cellStyle name="Comma 5 5 2 6" xfId="19477" xr:uid="{6E6F86EE-4BFA-4D1F-8E5D-3B341C16F64B}"/>
    <cellStyle name="Comma 5 5 3" xfId="2385" xr:uid="{8292A3A9-7978-4CE1-BD1A-EB1D847F1379}"/>
    <cellStyle name="Comma 5 5 3 2" xfId="5175" xr:uid="{A6C2F780-BA21-4579-8642-A58D2CB1D681}"/>
    <cellStyle name="Comma 5 5 3 2 2" xfId="13505" xr:uid="{C66C5F99-FDA4-4181-A75E-7AC45477D4B3}"/>
    <cellStyle name="Comma 5 5 3 2 2 2" xfId="30162" xr:uid="{96370C50-6D88-42EA-A102-D505EB39AD0A}"/>
    <cellStyle name="Comma 5 5 3 2 3" xfId="21834" xr:uid="{474D496F-88CA-4A27-8EE1-CB3CF75D1358}"/>
    <cellStyle name="Comma 5 5 3 3" xfId="7951" xr:uid="{5D18CCCC-CB13-4DCF-B8F7-5D6D3AFF21CE}"/>
    <cellStyle name="Comma 5 5 3 3 2" xfId="16281" xr:uid="{9F88B221-163F-4CCB-8FD2-75F0351C2CCD}"/>
    <cellStyle name="Comma 5 5 3 3 2 2" xfId="32938" xr:uid="{691F7772-C399-4F19-A9C4-4400219C36E9}"/>
    <cellStyle name="Comma 5 5 3 3 3" xfId="24610" xr:uid="{EB6BEEED-FA52-42B5-ADA7-AE5F02867CBF}"/>
    <cellStyle name="Comma 5 5 3 4" xfId="10729" xr:uid="{2E6F5E1C-58E7-47D7-B82B-5DCE10DACE03}"/>
    <cellStyle name="Comma 5 5 3 4 2" xfId="27386" xr:uid="{78511930-A60B-4048-A128-12138F31900E}"/>
    <cellStyle name="Comma 5 5 3 5" xfId="33619" xr:uid="{1ABD95B8-0DB2-4E3B-BD37-AA65847B3828}"/>
    <cellStyle name="Comma 5 5 3 6" xfId="19058" xr:uid="{1FC0EF8A-8A43-4A5A-9EDE-1BC2769D889C}"/>
    <cellStyle name="Comma 5 5 4" xfId="3848" xr:uid="{586CAE72-C885-44B8-ABFB-B2C3ACB39F34}"/>
    <cellStyle name="Comma 5 5 4 2" xfId="12178" xr:uid="{F0B30D36-DA51-4DA3-94CD-EE7D084A31E7}"/>
    <cellStyle name="Comma 5 5 4 2 2" xfId="28835" xr:uid="{D6A59471-C69A-4742-B9D3-3ECAA8DC25CC}"/>
    <cellStyle name="Comma 5 5 4 3" xfId="20507" xr:uid="{4FDFAE54-AC6C-4220-BCEF-32ADC2E6EBEA}"/>
    <cellStyle name="Comma 5 5 5" xfId="6624" xr:uid="{582F04D9-F0A7-4DF4-A3BF-9C1682D37E94}"/>
    <cellStyle name="Comma 5 5 5 2" xfId="14954" xr:uid="{31C842E6-84CF-45D7-9501-7AB8AF6BACB6}"/>
    <cellStyle name="Comma 5 5 5 2 2" xfId="31611" xr:uid="{4D141757-FE96-4633-8D32-C464FC7549B9}"/>
    <cellStyle name="Comma 5 5 5 3" xfId="23283" xr:uid="{83CD75BF-BC83-4613-B68E-4EA14469C56C}"/>
    <cellStyle name="Comma 5 5 6" xfId="9402" xr:uid="{D9D476BE-C792-407E-B9B8-FC7234A14AC1}"/>
    <cellStyle name="Comma 5 5 6 2" xfId="26059" xr:uid="{70F0B07D-362D-4CD6-BC70-9ECB2E2823CD}"/>
    <cellStyle name="Comma 5 5 7" xfId="33486" xr:uid="{03EBEDB8-400F-48E5-A1B7-4797514BD4F2}"/>
    <cellStyle name="Comma 5 5 8" xfId="17731" xr:uid="{BA3383FC-EEE0-4D7C-B46C-F0AF2B77E20C}"/>
    <cellStyle name="Comma 5 6" xfId="1322" xr:uid="{BF73882D-9522-44AE-98EF-28A7C6FF297B}"/>
    <cellStyle name="Comma 5 6 2" xfId="2650" xr:uid="{0223D796-04E2-4CAE-8880-E12A3B7B29C2}"/>
    <cellStyle name="Comma 5 6 2 2" xfId="5440" xr:uid="{6EC65655-BE07-495F-A6C4-A4ED4489AC15}"/>
    <cellStyle name="Comma 5 6 2 2 2" xfId="13770" xr:uid="{49CD1C26-C279-45D8-9ACD-C50BBF1DC434}"/>
    <cellStyle name="Comma 5 6 2 2 2 2" xfId="30427" xr:uid="{1A2D5342-D92B-4D33-9DF5-C2E63C2A8537}"/>
    <cellStyle name="Comma 5 6 2 2 3" xfId="22099" xr:uid="{B4B619B4-553C-479F-8499-8A63251B820A}"/>
    <cellStyle name="Comma 5 6 2 3" xfId="8216" xr:uid="{23EDD4E3-22D4-47DC-9B52-74767B9EEE78}"/>
    <cellStyle name="Comma 5 6 2 3 2" xfId="16546" xr:uid="{CC5EC757-4EC1-4A90-B12B-1D5759861CA9}"/>
    <cellStyle name="Comma 5 6 2 3 2 2" xfId="33203" xr:uid="{A2419363-6228-48B8-8777-D321A6CFB7E6}"/>
    <cellStyle name="Comma 5 6 2 3 3" xfId="24875" xr:uid="{AF9A54C3-45AC-466E-9CFB-E974560C63F7}"/>
    <cellStyle name="Comma 5 6 2 4" xfId="10994" xr:uid="{0E7E940D-1BA5-45A5-B09B-DC744EF3351A}"/>
    <cellStyle name="Comma 5 6 2 4 2" xfId="27651" xr:uid="{E7F596B1-FE4B-4242-95DB-52191F4C0EC8}"/>
    <cellStyle name="Comma 5 6 2 5" xfId="33649" xr:uid="{C607874E-DBA0-4864-9B1C-D4829B466565}"/>
    <cellStyle name="Comma 5 6 2 6" xfId="19323" xr:uid="{56CCA0A7-6FD5-43AA-AA58-2087A88B175B}"/>
    <cellStyle name="Comma 5 6 3" xfId="4113" xr:uid="{335EB454-EF5B-491B-90A1-0A73AC1A4BF6}"/>
    <cellStyle name="Comma 5 6 3 2" xfId="12443" xr:uid="{BF785184-9B9B-427D-A01C-C26F8FA24E2F}"/>
    <cellStyle name="Comma 5 6 3 2 2" xfId="29100" xr:uid="{25CB6212-9FCC-4228-8A16-0B3334D86E4D}"/>
    <cellStyle name="Comma 5 6 3 3" xfId="20772" xr:uid="{730A0936-C8E6-499A-930E-81F35BC69730}"/>
    <cellStyle name="Comma 5 6 4" xfId="6889" xr:uid="{A9137324-2A9D-43F7-A197-C61073326873}"/>
    <cellStyle name="Comma 5 6 4 2" xfId="15219" xr:uid="{9E988A05-2749-4D77-B5A3-866125106357}"/>
    <cellStyle name="Comma 5 6 4 2 2" xfId="31876" xr:uid="{0AF68842-31D6-43F2-AB42-7840D63A9979}"/>
    <cellStyle name="Comma 5 6 4 3" xfId="23548" xr:uid="{3D0F15AB-0348-4E11-BE4F-EC0A9BDDD882}"/>
    <cellStyle name="Comma 5 6 5" xfId="9667" xr:uid="{B2A9621E-C7A2-4AF7-B6F3-A8FDD6457D29}"/>
    <cellStyle name="Comma 5 6 5 2" xfId="26324" xr:uid="{960A135D-A244-498D-8D49-D666A953D25A}"/>
    <cellStyle name="Comma 5 6 6" xfId="33516" xr:uid="{E1348F95-92B7-4FF6-90FC-F3F0ED43804D}"/>
    <cellStyle name="Comma 5 6 7" xfId="17996" xr:uid="{995C6FB2-6539-4461-AB59-342E811EDFD4}"/>
    <cellStyle name="Comma 5 7" xfId="2716" xr:uid="{CD019BD8-C35A-4CD1-AB71-3497A09BBB06}"/>
    <cellStyle name="Comma 5 7 2" xfId="5501" xr:uid="{0C2657A1-3665-4804-AED7-7E601EF29846}"/>
    <cellStyle name="Comma 5 7 2 2" xfId="13831" xr:uid="{56A8F85D-A81C-4F06-82B9-B500B82BCCFA}"/>
    <cellStyle name="Comma 5 7 2 2 2" xfId="30488" xr:uid="{F1EA932A-B2C2-4EE0-9426-D7763DEE6994}"/>
    <cellStyle name="Comma 5 7 2 3" xfId="22160" xr:uid="{9205096A-EF9B-46AB-8033-CF90D7A9DFE9}"/>
    <cellStyle name="Comma 5 7 3" xfId="8277" xr:uid="{15BE0CDB-66D8-458C-95E6-15601244CFCF}"/>
    <cellStyle name="Comma 5 7 3 2" xfId="16607" xr:uid="{633F98DA-F170-4125-ABB3-AD587E9BEB83}"/>
    <cellStyle name="Comma 5 7 3 2 2" xfId="33264" xr:uid="{3DFDDA4A-BC03-469A-97C7-EA4DD6E6D937}"/>
    <cellStyle name="Comma 5 7 3 3" xfId="24936" xr:uid="{2ACFE657-D47A-43C8-B5B2-38AF55E39EF7}"/>
    <cellStyle name="Comma 5 7 4" xfId="11055" xr:uid="{D1EAFAEF-9D9A-4632-8C0F-B43B82DC44C0}"/>
    <cellStyle name="Comma 5 7 4 2" xfId="27712" xr:uid="{4FEA65A0-69F4-41BB-A814-8C49038F5FBE}"/>
    <cellStyle name="Comma 5 7 5" xfId="33663" xr:uid="{1F509EC1-89F9-45FF-9762-BC713D298E12}"/>
    <cellStyle name="Comma 5 7 6" xfId="19384" xr:uid="{A74939A9-74CC-4B4B-B80B-65C495875C43}"/>
    <cellStyle name="Comma 5 8" xfId="1437" xr:uid="{92FFA393-CC70-4624-A9DA-7BC90C5E2A3B}"/>
    <cellStyle name="Comma 5 8 2" xfId="4227" xr:uid="{7144CC8B-32C9-47D8-8755-725FD4B1AE55}"/>
    <cellStyle name="Comma 5 8 2 2" xfId="12557" xr:uid="{E2F8E3BE-7AEB-493B-B793-0D82FECE65B2}"/>
    <cellStyle name="Comma 5 8 2 2 2" xfId="29214" xr:uid="{18A817D6-7FE8-49E9-B1EC-1133BF5EA2EB}"/>
    <cellStyle name="Comma 5 8 2 3" xfId="20886" xr:uid="{578C3D0E-CBC3-433F-B7A7-40E8375F8C62}"/>
    <cellStyle name="Comma 5 8 3" xfId="7003" xr:uid="{D842EEEB-4148-4DAA-B337-2F30CBC06049}"/>
    <cellStyle name="Comma 5 8 3 2" xfId="15333" xr:uid="{E42911ED-0484-49AE-925C-EB994058625D}"/>
    <cellStyle name="Comma 5 8 3 2 2" xfId="31990" xr:uid="{A00234DE-E8C0-4B47-A6BA-4B17508A0343}"/>
    <cellStyle name="Comma 5 8 3 3" xfId="23662" xr:uid="{40CFF496-16F6-44DC-975B-5EC246557F26}"/>
    <cellStyle name="Comma 5 8 4" xfId="9781" xr:uid="{669FE5B7-8385-468E-A83F-46C38047E012}"/>
    <cellStyle name="Comma 5 8 4 2" xfId="26438" xr:uid="{E9992F6F-8587-4AC2-80CD-D2DBEBB47ACD}"/>
    <cellStyle name="Comma 5 8 5" xfId="33526" xr:uid="{6E7C5FA6-8B91-4781-8C2A-6F2185607EC5}"/>
    <cellStyle name="Comma 5 8 6" xfId="18110" xr:uid="{66A3E2F1-C542-4C62-880F-719547803578}"/>
    <cellStyle name="Comma 5 9" xfId="2900" xr:uid="{444D7A54-D192-4BF2-A4EB-79617351B78F}"/>
    <cellStyle name="Comma 5 9 2" xfId="11230" xr:uid="{F518B2B3-9818-4A6F-8424-8F09B9CDFF9C}"/>
    <cellStyle name="Comma 5 9 2 2" xfId="27887" xr:uid="{6B6BE46B-F9D9-4957-A0A7-F97BA0F1F0F1}"/>
    <cellStyle name="Comma 5 9 3" xfId="19559" xr:uid="{79510F14-DC46-4479-935B-AB8F93FEA09A}"/>
    <cellStyle name="Comma 6" xfId="161" xr:uid="{0AA1E9D9-4E36-4C64-AFEA-DBF3330CCDFD}"/>
    <cellStyle name="Comma 6 10" xfId="33396" xr:uid="{B96D86A5-A425-4D9F-9723-1E4676A0C413}"/>
    <cellStyle name="Comma 6 11" xfId="16841" xr:uid="{B7A2355B-7A4D-4789-9676-6DC089E66994}"/>
    <cellStyle name="Comma 6 2" xfId="402" xr:uid="{C973F306-FA8C-413F-BE6C-8D05A6D62CA8}"/>
    <cellStyle name="Comma 6 2 2" xfId="879" xr:uid="{6F6210E5-5BCE-4736-83A4-447BED1EE25A}"/>
    <cellStyle name="Comma 6 2 2 2" xfId="2796" xr:uid="{EBCB8621-2462-464C-B1F1-38595E475086}"/>
    <cellStyle name="Comma 6 2 2 2 2" xfId="5576" xr:uid="{817CA790-3C14-4F1E-8430-201BEFC6B1B2}"/>
    <cellStyle name="Comma 6 2 2 2 2 2" xfId="13906" xr:uid="{EEC43527-D1E7-49F9-8C60-B101BB7982C9}"/>
    <cellStyle name="Comma 6 2 2 2 2 2 2" xfId="30563" xr:uid="{7D6B217F-D1C6-474F-A268-F1F1CB3E7CA7}"/>
    <cellStyle name="Comma 6 2 2 2 2 3" xfId="22235" xr:uid="{F41D28E1-5C47-4944-B67D-2720F0BD6E98}"/>
    <cellStyle name="Comma 6 2 2 2 3" xfId="8352" xr:uid="{F98D6FC5-824A-4E80-94BC-3100E002BE56}"/>
    <cellStyle name="Comma 6 2 2 2 3 2" xfId="16682" xr:uid="{B2846DA0-A074-41F0-8B4D-293C7D0BA8DA}"/>
    <cellStyle name="Comma 6 2 2 2 3 2 2" xfId="33339" xr:uid="{142F1F0A-9606-4AF3-BE5F-D36F819B6C78}"/>
    <cellStyle name="Comma 6 2 2 2 3 3" xfId="25011" xr:uid="{D57594C5-62BA-49F7-833E-C225A6705965}"/>
    <cellStyle name="Comma 6 2 2 2 4" xfId="11130" xr:uid="{310A47BC-0358-47A6-9D6C-5901EE5DDA3B}"/>
    <cellStyle name="Comma 6 2 2 2 4 2" xfId="27787" xr:uid="{35031C00-3C10-44F1-8F6D-E703BB0AE774}"/>
    <cellStyle name="Comma 6 2 2 2 5" xfId="33743" xr:uid="{902685A6-E16B-4328-BEF3-E605355D55EA}"/>
    <cellStyle name="Comma 6 2 2 2 6" xfId="19459" xr:uid="{7F4232A6-04A6-4F8E-8D0B-B295B828345B}"/>
    <cellStyle name="Comma 6 2 2 3" xfId="2207" xr:uid="{63E7A1A5-13CF-4AA8-82A9-60349ED847FA}"/>
    <cellStyle name="Comma 6 2 2 3 2" xfId="4997" xr:uid="{A35272FB-AD79-4B94-B9F2-855DBCD516B2}"/>
    <cellStyle name="Comma 6 2 2 3 2 2" xfId="13327" xr:uid="{76B58316-2699-419A-A011-5E0BF55FA5D7}"/>
    <cellStyle name="Comma 6 2 2 3 2 2 2" xfId="29984" xr:uid="{D7B2E4A4-952A-4972-AD12-DDE7525A0B53}"/>
    <cellStyle name="Comma 6 2 2 3 2 3" xfId="21656" xr:uid="{37B87E46-6C00-40F9-BD6E-D2AE130BB6DC}"/>
    <cellStyle name="Comma 6 2 2 3 3" xfId="7773" xr:uid="{460A2D6C-FB58-47B4-ABA9-E9617B2C6A7C}"/>
    <cellStyle name="Comma 6 2 2 3 3 2" xfId="16103" xr:uid="{A9A2FC06-B90A-4A94-9B5E-EB6811D6DA5E}"/>
    <cellStyle name="Comma 6 2 2 3 3 2 2" xfId="32760" xr:uid="{8DE8F6F1-A01E-4339-B6E8-7C1AA55F4BF4}"/>
    <cellStyle name="Comma 6 2 2 3 3 3" xfId="24432" xr:uid="{6C7349FB-D13C-45E5-9C3F-A0AD0964BDA9}"/>
    <cellStyle name="Comma 6 2 2 3 4" xfId="10551" xr:uid="{ACDE4005-A07A-45FE-B6CA-3B3486D9E4D1}"/>
    <cellStyle name="Comma 6 2 2 3 4 2" xfId="27208" xr:uid="{18C4832D-97D6-46D4-97CF-091EF191DA05}"/>
    <cellStyle name="Comma 6 2 2 3 5" xfId="33601" xr:uid="{0DD27943-6D05-4A82-B3FA-146C37C085FB}"/>
    <cellStyle name="Comma 6 2 2 3 6" xfId="18880" xr:uid="{22023163-232F-4444-B31A-13B1AA4C8FB7}"/>
    <cellStyle name="Comma 6 2 2 4" xfId="3670" xr:uid="{447B9661-6FEF-4B55-A5FE-4206AED654A2}"/>
    <cellStyle name="Comma 6 2 2 4 2" xfId="12000" xr:uid="{135BEE47-4E46-4B6E-A6C4-EDF3874876B4}"/>
    <cellStyle name="Comma 6 2 2 4 2 2" xfId="28657" xr:uid="{B9AF27A1-40BF-461E-ADCB-F924BCBCD2F9}"/>
    <cellStyle name="Comma 6 2 2 4 3" xfId="20329" xr:uid="{D90764E4-718C-4187-98A1-624090D798FB}"/>
    <cellStyle name="Comma 6 2 2 5" xfId="6446" xr:uid="{B0201C4B-8A7C-4182-82FB-DBD104F89E2B}"/>
    <cellStyle name="Comma 6 2 2 5 2" xfId="14776" xr:uid="{C09DDAE4-7EDD-4C02-9E60-5D4C7920622B}"/>
    <cellStyle name="Comma 6 2 2 5 2 2" xfId="31433" xr:uid="{B5E10CC4-B1D0-4E8D-9C61-DE63D740985F}"/>
    <cellStyle name="Comma 6 2 2 5 3" xfId="23105" xr:uid="{680C7B0B-3D15-489C-8B27-7881E90A1AC6}"/>
    <cellStyle name="Comma 6 2 2 6" xfId="9224" xr:uid="{824D1263-1FC4-4E2E-9D03-999822F2044A}"/>
    <cellStyle name="Comma 6 2 2 6 2" xfId="25881" xr:uid="{C5F7091B-026A-4287-9623-5739E549626C}"/>
    <cellStyle name="Comma 6 2 2 7" xfId="33468" xr:uid="{ADD89251-E151-4250-A1E9-87C19FA70818}"/>
    <cellStyle name="Comma 6 2 2 8" xfId="17553" xr:uid="{23372EE7-662F-426D-807A-16526B35894C}"/>
    <cellStyle name="Comma 6 2 3" xfId="2747" xr:uid="{B40F7422-37F5-4BC4-9CFE-D6A395E00A78}"/>
    <cellStyle name="Comma 6 2 3 2" xfId="5529" xr:uid="{8CBDCCF6-18B6-4FC3-A94A-BF9E5E2D47E5}"/>
    <cellStyle name="Comma 6 2 3 2 2" xfId="13859" xr:uid="{994FEC5F-B081-4E9D-80E6-44A80E31915C}"/>
    <cellStyle name="Comma 6 2 3 2 2 2" xfId="30516" xr:uid="{2DE964F6-D015-44D8-8933-FF40706FACCF}"/>
    <cellStyle name="Comma 6 2 3 2 3" xfId="22188" xr:uid="{1382EAC0-2005-4B1E-8C9D-30897177C5BC}"/>
    <cellStyle name="Comma 6 2 3 3" xfId="8305" xr:uid="{5A1DF0F6-8C87-4CE8-9485-924B7CAFB9AA}"/>
    <cellStyle name="Comma 6 2 3 3 2" xfId="16635" xr:uid="{FFEAEE67-143F-429F-9A2F-D2011CDA8627}"/>
    <cellStyle name="Comma 6 2 3 3 2 2" xfId="33292" xr:uid="{E6B8E3A8-2443-47BB-B9E7-662DE93D5CCA}"/>
    <cellStyle name="Comma 6 2 3 3 3" xfId="24964" xr:uid="{42F07640-7D9B-4DE7-BBC4-DF2BC81296A9}"/>
    <cellStyle name="Comma 6 2 3 4" xfId="11083" xr:uid="{7FB83B69-7A0C-40C1-B78D-315C07688699}"/>
    <cellStyle name="Comma 6 2 3 4 2" xfId="27740" xr:uid="{5DD81A02-E99E-4E4F-B67B-0135A5D972A1}"/>
    <cellStyle name="Comma 6 2 3 5" xfId="33694" xr:uid="{EECC3868-1C7C-49E5-8C2C-067D43C52F67}"/>
    <cellStyle name="Comma 6 2 3 6" xfId="19412" xr:uid="{F938CA54-EF00-4D79-8439-D05C285DA4B1}"/>
    <cellStyle name="Comma 6 2 4" xfId="1732" xr:uid="{CEF2F4CA-A59D-4B11-874E-DAB58FC62496}"/>
    <cellStyle name="Comma 6 2 4 2" xfId="4522" xr:uid="{8AF6E06D-86AF-40CA-AF43-501573DFA5BE}"/>
    <cellStyle name="Comma 6 2 4 2 2" xfId="12852" xr:uid="{1D22402E-6D42-44A1-9BA0-A1FE149C024B}"/>
    <cellStyle name="Comma 6 2 4 2 2 2" xfId="29509" xr:uid="{50834A18-A6DA-4B55-9923-38B7FAC7CEA1}"/>
    <cellStyle name="Comma 6 2 4 2 3" xfId="21181" xr:uid="{C6C930B5-3904-4439-86F2-1D54C942D577}"/>
    <cellStyle name="Comma 6 2 4 3" xfId="7298" xr:uid="{477C14C8-C3BE-434C-91C7-92C791054A15}"/>
    <cellStyle name="Comma 6 2 4 3 2" xfId="15628" xr:uid="{A9CFAFA9-2FC8-44F4-97EC-1CA392A2D36B}"/>
    <cellStyle name="Comma 6 2 4 3 2 2" xfId="32285" xr:uid="{9A85F257-F434-40E5-BDC0-1F0027A6179F}"/>
    <cellStyle name="Comma 6 2 4 3 3" xfId="23957" xr:uid="{3B716872-C3F7-4318-8F09-5C6BB282F977}"/>
    <cellStyle name="Comma 6 2 4 4" xfId="10076" xr:uid="{29094E48-F943-4393-B988-4B561E61AB36}"/>
    <cellStyle name="Comma 6 2 4 4 2" xfId="26733" xr:uid="{00C1AEED-131B-4181-99FE-3A183C00C751}"/>
    <cellStyle name="Comma 6 2 4 5" xfId="33554" xr:uid="{5C326D48-0BA7-4C53-8FCC-A78526107DC0}"/>
    <cellStyle name="Comma 6 2 4 6" xfId="18405" xr:uid="{BA9CFEB8-EE01-46C1-985D-FA8FB58BAC83}"/>
    <cellStyle name="Comma 6 2 5" xfId="3195" xr:uid="{72E9F8CE-B7CC-461A-B3C6-4C3C56F6B64C}"/>
    <cellStyle name="Comma 6 2 5 2" xfId="11525" xr:uid="{8C2571FA-EBB1-4328-9F71-18AF908BBCA7}"/>
    <cellStyle name="Comma 6 2 5 2 2" xfId="28182" xr:uid="{8A86773D-615C-4717-A906-BD09C81277D0}"/>
    <cellStyle name="Comma 6 2 5 3" xfId="19854" xr:uid="{F826A2A6-59DF-4EE4-9AA8-686E152965F9}"/>
    <cellStyle name="Comma 6 2 6" xfId="5971" xr:uid="{7CEEA95A-DE79-4467-8736-EDBF32F303DB}"/>
    <cellStyle name="Comma 6 2 6 2" xfId="14301" xr:uid="{68CBECF6-C3EC-4FF7-B330-3619AA76AA3E}"/>
    <cellStyle name="Comma 6 2 6 2 2" xfId="30958" xr:uid="{904729F3-FBBA-4127-99E1-F062C8C1620C}"/>
    <cellStyle name="Comma 6 2 6 3" xfId="22630" xr:uid="{DFC828EB-FAA6-44A3-8FF9-073D532349D4}"/>
    <cellStyle name="Comma 6 2 7" xfId="8749" xr:uid="{A443057C-A2F0-4887-902D-20773352701F}"/>
    <cellStyle name="Comma 6 2 7 2" xfId="25406" xr:uid="{22877BAB-77FD-4095-AE2C-F54DDE7FF736}"/>
    <cellStyle name="Comma 6 2 8" xfId="33419" xr:uid="{0132BE0A-E265-4F09-ADA2-7B4353A23680}"/>
    <cellStyle name="Comma 6 2 9" xfId="17078" xr:uid="{F2266B7B-BDAF-44BC-B07A-617067F9006C}"/>
    <cellStyle name="Comma 6 3" xfId="638" xr:uid="{623F5805-FB8B-464F-AC8E-5A946EE0BD56}"/>
    <cellStyle name="Comma 6 3 2" xfId="2770" xr:uid="{6D0FCF1A-164B-4F94-9F02-878B001FE8F1}"/>
    <cellStyle name="Comma 6 3 2 2" xfId="5552" xr:uid="{3B5ADBDD-C9C6-4FEF-BA45-9DAD36D81D1C}"/>
    <cellStyle name="Comma 6 3 2 2 2" xfId="13882" xr:uid="{CF6ED9A3-F0E4-43F1-962D-57994337A06D}"/>
    <cellStyle name="Comma 6 3 2 2 2 2" xfId="30539" xr:uid="{F2CBE873-7AE8-4429-B8EB-46523E4F278B}"/>
    <cellStyle name="Comma 6 3 2 2 3" xfId="22211" xr:uid="{32FCEFA9-6BD5-41F4-B943-468A66948ED3}"/>
    <cellStyle name="Comma 6 3 2 3" xfId="8328" xr:uid="{1784A949-0272-460F-8A4E-390D245D796F}"/>
    <cellStyle name="Comma 6 3 2 3 2" xfId="16658" xr:uid="{49BA4316-A77B-4930-9DDF-4574DC6C3E57}"/>
    <cellStyle name="Comma 6 3 2 3 2 2" xfId="33315" xr:uid="{CCBF0AAF-05FF-407D-8FEF-A09D935ED014}"/>
    <cellStyle name="Comma 6 3 2 3 3" xfId="24987" xr:uid="{307895D2-4D0F-4082-B748-2C74EC0B0E85}"/>
    <cellStyle name="Comma 6 3 2 4" xfId="11106" xr:uid="{5F26CB1B-720D-4675-AD90-343465DC7C67}"/>
    <cellStyle name="Comma 6 3 2 4 2" xfId="27763" xr:uid="{184AA95C-FAE8-4EF5-B208-C923E1B13AAD}"/>
    <cellStyle name="Comma 6 3 2 5" xfId="33717" xr:uid="{78764251-ED40-401E-B5C5-0BCDF73F5C53}"/>
    <cellStyle name="Comma 6 3 2 6" xfId="19435" xr:uid="{47893BAB-AFF6-42E6-9E40-293426DB22CE}"/>
    <cellStyle name="Comma 6 3 3" xfId="1968" xr:uid="{A770F646-156F-41D2-9B60-2BFE88DE2A02}"/>
    <cellStyle name="Comma 6 3 3 2" xfId="4758" xr:uid="{C8DBF822-3178-487F-A8B3-93EBC6724888}"/>
    <cellStyle name="Comma 6 3 3 2 2" xfId="13088" xr:uid="{C3429987-20DF-4E95-B437-F1522EAEEBFE}"/>
    <cellStyle name="Comma 6 3 3 2 2 2" xfId="29745" xr:uid="{D3C6C1EF-98E6-41B7-9107-7E8BA32B3526}"/>
    <cellStyle name="Comma 6 3 3 2 3" xfId="21417" xr:uid="{6EB5434C-8F29-4A17-8E3F-6CCE9C0C6C86}"/>
    <cellStyle name="Comma 6 3 3 3" xfId="7534" xr:uid="{716BBB49-021E-4822-837D-66A26B8CB829}"/>
    <cellStyle name="Comma 6 3 3 3 2" xfId="15864" xr:uid="{964E50D5-A981-4C20-BE1A-6BB272C054A6}"/>
    <cellStyle name="Comma 6 3 3 3 2 2" xfId="32521" xr:uid="{A79C8531-97AE-462B-A96D-0DCCA10A96D3}"/>
    <cellStyle name="Comma 6 3 3 3 3" xfId="24193" xr:uid="{81BB05EA-6332-4941-BF8F-9B848D2E35A1}"/>
    <cellStyle name="Comma 6 3 3 4" xfId="10312" xr:uid="{A2430576-3CF0-4B22-B2D6-48812FAD0C1A}"/>
    <cellStyle name="Comma 6 3 3 4 2" xfId="26969" xr:uid="{7CDDD766-C6B6-4250-B0F1-7452A41E9C7E}"/>
    <cellStyle name="Comma 6 3 3 5" xfId="33577" xr:uid="{041E84DF-52B6-41E6-92F5-E80E0A4F5A7B}"/>
    <cellStyle name="Comma 6 3 3 6" xfId="18641" xr:uid="{01D4ABDE-3DAB-475E-8F40-FAE3DA86F2F1}"/>
    <cellStyle name="Comma 6 3 4" xfId="3431" xr:uid="{A2E7EF91-72DF-40DD-BA18-F25C18FEBE95}"/>
    <cellStyle name="Comma 6 3 4 2" xfId="11761" xr:uid="{614F48AE-BCB2-4420-9AEB-94D7364BF425}"/>
    <cellStyle name="Comma 6 3 4 2 2" xfId="28418" xr:uid="{DCB2083C-54EE-4EBD-B6D6-62E1EAED429E}"/>
    <cellStyle name="Comma 6 3 4 3" xfId="20090" xr:uid="{EF1844E0-3574-46D6-B664-47276C01C5EA}"/>
    <cellStyle name="Comma 6 3 5" xfId="6207" xr:uid="{B2159648-D4DC-4851-8F0E-B4C4006E8658}"/>
    <cellStyle name="Comma 6 3 5 2" xfId="14537" xr:uid="{157E4150-9CE7-4C26-9817-5F50BC5B3652}"/>
    <cellStyle name="Comma 6 3 5 2 2" xfId="31194" xr:uid="{B7FF4E61-B0F5-4B12-871A-47EF9C1799EA}"/>
    <cellStyle name="Comma 6 3 5 3" xfId="22866" xr:uid="{5D2CFE8E-C5B6-47A2-99A2-204ED0F5C956}"/>
    <cellStyle name="Comma 6 3 6" xfId="8985" xr:uid="{D889FCFD-7C5C-446D-9B24-450EC83DF527}"/>
    <cellStyle name="Comma 6 3 6 2" xfId="25642" xr:uid="{294F8739-08FB-4231-A4B9-E0081555335F}"/>
    <cellStyle name="Comma 6 3 7" xfId="33442" xr:uid="{8063ED3B-B976-4018-A223-A6A2C0A8A7C4}"/>
    <cellStyle name="Comma 6 3 8" xfId="17314" xr:uid="{D318EFBF-A46A-4C1C-98DC-A56717EC73C3}"/>
    <cellStyle name="Comma 6 4" xfId="1115" xr:uid="{9AE43BBA-615E-4C00-BBC3-B317B470DA18}"/>
    <cellStyle name="Comma 6 4 2" xfId="2819" xr:uid="{373CA06F-66C4-4110-A200-51E830CC5C4F}"/>
    <cellStyle name="Comma 6 4 2 2" xfId="5599" xr:uid="{88565AD1-E3D4-4600-9BC7-6D4051EE95DA}"/>
    <cellStyle name="Comma 6 4 2 2 2" xfId="13929" xr:uid="{41338ECE-9DAE-4135-AA4B-F2126A985684}"/>
    <cellStyle name="Comma 6 4 2 2 2 2" xfId="30586" xr:uid="{65BBD83D-7E48-4BF0-8344-2AF1D45FFAE4}"/>
    <cellStyle name="Comma 6 4 2 2 3" xfId="22258" xr:uid="{5EE9D5B8-7D7C-4EF5-B264-59E29836D588}"/>
    <cellStyle name="Comma 6 4 2 3" xfId="8375" xr:uid="{788F5163-7770-438D-A4A7-5AF46CD7FCF9}"/>
    <cellStyle name="Comma 6 4 2 3 2" xfId="16705" xr:uid="{B9A4205B-E46D-421A-8D2F-B6280B2B1E81}"/>
    <cellStyle name="Comma 6 4 2 3 2 2" xfId="33362" xr:uid="{23294F61-ECA4-44BF-9500-72695456FDDD}"/>
    <cellStyle name="Comma 6 4 2 3 3" xfId="25034" xr:uid="{6E5EAC44-6015-4425-95AE-F4AC07F1942C}"/>
    <cellStyle name="Comma 6 4 2 4" xfId="11153" xr:uid="{702C2483-298B-43C6-A087-3E30EDDE273C}"/>
    <cellStyle name="Comma 6 4 2 4 2" xfId="27810" xr:uid="{894A5AE8-8987-41DC-907A-1A57F63853E3}"/>
    <cellStyle name="Comma 6 4 2 5" xfId="33766" xr:uid="{3B8CBEA3-A6B9-4218-8A07-C74C0A62809A}"/>
    <cellStyle name="Comma 6 4 2 6" xfId="19482" xr:uid="{112D4A5C-859C-485B-9EB7-63FCAB4BF227}"/>
    <cellStyle name="Comma 6 4 3" xfId="2443" xr:uid="{37F6765B-7183-4393-A4FD-D54AF1128BA7}"/>
    <cellStyle name="Comma 6 4 3 2" xfId="5233" xr:uid="{A7FB9D49-6211-412A-8542-623BB8FC53CC}"/>
    <cellStyle name="Comma 6 4 3 2 2" xfId="13563" xr:uid="{A6729593-997A-4D6C-B43A-E1A94CC5F2A8}"/>
    <cellStyle name="Comma 6 4 3 2 2 2" xfId="30220" xr:uid="{B1608B80-6219-424E-912E-6490961F63EE}"/>
    <cellStyle name="Comma 6 4 3 2 3" xfId="21892" xr:uid="{D8A8608A-E65D-4697-B4A2-A036D153FEFD}"/>
    <cellStyle name="Comma 6 4 3 3" xfId="8009" xr:uid="{802DB615-8501-431F-8A38-2FE4FB696AE5}"/>
    <cellStyle name="Comma 6 4 3 3 2" xfId="16339" xr:uid="{E7840CD8-5995-40DA-B888-E5C4E227AC0B}"/>
    <cellStyle name="Comma 6 4 3 3 2 2" xfId="32996" xr:uid="{22D7F9DC-AA6A-4B6D-B2B7-A4887D82D8DD}"/>
    <cellStyle name="Comma 6 4 3 3 3" xfId="24668" xr:uid="{91823940-27FC-4C20-986B-0DFFDA6DEE82}"/>
    <cellStyle name="Comma 6 4 3 4" xfId="10787" xr:uid="{A428BE72-E939-458F-8CE1-B401F4ED6E52}"/>
    <cellStyle name="Comma 6 4 3 4 2" xfId="27444" xr:uid="{5629BDF4-1AEA-4460-B4D2-16D47966CA58}"/>
    <cellStyle name="Comma 6 4 3 5" xfId="33624" xr:uid="{92515A21-7B43-4D61-A2BC-2C60B243F464}"/>
    <cellStyle name="Comma 6 4 3 6" xfId="19116" xr:uid="{82A20CF7-DD60-4A56-8126-DD2AF98342D3}"/>
    <cellStyle name="Comma 6 4 4" xfId="3906" xr:uid="{20AE064B-3A61-4216-B0F8-9DE0FA5AA186}"/>
    <cellStyle name="Comma 6 4 4 2" xfId="12236" xr:uid="{124A52AF-9414-47E0-9ED8-5B5E0BB48389}"/>
    <cellStyle name="Comma 6 4 4 2 2" xfId="28893" xr:uid="{AB8B5AEA-D166-4F51-9E8E-E161936104F2}"/>
    <cellStyle name="Comma 6 4 4 3" xfId="20565" xr:uid="{B94EB6F3-B918-434C-9893-F3C98777A39D}"/>
    <cellStyle name="Comma 6 4 5" xfId="6682" xr:uid="{9CA8B3D8-F0AF-490E-A6CB-A1A165FCD769}"/>
    <cellStyle name="Comma 6 4 5 2" xfId="15012" xr:uid="{FCE9CD83-7CFE-4598-8102-8145E096732F}"/>
    <cellStyle name="Comma 6 4 5 2 2" xfId="31669" xr:uid="{CD9AEE2B-7287-40A4-8416-48F95FAEFA21}"/>
    <cellStyle name="Comma 6 4 5 3" xfId="23341" xr:uid="{5C7E3E32-FCDF-4F0D-98D5-4F7A20E78505}"/>
    <cellStyle name="Comma 6 4 6" xfId="9460" xr:uid="{E2035E35-830F-4344-9918-C21ECA154D51}"/>
    <cellStyle name="Comma 6 4 6 2" xfId="26117" xr:uid="{BDE6B337-E2B7-4B59-964B-762D6B3E3F89}"/>
    <cellStyle name="Comma 6 4 7" xfId="33491" xr:uid="{52C3214D-8B0A-4BC2-8D8E-D5088F9D3FC7}"/>
    <cellStyle name="Comma 6 4 8" xfId="17789" xr:uid="{26D4218C-341A-405D-8436-3FFE13A180B3}"/>
    <cellStyle name="Comma 6 5" xfId="2724" xr:uid="{B2501EB3-AE3F-49C7-B6AB-432AFBCA98F7}"/>
    <cellStyle name="Comma 6 5 2" xfId="5506" xr:uid="{2282AB15-4BA0-4C0A-8B9C-4C37454CCF38}"/>
    <cellStyle name="Comma 6 5 2 2" xfId="13836" xr:uid="{AB9D6F2F-2DD5-4795-BF47-FB731EF0EF2F}"/>
    <cellStyle name="Comma 6 5 2 2 2" xfId="30493" xr:uid="{4AEA3165-BEDF-42DF-88DA-D9DB127A46BF}"/>
    <cellStyle name="Comma 6 5 2 3" xfId="22165" xr:uid="{3A3C992D-42B2-4613-8DB8-0A760D34E945}"/>
    <cellStyle name="Comma 6 5 3" xfId="8282" xr:uid="{E5892314-DA08-482B-809A-0319F575B605}"/>
    <cellStyle name="Comma 6 5 3 2" xfId="16612" xr:uid="{E4611417-764B-4022-AE7F-D6625952D3AA}"/>
    <cellStyle name="Comma 6 5 3 2 2" xfId="33269" xr:uid="{FBC69258-F1D8-4007-A4AC-5AB7063D0888}"/>
    <cellStyle name="Comma 6 5 3 3" xfId="24941" xr:uid="{09B8712F-4461-484A-9265-E09752FF1CE4}"/>
    <cellStyle name="Comma 6 5 4" xfId="11060" xr:uid="{E24DC8FC-4F0F-4EF7-ACBA-D7BA61847688}"/>
    <cellStyle name="Comma 6 5 4 2" xfId="27717" xr:uid="{24DB4029-A623-4061-AEBF-BC792CF69F8F}"/>
    <cellStyle name="Comma 6 5 5" xfId="33671" xr:uid="{BD0D792B-BA72-4CC2-B179-33759A86E29A}"/>
    <cellStyle name="Comma 6 5 6" xfId="19389" xr:uid="{A6F0B6A0-7E8E-4797-9B1A-085CCB05A2DE}"/>
    <cellStyle name="Comma 6 6" xfId="1495" xr:uid="{C2F81020-944F-46B4-8A91-34FCA7AE2DA2}"/>
    <cellStyle name="Comma 6 6 2" xfId="4285" xr:uid="{95308C03-8885-46E2-B7F9-43BAA75C78D6}"/>
    <cellStyle name="Comma 6 6 2 2" xfId="12615" xr:uid="{E5E07207-82F5-4EDF-8530-1672F80BAB8A}"/>
    <cellStyle name="Comma 6 6 2 2 2" xfId="29272" xr:uid="{141A3951-863C-4EC7-B7A1-706AE8FE8843}"/>
    <cellStyle name="Comma 6 6 2 3" xfId="20944" xr:uid="{E0B6F8CF-58AB-43F4-9867-1AB737C5CE64}"/>
    <cellStyle name="Comma 6 6 3" xfId="7061" xr:uid="{28BA99D8-FBDE-4D54-A244-DA034E983179}"/>
    <cellStyle name="Comma 6 6 3 2" xfId="15391" xr:uid="{68FE5CAD-F4B2-49FD-A1BA-84BEF814F57E}"/>
    <cellStyle name="Comma 6 6 3 2 2" xfId="32048" xr:uid="{5DFB1AAA-7C14-4420-B5F1-39645C0E249F}"/>
    <cellStyle name="Comma 6 6 3 3" xfId="23720" xr:uid="{1E768928-4981-4A09-9F54-50F3C1C46019}"/>
    <cellStyle name="Comma 6 6 4" xfId="9839" xr:uid="{0B74127C-1B90-4F16-A4B5-97971D3530F0}"/>
    <cellStyle name="Comma 6 6 4 2" xfId="26496" xr:uid="{876320C0-3EB1-46F4-BD83-A54396D2EADE}"/>
    <cellStyle name="Comma 6 6 5" xfId="33531" xr:uid="{DBCB3964-3283-4131-945F-2ECC41678174}"/>
    <cellStyle name="Comma 6 6 6" xfId="18168" xr:uid="{CE52D86C-2978-4AAE-BCC9-154E87A8EC3B}"/>
    <cellStyle name="Comma 6 7" xfId="2958" xr:uid="{6579EB80-8738-44B0-9AFE-9CF1E51A9A1B}"/>
    <cellStyle name="Comma 6 7 2" xfId="11288" xr:uid="{18E09FA1-3F67-4454-808F-240801CF120E}"/>
    <cellStyle name="Comma 6 7 2 2" xfId="27945" xr:uid="{339BE2B8-93DE-4DC7-89B5-FBF2F84E2A8E}"/>
    <cellStyle name="Comma 6 7 3" xfId="19617" xr:uid="{CE206A9D-7CBD-4D3A-9FD7-289321F42CEB}"/>
    <cellStyle name="Comma 6 8" xfId="5734" xr:uid="{5547C339-2799-4937-8F7C-1CFD011C5DBE}"/>
    <cellStyle name="Comma 6 8 2" xfId="14064" xr:uid="{19AFB338-7840-486E-8572-50E64CB4AE5B}"/>
    <cellStyle name="Comma 6 8 2 2" xfId="30721" xr:uid="{1C008D3C-4986-4521-9CF3-A834CBB24F39}"/>
    <cellStyle name="Comma 6 8 3" xfId="22393" xr:uid="{E2F6715B-8587-4603-8A72-0E0A1A739DD4}"/>
    <cellStyle name="Comma 6 9" xfId="8512" xr:uid="{DB30E3E6-4311-432C-91C2-D174D77CABE4}"/>
    <cellStyle name="Comma 6 9 2" xfId="25169" xr:uid="{B29D5272-E9DD-4B14-AFA1-5DA07896A288}"/>
    <cellStyle name="Comma 7" xfId="1258" xr:uid="{71854B5F-AE49-45F1-BC0E-D800C25A6C1D}"/>
    <cellStyle name="Comma 7 2" xfId="2834" xr:uid="{284910B7-0910-4917-8CAE-0199EF9FC398}"/>
    <cellStyle name="Comma 7 2 2" xfId="5614" xr:uid="{F6C18915-7CD3-4D3E-9E40-EBD851B70C4C}"/>
    <cellStyle name="Comma 7 2 2 2" xfId="13944" xr:uid="{23401C44-7950-4140-A636-CDCDDA9D202A}"/>
    <cellStyle name="Comma 7 2 2 2 2" xfId="30601" xr:uid="{E11C420C-393C-41E6-B2F3-E08F7A133919}"/>
    <cellStyle name="Comma 7 2 2 3" xfId="22273" xr:uid="{4C8BB94E-9A34-4368-AC3F-FFC101CCBF85}"/>
    <cellStyle name="Comma 7 2 3" xfId="8390" xr:uid="{E77B5A43-85B2-4584-92A4-87A308574E83}"/>
    <cellStyle name="Comma 7 2 3 2" xfId="16720" xr:uid="{1EDFA05A-82C4-4381-A9B9-3A652A13ED4F}"/>
    <cellStyle name="Comma 7 2 3 2 2" xfId="33377" xr:uid="{2941E2F4-0828-42AA-9A00-32022864A8A6}"/>
    <cellStyle name="Comma 7 2 3 3" xfId="25049" xr:uid="{9589929B-D240-48AC-8078-F1E4BEE54F51}"/>
    <cellStyle name="Comma 7 2 4" xfId="11168" xr:uid="{27B1CA3F-7C92-4D62-98EF-B2D0F4153DFA}"/>
    <cellStyle name="Comma 7 2 4 2" xfId="27825" xr:uid="{6E9F150A-5354-41F2-B41A-70841665B410}"/>
    <cellStyle name="Comma 7 2 5" xfId="33781" xr:uid="{A8A26417-BEEE-4185-93AB-3DDD4CA1FC68}"/>
    <cellStyle name="Comma 7 2 6" xfId="19497" xr:uid="{51737841-89CC-48C4-A711-D7250E93D00A}"/>
    <cellStyle name="Comma 7 3" xfId="2586" xr:uid="{E894DDDF-E794-4B64-B16D-8FA823C0A3E1}"/>
    <cellStyle name="Comma 7 3 2" xfId="5376" xr:uid="{DF32E848-0071-43A9-9F12-1C324DF23350}"/>
    <cellStyle name="Comma 7 3 2 2" xfId="13706" xr:uid="{F4BBEC98-ABF3-4F82-95E8-40965C918561}"/>
    <cellStyle name="Comma 7 3 2 2 2" xfId="30363" xr:uid="{81E6AEC4-B20E-4BDF-8C76-F37289F4DE52}"/>
    <cellStyle name="Comma 7 3 2 3" xfId="22035" xr:uid="{700DF6B5-85B1-46CF-9AF4-B04C749A13AC}"/>
    <cellStyle name="Comma 7 3 3" xfId="8152" xr:uid="{F0432AD4-4591-4AED-9F7E-2E2DE4400A6B}"/>
    <cellStyle name="Comma 7 3 3 2" xfId="16482" xr:uid="{4EF0E53A-1084-4C6B-B60E-D5040F6B33C1}"/>
    <cellStyle name="Comma 7 3 3 2 2" xfId="33139" xr:uid="{2B1549C2-7838-468D-88AC-EA380754408C}"/>
    <cellStyle name="Comma 7 3 3 3" xfId="24811" xr:uid="{D7B2E0D3-C61D-4088-A6E2-037AEC88012E}"/>
    <cellStyle name="Comma 7 3 4" xfId="10930" xr:uid="{4382C7A7-26D4-4C0E-8543-30C8418B2B60}"/>
    <cellStyle name="Comma 7 3 4 2" xfId="27587" xr:uid="{8352904F-826E-466D-B3E6-0765B9FA3906}"/>
    <cellStyle name="Comma 7 3 5" xfId="33639" xr:uid="{B7A96D2B-B535-48BC-B195-EE7A2FF66458}"/>
    <cellStyle name="Comma 7 3 6" xfId="19259" xr:uid="{0D47F082-5210-48CB-8958-96D0ACC3A541}"/>
    <cellStyle name="Comma 7 4" xfId="4049" xr:uid="{548C151C-F465-46CE-950D-8614D08CD00B}"/>
    <cellStyle name="Comma 7 4 2" xfId="12379" xr:uid="{E83FCF89-8178-4021-8DDE-C512273D2F6A}"/>
    <cellStyle name="Comma 7 4 2 2" xfId="29036" xr:uid="{D419F389-33D3-4C0D-B1BE-661428B972FA}"/>
    <cellStyle name="Comma 7 4 3" xfId="20708" xr:uid="{9FA528E1-B7CD-408C-B290-BCD6055EEE4D}"/>
    <cellStyle name="Comma 7 5" xfId="6825" xr:uid="{004A7C5F-7633-424F-AF21-F5A11CC47209}"/>
    <cellStyle name="Comma 7 5 2" xfId="15155" xr:uid="{1ADD20AE-D14F-4B6A-B54A-68B0E3FEC52E}"/>
    <cellStyle name="Comma 7 5 2 2" xfId="31812" xr:uid="{2498B361-4A5D-4DC1-B51D-B346EB21EAF7}"/>
    <cellStyle name="Comma 7 5 3" xfId="23484" xr:uid="{9EF48EFE-12E8-4CD7-B799-5CAD879B54C5}"/>
    <cellStyle name="Comma 7 6" xfId="9603" xr:uid="{D18E9D4F-7D32-4AB1-9355-DD11417061AC}"/>
    <cellStyle name="Comma 7 6 2" xfId="26260" xr:uid="{05D8ACDD-D740-404A-8E7C-DE94D62A3E69}"/>
    <cellStyle name="Comma 7 7" xfId="33506" xr:uid="{325A53C8-2F22-4C64-BCBA-6B1543E3CCB6}"/>
    <cellStyle name="Comma 7 8" xfId="17932" xr:uid="{8970B386-4442-4D02-8B7B-D3E2C424189A}"/>
    <cellStyle name="Comma 8" xfId="1260" xr:uid="{444E86A9-4D62-4C76-8E9A-3B9F2D8BC471}"/>
    <cellStyle name="Comma 8 2" xfId="2588" xr:uid="{2253984C-5898-4F81-AD82-98D4DF3948E6}"/>
    <cellStyle name="Comma 8 2 2" xfId="5378" xr:uid="{652576B0-24D8-412D-96FE-D825B0726600}"/>
    <cellStyle name="Comma 8 2 2 2" xfId="13708" xr:uid="{27910E7E-2DEB-41E0-BFE8-D1AF25FA0BB8}"/>
    <cellStyle name="Comma 8 2 2 2 2" xfId="30365" xr:uid="{FE355451-FBDF-43C1-A346-BC627B453C1D}"/>
    <cellStyle name="Comma 8 2 2 3" xfId="22037" xr:uid="{B3A17EB5-3D99-48B4-BFF1-A2BA275E8CD4}"/>
    <cellStyle name="Comma 8 2 3" xfId="8154" xr:uid="{CA725531-1BE1-4B27-8364-E837617D5B7F}"/>
    <cellStyle name="Comma 8 2 3 2" xfId="16484" xr:uid="{FF243447-0041-4C73-B702-D6F068DA7D70}"/>
    <cellStyle name="Comma 8 2 3 2 2" xfId="33141" xr:uid="{F19962E8-90E7-42E9-9B9B-7A33AFD32D37}"/>
    <cellStyle name="Comma 8 2 3 3" xfId="24813" xr:uid="{7606A0D3-2A15-4893-96FE-53F75D4E02C8}"/>
    <cellStyle name="Comma 8 2 4" xfId="10932" xr:uid="{CDAE7417-A061-4FF0-A683-1CC0A9DD3CA1}"/>
    <cellStyle name="Comma 8 2 4 2" xfId="27589" xr:uid="{C72CF7E7-66ED-406F-8C85-F1C60FE952C0}"/>
    <cellStyle name="Comma 8 2 5" xfId="33640" xr:uid="{F1222C9C-DE0F-443D-8C2A-C63B9F9DF298}"/>
    <cellStyle name="Comma 8 2 6" xfId="19261" xr:uid="{A99DF0D4-B0D8-406D-8589-7792B207EE22}"/>
    <cellStyle name="Comma 8 3" xfId="4051" xr:uid="{1BA9D97A-9D5B-41BB-B9CF-354954C5A312}"/>
    <cellStyle name="Comma 8 3 2" xfId="12381" xr:uid="{FBBA3E71-ABCD-4B41-B9F1-122453D6381F}"/>
    <cellStyle name="Comma 8 3 2 2" xfId="29038" xr:uid="{6BBA7CBC-5B54-4004-99C1-29579EAF072E}"/>
    <cellStyle name="Comma 8 3 3" xfId="20710" xr:uid="{FAE92ACC-BDD4-45D0-B84F-44191D7889DA}"/>
    <cellStyle name="Comma 8 4" xfId="6827" xr:uid="{24C34F9B-619A-405B-B31C-84D63AD7F689}"/>
    <cellStyle name="Comma 8 4 2" xfId="15157" xr:uid="{06FA3D75-0F5D-413E-B89E-A1011058ACE0}"/>
    <cellStyle name="Comma 8 4 2 2" xfId="31814" xr:uid="{773718E8-3C2A-43F1-AFB5-E8A668F5C69F}"/>
    <cellStyle name="Comma 8 4 3" xfId="23486" xr:uid="{80C7E3C3-F6FB-40C8-83CF-FAAF2DD825DD}"/>
    <cellStyle name="Comma 8 5" xfId="9605" xr:uid="{3629C426-0BDE-4F43-AFA8-481B47A6FCDB}"/>
    <cellStyle name="Comma 8 5 2" xfId="26262" xr:uid="{B56B4501-6CB8-4E55-8947-FDFF3C8899FF}"/>
    <cellStyle name="Comma 8 6" xfId="33507" xr:uid="{B4BCE44E-A36D-42E1-BB18-C2D498BEBB06}"/>
    <cellStyle name="Comma 8 7" xfId="17934" xr:uid="{E8074ECC-5AE7-446E-81B9-16C97309E2FE}"/>
    <cellStyle name="Comma0 - Type3" xfId="34832" xr:uid="{4150569A-D131-43F6-BA61-D792ADDDD87D}"/>
    <cellStyle name="Constant" xfId="34670" xr:uid="{6C3C2523-E76B-45F0-A258-44C9694D4527}"/>
    <cellStyle name="Constant 2" xfId="34683" xr:uid="{3C1530A1-0918-4246-BBBF-BEA29064107F}"/>
    <cellStyle name="Constants" xfId="33786" xr:uid="{0F994ADE-77FF-4713-A766-51821E9AAA27}"/>
    <cellStyle name="ContentsHyperlink" xfId="34017" xr:uid="{C2603FAC-2513-4E2F-9E78-7CAAE5AF76CD}"/>
    <cellStyle name="CustomCellsOrange" xfId="33914" xr:uid="{0DA2A788-0005-4EB3-9F08-926D1AB54B30}"/>
    <cellStyle name="CustomCellsOrange 2" xfId="34191" xr:uid="{3B0DF4E3-EE41-4B5C-BD2B-3F87E6B490DD}"/>
    <cellStyle name="CustomCellsOrange 2 2" xfId="34214" xr:uid="{D24D718A-BEDB-4263-A5C7-24AD5556E009}"/>
    <cellStyle name="CustomCellsOrange 2 2 2" xfId="34284" xr:uid="{B1EB2194-2EF5-4EAD-8F5A-C7CF79A5F9B3}"/>
    <cellStyle name="CustomCellsOrange 2 2 2 2" xfId="34450" xr:uid="{6BB1AEEE-BE1A-48BC-8FB5-C93310026153}"/>
    <cellStyle name="CustomCellsOrange 2 2 2 2 2" xfId="34664" xr:uid="{BE71A238-088C-431C-9D81-3645E738BBF3}"/>
    <cellStyle name="CustomCellsOrange 2 2 3" xfId="34433" xr:uid="{10108427-052B-4B6F-8E1D-68E10692DAB6}"/>
    <cellStyle name="CustomCellsOrange 2 2 3 2" xfId="34648" xr:uid="{C212AB7A-D1C9-4789-A689-0B765C8DF51B}"/>
    <cellStyle name="CustomCellsOrange 2 2 4" xfId="34351" xr:uid="{2B868170-0103-4E51-8F69-DFD742D01690}"/>
    <cellStyle name="CustomCellsOrange 2 2 4 2" xfId="34566" xr:uid="{9AFAE402-1D92-4988-8CA9-722D6F4785CE}"/>
    <cellStyle name="CustomCellsOrange 2 2 5" xfId="34452" xr:uid="{37FED1C6-E469-4EA6-B247-7DC23B24C4EF}"/>
    <cellStyle name="CustomCellsOrange 2 2 5 2" xfId="34666" xr:uid="{ED1F59E8-C541-4C98-961D-9E2E7756BE42}"/>
    <cellStyle name="CustomCellsOrange 3" xfId="34049" xr:uid="{655EBA78-7AF8-4FBC-83FD-5B6517C5C4B3}"/>
    <cellStyle name="CustomCellsOrange 3 2" xfId="34388" xr:uid="{E1ABF8E4-2FE5-472A-93D9-600CB7B18EF7}"/>
    <cellStyle name="CustomCellsOrange 3 2 2" xfId="34603" xr:uid="{B73FB253-5876-48F4-B39A-34BF69565229}"/>
    <cellStyle name="CustomCellsOrange 3 3" xfId="34321" xr:uid="{A89A66F3-35EF-44AC-871B-89B88DFF236D}"/>
    <cellStyle name="CustomCellsOrange 3 3 2" xfId="34536" xr:uid="{B2B71F05-3784-4D19-89A8-F9C1E6EF036B}"/>
    <cellStyle name="CustomCellsOrange 3 4" xfId="34334" xr:uid="{E7BC91C6-2953-4EE5-879A-8516D1C9709B}"/>
    <cellStyle name="CustomCellsOrange 3 4 2" xfId="34549" xr:uid="{FE261BDF-D19F-47EB-991D-2B4CB868B2D9}"/>
    <cellStyle name="CustomCellsOrange 3 5" xfId="34474" xr:uid="{19A4DC4E-D0E0-42D3-82EE-CC6CB408AAA1}"/>
    <cellStyle name="CustomizationCells" xfId="33799" xr:uid="{845309C8-0B05-475E-9243-283C7F88130F}"/>
    <cellStyle name="CustomizationCells 2" xfId="34192" xr:uid="{2B744757-B958-487C-B5AC-ABD0B485592B}"/>
    <cellStyle name="CustomizationCells 2 2" xfId="34215" xr:uid="{DFF92968-586E-45FA-9994-20D9624AD0E8}"/>
    <cellStyle name="CustomizationCells 2 2 2" xfId="34285" xr:uid="{FEB1512F-CE63-42C5-B9D1-9A474EA5B659}"/>
    <cellStyle name="CustomizationCells 2 2 2 2" xfId="34451" xr:uid="{77203925-A93A-48CD-8F30-F72CFCD01EF3}"/>
    <cellStyle name="CustomizationCells 2 2 2 2 2" xfId="34665" xr:uid="{83D6E2C5-87C9-47E0-BAED-895967EEAA06}"/>
    <cellStyle name="CustomizationCells 2 2 3" xfId="34434" xr:uid="{E973AC9B-9A95-4CD6-8E58-14EF076CD257}"/>
    <cellStyle name="CustomizationCells 2 2 3 2" xfId="34649" xr:uid="{F6062C61-C08A-4D89-AB5C-7B35889A3CC0}"/>
    <cellStyle name="CustomizationCells 2 2 4" xfId="34297" xr:uid="{0670246E-3BB3-4D92-9B7E-FEDF38B3F35F}"/>
    <cellStyle name="CustomizationCells 2 2 4 2" xfId="34512" xr:uid="{C74FA3F0-529A-476F-B32D-93FBAD6A9258}"/>
    <cellStyle name="CustomizationCells 2 2 5" xfId="34453" xr:uid="{30F6A695-FA1B-45B3-8DE1-A1DD2998C200}"/>
    <cellStyle name="CustomizationCells 2 2 5 2" xfId="34667" xr:uid="{1E04D4D0-0D25-4336-A0CC-BA08621051DB}"/>
    <cellStyle name="CustomizationCells 3" xfId="34050" xr:uid="{7CE0B608-D5F8-4BB0-A742-A73041AB67B1}"/>
    <cellStyle name="CustomizationCells 3 2" xfId="34389" xr:uid="{42996646-71B6-494A-A174-9D2E1F420901}"/>
    <cellStyle name="CustomizationCells 3 2 2" xfId="34604" xr:uid="{857E8427-FD44-406E-9B51-DA5D3EF7C6C0}"/>
    <cellStyle name="CustomizationCells 3 3" xfId="34416" xr:uid="{B45FE9CE-F01E-4BBC-B33B-831160238E4D}"/>
    <cellStyle name="CustomizationCells 3 3 2" xfId="34631" xr:uid="{956CD159-8513-4349-B7C9-047776DEB4AB}"/>
    <cellStyle name="CustomizationCells 3 4" xfId="34336" xr:uid="{3D1D96D4-648F-492B-87E0-D927ADD3F95E}"/>
    <cellStyle name="CustomizationCells 3 4 2" xfId="34551" xr:uid="{13DDAC56-6E78-4FAA-A280-C3C41EAE99D3}"/>
    <cellStyle name="CustomizationCells 3 5" xfId="34475" xr:uid="{EB318B6E-3BBB-4B7E-ADAA-38FCEB29FAAF}"/>
    <cellStyle name="CustomizationCells 4" xfId="33852" xr:uid="{3E7D912D-8A1D-4DC3-A611-38920B4FAC78}"/>
    <cellStyle name="CustomizationGreenCells" xfId="33915" xr:uid="{B7FD846D-61C9-4B9D-A6B8-FD31F61CFA76}"/>
    <cellStyle name="CustomizationGreenCells 2" xfId="34193" xr:uid="{FE0FC3E9-518E-4A59-8D36-0C71DACFE160}"/>
    <cellStyle name="CustomizationGreenCells 3" xfId="34051" xr:uid="{3965C6BF-DF2B-429C-97D1-DCFD2ABCB98E}"/>
    <cellStyle name="CustomizationGreenCells 3 2" xfId="34390" xr:uid="{C48C5B95-956C-4A35-84BE-E560B7E763FD}"/>
    <cellStyle name="CustomizationGreenCells 3 2 2" xfId="34605" xr:uid="{377A8D4C-6E2D-4C5E-BDFF-FBB39DE7A4A1}"/>
    <cellStyle name="CustomizationGreenCells 3 3" xfId="34360" xr:uid="{ED50A531-99FD-43A2-9E0E-F5FB0307E1C7}"/>
    <cellStyle name="CustomizationGreenCells 3 3 2" xfId="34575" xr:uid="{ACAE671E-ABDB-45C9-8B07-451085EF884B}"/>
    <cellStyle name="CustomizationGreenCells 3 4" xfId="34293" xr:uid="{22961B98-7678-43C6-A8C1-BB8220B9F0FF}"/>
    <cellStyle name="CustomizationGreenCells 3 4 2" xfId="34508" xr:uid="{D3E84FF6-FA36-4E03-AE24-2E310A176154}"/>
    <cellStyle name="CustomizationGreenCells 3 5" xfId="34476" xr:uid="{7650F116-40CB-4E9D-A47B-67D50AE56497}"/>
    <cellStyle name="Data" xfId="34671" xr:uid="{EC0A1D7E-EAD5-4D1A-A4CB-D6E2DF0E8942}"/>
    <cellStyle name="Data 2" xfId="34684" xr:uid="{01CCBDB2-F715-4460-8C54-F91AF0ED3B3D}"/>
    <cellStyle name="DocBox_EmptyRow" xfId="33796" xr:uid="{514E08B0-20B4-4719-B2D1-9F3FC39EC8D1}"/>
    <cellStyle name="Eingabe" xfId="33784" xr:uid="{F4E3821C-EC58-4845-8BFE-DD909E625CD7}"/>
    <cellStyle name="Eingabe 2" xfId="34148" xr:uid="{6DBFECB9-7EA3-411F-B352-E634618AB592}"/>
    <cellStyle name="Eingabe 3" xfId="34194" xr:uid="{76AF8F21-6FC9-4A06-905D-EFE10C3DDEBD}"/>
    <cellStyle name="Eingabe 3 2" xfId="34430" xr:uid="{2E3F08A2-FF61-44DD-BCF3-D83343CBC691}"/>
    <cellStyle name="Eingabe 3 2 2" xfId="34645" xr:uid="{991E292E-0446-475B-A92D-172381E754FF}"/>
    <cellStyle name="Eingabe 3 3" xfId="34419" xr:uid="{4D9D7673-1AB6-4B29-9E52-7E5190B57BCF}"/>
    <cellStyle name="Eingabe 3 3 2" xfId="34634" xr:uid="{033DF164-BCFC-46E4-A26F-26F780CD6BB7}"/>
    <cellStyle name="Eingabe 3 4" xfId="34310" xr:uid="{E8858B1A-0EA2-4D0B-A1FF-B8D86E78137D}"/>
    <cellStyle name="Eingabe 3 4 2" xfId="34525" xr:uid="{7572E2AE-0711-4201-B38A-E700CE7DAD77}"/>
    <cellStyle name="Eingabe 3 5" xfId="34493" xr:uid="{7CDE46FF-220A-4D3D-9F4C-2D1060EC1A72}"/>
    <cellStyle name="Eingabe 4" xfId="34053" xr:uid="{7A810B9F-7FFC-4B40-8240-D8B57005319B}"/>
    <cellStyle name="Eingabe 4 2" xfId="34391" xr:uid="{BB0A7AB1-0A53-4E39-998C-B9314FA3E77D}"/>
    <cellStyle name="Eingabe 4 2 2" xfId="34606" xr:uid="{521118A8-D2EC-45DA-8CBE-70F9A7709E1F}"/>
    <cellStyle name="Eingabe 4 3" xfId="34318" xr:uid="{7AB85B9C-1553-4103-8895-7E7997F47208}"/>
    <cellStyle name="Eingabe 4 3 2" xfId="34533" xr:uid="{E8ED3B62-7967-46FD-B7A6-19B5B6BEB72A}"/>
    <cellStyle name="Eingabe 4 4" xfId="34294" xr:uid="{1A12E496-319D-413C-ABAA-E4B6197E3EF7}"/>
    <cellStyle name="Eingabe 4 4 2" xfId="34509" xr:uid="{207BC975-40E0-4364-8BBB-6841A40D595E}"/>
    <cellStyle name="Eingabe 4 5" xfId="34477" xr:uid="{7FCF1B4A-AFFD-4FDE-B319-2E1D511530D2}"/>
    <cellStyle name="Eingabe 5" xfId="34328" xr:uid="{EC0E1A73-89F1-44B5-B0FA-FA29DE3029FB}"/>
    <cellStyle name="Eingabe 5 2" xfId="34543" xr:uid="{7DF20014-84C0-4001-BFB7-65B51F4686AF}"/>
    <cellStyle name="Eingabe 6" xfId="34405" xr:uid="{9839211F-80CD-4612-AAA7-4C28A1D47846}"/>
    <cellStyle name="Eingabe 6 2" xfId="34620" xr:uid="{D0431E51-8C0D-4B83-BA78-EA50AFE9BC03}"/>
    <cellStyle name="Eingabe 7" xfId="34448" xr:uid="{A9EB9104-5680-4F8B-8633-8A3F1F77FB82}"/>
    <cellStyle name="Eingabe 7 2" xfId="34662" xr:uid="{79BB2F3B-706F-4228-96D1-57A6EC5209AC}"/>
    <cellStyle name="Eingabe 8" xfId="34457" xr:uid="{69CD7D28-EF9C-4B49-96D1-76A7121932FA}"/>
    <cellStyle name="Empty_B_border" xfId="33802" xr:uid="{904145C7-9C66-4773-B4A0-D4174226ABFE}"/>
    <cellStyle name="Ergebnis" xfId="33830" hidden="1" xr:uid="{16CFFEEE-6E99-4C79-AC69-E9D6D71E80F9}"/>
    <cellStyle name="Ergebnis 2" xfId="34169" xr:uid="{9EF97FB0-A513-48DA-91C6-EA97ECB88157}"/>
    <cellStyle name="Ergebnis 2 2" xfId="34425" xr:uid="{D9EA7770-00B3-4105-9089-08E2A5B03314}"/>
    <cellStyle name="Ergebnis 2 2 2" xfId="34640" xr:uid="{514132F4-8204-4FC6-B8FC-82947E91388B}"/>
    <cellStyle name="Ergebnis 2 3" xfId="34357" xr:uid="{F27F1AC1-C912-441A-A14F-AAB939BC5B24}"/>
    <cellStyle name="Ergebnis 2 3 2" xfId="34572" xr:uid="{4EBFEDC8-5962-4DBB-83C3-B287FE6C935D}"/>
    <cellStyle name="Ergebnis 2 4" xfId="34348" xr:uid="{52A80D64-BF8A-40C4-87EA-7B5E6A26E232}"/>
    <cellStyle name="Ergebnis 2 4 2" xfId="34563" xr:uid="{A0606E81-BC22-4356-A739-37DE20C88DFF}"/>
    <cellStyle name="Ergebnis 2 5" xfId="34483" xr:uid="{680F711B-6015-4B15-9ABD-D492FD4E8104}"/>
    <cellStyle name="Ergebnis 3" xfId="34062" xr:uid="{4FDDB741-A050-4CCC-B33F-D8616BDBCAA1}"/>
    <cellStyle name="Ergebnis 3 2" xfId="34399" xr:uid="{C1667455-225B-4D83-867C-838BB9818FDE}"/>
    <cellStyle name="Ergebnis 3 2 2" xfId="34614" xr:uid="{31BF8ABB-AF44-4B56-BBB0-D00983D921C4}"/>
    <cellStyle name="Ergebnis 3 3" xfId="34313" xr:uid="{6A3CA21F-A1DA-4AF0-BAAF-C87717F24AEB}"/>
    <cellStyle name="Ergebnis 3 3 2" xfId="34528" xr:uid="{C4FF984A-3092-40DB-91E4-C59854A6F093}"/>
    <cellStyle name="Ergebnis 3 4" xfId="34340" xr:uid="{70A442C0-049A-47F3-A634-2DDC5F55613C}"/>
    <cellStyle name="Ergebnis 3 4 2" xfId="34555" xr:uid="{50CAFAD8-383D-453C-A886-F010EBA92D57}"/>
    <cellStyle name="Ergebnis 3 5" xfId="34479" xr:uid="{04A215BB-B482-47E8-B0E3-4EC35D92E694}"/>
    <cellStyle name="Ergebnis 4" xfId="34329" xr:uid="{83AFD44C-B331-4112-9B45-C05C0F4408BE}"/>
    <cellStyle name="Ergebnis 4 2" xfId="34544" xr:uid="{6C43F93E-FEDD-4D8E-A049-EFAFE06839CF}"/>
    <cellStyle name="Ergebnis 5" xfId="34403" xr:uid="{DCE90718-4D36-494C-ACC1-2AC0C4650A9E}"/>
    <cellStyle name="Ergebnis 5 2" xfId="34618" xr:uid="{7BCA5B1B-F361-459F-8A07-C067A3CE886E}"/>
    <cellStyle name="Ergebnis 6" xfId="34410" xr:uid="{0D86F05D-2231-470E-92E2-69E631EEEF3A}"/>
    <cellStyle name="Ergebnis 6 2" xfId="34625" xr:uid="{BD7EAED3-C27C-4C32-B9BC-BAF8D91F2CAE}"/>
    <cellStyle name="Ergebnis 7" xfId="34458" xr:uid="{5F5C67BA-FEE6-4B32-97BF-06CF59C5FE0F}"/>
    <cellStyle name="Erklärender Text" xfId="33829" hidden="1" xr:uid="{850DC978-6DE4-4035-B868-DA0CEE1CD61A}"/>
    <cellStyle name="Erklärender Text 2" xfId="34170" xr:uid="{D2230CC4-0F5D-4BE1-B1ED-FB2CFE007F3D}"/>
    <cellStyle name="Erklärender Text 3" xfId="34052" xr:uid="{8E97EFEF-FFC0-4089-B9B1-A4DA7B8FB874}"/>
    <cellStyle name="Explanatory Text" xfId="31" builtinId="53" customBuiltin="1"/>
    <cellStyle name="Explanatory Text 2" xfId="33916" xr:uid="{923D1063-786A-484B-899C-994B7D981323}"/>
    <cellStyle name="Explanatory Text 3" xfId="34002" xr:uid="{0BD07925-68B6-4351-BE0F-C4F7761A9CB7}"/>
    <cellStyle name="Fixed2 - Type2" xfId="34833" xr:uid="{3333BB39-A205-446A-B5AB-051A13A0A5D4}"/>
    <cellStyle name="Good" xfId="3" builtinId="26" customBuiltin="1"/>
    <cellStyle name="Good 2" xfId="33917" xr:uid="{48D93C9B-CDAA-4BD5-8D24-80762DE93F8B}"/>
    <cellStyle name="Good 3" xfId="34003" xr:uid="{49E11F2C-9047-4B04-AAAA-27C9EA678607}"/>
    <cellStyle name="Good 4" xfId="34132" xr:uid="{E84153DE-C4A0-4A17-9FF0-23C902B7F7D3}"/>
    <cellStyle name="Gut" xfId="33918" xr:uid="{BBA4724B-FE5C-4CEB-AE64-D8D71E2A57A9}"/>
    <cellStyle name="Heading" xfId="34678" xr:uid="{8F8D25B3-1C5A-4C68-A7E0-1A14C4857ACA}"/>
    <cellStyle name="Heading 1" xfId="20" builtinId="16" customBuiltin="1"/>
    <cellStyle name="Heading 1 2" xfId="33919" xr:uid="{4A65F62E-EAE1-4D53-84F7-CF8AF4C31E7A}"/>
    <cellStyle name="Heading 1 3" xfId="34004" xr:uid="{D29C3F1D-2820-45FD-8B5D-7FC335AEDDA2}"/>
    <cellStyle name="Heading 1 4" xfId="34140" xr:uid="{AEFC51F1-A8B4-471E-A993-3A4365588F50}"/>
    <cellStyle name="Heading 2" xfId="21" builtinId="17" customBuiltin="1"/>
    <cellStyle name="Heading 2 2" xfId="33920" xr:uid="{32E74D90-EEC1-4627-8E5F-E62BF9E22DA3}"/>
    <cellStyle name="Heading 2 3" xfId="34005" xr:uid="{60A0BBFF-8FF2-4F5E-9AE7-A87EC31978BC}"/>
    <cellStyle name="Heading 2 4" xfId="34141" xr:uid="{6E5C78FA-0E69-4917-8DB3-FF61235F199B}"/>
    <cellStyle name="Heading 3" xfId="22" builtinId="18" customBuiltin="1"/>
    <cellStyle name="Heading 3 2" xfId="33921" xr:uid="{5AD79992-1E28-4335-9F8C-0EA1227AF07F}"/>
    <cellStyle name="Heading 3 3" xfId="34006" xr:uid="{47957896-7D4C-4409-9934-78F348B5C3B2}"/>
    <cellStyle name="Heading 3 4" xfId="34142" xr:uid="{515AFB16-64EB-4F18-86B9-BB4367496090}"/>
    <cellStyle name="Heading 4" xfId="23" builtinId="19" customBuiltin="1"/>
    <cellStyle name="Heading 4 2" xfId="33922" xr:uid="{FB056AF8-A355-4123-BEB3-05927788667A}"/>
    <cellStyle name="Heading 4 3" xfId="34007" xr:uid="{6C1B4F4A-F4E5-4AA8-B068-7C4FE9306B32}"/>
    <cellStyle name="Heading 4 4" xfId="34143" xr:uid="{9878DF31-E6F4-40E0-B19E-2EEF84A3A1CF}"/>
    <cellStyle name="Headline" xfId="33785" xr:uid="{7DB377CE-C37B-4CF5-90E8-60EFF992025F}"/>
    <cellStyle name="Hyperlink" xfId="5" builtinId="8"/>
    <cellStyle name="Hyperlink 2" xfId="61" xr:uid="{438BA4B5-78A6-4345-90AC-80D032716607}"/>
    <cellStyle name="Hyperlink 2 2" xfId="34834" xr:uid="{FE16D038-CD94-4537-BC95-56313ED9B846}"/>
    <cellStyle name="Hyperlink 2 3" xfId="34713" xr:uid="{684C22C0-1B41-4BAD-8E53-B9BBED80FEC7}"/>
    <cellStyle name="Hyperlink 3" xfId="280" xr:uid="{1EF3CD9B-F392-4C7A-B2EE-0FC7A3955FCB}"/>
    <cellStyle name="Hyperlink 3 2" xfId="34835" xr:uid="{D20FB30E-7ACC-44CF-AAD2-2ED45B82FFC1}"/>
    <cellStyle name="Hyperlink 4" xfId="34853" xr:uid="{C0F3D9A4-3212-4309-BFC5-26B1AD9A5A56}"/>
    <cellStyle name="Input" xfId="26" builtinId="20" customBuiltin="1"/>
    <cellStyle name="Input 2" xfId="33923" xr:uid="{F8628241-CD1E-4542-A3C1-33D90FC5F33E}"/>
    <cellStyle name="Input 2 2" xfId="34332" xr:uid="{25B2E1B1-8A5E-4610-B038-B2A524D526C2}"/>
    <cellStyle name="Input 2 2 2" xfId="34547" xr:uid="{69730E41-8C35-4779-AE2E-F48AFC5EE83E}"/>
    <cellStyle name="Input 2 2 3" xfId="34846" xr:uid="{B042FC52-A7EA-4285-9C59-C0ECF2A43236}"/>
    <cellStyle name="Input 2 3" xfId="34436" xr:uid="{BB15B3D8-AF9A-4261-846A-DEF2A27D2A12}"/>
    <cellStyle name="Input 2 3 2" xfId="34651" xr:uid="{10C4F116-C35F-4EF1-B9E1-A09677F7FB50}"/>
    <cellStyle name="Input 2 4" xfId="34447" xr:uid="{47CC9A4E-CDA8-4BF8-9838-99F7C117D6D8}"/>
    <cellStyle name="Input 2 4 2" xfId="34661" xr:uid="{490E7C34-E3EE-4F06-947E-5AA1BFB6258F}"/>
    <cellStyle name="Input 2 5" xfId="34459" xr:uid="{0E449564-0700-4FCA-AA7A-83DD7FC50304}"/>
    <cellStyle name="Input 2 6" xfId="34836" xr:uid="{736AE355-A13C-4924-B20D-C85943222149}"/>
    <cellStyle name="Input 3" xfId="34008" xr:uid="{C2B0391F-192B-4C9A-B315-DA12FDD3226F}"/>
    <cellStyle name="Input 3 2" xfId="34364" xr:uid="{A91CC515-DE88-4F02-8C0C-CCFAF5D7DD36}"/>
    <cellStyle name="Input 3 2 2" xfId="34579" xr:uid="{70A81147-E035-43FD-AE72-B2862151B321}"/>
    <cellStyle name="Input 3 3" xfId="34363" xr:uid="{CAE4D9C2-7021-4C19-B0D8-54D369481F8E}"/>
    <cellStyle name="Input 3 3 2" xfId="34578" xr:uid="{E5E8ECFF-4D9D-42C4-AB62-F518C6873CF8}"/>
    <cellStyle name="Input 3 4" xfId="34307" xr:uid="{8DB251C3-60F8-4DCF-A0C4-6C8FFBE370D5}"/>
    <cellStyle name="Input 3 4 2" xfId="34522" xr:uid="{8B18E38B-836D-4A2A-981E-402719A49953}"/>
    <cellStyle name="Input 3 5" xfId="34465" xr:uid="{8322D40D-89E3-4689-9587-649194909276}"/>
    <cellStyle name="Input 4" xfId="34119" xr:uid="{E3EAFD62-F7A3-4B48-9BC9-E2F345988F49}"/>
    <cellStyle name="Input Assumption" xfId="34677" xr:uid="{5C1C5E49-39AF-46BA-BFF5-F2614CA142ED}"/>
    <cellStyle name="InputCells" xfId="33792" xr:uid="{B9BB2D37-9B90-43C0-BD6C-2EFAD53D5588}"/>
    <cellStyle name="InputCells 2" xfId="33924" xr:uid="{E00FD98F-C2EE-4E2E-8520-DC881B0B10D6}"/>
    <cellStyle name="InputCells 3" xfId="33970" xr:uid="{579731A6-1425-4837-B541-F377FCEFCB20}"/>
    <cellStyle name="InputCells 4" xfId="34122" xr:uid="{386ED072-90C0-444A-B578-B5973F644436}"/>
    <cellStyle name="InputCells_Bborder_1" xfId="33925" xr:uid="{613651FF-1846-42AE-B5D0-1E4D6E326925}"/>
    <cellStyle name="InputCells12" xfId="33801" xr:uid="{92C439EA-2F4A-45D4-A2BA-919351706213}"/>
    <cellStyle name="InputCells12 2" xfId="33926" xr:uid="{014C7077-B318-4EFE-B873-1B6D8EA560AD}"/>
    <cellStyle name="InputCells12 2 2" xfId="34196" xr:uid="{EE368CA4-D0B8-4789-8E20-FC6FAFCB9EC2}"/>
    <cellStyle name="InputCells12 2 2 2" xfId="34370" xr:uid="{A441144B-44EB-476B-9CF5-40985B33F564}"/>
    <cellStyle name="InputCells12 2 2 2 2" xfId="34585" xr:uid="{B791F0D4-6DBE-440F-BBDF-D595D9A6A52A}"/>
    <cellStyle name="InputCells12 2 2 3" xfId="34495" xr:uid="{E2B59911-D5BB-4335-8F3D-8858E0BECA46}"/>
    <cellStyle name="InputCells12 2 3" xfId="34055" xr:uid="{2FD3D199-4DF3-477B-8C92-F9DEEE5D0EFE}"/>
    <cellStyle name="InputCells12 2 3 2" xfId="34393" xr:uid="{D1057604-C145-4808-AD4E-B3F3F72A7272}"/>
    <cellStyle name="InputCells12 2 3 2 2" xfId="34608" xr:uid="{843E9324-9220-4400-93D3-4B55377A0137}"/>
    <cellStyle name="InputCells12 2 3 3" xfId="34316" xr:uid="{20F1E345-C26E-4203-BDC6-ABE76378DF66}"/>
    <cellStyle name="InputCells12 2 3 3 2" xfId="34531" xr:uid="{35C19B19-0FF0-4B3A-AEB3-61BFEFDE54F9}"/>
    <cellStyle name="InputCells12 2 3 4" xfId="34432" xr:uid="{556D14B0-A5FB-4380-BB6D-7F66CD64A8F5}"/>
    <cellStyle name="InputCells12 2 3 4 2" xfId="34647" xr:uid="{B12E289C-0EF3-47A7-AAD6-E974F09258B0}"/>
    <cellStyle name="InputCells12 3" xfId="34195" xr:uid="{CD977511-89E5-43EE-962A-C95256D923D3}"/>
    <cellStyle name="InputCells12 3 2" xfId="34300" xr:uid="{99E621E9-214F-4B13-AFB5-D40B61D6616C}"/>
    <cellStyle name="InputCells12 3 2 2" xfId="34515" xr:uid="{4FB3C43B-948B-4244-8A2B-ADF7EE76792E}"/>
    <cellStyle name="InputCells12 3 3" xfId="34494" xr:uid="{34BE6796-40EC-411B-A50D-B1B9BE2AA23B}"/>
    <cellStyle name="InputCells12 4" xfId="34054" xr:uid="{A7CEC203-0F88-4D96-8837-F2571B630E27}"/>
    <cellStyle name="InputCells12 4 2" xfId="34392" xr:uid="{276C1C85-53DF-40EC-BCB0-720149EF606F}"/>
    <cellStyle name="InputCells12 4 2 2" xfId="34607" xr:uid="{BFA96BE4-CF51-4C58-9458-DDB3CCE8F5C3}"/>
    <cellStyle name="InputCells12 4 3" xfId="34317" xr:uid="{A7A59D2F-B7F6-46C3-B51D-2A2F9E138E72}"/>
    <cellStyle name="InputCells12 4 3 2" xfId="34532" xr:uid="{EC904D99-75F9-4F29-BB41-2F6208BD2735}"/>
    <cellStyle name="InputCells12 4 4" xfId="34291" xr:uid="{F5B972A5-5311-4DFB-9BEA-AB4566565697}"/>
    <cellStyle name="InputCells12 4 4 2" xfId="34506" xr:uid="{B5E760BB-F601-4290-8BC0-8DBDE50810F0}"/>
    <cellStyle name="InputCells12 5" xfId="33854" xr:uid="{19775227-EDD1-41D9-B6A5-B9A7349BF5B5}"/>
    <cellStyle name="InputCells12_BBorder" xfId="33807" xr:uid="{E899E33A-0418-4917-A3BA-AFBFC4EDB63D}"/>
    <cellStyle name="IntCells" xfId="33927" xr:uid="{45BC5314-B3BF-4C51-AF44-4EE692A9549A}"/>
    <cellStyle name="Komma 2" xfId="34837" xr:uid="{394B094E-5CDE-4FEB-931F-8FB85D391E63}"/>
    <cellStyle name="Komma 2 2" xfId="34858" xr:uid="{16CAD622-1568-485C-AAEE-2DAD4FA92A62}"/>
    <cellStyle name="Komma 3" xfId="34838" xr:uid="{AB2F367F-A8BA-4C85-A84F-C7C79BFB7F91}"/>
    <cellStyle name="Komma 4" xfId="34819" xr:uid="{373822C6-55AD-4E47-9A98-17BA225DA1F5}"/>
    <cellStyle name="KP_thin_border_dark_grey" xfId="33817" xr:uid="{5A1A4318-F679-4DBE-8982-281FCFA5E9A2}"/>
    <cellStyle name="Link 2" xfId="34827" xr:uid="{8F848773-9B27-4EE9-B66B-318FFFCE848B}"/>
    <cellStyle name="Linked (External)" xfId="34676" xr:uid="{2EDCD216-2FF2-416D-8BEC-8D4F9790062A}"/>
    <cellStyle name="Linked Cell" xfId="28" builtinId="24" customBuiltin="1"/>
    <cellStyle name="Linked Cell 1" xfId="34674" xr:uid="{5BEBC66E-2F1F-4D4E-9A2C-45BD146DC35F}"/>
    <cellStyle name="Linked Cell 1 2" xfId="34687" xr:uid="{FF029DBE-F76D-4A66-B499-EDD16AA49137}"/>
    <cellStyle name="Linked Cell 2" xfId="33928" xr:uid="{55BAE162-822A-4A36-B3D2-940A2D73B4A0}"/>
    <cellStyle name="Linked Cell 2 2" xfId="34675" xr:uid="{A9B903B7-1E09-4F55-BE3C-58788812B08C}"/>
    <cellStyle name="Linked Cell 2 3" xfId="34688" xr:uid="{62B631F8-949D-4E1A-B2A9-CE5D212AF07F}"/>
    <cellStyle name="Linked Cell 3" xfId="34009" xr:uid="{3A88E6BD-1883-4B8E-97FC-BF5A9BA097C5}"/>
    <cellStyle name="Linked Cell 4" xfId="34144" xr:uid="{262818B1-76B5-471C-9169-CE2A7A17BD0E}"/>
    <cellStyle name="Neutral" xfId="25" builtinId="28" customBuiltin="1"/>
    <cellStyle name="Neutral 2" xfId="33929" xr:uid="{B37DD6FC-DD41-42C0-ADB1-7B4373C674FC}"/>
    <cellStyle name="Neutral 2 2" xfId="34839" xr:uid="{4D99FD63-ABC6-4B14-B503-45B377E456D8}"/>
    <cellStyle name="Neutral 3" xfId="34010" xr:uid="{00D16459-D9EC-4979-B963-C3FD023ECBF9}"/>
    <cellStyle name="Normaali 2" xfId="33930" xr:uid="{27495F43-A796-48DF-B0F3-D57364708EA6}"/>
    <cellStyle name="Normaali 2 2" xfId="33931" xr:uid="{5395AC5A-5B51-4CC2-B975-6738086E3DEB}"/>
    <cellStyle name="Normal" xfId="0" builtinId="0"/>
    <cellStyle name="Normal 10" xfId="8" xr:uid="{4C671E58-F0B1-48D4-BD8A-E4C5F735094E}"/>
    <cellStyle name="Normal 10 2" xfId="2708" xr:uid="{B1667915-E545-4E1E-BAF8-E58162F12C43}"/>
    <cellStyle name="Normal 10 2 2" xfId="33655" xr:uid="{EB1F3A57-35A4-44AA-ACFA-14E939FC87B9}"/>
    <cellStyle name="Normal 10 2 3" xfId="34216" xr:uid="{0FA78861-1E4C-4B34-81EA-8D11084F33AA}"/>
    <cellStyle name="Normal 10 3" xfId="33381" xr:uid="{47A73E9E-B70E-4366-BF74-FDDE0831A9A2}"/>
    <cellStyle name="Normal 10 4" xfId="34147" xr:uid="{42227A0D-B3F3-4C5D-9BC8-2D1F6005B2E5}"/>
    <cellStyle name="Normal 11" xfId="766" xr:uid="{61F03501-2195-48B7-B368-2DBC0241ED2F}"/>
    <cellStyle name="Normal 11 2" xfId="2785" xr:uid="{2FD6EC61-9B55-42A7-9BD4-C0659582F42B}"/>
    <cellStyle name="Normal 11 2 2" xfId="33732" xr:uid="{20416782-FBFC-41F7-B539-CDF498DC6FC0}"/>
    <cellStyle name="Normal 11 2 3" xfId="34217" xr:uid="{46C064F4-3ACF-4A0A-8047-813AFF20436A}"/>
    <cellStyle name="Normal 11 3" xfId="33457" xr:uid="{78774FB6-9B72-46F4-9633-860DA85565D2}"/>
    <cellStyle name="Normal 11 4" xfId="34175" xr:uid="{95EBEDC6-F542-4CC6-9CAD-B1C2F0AC8DE4}"/>
    <cellStyle name="Normal 11 5" xfId="34862" xr:uid="{841C55D7-687A-45F8-8FA6-30B360CD3427}"/>
    <cellStyle name="Normal 12" xfId="1236" xr:uid="{2AEDCFE3-E5EB-4A07-B7C2-1775D27EBD0B}"/>
    <cellStyle name="Normal 12 2" xfId="2564" xr:uid="{41C47C63-E567-4EF8-9996-06D81C6EF829}"/>
    <cellStyle name="Normal 12 2 2" xfId="5354" xr:uid="{CAC6922E-C47C-4BA1-950B-E5806EBD375B}"/>
    <cellStyle name="Normal 12 2 2 2" xfId="13684" xr:uid="{1494CB94-783B-43C6-B4B3-9A57F9974A23}"/>
    <cellStyle name="Normal 12 2 2 2 2" xfId="30341" xr:uid="{2CF8CCE8-52B2-4DA9-9B96-4999DA315260}"/>
    <cellStyle name="Normal 12 2 2 3" xfId="22013" xr:uid="{2A10C771-4925-43DF-B2EB-1E57D3AAD1D6}"/>
    <cellStyle name="Normal 12 2 3" xfId="8130" xr:uid="{4212E2E6-7C5B-4B8D-B6B7-A17B12CFF983}"/>
    <cellStyle name="Normal 12 2 3 2" xfId="16460" xr:uid="{E9854F67-1B33-4357-AB57-09D1C8C30964}"/>
    <cellStyle name="Normal 12 2 3 2 2" xfId="33117" xr:uid="{760A9CB9-C012-425A-BF2E-4462CC249F91}"/>
    <cellStyle name="Normal 12 2 3 3" xfId="24789" xr:uid="{7D144CE1-4DFD-4A16-893F-1BDECFBB243B}"/>
    <cellStyle name="Normal 12 2 4" xfId="10908" xr:uid="{B2F75D3C-9B21-4A8A-BB7A-127C61EEC5FE}"/>
    <cellStyle name="Normal 12 2 4 2" xfId="27565" xr:uid="{2AD289D1-7192-4131-B61C-1D013AF540B3}"/>
    <cellStyle name="Normal 12 2 5" xfId="19237" xr:uid="{FDF04063-E0FB-4708-BAB1-A009782D485A}"/>
    <cellStyle name="Normal 12 2 6" xfId="34446" xr:uid="{28CD6E05-80FC-4AFD-B5FE-2CD61D3176E4}"/>
    <cellStyle name="Normal 12 3" xfId="4027" xr:uid="{0D9A0DB7-A6C1-47D5-849F-747EBCB309DE}"/>
    <cellStyle name="Normal 12 3 2" xfId="12357" xr:uid="{E70CAFBC-4A33-4B30-8704-6D984DC04342}"/>
    <cellStyle name="Normal 12 3 2 2" xfId="29014" xr:uid="{1F297C97-09FB-46DA-A3B3-69BBB8684992}"/>
    <cellStyle name="Normal 12 3 3" xfId="20686" xr:uid="{902F1B8C-4C62-47E7-821B-3B501E861B50}"/>
    <cellStyle name="Normal 12 4" xfId="6803" xr:uid="{3A37A77A-2926-470C-998C-BA3B6B96F9F2}"/>
    <cellStyle name="Normal 12 4 2" xfId="15133" xr:uid="{F18D76EB-BBE8-462F-8DB1-537A2CD9E6B7}"/>
    <cellStyle name="Normal 12 4 2 2" xfId="31790" xr:uid="{30A162B0-C73A-462C-AEC0-D9EBFFCA649E}"/>
    <cellStyle name="Normal 12 4 3" xfId="23462" xr:uid="{554F7166-9002-4E56-85C1-88FE6CAD9E6C}"/>
    <cellStyle name="Normal 12 5" xfId="9581" xr:uid="{83810DB8-D585-4824-A5CF-FC96C2C3F435}"/>
    <cellStyle name="Normal 12 5 2" xfId="26238" xr:uid="{A1271D5F-0967-4AE5-B146-10D8986CAD20}"/>
    <cellStyle name="Normal 12 6" xfId="17910" xr:uid="{FF9E5FAB-A533-4AEF-B303-E5E12534700E}"/>
    <cellStyle name="Normal 12 7" xfId="34286" xr:uid="{742F9AD6-18FA-4AA4-915A-5ED781EEF528}"/>
    <cellStyle name="Normal 12 8" xfId="34709" xr:uid="{ABB3F53F-A5EB-4407-B9A4-5F9A04BC641D}"/>
    <cellStyle name="Normal 13" xfId="1259" xr:uid="{0F44438B-9707-4954-B9D7-7A274257B738}"/>
    <cellStyle name="Normal 13 2" xfId="2835" xr:uid="{B1E5165F-8D06-445E-8DF1-55CB7ACE7C94}"/>
    <cellStyle name="Normal 13 2 2" xfId="5615" xr:uid="{32C12354-8276-45BE-A9F9-30EFB5BF5C8E}"/>
    <cellStyle name="Normal 13 2 2 2" xfId="13945" xr:uid="{7C86CD11-3383-4891-B05A-712B91DD5995}"/>
    <cellStyle name="Normal 13 2 2 2 2" xfId="30602" xr:uid="{FA8E09B9-A14F-47D3-A3E6-FA9EA15CD021}"/>
    <cellStyle name="Normal 13 2 2 3" xfId="22274" xr:uid="{BE5246D2-3CAB-4822-9A60-C7E06B240302}"/>
    <cellStyle name="Normal 13 2 3" xfId="8391" xr:uid="{DC5A0E38-9B77-427D-A3CF-F6B3C426E238}"/>
    <cellStyle name="Normal 13 2 3 2" xfId="16721" xr:uid="{6B1890BC-BB81-43F3-B83C-EF908C8B4A88}"/>
    <cellStyle name="Normal 13 2 3 2 2" xfId="33378" xr:uid="{5FBBC7F5-BC9D-4B40-BD84-120A7E8DF1A1}"/>
    <cellStyle name="Normal 13 2 3 3" xfId="25050" xr:uid="{7766427D-3A97-44B2-AB63-CFB27417781E}"/>
    <cellStyle name="Normal 13 2 4" xfId="11169" xr:uid="{2090A7C7-42EF-4C1D-8E3A-132F725BE26D}"/>
    <cellStyle name="Normal 13 2 4 2" xfId="27826" xr:uid="{4D7600A8-594D-4E60-8C33-2C64FA6BDBDB}"/>
    <cellStyle name="Normal 13 2 5" xfId="19498" xr:uid="{6438AE3E-DAAC-4631-93E2-CB7942BC9849}"/>
    <cellStyle name="Normal 13 3" xfId="2707" xr:uid="{8632B3D8-41EB-4455-8EDC-40A819FB07DD}"/>
    <cellStyle name="Normal 13 3 2" xfId="33654" xr:uid="{523A075A-02CA-424C-98DF-11FD90679AA1}"/>
    <cellStyle name="Normal 13 4" xfId="2587" xr:uid="{3D4FD570-A2E6-4762-BAEA-E1BE2700E2D5}"/>
    <cellStyle name="Normal 13 4 2" xfId="5377" xr:uid="{514A90AA-F6FC-4A39-8DF5-4175E37C2E52}"/>
    <cellStyle name="Normal 13 4 2 2" xfId="13707" xr:uid="{32E50108-F91F-4FCD-B645-0A5F67AD52DF}"/>
    <cellStyle name="Normal 13 4 2 2 2" xfId="30364" xr:uid="{FECB3AD5-85A1-471F-9EE3-B1D14EBD262A}"/>
    <cellStyle name="Normal 13 4 2 3" xfId="22036" xr:uid="{41524F1E-CCCB-45A5-B33E-9D98CC488F7A}"/>
    <cellStyle name="Normal 13 4 3" xfId="8153" xr:uid="{9FFD564B-9451-4368-BB37-ABEA253A1616}"/>
    <cellStyle name="Normal 13 4 3 2" xfId="16483" xr:uid="{7224869D-B3DE-4B0C-974C-92B095C8A193}"/>
    <cellStyle name="Normal 13 4 3 2 2" xfId="33140" xr:uid="{E30E8C1B-A1C0-4208-BD3C-3CBBB419FDF3}"/>
    <cellStyle name="Normal 13 4 3 3" xfId="24812" xr:uid="{4957DB15-75C8-4DDE-AA7B-845FA1D11C78}"/>
    <cellStyle name="Normal 13 4 4" xfId="10931" xr:uid="{B8C512FA-642D-4C37-BE51-7DB5BA47A1DA}"/>
    <cellStyle name="Normal 13 4 4 2" xfId="27588" xr:uid="{2A7FF7D4-DADD-4FEC-BC46-5D122100166B}"/>
    <cellStyle name="Normal 13 4 5" xfId="19260" xr:uid="{91DF719B-634B-4305-8FCB-B97FE78F425B}"/>
    <cellStyle name="Normal 13 5" xfId="4050" xr:uid="{D063EA77-FF7C-45B8-9EFC-CE0D00F1BBFF}"/>
    <cellStyle name="Normal 13 5 2" xfId="12380" xr:uid="{F4C9AB26-631C-4299-B514-BD22E7D36542}"/>
    <cellStyle name="Normal 13 5 2 2" xfId="29037" xr:uid="{D20F0140-EC4D-4DF7-9D59-4ED4C218A797}"/>
    <cellStyle name="Normal 13 5 3" xfId="20709" xr:uid="{73B2E62F-5821-4AA2-A5EB-7ECC39AC5A59}"/>
    <cellStyle name="Normal 13 6" xfId="6826" xr:uid="{E2735B18-F6F0-4C23-BC61-1D62C8DAA503}"/>
    <cellStyle name="Normal 13 6 2" xfId="15156" xr:uid="{1B9D5C96-BDA8-4717-A704-6BE84270D363}"/>
    <cellStyle name="Normal 13 6 2 2" xfId="31813" xr:uid="{2D871376-B0DE-4250-8A96-7D778B3B3E54}"/>
    <cellStyle name="Normal 13 6 3" xfId="23485" xr:uid="{C171D4BD-FB76-4CD5-8B2D-E2F7E890091C}"/>
    <cellStyle name="Normal 13 7" xfId="9604" xr:uid="{C8DF4266-6198-4479-83E1-9EB0399A3361}"/>
    <cellStyle name="Normal 13 7 2" xfId="26261" xr:uid="{3091EBD7-C7EC-43DC-9DFD-650AACE13620}"/>
    <cellStyle name="Normal 13 8" xfId="17933" xr:uid="{D018C626-5BE1-49D5-90B7-F6276FB2FFD2}"/>
    <cellStyle name="Normal 14" xfId="2859" xr:uid="{12B60571-6DF8-46F8-B8AD-2939511964C2}"/>
    <cellStyle name="Normal 15" xfId="2840" xr:uid="{8455709F-A6CE-4FB4-A16C-497672DBF7C6}"/>
    <cellStyle name="Normal 15 2" xfId="11172" xr:uid="{2C5C53F6-506B-4FD2-9FF6-4F7A5DFDE9C0}"/>
    <cellStyle name="Normal 15 2 2" xfId="27829" xr:uid="{2404586B-6F45-415E-AA20-FF2B244D5670}"/>
    <cellStyle name="Normal 15 3" xfId="19501" xr:uid="{F279853F-976C-4329-9034-A5C55F8A90B5}"/>
    <cellStyle name="Normal 16" xfId="5618" xr:uid="{AFD383FF-23CD-4D25-81C8-4638A4688DBE}"/>
    <cellStyle name="Normal 16 2" xfId="13948" xr:uid="{542ACA1B-1D69-40EB-AE29-FE4C2A665D7B}"/>
    <cellStyle name="Normal 16 2 2" xfId="30605" xr:uid="{49137484-1124-4137-94B8-FE68A30F3DC5}"/>
    <cellStyle name="Normal 16 3" xfId="22277" xr:uid="{4B934D02-1D83-4362-952F-C5576CF2ED9F}"/>
    <cellStyle name="Normal 17" xfId="8413" xr:uid="{154A553B-9762-41FF-878A-B0110F7B2FC1}"/>
    <cellStyle name="Normal 18" xfId="8394" xr:uid="{FF4348F1-5B97-4CE4-886E-82ACF6F90D76}"/>
    <cellStyle name="Normal 18 2" xfId="25053" xr:uid="{586035EF-5053-4779-99A9-044860053957}"/>
    <cellStyle name="Normal 19" xfId="33783" xr:uid="{16B57DAF-1502-49DB-B0FC-2E6719A394E8}"/>
    <cellStyle name="Normal 2" xfId="6" xr:uid="{3D1F24A5-7B62-4933-90AC-B7DE3913179A}"/>
    <cellStyle name="Normal 2 2" xfId="71" xr:uid="{CE30505E-C650-4B65-A82A-F79D9FD5FCCF}"/>
    <cellStyle name="Normal 2 2 2" xfId="132" xr:uid="{BB08CA4D-DFD7-45A3-990F-DAE76A44A8CA}"/>
    <cellStyle name="Normal 2 2 2 2" xfId="2718" xr:uid="{00FF7886-35A3-4442-A5C1-4A6998BB7889}"/>
    <cellStyle name="Normal 2 2 2 2 2" xfId="33665" xr:uid="{FD237769-CE3F-4BFA-9000-ABC190F9AD72}"/>
    <cellStyle name="Normal 2 2 2 3" xfId="33390" xr:uid="{93F6608F-F2F5-473F-AC52-F81A19019DAF}"/>
    <cellStyle name="Normal 2 2 3" xfId="34840" xr:uid="{A21F3D90-FF08-4B70-91F6-EF3639607DFA}"/>
    <cellStyle name="Normal 2 3" xfId="279" xr:uid="{C74B68B4-256C-423E-ACFD-024ACC90E8B9}"/>
    <cellStyle name="Normal 2 3 2" xfId="2837" xr:uid="{9349D126-04A3-4618-9CAF-DDCC1F64FF92}"/>
    <cellStyle name="Normal 2 3 2 2" xfId="33782" xr:uid="{122B71E4-8DFC-40AB-A54F-BECCD8AE4E9B}"/>
    <cellStyle name="Normal 2 3 2 3" xfId="34197" xr:uid="{DD0EEDBD-5C18-4121-ADB8-59B6B21F3886}"/>
    <cellStyle name="Normal 2 3 3" xfId="33932" xr:uid="{B6397AFC-454B-403C-94E5-BAB702D8600F}"/>
    <cellStyle name="Normal 2 3 4" xfId="34828" xr:uid="{A89DF52D-7F67-482E-9261-662DEFF34BC2}"/>
    <cellStyle name="Normal 2 4" xfId="2836" xr:uid="{9FA57BE6-8E06-4DE5-9762-9E9329EE1F9F}"/>
    <cellStyle name="Normal 2 4 2" xfId="33821" xr:uid="{E02B21B8-BF8C-450F-B73D-B2515E5F746B}"/>
    <cellStyle name="Normal 2 4 3" xfId="34852" xr:uid="{76C23B36-40C2-4510-8E40-AB67930765C9}"/>
    <cellStyle name="Normal 2 5" xfId="34817" xr:uid="{B440897B-67F7-4FBA-8C97-1A51B25E865F}"/>
    <cellStyle name="Normal 2 6" xfId="34863" xr:uid="{A584B3EC-EAE5-4D85-B991-F60BC347A095}"/>
    <cellStyle name="Normal 20" xfId="34668" xr:uid="{2477E3C2-EDB1-45FA-93E6-5DD243751238}"/>
    <cellStyle name="Normal 21" xfId="34682" xr:uid="{28DE8CA7-F897-491E-80C8-24E3A9335276}"/>
    <cellStyle name="Normal 22" xfId="34690" xr:uid="{FF2D635C-8D31-4D2C-82C4-278106AFC423}"/>
    <cellStyle name="Normal 23" xfId="56" xr:uid="{DF49C147-4653-4A40-8687-541F4BDA87A6}"/>
    <cellStyle name="Normal 3" xfId="9" xr:uid="{3A5DCF80-BC8D-49C1-B4F6-BDDD1028664B}"/>
    <cellStyle name="Normal 3 10" xfId="284" xr:uid="{3261E30F-DDF2-44BA-8A3D-4BBC6B84D0C9}"/>
    <cellStyle name="Normal 3 10 2" xfId="521" xr:uid="{624675F8-5AA7-473A-869B-1055B3825AEB}"/>
    <cellStyle name="Normal 3 10 2 2" xfId="997" xr:uid="{F2964524-B397-4B72-9244-127D65AC782A}"/>
    <cellStyle name="Normal 3 10 2 2 2" xfId="2325" xr:uid="{406F9014-3E08-47B7-AA90-99687B37074C}"/>
    <cellStyle name="Normal 3 10 2 2 2 2" xfId="5115" xr:uid="{701ECA74-840A-4F28-BA83-107C0C7FCCAA}"/>
    <cellStyle name="Normal 3 10 2 2 2 2 2" xfId="13445" xr:uid="{3C558CE0-FE98-4ED9-A845-8D220EDA36AA}"/>
    <cellStyle name="Normal 3 10 2 2 2 2 2 2" xfId="30102" xr:uid="{8D3D9F16-1865-4718-A321-3039B663B575}"/>
    <cellStyle name="Normal 3 10 2 2 2 2 3" xfId="21774" xr:uid="{5D4FAED4-7234-421D-A497-A73336B4E570}"/>
    <cellStyle name="Normal 3 10 2 2 2 3" xfId="7891" xr:uid="{4CC211E8-BE15-4ECC-8961-4A6AA439BFD4}"/>
    <cellStyle name="Normal 3 10 2 2 2 3 2" xfId="16221" xr:uid="{3B2AE28A-16F3-4136-A014-F2F8E53F818B}"/>
    <cellStyle name="Normal 3 10 2 2 2 3 2 2" xfId="32878" xr:uid="{D1DB3A9A-D0E1-408B-BEE3-C2DD6484FDCA}"/>
    <cellStyle name="Normal 3 10 2 2 2 3 3" xfId="24550" xr:uid="{20A34425-9A96-441F-A655-68D6E4779F34}"/>
    <cellStyle name="Normal 3 10 2 2 2 4" xfId="10669" xr:uid="{1BC71AA8-ECC4-4F55-9234-F038A411B5CA}"/>
    <cellStyle name="Normal 3 10 2 2 2 4 2" xfId="27326" xr:uid="{93EB7874-EF8A-47B5-A88A-D85B0AB66FF7}"/>
    <cellStyle name="Normal 3 10 2 2 2 5" xfId="18998" xr:uid="{18F747CE-38C0-4682-80FA-DD1DF5CADD4D}"/>
    <cellStyle name="Normal 3 10 2 2 3" xfId="3788" xr:uid="{2AF8C1D8-F820-40B0-9FDB-815645C11C10}"/>
    <cellStyle name="Normal 3 10 2 2 3 2" xfId="12118" xr:uid="{3F598E92-3128-437A-A76E-B5AF966E1247}"/>
    <cellStyle name="Normal 3 10 2 2 3 2 2" xfId="28775" xr:uid="{D4B3A538-1D52-428C-893A-90857B285F1F}"/>
    <cellStyle name="Normal 3 10 2 2 3 3" xfId="20447" xr:uid="{C85A0CEB-5AFF-43BA-AE17-DB997D07EA81}"/>
    <cellStyle name="Normal 3 10 2 2 4" xfId="6564" xr:uid="{73339B04-5056-4DFD-8878-F77859279D63}"/>
    <cellStyle name="Normal 3 10 2 2 4 2" xfId="14894" xr:uid="{65AB2C01-22F0-4B5F-AA44-14BA02216604}"/>
    <cellStyle name="Normal 3 10 2 2 4 2 2" xfId="31551" xr:uid="{7EBFF357-13D2-47BE-9783-8EE8ED14E2FE}"/>
    <cellStyle name="Normal 3 10 2 2 4 3" xfId="23223" xr:uid="{61DB9953-5E02-4E4D-92BB-371C39C1193D}"/>
    <cellStyle name="Normal 3 10 2 2 5" xfId="9342" xr:uid="{A34E1259-BD29-4B47-A704-1FF58E85661D}"/>
    <cellStyle name="Normal 3 10 2 2 5 2" xfId="25999" xr:uid="{B206D760-7F81-4D7A-A98F-D2DC71B441A5}"/>
    <cellStyle name="Normal 3 10 2 2 6" xfId="17671" xr:uid="{981B7A85-4BB2-44AA-841B-E85D23D90FF2}"/>
    <cellStyle name="Normal 3 10 2 3" xfId="1851" xr:uid="{2406F825-722E-43B0-913D-135040798117}"/>
    <cellStyle name="Normal 3 10 2 3 2" xfId="4641" xr:uid="{4D20F42F-AC8C-4672-9A8B-0B264F091CAA}"/>
    <cellStyle name="Normal 3 10 2 3 2 2" xfId="12971" xr:uid="{C470685D-F3FA-4A48-A1A9-9F1CD72C19B2}"/>
    <cellStyle name="Normal 3 10 2 3 2 2 2" xfId="29628" xr:uid="{84D80C10-07F8-4DAA-8E90-936E1C39A3AE}"/>
    <cellStyle name="Normal 3 10 2 3 2 3" xfId="21300" xr:uid="{B0259C7D-5435-44A4-9179-028234547FA1}"/>
    <cellStyle name="Normal 3 10 2 3 3" xfId="7417" xr:uid="{27D5FFAA-5147-4B40-99E7-2D1F7C92F440}"/>
    <cellStyle name="Normal 3 10 2 3 3 2" xfId="15747" xr:uid="{819F2B4A-B3C1-4103-973B-424DAE26B8B8}"/>
    <cellStyle name="Normal 3 10 2 3 3 2 2" xfId="32404" xr:uid="{74D7E5ED-06FB-4F68-8BB4-6EDF14667FAF}"/>
    <cellStyle name="Normal 3 10 2 3 3 3" xfId="24076" xr:uid="{ED89CB87-68DB-4F29-825F-298EDB05A1CF}"/>
    <cellStyle name="Normal 3 10 2 3 4" xfId="10195" xr:uid="{11E0870F-AC0E-4724-A8CA-5C5F59C45DA4}"/>
    <cellStyle name="Normal 3 10 2 3 4 2" xfId="26852" xr:uid="{2CB9456D-1132-4AA3-BB71-BC4EB29E97BA}"/>
    <cellStyle name="Normal 3 10 2 3 5" xfId="18524" xr:uid="{D74DF638-2E13-40FE-9837-C1FDE3B80FCF}"/>
    <cellStyle name="Normal 3 10 2 4" xfId="3314" xr:uid="{43F6E898-B9FE-4A72-A9DF-5385B205EBAD}"/>
    <cellStyle name="Normal 3 10 2 4 2" xfId="11644" xr:uid="{B5DD3619-EE05-4568-8654-EDE9C40CBA73}"/>
    <cellStyle name="Normal 3 10 2 4 2 2" xfId="28301" xr:uid="{5C258D31-290B-4CD8-B01E-D7CEBE3D235B}"/>
    <cellStyle name="Normal 3 10 2 4 3" xfId="19973" xr:uid="{B2934F60-096E-458F-80D3-52CA4B2A30E5}"/>
    <cellStyle name="Normal 3 10 2 5" xfId="6090" xr:uid="{9772838F-4F43-4E82-896C-C678E763D4DF}"/>
    <cellStyle name="Normal 3 10 2 5 2" xfId="14420" xr:uid="{2C70962F-E623-4277-955E-EAE16274B950}"/>
    <cellStyle name="Normal 3 10 2 5 2 2" xfId="31077" xr:uid="{3F232A6C-0FFB-48F8-87C1-49BF509BF55C}"/>
    <cellStyle name="Normal 3 10 2 5 3" xfId="22749" xr:uid="{2E2B2AF8-BD5C-420D-A438-0D53C0C9F7A5}"/>
    <cellStyle name="Normal 3 10 2 6" xfId="8868" xr:uid="{06B2634A-6040-4D0A-ADB8-2781570A6F83}"/>
    <cellStyle name="Normal 3 10 2 6 2" xfId="25525" xr:uid="{6D0D218E-66B4-48B7-88B7-39DCDA91877A}"/>
    <cellStyle name="Normal 3 10 2 7" xfId="17197" xr:uid="{08AE47AA-F99F-4335-B8EB-10912BE616D6}"/>
    <cellStyle name="Normal 3 10 3" xfId="757" xr:uid="{53CD9E9E-0DFD-4E16-886E-47DBA4019AF9}"/>
    <cellStyle name="Normal 3 10 3 2" xfId="2087" xr:uid="{EE430F54-821E-4179-9FB0-B97AB40D507B}"/>
    <cellStyle name="Normal 3 10 3 2 2" xfId="4877" xr:uid="{2D5ACD2D-1312-4B4D-B169-CEFDCD5C550B}"/>
    <cellStyle name="Normal 3 10 3 2 2 2" xfId="13207" xr:uid="{6CA19A7B-4016-44DE-8C6D-FB14650E4A27}"/>
    <cellStyle name="Normal 3 10 3 2 2 2 2" xfId="29864" xr:uid="{12529980-6C47-403B-A758-B76A3BC8541C}"/>
    <cellStyle name="Normal 3 10 3 2 2 3" xfId="21536" xr:uid="{602EB9F5-45AA-49BC-8F2D-242DCE0B9104}"/>
    <cellStyle name="Normal 3 10 3 2 3" xfId="7653" xr:uid="{484E0F07-D191-4A8D-ADAF-7F71659C23F4}"/>
    <cellStyle name="Normal 3 10 3 2 3 2" xfId="15983" xr:uid="{45C5D362-0D8B-4731-A421-7F84D8292255}"/>
    <cellStyle name="Normal 3 10 3 2 3 2 2" xfId="32640" xr:uid="{4E36BFD5-E21A-4A29-BDCB-F6F1AF6E3D1B}"/>
    <cellStyle name="Normal 3 10 3 2 3 3" xfId="24312" xr:uid="{C2863C36-0967-4301-A828-15614C871A31}"/>
    <cellStyle name="Normal 3 10 3 2 4" xfId="10431" xr:uid="{B50B0BA5-70E6-4C82-91A3-5D8ECF969808}"/>
    <cellStyle name="Normal 3 10 3 2 4 2" xfId="27088" xr:uid="{8BD0A483-0CF3-4F8A-B9CD-92AA2788065C}"/>
    <cellStyle name="Normal 3 10 3 2 5" xfId="18760" xr:uid="{B60C2A93-141C-477E-B7A9-589B08B0035F}"/>
    <cellStyle name="Normal 3 10 3 3" xfId="3550" xr:uid="{766CD484-6E78-45B9-A668-27FD538213F0}"/>
    <cellStyle name="Normal 3 10 3 3 2" xfId="11880" xr:uid="{5D92DBE8-7459-49F3-BCAC-A321A127DB24}"/>
    <cellStyle name="Normal 3 10 3 3 2 2" xfId="28537" xr:uid="{25441639-71AF-4D36-970E-6665F99D65D8}"/>
    <cellStyle name="Normal 3 10 3 3 3" xfId="20209" xr:uid="{E141B089-6833-4775-B9BC-028E40425572}"/>
    <cellStyle name="Normal 3 10 3 4" xfId="6326" xr:uid="{F733CDD2-F027-41DF-8ABC-9A1CEBDB6F95}"/>
    <cellStyle name="Normal 3 10 3 4 2" xfId="14656" xr:uid="{86296777-2C6D-43DA-95BC-ED2C5431B5AB}"/>
    <cellStyle name="Normal 3 10 3 4 2 2" xfId="31313" xr:uid="{85649197-4078-4C19-ADB5-3219A32235FE}"/>
    <cellStyle name="Normal 3 10 3 4 3" xfId="22985" xr:uid="{593D8219-510C-4548-9BEC-940F24D4900A}"/>
    <cellStyle name="Normal 3 10 3 5" xfId="9104" xr:uid="{E17363CD-2974-4117-B082-36867BCDB570}"/>
    <cellStyle name="Normal 3 10 3 5 2" xfId="25761" xr:uid="{CAA4DE16-0D37-42E0-AFF1-3851F145B81B}"/>
    <cellStyle name="Normal 3 10 3 6" xfId="17433" xr:uid="{C65AB54E-20A8-4B1F-8BC1-46E5792C5A5F}"/>
    <cellStyle name="Normal 3 10 4" xfId="1234" xr:uid="{C55A9971-E61A-4687-98B4-548ACE5C4A7B}"/>
    <cellStyle name="Normal 3 10 4 2" xfId="2562" xr:uid="{CD68A032-44C0-4CE9-924F-8533C8CBADBD}"/>
    <cellStyle name="Normal 3 10 4 2 2" xfId="5352" xr:uid="{192AD4FD-CDDF-4746-A0F2-0ACCBB751267}"/>
    <cellStyle name="Normal 3 10 4 2 2 2" xfId="13682" xr:uid="{427679FA-1C41-4E49-B49C-2164A77FD61B}"/>
    <cellStyle name="Normal 3 10 4 2 2 2 2" xfId="30339" xr:uid="{A1437F17-ED76-47C0-9497-8BA5C3D9FDB7}"/>
    <cellStyle name="Normal 3 10 4 2 2 3" xfId="22011" xr:uid="{6719166B-FBDE-429B-9236-8B0272D59CD0}"/>
    <cellStyle name="Normal 3 10 4 2 3" xfId="8128" xr:uid="{667A66C4-9561-4075-8978-BF6280A87DCD}"/>
    <cellStyle name="Normal 3 10 4 2 3 2" xfId="16458" xr:uid="{A4B11822-78CE-42AE-9B6B-E044AF0793E1}"/>
    <cellStyle name="Normal 3 10 4 2 3 2 2" xfId="33115" xr:uid="{66D442AF-6B76-43A0-BCDD-876D40D36534}"/>
    <cellStyle name="Normal 3 10 4 2 3 3" xfId="24787" xr:uid="{4C5FCA59-7A9C-405B-B7F4-339D96FD0BB4}"/>
    <cellStyle name="Normal 3 10 4 2 4" xfId="10906" xr:uid="{AEC2766A-BA51-4902-9F4A-165084136395}"/>
    <cellStyle name="Normal 3 10 4 2 4 2" xfId="27563" xr:uid="{7E2428FD-7500-47D9-A419-B75D6E981221}"/>
    <cellStyle name="Normal 3 10 4 2 5" xfId="19235" xr:uid="{04D76156-F427-482A-9375-08937BDC6398}"/>
    <cellStyle name="Normal 3 10 4 3" xfId="4025" xr:uid="{0E6D6B37-D9D7-4160-B5AF-9AB5DEEA8A84}"/>
    <cellStyle name="Normal 3 10 4 3 2" xfId="12355" xr:uid="{1120CB3F-3FBE-4C4C-9CFC-D8F4600CD9B0}"/>
    <cellStyle name="Normal 3 10 4 3 2 2" xfId="29012" xr:uid="{011556C8-0FF3-4B6A-95F0-00B2BBB40900}"/>
    <cellStyle name="Normal 3 10 4 3 3" xfId="20684" xr:uid="{DC2A125E-AF8C-4E9B-85F8-8E7CCE683299}"/>
    <cellStyle name="Normal 3 10 4 4" xfId="6801" xr:uid="{3BE38514-8A35-4C5F-B40A-14AB6F6C8F84}"/>
    <cellStyle name="Normal 3 10 4 4 2" xfId="15131" xr:uid="{43EC8E4C-867A-4F54-8C69-77CC2D8E8D77}"/>
    <cellStyle name="Normal 3 10 4 4 2 2" xfId="31788" xr:uid="{A8FEAB17-BE05-4468-8FEF-0A3237A4D015}"/>
    <cellStyle name="Normal 3 10 4 4 3" xfId="23460" xr:uid="{0D255D7C-30DB-4639-84A3-15C61E4A79F0}"/>
    <cellStyle name="Normal 3 10 4 5" xfId="9579" xr:uid="{D337EB4B-A0D9-4E0B-B697-86112B72D02E}"/>
    <cellStyle name="Normal 3 10 4 5 2" xfId="26236" xr:uid="{3D6883E8-DB5C-4E94-9B0F-C37B9FEFA4D1}"/>
    <cellStyle name="Normal 3 10 4 6" xfId="17908" xr:uid="{A5C42BE8-4AE2-4064-9D86-8026091EBD96}"/>
    <cellStyle name="Normal 3 10 5" xfId="1614" xr:uid="{72E60357-44EE-41BD-B5A4-F760DE589E54}"/>
    <cellStyle name="Normal 3 10 5 2" xfId="4404" xr:uid="{49070956-152F-4093-A40B-E312CC7BB008}"/>
    <cellStyle name="Normal 3 10 5 2 2" xfId="12734" xr:uid="{7D9F449C-5D17-4D32-9360-4D6B2168EAB0}"/>
    <cellStyle name="Normal 3 10 5 2 2 2" xfId="29391" xr:uid="{4831FEB0-74E6-417C-9E6F-362F83637F63}"/>
    <cellStyle name="Normal 3 10 5 2 3" xfId="21063" xr:uid="{703CD86C-A2E8-43A8-9F70-C0F617004FB9}"/>
    <cellStyle name="Normal 3 10 5 3" xfId="7180" xr:uid="{C3071BD3-7ECD-4F0C-A717-9489D268B796}"/>
    <cellStyle name="Normal 3 10 5 3 2" xfId="15510" xr:uid="{DA196A01-B20F-454D-8C49-AF06C85065B2}"/>
    <cellStyle name="Normal 3 10 5 3 2 2" xfId="32167" xr:uid="{D7889D38-5180-4597-9515-98C7077EDEB5}"/>
    <cellStyle name="Normal 3 10 5 3 3" xfId="23839" xr:uid="{63863E96-86DE-4099-A16C-2DA3A4719078}"/>
    <cellStyle name="Normal 3 10 5 4" xfId="9958" xr:uid="{B33273E9-1240-44D5-93E7-B78898A91DC5}"/>
    <cellStyle name="Normal 3 10 5 4 2" xfId="26615" xr:uid="{9C9341DE-AAFE-4D9D-AB8A-B9D6E7844848}"/>
    <cellStyle name="Normal 3 10 5 5" xfId="18287" xr:uid="{7DD7CB04-E5B5-4470-B4F5-4AD50E8DE8B6}"/>
    <cellStyle name="Normal 3 10 6" xfId="3077" xr:uid="{47CE1E61-D666-44D8-8A95-41676BDD7AD5}"/>
    <cellStyle name="Normal 3 10 6 2" xfId="11407" xr:uid="{6E477EDB-716C-4387-A025-C928F9AC2BF0}"/>
    <cellStyle name="Normal 3 10 6 2 2" xfId="28064" xr:uid="{06E1B404-ED29-48F4-8245-34C704AB8ED4}"/>
    <cellStyle name="Normal 3 10 6 3" xfId="19736" xr:uid="{42B6807A-DD8A-4448-8DFC-8C0CEE867032}"/>
    <cellStyle name="Normal 3 10 7" xfId="5853" xr:uid="{68D7EA2B-C994-4DF6-9B1B-69326DAF16E0}"/>
    <cellStyle name="Normal 3 10 7 2" xfId="14183" xr:uid="{D6DA5C92-2F98-459A-9C9A-494D20016EB1}"/>
    <cellStyle name="Normal 3 10 7 2 2" xfId="30840" xr:uid="{6EED6689-B098-448B-8466-44C6D611B86D}"/>
    <cellStyle name="Normal 3 10 7 3" xfId="22512" xr:uid="{A3A72918-8BA6-47FC-9E0C-3F1DD4135B06}"/>
    <cellStyle name="Normal 3 10 8" xfId="8631" xr:uid="{429E3486-C5A9-4C6D-80A7-9E15EAC1E632}"/>
    <cellStyle name="Normal 3 10 8 2" xfId="25288" xr:uid="{D01A6F0D-B94E-4CBA-9F49-A8F0D9283249}"/>
    <cellStyle name="Normal 3 10 9" xfId="16960" xr:uid="{18E3EF9C-FB4D-43B4-80AF-B1D1A8179AEC}"/>
    <cellStyle name="Normal 3 11" xfId="285" xr:uid="{28E0D53A-5B17-42B7-8BE4-C01F01CC9F8E}"/>
    <cellStyle name="Normal 3 11 2" xfId="522" xr:uid="{335EA91E-B44C-4D6D-9A17-52AA599DD07C}"/>
    <cellStyle name="Normal 3 11 2 2" xfId="998" xr:uid="{A8334E07-12D5-4D75-9F8C-743E32814F44}"/>
    <cellStyle name="Normal 3 11 2 2 2" xfId="2326" xr:uid="{86373816-D177-4C29-B775-68240CA49305}"/>
    <cellStyle name="Normal 3 11 2 2 2 2" xfId="5116" xr:uid="{2E98B161-7B4D-404E-A3ED-B2419820CCAC}"/>
    <cellStyle name="Normal 3 11 2 2 2 2 2" xfId="13446" xr:uid="{DC77AC0B-629C-4B71-8B80-A9499E41EE48}"/>
    <cellStyle name="Normal 3 11 2 2 2 2 2 2" xfId="30103" xr:uid="{03BD767D-1E5E-4220-9B27-2A2CC81781C3}"/>
    <cellStyle name="Normal 3 11 2 2 2 2 3" xfId="21775" xr:uid="{83E90329-7AC1-4677-B967-66B0D4970047}"/>
    <cellStyle name="Normal 3 11 2 2 2 3" xfId="7892" xr:uid="{2A4A08C8-B4C8-4FF5-8FEF-4A3DAFEB3407}"/>
    <cellStyle name="Normal 3 11 2 2 2 3 2" xfId="16222" xr:uid="{10869550-0BDC-44A2-9F98-23C4FBA3FBBA}"/>
    <cellStyle name="Normal 3 11 2 2 2 3 2 2" xfId="32879" xr:uid="{E1F6BD2E-B968-405B-BFFC-A8E8F2E37C9A}"/>
    <cellStyle name="Normal 3 11 2 2 2 3 3" xfId="24551" xr:uid="{1A386D60-313E-418C-808E-88EE76F56774}"/>
    <cellStyle name="Normal 3 11 2 2 2 4" xfId="10670" xr:uid="{7B165A56-F754-49CE-A77F-776292FE2317}"/>
    <cellStyle name="Normal 3 11 2 2 2 4 2" xfId="27327" xr:uid="{6D4793E7-D441-4CC7-9833-FBE2211005BF}"/>
    <cellStyle name="Normal 3 11 2 2 2 5" xfId="18999" xr:uid="{A2C949C5-15B6-4CC2-A8B5-65601E86DF72}"/>
    <cellStyle name="Normal 3 11 2 2 3" xfId="3789" xr:uid="{4F228747-D4F3-4399-BEE3-609B27A7AB20}"/>
    <cellStyle name="Normal 3 11 2 2 3 2" xfId="12119" xr:uid="{52A7C41E-43A1-4E80-BA5A-483ED1D55BF6}"/>
    <cellStyle name="Normal 3 11 2 2 3 2 2" xfId="28776" xr:uid="{363B514D-3FE5-49F2-B8AA-0DEEC6BF192A}"/>
    <cellStyle name="Normal 3 11 2 2 3 3" xfId="20448" xr:uid="{B0252857-EB31-4F5B-8669-346454BDB804}"/>
    <cellStyle name="Normal 3 11 2 2 4" xfId="6565" xr:uid="{53BFE0A4-535E-4BF5-B9D6-749544DBEA5C}"/>
    <cellStyle name="Normal 3 11 2 2 4 2" xfId="14895" xr:uid="{64C710BA-D6C9-449E-AC7A-A585F714E04A}"/>
    <cellStyle name="Normal 3 11 2 2 4 2 2" xfId="31552" xr:uid="{D2C4F496-71BA-4232-BF76-731251A99C91}"/>
    <cellStyle name="Normal 3 11 2 2 4 3" xfId="23224" xr:uid="{C78B21D6-8384-4FF9-A5D0-2BEEDC41F9E5}"/>
    <cellStyle name="Normal 3 11 2 2 5" xfId="9343" xr:uid="{7A823BE3-4104-4002-A458-C486CE763953}"/>
    <cellStyle name="Normal 3 11 2 2 5 2" xfId="26000" xr:uid="{53419172-53DE-47CD-848B-279BDA444BA4}"/>
    <cellStyle name="Normal 3 11 2 2 6" xfId="17672" xr:uid="{C0519F93-9CE8-4E9E-8F8D-3856D0D3D79D}"/>
    <cellStyle name="Normal 3 11 2 3" xfId="1852" xr:uid="{C2130867-5F4F-45B8-B2BF-F2986FBB7256}"/>
    <cellStyle name="Normal 3 11 2 3 2" xfId="4642" xr:uid="{C97D2459-2B85-4474-8366-BE60CBB1E903}"/>
    <cellStyle name="Normal 3 11 2 3 2 2" xfId="12972" xr:uid="{ACEC419E-28B5-45AD-BD95-6C0E18245C13}"/>
    <cellStyle name="Normal 3 11 2 3 2 2 2" xfId="29629" xr:uid="{E6B15736-BCD4-49B1-BBF1-66D2A07438A5}"/>
    <cellStyle name="Normal 3 11 2 3 2 3" xfId="21301" xr:uid="{388AFD21-6754-4BF5-8E0A-F6AD9723831C}"/>
    <cellStyle name="Normal 3 11 2 3 3" xfId="7418" xr:uid="{EF958AC4-A120-4BAB-9FDB-2AC084D74631}"/>
    <cellStyle name="Normal 3 11 2 3 3 2" xfId="15748" xr:uid="{1979A4DB-36F9-4E15-AC7E-77D564A66E1C}"/>
    <cellStyle name="Normal 3 11 2 3 3 2 2" xfId="32405" xr:uid="{CD5EAAA2-353B-447D-BD6D-40F0A1198BC7}"/>
    <cellStyle name="Normal 3 11 2 3 3 3" xfId="24077" xr:uid="{1B961215-D999-4E0E-9E1D-EE835208C5B1}"/>
    <cellStyle name="Normal 3 11 2 3 4" xfId="10196" xr:uid="{38B8E1D6-E428-479A-BFAC-FB39C96F7BC1}"/>
    <cellStyle name="Normal 3 11 2 3 4 2" xfId="26853" xr:uid="{D9C57620-A5F6-40C8-A254-BE702B092261}"/>
    <cellStyle name="Normal 3 11 2 3 5" xfId="18525" xr:uid="{F17FD23F-3706-4ACE-A513-139387037EEA}"/>
    <cellStyle name="Normal 3 11 2 4" xfId="3315" xr:uid="{64FD9927-64DA-41CA-AD95-15E27D295ABA}"/>
    <cellStyle name="Normal 3 11 2 4 2" xfId="11645" xr:uid="{022B94B5-BD1C-4A48-9504-F41D08B28278}"/>
    <cellStyle name="Normal 3 11 2 4 2 2" xfId="28302" xr:uid="{D9037CC9-E264-4763-B38C-729E1C410D9D}"/>
    <cellStyle name="Normal 3 11 2 4 3" xfId="19974" xr:uid="{29EE43CD-2907-4B3B-8081-537543FBD815}"/>
    <cellStyle name="Normal 3 11 2 5" xfId="6091" xr:uid="{CB9B7F07-D852-413C-9024-74C602BFF539}"/>
    <cellStyle name="Normal 3 11 2 5 2" xfId="14421" xr:uid="{0F76BEF5-5592-4249-8E77-91B087F0740A}"/>
    <cellStyle name="Normal 3 11 2 5 2 2" xfId="31078" xr:uid="{6776B8CD-ECDA-427C-9D76-30DCC8E4403F}"/>
    <cellStyle name="Normal 3 11 2 5 3" xfId="22750" xr:uid="{22508B37-DA4C-4A63-BA55-701A546B88EB}"/>
    <cellStyle name="Normal 3 11 2 6" xfId="8869" xr:uid="{A8B4456B-71AF-4D07-BF0D-00A1DFC21425}"/>
    <cellStyle name="Normal 3 11 2 6 2" xfId="25526" xr:uid="{B16D4699-3CEA-4FBC-BCD1-A77A4B18B789}"/>
    <cellStyle name="Normal 3 11 2 7" xfId="17198" xr:uid="{C28CE6EC-B526-4A7C-9C0A-B6447EECED71}"/>
    <cellStyle name="Normal 3 11 3" xfId="758" xr:uid="{58BB0DFC-F198-4AD7-9FCD-42CA6D4FB5EE}"/>
    <cellStyle name="Normal 3 11 3 2" xfId="2088" xr:uid="{AF530E31-DB86-4C1F-ADFB-F95803FADEA1}"/>
    <cellStyle name="Normal 3 11 3 2 2" xfId="4878" xr:uid="{EDEC6B80-F754-4974-A7E7-74305E6AAA57}"/>
    <cellStyle name="Normal 3 11 3 2 2 2" xfId="13208" xr:uid="{7150B237-8FE2-431A-8CA3-1B17133D9368}"/>
    <cellStyle name="Normal 3 11 3 2 2 2 2" xfId="29865" xr:uid="{B348C94B-0023-446F-A8B9-370BA1DDA303}"/>
    <cellStyle name="Normal 3 11 3 2 2 3" xfId="21537" xr:uid="{B45869DD-7867-402E-91FF-E82AD3E7D08F}"/>
    <cellStyle name="Normal 3 11 3 2 3" xfId="7654" xr:uid="{626A63C2-3589-45C5-8320-BB660DCE1263}"/>
    <cellStyle name="Normal 3 11 3 2 3 2" xfId="15984" xr:uid="{17543A6E-105C-42DC-8D69-9ECAC85FF45F}"/>
    <cellStyle name="Normal 3 11 3 2 3 2 2" xfId="32641" xr:uid="{5B41EBC6-FA80-43FC-A86C-66990C36D653}"/>
    <cellStyle name="Normal 3 11 3 2 3 3" xfId="24313" xr:uid="{E9D9E8DB-1DD5-43F3-98B9-97810F76BA7E}"/>
    <cellStyle name="Normal 3 11 3 2 4" xfId="10432" xr:uid="{55316FD5-C412-4F52-AAB7-9EE8E0F74419}"/>
    <cellStyle name="Normal 3 11 3 2 4 2" xfId="27089" xr:uid="{5D6FF26F-9BB8-41B1-A0BD-95479F7DCD2A}"/>
    <cellStyle name="Normal 3 11 3 2 5" xfId="18761" xr:uid="{5D526F92-4E0D-436A-8E23-1986D87FA2E7}"/>
    <cellStyle name="Normal 3 11 3 3" xfId="3551" xr:uid="{C8F6244B-1BD3-4C66-841B-3BB0C931EBEF}"/>
    <cellStyle name="Normal 3 11 3 3 2" xfId="11881" xr:uid="{6D85D8CF-E3C7-4C96-AC73-FD2CB6CB42E2}"/>
    <cellStyle name="Normal 3 11 3 3 2 2" xfId="28538" xr:uid="{05198257-F04C-424B-A863-9D90E1813515}"/>
    <cellStyle name="Normal 3 11 3 3 3" xfId="20210" xr:uid="{DE6B6E0B-FC82-4117-8E86-4946EBE20563}"/>
    <cellStyle name="Normal 3 11 3 4" xfId="6327" xr:uid="{A1AB8362-B24E-45DB-BB5F-AE79E04ADC74}"/>
    <cellStyle name="Normal 3 11 3 4 2" xfId="14657" xr:uid="{D9A304CE-DD75-475F-8BA9-FD0011B76002}"/>
    <cellStyle name="Normal 3 11 3 4 2 2" xfId="31314" xr:uid="{010EEE91-3109-44FD-BACF-1CACA629935C}"/>
    <cellStyle name="Normal 3 11 3 4 3" xfId="22986" xr:uid="{F3F39B95-214D-45BE-A6E9-76FAAF216D46}"/>
    <cellStyle name="Normal 3 11 3 5" xfId="9105" xr:uid="{984A20FA-9B37-4A93-8196-7F4D699AB21E}"/>
    <cellStyle name="Normal 3 11 3 5 2" xfId="25762" xr:uid="{1C8FA9E0-8DF3-4AE6-9CA4-B01E222CD665}"/>
    <cellStyle name="Normal 3 11 3 6" xfId="17434" xr:uid="{4A1FBA0F-C09A-4E57-B35F-F962F304EAC1}"/>
    <cellStyle name="Normal 3 11 4" xfId="1235" xr:uid="{BC638D8C-772A-4ADC-9081-3DB930DA415A}"/>
    <cellStyle name="Normal 3 11 4 2" xfId="2563" xr:uid="{7E9A4C8D-72EA-4C03-BA8F-00D1A0E56166}"/>
    <cellStyle name="Normal 3 11 4 2 2" xfId="5353" xr:uid="{237D18FC-6B56-4D56-9054-A614A08B52CF}"/>
    <cellStyle name="Normal 3 11 4 2 2 2" xfId="13683" xr:uid="{8BB5F10B-64AC-49AF-97C6-14D9D4BD463F}"/>
    <cellStyle name="Normal 3 11 4 2 2 2 2" xfId="30340" xr:uid="{95FB8843-BCA9-4660-9CE5-B8F034AAFE27}"/>
    <cellStyle name="Normal 3 11 4 2 2 3" xfId="22012" xr:uid="{F23663A7-5B47-4781-89F6-73026F9837F4}"/>
    <cellStyle name="Normal 3 11 4 2 3" xfId="8129" xr:uid="{549A0B78-3937-4F1B-AFDA-93CED42F075A}"/>
    <cellStyle name="Normal 3 11 4 2 3 2" xfId="16459" xr:uid="{40AC82F0-1606-47F7-A2D1-238378791BC4}"/>
    <cellStyle name="Normal 3 11 4 2 3 2 2" xfId="33116" xr:uid="{61D4CF77-4390-4518-9A45-94C2A4F27846}"/>
    <cellStyle name="Normal 3 11 4 2 3 3" xfId="24788" xr:uid="{F95EE4F9-1A3D-4760-88B6-2D164F27EA4F}"/>
    <cellStyle name="Normal 3 11 4 2 4" xfId="10907" xr:uid="{2BB20603-73EB-4649-A1B4-BD6AF9BF9328}"/>
    <cellStyle name="Normal 3 11 4 2 4 2" xfId="27564" xr:uid="{0B790F58-1051-4521-9700-D204FE5BC8D9}"/>
    <cellStyle name="Normal 3 11 4 2 5" xfId="19236" xr:uid="{99B45024-D48E-4E5E-84FB-3E06CAA9D618}"/>
    <cellStyle name="Normal 3 11 4 3" xfId="4026" xr:uid="{66EA1967-CD82-4FA2-BD27-3B8B7BC08C1A}"/>
    <cellStyle name="Normal 3 11 4 3 2" xfId="12356" xr:uid="{E9817B82-FB0D-4317-A8E9-0583B3911F84}"/>
    <cellStyle name="Normal 3 11 4 3 2 2" xfId="29013" xr:uid="{1C3AEE78-46E7-4E7F-9085-E4A22336735B}"/>
    <cellStyle name="Normal 3 11 4 3 3" xfId="20685" xr:uid="{527CD6BE-4510-417E-844C-6FFA6D786839}"/>
    <cellStyle name="Normal 3 11 4 4" xfId="6802" xr:uid="{CAAEE338-048D-45B5-B26B-04629382B92C}"/>
    <cellStyle name="Normal 3 11 4 4 2" xfId="15132" xr:uid="{F51C63EF-6FAF-41DB-95D3-7318C522E8B2}"/>
    <cellStyle name="Normal 3 11 4 4 2 2" xfId="31789" xr:uid="{0A1C4E94-2338-4D16-95F2-E95552A1341D}"/>
    <cellStyle name="Normal 3 11 4 4 3" xfId="23461" xr:uid="{CC437EB9-FE34-40C9-9EC4-85DA16301043}"/>
    <cellStyle name="Normal 3 11 4 5" xfId="9580" xr:uid="{C7E36B85-9DE7-412A-8E7D-D5E9CBDB7325}"/>
    <cellStyle name="Normal 3 11 4 5 2" xfId="26237" xr:uid="{18055CDD-2BA4-4006-81B7-84CD6F3818C3}"/>
    <cellStyle name="Normal 3 11 4 6" xfId="17909" xr:uid="{AEA50749-C9B7-4C0B-8FFE-403E14A4D985}"/>
    <cellStyle name="Normal 3 11 5" xfId="1615" xr:uid="{8E5F379D-B8E0-4F87-9278-ED031B5E1D63}"/>
    <cellStyle name="Normal 3 11 5 2" xfId="4405" xr:uid="{EEA3E370-921F-4FDD-B14D-A88541F461D6}"/>
    <cellStyle name="Normal 3 11 5 2 2" xfId="12735" xr:uid="{55E56EE2-1F49-4682-BE9C-7CF39567AA8D}"/>
    <cellStyle name="Normal 3 11 5 2 2 2" xfId="29392" xr:uid="{E04D528C-3785-4571-A07F-90E86AEDF76D}"/>
    <cellStyle name="Normal 3 11 5 2 3" xfId="21064" xr:uid="{F68F45E8-7A64-40A7-9B51-AE7B6C9591B4}"/>
    <cellStyle name="Normal 3 11 5 3" xfId="7181" xr:uid="{3B94DBC9-9723-441D-9603-DA6AA2C6D1AA}"/>
    <cellStyle name="Normal 3 11 5 3 2" xfId="15511" xr:uid="{B4135D58-2D6B-44E5-B995-0D21B6757B48}"/>
    <cellStyle name="Normal 3 11 5 3 2 2" xfId="32168" xr:uid="{7D4B821B-DDE6-41C2-87A4-1A2F1BCA6B2B}"/>
    <cellStyle name="Normal 3 11 5 3 3" xfId="23840" xr:uid="{4287F9E8-5E42-4DBB-81F9-FDFADB254E2E}"/>
    <cellStyle name="Normal 3 11 5 4" xfId="9959" xr:uid="{A708B817-2637-4C6A-A0BE-B863033DB1CD}"/>
    <cellStyle name="Normal 3 11 5 4 2" xfId="26616" xr:uid="{22935533-5A66-406B-BC56-35950B3A48BA}"/>
    <cellStyle name="Normal 3 11 5 5" xfId="18288" xr:uid="{AD99EA8D-DB0E-4552-9AB8-ED7048868572}"/>
    <cellStyle name="Normal 3 11 6" xfId="3078" xr:uid="{7588B69F-CFDB-4A08-A951-949673B80F92}"/>
    <cellStyle name="Normal 3 11 6 2" xfId="11408" xr:uid="{ADD1D1FB-EB79-43FB-AC8B-B5FFF8CE80C0}"/>
    <cellStyle name="Normal 3 11 6 2 2" xfId="28065" xr:uid="{B33D4EEC-8E76-450B-B283-9C3027D6A613}"/>
    <cellStyle name="Normal 3 11 6 3" xfId="19737" xr:uid="{EBF88A8D-B64B-44ED-9304-B494BAB7A07E}"/>
    <cellStyle name="Normal 3 11 7" xfId="5854" xr:uid="{9C2D097A-C0A3-4155-B8FB-F3DBD47F0FD6}"/>
    <cellStyle name="Normal 3 11 7 2" xfId="14184" xr:uid="{1CE3F0EF-D0B7-47BB-9F71-FAD010EBB355}"/>
    <cellStyle name="Normal 3 11 7 2 2" xfId="30841" xr:uid="{7DE50451-CAA2-4551-9B8F-DB7282E68E0D}"/>
    <cellStyle name="Normal 3 11 7 3" xfId="22513" xr:uid="{5F888916-366C-4FCB-8143-E52578198303}"/>
    <cellStyle name="Normal 3 11 8" xfId="8632" xr:uid="{6CFDCE2D-820A-43A8-82AC-778B973A348B}"/>
    <cellStyle name="Normal 3 11 8 2" xfId="25289" xr:uid="{E5303DB8-91D6-4830-98F3-66C6D5069FA5}"/>
    <cellStyle name="Normal 3 11 9" xfId="16961" xr:uid="{E0248D5F-A48F-4E2C-932E-CC5FC1D7C01A}"/>
    <cellStyle name="Normal 3 12" xfId="286" xr:uid="{DBC2AC15-A509-400F-80B8-2E2E55A0DF5D}"/>
    <cellStyle name="Normal 3 12 2" xfId="768" xr:uid="{1D643B51-505E-4F0D-BAB4-19F0241B4383}"/>
    <cellStyle name="Normal 3 12 2 2" xfId="2096" xr:uid="{7547FF53-8427-46D0-A526-8CEE95C345DF}"/>
    <cellStyle name="Normal 3 12 2 2 2" xfId="4886" xr:uid="{81F9B7A8-FA75-4E1F-8072-73E04EA8638B}"/>
    <cellStyle name="Normal 3 12 2 2 2 2" xfId="13216" xr:uid="{77C5431D-3F52-43AF-B1F6-80F3F82E8B9A}"/>
    <cellStyle name="Normal 3 12 2 2 2 2 2" xfId="29873" xr:uid="{081F4C0D-2FB5-476B-967A-45ECAC4FB6B7}"/>
    <cellStyle name="Normal 3 12 2 2 2 3" xfId="21545" xr:uid="{C384E168-E1ED-4755-8E50-A33DB74246DB}"/>
    <cellStyle name="Normal 3 12 2 2 3" xfId="7662" xr:uid="{11631352-74C5-4703-9CB8-558573545E9B}"/>
    <cellStyle name="Normal 3 12 2 2 3 2" xfId="15992" xr:uid="{5B398DA4-7918-4208-814D-7170C3E1E8F2}"/>
    <cellStyle name="Normal 3 12 2 2 3 2 2" xfId="32649" xr:uid="{3143A1B0-98A7-4A81-9C72-7159267488F3}"/>
    <cellStyle name="Normal 3 12 2 2 3 3" xfId="24321" xr:uid="{75616FA2-43C6-4724-99F2-E6E2FBC914C9}"/>
    <cellStyle name="Normal 3 12 2 2 4" xfId="10440" xr:uid="{991EDB68-9EF5-4232-BC83-26EC653B511C}"/>
    <cellStyle name="Normal 3 12 2 2 4 2" xfId="27097" xr:uid="{BAD030CF-AE2C-4C03-B281-301F641654B4}"/>
    <cellStyle name="Normal 3 12 2 2 5" xfId="18769" xr:uid="{4AFF279A-1720-468F-BB0C-8EA7292DDFA9}"/>
    <cellStyle name="Normal 3 12 2 3" xfId="3559" xr:uid="{2F469F68-3E36-46DE-9E4F-EF970D4DA53A}"/>
    <cellStyle name="Normal 3 12 2 3 2" xfId="11889" xr:uid="{587CD062-54D4-4D27-AF63-8095287C25A6}"/>
    <cellStyle name="Normal 3 12 2 3 2 2" xfId="28546" xr:uid="{288F27A1-B69D-467D-8040-4D7A508FFB8A}"/>
    <cellStyle name="Normal 3 12 2 3 3" xfId="20218" xr:uid="{1E99464F-855E-4109-87DD-52C8A183D82B}"/>
    <cellStyle name="Normal 3 12 2 4" xfId="6335" xr:uid="{80C45F5D-A38A-4D7A-A222-4790CC0E1C90}"/>
    <cellStyle name="Normal 3 12 2 4 2" xfId="14665" xr:uid="{BC6750C2-DB43-4F0D-A0D0-53F32940E627}"/>
    <cellStyle name="Normal 3 12 2 4 2 2" xfId="31322" xr:uid="{038C3EC5-E216-4F9E-9912-878718BE3816}"/>
    <cellStyle name="Normal 3 12 2 4 3" xfId="22994" xr:uid="{05A05F31-91FD-49D3-9428-66909B8A208C}"/>
    <cellStyle name="Normal 3 12 2 5" xfId="9113" xr:uid="{C5A5FE58-2F51-426D-9E3C-0893042E054E}"/>
    <cellStyle name="Normal 3 12 2 5 2" xfId="25770" xr:uid="{885977BE-5AB3-412F-9208-8A9A5E038F72}"/>
    <cellStyle name="Normal 3 12 2 6" xfId="17442" xr:uid="{054A641D-916B-453F-A0F8-F310877CDDDB}"/>
    <cellStyle name="Normal 3 12 3" xfId="1616" xr:uid="{DF7D40E5-EE64-4475-BF9E-9F3E47B7D7F4}"/>
    <cellStyle name="Normal 3 12 3 2" xfId="4406" xr:uid="{308A9588-36ED-463B-8A22-72C85EB9FC72}"/>
    <cellStyle name="Normal 3 12 3 2 2" xfId="12736" xr:uid="{A62BB3D3-10BF-417E-86E7-AA25CB3E7DDF}"/>
    <cellStyle name="Normal 3 12 3 2 2 2" xfId="29393" xr:uid="{9BAE2E44-5DF9-415C-AE66-2652C111CD08}"/>
    <cellStyle name="Normal 3 12 3 2 3" xfId="21065" xr:uid="{B5023FED-E167-43CF-833C-813602ABF1F0}"/>
    <cellStyle name="Normal 3 12 3 3" xfId="7182" xr:uid="{0D089975-0B96-48A6-8A37-2C487340BD4B}"/>
    <cellStyle name="Normal 3 12 3 3 2" xfId="15512" xr:uid="{32600C35-5CF6-4750-953D-121CBAFD030C}"/>
    <cellStyle name="Normal 3 12 3 3 2 2" xfId="32169" xr:uid="{D03A1C11-E4F9-460F-9BD3-0EF58B8C8B76}"/>
    <cellStyle name="Normal 3 12 3 3 3" xfId="23841" xr:uid="{6FE4DED5-B4DD-4FBF-8F59-C150E5206E16}"/>
    <cellStyle name="Normal 3 12 3 4" xfId="9960" xr:uid="{90CBA94C-C64C-48E8-B312-0FD4198D388F}"/>
    <cellStyle name="Normal 3 12 3 4 2" xfId="26617" xr:uid="{8D2A4E7B-6B6E-41AD-AB8E-AA3561364C90}"/>
    <cellStyle name="Normal 3 12 3 5" xfId="18289" xr:uid="{D82FBB58-F742-44C9-9635-ACF3005BEE86}"/>
    <cellStyle name="Normal 3 12 4" xfId="3079" xr:uid="{08EA8F89-4270-4752-90DE-2AFF032BCDE3}"/>
    <cellStyle name="Normal 3 12 4 2" xfId="11409" xr:uid="{46EF726D-1342-4A5A-A810-64DA6466D3E8}"/>
    <cellStyle name="Normal 3 12 4 2 2" xfId="28066" xr:uid="{08FFB68D-BB6F-4677-AFF4-73C0FD14B765}"/>
    <cellStyle name="Normal 3 12 4 3" xfId="19738" xr:uid="{FE164624-5D43-4891-B6C4-DFDBE9293A77}"/>
    <cellStyle name="Normal 3 12 5" xfId="5855" xr:uid="{753985E9-D1E2-4E4B-AB79-484B840F447A}"/>
    <cellStyle name="Normal 3 12 5 2" xfId="14185" xr:uid="{64179FAD-4071-414D-B6E0-1C77E879ED10}"/>
    <cellStyle name="Normal 3 12 5 2 2" xfId="30842" xr:uid="{297B2B69-6F3B-4C80-9623-D74124408265}"/>
    <cellStyle name="Normal 3 12 5 3" xfId="22514" xr:uid="{1A84EE73-3F41-4415-84F5-40517EA86259}"/>
    <cellStyle name="Normal 3 12 6" xfId="8633" xr:uid="{C87F4B06-4B3E-437C-8E6A-8767D263B32D}"/>
    <cellStyle name="Normal 3 12 6 2" xfId="25290" xr:uid="{E230247C-1284-4A60-AF3C-510860A0D010}"/>
    <cellStyle name="Normal 3 12 7" xfId="16962" xr:uid="{FD31099F-640F-49FB-9357-317168979F2F}"/>
    <cellStyle name="Normal 3 13" xfId="999" xr:uid="{9B16E708-F21C-4B3B-9A51-649F71BAFE23}"/>
    <cellStyle name="Normal 3 13 2" xfId="2327" xr:uid="{BAAE9C5D-BBA4-4B00-AD5D-E96B5B36A3C6}"/>
    <cellStyle name="Normal 3 13 2 2" xfId="5117" xr:uid="{A9318C8F-7D92-40E6-8630-C0608DEA2237}"/>
    <cellStyle name="Normal 3 13 2 2 2" xfId="13447" xr:uid="{ED2DC745-6D33-4FFF-8B60-4DCBBC7E9A96}"/>
    <cellStyle name="Normal 3 13 2 2 2 2" xfId="30104" xr:uid="{D4CA552A-5D70-4591-9488-0CB34FF03983}"/>
    <cellStyle name="Normal 3 13 2 2 3" xfId="21776" xr:uid="{C090579E-95D4-4B11-85D6-5BCABF6F6223}"/>
    <cellStyle name="Normal 3 13 2 3" xfId="7893" xr:uid="{880E41CB-0A55-4E8F-A04D-E91F8C325EBF}"/>
    <cellStyle name="Normal 3 13 2 3 2" xfId="16223" xr:uid="{EECEC3AA-523F-478E-837D-27BC1C481846}"/>
    <cellStyle name="Normal 3 13 2 3 2 2" xfId="32880" xr:uid="{F91916C7-CF30-4542-B13C-F79F3CFA7AA4}"/>
    <cellStyle name="Normal 3 13 2 3 3" xfId="24552" xr:uid="{36193C06-84BC-492B-82B5-5F539E668E34}"/>
    <cellStyle name="Normal 3 13 2 4" xfId="10671" xr:uid="{1738A10B-BB61-485E-875F-CBA8C0BAD32C}"/>
    <cellStyle name="Normal 3 13 2 4 2" xfId="27328" xr:uid="{4906C1D7-7B67-4147-8253-BAF985EBDBBC}"/>
    <cellStyle name="Normal 3 13 2 5" xfId="19000" xr:uid="{C1BA82A3-8720-4E48-B101-CE6E27BD6E38}"/>
    <cellStyle name="Normal 3 13 3" xfId="3790" xr:uid="{25CEA7B6-6D2B-4E9B-9B85-7D0718D22D23}"/>
    <cellStyle name="Normal 3 13 3 2" xfId="12120" xr:uid="{2FF0233E-E05C-4DCF-9F84-FF147DEF1276}"/>
    <cellStyle name="Normal 3 13 3 2 2" xfId="28777" xr:uid="{F339EAEE-0E92-486E-B679-B0A7785098E4}"/>
    <cellStyle name="Normal 3 13 3 3" xfId="20449" xr:uid="{B1CCF676-0776-421E-A1F2-B48DD7B20DE5}"/>
    <cellStyle name="Normal 3 13 4" xfId="6566" xr:uid="{3FE899FB-9B6A-486D-9A7F-B0B15F40A8BA}"/>
    <cellStyle name="Normal 3 13 4 2" xfId="14896" xr:uid="{446665D9-9431-46B4-B643-8304CAEB75BB}"/>
    <cellStyle name="Normal 3 13 4 2 2" xfId="31553" xr:uid="{03FA7FCF-6B0E-46A2-A6EC-82DE4419CD2E}"/>
    <cellStyle name="Normal 3 13 4 3" xfId="23225" xr:uid="{A1758C07-7507-4015-804C-9600A2F74650}"/>
    <cellStyle name="Normal 3 13 5" xfId="9344" xr:uid="{CC470BE3-FCA6-401F-9F14-117F793B9B87}"/>
    <cellStyle name="Normal 3 13 5 2" xfId="26001" xr:uid="{0F5F32A3-7787-4D81-B02B-8F5AD528A83B}"/>
    <cellStyle name="Normal 3 13 6" xfId="17673" xr:uid="{CA434AC3-2C84-4709-932F-86DE14F9DE95}"/>
    <cellStyle name="Normal 3 14" xfId="2709" xr:uid="{AA165A38-D840-4CF4-ACF1-48EF43246EB7}"/>
    <cellStyle name="Normal 3 14 2" xfId="33656" xr:uid="{67AC5ED2-6F63-4ABD-B4DF-DB0D088D2A25}"/>
    <cellStyle name="Normal 3 15" xfId="16743" xr:uid="{B215295D-08CB-4B4E-B2C8-BEC679DA19C1}"/>
    <cellStyle name="Normal 3 16" xfId="16742" xr:uid="{1DCC6D5F-6002-4D10-9AE7-7279A71B40CF}"/>
    <cellStyle name="Normal 3 17" xfId="33818" xr:uid="{C06675F5-E6A5-4DD3-83B5-29BB52A1A9DC}"/>
    <cellStyle name="Normal 3 18" xfId="34689" xr:uid="{AB31E12A-B308-4E44-B07A-804919BAD94F}"/>
    <cellStyle name="Normal 3 19" xfId="34711" xr:uid="{6BC44612-245B-4E2A-A9D0-EE5EF66D5DED}"/>
    <cellStyle name="Normal 3 2" xfId="60" xr:uid="{5002B13B-E4A5-4D26-9EF9-AFF63BA478FF}"/>
    <cellStyle name="Normal 3 2 10" xfId="2860" xr:uid="{F87992C0-D27C-4BD1-A3E4-8FCE6CBCCFF9}"/>
    <cellStyle name="Normal 3 2 10 2" xfId="11191" xr:uid="{374C706D-A2DA-41D7-93EB-86C116BA66AC}"/>
    <cellStyle name="Normal 3 2 10 2 2" xfId="27848" xr:uid="{A4927AA9-6E2B-4251-B5FA-D7D6EE9B4482}"/>
    <cellStyle name="Normal 3 2 10 3" xfId="19520" xr:uid="{FF105B78-1631-4E4D-8A3B-46E973A5BEDE}"/>
    <cellStyle name="Normal 3 2 11" xfId="5637" xr:uid="{87A4683F-A46F-4B94-9548-636F724B268E}"/>
    <cellStyle name="Normal 3 2 11 2" xfId="13967" xr:uid="{D41DFE96-8087-4D27-843F-5448FCE8697D}"/>
    <cellStyle name="Normal 3 2 11 2 2" xfId="30624" xr:uid="{C89EB6E5-D91E-443C-BDC9-FB1BE07DF093}"/>
    <cellStyle name="Normal 3 2 11 3" xfId="22296" xr:uid="{E0770A47-31E9-441A-993E-871490ECE329}"/>
    <cellStyle name="Normal 3 2 12" xfId="8414" xr:uid="{62170EB8-D703-4D76-9F8A-86F19C19BBC9}"/>
    <cellStyle name="Normal 3 2 12 2" xfId="25072" xr:uid="{3C20D362-EE58-48C5-857F-06B791B708D1}"/>
    <cellStyle name="Normal 3 2 13" xfId="16744" xr:uid="{819DB1AC-35AA-432A-B78B-AF9C555A2B02}"/>
    <cellStyle name="Normal 3 2 14" xfId="33933" xr:uid="{56E3E235-A227-4304-9803-EC29A775012C}"/>
    <cellStyle name="Normal 3 2 15" xfId="34733" xr:uid="{D6F5C4BD-2B04-4B5D-8361-607D29A43CEA}"/>
    <cellStyle name="Normal 3 2 2" xfId="65" xr:uid="{0018957A-0577-4D28-A778-A5BFE3C7A652}"/>
    <cellStyle name="Normal 3 2 2 10" xfId="5641" xr:uid="{0F05252F-EEF3-4625-9CA6-88926E05B91E}"/>
    <cellStyle name="Normal 3 2 2 10 2" xfId="13971" xr:uid="{C8EB5364-791A-412B-970E-219B0B6A84AA}"/>
    <cellStyle name="Normal 3 2 2 10 2 2" xfId="30628" xr:uid="{DA3A04B8-B0F1-498A-9389-77BC05781D2A}"/>
    <cellStyle name="Normal 3 2 2 10 3" xfId="22300" xr:uid="{335A2C53-43C0-4CEF-9853-C1ACBFC00F16}"/>
    <cellStyle name="Normal 3 2 2 11" xfId="8418" xr:uid="{8C06406F-BDCA-4BEB-AF4D-B197D8C59AAC}"/>
    <cellStyle name="Normal 3 2 2 11 2" xfId="25076" xr:uid="{4037912F-621E-44E2-929C-A79D6E111460}"/>
    <cellStyle name="Normal 3 2 2 12" xfId="16748" xr:uid="{F9ED6A41-336B-42E7-A37E-F398AE4B6109}"/>
    <cellStyle name="Normal 3 2 2 13" xfId="33822" xr:uid="{AA7E02B5-2247-4AE9-A3DD-A09A6E1BAFBF}"/>
    <cellStyle name="Normal 3 2 2 14" xfId="34793" xr:uid="{29A492D0-D6DA-49C0-AAB3-518AE3E4049A}"/>
    <cellStyle name="Normal 3 2 2 2" xfId="124" xr:uid="{8BE16C84-0AFD-47A0-A8AC-9C37153D6A92}"/>
    <cellStyle name="Normal 3 2 2 2 10" xfId="8477" xr:uid="{E73D0699-4DB6-4970-B311-866143C3C2A8}"/>
    <cellStyle name="Normal 3 2 2 2 10 2" xfId="25134" xr:uid="{6CF2C6F9-D6A5-47D9-AF9E-E6CF09011E0C}"/>
    <cellStyle name="Normal 3 2 2 2 11" xfId="16806" xr:uid="{56065954-677A-4E44-9A6F-139F896FA9F6}"/>
    <cellStyle name="Normal 3 2 2 2 2" xfId="246" xr:uid="{23C7A18F-6E0C-46A8-AFA4-A88AE2138787}"/>
    <cellStyle name="Normal 3 2 2 2 2 2" xfId="487" xr:uid="{A8F64B5A-7167-4543-BC3A-B61D61B453D4}"/>
    <cellStyle name="Normal 3 2 2 2 2 2 2" xfId="763" xr:uid="{AD612F2C-586D-4801-8CA5-E9B251995209}"/>
    <cellStyle name="Normal 3 2 2 2 2 2 2 2" xfId="2093" xr:uid="{610F786F-099F-4DB7-BA49-3CD38591EBD1}"/>
    <cellStyle name="Normal 3 2 2 2 2 2 2 2 2" xfId="4883" xr:uid="{B67CEA81-AD39-431C-A8E3-A8144E44A8A8}"/>
    <cellStyle name="Normal 3 2 2 2 2 2 2 2 2 2" xfId="13213" xr:uid="{38623D30-A7E7-4F2F-974F-6E08BBA0C758}"/>
    <cellStyle name="Normal 3 2 2 2 2 2 2 2 2 2 2" xfId="29870" xr:uid="{599C9F24-3D70-475E-B24E-66312F30BC1B}"/>
    <cellStyle name="Normal 3 2 2 2 2 2 2 2 2 3" xfId="21542" xr:uid="{5194D083-A987-44FF-BF5E-9C77F833E33A}"/>
    <cellStyle name="Normal 3 2 2 2 2 2 2 2 3" xfId="7659" xr:uid="{F4D877E4-7F20-4D1E-9F36-569330DA0465}"/>
    <cellStyle name="Normal 3 2 2 2 2 2 2 2 3 2" xfId="15989" xr:uid="{E0E08B38-4AF2-45D5-8EC2-3EA515101E3E}"/>
    <cellStyle name="Normal 3 2 2 2 2 2 2 2 3 2 2" xfId="32646" xr:uid="{74038516-37D2-4F8F-B555-18D8239FB112}"/>
    <cellStyle name="Normal 3 2 2 2 2 2 2 2 3 3" xfId="24318" xr:uid="{296F5ED9-242E-4C6F-A0C5-372915C3BB09}"/>
    <cellStyle name="Normal 3 2 2 2 2 2 2 2 4" xfId="10437" xr:uid="{16E4110A-3D03-4C76-951E-7B98F6393F38}"/>
    <cellStyle name="Normal 3 2 2 2 2 2 2 2 4 2" xfId="27094" xr:uid="{3F5759F5-9EC9-411C-9E56-20563CCBF4AD}"/>
    <cellStyle name="Normal 3 2 2 2 2 2 2 2 5" xfId="18766" xr:uid="{BC515A90-F20B-483E-9497-A385A89FE629}"/>
    <cellStyle name="Normal 3 2 2 2 2 2 2 3" xfId="3556" xr:uid="{243F5596-FF74-4B7A-B3ED-77B7C03FB5F7}"/>
    <cellStyle name="Normal 3 2 2 2 2 2 2 3 2" xfId="11886" xr:uid="{9C7B2598-FB80-4ADB-A8AD-BBDFB33F6533}"/>
    <cellStyle name="Normal 3 2 2 2 2 2 2 3 2 2" xfId="28543" xr:uid="{22299566-4EFB-4951-865B-4BFC128F5284}"/>
    <cellStyle name="Normal 3 2 2 2 2 2 2 3 3" xfId="20215" xr:uid="{E2645360-5B24-40D8-8550-BFECC41A2AE0}"/>
    <cellStyle name="Normal 3 2 2 2 2 2 2 4" xfId="6332" xr:uid="{5C3C4D97-97F9-4D24-A1E4-57EBBB46B058}"/>
    <cellStyle name="Normal 3 2 2 2 2 2 2 4 2" xfId="14662" xr:uid="{1C5A56F0-9549-4AD4-9F21-386E18C6CC53}"/>
    <cellStyle name="Normal 3 2 2 2 2 2 2 4 2 2" xfId="31319" xr:uid="{0E6ACA14-74F7-4D3D-9C23-086CF3267DA2}"/>
    <cellStyle name="Normal 3 2 2 2 2 2 2 4 3" xfId="22991" xr:uid="{74074CD8-DE8B-4E80-8660-F463412444F9}"/>
    <cellStyle name="Normal 3 2 2 2 2 2 2 5" xfId="9110" xr:uid="{777DEC47-2C81-4162-93C0-08101AFE564B}"/>
    <cellStyle name="Normal 3 2 2 2 2 2 2 5 2" xfId="25767" xr:uid="{119B1B4A-7020-4A84-9C20-EF6E66F3E5AA}"/>
    <cellStyle name="Normal 3 2 2 2 2 2 2 6" xfId="17439" xr:uid="{3B5FF984-1128-48F5-8218-58378137DB20}"/>
    <cellStyle name="Normal 3 2 2 2 2 2 3" xfId="1817" xr:uid="{8C4D8F2B-0B7C-4AE8-AEEF-804AFA6328A2}"/>
    <cellStyle name="Normal 3 2 2 2 2 2 3 2" xfId="4607" xr:uid="{E1DEBFBE-EF48-406A-8515-9514AD57764D}"/>
    <cellStyle name="Normal 3 2 2 2 2 2 3 2 2" xfId="12937" xr:uid="{76DF74BA-AEE5-4C82-8158-87C7095BF6CC}"/>
    <cellStyle name="Normal 3 2 2 2 2 2 3 2 2 2" xfId="29594" xr:uid="{5A69D0B6-E26B-4DFC-9884-B553641CF309}"/>
    <cellStyle name="Normal 3 2 2 2 2 2 3 2 3" xfId="21266" xr:uid="{FBEB6905-9094-4A65-AFB3-275627D02A0F}"/>
    <cellStyle name="Normal 3 2 2 2 2 2 3 3" xfId="7383" xr:uid="{B0FC545A-14C1-4F10-A587-DD2992ED5B5B}"/>
    <cellStyle name="Normal 3 2 2 2 2 2 3 3 2" xfId="15713" xr:uid="{C55A8757-DA6B-4D58-9BA9-B9F2DE41C768}"/>
    <cellStyle name="Normal 3 2 2 2 2 2 3 3 2 2" xfId="32370" xr:uid="{D556B011-F1EC-4ACD-BE2B-3B721D69D6EC}"/>
    <cellStyle name="Normal 3 2 2 2 2 2 3 3 3" xfId="24042" xr:uid="{BFC4BD4F-11C9-42D7-87A3-B37B3E4EE3E5}"/>
    <cellStyle name="Normal 3 2 2 2 2 2 3 4" xfId="10161" xr:uid="{8533C833-A6BD-442D-BB28-20539DD8A831}"/>
    <cellStyle name="Normal 3 2 2 2 2 2 3 4 2" xfId="26818" xr:uid="{B6AB601B-AB78-4044-952E-9C9FFB243CDE}"/>
    <cellStyle name="Normal 3 2 2 2 2 2 3 5" xfId="18490" xr:uid="{934E71D5-9195-49BB-AA19-6F254B86F757}"/>
    <cellStyle name="Normal 3 2 2 2 2 2 4" xfId="3280" xr:uid="{81770BAC-1CA6-4E00-817A-906FA97BDB41}"/>
    <cellStyle name="Normal 3 2 2 2 2 2 4 2" xfId="11610" xr:uid="{0412703A-091D-45BB-AE21-1BD3508AC42A}"/>
    <cellStyle name="Normal 3 2 2 2 2 2 4 2 2" xfId="28267" xr:uid="{C17AE6E2-D0EF-429F-BC1E-DC911C070C94}"/>
    <cellStyle name="Normal 3 2 2 2 2 2 4 3" xfId="19939" xr:uid="{03064ECF-D77B-4CF8-A829-412644B043EB}"/>
    <cellStyle name="Normal 3 2 2 2 2 2 5" xfId="6056" xr:uid="{DEE3BDA7-6B06-4856-A73A-A1C0B6C70809}"/>
    <cellStyle name="Normal 3 2 2 2 2 2 5 2" xfId="14386" xr:uid="{ED77F9AF-BC80-4571-9914-10A4D89182F0}"/>
    <cellStyle name="Normal 3 2 2 2 2 2 5 2 2" xfId="31043" xr:uid="{532BA357-F661-4431-9348-5D7994E217F6}"/>
    <cellStyle name="Normal 3 2 2 2 2 2 5 3" xfId="22715" xr:uid="{303D07FB-8093-4FC8-95A0-1476A5E5C3EE}"/>
    <cellStyle name="Normal 3 2 2 2 2 2 6" xfId="8834" xr:uid="{22F5FD47-AE60-4478-B3E4-E512AF2B6D7D}"/>
    <cellStyle name="Normal 3 2 2 2 2 2 6 2" xfId="25491" xr:uid="{416D3EEA-01E7-426F-89ED-7B320E3ED1CF}"/>
    <cellStyle name="Normal 3 2 2 2 2 2 7" xfId="17163" xr:uid="{F3B10975-1972-4247-A7FC-5171DB192AFF}"/>
    <cellStyle name="Normal 3 2 2 2 2 3" xfId="723" xr:uid="{B6494E3F-B2CB-4E38-9842-3F96B17B6445}"/>
    <cellStyle name="Normal 3 2 2 2 2 3 2" xfId="2053" xr:uid="{119636B9-874F-4F0E-A920-578A62A5A411}"/>
    <cellStyle name="Normal 3 2 2 2 2 3 2 2" xfId="4843" xr:uid="{71B8A536-A849-43F2-8350-63D96CE9B49C}"/>
    <cellStyle name="Normal 3 2 2 2 2 3 2 2 2" xfId="13173" xr:uid="{E56D1950-8794-440C-8104-7B3D1655DC1F}"/>
    <cellStyle name="Normal 3 2 2 2 2 3 2 2 2 2" xfId="29830" xr:uid="{3E4247DF-6D5C-4EA3-B40A-66ADBC349EFE}"/>
    <cellStyle name="Normal 3 2 2 2 2 3 2 2 3" xfId="21502" xr:uid="{7CDF752B-6F93-44C5-91E1-8E2A0FF6AE54}"/>
    <cellStyle name="Normal 3 2 2 2 2 3 2 3" xfId="7619" xr:uid="{0E8663AA-653F-404D-BCB7-A8DB2B094EB5}"/>
    <cellStyle name="Normal 3 2 2 2 2 3 2 3 2" xfId="15949" xr:uid="{7B15AB98-EDBD-4E23-A710-CB955EB971E7}"/>
    <cellStyle name="Normal 3 2 2 2 2 3 2 3 2 2" xfId="32606" xr:uid="{E6293A27-4967-4FBC-8727-071EDB955204}"/>
    <cellStyle name="Normal 3 2 2 2 2 3 2 3 3" xfId="24278" xr:uid="{F558CA65-D541-4602-B91D-2FED0B7211AE}"/>
    <cellStyle name="Normal 3 2 2 2 2 3 2 4" xfId="10397" xr:uid="{6D762A17-4BAB-4FB3-AD1F-6FC0DD52804A}"/>
    <cellStyle name="Normal 3 2 2 2 2 3 2 4 2" xfId="27054" xr:uid="{4DA53760-D480-4B92-947C-8D99C6DF0116}"/>
    <cellStyle name="Normal 3 2 2 2 2 3 2 5" xfId="18726" xr:uid="{AA69ADCE-C1C7-4158-8EAB-B4960A2DD7C0}"/>
    <cellStyle name="Normal 3 2 2 2 2 3 3" xfId="3516" xr:uid="{1D3C180A-5E85-4BCD-90FD-43F72E3CC61B}"/>
    <cellStyle name="Normal 3 2 2 2 2 3 3 2" xfId="11846" xr:uid="{81B87C0A-110F-4EAD-B7EE-A7B9AE86D62D}"/>
    <cellStyle name="Normal 3 2 2 2 2 3 3 2 2" xfId="28503" xr:uid="{C8C9CDE5-9189-46B2-9E10-A6346CA10F84}"/>
    <cellStyle name="Normal 3 2 2 2 2 3 3 3" xfId="20175" xr:uid="{CB81A715-4C8A-4973-9E86-5380C607AA5E}"/>
    <cellStyle name="Normal 3 2 2 2 2 3 4" xfId="6292" xr:uid="{1928E1C7-7010-4439-9B91-E023E1CC9C33}"/>
    <cellStyle name="Normal 3 2 2 2 2 3 4 2" xfId="14622" xr:uid="{D0EC3272-202F-44F1-A912-323DFB9817F5}"/>
    <cellStyle name="Normal 3 2 2 2 2 3 4 2 2" xfId="31279" xr:uid="{1329E406-5A8D-4D53-99AD-3431F8728FB6}"/>
    <cellStyle name="Normal 3 2 2 2 2 3 4 3" xfId="22951" xr:uid="{991F4671-1C7D-4438-96E0-A37A66B22FD6}"/>
    <cellStyle name="Normal 3 2 2 2 2 3 5" xfId="9070" xr:uid="{5696FC9C-BAF0-4823-BC3A-53CC43881265}"/>
    <cellStyle name="Normal 3 2 2 2 2 3 5 2" xfId="25727" xr:uid="{85FFEE69-8D23-4CB7-91F1-B8DCE00E01F6}"/>
    <cellStyle name="Normal 3 2 2 2 2 3 6" xfId="17399" xr:uid="{957C0F57-5A05-475B-B0AE-4D5DFCB6102B}"/>
    <cellStyle name="Normal 3 2 2 2 2 4" xfId="1200" xr:uid="{4F2E8B41-043A-4C73-B073-145C8677C766}"/>
    <cellStyle name="Normal 3 2 2 2 2 4 2" xfId="2528" xr:uid="{927EE11A-EB65-4AAC-A3CC-142C5033F5E1}"/>
    <cellStyle name="Normal 3 2 2 2 2 4 2 2" xfId="5318" xr:uid="{C1EE4114-93E0-4426-9ED6-57074B92E866}"/>
    <cellStyle name="Normal 3 2 2 2 2 4 2 2 2" xfId="13648" xr:uid="{315A7078-9043-4584-B71B-803869D09061}"/>
    <cellStyle name="Normal 3 2 2 2 2 4 2 2 2 2" xfId="30305" xr:uid="{1F4CB8D8-96A5-4944-B35B-82F87C40A710}"/>
    <cellStyle name="Normal 3 2 2 2 2 4 2 2 3" xfId="21977" xr:uid="{B965F993-2313-4912-AF1F-0FCB5A047A91}"/>
    <cellStyle name="Normal 3 2 2 2 2 4 2 3" xfId="8094" xr:uid="{86E1D2CE-E955-45EF-842A-1B1240348587}"/>
    <cellStyle name="Normal 3 2 2 2 2 4 2 3 2" xfId="16424" xr:uid="{8A291202-54E1-4481-BEC4-74B01B200E05}"/>
    <cellStyle name="Normal 3 2 2 2 2 4 2 3 2 2" xfId="33081" xr:uid="{BA327941-33A6-450D-8BDB-CF06E7FC3EDA}"/>
    <cellStyle name="Normal 3 2 2 2 2 4 2 3 3" xfId="24753" xr:uid="{FBD22DE7-CE41-4696-986A-71DEEA1DB708}"/>
    <cellStyle name="Normal 3 2 2 2 2 4 2 4" xfId="10872" xr:uid="{AFE7374C-6B93-4851-9B2D-6622F30D8D77}"/>
    <cellStyle name="Normal 3 2 2 2 2 4 2 4 2" xfId="27529" xr:uid="{2165E698-ABD6-4C87-A378-50AB0FB8B969}"/>
    <cellStyle name="Normal 3 2 2 2 2 4 2 5" xfId="19201" xr:uid="{5809AAD6-B364-4252-BA40-0901C6D3E779}"/>
    <cellStyle name="Normal 3 2 2 2 2 4 3" xfId="3991" xr:uid="{3A2E804B-3EC4-4DD5-8ADA-A28B63C7CEB4}"/>
    <cellStyle name="Normal 3 2 2 2 2 4 3 2" xfId="12321" xr:uid="{A5208539-3023-435E-8C63-253969FCBADD}"/>
    <cellStyle name="Normal 3 2 2 2 2 4 3 2 2" xfId="28978" xr:uid="{A5FB3AB9-9A69-45B2-9067-7650DF46C0CA}"/>
    <cellStyle name="Normal 3 2 2 2 2 4 3 3" xfId="20650" xr:uid="{4CE3E207-5C97-495D-AC26-D54556F48BA7}"/>
    <cellStyle name="Normal 3 2 2 2 2 4 4" xfId="6767" xr:uid="{CEDB8A1F-6603-4983-95DD-7615344AFBDD}"/>
    <cellStyle name="Normal 3 2 2 2 2 4 4 2" xfId="15097" xr:uid="{66520BE7-5B57-426A-969E-C79BB98D3159}"/>
    <cellStyle name="Normal 3 2 2 2 2 4 4 2 2" xfId="31754" xr:uid="{2ABE6602-CEE7-4DC8-946A-E5E1A3EE0C81}"/>
    <cellStyle name="Normal 3 2 2 2 2 4 4 3" xfId="23426" xr:uid="{AEEF0511-3BB2-435D-B44C-5708B5EA7297}"/>
    <cellStyle name="Normal 3 2 2 2 2 4 5" xfId="9545" xr:uid="{A60C21A3-2B00-4C38-9CF5-9828B37DAAAE}"/>
    <cellStyle name="Normal 3 2 2 2 2 4 5 2" xfId="26202" xr:uid="{F6FB9C98-9FF2-48E0-8DFA-DA4BC644AC0A}"/>
    <cellStyle name="Normal 3 2 2 2 2 4 6" xfId="17874" xr:uid="{6BAF8935-E2D6-4520-A3A0-A00425629B0D}"/>
    <cellStyle name="Normal 3 2 2 2 2 5" xfId="1580" xr:uid="{057776B9-3872-4689-9FB3-0F376DD4B534}"/>
    <cellStyle name="Normal 3 2 2 2 2 5 2" xfId="4370" xr:uid="{F8FC4058-28BC-4B59-A2FC-5F522CBDA6E1}"/>
    <cellStyle name="Normal 3 2 2 2 2 5 2 2" xfId="12700" xr:uid="{7FA4BD22-96BA-4F13-A09D-EA96F22E87F6}"/>
    <cellStyle name="Normal 3 2 2 2 2 5 2 2 2" xfId="29357" xr:uid="{05F6B0C5-8219-49C6-A93E-7538605E62E0}"/>
    <cellStyle name="Normal 3 2 2 2 2 5 2 3" xfId="21029" xr:uid="{1576DEF9-B00F-4B44-9125-3EDD75517E51}"/>
    <cellStyle name="Normal 3 2 2 2 2 5 3" xfId="7146" xr:uid="{FEAC3123-79B8-4807-BB89-BFFAB44A76E2}"/>
    <cellStyle name="Normal 3 2 2 2 2 5 3 2" xfId="15476" xr:uid="{02CE3C12-9A05-4441-8849-905231726A9A}"/>
    <cellStyle name="Normal 3 2 2 2 2 5 3 2 2" xfId="32133" xr:uid="{F8E77D91-6CD4-4E70-A191-D7EB3A6FB6A2}"/>
    <cellStyle name="Normal 3 2 2 2 2 5 3 3" xfId="23805" xr:uid="{E41F3D66-5F90-4AD4-9A03-CED18672C07D}"/>
    <cellStyle name="Normal 3 2 2 2 2 5 4" xfId="9924" xr:uid="{54D8B392-B1F2-412C-984A-D4DD0B5430F8}"/>
    <cellStyle name="Normal 3 2 2 2 2 5 4 2" xfId="26581" xr:uid="{2F3460F2-3284-40B1-B9C6-5FE9F4DEBF96}"/>
    <cellStyle name="Normal 3 2 2 2 2 5 5" xfId="18253" xr:uid="{2FD362AD-BFAD-4BD8-95C3-B1BB16FFEA5F}"/>
    <cellStyle name="Normal 3 2 2 2 2 6" xfId="3043" xr:uid="{04A408CE-4894-4CF3-9B05-4FCA041B493F}"/>
    <cellStyle name="Normal 3 2 2 2 2 6 2" xfId="11373" xr:uid="{841722E6-22BE-4FA2-87C8-71BD678C1FE6}"/>
    <cellStyle name="Normal 3 2 2 2 2 6 2 2" xfId="28030" xr:uid="{1FD8CEE7-5F1B-4BB3-934C-5C7268FF8E34}"/>
    <cellStyle name="Normal 3 2 2 2 2 6 3" xfId="19702" xr:uid="{64B722C8-C909-49A7-82F0-03CB9D0F55C3}"/>
    <cellStyle name="Normal 3 2 2 2 2 7" xfId="5819" xr:uid="{27F38E9D-1CB5-49DC-A722-8D183651732F}"/>
    <cellStyle name="Normal 3 2 2 2 2 7 2" xfId="14149" xr:uid="{7480786D-CF16-4D07-A104-8320D9E12506}"/>
    <cellStyle name="Normal 3 2 2 2 2 7 2 2" xfId="30806" xr:uid="{50AFE552-03BC-48BC-8F61-9753755019CF}"/>
    <cellStyle name="Normal 3 2 2 2 2 7 3" xfId="22478" xr:uid="{F093FDA7-5E1B-4965-B98B-A975E49EFFC0}"/>
    <cellStyle name="Normal 3 2 2 2 2 8" xfId="8597" xr:uid="{71E5BA57-7760-4479-A38E-20086942D273}"/>
    <cellStyle name="Normal 3 2 2 2 2 8 2" xfId="25254" xr:uid="{A355FE19-2182-4E3A-B8CD-F7CC1D8A6176}"/>
    <cellStyle name="Normal 3 2 2 2 2 9" xfId="16926" xr:uid="{EB45F8AC-2638-489B-9D64-827F516FA730}"/>
    <cellStyle name="Normal 3 2 2 2 3" xfId="367" xr:uid="{494B9363-9F89-43F1-BBE3-B15D7427985F}"/>
    <cellStyle name="Normal 3 2 2 2 3 2" xfId="761" xr:uid="{A4806632-667F-4A73-BC6E-ECC169576E6A}"/>
    <cellStyle name="Normal 3 2 2 2 3 2 2" xfId="2091" xr:uid="{0F414041-D140-450C-A1C5-6822FC197791}"/>
    <cellStyle name="Normal 3 2 2 2 3 2 2 2" xfId="4881" xr:uid="{6C05ADC1-3DA3-4CA8-833D-78714F48A194}"/>
    <cellStyle name="Normal 3 2 2 2 3 2 2 2 2" xfId="13211" xr:uid="{9BAE0675-583D-4151-AD02-E9FFB78C49C4}"/>
    <cellStyle name="Normal 3 2 2 2 3 2 2 2 2 2" xfId="29868" xr:uid="{9BE5F933-8B3A-41C8-9E0A-2A94C5511840}"/>
    <cellStyle name="Normal 3 2 2 2 3 2 2 2 3" xfId="21540" xr:uid="{ADF195EC-B5CC-430E-8FF7-2D176E257221}"/>
    <cellStyle name="Normal 3 2 2 2 3 2 2 3" xfId="7657" xr:uid="{3D45DDEC-EBD1-441A-BBDE-6C8EAA546216}"/>
    <cellStyle name="Normal 3 2 2 2 3 2 2 3 2" xfId="15987" xr:uid="{DECB638A-CEF7-4B2E-A619-46340F88D4A3}"/>
    <cellStyle name="Normal 3 2 2 2 3 2 2 3 2 2" xfId="32644" xr:uid="{3462007E-7FE6-4BCE-BA34-906DF34F5E9D}"/>
    <cellStyle name="Normal 3 2 2 2 3 2 2 3 3" xfId="24316" xr:uid="{EDFFB47F-8592-4621-83F8-9B2FFF63F041}"/>
    <cellStyle name="Normal 3 2 2 2 3 2 2 4" xfId="10435" xr:uid="{A20B7A59-4EDF-4C3E-8679-1F11349845DF}"/>
    <cellStyle name="Normal 3 2 2 2 3 2 2 4 2" xfId="27092" xr:uid="{6C98FA10-5A9A-423B-B0FC-044B163519EB}"/>
    <cellStyle name="Normal 3 2 2 2 3 2 2 5" xfId="18764" xr:uid="{FBD24BE5-30CC-482D-AB7B-4B2EF1D615E1}"/>
    <cellStyle name="Normal 3 2 2 2 3 2 3" xfId="3554" xr:uid="{17B3D57C-0338-486B-8086-CDE84AB1219D}"/>
    <cellStyle name="Normal 3 2 2 2 3 2 3 2" xfId="11884" xr:uid="{AEACB54C-053C-4499-9C60-2074176C8ADF}"/>
    <cellStyle name="Normal 3 2 2 2 3 2 3 2 2" xfId="28541" xr:uid="{280AF02D-9C82-47BB-A031-82550C8403ED}"/>
    <cellStyle name="Normal 3 2 2 2 3 2 3 3" xfId="20213" xr:uid="{337A54BF-D44F-48CC-9FD8-FF2867D27BFE}"/>
    <cellStyle name="Normal 3 2 2 2 3 2 4" xfId="6330" xr:uid="{78EB74E3-4694-4C8D-9575-8DF1E13AC4B4}"/>
    <cellStyle name="Normal 3 2 2 2 3 2 4 2" xfId="14660" xr:uid="{E0A2A2C4-15BF-4F9E-AFD9-D572AC3F0273}"/>
    <cellStyle name="Normal 3 2 2 2 3 2 4 2 2" xfId="31317" xr:uid="{55CD361A-EEE9-411A-A8E8-BC92E9ED9866}"/>
    <cellStyle name="Normal 3 2 2 2 3 2 4 3" xfId="22989" xr:uid="{5399CDC7-CC77-4D8E-AE0E-290781A29C4F}"/>
    <cellStyle name="Normal 3 2 2 2 3 2 5" xfId="9108" xr:uid="{A45471BF-5A2A-4F72-847A-8173C8123A78}"/>
    <cellStyle name="Normal 3 2 2 2 3 2 5 2" xfId="25765" xr:uid="{B7329B2C-48D8-4BAB-B5FD-3C7FECBA5246}"/>
    <cellStyle name="Normal 3 2 2 2 3 2 6" xfId="17437" xr:uid="{92A9DE1C-2E48-4012-A158-B456DB266813}"/>
    <cellStyle name="Normal 3 2 2 2 3 3" xfId="1697" xr:uid="{2156924F-CA07-47DA-A0A4-007485D60FDA}"/>
    <cellStyle name="Normal 3 2 2 2 3 3 2" xfId="4487" xr:uid="{E4D71512-1E52-4E51-9D4B-62048053C3B4}"/>
    <cellStyle name="Normal 3 2 2 2 3 3 2 2" xfId="12817" xr:uid="{0FAA100F-E468-4036-B113-98CCA5CEF627}"/>
    <cellStyle name="Normal 3 2 2 2 3 3 2 2 2" xfId="29474" xr:uid="{755E75DD-9969-44A6-8175-1D196C04E6DA}"/>
    <cellStyle name="Normal 3 2 2 2 3 3 2 3" xfId="21146" xr:uid="{1A6CA5BF-A794-48E7-9BC9-23220629DEAB}"/>
    <cellStyle name="Normal 3 2 2 2 3 3 3" xfId="7263" xr:uid="{6A65DED6-A430-4810-921C-B78785BF28A1}"/>
    <cellStyle name="Normal 3 2 2 2 3 3 3 2" xfId="15593" xr:uid="{A723607B-5BD2-4970-8D06-347E6BE2B30E}"/>
    <cellStyle name="Normal 3 2 2 2 3 3 3 2 2" xfId="32250" xr:uid="{B666B57D-4C8F-4732-ACA8-A942DBD494DF}"/>
    <cellStyle name="Normal 3 2 2 2 3 3 3 3" xfId="23922" xr:uid="{5DBD39B2-0A93-4CD5-990C-F54125A5B670}"/>
    <cellStyle name="Normal 3 2 2 2 3 3 4" xfId="10041" xr:uid="{F216D87F-088F-40A9-BD53-B0C393550CC7}"/>
    <cellStyle name="Normal 3 2 2 2 3 3 4 2" xfId="26698" xr:uid="{01894395-B801-4DFB-91A7-B1D1BE0AEAD1}"/>
    <cellStyle name="Normal 3 2 2 2 3 3 5" xfId="18370" xr:uid="{F3ED447C-185B-41A6-B37F-3F7F59016640}"/>
    <cellStyle name="Normal 3 2 2 2 3 4" xfId="3160" xr:uid="{6CFE4E31-039C-4920-8AEC-C660598F3D64}"/>
    <cellStyle name="Normal 3 2 2 2 3 4 2" xfId="11490" xr:uid="{57BF8F04-E4B9-4505-84EB-8774E7B7DEA6}"/>
    <cellStyle name="Normal 3 2 2 2 3 4 2 2" xfId="28147" xr:uid="{ABFFAFB5-B89D-46E6-B3C7-B8D2675BC3B2}"/>
    <cellStyle name="Normal 3 2 2 2 3 4 3" xfId="19819" xr:uid="{7832FAC0-52A8-4205-8B50-9972B6698B89}"/>
    <cellStyle name="Normal 3 2 2 2 3 5" xfId="5936" xr:uid="{DAD26CB3-F58F-4EB6-BAB4-92C85ACEDFFB}"/>
    <cellStyle name="Normal 3 2 2 2 3 5 2" xfId="14266" xr:uid="{679E15C8-3681-4EAF-A929-69C63D571A02}"/>
    <cellStyle name="Normal 3 2 2 2 3 5 2 2" xfId="30923" xr:uid="{4E02F7CD-973F-4F42-A088-9ED600DF6A1E}"/>
    <cellStyle name="Normal 3 2 2 2 3 5 3" xfId="22595" xr:uid="{6507C48C-FEFD-4E32-BB8B-4AE3C9128B39}"/>
    <cellStyle name="Normal 3 2 2 2 3 6" xfId="8714" xr:uid="{DA7BBAB5-754D-4055-858D-F0DA1936A4CD}"/>
    <cellStyle name="Normal 3 2 2 2 3 6 2" xfId="25371" xr:uid="{CB2E3259-AD84-4434-8B98-DED57135CE91}"/>
    <cellStyle name="Normal 3 2 2 2 3 7" xfId="17043" xr:uid="{83EB16F2-7EBE-4C3D-B6AE-95CDA2DF5508}"/>
    <cellStyle name="Normal 3 2 2 2 4" xfId="603" xr:uid="{8C42CBC5-1E7D-4DA5-8601-A1C131691AAB}"/>
    <cellStyle name="Normal 3 2 2 2 4 2" xfId="1933" xr:uid="{F2727EC1-267B-44A4-97F6-81CBAFF75F8C}"/>
    <cellStyle name="Normal 3 2 2 2 4 2 2" xfId="4723" xr:uid="{9862B44A-0014-453A-B1B0-8176D82FF34C}"/>
    <cellStyle name="Normal 3 2 2 2 4 2 2 2" xfId="13053" xr:uid="{FD696E1E-BDF4-4B32-8752-4AACED1F8C64}"/>
    <cellStyle name="Normal 3 2 2 2 4 2 2 2 2" xfId="29710" xr:uid="{8A31F7CF-14E6-4172-B260-65F781A19643}"/>
    <cellStyle name="Normal 3 2 2 2 4 2 2 3" xfId="21382" xr:uid="{80D8CE18-10F3-4664-B670-E809E5FEDA58}"/>
    <cellStyle name="Normal 3 2 2 2 4 2 3" xfId="7499" xr:uid="{F53B39F4-2AD5-48C2-A79B-BA14A0521DD2}"/>
    <cellStyle name="Normal 3 2 2 2 4 2 3 2" xfId="15829" xr:uid="{944A5528-5A52-47D1-837B-0DA2C440CDCB}"/>
    <cellStyle name="Normal 3 2 2 2 4 2 3 2 2" xfId="32486" xr:uid="{2B72DD33-AD48-487C-BB4A-54A0FF7ADCB7}"/>
    <cellStyle name="Normal 3 2 2 2 4 2 3 3" xfId="24158" xr:uid="{0483DCB4-AF3F-47C0-A356-189224F3CAE3}"/>
    <cellStyle name="Normal 3 2 2 2 4 2 4" xfId="10277" xr:uid="{64766CDB-1A81-45F5-BA76-3490D733F368}"/>
    <cellStyle name="Normal 3 2 2 2 4 2 4 2" xfId="26934" xr:uid="{DF56211C-15E4-42A8-96E1-784A0779A585}"/>
    <cellStyle name="Normal 3 2 2 2 4 2 5" xfId="18606" xr:uid="{77E2997B-C3CF-4600-89C4-8C61B3BE40F1}"/>
    <cellStyle name="Normal 3 2 2 2 4 3" xfId="3396" xr:uid="{A1F184EB-56E0-4337-AD11-AB3CEA0BCCDD}"/>
    <cellStyle name="Normal 3 2 2 2 4 3 2" xfId="11726" xr:uid="{019C65EA-1473-4C94-9738-5044F890649D}"/>
    <cellStyle name="Normal 3 2 2 2 4 3 2 2" xfId="28383" xr:uid="{5D1B30E7-500C-4B0B-9BD2-76206FF35443}"/>
    <cellStyle name="Normal 3 2 2 2 4 3 3" xfId="20055" xr:uid="{CC6245B0-BFD6-4798-BC3A-DB06C835B92C}"/>
    <cellStyle name="Normal 3 2 2 2 4 4" xfId="6172" xr:uid="{FEFBE689-7422-4F4C-8FAD-F814ACEA9879}"/>
    <cellStyle name="Normal 3 2 2 2 4 4 2" xfId="14502" xr:uid="{72D396E4-D953-4E53-AE32-2F78D100574D}"/>
    <cellStyle name="Normal 3 2 2 2 4 4 2 2" xfId="31159" xr:uid="{60CC2527-FBBD-40DA-9427-416B7EC2C056}"/>
    <cellStyle name="Normal 3 2 2 2 4 4 3" xfId="22831" xr:uid="{D06B1A64-3277-4FA7-A7C1-F5CA2B163D69}"/>
    <cellStyle name="Normal 3 2 2 2 4 5" xfId="8950" xr:uid="{A2C68217-262A-4CE5-B332-6B8F50A8484A}"/>
    <cellStyle name="Normal 3 2 2 2 4 5 2" xfId="25607" xr:uid="{D5552C78-C8B5-4993-9DCA-77C46C2106F9}"/>
    <cellStyle name="Normal 3 2 2 2 4 6" xfId="17279" xr:uid="{A46612FF-B524-468E-A851-34F8F89D0263}"/>
    <cellStyle name="Normal 3 2 2 2 5" xfId="1080" xr:uid="{CCD10EEB-8424-40D7-B43D-F05DB6B026C8}"/>
    <cellStyle name="Normal 3 2 2 2 5 2" xfId="2408" xr:uid="{FEE9C6C5-7729-4ADE-BCDF-B33C98DB50F1}"/>
    <cellStyle name="Normal 3 2 2 2 5 2 2" xfId="5198" xr:uid="{FC91D6F4-465C-4C3D-9927-36DAD9DA92EB}"/>
    <cellStyle name="Normal 3 2 2 2 5 2 2 2" xfId="13528" xr:uid="{8DEBDDF2-A709-42E9-AED5-08B87DB681A1}"/>
    <cellStyle name="Normal 3 2 2 2 5 2 2 2 2" xfId="30185" xr:uid="{CD1B1ABC-0DF8-493C-A9C9-C3B1DA533D1B}"/>
    <cellStyle name="Normal 3 2 2 2 5 2 2 3" xfId="21857" xr:uid="{81304FDC-DE2D-4C0D-A96E-091F4B8627BA}"/>
    <cellStyle name="Normal 3 2 2 2 5 2 3" xfId="7974" xr:uid="{0884E0DC-C5FE-4554-A048-AF949CBF0DDB}"/>
    <cellStyle name="Normal 3 2 2 2 5 2 3 2" xfId="16304" xr:uid="{7F19B4F3-C49C-40C1-B287-EBE690AA5071}"/>
    <cellStyle name="Normal 3 2 2 2 5 2 3 2 2" xfId="32961" xr:uid="{A7951BAF-9BC1-49C9-9EF3-8F13DF705C75}"/>
    <cellStyle name="Normal 3 2 2 2 5 2 3 3" xfId="24633" xr:uid="{75325456-373C-4982-9ACD-02AD665C8A26}"/>
    <cellStyle name="Normal 3 2 2 2 5 2 4" xfId="10752" xr:uid="{F88BFC11-0191-4F15-812D-D3A4157D2F67}"/>
    <cellStyle name="Normal 3 2 2 2 5 2 4 2" xfId="27409" xr:uid="{7C726FD9-B63E-4E5A-BBFF-B7259E84F918}"/>
    <cellStyle name="Normal 3 2 2 2 5 2 5" xfId="19081" xr:uid="{A586C0FA-05D5-4D52-941E-288BBD4F946C}"/>
    <cellStyle name="Normal 3 2 2 2 5 3" xfId="3871" xr:uid="{DEFD0CFC-0687-4048-BD39-C8CD197913F4}"/>
    <cellStyle name="Normal 3 2 2 2 5 3 2" xfId="12201" xr:uid="{67D8B579-8DD0-4169-B6B3-50EEF3CDD7E1}"/>
    <cellStyle name="Normal 3 2 2 2 5 3 2 2" xfId="28858" xr:uid="{CC82E06F-5C06-461A-962B-4A34D39C10E4}"/>
    <cellStyle name="Normal 3 2 2 2 5 3 3" xfId="20530" xr:uid="{7BFBB5F5-24AF-415F-B84F-27A74881DB34}"/>
    <cellStyle name="Normal 3 2 2 2 5 4" xfId="6647" xr:uid="{9968551F-1511-47C5-AF7F-0E972076D143}"/>
    <cellStyle name="Normal 3 2 2 2 5 4 2" xfId="14977" xr:uid="{7B0FA855-2FDE-48C9-9038-7AB920642A06}"/>
    <cellStyle name="Normal 3 2 2 2 5 4 2 2" xfId="31634" xr:uid="{CC31001B-8586-400C-BC6A-21BF91984193}"/>
    <cellStyle name="Normal 3 2 2 2 5 4 3" xfId="23306" xr:uid="{3F507262-2E93-4B9C-AE9B-CEC1615EE2FD}"/>
    <cellStyle name="Normal 3 2 2 2 5 5" xfId="9425" xr:uid="{29FE2746-F77A-4FA9-9B0F-375D30B58454}"/>
    <cellStyle name="Normal 3 2 2 2 5 5 2" xfId="26082" xr:uid="{3A148EE1-4FC1-421E-8789-E556179739E5}"/>
    <cellStyle name="Normal 3 2 2 2 5 6" xfId="17754" xr:uid="{0089B07D-A243-4CD9-9898-E69F911B535D}"/>
    <cellStyle name="Normal 3 2 2 2 6" xfId="1345" xr:uid="{336EF0F0-7DE7-496B-8328-5D5904040613}"/>
    <cellStyle name="Normal 3 2 2 2 6 2" xfId="2673" xr:uid="{896DF3AB-C8B2-4E7F-ABF2-4F1118E7B253}"/>
    <cellStyle name="Normal 3 2 2 2 6 2 2" xfId="5463" xr:uid="{1783CA4D-9D74-4F4A-BEA0-1D9EB2566CE8}"/>
    <cellStyle name="Normal 3 2 2 2 6 2 2 2" xfId="13793" xr:uid="{523EBC3B-1170-432C-8A2B-4DD7EEBCF071}"/>
    <cellStyle name="Normal 3 2 2 2 6 2 2 2 2" xfId="30450" xr:uid="{1F923831-FB27-4CAD-8152-A8674F532C92}"/>
    <cellStyle name="Normal 3 2 2 2 6 2 2 3" xfId="22122" xr:uid="{A4A2F2A1-559E-4D1E-8B2E-6EA7D83AC3F3}"/>
    <cellStyle name="Normal 3 2 2 2 6 2 3" xfId="8239" xr:uid="{10F9CD48-1986-4BFD-AC89-3A275E3BD410}"/>
    <cellStyle name="Normal 3 2 2 2 6 2 3 2" xfId="16569" xr:uid="{6BED4EC9-03AD-4BDE-A57A-48D9BD164A3F}"/>
    <cellStyle name="Normal 3 2 2 2 6 2 3 2 2" xfId="33226" xr:uid="{6AC3C5A4-641D-4CFD-8882-8246539633E1}"/>
    <cellStyle name="Normal 3 2 2 2 6 2 3 3" xfId="24898" xr:uid="{43D9E2E1-41E8-4F1B-9C2F-F7BE2D1EDF80}"/>
    <cellStyle name="Normal 3 2 2 2 6 2 4" xfId="11017" xr:uid="{6664B5AA-9574-4A30-9977-531A006BD8E4}"/>
    <cellStyle name="Normal 3 2 2 2 6 2 4 2" xfId="27674" xr:uid="{246A958B-4D27-4A8A-85A2-AA5B450C76C0}"/>
    <cellStyle name="Normal 3 2 2 2 6 2 5" xfId="19346" xr:uid="{3C6139CB-5D28-4815-9631-EA6A44083470}"/>
    <cellStyle name="Normal 3 2 2 2 6 3" xfId="4136" xr:uid="{C94B2F13-95CA-4510-9FD5-2606B63F2C0F}"/>
    <cellStyle name="Normal 3 2 2 2 6 3 2" xfId="12466" xr:uid="{342D073B-E1FB-4A90-B732-F725D05731EB}"/>
    <cellStyle name="Normal 3 2 2 2 6 3 2 2" xfId="29123" xr:uid="{41DB111D-E7E5-4998-A0EB-5A048C33B2F0}"/>
    <cellStyle name="Normal 3 2 2 2 6 3 3" xfId="20795" xr:uid="{95589DC4-D4B3-4F55-9FEB-DBFF1168CF11}"/>
    <cellStyle name="Normal 3 2 2 2 6 4" xfId="6912" xr:uid="{A9DD07C7-11AA-4479-8422-E3C8078C50CE}"/>
    <cellStyle name="Normal 3 2 2 2 6 4 2" xfId="15242" xr:uid="{BC25308F-B810-49D3-B748-55C9758326F5}"/>
    <cellStyle name="Normal 3 2 2 2 6 4 2 2" xfId="31899" xr:uid="{11F0ED0F-2777-40F7-9FDA-AD6A9BAC6C97}"/>
    <cellStyle name="Normal 3 2 2 2 6 4 3" xfId="23571" xr:uid="{119C922D-F0D1-4569-B263-D79B3BCAE2AF}"/>
    <cellStyle name="Normal 3 2 2 2 6 5" xfId="9690" xr:uid="{066647B7-7FFA-4823-A6B7-AE5FEF44E0F4}"/>
    <cellStyle name="Normal 3 2 2 2 6 5 2" xfId="26347" xr:uid="{9BB80470-614F-40C0-98E9-80BB5325BC5F}"/>
    <cellStyle name="Normal 3 2 2 2 6 6" xfId="18019" xr:uid="{5DAAB2ED-4CFC-4676-8A0C-1428838D0910}"/>
    <cellStyle name="Normal 3 2 2 2 7" xfId="1460" xr:uid="{556CF903-B3B4-4B55-8FFB-38CE8094A1CC}"/>
    <cellStyle name="Normal 3 2 2 2 7 2" xfId="4250" xr:uid="{0C43398E-7428-4A0F-B55F-D284F09FCF96}"/>
    <cellStyle name="Normal 3 2 2 2 7 2 2" xfId="12580" xr:uid="{BA43A7CA-70D3-4DB1-A8BC-AD06D912A9F6}"/>
    <cellStyle name="Normal 3 2 2 2 7 2 2 2" xfId="29237" xr:uid="{78616BA0-37D8-48A0-9E2E-48BC178AFF34}"/>
    <cellStyle name="Normal 3 2 2 2 7 2 3" xfId="20909" xr:uid="{9C2C722D-0E83-4EB6-898B-4073A9E605E4}"/>
    <cellStyle name="Normal 3 2 2 2 7 3" xfId="7026" xr:uid="{185532B3-B0C7-4210-9304-254429F659EB}"/>
    <cellStyle name="Normal 3 2 2 2 7 3 2" xfId="15356" xr:uid="{62BB14DC-2A5A-42E2-93B3-35920065EB82}"/>
    <cellStyle name="Normal 3 2 2 2 7 3 2 2" xfId="32013" xr:uid="{49B9F4C0-617C-4B0E-BAA7-674A2C3C24DE}"/>
    <cellStyle name="Normal 3 2 2 2 7 3 3" xfId="23685" xr:uid="{9607D232-DCB7-4A76-9378-C90FE0DC4A63}"/>
    <cellStyle name="Normal 3 2 2 2 7 4" xfId="9804" xr:uid="{D403BFBB-8053-4E04-AF28-96BBC8346491}"/>
    <cellStyle name="Normal 3 2 2 2 7 4 2" xfId="26461" xr:uid="{1FD832A9-6B20-4E75-9032-4155098C8CCE}"/>
    <cellStyle name="Normal 3 2 2 2 7 5" xfId="18133" xr:uid="{45F5B714-2FD7-4A02-9A45-BDAC746A1A90}"/>
    <cellStyle name="Normal 3 2 2 2 8" xfId="2923" xr:uid="{BF533FAD-9180-4393-A6E6-991BAC9F85B9}"/>
    <cellStyle name="Normal 3 2 2 2 8 2" xfId="11253" xr:uid="{A2676D65-C95A-4B0E-AB45-83D0E7AC2798}"/>
    <cellStyle name="Normal 3 2 2 2 8 2 2" xfId="27910" xr:uid="{81D3A282-6D53-41C0-AC72-A196BD6F6172}"/>
    <cellStyle name="Normal 3 2 2 2 8 3" xfId="19582" xr:uid="{698225B0-7062-408B-8470-927DB4D1E25E}"/>
    <cellStyle name="Normal 3 2 2 2 9" xfId="5699" xr:uid="{4CA71EA6-79EB-4BFA-A426-CD9E3C8FADC9}"/>
    <cellStyle name="Normal 3 2 2 2 9 2" xfId="14029" xr:uid="{E870F5CC-A248-4094-84D4-7562340FD148}"/>
    <cellStyle name="Normal 3 2 2 2 9 2 2" xfId="30686" xr:uid="{A04C5220-3643-44E4-9160-214958826AB3}"/>
    <cellStyle name="Normal 3 2 2 2 9 3" xfId="22358" xr:uid="{AA0A8127-A7AD-4B79-8564-6285CA37B1D7}"/>
    <cellStyle name="Normal 3 2 2 3" xfId="184" xr:uid="{F55FC4C0-A57C-4B8D-92A9-D745EDFAE63F}"/>
    <cellStyle name="Normal 3 2 2 3 2" xfId="425" xr:uid="{91E3ECFF-F11D-49F9-BE16-FDEDC85FCA4B}"/>
    <cellStyle name="Normal 3 2 2 3 2 2" xfId="902" xr:uid="{39EBB07D-B224-41B7-9611-51DA67EC8EF7}"/>
    <cellStyle name="Normal 3 2 2 3 2 2 2" xfId="2230" xr:uid="{274A4388-CC5B-484D-B0B6-A37DFB933343}"/>
    <cellStyle name="Normal 3 2 2 3 2 2 2 2" xfId="5020" xr:uid="{B986F684-042C-4475-9577-EF6EAB00F559}"/>
    <cellStyle name="Normal 3 2 2 3 2 2 2 2 2" xfId="13350" xr:uid="{418406A6-9CB5-442B-A6F9-C16CC08FDF75}"/>
    <cellStyle name="Normal 3 2 2 3 2 2 2 2 2 2" xfId="30007" xr:uid="{6E17EA54-CF65-4ABE-8155-86C93FBCCE8F}"/>
    <cellStyle name="Normal 3 2 2 3 2 2 2 2 3" xfId="21679" xr:uid="{730290FA-9E21-446C-9B88-4AAA0336775F}"/>
    <cellStyle name="Normal 3 2 2 3 2 2 2 3" xfId="7796" xr:uid="{8DD59B7F-C6AA-403A-82A1-26D9A3BA15FE}"/>
    <cellStyle name="Normal 3 2 2 3 2 2 2 3 2" xfId="16126" xr:uid="{37862CA0-ED70-4384-A947-23C5C2CD2BCE}"/>
    <cellStyle name="Normal 3 2 2 3 2 2 2 3 2 2" xfId="32783" xr:uid="{6DF16956-86DC-4EFC-834D-707D087A4052}"/>
    <cellStyle name="Normal 3 2 2 3 2 2 2 3 3" xfId="24455" xr:uid="{35E15BD8-A9C1-4F86-957B-7B3320EB2A3F}"/>
    <cellStyle name="Normal 3 2 2 3 2 2 2 4" xfId="10574" xr:uid="{12070F03-5EBF-4DCD-9167-68DF55536867}"/>
    <cellStyle name="Normal 3 2 2 3 2 2 2 4 2" xfId="27231" xr:uid="{7052B40D-34C7-44B1-8C13-862A23BD91D7}"/>
    <cellStyle name="Normal 3 2 2 3 2 2 2 5" xfId="18903" xr:uid="{01BACADF-D6A9-49CE-8EAF-3386C1BC1775}"/>
    <cellStyle name="Normal 3 2 2 3 2 2 3" xfId="3693" xr:uid="{0D34F729-81B3-4361-B1C9-6AF398C06A2B}"/>
    <cellStyle name="Normal 3 2 2 3 2 2 3 2" xfId="12023" xr:uid="{3055915D-E82F-47C9-BCB1-C9ECE0A39953}"/>
    <cellStyle name="Normal 3 2 2 3 2 2 3 2 2" xfId="28680" xr:uid="{9CA06042-CC82-45D6-9A20-680B1F95BBF5}"/>
    <cellStyle name="Normal 3 2 2 3 2 2 3 3" xfId="20352" xr:uid="{C33AC756-100C-493C-BB8F-696154C0FB38}"/>
    <cellStyle name="Normal 3 2 2 3 2 2 4" xfId="6469" xr:uid="{FF3AE085-AEE0-4F51-990E-6F6FB38E92D4}"/>
    <cellStyle name="Normal 3 2 2 3 2 2 4 2" xfId="14799" xr:uid="{1A5C9DCD-282C-426C-BD76-7A436B6ABB1D}"/>
    <cellStyle name="Normal 3 2 2 3 2 2 4 2 2" xfId="31456" xr:uid="{CC1402BB-3FB4-4B5A-88BE-642D1D8DA419}"/>
    <cellStyle name="Normal 3 2 2 3 2 2 4 3" xfId="23128" xr:uid="{6889E346-D441-444E-B168-00205FD77F85}"/>
    <cellStyle name="Normal 3 2 2 3 2 2 5" xfId="9247" xr:uid="{7A3AD8F0-E7F7-43B5-B3CE-4B2AA88436FA}"/>
    <cellStyle name="Normal 3 2 2 3 2 2 5 2" xfId="25904" xr:uid="{51673184-C037-4954-965E-C662D370619B}"/>
    <cellStyle name="Normal 3 2 2 3 2 2 6" xfId="17576" xr:uid="{5981784B-AA14-4BB1-8710-4A8258199630}"/>
    <cellStyle name="Normal 3 2 2 3 2 3" xfId="1755" xr:uid="{A9202F14-3705-4BD1-8E19-15175BADBCD1}"/>
    <cellStyle name="Normal 3 2 2 3 2 3 2" xfId="4545" xr:uid="{00F2C9FC-6071-415A-86A1-32095E25220D}"/>
    <cellStyle name="Normal 3 2 2 3 2 3 2 2" xfId="12875" xr:uid="{E60BA777-4B20-46B0-977D-804C0855AD9C}"/>
    <cellStyle name="Normal 3 2 2 3 2 3 2 2 2" xfId="29532" xr:uid="{F6BA9FF3-84A1-4E0A-9AE4-8463119E20A9}"/>
    <cellStyle name="Normal 3 2 2 3 2 3 2 3" xfId="21204" xr:uid="{3CD20B1E-8DD7-479B-876F-4EAE28EB8848}"/>
    <cellStyle name="Normal 3 2 2 3 2 3 3" xfId="7321" xr:uid="{4DB8EDF0-DC87-4354-8FC2-9F2A6A466917}"/>
    <cellStyle name="Normal 3 2 2 3 2 3 3 2" xfId="15651" xr:uid="{BC23A755-12D1-40DC-B1F3-D5DA331E9D5C}"/>
    <cellStyle name="Normal 3 2 2 3 2 3 3 2 2" xfId="32308" xr:uid="{D4275F25-B912-4E2F-AD35-3A68AE4B67F9}"/>
    <cellStyle name="Normal 3 2 2 3 2 3 3 3" xfId="23980" xr:uid="{14FDF3E9-E2C2-405A-A0DD-BAE56FA69A15}"/>
    <cellStyle name="Normal 3 2 2 3 2 3 4" xfId="10099" xr:uid="{1BE3DB5F-0078-4D9F-BFCF-84DBDDD40A23}"/>
    <cellStyle name="Normal 3 2 2 3 2 3 4 2" xfId="26756" xr:uid="{067E31FF-4453-4E9F-8093-FA9A213BE21E}"/>
    <cellStyle name="Normal 3 2 2 3 2 3 5" xfId="18428" xr:uid="{73587E23-7A14-4601-98B9-DB75FDD1C1AC}"/>
    <cellStyle name="Normal 3 2 2 3 2 4" xfId="3218" xr:uid="{E4D74BD4-DA50-4255-B88A-D2A9DDDAF0AB}"/>
    <cellStyle name="Normal 3 2 2 3 2 4 2" xfId="11548" xr:uid="{41F3CB56-5EE9-4828-B51F-40742434D293}"/>
    <cellStyle name="Normal 3 2 2 3 2 4 2 2" xfId="28205" xr:uid="{585AFC74-763A-45E5-A661-6D3D21F7A46E}"/>
    <cellStyle name="Normal 3 2 2 3 2 4 3" xfId="19877" xr:uid="{A3BEE3B2-95CE-42C3-97C9-4FA7C43B12F7}"/>
    <cellStyle name="Normal 3 2 2 3 2 5" xfId="5994" xr:uid="{F92DE133-B199-46FB-B142-B0138B1EC872}"/>
    <cellStyle name="Normal 3 2 2 3 2 5 2" xfId="14324" xr:uid="{FE2019C7-8176-431A-A232-2CF61FB9FD06}"/>
    <cellStyle name="Normal 3 2 2 3 2 5 2 2" xfId="30981" xr:uid="{3D49387A-3A34-4733-9372-7BEDEB38A994}"/>
    <cellStyle name="Normal 3 2 2 3 2 5 3" xfId="22653" xr:uid="{2A67E66A-4047-4451-90C6-D063F878AA60}"/>
    <cellStyle name="Normal 3 2 2 3 2 6" xfId="8772" xr:uid="{E1AD60D9-EDE2-43DE-8523-B18A01EEB592}"/>
    <cellStyle name="Normal 3 2 2 3 2 6 2" xfId="25429" xr:uid="{6A2FD218-407D-4C3B-A512-2A7B7087F868}"/>
    <cellStyle name="Normal 3 2 2 3 2 7" xfId="17101" xr:uid="{54BE23D7-BC4B-470C-9B61-4CA3F00A7AE3}"/>
    <cellStyle name="Normal 3 2 2 3 3" xfId="661" xr:uid="{44E904A3-887C-4598-A7D1-2240897B3848}"/>
    <cellStyle name="Normal 3 2 2 3 3 2" xfId="1991" xr:uid="{59F78A58-CABF-4025-BF6D-7280FA4783ED}"/>
    <cellStyle name="Normal 3 2 2 3 3 2 2" xfId="4781" xr:uid="{DA9DA00F-EDBB-4736-A588-FC45040AB642}"/>
    <cellStyle name="Normal 3 2 2 3 3 2 2 2" xfId="13111" xr:uid="{5BA0FC3A-847A-46C0-87C5-F1E0B6585CE3}"/>
    <cellStyle name="Normal 3 2 2 3 3 2 2 2 2" xfId="29768" xr:uid="{AE596688-28DF-40A4-99C9-2FF0CEBA7371}"/>
    <cellStyle name="Normal 3 2 2 3 3 2 2 3" xfId="21440" xr:uid="{8FA925E0-F562-4744-9C8A-C57120F0CEA2}"/>
    <cellStyle name="Normal 3 2 2 3 3 2 3" xfId="7557" xr:uid="{25E63934-DE20-43A0-915A-14A3B77E6DE1}"/>
    <cellStyle name="Normal 3 2 2 3 3 2 3 2" xfId="15887" xr:uid="{8DBCE01E-3470-45D4-9BE5-69F0BE8F5FE2}"/>
    <cellStyle name="Normal 3 2 2 3 3 2 3 2 2" xfId="32544" xr:uid="{23DB887F-A847-497C-B5A4-EE28F141BF18}"/>
    <cellStyle name="Normal 3 2 2 3 3 2 3 3" xfId="24216" xr:uid="{ADC9028F-0639-46B7-97B1-AE0D97FB5DD5}"/>
    <cellStyle name="Normal 3 2 2 3 3 2 4" xfId="10335" xr:uid="{F4017561-0324-4DD0-9E2F-8D53939D1FE2}"/>
    <cellStyle name="Normal 3 2 2 3 3 2 4 2" xfId="26992" xr:uid="{9769970F-B09B-4E2E-836A-4AE552EA7C9C}"/>
    <cellStyle name="Normal 3 2 2 3 3 2 5" xfId="18664" xr:uid="{B9697CF1-A540-4021-B6A5-CF5852DD43BD}"/>
    <cellStyle name="Normal 3 2 2 3 3 3" xfId="3454" xr:uid="{3D932594-0B6B-4D5A-8F37-910BF8B487D7}"/>
    <cellStyle name="Normal 3 2 2 3 3 3 2" xfId="11784" xr:uid="{BFECBA6D-BF2A-4DF8-AE23-E20C236AD975}"/>
    <cellStyle name="Normal 3 2 2 3 3 3 2 2" xfId="28441" xr:uid="{DAA23627-0A07-4226-9717-0504435B9D0E}"/>
    <cellStyle name="Normal 3 2 2 3 3 3 3" xfId="20113" xr:uid="{96FFA670-32AD-49C0-B95A-B727AD0B8661}"/>
    <cellStyle name="Normal 3 2 2 3 3 4" xfId="6230" xr:uid="{FE0829F5-19E7-4364-8525-045517957AFC}"/>
    <cellStyle name="Normal 3 2 2 3 3 4 2" xfId="14560" xr:uid="{9A42FB5A-9709-4BE1-B436-99A991B48BC4}"/>
    <cellStyle name="Normal 3 2 2 3 3 4 2 2" xfId="31217" xr:uid="{E9F487BA-6D3A-49DE-9ED6-E8032F95E3BE}"/>
    <cellStyle name="Normal 3 2 2 3 3 4 3" xfId="22889" xr:uid="{7F6D93D8-995A-4180-8524-EB79B5061A8B}"/>
    <cellStyle name="Normal 3 2 2 3 3 5" xfId="9008" xr:uid="{14C610C4-1D61-4C57-B11E-433A4A1323A4}"/>
    <cellStyle name="Normal 3 2 2 3 3 5 2" xfId="25665" xr:uid="{10375595-971F-400C-AF76-FC9DBDB3554B}"/>
    <cellStyle name="Normal 3 2 2 3 3 6" xfId="17337" xr:uid="{76CA9141-43D2-4D54-8ABE-75DE353A425C}"/>
    <cellStyle name="Normal 3 2 2 3 4" xfId="1138" xr:uid="{8681E236-0001-417C-9E90-DE84FB933A10}"/>
    <cellStyle name="Normal 3 2 2 3 4 2" xfId="2466" xr:uid="{D36FCBED-79C2-4289-B637-3E23448CAB17}"/>
    <cellStyle name="Normal 3 2 2 3 4 2 2" xfId="5256" xr:uid="{3C74970F-A2C6-4C66-93B8-702D47AD164F}"/>
    <cellStyle name="Normal 3 2 2 3 4 2 2 2" xfId="13586" xr:uid="{23C45CB2-7734-43A3-9B42-D72544BC8EE8}"/>
    <cellStyle name="Normal 3 2 2 3 4 2 2 2 2" xfId="30243" xr:uid="{3E126B9D-6ADD-4AB5-811A-E20C346D2BF5}"/>
    <cellStyle name="Normal 3 2 2 3 4 2 2 3" xfId="21915" xr:uid="{C7C1FC9F-153F-4DBA-94AB-3F63C1DCF1BE}"/>
    <cellStyle name="Normal 3 2 2 3 4 2 3" xfId="8032" xr:uid="{B1BE24EB-B46F-49DC-BDD1-B0913E899FAB}"/>
    <cellStyle name="Normal 3 2 2 3 4 2 3 2" xfId="16362" xr:uid="{E83CF116-4C1B-4AFD-A916-C2FA61B56943}"/>
    <cellStyle name="Normal 3 2 2 3 4 2 3 2 2" xfId="33019" xr:uid="{429DD14A-BECA-4F97-8154-D0F4A2863ACA}"/>
    <cellStyle name="Normal 3 2 2 3 4 2 3 3" xfId="24691" xr:uid="{6C056BA5-72B4-41A1-AB40-2A8BEBB236A6}"/>
    <cellStyle name="Normal 3 2 2 3 4 2 4" xfId="10810" xr:uid="{C8B04FF8-68D1-48C3-8ACF-0750D33FC39F}"/>
    <cellStyle name="Normal 3 2 2 3 4 2 4 2" xfId="27467" xr:uid="{F0DFCA8D-E7BC-4080-8BFA-10E7A13BD982}"/>
    <cellStyle name="Normal 3 2 2 3 4 2 5" xfId="19139" xr:uid="{5F485DC4-D1C3-4F03-A3FB-69D7161AB119}"/>
    <cellStyle name="Normal 3 2 2 3 4 3" xfId="3929" xr:uid="{0BF6A37F-DA98-4F3C-A372-6A83C7ADEA33}"/>
    <cellStyle name="Normal 3 2 2 3 4 3 2" xfId="12259" xr:uid="{994F648F-450A-46F6-B2D3-DC02C58AA78A}"/>
    <cellStyle name="Normal 3 2 2 3 4 3 2 2" xfId="28916" xr:uid="{8756CE42-9AE7-4DD4-99C4-E2E69120A8B2}"/>
    <cellStyle name="Normal 3 2 2 3 4 3 3" xfId="20588" xr:uid="{54E50391-2E80-4B33-B6FF-654BB0A3B503}"/>
    <cellStyle name="Normal 3 2 2 3 4 4" xfId="6705" xr:uid="{B0327465-7D1F-4DB2-AE42-543315E87F74}"/>
    <cellStyle name="Normal 3 2 2 3 4 4 2" xfId="15035" xr:uid="{E18F41CA-7F3F-4B3E-ACB6-60B83D0E7F94}"/>
    <cellStyle name="Normal 3 2 2 3 4 4 2 2" xfId="31692" xr:uid="{8F6902E1-8FBE-440A-838A-3DCBF76CC49D}"/>
    <cellStyle name="Normal 3 2 2 3 4 4 3" xfId="23364" xr:uid="{0C464166-40DB-4EF3-9B09-3C4E33CD8682}"/>
    <cellStyle name="Normal 3 2 2 3 4 5" xfId="9483" xr:uid="{58CD5C77-601F-402B-924C-50E2D7E89E6B}"/>
    <cellStyle name="Normal 3 2 2 3 4 5 2" xfId="26140" xr:uid="{5B754E99-D526-4774-8A26-429B5EA6EE46}"/>
    <cellStyle name="Normal 3 2 2 3 4 6" xfId="17812" xr:uid="{FC1BC8B3-46AF-4E80-B9DC-BD59CBCC238B}"/>
    <cellStyle name="Normal 3 2 2 3 5" xfId="1518" xr:uid="{366AC739-8EEA-4C27-9C98-E6868B83E350}"/>
    <cellStyle name="Normal 3 2 2 3 5 2" xfId="4308" xr:uid="{04481D18-83D1-437A-B866-E0FB8D279C87}"/>
    <cellStyle name="Normal 3 2 2 3 5 2 2" xfId="12638" xr:uid="{B3545C49-63CD-483F-8477-1E507452EAFE}"/>
    <cellStyle name="Normal 3 2 2 3 5 2 2 2" xfId="29295" xr:uid="{9FD90A38-A994-4212-A2FF-EEC3E8B1C31D}"/>
    <cellStyle name="Normal 3 2 2 3 5 2 3" xfId="20967" xr:uid="{D72A6DF6-63B9-4947-B6DB-F038875A6384}"/>
    <cellStyle name="Normal 3 2 2 3 5 3" xfId="7084" xr:uid="{2CAED382-D496-4631-BF61-7F9FD1A14F93}"/>
    <cellStyle name="Normal 3 2 2 3 5 3 2" xfId="15414" xr:uid="{6C527383-69C8-49BA-94F3-7013F7F85C8C}"/>
    <cellStyle name="Normal 3 2 2 3 5 3 2 2" xfId="32071" xr:uid="{7FE484B3-AEC0-468E-BB97-615106704A48}"/>
    <cellStyle name="Normal 3 2 2 3 5 3 3" xfId="23743" xr:uid="{F81DA0B9-8B34-4FB6-B775-5C56CC2318A4}"/>
    <cellStyle name="Normal 3 2 2 3 5 4" xfId="9862" xr:uid="{B37AD129-5722-4DFE-867A-14ED1C9B26DC}"/>
    <cellStyle name="Normal 3 2 2 3 5 4 2" xfId="26519" xr:uid="{74F5687D-7C9A-4DA9-AAF8-B661205195B8}"/>
    <cellStyle name="Normal 3 2 2 3 5 5" xfId="18191" xr:uid="{077AD20E-606D-4506-8389-EE1BEABAA0C9}"/>
    <cellStyle name="Normal 3 2 2 3 6" xfId="2981" xr:uid="{EEA69983-6DFE-4CB7-B6CF-65BA2A518AF7}"/>
    <cellStyle name="Normal 3 2 2 3 6 2" xfId="11311" xr:uid="{A5058453-3F7B-442C-9DAF-2F38A19B0808}"/>
    <cellStyle name="Normal 3 2 2 3 6 2 2" xfId="27968" xr:uid="{C352DE43-EAEE-4D7F-AC8F-7F00625AB779}"/>
    <cellStyle name="Normal 3 2 2 3 6 3" xfId="19640" xr:uid="{B991B154-2621-460B-8E36-D0E25F1DEE66}"/>
    <cellStyle name="Normal 3 2 2 3 7" xfId="5757" xr:uid="{5B03A2FB-035C-4D9C-832D-B2EEC1AD75DB}"/>
    <cellStyle name="Normal 3 2 2 3 7 2" xfId="14087" xr:uid="{F72EE7F1-93E3-44C5-B0F5-5C27572D8456}"/>
    <cellStyle name="Normal 3 2 2 3 7 2 2" xfId="30744" xr:uid="{13668786-2BE5-4118-A6E0-3DAA9E496A91}"/>
    <cellStyle name="Normal 3 2 2 3 7 3" xfId="22416" xr:uid="{5EB39879-B7CD-4BB3-AA60-06561EF0C856}"/>
    <cellStyle name="Normal 3 2 2 3 8" xfId="8535" xr:uid="{0A8D6458-3FA0-4E46-AA98-32FD6E271737}"/>
    <cellStyle name="Normal 3 2 2 3 8 2" xfId="25192" xr:uid="{1AE451E4-7D70-4602-A1F5-66513297430C}"/>
    <cellStyle name="Normal 3 2 2 3 9" xfId="16864" xr:uid="{BABF07B7-7AE1-48E4-93C2-B924638448DC}"/>
    <cellStyle name="Normal 3 2 2 4" xfId="309" xr:uid="{65F7AEFB-7228-4637-8F3B-4EB1481973D0}"/>
    <cellStyle name="Normal 3 2 2 4 2" xfId="791" xr:uid="{BF089CF0-F0A3-4EA6-BD6F-DD03E80D7A6A}"/>
    <cellStyle name="Normal 3 2 2 4 2 2" xfId="2119" xr:uid="{5DCF2EEE-373B-405D-BE11-548F6A34256D}"/>
    <cellStyle name="Normal 3 2 2 4 2 2 2" xfId="4909" xr:uid="{C32D5697-C1B2-443E-A501-5E403E18862C}"/>
    <cellStyle name="Normal 3 2 2 4 2 2 2 2" xfId="13239" xr:uid="{99516226-AD7A-4DE8-8FF2-E766EDA02717}"/>
    <cellStyle name="Normal 3 2 2 4 2 2 2 2 2" xfId="29896" xr:uid="{84E59DA7-C912-4815-8CF6-89E231FD17B2}"/>
    <cellStyle name="Normal 3 2 2 4 2 2 2 3" xfId="21568" xr:uid="{E6454F59-109A-4222-A573-4509727AC61A}"/>
    <cellStyle name="Normal 3 2 2 4 2 2 3" xfId="7685" xr:uid="{F4EA17D6-9173-4E6C-906D-960D7FE23D43}"/>
    <cellStyle name="Normal 3 2 2 4 2 2 3 2" xfId="16015" xr:uid="{332159BB-B824-4149-A524-CD27B0BFC0A4}"/>
    <cellStyle name="Normal 3 2 2 4 2 2 3 2 2" xfId="32672" xr:uid="{E1D4920A-995E-4A04-800F-D7FD8724952B}"/>
    <cellStyle name="Normal 3 2 2 4 2 2 3 3" xfId="24344" xr:uid="{5FA376D6-76E9-4666-B84A-39436954E0BC}"/>
    <cellStyle name="Normal 3 2 2 4 2 2 4" xfId="10463" xr:uid="{24F64911-6F59-4095-93BA-3B6AE1A1474F}"/>
    <cellStyle name="Normal 3 2 2 4 2 2 4 2" xfId="27120" xr:uid="{848CE384-798F-484C-8CB9-F53687C89A69}"/>
    <cellStyle name="Normal 3 2 2 4 2 2 5" xfId="18792" xr:uid="{9D17DD75-0783-4236-995D-559C907938AD}"/>
    <cellStyle name="Normal 3 2 2 4 2 3" xfId="3582" xr:uid="{FC2B84BA-2A48-48B3-82AC-3DD4581EED15}"/>
    <cellStyle name="Normal 3 2 2 4 2 3 2" xfId="11912" xr:uid="{29AF1404-AE49-4293-B7B4-86EFEAD7F5FA}"/>
    <cellStyle name="Normal 3 2 2 4 2 3 2 2" xfId="28569" xr:uid="{D5121C42-25AF-42F9-B6C5-8F445A5BA1A6}"/>
    <cellStyle name="Normal 3 2 2 4 2 3 3" xfId="20241" xr:uid="{6230FF46-0995-44B9-9A9B-B58F257F414A}"/>
    <cellStyle name="Normal 3 2 2 4 2 4" xfId="6358" xr:uid="{F376732A-F168-4F67-939A-73E8B79D5E94}"/>
    <cellStyle name="Normal 3 2 2 4 2 4 2" xfId="14688" xr:uid="{A1C65630-2203-4B45-B7B9-48EB242FFB90}"/>
    <cellStyle name="Normal 3 2 2 4 2 4 2 2" xfId="31345" xr:uid="{420CBF59-37DD-4707-813C-82AEB74713AA}"/>
    <cellStyle name="Normal 3 2 2 4 2 4 3" xfId="23017" xr:uid="{6E54666A-E0B2-42CF-B695-9B7AABD1A1B7}"/>
    <cellStyle name="Normal 3 2 2 4 2 5" xfId="9136" xr:uid="{40F6BB35-42EE-4ACB-96F4-71425F7CD3A4}"/>
    <cellStyle name="Normal 3 2 2 4 2 5 2" xfId="25793" xr:uid="{7A77C7A6-5B6E-47F3-80A1-2D2FD6D12B3A}"/>
    <cellStyle name="Normal 3 2 2 4 2 6" xfId="17465" xr:uid="{3DBF1C78-08F6-427F-911D-322030562349}"/>
    <cellStyle name="Normal 3 2 2 4 3" xfId="1639" xr:uid="{C9E7FB71-026D-4997-B89E-058ABBAA39B3}"/>
    <cellStyle name="Normal 3 2 2 4 3 2" xfId="4429" xr:uid="{0F2D9923-8AE3-4641-8B46-0DA73E57B02C}"/>
    <cellStyle name="Normal 3 2 2 4 3 2 2" xfId="12759" xr:uid="{D0485749-4111-443D-A77C-AD68DE1D8EBB}"/>
    <cellStyle name="Normal 3 2 2 4 3 2 2 2" xfId="29416" xr:uid="{059E141B-CC2A-4792-BD0B-D087B1DD5AE2}"/>
    <cellStyle name="Normal 3 2 2 4 3 2 3" xfId="21088" xr:uid="{4D2E5ED8-6ABE-46D9-B14E-AA1EE4A0E801}"/>
    <cellStyle name="Normal 3 2 2 4 3 3" xfId="7205" xr:uid="{BEE3F0F9-C50A-405F-AE9E-B06D101F336D}"/>
    <cellStyle name="Normal 3 2 2 4 3 3 2" xfId="15535" xr:uid="{27173403-8CA1-4FA1-9A99-A849341C0EDC}"/>
    <cellStyle name="Normal 3 2 2 4 3 3 2 2" xfId="32192" xr:uid="{BC65C64B-C733-404B-BE72-88B9ADDF837A}"/>
    <cellStyle name="Normal 3 2 2 4 3 3 3" xfId="23864" xr:uid="{7AAA4946-1DF0-44D4-8DB9-467B04889791}"/>
    <cellStyle name="Normal 3 2 2 4 3 4" xfId="9983" xr:uid="{743D2637-6F84-451D-AF6F-9B794132231E}"/>
    <cellStyle name="Normal 3 2 2 4 3 4 2" xfId="26640" xr:uid="{DF744999-4F19-4726-BED4-B0224A415ED5}"/>
    <cellStyle name="Normal 3 2 2 4 3 5" xfId="18312" xr:uid="{B04268A4-2596-46CA-8DB6-99F4D2D10C94}"/>
    <cellStyle name="Normal 3 2 2 4 4" xfId="3102" xr:uid="{C7773637-B5BB-4C33-B7D2-7933B2E870F3}"/>
    <cellStyle name="Normal 3 2 2 4 4 2" xfId="11432" xr:uid="{68BE2B5C-7D19-489B-954E-42BB68C5BD49}"/>
    <cellStyle name="Normal 3 2 2 4 4 2 2" xfId="28089" xr:uid="{010BF85F-7C05-4C2F-8B5E-1EC30DA2766A}"/>
    <cellStyle name="Normal 3 2 2 4 4 3" xfId="19761" xr:uid="{0AD7AD1C-B553-4B8E-A0F7-C5612DD2BCA9}"/>
    <cellStyle name="Normal 3 2 2 4 5" xfId="5878" xr:uid="{EF7F81CD-C33F-44DE-A90F-72D09BA3BDE2}"/>
    <cellStyle name="Normal 3 2 2 4 5 2" xfId="14208" xr:uid="{E0B8D13D-8FC3-428F-9B5B-07A494BD7C0E}"/>
    <cellStyle name="Normal 3 2 2 4 5 2 2" xfId="30865" xr:uid="{E2EDB079-0D0A-4B14-8882-65B649967028}"/>
    <cellStyle name="Normal 3 2 2 4 5 3" xfId="22537" xr:uid="{2449D09A-E3B9-4663-9B90-12EDF89BE921}"/>
    <cellStyle name="Normal 3 2 2 4 6" xfId="8656" xr:uid="{32A81DA1-4B0C-40CF-99B5-284FCA8C5503}"/>
    <cellStyle name="Normal 3 2 2 4 6 2" xfId="25313" xr:uid="{9D66AEA0-9117-407E-B1A9-68444FDEB889}"/>
    <cellStyle name="Normal 3 2 2 4 7" xfId="16985" xr:uid="{44B767DC-28F1-4A22-AB8D-D1A46D620AC7}"/>
    <cellStyle name="Normal 3 2 2 5" xfId="545" xr:uid="{ECE8F578-9D84-48FC-BA91-B5FBC82AB6E2}"/>
    <cellStyle name="Normal 3 2 2 5 2" xfId="1875" xr:uid="{55A3CAF9-EB15-40B3-B2B6-80F864164A7A}"/>
    <cellStyle name="Normal 3 2 2 5 2 2" xfId="4665" xr:uid="{475DCF77-A6F0-4EC9-BE10-BD9C0CC8C424}"/>
    <cellStyle name="Normal 3 2 2 5 2 2 2" xfId="12995" xr:uid="{A8B6808D-FEBD-411F-A41A-D5B066A8C6C7}"/>
    <cellStyle name="Normal 3 2 2 5 2 2 2 2" xfId="29652" xr:uid="{185BF0AE-0F48-48A5-9C8E-3EA7026D0D00}"/>
    <cellStyle name="Normal 3 2 2 5 2 2 3" xfId="21324" xr:uid="{37562D55-2CEF-4383-982D-595D3449BB77}"/>
    <cellStyle name="Normal 3 2 2 5 2 3" xfId="7441" xr:uid="{EA8D2DB2-08AF-419E-ADB8-602C5CBF43EC}"/>
    <cellStyle name="Normal 3 2 2 5 2 3 2" xfId="15771" xr:uid="{8A70AE96-7894-4F0A-B4E2-29770FC46DFB}"/>
    <cellStyle name="Normal 3 2 2 5 2 3 2 2" xfId="32428" xr:uid="{E99904CC-837D-4958-BCF8-5C70B70761B8}"/>
    <cellStyle name="Normal 3 2 2 5 2 3 3" xfId="24100" xr:uid="{B3288A6C-F118-4245-8A46-4EF9483A4D79}"/>
    <cellStyle name="Normal 3 2 2 5 2 4" xfId="10219" xr:uid="{1488FA21-660A-48FA-A3F7-66A5806F11B8}"/>
    <cellStyle name="Normal 3 2 2 5 2 4 2" xfId="26876" xr:uid="{54CF0D35-7FCB-4B89-912C-0589C4D28CD0}"/>
    <cellStyle name="Normal 3 2 2 5 2 5" xfId="18548" xr:uid="{48007B4E-AA18-4CF7-99C9-D9D38882B24B}"/>
    <cellStyle name="Normal 3 2 2 5 3" xfId="3338" xr:uid="{62964083-F56C-48E7-A70B-4DD492D3FFB5}"/>
    <cellStyle name="Normal 3 2 2 5 3 2" xfId="11668" xr:uid="{2C849875-9360-4957-BC44-B27A58FB77F6}"/>
    <cellStyle name="Normal 3 2 2 5 3 2 2" xfId="28325" xr:uid="{7129D483-C37A-4838-B393-1F71A7A08B2E}"/>
    <cellStyle name="Normal 3 2 2 5 3 3" xfId="19997" xr:uid="{06D7B396-98E9-4CF2-A0A9-A2FCC7CB44E7}"/>
    <cellStyle name="Normal 3 2 2 5 4" xfId="6114" xr:uid="{8B22838A-9695-4EB7-A292-30DE676FF398}"/>
    <cellStyle name="Normal 3 2 2 5 4 2" xfId="14444" xr:uid="{49DC412D-6143-4746-A66B-E3A096723DE9}"/>
    <cellStyle name="Normal 3 2 2 5 4 2 2" xfId="31101" xr:uid="{77BBCFD1-419A-4DF5-A3B8-CC70F4982030}"/>
    <cellStyle name="Normal 3 2 2 5 4 3" xfId="22773" xr:uid="{1219C558-D04E-49A1-92DF-EFADDD2E73BC}"/>
    <cellStyle name="Normal 3 2 2 5 5" xfId="8892" xr:uid="{47B18D7F-7AD3-4DAF-ADA9-F8FD5D9EBABD}"/>
    <cellStyle name="Normal 3 2 2 5 5 2" xfId="25549" xr:uid="{7E68E788-842B-479F-9C86-94D6BF11B571}"/>
    <cellStyle name="Normal 3 2 2 5 6" xfId="17221" xr:uid="{04AE0DDC-3853-413B-8F7B-206A2598B662}"/>
    <cellStyle name="Normal 3 2 2 6" xfId="1022" xr:uid="{70213728-2562-4C3E-91FD-2424D6137105}"/>
    <cellStyle name="Normal 3 2 2 6 2" xfId="2350" xr:uid="{0FA82708-F77D-498D-A759-5CF335BF631B}"/>
    <cellStyle name="Normal 3 2 2 6 2 2" xfId="5140" xr:uid="{F143FBBA-A4EC-4E66-B0B1-7BF2090361DB}"/>
    <cellStyle name="Normal 3 2 2 6 2 2 2" xfId="13470" xr:uid="{2B60C4BC-2E57-44B0-BA0E-7123112E8615}"/>
    <cellStyle name="Normal 3 2 2 6 2 2 2 2" xfId="30127" xr:uid="{9F878757-2025-48A5-AD27-581FA58A2D13}"/>
    <cellStyle name="Normal 3 2 2 6 2 2 3" xfId="21799" xr:uid="{D1F5EA83-347B-4398-A3C4-4F1124265829}"/>
    <cellStyle name="Normal 3 2 2 6 2 3" xfId="7916" xr:uid="{1352BF05-08D7-402C-8BEE-201F8DE339BB}"/>
    <cellStyle name="Normal 3 2 2 6 2 3 2" xfId="16246" xr:uid="{9FE168DB-0379-4515-8873-4BD3A0B2794D}"/>
    <cellStyle name="Normal 3 2 2 6 2 3 2 2" xfId="32903" xr:uid="{D77A76A8-1FBB-453A-A8C4-AEC2516C0E50}"/>
    <cellStyle name="Normal 3 2 2 6 2 3 3" xfId="24575" xr:uid="{C926B8BC-987F-453C-9D92-20EFCA59A314}"/>
    <cellStyle name="Normal 3 2 2 6 2 4" xfId="10694" xr:uid="{74567370-A2CE-47C3-BC56-CDD7963C7EE1}"/>
    <cellStyle name="Normal 3 2 2 6 2 4 2" xfId="27351" xr:uid="{66BBD81F-B4EA-4090-A490-E1C667809E80}"/>
    <cellStyle name="Normal 3 2 2 6 2 5" xfId="19023" xr:uid="{79B88356-58C1-476F-8E67-953022A6A239}"/>
    <cellStyle name="Normal 3 2 2 6 3" xfId="3813" xr:uid="{5938BDBC-E485-48FE-81C0-1399CF40A7F7}"/>
    <cellStyle name="Normal 3 2 2 6 3 2" xfId="12143" xr:uid="{BD28A433-25E5-46F0-899D-AFD4FB60375E}"/>
    <cellStyle name="Normal 3 2 2 6 3 2 2" xfId="28800" xr:uid="{BEE507D1-215A-4199-9DD8-9A34420839DB}"/>
    <cellStyle name="Normal 3 2 2 6 3 3" xfId="20472" xr:uid="{5AB13A89-0ACA-4FEC-8531-785A7C307B92}"/>
    <cellStyle name="Normal 3 2 2 6 4" xfId="6589" xr:uid="{285D8007-D412-42B2-B4FD-F4CAD5A90ABF}"/>
    <cellStyle name="Normal 3 2 2 6 4 2" xfId="14919" xr:uid="{8B425605-4DCE-451B-9653-1B754BC8F7CD}"/>
    <cellStyle name="Normal 3 2 2 6 4 2 2" xfId="31576" xr:uid="{82F095D1-A729-44E9-8165-F94B182C1EB9}"/>
    <cellStyle name="Normal 3 2 2 6 4 3" xfId="23248" xr:uid="{E78BEF32-8714-478D-8DD8-5E3FFB60199C}"/>
    <cellStyle name="Normal 3 2 2 6 5" xfId="9367" xr:uid="{C49A79B0-E3CF-47E3-8F2E-2F50882D3A3D}"/>
    <cellStyle name="Normal 3 2 2 6 5 2" xfId="26024" xr:uid="{9F06C43A-0DA0-4553-AC0B-239DA8F94633}"/>
    <cellStyle name="Normal 3 2 2 6 6" xfId="17696" xr:uid="{4EDF6161-3B9E-4B1B-AE2F-EECF4F9A4970}"/>
    <cellStyle name="Normal 3 2 2 7" xfId="1283" xr:uid="{D568B2B9-B5B2-405B-88FF-08D58FBC1DAB}"/>
    <cellStyle name="Normal 3 2 2 7 2" xfId="2611" xr:uid="{C2E3B55E-02CC-4645-8031-8B6220A2832D}"/>
    <cellStyle name="Normal 3 2 2 7 2 2" xfId="5401" xr:uid="{886663E9-B69C-4DBA-B038-86348CDD5D60}"/>
    <cellStyle name="Normal 3 2 2 7 2 2 2" xfId="13731" xr:uid="{009BF9F5-795C-4A02-B9C8-71AE4CB30D53}"/>
    <cellStyle name="Normal 3 2 2 7 2 2 2 2" xfId="30388" xr:uid="{744B7070-7DB8-482F-891D-7524A3A8F135}"/>
    <cellStyle name="Normal 3 2 2 7 2 2 3" xfId="22060" xr:uid="{F13CC5B8-83EA-4F01-9D6E-FF56E81D6943}"/>
    <cellStyle name="Normal 3 2 2 7 2 3" xfId="8177" xr:uid="{0DCE0F1F-58CB-47EB-88A0-1B7707A3394C}"/>
    <cellStyle name="Normal 3 2 2 7 2 3 2" xfId="16507" xr:uid="{F5B6F4C6-47C0-4140-BAE2-268C77F7DE04}"/>
    <cellStyle name="Normal 3 2 2 7 2 3 2 2" xfId="33164" xr:uid="{EEF3194D-3FA5-4D84-84B2-560557AECF94}"/>
    <cellStyle name="Normal 3 2 2 7 2 3 3" xfId="24836" xr:uid="{99A289F9-38F5-4739-A45A-E08747A7E2FB}"/>
    <cellStyle name="Normal 3 2 2 7 2 4" xfId="10955" xr:uid="{6EB826F4-5ACB-4B2D-B4E4-40897C7A602C}"/>
    <cellStyle name="Normal 3 2 2 7 2 4 2" xfId="27612" xr:uid="{D90E18E2-348E-4373-B02F-A81E5B4E4AFB}"/>
    <cellStyle name="Normal 3 2 2 7 2 5" xfId="19284" xr:uid="{9ACCA2E4-B1D5-4F48-80EC-54EC09419344}"/>
    <cellStyle name="Normal 3 2 2 7 3" xfId="4074" xr:uid="{B6A4DF80-C204-46C0-BAA4-3E129D98CA46}"/>
    <cellStyle name="Normal 3 2 2 7 3 2" xfId="12404" xr:uid="{16590291-1F87-44E7-BE69-84412BC0E09A}"/>
    <cellStyle name="Normal 3 2 2 7 3 2 2" xfId="29061" xr:uid="{64BB5200-20BE-4061-988B-B444DD60A252}"/>
    <cellStyle name="Normal 3 2 2 7 3 3" xfId="20733" xr:uid="{DAD88AD8-CB79-4420-B033-C33DA23596FA}"/>
    <cellStyle name="Normal 3 2 2 7 4" xfId="6850" xr:uid="{448068EE-E976-4071-AF00-CCE3A7DE8318}"/>
    <cellStyle name="Normal 3 2 2 7 4 2" xfId="15180" xr:uid="{26AEE38F-5D46-49C7-89EA-138C4EC0D6B3}"/>
    <cellStyle name="Normal 3 2 2 7 4 2 2" xfId="31837" xr:uid="{9B9A84F1-E72D-436B-B8E6-5637E4C45D17}"/>
    <cellStyle name="Normal 3 2 2 7 4 3" xfId="23509" xr:uid="{F43DBB83-4BF9-40F4-AEA8-FA19CB4C67CD}"/>
    <cellStyle name="Normal 3 2 2 7 5" xfId="9628" xr:uid="{D56A64C5-E703-4890-A4F5-12ED8FBB5F91}"/>
    <cellStyle name="Normal 3 2 2 7 5 2" xfId="26285" xr:uid="{AD33C65F-33AE-48B8-AB7B-C1F1523D95F0}"/>
    <cellStyle name="Normal 3 2 2 7 6" xfId="17957" xr:uid="{B5F086CA-38D3-4D84-9B58-8DDAF6C49CC4}"/>
    <cellStyle name="Normal 3 2 2 8" xfId="1401" xr:uid="{7C85D7A7-9494-4986-9471-92800AE96807}"/>
    <cellStyle name="Normal 3 2 2 8 2" xfId="4192" xr:uid="{B3A92EEA-F5D6-4C4F-9405-DAE5FA064DC9}"/>
    <cellStyle name="Normal 3 2 2 8 2 2" xfId="12522" xr:uid="{23971515-F53C-4243-9A60-5409CC2FDDD0}"/>
    <cellStyle name="Normal 3 2 2 8 2 2 2" xfId="29179" xr:uid="{19FB85A1-95DD-4629-AEE3-F28CEFEB1F2D}"/>
    <cellStyle name="Normal 3 2 2 8 2 3" xfId="20851" xr:uid="{9DCA9B34-8C61-4DE9-AE31-B9875E6CD775}"/>
    <cellStyle name="Normal 3 2 2 8 3" xfId="6968" xr:uid="{8B5B2904-D3D4-4B3D-9B70-310EA7E06270}"/>
    <cellStyle name="Normal 3 2 2 8 3 2" xfId="15298" xr:uid="{3FCE6E50-E42E-4FD5-B709-E943650401A0}"/>
    <cellStyle name="Normal 3 2 2 8 3 2 2" xfId="31955" xr:uid="{437C318E-1630-48DF-A63B-3432E409843A}"/>
    <cellStyle name="Normal 3 2 2 8 3 3" xfId="23627" xr:uid="{D66EC3C8-52DE-4C5E-BB64-C3FB02D643AB}"/>
    <cellStyle name="Normal 3 2 2 8 4" xfId="9746" xr:uid="{2392FC96-4EFD-4964-9BB9-4FE180D85119}"/>
    <cellStyle name="Normal 3 2 2 8 4 2" xfId="26403" xr:uid="{B7DD3373-07A8-444A-BFD3-3C39902CBE15}"/>
    <cellStyle name="Normal 3 2 2 8 5" xfId="18075" xr:uid="{CD5484C5-7DC6-4A82-88AC-4AEE094DF382}"/>
    <cellStyle name="Normal 3 2 2 9" xfId="2864" xr:uid="{A0A12921-5B0F-4B57-BB27-FFD9205E273B}"/>
    <cellStyle name="Normal 3 2 2 9 2" xfId="11195" xr:uid="{84317ADB-6824-4DFE-9EF4-73CA46B9D294}"/>
    <cellStyle name="Normal 3 2 2 9 2 2" xfId="27852" xr:uid="{A2392A32-D1A4-4973-9A75-FC0423A2E7D3}"/>
    <cellStyle name="Normal 3 2 2 9 3" xfId="19524" xr:uid="{18D372C1-1D1E-4600-95ED-8F0105F2AAA9}"/>
    <cellStyle name="Normal 3 2 3" xfId="120" xr:uid="{273AFCAC-EAE0-426B-BD8E-2980E3003A6D}"/>
    <cellStyle name="Normal 3 2 3 10" xfId="8473" xr:uid="{9D169353-2E50-4B9E-B527-2A2FF311FDC9}"/>
    <cellStyle name="Normal 3 2 3 10 2" xfId="25130" xr:uid="{C3479F8F-A7D3-4D7E-BF57-072BB467E940}"/>
    <cellStyle name="Normal 3 2 3 11" xfId="16802" xr:uid="{D6DC1E64-E0CC-4036-818F-028AC638BD99}"/>
    <cellStyle name="Normal 3 2 3 12" xfId="34818" xr:uid="{35968670-15BC-4586-AF77-F3F83061B575}"/>
    <cellStyle name="Normal 3 2 3 2" xfId="242" xr:uid="{DD581B24-2A6A-4831-85F3-43411303284E}"/>
    <cellStyle name="Normal 3 2 3 2 2" xfId="483" xr:uid="{FC68FBE7-9408-464D-B7E8-AB98469D65BE}"/>
    <cellStyle name="Normal 3 2 3 2 2 2" xfId="960" xr:uid="{AC631227-E039-4FB8-A82A-0975E39850C6}"/>
    <cellStyle name="Normal 3 2 3 2 2 2 2" xfId="2288" xr:uid="{6024A054-99ED-4B6A-ADE7-7BEE2B920221}"/>
    <cellStyle name="Normal 3 2 3 2 2 2 2 2" xfId="5078" xr:uid="{6A6770CD-84F1-4E0C-800B-2F158E32E5B6}"/>
    <cellStyle name="Normal 3 2 3 2 2 2 2 2 2" xfId="13408" xr:uid="{E0F24BC9-7B55-4D36-A28D-10CEEB01E614}"/>
    <cellStyle name="Normal 3 2 3 2 2 2 2 2 2 2" xfId="30065" xr:uid="{AFF27E89-5F58-4B19-8590-95D60911480A}"/>
    <cellStyle name="Normal 3 2 3 2 2 2 2 2 3" xfId="21737" xr:uid="{8F513B69-42FA-41C7-AB2A-13A28C8B0F0B}"/>
    <cellStyle name="Normal 3 2 3 2 2 2 2 3" xfId="7854" xr:uid="{914B2B87-E7DE-48E6-A35A-337DDFC02F1A}"/>
    <cellStyle name="Normal 3 2 3 2 2 2 2 3 2" xfId="16184" xr:uid="{02213926-8838-4CAA-B942-7A7B7854045C}"/>
    <cellStyle name="Normal 3 2 3 2 2 2 2 3 2 2" xfId="32841" xr:uid="{96A1BAA7-293F-4154-BF8C-6458A3A0EDBE}"/>
    <cellStyle name="Normal 3 2 3 2 2 2 2 3 3" xfId="24513" xr:uid="{D47CF51D-56C7-478D-942B-79CF39B160C0}"/>
    <cellStyle name="Normal 3 2 3 2 2 2 2 4" xfId="10632" xr:uid="{3BB33784-8537-4300-A740-B6B1428452E3}"/>
    <cellStyle name="Normal 3 2 3 2 2 2 2 4 2" xfId="27289" xr:uid="{7830F737-B935-4C41-B1B9-A35B110D6D8C}"/>
    <cellStyle name="Normal 3 2 3 2 2 2 2 5" xfId="18961" xr:uid="{40063F06-7009-4B84-A02E-D11F9067FED3}"/>
    <cellStyle name="Normal 3 2 3 2 2 2 3" xfId="3751" xr:uid="{27ABB02C-D9A3-4195-AB36-4151E902DC57}"/>
    <cellStyle name="Normal 3 2 3 2 2 2 3 2" xfId="12081" xr:uid="{472E05F5-5220-458C-97AD-D846ABCF6279}"/>
    <cellStyle name="Normal 3 2 3 2 2 2 3 2 2" xfId="28738" xr:uid="{9F4F117B-2DBB-49C7-967E-16FBDD269854}"/>
    <cellStyle name="Normal 3 2 3 2 2 2 3 3" xfId="20410" xr:uid="{5919CE8F-CE76-4533-99B6-A32E68A40408}"/>
    <cellStyle name="Normal 3 2 3 2 2 2 4" xfId="6527" xr:uid="{80943730-9C47-485E-82E8-FDAFD548CB74}"/>
    <cellStyle name="Normal 3 2 3 2 2 2 4 2" xfId="14857" xr:uid="{7D6E62C6-36E9-4CD0-B0F5-5B24A90CCE23}"/>
    <cellStyle name="Normal 3 2 3 2 2 2 4 2 2" xfId="31514" xr:uid="{191E65E0-660E-4632-8476-17EA2519E828}"/>
    <cellStyle name="Normal 3 2 3 2 2 2 4 3" xfId="23186" xr:uid="{A85F8E99-A580-4741-A29B-FC8BC3F4F770}"/>
    <cellStyle name="Normal 3 2 3 2 2 2 5" xfId="9305" xr:uid="{92197D8F-E09E-4DDA-9F1B-CB46B86D9756}"/>
    <cellStyle name="Normal 3 2 3 2 2 2 5 2" xfId="25962" xr:uid="{64C5A7C6-2E19-4DC3-B499-ECCA2F9ABFFA}"/>
    <cellStyle name="Normal 3 2 3 2 2 2 6" xfId="17634" xr:uid="{93A01148-70EB-4AEF-AFAC-ADCB0B05C9E0}"/>
    <cellStyle name="Normal 3 2 3 2 2 3" xfId="1813" xr:uid="{0129808D-1282-498C-9C6F-EB9A98CF2B84}"/>
    <cellStyle name="Normal 3 2 3 2 2 3 2" xfId="4603" xr:uid="{0AE4D16E-BB9F-44F7-B4E9-FE71D854225F}"/>
    <cellStyle name="Normal 3 2 3 2 2 3 2 2" xfId="12933" xr:uid="{D0D65689-498A-4A61-A12F-B11B7D21503C}"/>
    <cellStyle name="Normal 3 2 3 2 2 3 2 2 2" xfId="29590" xr:uid="{87E0490A-B060-4F49-9DC0-59F5EEDCC23A}"/>
    <cellStyle name="Normal 3 2 3 2 2 3 2 3" xfId="21262" xr:uid="{DFE3E104-3AC8-4959-9E66-E8D0FB06C566}"/>
    <cellStyle name="Normal 3 2 3 2 2 3 3" xfId="7379" xr:uid="{B140720A-0820-434C-8EB0-A54BE316D9F5}"/>
    <cellStyle name="Normal 3 2 3 2 2 3 3 2" xfId="15709" xr:uid="{752BBA42-E55F-4CC6-9E6C-238DC2DA45FD}"/>
    <cellStyle name="Normal 3 2 3 2 2 3 3 2 2" xfId="32366" xr:uid="{1C44B3E6-1A34-44BC-A36E-8B1E97C478D8}"/>
    <cellStyle name="Normal 3 2 3 2 2 3 3 3" xfId="24038" xr:uid="{E0230DB6-3048-4A0C-885B-957BB6486199}"/>
    <cellStyle name="Normal 3 2 3 2 2 3 4" xfId="10157" xr:uid="{75990EDF-9F92-45AF-AA2B-A146322A1D42}"/>
    <cellStyle name="Normal 3 2 3 2 2 3 4 2" xfId="26814" xr:uid="{C71B1866-9198-47B5-8D0B-4F0E4CB29A71}"/>
    <cellStyle name="Normal 3 2 3 2 2 3 5" xfId="18486" xr:uid="{9B37A91D-77CF-4372-A5B1-2CF639D786FB}"/>
    <cellStyle name="Normal 3 2 3 2 2 4" xfId="3276" xr:uid="{FBB8CD22-F4E0-4821-84FD-6412F02CAD91}"/>
    <cellStyle name="Normal 3 2 3 2 2 4 2" xfId="11606" xr:uid="{1EA271C2-DF03-4A9D-AC1A-6CC9BCC12544}"/>
    <cellStyle name="Normal 3 2 3 2 2 4 2 2" xfId="28263" xr:uid="{A5FC2EBC-C766-4537-8423-0E6FA82C65DE}"/>
    <cellStyle name="Normal 3 2 3 2 2 4 3" xfId="19935" xr:uid="{F0126BF3-936D-4139-B1A1-BA7CCF7F98FB}"/>
    <cellStyle name="Normal 3 2 3 2 2 5" xfId="6052" xr:uid="{AC911180-FFCF-4D28-A287-97EDD9948146}"/>
    <cellStyle name="Normal 3 2 3 2 2 5 2" xfId="14382" xr:uid="{EAC39B68-0AE7-4889-A314-09EDA5F5A276}"/>
    <cellStyle name="Normal 3 2 3 2 2 5 2 2" xfId="31039" xr:uid="{55499AB8-DDD9-4865-BC63-6F6883FF094B}"/>
    <cellStyle name="Normal 3 2 3 2 2 5 3" xfId="22711" xr:uid="{0029A3AF-0005-4912-B72C-19B53E5A8DAD}"/>
    <cellStyle name="Normal 3 2 3 2 2 6" xfId="8830" xr:uid="{4243C1A0-5AA3-4F19-987B-31A80B10E1E1}"/>
    <cellStyle name="Normal 3 2 3 2 2 6 2" xfId="25487" xr:uid="{1FEB9D0A-75A8-458F-8021-E98856A9CA4F}"/>
    <cellStyle name="Normal 3 2 3 2 2 7" xfId="17159" xr:uid="{601F0FEF-5C72-4F52-A26B-727B375F33F6}"/>
    <cellStyle name="Normal 3 2 3 2 3" xfId="719" xr:uid="{2EEDFA76-10B3-4962-AF51-7819E542C86F}"/>
    <cellStyle name="Normal 3 2 3 2 3 2" xfId="2049" xr:uid="{672FC94E-089D-4EF8-B7F8-002ECE613887}"/>
    <cellStyle name="Normal 3 2 3 2 3 2 2" xfId="4839" xr:uid="{C8486650-9A8B-4E1F-BCB3-5CC751F72DA4}"/>
    <cellStyle name="Normal 3 2 3 2 3 2 2 2" xfId="13169" xr:uid="{C263FF9E-88D2-4E0B-9067-80A32D94CCCB}"/>
    <cellStyle name="Normal 3 2 3 2 3 2 2 2 2" xfId="29826" xr:uid="{53729E37-1BC9-4FFE-9483-EB96C1EA7503}"/>
    <cellStyle name="Normal 3 2 3 2 3 2 2 3" xfId="21498" xr:uid="{DDD922DD-3769-492E-A521-63ADF9B0BEC9}"/>
    <cellStyle name="Normal 3 2 3 2 3 2 3" xfId="7615" xr:uid="{5CF22292-0F58-4C25-880F-4C861080ACFE}"/>
    <cellStyle name="Normal 3 2 3 2 3 2 3 2" xfId="15945" xr:uid="{56B47F8F-8936-47F6-8316-5C5FC5518F9A}"/>
    <cellStyle name="Normal 3 2 3 2 3 2 3 2 2" xfId="32602" xr:uid="{E5483AAC-2247-4C44-B8B9-476BEBBAC651}"/>
    <cellStyle name="Normal 3 2 3 2 3 2 3 3" xfId="24274" xr:uid="{5CFC2479-2EA1-4255-87B1-BEAE73932925}"/>
    <cellStyle name="Normal 3 2 3 2 3 2 4" xfId="10393" xr:uid="{8C34B264-1907-4ED7-8A7D-239345A72724}"/>
    <cellStyle name="Normal 3 2 3 2 3 2 4 2" xfId="27050" xr:uid="{A46F6EDB-087E-4EA4-8BFB-3037F9BD3F3B}"/>
    <cellStyle name="Normal 3 2 3 2 3 2 5" xfId="18722" xr:uid="{B3F11E32-6606-436C-87F9-03BC4978D85E}"/>
    <cellStyle name="Normal 3 2 3 2 3 3" xfId="3512" xr:uid="{C71E546E-54ED-4E87-9E3E-12990E8732F3}"/>
    <cellStyle name="Normal 3 2 3 2 3 3 2" xfId="11842" xr:uid="{8E6709E5-67B2-4F87-8976-89F45ABFDA09}"/>
    <cellStyle name="Normal 3 2 3 2 3 3 2 2" xfId="28499" xr:uid="{BA7B1FB4-D012-4C5A-9BB9-9A7EACA740A8}"/>
    <cellStyle name="Normal 3 2 3 2 3 3 3" xfId="20171" xr:uid="{F02665F8-0AD5-495F-8434-3895E7348BB8}"/>
    <cellStyle name="Normal 3 2 3 2 3 4" xfId="6288" xr:uid="{EB7EFE98-FD3C-4AC1-A210-267CCBC66708}"/>
    <cellStyle name="Normal 3 2 3 2 3 4 2" xfId="14618" xr:uid="{A408559E-265D-489A-B2E4-49196629FCAB}"/>
    <cellStyle name="Normal 3 2 3 2 3 4 2 2" xfId="31275" xr:uid="{267F486C-7BB7-4E9B-A2BF-8213B9724CB4}"/>
    <cellStyle name="Normal 3 2 3 2 3 4 3" xfId="22947" xr:uid="{49DF4786-44DC-422F-9F76-FF1CC717D2F9}"/>
    <cellStyle name="Normal 3 2 3 2 3 5" xfId="9066" xr:uid="{AD50CBCB-CC6D-4D2E-B9A3-AF7ADD172CBE}"/>
    <cellStyle name="Normal 3 2 3 2 3 5 2" xfId="25723" xr:uid="{262E64EC-A8D2-4369-A67A-E89E345E3F43}"/>
    <cellStyle name="Normal 3 2 3 2 3 6" xfId="17395" xr:uid="{4555AE5C-1374-4513-B3EB-259892B5D145}"/>
    <cellStyle name="Normal 3 2 3 2 4" xfId="1196" xr:uid="{B9429E46-5F62-4D10-AE3F-78708617EA41}"/>
    <cellStyle name="Normal 3 2 3 2 4 2" xfId="2524" xr:uid="{6539FB84-BAB8-410A-A85C-D8A7EBCC596D}"/>
    <cellStyle name="Normal 3 2 3 2 4 2 2" xfId="5314" xr:uid="{13EC8734-6207-4CDA-BA24-4F210721F7C2}"/>
    <cellStyle name="Normal 3 2 3 2 4 2 2 2" xfId="13644" xr:uid="{7168489C-8A28-428D-9767-7857393C6683}"/>
    <cellStyle name="Normal 3 2 3 2 4 2 2 2 2" xfId="30301" xr:uid="{D1C9EBE7-692D-49FC-B1BF-09CC88B327E6}"/>
    <cellStyle name="Normal 3 2 3 2 4 2 2 3" xfId="21973" xr:uid="{2FA22009-D50C-4D73-A3BE-C116F0C8ABCB}"/>
    <cellStyle name="Normal 3 2 3 2 4 2 3" xfId="8090" xr:uid="{5A120BD4-B776-420A-AE80-1B03B9477B38}"/>
    <cellStyle name="Normal 3 2 3 2 4 2 3 2" xfId="16420" xr:uid="{65BC07E9-7A30-44A8-80BC-4A99FF89D0B6}"/>
    <cellStyle name="Normal 3 2 3 2 4 2 3 2 2" xfId="33077" xr:uid="{AF9AACA0-10DB-45A7-9D7E-659FE1439685}"/>
    <cellStyle name="Normal 3 2 3 2 4 2 3 3" xfId="24749" xr:uid="{AB096A69-6DC4-4999-B40E-ED0B90AB2FF0}"/>
    <cellStyle name="Normal 3 2 3 2 4 2 4" xfId="10868" xr:uid="{287A0097-05D9-44C0-B13B-E205CBE407FC}"/>
    <cellStyle name="Normal 3 2 3 2 4 2 4 2" xfId="27525" xr:uid="{17A5B4DA-6B55-43D7-82AF-C111FF82A1F1}"/>
    <cellStyle name="Normal 3 2 3 2 4 2 5" xfId="19197" xr:uid="{83FF2724-18EE-4F24-BA6F-04162D9D905C}"/>
    <cellStyle name="Normal 3 2 3 2 4 3" xfId="3987" xr:uid="{0B6E867B-0B67-47DC-BBD0-379263C6C307}"/>
    <cellStyle name="Normal 3 2 3 2 4 3 2" xfId="12317" xr:uid="{841015E1-6F5D-4B52-B0FA-B0E1D0F5C8B5}"/>
    <cellStyle name="Normal 3 2 3 2 4 3 2 2" xfId="28974" xr:uid="{82CBD3F2-70E1-4BF2-B900-293D67C240AF}"/>
    <cellStyle name="Normal 3 2 3 2 4 3 3" xfId="20646" xr:uid="{9261DE37-6DF8-45D1-8CE1-FCB77E555262}"/>
    <cellStyle name="Normal 3 2 3 2 4 4" xfId="6763" xr:uid="{9D555ADF-21B4-4830-8935-30F06FEFB1EE}"/>
    <cellStyle name="Normal 3 2 3 2 4 4 2" xfId="15093" xr:uid="{3657E030-4103-4221-8BD0-ABC108C5F227}"/>
    <cellStyle name="Normal 3 2 3 2 4 4 2 2" xfId="31750" xr:uid="{7CDA865A-EFEA-42D5-9599-1B0C868B90B3}"/>
    <cellStyle name="Normal 3 2 3 2 4 4 3" xfId="23422" xr:uid="{429DFE35-FF76-4483-8D07-83691DA606BE}"/>
    <cellStyle name="Normal 3 2 3 2 4 5" xfId="9541" xr:uid="{1B2D1B5C-C4D0-4C6A-82FD-78DB8A2D6C39}"/>
    <cellStyle name="Normal 3 2 3 2 4 5 2" xfId="26198" xr:uid="{0B7DFDB4-B712-425F-968F-FA3F280A8852}"/>
    <cellStyle name="Normal 3 2 3 2 4 6" xfId="17870" xr:uid="{4F6FB7A0-64F4-437C-BF13-6D4D0192FFCD}"/>
    <cellStyle name="Normal 3 2 3 2 5" xfId="1576" xr:uid="{F2209C1E-6FC7-4E69-8566-FB3589888DBC}"/>
    <cellStyle name="Normal 3 2 3 2 5 2" xfId="4366" xr:uid="{265D4C7E-D8C6-440D-9F3F-447CF3F4B8E5}"/>
    <cellStyle name="Normal 3 2 3 2 5 2 2" xfId="12696" xr:uid="{3E5B54DE-9695-41F2-A9EB-78B304B4C355}"/>
    <cellStyle name="Normal 3 2 3 2 5 2 2 2" xfId="29353" xr:uid="{DAE96A14-BA16-43F7-8758-10D2161CC3D4}"/>
    <cellStyle name="Normal 3 2 3 2 5 2 3" xfId="21025" xr:uid="{AF16B0C8-F096-4447-A50B-C64744167813}"/>
    <cellStyle name="Normal 3 2 3 2 5 3" xfId="7142" xr:uid="{B801AC00-4139-4C2F-8C6B-53C7CE9CE92C}"/>
    <cellStyle name="Normal 3 2 3 2 5 3 2" xfId="15472" xr:uid="{0DA66BDA-2DF2-4875-99CB-84757EC4F0A5}"/>
    <cellStyle name="Normal 3 2 3 2 5 3 2 2" xfId="32129" xr:uid="{9331342D-6DF0-473F-BE4D-3BD0E047F4BA}"/>
    <cellStyle name="Normal 3 2 3 2 5 3 3" xfId="23801" xr:uid="{C9CAD6F8-650E-49D1-83A6-74E118B78A3E}"/>
    <cellStyle name="Normal 3 2 3 2 5 4" xfId="9920" xr:uid="{DEE04C92-CF25-4094-BC5A-9A314A0BAF51}"/>
    <cellStyle name="Normal 3 2 3 2 5 4 2" xfId="26577" xr:uid="{473A3B24-6789-421C-861A-1A8C380B462F}"/>
    <cellStyle name="Normal 3 2 3 2 5 5" xfId="18249" xr:uid="{20CF1241-5AD8-4EC8-89D7-3AE03CAC341A}"/>
    <cellStyle name="Normal 3 2 3 2 6" xfId="3039" xr:uid="{DBFB1ED3-BD2E-49BE-9B19-2EBD0D958472}"/>
    <cellStyle name="Normal 3 2 3 2 6 2" xfId="11369" xr:uid="{3D7A5CA6-9C16-46B8-AE96-B0B8E98A001C}"/>
    <cellStyle name="Normal 3 2 3 2 6 2 2" xfId="28026" xr:uid="{C7AF764A-948F-421F-A8DE-1994D65FA61C}"/>
    <cellStyle name="Normal 3 2 3 2 6 3" xfId="19698" xr:uid="{0EFBCA97-2771-4B96-A226-5948CE87444F}"/>
    <cellStyle name="Normal 3 2 3 2 7" xfId="5815" xr:uid="{8A96F31F-6ED8-4984-9850-001B3872BC03}"/>
    <cellStyle name="Normal 3 2 3 2 7 2" xfId="14145" xr:uid="{09F9D0E2-7326-47F2-BB0F-B91661136B1E}"/>
    <cellStyle name="Normal 3 2 3 2 7 2 2" xfId="30802" xr:uid="{EAE14518-62FC-4D13-98FE-AA70C8FE3537}"/>
    <cellStyle name="Normal 3 2 3 2 7 3" xfId="22474" xr:uid="{BB734BE7-9F74-4BF6-93B2-BDC250BC7C2F}"/>
    <cellStyle name="Normal 3 2 3 2 8" xfId="8593" xr:uid="{C04F3BC3-A137-469C-A575-DCE09EECEEAC}"/>
    <cellStyle name="Normal 3 2 3 2 8 2" xfId="25250" xr:uid="{170E8567-7EFE-4800-A51D-F486A1FC876C}"/>
    <cellStyle name="Normal 3 2 3 2 9" xfId="16922" xr:uid="{1F97757E-8E81-4E6D-9675-0AC705BFC1DD}"/>
    <cellStyle name="Normal 3 2 3 3" xfId="363" xr:uid="{45575470-E51B-45FE-9C34-472D0A088D5C}"/>
    <cellStyle name="Normal 3 2 3 3 2" xfId="842" xr:uid="{E9550F8D-313D-4424-B90E-EDFBFC1D44F2}"/>
    <cellStyle name="Normal 3 2 3 3 2 2" xfId="2170" xr:uid="{DE9922FA-083E-4109-A403-6AB4CAC14964}"/>
    <cellStyle name="Normal 3 2 3 3 2 2 2" xfId="4960" xr:uid="{159249D5-72C3-4439-938F-D8068A68F65C}"/>
    <cellStyle name="Normal 3 2 3 3 2 2 2 2" xfId="13290" xr:uid="{B7FA38DA-C807-4005-AAAD-327A02EA67F4}"/>
    <cellStyle name="Normal 3 2 3 3 2 2 2 2 2" xfId="29947" xr:uid="{C116E03A-F9CF-45BC-9786-FB9772CBE2C4}"/>
    <cellStyle name="Normal 3 2 3 3 2 2 2 3" xfId="21619" xr:uid="{928B05C2-B9AC-4F91-B830-0AE901AAFD9D}"/>
    <cellStyle name="Normal 3 2 3 3 2 2 3" xfId="7736" xr:uid="{98DF2E55-6601-42D3-88CF-BE411B16712A}"/>
    <cellStyle name="Normal 3 2 3 3 2 2 3 2" xfId="16066" xr:uid="{E0A9D09B-3965-45C9-9B93-0BEDDCB588B2}"/>
    <cellStyle name="Normal 3 2 3 3 2 2 3 2 2" xfId="32723" xr:uid="{2F10A733-A79E-40E9-85A3-19C7F9750985}"/>
    <cellStyle name="Normal 3 2 3 3 2 2 3 3" xfId="24395" xr:uid="{745B6432-E640-409A-8283-7B2BB90A095A}"/>
    <cellStyle name="Normal 3 2 3 3 2 2 4" xfId="10514" xr:uid="{2C82A416-FB52-4CAD-A207-1FADB5C20545}"/>
    <cellStyle name="Normal 3 2 3 3 2 2 4 2" xfId="27171" xr:uid="{20B7696F-6F71-4D14-8870-9FC53AAD756F}"/>
    <cellStyle name="Normal 3 2 3 3 2 2 5" xfId="18843" xr:uid="{ACABDF65-800B-4CBA-B3A3-D1798F253724}"/>
    <cellStyle name="Normal 3 2 3 3 2 3" xfId="3633" xr:uid="{44CFCDCA-165F-43D4-BA57-1F1D7B26A8CC}"/>
    <cellStyle name="Normal 3 2 3 3 2 3 2" xfId="11963" xr:uid="{A56F13EA-C6DB-4D7C-9706-28EF09ECF8F2}"/>
    <cellStyle name="Normal 3 2 3 3 2 3 2 2" xfId="28620" xr:uid="{6F32C8E8-53F5-4137-B53C-B3B72F1FE5FA}"/>
    <cellStyle name="Normal 3 2 3 3 2 3 3" xfId="20292" xr:uid="{7B35B0F6-C867-4CE9-A766-285AB8B71A35}"/>
    <cellStyle name="Normal 3 2 3 3 2 4" xfId="6409" xr:uid="{7CCE4D7B-0610-4152-9DB8-8D39379CC21F}"/>
    <cellStyle name="Normal 3 2 3 3 2 4 2" xfId="14739" xr:uid="{B125154D-B50E-43D5-84EB-E2CFD44DCB5C}"/>
    <cellStyle name="Normal 3 2 3 3 2 4 2 2" xfId="31396" xr:uid="{AAA49042-68EE-4843-866A-330E230B9A77}"/>
    <cellStyle name="Normal 3 2 3 3 2 4 3" xfId="23068" xr:uid="{DABC22FA-FD06-4793-85B0-6E3B656CB87B}"/>
    <cellStyle name="Normal 3 2 3 3 2 5" xfId="9187" xr:uid="{AED5E6CF-8949-4761-A5AB-2247E58A0144}"/>
    <cellStyle name="Normal 3 2 3 3 2 5 2" xfId="25844" xr:uid="{E2E547F2-21CF-400B-9072-7EB84AFBC843}"/>
    <cellStyle name="Normal 3 2 3 3 2 6" xfId="17516" xr:uid="{2C65C8DC-916C-4CCB-BC0A-5ADCC5D82895}"/>
    <cellStyle name="Normal 3 2 3 3 3" xfId="1693" xr:uid="{AE156156-D947-464E-B57A-333B793F1FE1}"/>
    <cellStyle name="Normal 3 2 3 3 3 2" xfId="4483" xr:uid="{ED84DB88-CFF5-45E6-91CE-0373331D5887}"/>
    <cellStyle name="Normal 3 2 3 3 3 2 2" xfId="12813" xr:uid="{F46B8F82-F7DE-4871-B35B-F726F03D6EE1}"/>
    <cellStyle name="Normal 3 2 3 3 3 2 2 2" xfId="29470" xr:uid="{3148EB89-DE87-490C-89A4-729A45114C4C}"/>
    <cellStyle name="Normal 3 2 3 3 3 2 3" xfId="21142" xr:uid="{24A5C343-4CEB-42DF-914A-99CAA03FE534}"/>
    <cellStyle name="Normal 3 2 3 3 3 3" xfId="7259" xr:uid="{00FD8C10-E250-4F89-8317-CBB9AE71E61F}"/>
    <cellStyle name="Normal 3 2 3 3 3 3 2" xfId="15589" xr:uid="{DE311E88-725F-422C-A4F9-7160CE87642D}"/>
    <cellStyle name="Normal 3 2 3 3 3 3 2 2" xfId="32246" xr:uid="{8B0C98BB-5D80-4BAB-98D6-84E621FC9187}"/>
    <cellStyle name="Normal 3 2 3 3 3 3 3" xfId="23918" xr:uid="{D52C06A8-13CB-4A2E-B922-2C06FB846A50}"/>
    <cellStyle name="Normal 3 2 3 3 3 4" xfId="10037" xr:uid="{169821E1-1A87-445D-A796-7888E7564F22}"/>
    <cellStyle name="Normal 3 2 3 3 3 4 2" xfId="26694" xr:uid="{BB99EA2E-A547-4924-982C-EA89E46608C8}"/>
    <cellStyle name="Normal 3 2 3 3 3 5" xfId="18366" xr:uid="{E8EE4346-F87D-4A65-890E-42A35C0DAA51}"/>
    <cellStyle name="Normal 3 2 3 3 4" xfId="3156" xr:uid="{F54296D5-65EE-4D35-A1AD-3B196E7B1A1E}"/>
    <cellStyle name="Normal 3 2 3 3 4 2" xfId="11486" xr:uid="{027926E6-D015-43B2-A1A0-76400C6A9544}"/>
    <cellStyle name="Normal 3 2 3 3 4 2 2" xfId="28143" xr:uid="{148B99FF-5C80-4ACE-8AA0-ADC2069E4966}"/>
    <cellStyle name="Normal 3 2 3 3 4 3" xfId="19815" xr:uid="{B64A83B2-6D9F-4798-8B6B-EF4D2BD4484C}"/>
    <cellStyle name="Normal 3 2 3 3 5" xfId="5932" xr:uid="{C68C5C7D-7C40-43C8-B901-2C671B4B9DFB}"/>
    <cellStyle name="Normal 3 2 3 3 5 2" xfId="14262" xr:uid="{9ABE1A9A-1489-4544-AED9-25D632377457}"/>
    <cellStyle name="Normal 3 2 3 3 5 2 2" xfId="30919" xr:uid="{42D95271-B83F-4FE1-A259-EF7308EC01FF}"/>
    <cellStyle name="Normal 3 2 3 3 5 3" xfId="22591" xr:uid="{7CDD81B3-0A6A-46C3-BD57-13F7203E1363}"/>
    <cellStyle name="Normal 3 2 3 3 6" xfId="8710" xr:uid="{F46A1363-B40E-4CA3-87A0-759FC0259759}"/>
    <cellStyle name="Normal 3 2 3 3 6 2" xfId="25367" xr:uid="{1FFD46F8-6C4C-42A0-8408-904DB0F9FCB4}"/>
    <cellStyle name="Normal 3 2 3 3 7" xfId="17039" xr:uid="{1FA55F4F-B4E7-4A20-B1B8-DE0BE2B0E6DD}"/>
    <cellStyle name="Normal 3 2 3 4" xfId="599" xr:uid="{58413EB4-2138-438B-89B1-2224F0F3783D}"/>
    <cellStyle name="Normal 3 2 3 4 2" xfId="1929" xr:uid="{11E7C412-2D62-4202-A82B-20C89E0CB725}"/>
    <cellStyle name="Normal 3 2 3 4 2 2" xfId="4719" xr:uid="{F71F9748-0D62-4993-9D6A-4D1CE554CD03}"/>
    <cellStyle name="Normal 3 2 3 4 2 2 2" xfId="13049" xr:uid="{218AFBFB-59CE-4158-9113-3A54C8221882}"/>
    <cellStyle name="Normal 3 2 3 4 2 2 2 2" xfId="29706" xr:uid="{87AE832D-70B1-46EC-B3D0-5D64825E5733}"/>
    <cellStyle name="Normal 3 2 3 4 2 2 3" xfId="21378" xr:uid="{3BA4FCB1-3D70-4CF7-BE1B-CD22030358D0}"/>
    <cellStyle name="Normal 3 2 3 4 2 3" xfId="7495" xr:uid="{4CEE3CBE-127D-426A-9F65-2025D8DEDADC}"/>
    <cellStyle name="Normal 3 2 3 4 2 3 2" xfId="15825" xr:uid="{7453664F-C525-4272-9557-BC5F88207BE1}"/>
    <cellStyle name="Normal 3 2 3 4 2 3 2 2" xfId="32482" xr:uid="{6A5E9BB4-63DD-4561-8BBC-38F4BBD97238}"/>
    <cellStyle name="Normal 3 2 3 4 2 3 3" xfId="24154" xr:uid="{25B0D2FB-490E-4583-917E-EEDA36A1BA5A}"/>
    <cellStyle name="Normal 3 2 3 4 2 4" xfId="10273" xr:uid="{EC7929F0-2822-402C-ACCC-53B3E32304FA}"/>
    <cellStyle name="Normal 3 2 3 4 2 4 2" xfId="26930" xr:uid="{5AEEE473-FE7A-4025-AF99-9B78F0EBB31A}"/>
    <cellStyle name="Normal 3 2 3 4 2 5" xfId="18602" xr:uid="{7B9018DD-5987-49CB-8463-25C956302A5D}"/>
    <cellStyle name="Normal 3 2 3 4 3" xfId="3392" xr:uid="{4BCA9D72-57FC-48A9-9CD8-EB6F64C36098}"/>
    <cellStyle name="Normal 3 2 3 4 3 2" xfId="11722" xr:uid="{271D39E8-6EE7-4D58-84E2-0B53519D44B1}"/>
    <cellStyle name="Normal 3 2 3 4 3 2 2" xfId="28379" xr:uid="{E11085F1-F7F4-438C-8797-B2AC999B746C}"/>
    <cellStyle name="Normal 3 2 3 4 3 3" xfId="20051" xr:uid="{E0A7513E-B83D-4618-9FD3-D6FF8EC300EC}"/>
    <cellStyle name="Normal 3 2 3 4 4" xfId="6168" xr:uid="{26389035-7A6C-42CF-AAA0-073AC8DBCBA3}"/>
    <cellStyle name="Normal 3 2 3 4 4 2" xfId="14498" xr:uid="{46DFBC65-EF74-444B-80CB-F71890C41362}"/>
    <cellStyle name="Normal 3 2 3 4 4 2 2" xfId="31155" xr:uid="{438C2EE8-313F-405B-832F-EECD566D717B}"/>
    <cellStyle name="Normal 3 2 3 4 4 3" xfId="22827" xr:uid="{20780323-522E-42BB-BABE-96E49668B849}"/>
    <cellStyle name="Normal 3 2 3 4 5" xfId="8946" xr:uid="{F67FA5A2-2E22-4209-9E38-92B5A0B2F76C}"/>
    <cellStyle name="Normal 3 2 3 4 5 2" xfId="25603" xr:uid="{A89FFCE0-DA4C-42AD-ACF0-EAA8C90BC5F2}"/>
    <cellStyle name="Normal 3 2 3 4 6" xfId="17275" xr:uid="{49F77B7F-63D9-4594-9D45-8397B38CA2BF}"/>
    <cellStyle name="Normal 3 2 3 5" xfId="1076" xr:uid="{C0A78173-CA77-4B84-B994-ED3A9C56B089}"/>
    <cellStyle name="Normal 3 2 3 5 2" xfId="2404" xr:uid="{3D7E4147-B4CE-40FF-AD69-5B44805E0470}"/>
    <cellStyle name="Normal 3 2 3 5 2 2" xfId="5194" xr:uid="{8AB09A8F-AB8F-43B1-A1A5-DC30AD9FBB03}"/>
    <cellStyle name="Normal 3 2 3 5 2 2 2" xfId="13524" xr:uid="{4A515CE2-186B-4235-82D2-6B45D7CD6587}"/>
    <cellStyle name="Normal 3 2 3 5 2 2 2 2" xfId="30181" xr:uid="{56DD23E8-5299-4D4B-992A-F0E6AE852B9D}"/>
    <cellStyle name="Normal 3 2 3 5 2 2 3" xfId="21853" xr:uid="{46142753-6976-4A14-B495-1A17424CD74E}"/>
    <cellStyle name="Normal 3 2 3 5 2 3" xfId="7970" xr:uid="{C0FAB8F7-3FB8-4423-93A9-75459E7BCE52}"/>
    <cellStyle name="Normal 3 2 3 5 2 3 2" xfId="16300" xr:uid="{B41CD075-AA40-4491-8F7E-0FAB0ED509C6}"/>
    <cellStyle name="Normal 3 2 3 5 2 3 2 2" xfId="32957" xr:uid="{F0DFE9B0-71C2-47AC-847D-D751C2C97893}"/>
    <cellStyle name="Normal 3 2 3 5 2 3 3" xfId="24629" xr:uid="{80D8A340-B055-4937-8625-60C5A8430086}"/>
    <cellStyle name="Normal 3 2 3 5 2 4" xfId="10748" xr:uid="{D133D6D1-A765-493A-96D2-C427805FD0C7}"/>
    <cellStyle name="Normal 3 2 3 5 2 4 2" xfId="27405" xr:uid="{FA3B8858-8A43-4987-ACAC-A3142837DB5D}"/>
    <cellStyle name="Normal 3 2 3 5 2 5" xfId="19077" xr:uid="{3A1786F1-F95A-4253-8D86-DDD7B3922610}"/>
    <cellStyle name="Normal 3 2 3 5 3" xfId="3867" xr:uid="{02025150-0086-412F-9DA7-1D69A3203E50}"/>
    <cellStyle name="Normal 3 2 3 5 3 2" xfId="12197" xr:uid="{2DCD67E6-BC0F-4D6D-9D42-FA24045557F3}"/>
    <cellStyle name="Normal 3 2 3 5 3 2 2" xfId="28854" xr:uid="{684D650A-9773-4253-B378-D71107545950}"/>
    <cellStyle name="Normal 3 2 3 5 3 3" xfId="20526" xr:uid="{D1C25DC5-FA31-4CD4-A442-3E2A3958FACF}"/>
    <cellStyle name="Normal 3 2 3 5 4" xfId="6643" xr:uid="{908AE9A7-1BE0-4C22-9824-755D112483C4}"/>
    <cellStyle name="Normal 3 2 3 5 4 2" xfId="14973" xr:uid="{8299163C-6063-4276-876B-CA63224F8F6B}"/>
    <cellStyle name="Normal 3 2 3 5 4 2 2" xfId="31630" xr:uid="{4DADA77F-E7ED-4C7D-9E28-7B23875B16A7}"/>
    <cellStyle name="Normal 3 2 3 5 4 3" xfId="23302" xr:uid="{BA0C271C-4133-4607-8AE4-B781E8702C3C}"/>
    <cellStyle name="Normal 3 2 3 5 5" xfId="9421" xr:uid="{E7A2F619-CE27-486C-BDDF-5B6F52A84D9B}"/>
    <cellStyle name="Normal 3 2 3 5 5 2" xfId="26078" xr:uid="{0D59F2C9-25D4-4D81-8421-40DDAFA2C36E}"/>
    <cellStyle name="Normal 3 2 3 5 6" xfId="17750" xr:uid="{124CBE7D-5D09-4CDC-8270-1C4ACC177A6E}"/>
    <cellStyle name="Normal 3 2 3 6" xfId="1341" xr:uid="{D899B402-2E24-46CB-A57A-7D022FC993F6}"/>
    <cellStyle name="Normal 3 2 3 6 2" xfId="2669" xr:uid="{938DE2E0-923B-443A-B780-41F3FF22FE2E}"/>
    <cellStyle name="Normal 3 2 3 6 2 2" xfId="5459" xr:uid="{F9BAEC9B-56DF-41E6-B0C0-D92F35460961}"/>
    <cellStyle name="Normal 3 2 3 6 2 2 2" xfId="13789" xr:uid="{47588647-4B8C-4909-B1A5-9E8F836838D2}"/>
    <cellStyle name="Normal 3 2 3 6 2 2 2 2" xfId="30446" xr:uid="{C05CA92E-798B-4F71-BB81-44019AEEB511}"/>
    <cellStyle name="Normal 3 2 3 6 2 2 3" xfId="22118" xr:uid="{A06B00C5-610D-4599-8845-CCF7CEDAA986}"/>
    <cellStyle name="Normal 3 2 3 6 2 3" xfId="8235" xr:uid="{5B31FDC0-BFB6-4132-A31A-6641E083FF03}"/>
    <cellStyle name="Normal 3 2 3 6 2 3 2" xfId="16565" xr:uid="{EE42A921-5529-4277-987E-2F062C19CC82}"/>
    <cellStyle name="Normal 3 2 3 6 2 3 2 2" xfId="33222" xr:uid="{CE9634C5-E33E-4F9B-AF57-B2398E013A17}"/>
    <cellStyle name="Normal 3 2 3 6 2 3 3" xfId="24894" xr:uid="{D3BCD43C-C536-4ABC-A1C4-72909CE1D695}"/>
    <cellStyle name="Normal 3 2 3 6 2 4" xfId="11013" xr:uid="{091425C3-1F3F-403B-8A8D-FF943B981420}"/>
    <cellStyle name="Normal 3 2 3 6 2 4 2" xfId="27670" xr:uid="{14A7C932-511C-4511-979D-8AD76CBBF192}"/>
    <cellStyle name="Normal 3 2 3 6 2 5" xfId="19342" xr:uid="{00246D51-D3A2-4D1E-B678-3293CF30B94A}"/>
    <cellStyle name="Normal 3 2 3 6 3" xfId="4132" xr:uid="{F1105F60-1CFE-4095-9695-EAA6AA6338B5}"/>
    <cellStyle name="Normal 3 2 3 6 3 2" xfId="12462" xr:uid="{2790C5DD-4701-4F71-91B8-1BF4EE43DFF9}"/>
    <cellStyle name="Normal 3 2 3 6 3 2 2" xfId="29119" xr:uid="{C8CDAC24-6594-4014-891A-676CEAD140F7}"/>
    <cellStyle name="Normal 3 2 3 6 3 3" xfId="20791" xr:uid="{6508FF08-1128-4EC4-8B4D-4C212079B304}"/>
    <cellStyle name="Normal 3 2 3 6 4" xfId="6908" xr:uid="{A443C1F2-C35C-4078-8D1C-9F45D20BF62B}"/>
    <cellStyle name="Normal 3 2 3 6 4 2" xfId="15238" xr:uid="{CA9D1307-4C51-4D80-AF17-72E71D6A3D0A}"/>
    <cellStyle name="Normal 3 2 3 6 4 2 2" xfId="31895" xr:uid="{3B02E415-0DA5-4D66-A06F-2C842E7A6976}"/>
    <cellStyle name="Normal 3 2 3 6 4 3" xfId="23567" xr:uid="{546B0599-6E8D-47F7-BA9A-44590822FD19}"/>
    <cellStyle name="Normal 3 2 3 6 5" xfId="9686" xr:uid="{3B4BCF50-4498-4004-96EB-6597A6AED879}"/>
    <cellStyle name="Normal 3 2 3 6 5 2" xfId="26343" xr:uid="{FEE0B146-B62D-4349-808D-28ACF870D2FD}"/>
    <cellStyle name="Normal 3 2 3 6 6" xfId="18015" xr:uid="{038D5EEC-53A5-46A1-B401-4C4C24B4C2DE}"/>
    <cellStyle name="Normal 3 2 3 7" xfId="1456" xr:uid="{DEC1D1F8-8177-4C30-B09A-E02EC3FDC374}"/>
    <cellStyle name="Normal 3 2 3 7 2" xfId="4246" xr:uid="{D2BC55A9-1EDD-47A7-86A0-97A06BD2D3E0}"/>
    <cellStyle name="Normal 3 2 3 7 2 2" xfId="12576" xr:uid="{72E7EBAF-AC9F-42DB-B947-04360F529003}"/>
    <cellStyle name="Normal 3 2 3 7 2 2 2" xfId="29233" xr:uid="{3C0292A2-46FE-4E0C-B023-8CAB9947CBCC}"/>
    <cellStyle name="Normal 3 2 3 7 2 3" xfId="20905" xr:uid="{A38151F3-1BE3-462C-8A16-D7C8D249B266}"/>
    <cellStyle name="Normal 3 2 3 7 3" xfId="7022" xr:uid="{B908B4A4-C724-469A-B74C-7469F10210D3}"/>
    <cellStyle name="Normal 3 2 3 7 3 2" xfId="15352" xr:uid="{05564FB6-D8A0-40AD-99FE-A5DF56EEEE01}"/>
    <cellStyle name="Normal 3 2 3 7 3 2 2" xfId="32009" xr:uid="{8D00F8F3-A276-4282-A6BC-AC0B9A8B36CA}"/>
    <cellStyle name="Normal 3 2 3 7 3 3" xfId="23681" xr:uid="{9FCA6ACE-A572-4875-90C2-20B4D2FCC339}"/>
    <cellStyle name="Normal 3 2 3 7 4" xfId="9800" xr:uid="{6B6DBF0A-1481-4D84-A5ED-70C849B782A9}"/>
    <cellStyle name="Normal 3 2 3 7 4 2" xfId="26457" xr:uid="{6AE6234E-194B-436E-A141-2CA063032E66}"/>
    <cellStyle name="Normal 3 2 3 7 5" xfId="18129" xr:uid="{7D917BE4-8A1F-42F8-B922-0B444BB8AFDC}"/>
    <cellStyle name="Normal 3 2 3 8" xfId="2919" xr:uid="{4E7D43EA-AAAA-4506-871B-D4BABE145E8D}"/>
    <cellStyle name="Normal 3 2 3 8 2" xfId="11249" xr:uid="{DA79A181-C399-41EB-904A-81B9F96D321A}"/>
    <cellStyle name="Normal 3 2 3 8 2 2" xfId="27906" xr:uid="{7A2F1F88-29BC-4AA6-AAD3-DDD76D37549E}"/>
    <cellStyle name="Normal 3 2 3 8 3" xfId="19578" xr:uid="{D12A6A9B-B4F4-4164-930B-746A1627EBF3}"/>
    <cellStyle name="Normal 3 2 3 9" xfId="5695" xr:uid="{24F984B0-8505-442D-9203-71DC31CC7F56}"/>
    <cellStyle name="Normal 3 2 3 9 2" xfId="14025" xr:uid="{648353FB-7E5C-4469-93E0-8B9E65746575}"/>
    <cellStyle name="Normal 3 2 3 9 2 2" xfId="30682" xr:uid="{FC5BD26E-19BE-4C7A-A1A0-D0D7782D4FF7}"/>
    <cellStyle name="Normal 3 2 3 9 3" xfId="22354" xr:uid="{6C2E3053-26F0-40C1-AA33-EEF9B7450CE6}"/>
    <cellStyle name="Normal 3 2 4" xfId="180" xr:uid="{31C604E5-A192-4B2F-8F4B-12A49613D5DC}"/>
    <cellStyle name="Normal 3 2 4 2" xfId="421" xr:uid="{119028D3-F68D-4908-A470-A6FEC45D3C5B}"/>
    <cellStyle name="Normal 3 2 4 2 2" xfId="898" xr:uid="{EE7384D7-E89A-465B-8BE4-BE4EB590C1BC}"/>
    <cellStyle name="Normal 3 2 4 2 2 2" xfId="2226" xr:uid="{7E809B92-57C8-4681-B0E2-95493C372BDC}"/>
    <cellStyle name="Normal 3 2 4 2 2 2 2" xfId="5016" xr:uid="{75AB55B9-BB7F-4ABD-9D94-4B286B964A42}"/>
    <cellStyle name="Normal 3 2 4 2 2 2 2 2" xfId="13346" xr:uid="{46CFC79F-2791-4D8F-8B69-855662291D76}"/>
    <cellStyle name="Normal 3 2 4 2 2 2 2 2 2" xfId="30003" xr:uid="{1CA2050A-8CAA-464C-98D9-2F059AF0F0BF}"/>
    <cellStyle name="Normal 3 2 4 2 2 2 2 3" xfId="21675" xr:uid="{CD359D13-8D08-4E63-8028-80C2011F4264}"/>
    <cellStyle name="Normal 3 2 4 2 2 2 3" xfId="7792" xr:uid="{E7179113-9EA2-448B-9BF1-C11C92F50A0E}"/>
    <cellStyle name="Normal 3 2 4 2 2 2 3 2" xfId="16122" xr:uid="{E5DBBD19-5051-44E2-B504-F6365AB0946D}"/>
    <cellStyle name="Normal 3 2 4 2 2 2 3 2 2" xfId="32779" xr:uid="{FB25A0CD-16A0-45FB-9D93-9D3903916644}"/>
    <cellStyle name="Normal 3 2 4 2 2 2 3 3" xfId="24451" xr:uid="{A4B81A32-20A3-494A-99F8-BC85187CD6A3}"/>
    <cellStyle name="Normal 3 2 4 2 2 2 4" xfId="10570" xr:uid="{E3947BB3-9604-4FA5-8204-2DF044AC948E}"/>
    <cellStyle name="Normal 3 2 4 2 2 2 4 2" xfId="27227" xr:uid="{D652EBE4-E501-4B52-9C7C-DB05E22D6EB5}"/>
    <cellStyle name="Normal 3 2 4 2 2 2 5" xfId="18899" xr:uid="{9C2A7CC3-0E55-4A31-A11B-B99474C0C552}"/>
    <cellStyle name="Normal 3 2 4 2 2 3" xfId="3689" xr:uid="{4FFC7329-EA31-4DA9-B18E-D544E2759EC0}"/>
    <cellStyle name="Normal 3 2 4 2 2 3 2" xfId="12019" xr:uid="{3AF3D7E4-7A62-4CDD-8F29-5A3F5B7B1C57}"/>
    <cellStyle name="Normal 3 2 4 2 2 3 2 2" xfId="28676" xr:uid="{17310545-AFE9-46FF-A209-8926CF71C135}"/>
    <cellStyle name="Normal 3 2 4 2 2 3 3" xfId="20348" xr:uid="{73D63C98-3B1F-465E-85DD-D2F26DD6802D}"/>
    <cellStyle name="Normal 3 2 4 2 2 4" xfId="6465" xr:uid="{299E1A87-01E0-4F92-8CFC-1DF5C63F0FAD}"/>
    <cellStyle name="Normal 3 2 4 2 2 4 2" xfId="14795" xr:uid="{C7CCD2BB-16E2-4E2F-825C-D228B049039E}"/>
    <cellStyle name="Normal 3 2 4 2 2 4 2 2" xfId="31452" xr:uid="{93898E58-4AF4-4FA5-AE2F-6801D28D7E7D}"/>
    <cellStyle name="Normal 3 2 4 2 2 4 3" xfId="23124" xr:uid="{0DC97A74-38BA-453B-8082-4464B9EAA475}"/>
    <cellStyle name="Normal 3 2 4 2 2 5" xfId="9243" xr:uid="{0A33687E-275D-4250-B00C-0A0ADC28F749}"/>
    <cellStyle name="Normal 3 2 4 2 2 5 2" xfId="25900" xr:uid="{07789D73-AB3D-4E0F-882D-81D16133024F}"/>
    <cellStyle name="Normal 3 2 4 2 2 6" xfId="17572" xr:uid="{E3B6E789-FA32-4F80-B10E-7AB25ADA4813}"/>
    <cellStyle name="Normal 3 2 4 2 3" xfId="1751" xr:uid="{6F6835D7-1E8F-4D7D-A966-18484515D2B2}"/>
    <cellStyle name="Normal 3 2 4 2 3 2" xfId="4541" xr:uid="{5EA041FB-2066-4E73-8546-5461B4376C23}"/>
    <cellStyle name="Normal 3 2 4 2 3 2 2" xfId="12871" xr:uid="{9E0C2A71-3A91-4976-9F40-3440B0FA9616}"/>
    <cellStyle name="Normal 3 2 4 2 3 2 2 2" xfId="29528" xr:uid="{CDF22F52-37B2-436D-9F61-01C148602E65}"/>
    <cellStyle name="Normal 3 2 4 2 3 2 3" xfId="21200" xr:uid="{E83B7BA6-10BF-406D-A642-1AB42A90CE7C}"/>
    <cellStyle name="Normal 3 2 4 2 3 3" xfId="7317" xr:uid="{74A64D55-6D3E-490F-B7D3-A4A986047A7E}"/>
    <cellStyle name="Normal 3 2 4 2 3 3 2" xfId="15647" xr:uid="{D903FF1B-BBF3-439E-A634-09CB042EAF22}"/>
    <cellStyle name="Normal 3 2 4 2 3 3 2 2" xfId="32304" xr:uid="{E889257C-95ED-46B8-A3CE-CCB8D584B2E2}"/>
    <cellStyle name="Normal 3 2 4 2 3 3 3" xfId="23976" xr:uid="{6120D9CC-63BD-43B9-805C-12E6A7821946}"/>
    <cellStyle name="Normal 3 2 4 2 3 4" xfId="10095" xr:uid="{27F25431-B935-4C74-AF59-0B0C4DA461DD}"/>
    <cellStyle name="Normal 3 2 4 2 3 4 2" xfId="26752" xr:uid="{FA51DD10-0339-4DB0-9931-8C8063CFED77}"/>
    <cellStyle name="Normal 3 2 4 2 3 5" xfId="18424" xr:uid="{C7A44A09-F526-47C5-8443-0DADCD81CB3C}"/>
    <cellStyle name="Normal 3 2 4 2 4" xfId="3214" xr:uid="{0AD86221-643E-4A00-BFEB-DC066CE72896}"/>
    <cellStyle name="Normal 3 2 4 2 4 2" xfId="11544" xr:uid="{5E1F88C1-D447-401D-A79E-2FEC5D7927E1}"/>
    <cellStyle name="Normal 3 2 4 2 4 2 2" xfId="28201" xr:uid="{66271B2A-2DB7-44E1-9710-C6A24FD93C26}"/>
    <cellStyle name="Normal 3 2 4 2 4 3" xfId="19873" xr:uid="{13539C36-C5CF-46A3-930F-DC1B8A4D58CB}"/>
    <cellStyle name="Normal 3 2 4 2 5" xfId="5990" xr:uid="{F16945BB-862B-44BD-B3E3-4D08A8B80A88}"/>
    <cellStyle name="Normal 3 2 4 2 5 2" xfId="14320" xr:uid="{AE49E6A6-8260-42F0-A20C-260808EEBAC9}"/>
    <cellStyle name="Normal 3 2 4 2 5 2 2" xfId="30977" xr:uid="{FFC3E3CC-D923-428E-A32E-B397B656DFDA}"/>
    <cellStyle name="Normal 3 2 4 2 5 3" xfId="22649" xr:uid="{094C173F-9D86-47C5-BEEE-1E069541184C}"/>
    <cellStyle name="Normal 3 2 4 2 6" xfId="8768" xr:uid="{AE616F4D-4837-48E0-B643-11C88EFFCB77}"/>
    <cellStyle name="Normal 3 2 4 2 6 2" xfId="25425" xr:uid="{D4E2B0A7-31A5-4DBE-A0ED-9DADF3F781D2}"/>
    <cellStyle name="Normal 3 2 4 2 7" xfId="17097" xr:uid="{60EE58BE-2F6F-431D-81D6-ED26A445131D}"/>
    <cellStyle name="Normal 3 2 4 3" xfId="657" xr:uid="{3634CC70-C76E-4E7C-A86A-B6F6DFC797B2}"/>
    <cellStyle name="Normal 3 2 4 3 2" xfId="1987" xr:uid="{EB17B109-4C1A-4EEB-8AE6-B393D548E2CE}"/>
    <cellStyle name="Normal 3 2 4 3 2 2" xfId="4777" xr:uid="{F9E8B29C-0A0A-4ABD-A61E-D0F11B5D891A}"/>
    <cellStyle name="Normal 3 2 4 3 2 2 2" xfId="13107" xr:uid="{BF653908-B1D3-4AEA-A296-545722D55DDD}"/>
    <cellStyle name="Normal 3 2 4 3 2 2 2 2" xfId="29764" xr:uid="{3AD3D971-444D-4E6B-92B2-D359234612E5}"/>
    <cellStyle name="Normal 3 2 4 3 2 2 3" xfId="21436" xr:uid="{F5F000F5-2EFA-418F-B8AA-B9C24B08AA63}"/>
    <cellStyle name="Normal 3 2 4 3 2 3" xfId="7553" xr:uid="{5886B292-ED9D-4BD7-B626-52212D9DC989}"/>
    <cellStyle name="Normal 3 2 4 3 2 3 2" xfId="15883" xr:uid="{B22532D8-EC37-4045-8A85-24E906217872}"/>
    <cellStyle name="Normal 3 2 4 3 2 3 2 2" xfId="32540" xr:uid="{2A0F4D79-48AF-41C6-B4C8-5AD232EB1DDA}"/>
    <cellStyle name="Normal 3 2 4 3 2 3 3" xfId="24212" xr:uid="{2A10A678-C7D2-4F6F-9515-2FC0AE762ACA}"/>
    <cellStyle name="Normal 3 2 4 3 2 4" xfId="10331" xr:uid="{0DB42997-8AA5-407C-87D2-44B5EC6FFC37}"/>
    <cellStyle name="Normal 3 2 4 3 2 4 2" xfId="26988" xr:uid="{861AE205-AEE0-4E6A-B67F-89CA013BE6C7}"/>
    <cellStyle name="Normal 3 2 4 3 2 5" xfId="18660" xr:uid="{EF8A9D27-243F-4BF5-90B9-199FF48B59F3}"/>
    <cellStyle name="Normal 3 2 4 3 3" xfId="3450" xr:uid="{57901153-61D5-432E-A823-1C44F10EAB3B}"/>
    <cellStyle name="Normal 3 2 4 3 3 2" xfId="11780" xr:uid="{9293B228-A6C7-4F41-B593-63DD36EFA0CF}"/>
    <cellStyle name="Normal 3 2 4 3 3 2 2" xfId="28437" xr:uid="{C3B56B1D-CF9A-4869-949F-812D56EA34D3}"/>
    <cellStyle name="Normal 3 2 4 3 3 3" xfId="20109" xr:uid="{7CE9AD13-48DC-4D50-B722-4133767AF066}"/>
    <cellStyle name="Normal 3 2 4 3 4" xfId="6226" xr:uid="{695D915B-980A-4782-83BC-56E746A43734}"/>
    <cellStyle name="Normal 3 2 4 3 4 2" xfId="14556" xr:uid="{B84E1970-4D82-4CC6-95F3-746335972FB0}"/>
    <cellStyle name="Normal 3 2 4 3 4 2 2" xfId="31213" xr:uid="{2B48C692-2D80-4B49-8A1A-50205845ABB7}"/>
    <cellStyle name="Normal 3 2 4 3 4 3" xfId="22885" xr:uid="{DFE968C3-87DD-4D5C-B454-4E068E70F42E}"/>
    <cellStyle name="Normal 3 2 4 3 5" xfId="9004" xr:uid="{D0468DF7-3CAF-4E32-A8C4-FD106BC56D44}"/>
    <cellStyle name="Normal 3 2 4 3 5 2" xfId="25661" xr:uid="{0F1CB65A-801D-401F-B61E-E6380FC1B497}"/>
    <cellStyle name="Normal 3 2 4 3 6" xfId="17333" xr:uid="{99883FDA-4D63-4F6C-BC6A-0D497503F9FB}"/>
    <cellStyle name="Normal 3 2 4 4" xfId="1134" xr:uid="{EED66346-3BD4-41FD-936A-A00B7AB7DC65}"/>
    <cellStyle name="Normal 3 2 4 4 2" xfId="2462" xr:uid="{CF625ADD-69E3-486C-8EE9-D445323ED8C1}"/>
    <cellStyle name="Normal 3 2 4 4 2 2" xfId="5252" xr:uid="{0771244C-2CC7-4F9E-95F6-399E38154C05}"/>
    <cellStyle name="Normal 3 2 4 4 2 2 2" xfId="13582" xr:uid="{88EFA958-A3EE-46A6-90C1-5AF78FA03482}"/>
    <cellStyle name="Normal 3 2 4 4 2 2 2 2" xfId="30239" xr:uid="{65F328F1-EB17-4470-909E-0537DE777335}"/>
    <cellStyle name="Normal 3 2 4 4 2 2 3" xfId="21911" xr:uid="{9CBFBA7B-B214-49DE-8400-596EA482F9F0}"/>
    <cellStyle name="Normal 3 2 4 4 2 3" xfId="8028" xr:uid="{7F27C30F-2A68-4982-9BEB-8D97ED1D1EF3}"/>
    <cellStyle name="Normal 3 2 4 4 2 3 2" xfId="16358" xr:uid="{94657F49-C256-415F-89EC-CA89A04E5F78}"/>
    <cellStyle name="Normal 3 2 4 4 2 3 2 2" xfId="33015" xr:uid="{83E360A7-98B9-40D2-BBD0-2977E02621E9}"/>
    <cellStyle name="Normal 3 2 4 4 2 3 3" xfId="24687" xr:uid="{EF420D59-390D-4C96-8A57-B966CC0BC877}"/>
    <cellStyle name="Normal 3 2 4 4 2 4" xfId="10806" xr:uid="{A0F6F5B8-208A-43B0-8A76-4B328F597395}"/>
    <cellStyle name="Normal 3 2 4 4 2 4 2" xfId="27463" xr:uid="{09EF9CBD-BC98-4EBF-9464-0E3AB70D6B90}"/>
    <cellStyle name="Normal 3 2 4 4 2 5" xfId="19135" xr:uid="{0DA13C38-FE03-414F-8E27-64E86851A6E6}"/>
    <cellStyle name="Normal 3 2 4 4 3" xfId="3925" xr:uid="{8F81DD7C-DFA2-4B5D-AC50-0364EA29270C}"/>
    <cellStyle name="Normal 3 2 4 4 3 2" xfId="12255" xr:uid="{1A68F7C1-28BB-4AA7-9B4D-634114372CB7}"/>
    <cellStyle name="Normal 3 2 4 4 3 2 2" xfId="28912" xr:uid="{6077B2FC-409E-4E2E-B4CC-C67173C7756D}"/>
    <cellStyle name="Normal 3 2 4 4 3 3" xfId="20584" xr:uid="{35C7D05E-CC29-4A45-AD05-BA1D762F3262}"/>
    <cellStyle name="Normal 3 2 4 4 4" xfId="6701" xr:uid="{5BD7266A-032A-45FE-91B9-E45D67352001}"/>
    <cellStyle name="Normal 3 2 4 4 4 2" xfId="15031" xr:uid="{EBB67318-8F80-48AA-9982-AADDA6B77AD4}"/>
    <cellStyle name="Normal 3 2 4 4 4 2 2" xfId="31688" xr:uid="{6A42285B-2D23-4BAF-A23B-B27FC5046548}"/>
    <cellStyle name="Normal 3 2 4 4 4 3" xfId="23360" xr:uid="{9970EC0A-9744-4A1F-AA3F-F737BF74333A}"/>
    <cellStyle name="Normal 3 2 4 4 5" xfId="9479" xr:uid="{3B3B08E4-C05B-40EE-824C-42053789648F}"/>
    <cellStyle name="Normal 3 2 4 4 5 2" xfId="26136" xr:uid="{F273D86F-010F-48C9-BCFB-4D3B9AC17AAB}"/>
    <cellStyle name="Normal 3 2 4 4 6" xfId="17808" xr:uid="{75FCEF23-C301-4FCD-8BA4-5EC8639FA607}"/>
    <cellStyle name="Normal 3 2 4 5" xfId="1514" xr:uid="{28A3DA15-9F38-4199-A0BD-0041C7182F41}"/>
    <cellStyle name="Normal 3 2 4 5 2" xfId="4304" xr:uid="{CE61019D-922D-4245-9262-FC8F50F428DA}"/>
    <cellStyle name="Normal 3 2 4 5 2 2" xfId="12634" xr:uid="{4D1D1DC8-581B-4B81-B946-D6043B666DD6}"/>
    <cellStyle name="Normal 3 2 4 5 2 2 2" xfId="29291" xr:uid="{1F731647-B253-4C6A-9B4C-F815C3430B13}"/>
    <cellStyle name="Normal 3 2 4 5 2 3" xfId="20963" xr:uid="{206EE81A-6F8D-4D4E-AE68-AE70EB2C181A}"/>
    <cellStyle name="Normal 3 2 4 5 3" xfId="7080" xr:uid="{4D315632-E06A-4EA3-9987-146BCFA5595F}"/>
    <cellStyle name="Normal 3 2 4 5 3 2" xfId="15410" xr:uid="{AA3594E1-DD18-4CFA-9FD6-5E0C1A19315E}"/>
    <cellStyle name="Normal 3 2 4 5 3 2 2" xfId="32067" xr:uid="{D8F083B6-CCAB-4891-B3B0-EBE2BBC2646D}"/>
    <cellStyle name="Normal 3 2 4 5 3 3" xfId="23739" xr:uid="{FF01DB07-A11E-4483-B9AB-02B285A12F6E}"/>
    <cellStyle name="Normal 3 2 4 5 4" xfId="9858" xr:uid="{21C1E9A3-9243-4B05-8277-5269B453B1DC}"/>
    <cellStyle name="Normal 3 2 4 5 4 2" xfId="26515" xr:uid="{FCD83A1E-E97C-4250-B357-AB73AE0F4DF3}"/>
    <cellStyle name="Normal 3 2 4 5 5" xfId="18187" xr:uid="{4AC665FC-9B37-4349-9416-B9BA9CC3B704}"/>
    <cellStyle name="Normal 3 2 4 6" xfId="2977" xr:uid="{6D6C44D6-D3EA-4061-9D29-EA85A10516B0}"/>
    <cellStyle name="Normal 3 2 4 6 2" xfId="11307" xr:uid="{798D59C0-29D6-4906-B4ED-D46E0F8A6265}"/>
    <cellStyle name="Normal 3 2 4 6 2 2" xfId="27964" xr:uid="{CA5E5EC4-8C6D-4004-A308-047F85148117}"/>
    <cellStyle name="Normal 3 2 4 6 3" xfId="19636" xr:uid="{2EB72557-678D-4804-8184-CB7909DE9538}"/>
    <cellStyle name="Normal 3 2 4 7" xfId="5753" xr:uid="{33AE9ABC-13BA-452D-804C-E2CD9DE6E6C1}"/>
    <cellStyle name="Normal 3 2 4 7 2" xfId="14083" xr:uid="{DCD9ADE0-9B26-4CD9-818F-20C7755A84D1}"/>
    <cellStyle name="Normal 3 2 4 7 2 2" xfId="30740" xr:uid="{C4D8F61A-2BC4-402E-9C4F-3A9B7769CB85}"/>
    <cellStyle name="Normal 3 2 4 7 3" xfId="22412" xr:uid="{1D80784A-8B45-4F7D-80B0-6565A1E66B25}"/>
    <cellStyle name="Normal 3 2 4 8" xfId="8531" xr:uid="{D1EFD42D-A2E4-4030-A995-1AA47424E51D}"/>
    <cellStyle name="Normal 3 2 4 8 2" xfId="25188" xr:uid="{21A85DD2-9C54-4C98-9916-933F90262570}"/>
    <cellStyle name="Normal 3 2 4 9" xfId="16860" xr:uid="{6E5BE275-DD60-4B43-AECC-77B4C5E7542E}"/>
    <cellStyle name="Normal 3 2 5" xfId="287" xr:uid="{CDBE76AC-AD4F-4923-9663-6DBD181FD465}"/>
    <cellStyle name="Normal 3 2 5 2" xfId="769" xr:uid="{095704D3-B189-44BF-8C52-BE9C7F438D70}"/>
    <cellStyle name="Normal 3 2 5 2 2" xfId="2097" xr:uid="{796013B4-A9C3-421E-BB69-E5AE11CF1621}"/>
    <cellStyle name="Normal 3 2 5 2 2 2" xfId="4887" xr:uid="{FFF4EAE8-BF70-4120-96E5-E08E1CB57A44}"/>
    <cellStyle name="Normal 3 2 5 2 2 2 2" xfId="13217" xr:uid="{8886D525-BFD8-4F0F-9F09-EC0FB5E0CD53}"/>
    <cellStyle name="Normal 3 2 5 2 2 2 2 2" xfId="29874" xr:uid="{F536E4E0-DAA6-4854-888B-4EBD9134B4AB}"/>
    <cellStyle name="Normal 3 2 5 2 2 2 3" xfId="21546" xr:uid="{B9F6C57E-4973-4386-90F3-B12E590581D7}"/>
    <cellStyle name="Normal 3 2 5 2 2 3" xfId="7663" xr:uid="{4C016E8A-F074-4A92-987D-2E52CF3AB6EB}"/>
    <cellStyle name="Normal 3 2 5 2 2 3 2" xfId="15993" xr:uid="{9CC8AD74-6879-4D7C-89A4-99C4B5EA5A39}"/>
    <cellStyle name="Normal 3 2 5 2 2 3 2 2" xfId="32650" xr:uid="{4CAB82E2-6501-4D01-9C57-F1C9F6ED52C5}"/>
    <cellStyle name="Normal 3 2 5 2 2 3 3" xfId="24322" xr:uid="{F2C9C1B1-A42C-45AF-9606-4A4F4629DFDB}"/>
    <cellStyle name="Normal 3 2 5 2 2 4" xfId="10441" xr:uid="{23214D7F-DD88-4681-904D-2FE83ABFEE9B}"/>
    <cellStyle name="Normal 3 2 5 2 2 4 2" xfId="27098" xr:uid="{B9D3F500-E0D9-4CCF-8122-74D50A193FCD}"/>
    <cellStyle name="Normal 3 2 5 2 2 5" xfId="18770" xr:uid="{DCB4FB72-8ACE-4DC4-8DEF-A921078EE3E2}"/>
    <cellStyle name="Normal 3 2 5 2 3" xfId="3560" xr:uid="{FD53AB3F-F05D-4101-AC0C-6EFB6804C1E2}"/>
    <cellStyle name="Normal 3 2 5 2 3 2" xfId="11890" xr:uid="{04C04C28-EAAA-445C-BD8D-65D6F0281DFB}"/>
    <cellStyle name="Normal 3 2 5 2 3 2 2" xfId="28547" xr:uid="{05A5B6BF-3D2E-4424-A9B6-C4A6BC029AB7}"/>
    <cellStyle name="Normal 3 2 5 2 3 3" xfId="20219" xr:uid="{578CEC5A-6DDB-426A-A7F1-04F0845B22AC}"/>
    <cellStyle name="Normal 3 2 5 2 4" xfId="6336" xr:uid="{2E01706B-5F3A-4984-879E-8FD00386423E}"/>
    <cellStyle name="Normal 3 2 5 2 4 2" xfId="14666" xr:uid="{9E6DE1C9-2038-42A5-9F1E-8FD42EB9D56E}"/>
    <cellStyle name="Normal 3 2 5 2 4 2 2" xfId="31323" xr:uid="{A870AA37-F00D-4371-8E07-0042FCC03417}"/>
    <cellStyle name="Normal 3 2 5 2 4 3" xfId="22995" xr:uid="{0AA408F2-F826-45FE-9083-A2A08F729B6E}"/>
    <cellStyle name="Normal 3 2 5 2 5" xfId="9114" xr:uid="{F258A2B3-F715-42F6-ABD6-8A6D88AF01A9}"/>
    <cellStyle name="Normal 3 2 5 2 5 2" xfId="25771" xr:uid="{BBF6C958-995A-4832-9CB2-23E91ECA4F85}"/>
    <cellStyle name="Normal 3 2 5 2 6" xfId="17443" xr:uid="{35A9F7B4-2023-4170-AE3F-E8EE8A1F142A}"/>
    <cellStyle name="Normal 3 2 5 3" xfId="1617" xr:uid="{2609C93E-29D8-4D2F-85B8-E44B1C4FC71F}"/>
    <cellStyle name="Normal 3 2 5 3 2" xfId="4407" xr:uid="{1F07BF37-2F7C-48FE-9AED-7C05F58D8908}"/>
    <cellStyle name="Normal 3 2 5 3 2 2" xfId="12737" xr:uid="{C52B0030-4DEF-44EC-835A-6AF908E4EC4B}"/>
    <cellStyle name="Normal 3 2 5 3 2 2 2" xfId="29394" xr:uid="{0B2C59CD-419B-480F-95C5-EAA91C35F134}"/>
    <cellStyle name="Normal 3 2 5 3 2 3" xfId="21066" xr:uid="{0939FABE-CE30-4E99-BC79-640B37F02629}"/>
    <cellStyle name="Normal 3 2 5 3 3" xfId="7183" xr:uid="{A8A6D2EB-4610-4EB2-B857-C704F9B66187}"/>
    <cellStyle name="Normal 3 2 5 3 3 2" xfId="15513" xr:uid="{EEDE5317-D21E-45D9-911D-E5E148490477}"/>
    <cellStyle name="Normal 3 2 5 3 3 2 2" xfId="32170" xr:uid="{FFB0913B-E733-409C-A241-FF75D738B70E}"/>
    <cellStyle name="Normal 3 2 5 3 3 3" xfId="23842" xr:uid="{C0657560-465B-4AEE-B2C1-DA4F5C7B5951}"/>
    <cellStyle name="Normal 3 2 5 3 4" xfId="9961" xr:uid="{80BAEC8A-02A8-4F07-BC61-7A03B0A6E382}"/>
    <cellStyle name="Normal 3 2 5 3 4 2" xfId="26618" xr:uid="{5A98B3EB-F79D-4A9F-ABDE-831783C1874E}"/>
    <cellStyle name="Normal 3 2 5 3 5" xfId="18290" xr:uid="{5A0DD37E-EE4A-4E3E-8176-87D9635DDEFE}"/>
    <cellStyle name="Normal 3 2 5 4" xfId="3080" xr:uid="{2008FC9F-FED8-41F4-A5AD-36ACCA536587}"/>
    <cellStyle name="Normal 3 2 5 4 2" xfId="11410" xr:uid="{64A54D53-8CB1-4FEB-8297-B314DA45B187}"/>
    <cellStyle name="Normal 3 2 5 4 2 2" xfId="28067" xr:uid="{7277AF4D-2C93-4040-A9C6-D4F4AC8D9E1A}"/>
    <cellStyle name="Normal 3 2 5 4 3" xfId="19739" xr:uid="{E67168B5-1306-4970-94D6-49B33EF5B938}"/>
    <cellStyle name="Normal 3 2 5 5" xfId="5856" xr:uid="{BCE03A96-8FA8-4627-B087-170D4EE73985}"/>
    <cellStyle name="Normal 3 2 5 5 2" xfId="14186" xr:uid="{AD92FACA-FDD4-43ED-9170-605422CE6D46}"/>
    <cellStyle name="Normal 3 2 5 5 2 2" xfId="30843" xr:uid="{00AF2AD6-6AA3-4187-862A-59BA786F9886}"/>
    <cellStyle name="Normal 3 2 5 5 3" xfId="22515" xr:uid="{85F818BF-DA6B-4DC9-BF92-DBD1888153EB}"/>
    <cellStyle name="Normal 3 2 5 6" xfId="8634" xr:uid="{4B0A8C9B-A57E-4FB2-A513-23FCC0E3D220}"/>
    <cellStyle name="Normal 3 2 5 6 2" xfId="25291" xr:uid="{F7011443-A3AF-4A8E-B4DC-31540E6F4116}"/>
    <cellStyle name="Normal 3 2 5 7" xfId="16963" xr:uid="{2B2676AB-CC4B-4597-8F71-4009CDD9EA52}"/>
    <cellStyle name="Normal 3 2 6" xfId="523" xr:uid="{3C76B688-4F1D-4604-BA69-ED04338D36AA}"/>
    <cellStyle name="Normal 3 2 6 2" xfId="1853" xr:uid="{24158691-B9FB-430E-B6B8-26B4FC8EAD31}"/>
    <cellStyle name="Normal 3 2 6 2 2" xfId="4643" xr:uid="{75433A6A-A69A-4AB0-9181-9C645655C150}"/>
    <cellStyle name="Normal 3 2 6 2 2 2" xfId="12973" xr:uid="{34F498C4-BBA9-4736-91E4-F8DB6C696102}"/>
    <cellStyle name="Normal 3 2 6 2 2 2 2" xfId="29630" xr:uid="{064B3311-FB00-4C2A-818D-323F71B503A8}"/>
    <cellStyle name="Normal 3 2 6 2 2 3" xfId="21302" xr:uid="{784476E1-C057-4061-B610-AA016F0DED69}"/>
    <cellStyle name="Normal 3 2 6 2 3" xfId="7419" xr:uid="{3F7569C5-2C7C-42B6-9970-277F652DA7CE}"/>
    <cellStyle name="Normal 3 2 6 2 3 2" xfId="15749" xr:uid="{3110B8F3-2B2E-4185-9318-2822744A9DD5}"/>
    <cellStyle name="Normal 3 2 6 2 3 2 2" xfId="32406" xr:uid="{17F21D61-7608-4931-A1E8-A54A98D3653E}"/>
    <cellStyle name="Normal 3 2 6 2 3 3" xfId="24078" xr:uid="{71682464-3087-4EB2-8F9B-51B5E664CC8E}"/>
    <cellStyle name="Normal 3 2 6 2 4" xfId="10197" xr:uid="{44F601E2-9528-41E3-8338-7DF79FC6AF6F}"/>
    <cellStyle name="Normal 3 2 6 2 4 2" xfId="26854" xr:uid="{1D0FC04D-9CC2-4C06-AA0B-90E1FBA7ACE2}"/>
    <cellStyle name="Normal 3 2 6 2 5" xfId="18526" xr:uid="{42B763E4-E275-4C63-8D73-6A1BF1DCCA83}"/>
    <cellStyle name="Normal 3 2 6 3" xfId="3316" xr:uid="{C98C07DA-328A-4636-9E42-B8FC25C2D675}"/>
    <cellStyle name="Normal 3 2 6 3 2" xfId="11646" xr:uid="{712451D3-8647-46A1-8A42-537559ABF02B}"/>
    <cellStyle name="Normal 3 2 6 3 2 2" xfId="28303" xr:uid="{98792EA5-D87B-41C5-829E-E99A9437F5E0}"/>
    <cellStyle name="Normal 3 2 6 3 3" xfId="19975" xr:uid="{A15C268A-B984-4A77-BE2D-CE41C0A1505D}"/>
    <cellStyle name="Normal 3 2 6 4" xfId="6092" xr:uid="{0521AA3B-94CC-4EA7-9BED-A40CFFB42B90}"/>
    <cellStyle name="Normal 3 2 6 4 2" xfId="14422" xr:uid="{DB642D68-FB0F-4254-A1E0-0C5C8AD11D76}"/>
    <cellStyle name="Normal 3 2 6 4 2 2" xfId="31079" xr:uid="{40C1AE31-F9BD-4D51-9AFA-12306C629DBA}"/>
    <cellStyle name="Normal 3 2 6 4 3" xfId="22751" xr:uid="{C17EA0D2-5C2B-4F01-911A-CDD6816A6AB0}"/>
    <cellStyle name="Normal 3 2 6 5" xfId="8870" xr:uid="{023B0F83-39E5-45F4-89C3-79AB32A4B593}"/>
    <cellStyle name="Normal 3 2 6 5 2" xfId="25527" xr:uid="{94FB77E9-F1E0-4F9D-BB0E-24BD532BDB99}"/>
    <cellStyle name="Normal 3 2 6 6" xfId="17199" xr:uid="{13EB5847-80AD-48BC-8F88-3FDA63027585}"/>
    <cellStyle name="Normal 3 2 7" xfId="1000" xr:uid="{CFBAEA64-197F-46FE-A1A6-F9762C44DF45}"/>
    <cellStyle name="Normal 3 2 7 2" xfId="2328" xr:uid="{5FCCBB90-6F21-43C7-8621-551DDA5A1DCE}"/>
    <cellStyle name="Normal 3 2 7 2 2" xfId="5118" xr:uid="{5A6A53D5-D6D4-4B46-9432-656DDAB47C4B}"/>
    <cellStyle name="Normal 3 2 7 2 2 2" xfId="13448" xr:uid="{E445B231-CA71-4276-BE92-34D2037A5374}"/>
    <cellStyle name="Normal 3 2 7 2 2 2 2" xfId="30105" xr:uid="{35C16C50-C209-4DB1-A224-574B0CF8658E}"/>
    <cellStyle name="Normal 3 2 7 2 2 3" xfId="21777" xr:uid="{EF61FF9A-8720-4350-84E2-3B48140B8134}"/>
    <cellStyle name="Normal 3 2 7 2 3" xfId="7894" xr:uid="{CA9F5897-9427-43AC-A801-C664E6B9F933}"/>
    <cellStyle name="Normal 3 2 7 2 3 2" xfId="16224" xr:uid="{2C3B46DD-37EB-48AC-AFAE-6B2B76F11368}"/>
    <cellStyle name="Normal 3 2 7 2 3 2 2" xfId="32881" xr:uid="{A4AD43E8-DC2F-4D62-B54D-FA71B0E1AAC6}"/>
    <cellStyle name="Normal 3 2 7 2 3 3" xfId="24553" xr:uid="{2CACD9B5-F010-4576-B9E7-68024693D3C0}"/>
    <cellStyle name="Normal 3 2 7 2 4" xfId="10672" xr:uid="{A9057391-1BE2-4EBB-899E-BE035CBB06C7}"/>
    <cellStyle name="Normal 3 2 7 2 4 2" xfId="27329" xr:uid="{9E6D7E7B-03DA-4BC1-B6C5-158AEF9EC42C}"/>
    <cellStyle name="Normal 3 2 7 2 5" xfId="19001" xr:uid="{C8169576-7B5D-4D91-A78A-80C3887FA01F}"/>
    <cellStyle name="Normal 3 2 7 3" xfId="3791" xr:uid="{F5A0A9D5-75A4-483E-97CD-C6440FBE8BB3}"/>
    <cellStyle name="Normal 3 2 7 3 2" xfId="12121" xr:uid="{53A079BA-3BAE-41E8-B461-1EB2B8A4A9F9}"/>
    <cellStyle name="Normal 3 2 7 3 2 2" xfId="28778" xr:uid="{838091DB-8DD8-45AC-B00E-41C349AF2CEE}"/>
    <cellStyle name="Normal 3 2 7 3 3" xfId="20450" xr:uid="{AA096857-3FEB-450E-9489-CEE5A9A181F4}"/>
    <cellStyle name="Normal 3 2 7 4" xfId="6567" xr:uid="{DA9D0130-B955-431F-B761-CE598C853E06}"/>
    <cellStyle name="Normal 3 2 7 4 2" xfId="14897" xr:uid="{155E5EC0-BFE7-4DEB-A8E5-0B9309CE5C58}"/>
    <cellStyle name="Normal 3 2 7 4 2 2" xfId="31554" xr:uid="{C5CDB7E1-155E-4AFE-9A2F-9127E4C95B55}"/>
    <cellStyle name="Normal 3 2 7 4 3" xfId="23226" xr:uid="{C040B404-598C-4B85-A360-A06CFBE68A29}"/>
    <cellStyle name="Normal 3 2 7 5" xfId="9345" xr:uid="{5C4B92A4-4441-44C1-AAD1-C62EB88D0192}"/>
    <cellStyle name="Normal 3 2 7 5 2" xfId="26002" xr:uid="{393A15CB-E0F1-4377-91EB-B172CBB4FFBC}"/>
    <cellStyle name="Normal 3 2 7 6" xfId="17674" xr:uid="{BEDBD634-2AA4-4229-BABC-2045E1A6C0B0}"/>
    <cellStyle name="Normal 3 2 8" xfId="1279" xr:uid="{91F63C36-4E81-4711-8CA4-A838074B6FBA}"/>
    <cellStyle name="Normal 3 2 8 2" xfId="2607" xr:uid="{5BF35745-49AB-49DA-B936-7CF5714A3CEE}"/>
    <cellStyle name="Normal 3 2 8 2 2" xfId="5397" xr:uid="{B9897346-BEBB-4413-91DE-CCEC18ED5D68}"/>
    <cellStyle name="Normal 3 2 8 2 2 2" xfId="13727" xr:uid="{336BD932-EFF2-4499-AF17-B553A1A80CCF}"/>
    <cellStyle name="Normal 3 2 8 2 2 2 2" xfId="30384" xr:uid="{3790D2BA-019E-429E-AF81-CE2DEE912F76}"/>
    <cellStyle name="Normal 3 2 8 2 2 3" xfId="22056" xr:uid="{FE1D207A-BA70-4299-A455-4CA5F1D44F6D}"/>
    <cellStyle name="Normal 3 2 8 2 3" xfId="8173" xr:uid="{087254BE-2C80-4A22-AF46-5E000AD7474A}"/>
    <cellStyle name="Normal 3 2 8 2 3 2" xfId="16503" xr:uid="{673A22C5-D286-4B82-B5EB-8AD14F1578CD}"/>
    <cellStyle name="Normal 3 2 8 2 3 2 2" xfId="33160" xr:uid="{70D52A16-DD60-4646-9076-1674A489DAE1}"/>
    <cellStyle name="Normal 3 2 8 2 3 3" xfId="24832" xr:uid="{59C715BA-2FE2-41FB-B23A-58832B9DA7DA}"/>
    <cellStyle name="Normal 3 2 8 2 4" xfId="10951" xr:uid="{A48D1BDC-FFD7-4BD1-BF36-CCD12B06E5FF}"/>
    <cellStyle name="Normal 3 2 8 2 4 2" xfId="27608" xr:uid="{6575DBB2-9DB1-470C-ABC9-1D38CAAAB97C}"/>
    <cellStyle name="Normal 3 2 8 2 5" xfId="19280" xr:uid="{8FECE63E-13C3-4AE3-8B7B-3D4F308827DD}"/>
    <cellStyle name="Normal 3 2 8 3" xfId="4070" xr:uid="{8A8DF7F5-2B2F-4CE8-ADDA-46D783756617}"/>
    <cellStyle name="Normal 3 2 8 3 2" xfId="12400" xr:uid="{682BBFC1-2EE4-4BFF-940C-FA7328641AB2}"/>
    <cellStyle name="Normal 3 2 8 3 2 2" xfId="29057" xr:uid="{D246A51E-E8F2-4899-B4F0-F5EB20E9A0B2}"/>
    <cellStyle name="Normal 3 2 8 3 3" xfId="20729" xr:uid="{263D142A-B945-4950-918C-ECAA7AD5360E}"/>
    <cellStyle name="Normal 3 2 8 4" xfId="6846" xr:uid="{3C062F5E-9F68-4E72-9B10-FBB9965DEFFE}"/>
    <cellStyle name="Normal 3 2 8 4 2" xfId="15176" xr:uid="{230F696A-F1CB-4874-B3C9-3D301EE08638}"/>
    <cellStyle name="Normal 3 2 8 4 2 2" xfId="31833" xr:uid="{FC26EA23-5834-43BB-B008-CD9BC70E5E35}"/>
    <cellStyle name="Normal 3 2 8 4 3" xfId="23505" xr:uid="{E1E787F4-EBF9-4935-A84A-998A4E0946F9}"/>
    <cellStyle name="Normal 3 2 8 5" xfId="9624" xr:uid="{8DE25987-9531-443A-9A99-DB116150475C}"/>
    <cellStyle name="Normal 3 2 8 5 2" xfId="26281" xr:uid="{2F669CCD-3955-4C39-8D5F-182B6B63DBCE}"/>
    <cellStyle name="Normal 3 2 8 6" xfId="17953" xr:uid="{79631F97-07AA-4FD8-9B35-3A4280AA7C9D}"/>
    <cellStyle name="Normal 3 2 9" xfId="1397" xr:uid="{551537EF-E075-4E32-A5A6-9262A456BEB2}"/>
    <cellStyle name="Normal 3 2 9 2" xfId="4188" xr:uid="{4CE4E12E-92CF-4195-8C68-464E34ABFDF5}"/>
    <cellStyle name="Normal 3 2 9 2 2" xfId="12518" xr:uid="{EE334C8B-54C7-4E81-92AF-7BD518A27C68}"/>
    <cellStyle name="Normal 3 2 9 2 2 2" xfId="29175" xr:uid="{E719C6CE-083D-479F-ABCA-9CD3D1147608}"/>
    <cellStyle name="Normal 3 2 9 2 3" xfId="20847" xr:uid="{86CC0C3B-C5BC-4B7E-8C80-A6F9CE6C9E2C}"/>
    <cellStyle name="Normal 3 2 9 3" xfId="6964" xr:uid="{EF07BDD6-04D8-45F1-A080-662F5B45AE66}"/>
    <cellStyle name="Normal 3 2 9 3 2" xfId="15294" xr:uid="{A7B05A65-D3EF-47C9-B8F7-3DA6D9642DD4}"/>
    <cellStyle name="Normal 3 2 9 3 2 2" xfId="31951" xr:uid="{01F0ECF0-3E86-496B-8B49-B30DD78232E0}"/>
    <cellStyle name="Normal 3 2 9 3 3" xfId="23623" xr:uid="{01742973-A186-4123-BEE2-B9A6F74E0B4F}"/>
    <cellStyle name="Normal 3 2 9 4" xfId="9742" xr:uid="{FF04E555-940C-4CF9-9183-A3BEC3E529A5}"/>
    <cellStyle name="Normal 3 2 9 4 2" xfId="26399" xr:uid="{EEDA0A29-65CC-46B0-B750-21E5010ABB9E}"/>
    <cellStyle name="Normal 3 2 9 5" xfId="18071" xr:uid="{1C1D8CF9-59AC-49CE-B3ED-FCE4D1095F13}"/>
    <cellStyle name="Normal 3 20" xfId="57" xr:uid="{2FE33513-5EF2-45B5-931B-B10B8A68670E}"/>
    <cellStyle name="Normal 3 3" xfId="62" xr:uid="{F69267A4-D1C0-4D35-B771-3FA08ACBCE00}"/>
    <cellStyle name="Normal 3 3 10" xfId="2861" xr:uid="{3E1E0678-8736-4992-A1E1-73A17C39A420}"/>
    <cellStyle name="Normal 3 3 10 2" xfId="11192" xr:uid="{7DCDC37F-6908-4887-A695-3FB3A65557A6}"/>
    <cellStyle name="Normal 3 3 10 2 2" xfId="27849" xr:uid="{308BF363-D121-414A-B017-672A2866F5DC}"/>
    <cellStyle name="Normal 3 3 10 3" xfId="19521" xr:uid="{7BEFF950-5B5E-47DC-9E91-208D3343E700}"/>
    <cellStyle name="Normal 3 3 11" xfId="5638" xr:uid="{B0794CD0-ED62-4876-B423-2E4F9AB414FC}"/>
    <cellStyle name="Normal 3 3 11 2" xfId="13968" xr:uid="{F326ED50-8D7F-49A3-8027-2BFADFD52A4C}"/>
    <cellStyle name="Normal 3 3 11 2 2" xfId="30625" xr:uid="{955C7DD8-E1A7-4160-B41D-F23F7E50BD93}"/>
    <cellStyle name="Normal 3 3 11 3" xfId="22297" xr:uid="{AF03B5ED-089B-4882-9D29-A2198FFCB5FE}"/>
    <cellStyle name="Normal 3 3 12" xfId="8415" xr:uid="{00DF0A2F-2620-438D-BCF8-2481A3B37C56}"/>
    <cellStyle name="Normal 3 3 12 2" xfId="25073" xr:uid="{22643043-8D04-4876-A198-2C7469EFA143}"/>
    <cellStyle name="Normal 3 3 13" xfId="16745" xr:uid="{FBAA0B4D-5E70-4DE0-9569-24869D370577}"/>
    <cellStyle name="Normal 3 3 14" xfId="33971" xr:uid="{D7E12758-A6E7-4880-A661-3DFDC0E75775}"/>
    <cellStyle name="Normal 3 3 15" xfId="34753" xr:uid="{38B052F3-BC55-4223-8583-E6D76350D29F}"/>
    <cellStyle name="Normal 3 3 2" xfId="66" xr:uid="{04853D9D-F730-42E3-BFC6-BE67A972BFC0}"/>
    <cellStyle name="Normal 3 3 2 10" xfId="5642" xr:uid="{7F3883E8-514D-4033-A1FD-147B40D50ADA}"/>
    <cellStyle name="Normal 3 3 2 10 2" xfId="13972" xr:uid="{FFFB7C24-67FA-4AA3-8770-41C3A7CF7F96}"/>
    <cellStyle name="Normal 3 3 2 10 2 2" xfId="30629" xr:uid="{6F3F21EA-FA5A-40E8-B019-5BCE725BC86A}"/>
    <cellStyle name="Normal 3 3 2 10 3" xfId="22301" xr:uid="{B2FE7E65-357C-42B9-8781-2FEC63BB6A84}"/>
    <cellStyle name="Normal 3 3 2 11" xfId="8419" xr:uid="{DCB794CE-FA16-4918-9400-1F7D056F013D}"/>
    <cellStyle name="Normal 3 3 2 11 2" xfId="25077" xr:uid="{AF3936AC-F4A5-4E3F-8573-2A9BBA65E019}"/>
    <cellStyle name="Normal 3 3 2 12" xfId="16749" xr:uid="{D5989AE7-12A2-4627-8BB5-D586832C9051}"/>
    <cellStyle name="Normal 3 3 2 13" xfId="34813" xr:uid="{D505BCA2-08DA-40B1-90A6-FFCE9004F01F}"/>
    <cellStyle name="Normal 3 3 2 2" xfId="125" xr:uid="{F532E0E9-FA22-47DA-8173-3E34A87E31BB}"/>
    <cellStyle name="Normal 3 3 2 2 10" xfId="8478" xr:uid="{581E2395-67F1-454B-8EFA-CD5CCBDDA2B2}"/>
    <cellStyle name="Normal 3 3 2 2 10 2" xfId="25135" xr:uid="{B371CA18-ACDE-4971-A2A6-84966E7BE3AB}"/>
    <cellStyle name="Normal 3 3 2 2 11" xfId="16807" xr:uid="{D15E2475-06E9-4D3A-8FBC-97EDB51ED293}"/>
    <cellStyle name="Normal 3 3 2 2 2" xfId="247" xr:uid="{17710F03-B689-4EEA-A2C6-4CA31199AF03}"/>
    <cellStyle name="Normal 3 3 2 2 2 2" xfId="488" xr:uid="{3B0AF3DA-294B-49C8-B7B3-4025A3AE2E92}"/>
    <cellStyle name="Normal 3 3 2 2 2 2 2" xfId="964" xr:uid="{AA076E88-2DE8-4FC3-BFF2-E31D97830885}"/>
    <cellStyle name="Normal 3 3 2 2 2 2 2 2" xfId="2292" xr:uid="{E71ACC91-799B-40DF-8CA9-675CA5D3E2D5}"/>
    <cellStyle name="Normal 3 3 2 2 2 2 2 2 2" xfId="5082" xr:uid="{AAF6AF83-BF2F-4A67-BC32-4E90E0172745}"/>
    <cellStyle name="Normal 3 3 2 2 2 2 2 2 2 2" xfId="13412" xr:uid="{99F8D3CA-4B46-4E4E-8CDF-630A297B917B}"/>
    <cellStyle name="Normal 3 3 2 2 2 2 2 2 2 2 2" xfId="30069" xr:uid="{E2BF838A-E834-4614-A532-CD82A6D4DED0}"/>
    <cellStyle name="Normal 3 3 2 2 2 2 2 2 2 3" xfId="21741" xr:uid="{F9A02426-35E7-4F64-9E81-9357D16F9E60}"/>
    <cellStyle name="Normal 3 3 2 2 2 2 2 2 3" xfId="7858" xr:uid="{0031EA10-01BF-430B-AF89-177236170E85}"/>
    <cellStyle name="Normal 3 3 2 2 2 2 2 2 3 2" xfId="16188" xr:uid="{E7BCAFEE-1535-49AD-AA20-47F59B40DB1B}"/>
    <cellStyle name="Normal 3 3 2 2 2 2 2 2 3 2 2" xfId="32845" xr:uid="{AE20E375-13D8-4353-98EE-54E5FFF36AB9}"/>
    <cellStyle name="Normal 3 3 2 2 2 2 2 2 3 3" xfId="24517" xr:uid="{A25D4255-356F-485E-B7A6-E707F00B107D}"/>
    <cellStyle name="Normal 3 3 2 2 2 2 2 2 4" xfId="10636" xr:uid="{4D550C59-D18B-46DD-B2F4-3DA919C9CD1B}"/>
    <cellStyle name="Normal 3 3 2 2 2 2 2 2 4 2" xfId="27293" xr:uid="{CCF02B1C-CCAB-4D5B-A0FC-D110C74E6DEC}"/>
    <cellStyle name="Normal 3 3 2 2 2 2 2 2 5" xfId="18965" xr:uid="{FB17F664-A164-45B4-B6EF-7F4A71BF7BF7}"/>
    <cellStyle name="Normal 3 3 2 2 2 2 2 3" xfId="3755" xr:uid="{9582646C-40A3-45ED-8C4C-336BA6A6562A}"/>
    <cellStyle name="Normal 3 3 2 2 2 2 2 3 2" xfId="12085" xr:uid="{656C4B3F-49B7-446C-9822-6D37FBC62831}"/>
    <cellStyle name="Normal 3 3 2 2 2 2 2 3 2 2" xfId="28742" xr:uid="{F3C2D30F-7B28-47DB-ABDB-1323CF6B3EDE}"/>
    <cellStyle name="Normal 3 3 2 2 2 2 2 3 3" xfId="20414" xr:uid="{C238FF1C-0BB3-45B6-8ECA-355E77F3FF3A}"/>
    <cellStyle name="Normal 3 3 2 2 2 2 2 4" xfId="6531" xr:uid="{700655A6-E994-459E-8422-814C1B8A2724}"/>
    <cellStyle name="Normal 3 3 2 2 2 2 2 4 2" xfId="14861" xr:uid="{C7BE1989-DD5F-4F5A-AE7F-232095B53B2E}"/>
    <cellStyle name="Normal 3 3 2 2 2 2 2 4 2 2" xfId="31518" xr:uid="{235B5937-AE6C-49B1-9F00-87C8C033190E}"/>
    <cellStyle name="Normal 3 3 2 2 2 2 2 4 3" xfId="23190" xr:uid="{966C122C-A491-4274-B294-952FC50C50FC}"/>
    <cellStyle name="Normal 3 3 2 2 2 2 2 5" xfId="9309" xr:uid="{8FBD9C11-215A-41C4-96E4-EF3FA20D5DDF}"/>
    <cellStyle name="Normal 3 3 2 2 2 2 2 5 2" xfId="25966" xr:uid="{DA0CE3E5-1C2E-4FA1-B8C1-DDC6BC53E4A0}"/>
    <cellStyle name="Normal 3 3 2 2 2 2 2 6" xfId="17638" xr:uid="{EEA1666D-E793-4E27-8ED7-ADF97609714C}"/>
    <cellStyle name="Normal 3 3 2 2 2 2 3" xfId="1818" xr:uid="{FDF065F3-EBC8-4063-A506-454C41982B59}"/>
    <cellStyle name="Normal 3 3 2 2 2 2 3 2" xfId="4608" xr:uid="{2ED7A68F-7A27-4AC5-8ED5-CE3C4A1464AE}"/>
    <cellStyle name="Normal 3 3 2 2 2 2 3 2 2" xfId="12938" xr:uid="{D891430C-9057-44F3-9F57-5454126FA5D4}"/>
    <cellStyle name="Normal 3 3 2 2 2 2 3 2 2 2" xfId="29595" xr:uid="{7599CD33-B942-4A06-8571-18FF84B9A78E}"/>
    <cellStyle name="Normal 3 3 2 2 2 2 3 2 3" xfId="21267" xr:uid="{79C70626-093F-4A67-8425-1C3ED4700BF2}"/>
    <cellStyle name="Normal 3 3 2 2 2 2 3 3" xfId="7384" xr:uid="{10786F9B-CB6B-452B-9B90-07529EE65058}"/>
    <cellStyle name="Normal 3 3 2 2 2 2 3 3 2" xfId="15714" xr:uid="{CA197212-A3A8-415B-A5F4-DBC2917F1852}"/>
    <cellStyle name="Normal 3 3 2 2 2 2 3 3 2 2" xfId="32371" xr:uid="{E1A1C382-D950-4AFD-B07F-3A831329EB8E}"/>
    <cellStyle name="Normal 3 3 2 2 2 2 3 3 3" xfId="24043" xr:uid="{C0E7DEE7-AFDF-4322-825F-506AE494D641}"/>
    <cellStyle name="Normal 3 3 2 2 2 2 3 4" xfId="10162" xr:uid="{93AE0198-4FE6-4EB5-A71C-54750DA1FD47}"/>
    <cellStyle name="Normal 3 3 2 2 2 2 3 4 2" xfId="26819" xr:uid="{872F419A-74E3-4BAF-B1D3-630CAF1BBADD}"/>
    <cellStyle name="Normal 3 3 2 2 2 2 3 5" xfId="18491" xr:uid="{DB387BC7-044B-4981-BB77-93D9DE0234FF}"/>
    <cellStyle name="Normal 3 3 2 2 2 2 4" xfId="3281" xr:uid="{57F2F3D0-B5FF-460B-A37B-D2410EA40EBE}"/>
    <cellStyle name="Normal 3 3 2 2 2 2 4 2" xfId="11611" xr:uid="{2FEB26DC-FFE1-43CB-9BA0-A1AFF5ABC940}"/>
    <cellStyle name="Normal 3 3 2 2 2 2 4 2 2" xfId="28268" xr:uid="{10F4952C-BFE7-4B82-A360-CB66F1FFDACD}"/>
    <cellStyle name="Normal 3 3 2 2 2 2 4 3" xfId="19940" xr:uid="{BEC03101-2C6F-42D5-A5C6-56E48F5B41BA}"/>
    <cellStyle name="Normal 3 3 2 2 2 2 5" xfId="6057" xr:uid="{A10C9571-E8EF-4A88-8924-628D23D18787}"/>
    <cellStyle name="Normal 3 3 2 2 2 2 5 2" xfId="14387" xr:uid="{78511191-D41F-40B5-8C23-CD68CD5AD9A5}"/>
    <cellStyle name="Normal 3 3 2 2 2 2 5 2 2" xfId="31044" xr:uid="{1E3E235A-063F-4E42-836C-9E1CAE7D49E1}"/>
    <cellStyle name="Normal 3 3 2 2 2 2 5 3" xfId="22716" xr:uid="{63B8E25C-6CD9-4FD9-A41B-D3014A7E171D}"/>
    <cellStyle name="Normal 3 3 2 2 2 2 6" xfId="8835" xr:uid="{CE0FA772-21EB-4B4E-B460-0BB1CE69BE43}"/>
    <cellStyle name="Normal 3 3 2 2 2 2 6 2" xfId="25492" xr:uid="{D6FBDEF2-4E9B-4A5D-843C-ED6A45993EB7}"/>
    <cellStyle name="Normal 3 3 2 2 2 2 7" xfId="17164" xr:uid="{4657C851-4151-4880-8692-065E5599E6FB}"/>
    <cellStyle name="Normal 3 3 2 2 2 3" xfId="724" xr:uid="{89EBE528-3815-42CA-AE11-4C62F9B543A5}"/>
    <cellStyle name="Normal 3 3 2 2 2 3 2" xfId="2054" xr:uid="{E5E34683-CA4C-4AD0-ABEC-D1CA324E736E}"/>
    <cellStyle name="Normal 3 3 2 2 2 3 2 2" xfId="4844" xr:uid="{C8F6906A-2B7C-4C29-A2C0-44979BAB888C}"/>
    <cellStyle name="Normal 3 3 2 2 2 3 2 2 2" xfId="13174" xr:uid="{37230B38-1335-4C8B-B3CB-3F6DF50288D2}"/>
    <cellStyle name="Normal 3 3 2 2 2 3 2 2 2 2" xfId="29831" xr:uid="{81F898A4-3F9F-4A16-A11B-0E7004126D07}"/>
    <cellStyle name="Normal 3 3 2 2 2 3 2 2 3" xfId="21503" xr:uid="{08599340-1A7E-4208-967E-CFD395486046}"/>
    <cellStyle name="Normal 3 3 2 2 2 3 2 3" xfId="7620" xr:uid="{DAB6F6C7-98D1-4A9C-9F52-A6D0E9B54D26}"/>
    <cellStyle name="Normal 3 3 2 2 2 3 2 3 2" xfId="15950" xr:uid="{ABEF6CEF-1AC0-43B1-884B-E031E185C0A2}"/>
    <cellStyle name="Normal 3 3 2 2 2 3 2 3 2 2" xfId="32607" xr:uid="{0C3ED928-A51E-402E-BBB8-599A693A8EEA}"/>
    <cellStyle name="Normal 3 3 2 2 2 3 2 3 3" xfId="24279" xr:uid="{B4904B8B-9B93-475B-9ECE-0931CCB40378}"/>
    <cellStyle name="Normal 3 3 2 2 2 3 2 4" xfId="10398" xr:uid="{01254CF4-0279-4F77-A076-3AEC6B5CB077}"/>
    <cellStyle name="Normal 3 3 2 2 2 3 2 4 2" xfId="27055" xr:uid="{E67134BE-C6C8-4967-969B-8A5FDE5240FE}"/>
    <cellStyle name="Normal 3 3 2 2 2 3 2 5" xfId="18727" xr:uid="{CF8827E6-0966-4FBB-9051-145F551ED45B}"/>
    <cellStyle name="Normal 3 3 2 2 2 3 3" xfId="3517" xr:uid="{697EBE90-C897-4D28-935C-C6A50E1F3159}"/>
    <cellStyle name="Normal 3 3 2 2 2 3 3 2" xfId="11847" xr:uid="{2CD915BA-8BA5-4E61-897D-DFA7D9A09C52}"/>
    <cellStyle name="Normal 3 3 2 2 2 3 3 2 2" xfId="28504" xr:uid="{BCB42712-A2FA-4A54-BF67-00A4E52A6DEE}"/>
    <cellStyle name="Normal 3 3 2 2 2 3 3 3" xfId="20176" xr:uid="{2D5ECEF1-293A-413E-BB10-3CDBE2EE5BC3}"/>
    <cellStyle name="Normal 3 3 2 2 2 3 4" xfId="6293" xr:uid="{328D2414-2D8E-446F-8365-5E03FA90B483}"/>
    <cellStyle name="Normal 3 3 2 2 2 3 4 2" xfId="14623" xr:uid="{E9604DA6-F7A0-478B-9E79-100143E4F5B5}"/>
    <cellStyle name="Normal 3 3 2 2 2 3 4 2 2" xfId="31280" xr:uid="{9FC464E9-BFBD-4FBA-8244-DACAD59F296F}"/>
    <cellStyle name="Normal 3 3 2 2 2 3 4 3" xfId="22952" xr:uid="{4EFA0977-2974-430B-B521-71E06E7F7144}"/>
    <cellStyle name="Normal 3 3 2 2 2 3 5" xfId="9071" xr:uid="{3E232C20-5098-4F2A-8F08-07F16796E61C}"/>
    <cellStyle name="Normal 3 3 2 2 2 3 5 2" xfId="25728" xr:uid="{FFD31CAC-A019-4736-85B5-90817ADC9FF6}"/>
    <cellStyle name="Normal 3 3 2 2 2 3 6" xfId="17400" xr:uid="{D3B02349-81E3-415C-A3D0-7807F086D06B}"/>
    <cellStyle name="Normal 3 3 2 2 2 4" xfId="1201" xr:uid="{B9F540A6-50E1-4A66-85CF-3C9282E160FE}"/>
    <cellStyle name="Normal 3 3 2 2 2 4 2" xfId="2529" xr:uid="{710E31A9-B358-4F56-BE0F-C48C8B190F67}"/>
    <cellStyle name="Normal 3 3 2 2 2 4 2 2" xfId="5319" xr:uid="{AA2F42CD-87AA-4522-AC17-D2F4DEDA9A56}"/>
    <cellStyle name="Normal 3 3 2 2 2 4 2 2 2" xfId="13649" xr:uid="{A1253D49-BFFC-41A4-B299-CA255585EA25}"/>
    <cellStyle name="Normal 3 3 2 2 2 4 2 2 2 2" xfId="30306" xr:uid="{EB6C00E0-6710-44AB-9DAA-526A5CCB59CA}"/>
    <cellStyle name="Normal 3 3 2 2 2 4 2 2 3" xfId="21978" xr:uid="{6F3A8B6F-260C-4456-9D58-54FED407CE63}"/>
    <cellStyle name="Normal 3 3 2 2 2 4 2 3" xfId="8095" xr:uid="{B5D678DD-761A-4CA3-A968-B26F2EC558C9}"/>
    <cellStyle name="Normal 3 3 2 2 2 4 2 3 2" xfId="16425" xr:uid="{CD7035F4-9888-4D66-836C-9FA26E830F1C}"/>
    <cellStyle name="Normal 3 3 2 2 2 4 2 3 2 2" xfId="33082" xr:uid="{2D6DB9F4-B6CA-43FA-A112-3545CC57453B}"/>
    <cellStyle name="Normal 3 3 2 2 2 4 2 3 3" xfId="24754" xr:uid="{949A9B15-839C-4990-B6E8-2CA5677E7C83}"/>
    <cellStyle name="Normal 3 3 2 2 2 4 2 4" xfId="10873" xr:uid="{E1180EDA-A8CF-4245-A2F7-1C45C51964B9}"/>
    <cellStyle name="Normal 3 3 2 2 2 4 2 4 2" xfId="27530" xr:uid="{7D5F7807-337D-4EF0-A602-7BBD033D9A58}"/>
    <cellStyle name="Normal 3 3 2 2 2 4 2 5" xfId="19202" xr:uid="{66BF34E4-758A-48E8-8AA8-4E1759B9B31F}"/>
    <cellStyle name="Normal 3 3 2 2 2 4 3" xfId="3992" xr:uid="{420E6048-3EC6-4A73-916F-E6F5DF89BEBD}"/>
    <cellStyle name="Normal 3 3 2 2 2 4 3 2" xfId="12322" xr:uid="{7832DA6B-A476-40ED-8FAD-7CB84919DE2A}"/>
    <cellStyle name="Normal 3 3 2 2 2 4 3 2 2" xfId="28979" xr:uid="{E6C2D8CF-3B36-4C4A-A58A-65ECBFBB44B5}"/>
    <cellStyle name="Normal 3 3 2 2 2 4 3 3" xfId="20651" xr:uid="{57B8CB31-BA52-460F-8B67-EE304A5FEA63}"/>
    <cellStyle name="Normal 3 3 2 2 2 4 4" xfId="6768" xr:uid="{C9AB4AA0-CAC4-4273-BFC9-2ADF2CAA2AC5}"/>
    <cellStyle name="Normal 3 3 2 2 2 4 4 2" xfId="15098" xr:uid="{6623DE45-BE22-4828-8E81-91227BBE772B}"/>
    <cellStyle name="Normal 3 3 2 2 2 4 4 2 2" xfId="31755" xr:uid="{F365D88C-1BAE-4225-8B7A-A23505043D55}"/>
    <cellStyle name="Normal 3 3 2 2 2 4 4 3" xfId="23427" xr:uid="{B427D89C-4A9C-4233-89B2-840FFAF9D225}"/>
    <cellStyle name="Normal 3 3 2 2 2 4 5" xfId="9546" xr:uid="{75423AAD-2E58-423A-A46A-80FAF0194125}"/>
    <cellStyle name="Normal 3 3 2 2 2 4 5 2" xfId="26203" xr:uid="{3B43B489-2740-458B-88E7-84FBD0080DEC}"/>
    <cellStyle name="Normal 3 3 2 2 2 4 6" xfId="17875" xr:uid="{4F8CE416-07B8-45FC-971F-3ADC435888CF}"/>
    <cellStyle name="Normal 3 3 2 2 2 5" xfId="1581" xr:uid="{C1D0AE4F-23C8-4536-80DA-BBAEE3E28601}"/>
    <cellStyle name="Normal 3 3 2 2 2 5 2" xfId="4371" xr:uid="{1251CF15-1FFB-4CBB-A9DF-86B995C4DA6B}"/>
    <cellStyle name="Normal 3 3 2 2 2 5 2 2" xfId="12701" xr:uid="{FFCAE0D7-C092-4898-97EF-D3A0CA230934}"/>
    <cellStyle name="Normal 3 3 2 2 2 5 2 2 2" xfId="29358" xr:uid="{86619D31-E93F-43A2-80D3-892D2DC541B9}"/>
    <cellStyle name="Normal 3 3 2 2 2 5 2 3" xfId="21030" xr:uid="{B6B59FA8-11F0-4E8A-881E-BF3DA92566B4}"/>
    <cellStyle name="Normal 3 3 2 2 2 5 3" xfId="7147" xr:uid="{E228B8B9-1CE7-47B5-AB37-9396D8054CB2}"/>
    <cellStyle name="Normal 3 3 2 2 2 5 3 2" xfId="15477" xr:uid="{8985A3A7-EB2B-4C7D-A628-2C2D69DA3DC2}"/>
    <cellStyle name="Normal 3 3 2 2 2 5 3 2 2" xfId="32134" xr:uid="{416DEC6A-E1F7-455A-B4F2-4B3CB6BF1630}"/>
    <cellStyle name="Normal 3 3 2 2 2 5 3 3" xfId="23806" xr:uid="{987CD6DF-6996-4EFE-9396-F765EA5156AC}"/>
    <cellStyle name="Normal 3 3 2 2 2 5 4" xfId="9925" xr:uid="{8FAAFBFF-4B46-4923-B9DB-339973911C48}"/>
    <cellStyle name="Normal 3 3 2 2 2 5 4 2" xfId="26582" xr:uid="{BF5B878E-F714-4563-8C57-AC7E3BC8F89E}"/>
    <cellStyle name="Normal 3 3 2 2 2 5 5" xfId="18254" xr:uid="{983921C3-C361-4D9A-86E2-CCD4538DD458}"/>
    <cellStyle name="Normal 3 3 2 2 2 6" xfId="3044" xr:uid="{666F72C0-CA77-4070-8F87-AF1CE9C34494}"/>
    <cellStyle name="Normal 3 3 2 2 2 6 2" xfId="11374" xr:uid="{7EE4D269-DEE9-45A9-B15D-CA42D6E60E7C}"/>
    <cellStyle name="Normal 3 3 2 2 2 6 2 2" xfId="28031" xr:uid="{99A00D18-255A-487E-A611-437C80A5B52D}"/>
    <cellStyle name="Normal 3 3 2 2 2 6 3" xfId="19703" xr:uid="{0142FE76-28C4-46B5-928C-9CCCF89786F4}"/>
    <cellStyle name="Normal 3 3 2 2 2 7" xfId="5820" xr:uid="{BB27DA13-EE88-4CB5-966A-36DDDF17905B}"/>
    <cellStyle name="Normal 3 3 2 2 2 7 2" xfId="14150" xr:uid="{C1FD0195-CA15-4324-A93F-DAB109AB0A29}"/>
    <cellStyle name="Normal 3 3 2 2 2 7 2 2" xfId="30807" xr:uid="{B5715CF9-7CF9-4828-9059-11BC50DF27E3}"/>
    <cellStyle name="Normal 3 3 2 2 2 7 3" xfId="22479" xr:uid="{D057C5C3-46A1-495C-8AC3-91B1238DC9DA}"/>
    <cellStyle name="Normal 3 3 2 2 2 8" xfId="8598" xr:uid="{FA1EA3A3-D111-491D-8A2A-C00C70E8475B}"/>
    <cellStyle name="Normal 3 3 2 2 2 8 2" xfId="25255" xr:uid="{4483F2CF-D4D7-40B2-8E86-80411842A1EF}"/>
    <cellStyle name="Normal 3 3 2 2 2 9" xfId="16927" xr:uid="{089208DE-FDF2-496C-B02C-270CEE533EDB}"/>
    <cellStyle name="Normal 3 3 2 2 3" xfId="368" xr:uid="{98310076-3237-4FFE-9CA4-E1FC848D272B}"/>
    <cellStyle name="Normal 3 3 2 2 3 2" xfId="846" xr:uid="{ECE6EA5E-8584-4A2E-8C4B-9FF713447AE8}"/>
    <cellStyle name="Normal 3 3 2 2 3 2 2" xfId="2174" xr:uid="{D0C89AD4-59B4-47F1-BC03-BAD969D22421}"/>
    <cellStyle name="Normal 3 3 2 2 3 2 2 2" xfId="4964" xr:uid="{52A0FC92-4C46-4428-B121-B8D6407AEA16}"/>
    <cellStyle name="Normal 3 3 2 2 3 2 2 2 2" xfId="13294" xr:uid="{10C767CF-A1FB-477D-ACC9-0EB7D16CAAAD}"/>
    <cellStyle name="Normal 3 3 2 2 3 2 2 2 2 2" xfId="29951" xr:uid="{84FCCE6E-2002-49F8-AA72-0812E0E727B1}"/>
    <cellStyle name="Normal 3 3 2 2 3 2 2 2 3" xfId="21623" xr:uid="{BFDD06A2-7543-4172-8C79-2636FB08B3F8}"/>
    <cellStyle name="Normal 3 3 2 2 3 2 2 3" xfId="7740" xr:uid="{E8E5154E-B080-4DE1-987B-214F8675011A}"/>
    <cellStyle name="Normal 3 3 2 2 3 2 2 3 2" xfId="16070" xr:uid="{D1534AFD-6525-4CB9-A6C0-5E89531A4B31}"/>
    <cellStyle name="Normal 3 3 2 2 3 2 2 3 2 2" xfId="32727" xr:uid="{9EB3E7EF-69A8-4229-8620-4A6D57B5310E}"/>
    <cellStyle name="Normal 3 3 2 2 3 2 2 3 3" xfId="24399" xr:uid="{C1E3683F-E229-4F31-A4A4-0DC18B16F8D2}"/>
    <cellStyle name="Normal 3 3 2 2 3 2 2 4" xfId="10518" xr:uid="{BADF39A7-6E7E-4531-97D0-43E7ECF10FC9}"/>
    <cellStyle name="Normal 3 3 2 2 3 2 2 4 2" xfId="27175" xr:uid="{3A6F2AF8-FC73-4EEB-B809-209894991F5B}"/>
    <cellStyle name="Normal 3 3 2 2 3 2 2 5" xfId="18847" xr:uid="{3C7023C1-368B-43B8-BEA6-133B6DFE51BE}"/>
    <cellStyle name="Normal 3 3 2 2 3 2 3" xfId="3637" xr:uid="{D5D6E788-A6CA-4320-9781-E1F1BDE35EDA}"/>
    <cellStyle name="Normal 3 3 2 2 3 2 3 2" xfId="11967" xr:uid="{F8352B92-658A-40B6-9B7E-EE5337F150C6}"/>
    <cellStyle name="Normal 3 3 2 2 3 2 3 2 2" xfId="28624" xr:uid="{117EF79A-87EB-475B-B7E7-C4181A56483A}"/>
    <cellStyle name="Normal 3 3 2 2 3 2 3 3" xfId="20296" xr:uid="{8E43162B-7C99-4867-95F2-40886AB18923}"/>
    <cellStyle name="Normal 3 3 2 2 3 2 4" xfId="6413" xr:uid="{E683E40B-F442-49A1-A9E5-6361B3C4360A}"/>
    <cellStyle name="Normal 3 3 2 2 3 2 4 2" xfId="14743" xr:uid="{C3A27927-544C-4009-BCE3-4DEED643C199}"/>
    <cellStyle name="Normal 3 3 2 2 3 2 4 2 2" xfId="31400" xr:uid="{4964C64B-546A-4CEA-84E6-E47C2540C185}"/>
    <cellStyle name="Normal 3 3 2 2 3 2 4 3" xfId="23072" xr:uid="{A6620D92-DD51-4A01-B573-01BDFE391253}"/>
    <cellStyle name="Normal 3 3 2 2 3 2 5" xfId="9191" xr:uid="{452CF8B5-5831-4F48-9BBE-AC214CB3AF0A}"/>
    <cellStyle name="Normal 3 3 2 2 3 2 5 2" xfId="25848" xr:uid="{AB08C96A-284C-48E1-95BE-9395AC5FF46C}"/>
    <cellStyle name="Normal 3 3 2 2 3 2 6" xfId="17520" xr:uid="{C5871118-238F-4B6B-9C8C-5129FCB6E799}"/>
    <cellStyle name="Normal 3 3 2 2 3 3" xfId="1698" xr:uid="{2699DADD-E8CD-4469-9845-39CA49EC8547}"/>
    <cellStyle name="Normal 3 3 2 2 3 3 2" xfId="4488" xr:uid="{11A9E62D-5FDE-4034-9969-8B184E66E98F}"/>
    <cellStyle name="Normal 3 3 2 2 3 3 2 2" xfId="12818" xr:uid="{B6BD9D78-7A1B-40F3-99CC-6CF535A47725}"/>
    <cellStyle name="Normal 3 3 2 2 3 3 2 2 2" xfId="29475" xr:uid="{985FE55D-529D-4291-9850-90E2A59554AA}"/>
    <cellStyle name="Normal 3 3 2 2 3 3 2 3" xfId="21147" xr:uid="{A75D2639-B4A8-4406-83BC-68CE7F7D7D01}"/>
    <cellStyle name="Normal 3 3 2 2 3 3 3" xfId="7264" xr:uid="{CD42DBD2-A3C4-42A7-9DD9-8AE0F51E04E0}"/>
    <cellStyle name="Normal 3 3 2 2 3 3 3 2" xfId="15594" xr:uid="{CE63E1FF-A68A-4688-B260-FA229A1CBB0D}"/>
    <cellStyle name="Normal 3 3 2 2 3 3 3 2 2" xfId="32251" xr:uid="{072E86F5-34C6-4185-BBD0-EAB15834A3AA}"/>
    <cellStyle name="Normal 3 3 2 2 3 3 3 3" xfId="23923" xr:uid="{75B09ECA-94A1-4B11-9F61-354985FB8AF2}"/>
    <cellStyle name="Normal 3 3 2 2 3 3 4" xfId="10042" xr:uid="{198D309A-C0D1-4D62-87F0-F42BBF888D57}"/>
    <cellStyle name="Normal 3 3 2 2 3 3 4 2" xfId="26699" xr:uid="{BF7B93EE-A7B5-44D4-BACA-1DC523AD06B7}"/>
    <cellStyle name="Normal 3 3 2 2 3 3 5" xfId="18371" xr:uid="{DACC48F2-C504-4537-85FA-9B213084FD8A}"/>
    <cellStyle name="Normal 3 3 2 2 3 4" xfId="3161" xr:uid="{F725103C-2AAE-4FC8-8E2F-EE424BCDD8D6}"/>
    <cellStyle name="Normal 3 3 2 2 3 4 2" xfId="11491" xr:uid="{BCB26973-D471-42FE-A21A-9C7E9279C523}"/>
    <cellStyle name="Normal 3 3 2 2 3 4 2 2" xfId="28148" xr:uid="{82EFA1BE-F4DE-41DC-B4BE-E30A35F4227C}"/>
    <cellStyle name="Normal 3 3 2 2 3 4 3" xfId="19820" xr:uid="{65AA8C0C-254F-4BBE-AA65-6E8CE71B7BAF}"/>
    <cellStyle name="Normal 3 3 2 2 3 5" xfId="5937" xr:uid="{AF5BA6DA-8586-4805-AAD0-7A0ACA38A22D}"/>
    <cellStyle name="Normal 3 3 2 2 3 5 2" xfId="14267" xr:uid="{E2A839B0-FF11-4A04-9D28-9C63DD314549}"/>
    <cellStyle name="Normal 3 3 2 2 3 5 2 2" xfId="30924" xr:uid="{85C00B4E-F56F-4BE8-9603-0DC5ABB59E4D}"/>
    <cellStyle name="Normal 3 3 2 2 3 5 3" xfId="22596" xr:uid="{88E3E3CF-F7AA-44C2-9AB1-BEE40E60903B}"/>
    <cellStyle name="Normal 3 3 2 2 3 6" xfId="8715" xr:uid="{A4F7D84C-20C0-4A17-B085-351D91ED9818}"/>
    <cellStyle name="Normal 3 3 2 2 3 6 2" xfId="25372" xr:uid="{C131AA44-CD2B-4EDD-8B53-15475F5E66AB}"/>
    <cellStyle name="Normal 3 3 2 2 3 7" xfId="17044" xr:uid="{8A517ECC-DC5E-46B9-93C9-8C7767B67FB8}"/>
    <cellStyle name="Normal 3 3 2 2 4" xfId="604" xr:uid="{CB502929-62B5-45FF-8155-DC44AC4CDE5C}"/>
    <cellStyle name="Normal 3 3 2 2 4 2" xfId="1934" xr:uid="{0109C685-3A9F-4BBD-AED2-6E4BAC4BD201}"/>
    <cellStyle name="Normal 3 3 2 2 4 2 2" xfId="4724" xr:uid="{1FAE6E3C-CFB3-485A-AD7E-48F77C509B5F}"/>
    <cellStyle name="Normal 3 3 2 2 4 2 2 2" xfId="13054" xr:uid="{8BDBD63A-9D21-41D5-8355-95B30DCEC903}"/>
    <cellStyle name="Normal 3 3 2 2 4 2 2 2 2" xfId="29711" xr:uid="{7D142F0F-3405-493F-B63D-882A3FE43CD5}"/>
    <cellStyle name="Normal 3 3 2 2 4 2 2 3" xfId="21383" xr:uid="{1321631B-5F86-4DAC-B7A3-E0B8AA612D28}"/>
    <cellStyle name="Normal 3 3 2 2 4 2 3" xfId="7500" xr:uid="{35BA9D58-9C1A-4075-A4C2-14168D131995}"/>
    <cellStyle name="Normal 3 3 2 2 4 2 3 2" xfId="15830" xr:uid="{D1737F56-75C6-4376-8492-96B4C8CB4783}"/>
    <cellStyle name="Normal 3 3 2 2 4 2 3 2 2" xfId="32487" xr:uid="{6DD8C566-9AC0-4D93-9DBA-EEAF9FC408E3}"/>
    <cellStyle name="Normal 3 3 2 2 4 2 3 3" xfId="24159" xr:uid="{3E2DFD4C-D272-4D27-9885-7AB4BBBDF552}"/>
    <cellStyle name="Normal 3 3 2 2 4 2 4" xfId="10278" xr:uid="{85A57F8D-6964-4951-838C-7C9A3D993CD9}"/>
    <cellStyle name="Normal 3 3 2 2 4 2 4 2" xfId="26935" xr:uid="{453AAC1B-21A9-4330-83B2-2FDD1D87F35E}"/>
    <cellStyle name="Normal 3 3 2 2 4 2 5" xfId="18607" xr:uid="{0BEDB947-61B3-4D7B-B66F-25034633137A}"/>
    <cellStyle name="Normal 3 3 2 2 4 3" xfId="3397" xr:uid="{6EE1D0CC-F3F4-4FF8-A095-4D0CCA1FBEFE}"/>
    <cellStyle name="Normal 3 3 2 2 4 3 2" xfId="11727" xr:uid="{15DB94B6-EC42-417D-AEF4-EF5CDD7A79D5}"/>
    <cellStyle name="Normal 3 3 2 2 4 3 2 2" xfId="28384" xr:uid="{85277EFF-66C5-47A9-815C-00CD30BAA7B0}"/>
    <cellStyle name="Normal 3 3 2 2 4 3 3" xfId="20056" xr:uid="{BD960385-2F8E-45BD-A830-FE9E0BA6B825}"/>
    <cellStyle name="Normal 3 3 2 2 4 4" xfId="6173" xr:uid="{77CDC342-7FE4-46E2-8A29-82FC878E0D37}"/>
    <cellStyle name="Normal 3 3 2 2 4 4 2" xfId="14503" xr:uid="{60798F00-7B00-4587-A3CE-0888ECB3A71D}"/>
    <cellStyle name="Normal 3 3 2 2 4 4 2 2" xfId="31160" xr:uid="{93192226-1E69-41A7-A617-AC9650FE7BE3}"/>
    <cellStyle name="Normal 3 3 2 2 4 4 3" xfId="22832" xr:uid="{51421B0E-E1D2-4183-876B-6CDEC42E8CA3}"/>
    <cellStyle name="Normal 3 3 2 2 4 5" xfId="8951" xr:uid="{9149BC4A-869B-4DC8-9984-EBCB7B6264F0}"/>
    <cellStyle name="Normal 3 3 2 2 4 5 2" xfId="25608" xr:uid="{7D09638B-E3A7-49EC-8EEF-DCB8646C0076}"/>
    <cellStyle name="Normal 3 3 2 2 4 6" xfId="17280" xr:uid="{413A1E95-7228-4E7F-B714-C95C19D469CB}"/>
    <cellStyle name="Normal 3 3 2 2 5" xfId="1081" xr:uid="{D54B5564-0FE8-4BC7-9850-EDF1E2CFA071}"/>
    <cellStyle name="Normal 3 3 2 2 5 2" xfId="2409" xr:uid="{610696A1-07A7-4F1E-9ED5-E45BBCEB103B}"/>
    <cellStyle name="Normal 3 3 2 2 5 2 2" xfId="5199" xr:uid="{2C1CD580-758D-47F7-8278-4FF2A6608483}"/>
    <cellStyle name="Normal 3 3 2 2 5 2 2 2" xfId="13529" xr:uid="{C0037D34-B5A6-4C8D-9761-995D6A340A5B}"/>
    <cellStyle name="Normal 3 3 2 2 5 2 2 2 2" xfId="30186" xr:uid="{967962DA-709E-49EF-850E-EA1C4E4242D0}"/>
    <cellStyle name="Normal 3 3 2 2 5 2 2 3" xfId="21858" xr:uid="{38F8DA7C-3673-4816-949C-6944579FB833}"/>
    <cellStyle name="Normal 3 3 2 2 5 2 3" xfId="7975" xr:uid="{5173DC95-141A-42D1-87DA-5171F619991F}"/>
    <cellStyle name="Normal 3 3 2 2 5 2 3 2" xfId="16305" xr:uid="{10DEA832-C472-4922-ADBC-AC39877ABE55}"/>
    <cellStyle name="Normal 3 3 2 2 5 2 3 2 2" xfId="32962" xr:uid="{1F0DDF9E-107B-41D2-9734-F452C67A11C8}"/>
    <cellStyle name="Normal 3 3 2 2 5 2 3 3" xfId="24634" xr:uid="{8AFD162C-B057-48CF-A662-689BA96458D6}"/>
    <cellStyle name="Normal 3 3 2 2 5 2 4" xfId="10753" xr:uid="{0F3FE8FC-0A72-4D4A-95C7-9848C724C7E9}"/>
    <cellStyle name="Normal 3 3 2 2 5 2 4 2" xfId="27410" xr:uid="{9452BCF8-C1AB-43D4-ACF3-AF24B5B8E1B5}"/>
    <cellStyle name="Normal 3 3 2 2 5 2 5" xfId="19082" xr:uid="{E334C347-7213-4B51-9430-3C11A2161FEA}"/>
    <cellStyle name="Normal 3 3 2 2 5 3" xfId="3872" xr:uid="{E39151D2-20F8-4E0A-A121-1A1F1F9B4F34}"/>
    <cellStyle name="Normal 3 3 2 2 5 3 2" xfId="12202" xr:uid="{F19A9C0D-B45E-48F5-9F30-3DA46C52C810}"/>
    <cellStyle name="Normal 3 3 2 2 5 3 2 2" xfId="28859" xr:uid="{A5616827-B9EA-44C2-879F-0A40D3AAA72F}"/>
    <cellStyle name="Normal 3 3 2 2 5 3 3" xfId="20531" xr:uid="{61FCD755-517E-422D-AABE-60964B8ACC9B}"/>
    <cellStyle name="Normal 3 3 2 2 5 4" xfId="6648" xr:uid="{4A576C00-15B4-45F8-BAEC-313FDCF3E887}"/>
    <cellStyle name="Normal 3 3 2 2 5 4 2" xfId="14978" xr:uid="{886BAFC0-6221-48D2-8B50-00545A476A74}"/>
    <cellStyle name="Normal 3 3 2 2 5 4 2 2" xfId="31635" xr:uid="{2C32A350-A61D-4516-B9CA-0674454C8942}"/>
    <cellStyle name="Normal 3 3 2 2 5 4 3" xfId="23307" xr:uid="{6701F72E-D6C6-4549-8D0F-282B49E424BD}"/>
    <cellStyle name="Normal 3 3 2 2 5 5" xfId="9426" xr:uid="{2CF8979F-F3C3-4538-8EE6-E6F9DF7ACFC7}"/>
    <cellStyle name="Normal 3 3 2 2 5 5 2" xfId="26083" xr:uid="{DA10E76E-C914-4CFB-8BC5-9DA5BBAEA400}"/>
    <cellStyle name="Normal 3 3 2 2 5 6" xfId="17755" xr:uid="{1089B51D-2D25-4E5D-821C-0C39366E0A9B}"/>
    <cellStyle name="Normal 3 3 2 2 6" xfId="1346" xr:uid="{DF1EF2A5-6A3D-41BC-9725-B4F0FBA0F5A3}"/>
    <cellStyle name="Normal 3 3 2 2 6 2" xfId="2674" xr:uid="{DB071A35-3BED-4B14-8B40-D6576B97CD74}"/>
    <cellStyle name="Normal 3 3 2 2 6 2 2" xfId="5464" xr:uid="{855B8BC2-9074-4C50-B9E8-5F6D9B343EA7}"/>
    <cellStyle name="Normal 3 3 2 2 6 2 2 2" xfId="13794" xr:uid="{B256CDEF-A516-461A-8563-B0818EBEC49F}"/>
    <cellStyle name="Normal 3 3 2 2 6 2 2 2 2" xfId="30451" xr:uid="{7E34415E-ADB1-4CF3-92DC-371966AF9CD7}"/>
    <cellStyle name="Normal 3 3 2 2 6 2 2 3" xfId="22123" xr:uid="{6ED8EADE-2768-4700-9466-331DF796E67A}"/>
    <cellStyle name="Normal 3 3 2 2 6 2 3" xfId="8240" xr:uid="{BDFA0802-4B10-45A2-B9DC-3D93619037D2}"/>
    <cellStyle name="Normal 3 3 2 2 6 2 3 2" xfId="16570" xr:uid="{E15EC217-A0F5-482E-A1F4-FDBCFBB551D9}"/>
    <cellStyle name="Normal 3 3 2 2 6 2 3 2 2" xfId="33227" xr:uid="{31C4D4E9-58FD-42D0-97F9-9FE24A455292}"/>
    <cellStyle name="Normal 3 3 2 2 6 2 3 3" xfId="24899" xr:uid="{756AA5C1-206A-4E46-8A76-E0CB909284F2}"/>
    <cellStyle name="Normal 3 3 2 2 6 2 4" xfId="11018" xr:uid="{2630B140-99AF-4905-8711-466A0C443135}"/>
    <cellStyle name="Normal 3 3 2 2 6 2 4 2" xfId="27675" xr:uid="{B529D28B-A6FC-49B7-A81C-4F5B0C15CB0F}"/>
    <cellStyle name="Normal 3 3 2 2 6 2 5" xfId="19347" xr:uid="{F508FA37-E385-4FDF-8AF8-7BBF013DF4D3}"/>
    <cellStyle name="Normal 3 3 2 2 6 3" xfId="4137" xr:uid="{092F6A85-CF36-40B6-8B2B-F20077C7DE63}"/>
    <cellStyle name="Normal 3 3 2 2 6 3 2" xfId="12467" xr:uid="{D5FD9C46-9A09-4AB8-944D-B9135AF35EB7}"/>
    <cellStyle name="Normal 3 3 2 2 6 3 2 2" xfId="29124" xr:uid="{61D256D8-C5D8-4E5B-8C12-91075F20F0A8}"/>
    <cellStyle name="Normal 3 3 2 2 6 3 3" xfId="20796" xr:uid="{6D64275B-A863-4CEE-9E0C-BBBFD7303478}"/>
    <cellStyle name="Normal 3 3 2 2 6 4" xfId="6913" xr:uid="{A6ED805E-65E3-43D9-AFAD-05520BC5519E}"/>
    <cellStyle name="Normal 3 3 2 2 6 4 2" xfId="15243" xr:uid="{31ADAFF9-6BD0-478D-879F-57E08ED811A1}"/>
    <cellStyle name="Normal 3 3 2 2 6 4 2 2" xfId="31900" xr:uid="{B7FFA62B-180A-48B9-80D8-D0994EE84EB8}"/>
    <cellStyle name="Normal 3 3 2 2 6 4 3" xfId="23572" xr:uid="{7AA9D3EE-B0D6-4426-93B1-E19A1812B839}"/>
    <cellStyle name="Normal 3 3 2 2 6 5" xfId="9691" xr:uid="{FEC6A051-9CC8-476A-BEE7-CC96D351AA17}"/>
    <cellStyle name="Normal 3 3 2 2 6 5 2" xfId="26348" xr:uid="{77410857-61F1-4622-BF06-270F4D91BB42}"/>
    <cellStyle name="Normal 3 3 2 2 6 6" xfId="18020" xr:uid="{92D94CF3-3F80-4617-952F-B736F49B49C1}"/>
    <cellStyle name="Normal 3 3 2 2 7" xfId="1461" xr:uid="{76042A02-1905-4728-B36D-48C7BC774D1D}"/>
    <cellStyle name="Normal 3 3 2 2 7 2" xfId="4251" xr:uid="{23330774-73BE-43A8-9B69-E222E1E1B9F6}"/>
    <cellStyle name="Normal 3 3 2 2 7 2 2" xfId="12581" xr:uid="{7295E74A-A7C8-4E6D-8738-132C9812E1E5}"/>
    <cellStyle name="Normal 3 3 2 2 7 2 2 2" xfId="29238" xr:uid="{28433CDC-A87A-4FA3-81F1-20641C7EFF39}"/>
    <cellStyle name="Normal 3 3 2 2 7 2 3" xfId="20910" xr:uid="{333B40CC-8F6E-4B34-975B-5A421E349B65}"/>
    <cellStyle name="Normal 3 3 2 2 7 3" xfId="7027" xr:uid="{F77BC793-B04F-4898-A56B-9580E1168B79}"/>
    <cellStyle name="Normal 3 3 2 2 7 3 2" xfId="15357" xr:uid="{65AB8835-8BEF-4A8A-BA97-CE7CF64C0AAB}"/>
    <cellStyle name="Normal 3 3 2 2 7 3 2 2" xfId="32014" xr:uid="{6EE22E15-B97E-4ADC-82C5-A8B295F636AF}"/>
    <cellStyle name="Normal 3 3 2 2 7 3 3" xfId="23686" xr:uid="{1709042F-FDCC-41B3-8A58-69BE9B334CAB}"/>
    <cellStyle name="Normal 3 3 2 2 7 4" xfId="9805" xr:uid="{8BD3AD29-1B21-43FA-95E2-A0AECE139A72}"/>
    <cellStyle name="Normal 3 3 2 2 7 4 2" xfId="26462" xr:uid="{4F3AD4E8-8638-4A57-AC6A-A4BD2A1B46F3}"/>
    <cellStyle name="Normal 3 3 2 2 7 5" xfId="18134" xr:uid="{E1ED197A-511F-4F05-BC2C-BFF1B65E25A1}"/>
    <cellStyle name="Normal 3 3 2 2 8" xfId="2924" xr:uid="{F4B8F5F1-51B2-471E-9CDC-6CBA8168E735}"/>
    <cellStyle name="Normal 3 3 2 2 8 2" xfId="11254" xr:uid="{58F2A495-49F9-4BEF-ACD4-D6AC8EE84BE4}"/>
    <cellStyle name="Normal 3 3 2 2 8 2 2" xfId="27911" xr:uid="{9FD70012-FB2D-4479-B0D5-865E679E0EFB}"/>
    <cellStyle name="Normal 3 3 2 2 8 3" xfId="19583" xr:uid="{9E164FDF-ED80-4F92-9D2A-132051DADBDD}"/>
    <cellStyle name="Normal 3 3 2 2 9" xfId="5700" xr:uid="{BE060AF6-A69D-4E3D-920E-902FFD8D996E}"/>
    <cellStyle name="Normal 3 3 2 2 9 2" xfId="14030" xr:uid="{414FB311-AAA3-452C-876B-79B06AD3063C}"/>
    <cellStyle name="Normal 3 3 2 2 9 2 2" xfId="30687" xr:uid="{E7253A01-8D9E-4B77-81F2-C4A7A6375557}"/>
    <cellStyle name="Normal 3 3 2 2 9 3" xfId="22359" xr:uid="{96E0D033-762A-4C2B-A1D3-21DEFC0BFE56}"/>
    <cellStyle name="Normal 3 3 2 3" xfId="185" xr:uid="{D9B802B9-38AA-4AC5-8EE3-BB6369257137}"/>
    <cellStyle name="Normal 3 3 2 3 2" xfId="426" xr:uid="{6FEB500F-7E58-43BA-A283-8DFD1904EFFE}"/>
    <cellStyle name="Normal 3 3 2 3 2 2" xfId="903" xr:uid="{7E918C11-3221-4D21-BC30-B338BE4864B3}"/>
    <cellStyle name="Normal 3 3 2 3 2 2 2" xfId="2231" xr:uid="{85444361-2D4B-4D3E-966F-C74A5E1D4D90}"/>
    <cellStyle name="Normal 3 3 2 3 2 2 2 2" xfId="5021" xr:uid="{4E95F00F-E8E8-40C4-8106-19C88AD48C34}"/>
    <cellStyle name="Normal 3 3 2 3 2 2 2 2 2" xfId="13351" xr:uid="{B5F765A1-B051-4B8B-A5D7-C406790890DD}"/>
    <cellStyle name="Normal 3 3 2 3 2 2 2 2 2 2" xfId="30008" xr:uid="{3043F0E8-50F0-4957-BA03-5E9E4E4F0051}"/>
    <cellStyle name="Normal 3 3 2 3 2 2 2 2 3" xfId="21680" xr:uid="{84B4A267-3627-41F1-9A0A-11FA1017916E}"/>
    <cellStyle name="Normal 3 3 2 3 2 2 2 3" xfId="7797" xr:uid="{F5E0CB8B-68E5-465B-9601-D3672B8F2804}"/>
    <cellStyle name="Normal 3 3 2 3 2 2 2 3 2" xfId="16127" xr:uid="{D8FF8316-B215-4C96-BE41-339497958F5E}"/>
    <cellStyle name="Normal 3 3 2 3 2 2 2 3 2 2" xfId="32784" xr:uid="{B898B068-C483-4D26-9763-8EAA990759EB}"/>
    <cellStyle name="Normal 3 3 2 3 2 2 2 3 3" xfId="24456" xr:uid="{6356EEFD-2FB9-42D7-A805-B06ACF211A06}"/>
    <cellStyle name="Normal 3 3 2 3 2 2 2 4" xfId="10575" xr:uid="{FF33B9F1-B431-41FB-8A8F-B46A479C7165}"/>
    <cellStyle name="Normal 3 3 2 3 2 2 2 4 2" xfId="27232" xr:uid="{D89D8842-FA76-4556-B607-3039A82EBC9D}"/>
    <cellStyle name="Normal 3 3 2 3 2 2 2 5" xfId="18904" xr:uid="{A67C44B9-924B-4C09-92C0-1395E84A250C}"/>
    <cellStyle name="Normal 3 3 2 3 2 2 3" xfId="3694" xr:uid="{C5BA2D2B-4EDE-49B6-915C-83886ABD225E}"/>
    <cellStyle name="Normal 3 3 2 3 2 2 3 2" xfId="12024" xr:uid="{C7203E21-445D-4F68-AB79-3CAEA307DEFD}"/>
    <cellStyle name="Normal 3 3 2 3 2 2 3 2 2" xfId="28681" xr:uid="{7C1202F3-587A-4BB8-9C12-1692B7F8EA51}"/>
    <cellStyle name="Normal 3 3 2 3 2 2 3 3" xfId="20353" xr:uid="{F2C16F02-FD1A-491B-B407-5B1E0EBE0B1B}"/>
    <cellStyle name="Normal 3 3 2 3 2 2 4" xfId="6470" xr:uid="{82370753-057D-454C-852E-38EF296703AC}"/>
    <cellStyle name="Normal 3 3 2 3 2 2 4 2" xfId="14800" xr:uid="{E9B4387E-6017-4D2F-A55A-3E075D825CEF}"/>
    <cellStyle name="Normal 3 3 2 3 2 2 4 2 2" xfId="31457" xr:uid="{F5599BF7-F29B-48BA-B9C8-358DEAD4D361}"/>
    <cellStyle name="Normal 3 3 2 3 2 2 4 3" xfId="23129" xr:uid="{FF9F848B-85A7-401A-9C0C-9FEE18E89C2E}"/>
    <cellStyle name="Normal 3 3 2 3 2 2 5" xfId="9248" xr:uid="{CB3B26C4-01A7-48DF-BDBA-4C111E60845A}"/>
    <cellStyle name="Normal 3 3 2 3 2 2 5 2" xfId="25905" xr:uid="{258C9312-2FAC-4A59-94BC-710483D57C08}"/>
    <cellStyle name="Normal 3 3 2 3 2 2 6" xfId="17577" xr:uid="{75E4C3A8-8CC5-44DD-B37B-6AA88512D1FC}"/>
    <cellStyle name="Normal 3 3 2 3 2 3" xfId="1756" xr:uid="{E840EAAE-F737-4C74-8408-5AB1F8D048C9}"/>
    <cellStyle name="Normal 3 3 2 3 2 3 2" xfId="4546" xr:uid="{3D2C59B9-985A-47AA-AA7B-25E29A8E09E6}"/>
    <cellStyle name="Normal 3 3 2 3 2 3 2 2" xfId="12876" xr:uid="{1037CC1B-0B25-4F78-87B5-D0E42DC301E8}"/>
    <cellStyle name="Normal 3 3 2 3 2 3 2 2 2" xfId="29533" xr:uid="{89C32FB0-A183-4D3A-ABD5-0D72A0F81C05}"/>
    <cellStyle name="Normal 3 3 2 3 2 3 2 3" xfId="21205" xr:uid="{96541CEE-5760-49CA-B2A7-266AFB321E4E}"/>
    <cellStyle name="Normal 3 3 2 3 2 3 3" xfId="7322" xr:uid="{C7FB3725-524C-44DC-AA2B-A043EAEEDE64}"/>
    <cellStyle name="Normal 3 3 2 3 2 3 3 2" xfId="15652" xr:uid="{5F987B76-46C6-4AA1-AB10-4B6075A91E84}"/>
    <cellStyle name="Normal 3 3 2 3 2 3 3 2 2" xfId="32309" xr:uid="{661FB502-BC57-4103-9440-CBB5B2758B59}"/>
    <cellStyle name="Normal 3 3 2 3 2 3 3 3" xfId="23981" xr:uid="{BF7AAFC2-C2A6-4BEB-8071-62FBAFDC165B}"/>
    <cellStyle name="Normal 3 3 2 3 2 3 4" xfId="10100" xr:uid="{F93E96CF-61D3-4EC8-9F80-B4EA1DFF3249}"/>
    <cellStyle name="Normal 3 3 2 3 2 3 4 2" xfId="26757" xr:uid="{1169A678-08E7-4132-AA60-563859368720}"/>
    <cellStyle name="Normal 3 3 2 3 2 3 5" xfId="18429" xr:uid="{FAA531B0-23A9-4884-B5C5-1DFE0EC094C4}"/>
    <cellStyle name="Normal 3 3 2 3 2 4" xfId="3219" xr:uid="{D8B3A034-546D-4368-AB70-5136CC5B549F}"/>
    <cellStyle name="Normal 3 3 2 3 2 4 2" xfId="11549" xr:uid="{08B66FF5-6F12-4F28-8A19-CBB558082C24}"/>
    <cellStyle name="Normal 3 3 2 3 2 4 2 2" xfId="28206" xr:uid="{82ECC67F-EF97-4CED-A35C-D608859FAE2D}"/>
    <cellStyle name="Normal 3 3 2 3 2 4 3" xfId="19878" xr:uid="{2FA93C37-0D63-4504-BB9D-91E05438D6D8}"/>
    <cellStyle name="Normal 3 3 2 3 2 5" xfId="5995" xr:uid="{1267C829-2B3F-4392-B443-CB36D501F9AB}"/>
    <cellStyle name="Normal 3 3 2 3 2 5 2" xfId="14325" xr:uid="{B4903F3B-88F6-4559-98C4-5773C2CDCA5C}"/>
    <cellStyle name="Normal 3 3 2 3 2 5 2 2" xfId="30982" xr:uid="{609FDBAE-B9A3-4501-B9A5-8C750A4EFBFC}"/>
    <cellStyle name="Normal 3 3 2 3 2 5 3" xfId="22654" xr:uid="{42935F97-4168-43A5-95C9-40E25D4F36FA}"/>
    <cellStyle name="Normal 3 3 2 3 2 6" xfId="8773" xr:uid="{A8FEEBD1-4000-4F07-849D-98F2E337EF5A}"/>
    <cellStyle name="Normal 3 3 2 3 2 6 2" xfId="25430" xr:uid="{5E8D5D5C-4461-4378-93DB-D31E2B8098F5}"/>
    <cellStyle name="Normal 3 3 2 3 2 7" xfId="17102" xr:uid="{FBEBE834-7394-4CF2-AD4D-B4AEA3301714}"/>
    <cellStyle name="Normal 3 3 2 3 3" xfId="662" xr:uid="{082EDB07-A38C-4D23-B97A-61FCCE50C49F}"/>
    <cellStyle name="Normal 3 3 2 3 3 2" xfId="1992" xr:uid="{3FA78359-45D4-422C-BE52-A1907CE8AFAB}"/>
    <cellStyle name="Normal 3 3 2 3 3 2 2" xfId="4782" xr:uid="{85788AE0-63C5-42AF-B1EA-217D9653AD3D}"/>
    <cellStyle name="Normal 3 3 2 3 3 2 2 2" xfId="13112" xr:uid="{FD74B33C-FBF6-44EB-9417-09F1DAA74084}"/>
    <cellStyle name="Normal 3 3 2 3 3 2 2 2 2" xfId="29769" xr:uid="{4442F29B-9057-4C01-AC37-D5442A8AC8DA}"/>
    <cellStyle name="Normal 3 3 2 3 3 2 2 3" xfId="21441" xr:uid="{16261DFF-0836-4CD9-94F7-FDB1C3563363}"/>
    <cellStyle name="Normal 3 3 2 3 3 2 3" xfId="7558" xr:uid="{C8178AEC-4ADE-4418-AED3-8863A334D320}"/>
    <cellStyle name="Normal 3 3 2 3 3 2 3 2" xfId="15888" xr:uid="{6505EA0F-01DC-42DF-87AB-F60DD1BC5C7F}"/>
    <cellStyle name="Normal 3 3 2 3 3 2 3 2 2" xfId="32545" xr:uid="{E3A1BEEF-0C22-41D6-8CFB-3778CC5F30CD}"/>
    <cellStyle name="Normal 3 3 2 3 3 2 3 3" xfId="24217" xr:uid="{74B8E6B8-5BC1-4833-8275-403983923742}"/>
    <cellStyle name="Normal 3 3 2 3 3 2 4" xfId="10336" xr:uid="{A6E3E8D1-5CD4-4F0C-846D-49B3FE2F083A}"/>
    <cellStyle name="Normal 3 3 2 3 3 2 4 2" xfId="26993" xr:uid="{E4DD39C3-E02F-4491-8A0A-5920F8D72080}"/>
    <cellStyle name="Normal 3 3 2 3 3 2 5" xfId="18665" xr:uid="{D44746D5-7BCA-4D22-AAEC-CF9EB5FB5BB5}"/>
    <cellStyle name="Normal 3 3 2 3 3 3" xfId="3455" xr:uid="{EE0F7597-9A96-4ABD-95BA-92098A7D773C}"/>
    <cellStyle name="Normal 3 3 2 3 3 3 2" xfId="11785" xr:uid="{78E33069-7E3B-48A7-AA73-B83F35AED862}"/>
    <cellStyle name="Normal 3 3 2 3 3 3 2 2" xfId="28442" xr:uid="{CF4B1FD7-DF21-4166-94B4-3046AE7E3C10}"/>
    <cellStyle name="Normal 3 3 2 3 3 3 3" xfId="20114" xr:uid="{8595F3F5-5261-4B9A-B21B-167F9BAE1E34}"/>
    <cellStyle name="Normal 3 3 2 3 3 4" xfId="6231" xr:uid="{2D584C77-48E0-4AB2-A81E-0136A8D79C58}"/>
    <cellStyle name="Normal 3 3 2 3 3 4 2" xfId="14561" xr:uid="{3C921311-4E48-4BEC-9EE0-D54C267C20F7}"/>
    <cellStyle name="Normal 3 3 2 3 3 4 2 2" xfId="31218" xr:uid="{5E1006B6-E463-44BF-B700-0472DC837AD6}"/>
    <cellStyle name="Normal 3 3 2 3 3 4 3" xfId="22890" xr:uid="{7805B25F-A25A-427A-8BF7-EEF6B421FC79}"/>
    <cellStyle name="Normal 3 3 2 3 3 5" xfId="9009" xr:uid="{389C8C6E-5BDF-4D21-8353-308E04870413}"/>
    <cellStyle name="Normal 3 3 2 3 3 5 2" xfId="25666" xr:uid="{731E5D7D-C199-4F84-9362-6BF1729231DD}"/>
    <cellStyle name="Normal 3 3 2 3 3 6" xfId="17338" xr:uid="{E34C263D-3531-4421-A342-B0B5FAE5474A}"/>
    <cellStyle name="Normal 3 3 2 3 4" xfId="1139" xr:uid="{0806F63F-5E48-4E7F-905D-E4AB14B5D5D5}"/>
    <cellStyle name="Normal 3 3 2 3 4 2" xfId="2467" xr:uid="{80CA7F62-263D-4ECE-92AB-C0E4FD90E138}"/>
    <cellStyle name="Normal 3 3 2 3 4 2 2" xfId="5257" xr:uid="{DDB9CEAD-F48F-4CAD-B621-DE663B44508D}"/>
    <cellStyle name="Normal 3 3 2 3 4 2 2 2" xfId="13587" xr:uid="{A42A6593-0837-451F-B08E-0B69A77C4EDF}"/>
    <cellStyle name="Normal 3 3 2 3 4 2 2 2 2" xfId="30244" xr:uid="{4E97AA21-D633-4DB8-B320-4896E340EDE7}"/>
    <cellStyle name="Normal 3 3 2 3 4 2 2 3" xfId="21916" xr:uid="{0F77D537-8638-4841-8E18-6F3480DC94D7}"/>
    <cellStyle name="Normal 3 3 2 3 4 2 3" xfId="8033" xr:uid="{D8C2DB1B-6D0A-4E0F-9D54-9E1C49E8DB1A}"/>
    <cellStyle name="Normal 3 3 2 3 4 2 3 2" xfId="16363" xr:uid="{78E9183C-B36D-40CF-9EC5-E6F07869CE36}"/>
    <cellStyle name="Normal 3 3 2 3 4 2 3 2 2" xfId="33020" xr:uid="{1846215E-A8E4-431B-9653-16E9F8B2FF20}"/>
    <cellStyle name="Normal 3 3 2 3 4 2 3 3" xfId="24692" xr:uid="{AEDACD20-D118-4499-9C2D-420D14114960}"/>
    <cellStyle name="Normal 3 3 2 3 4 2 4" xfId="10811" xr:uid="{543AD64C-F731-47EA-8F0E-10A93A146B0E}"/>
    <cellStyle name="Normal 3 3 2 3 4 2 4 2" xfId="27468" xr:uid="{9BD7EBFB-C056-497E-BCD3-56698D8D32C2}"/>
    <cellStyle name="Normal 3 3 2 3 4 2 5" xfId="19140" xr:uid="{CCBA8CB3-2A6C-425B-A970-712C48E46F01}"/>
    <cellStyle name="Normal 3 3 2 3 4 3" xfId="3930" xr:uid="{27C13FA9-994B-42F7-85E1-8631BAFA2D81}"/>
    <cellStyle name="Normal 3 3 2 3 4 3 2" xfId="12260" xr:uid="{017B0119-92F8-4533-8A03-B04F6E2B7B4B}"/>
    <cellStyle name="Normal 3 3 2 3 4 3 2 2" xfId="28917" xr:uid="{EB34C7FA-06CE-4595-B94E-1F7C6289DFA4}"/>
    <cellStyle name="Normal 3 3 2 3 4 3 3" xfId="20589" xr:uid="{BDDB1C06-71AB-4B2C-AC8D-AED19ED913F0}"/>
    <cellStyle name="Normal 3 3 2 3 4 4" xfId="6706" xr:uid="{394951A9-57CD-47BD-B8D0-978A16D781BF}"/>
    <cellStyle name="Normal 3 3 2 3 4 4 2" xfId="15036" xr:uid="{9E1F43FC-D6ED-4C44-994F-A618E32DE949}"/>
    <cellStyle name="Normal 3 3 2 3 4 4 2 2" xfId="31693" xr:uid="{44239DAB-9F13-494A-A422-335E31E7365F}"/>
    <cellStyle name="Normal 3 3 2 3 4 4 3" xfId="23365" xr:uid="{800928F5-91C9-4354-80CF-C790F85B162F}"/>
    <cellStyle name="Normal 3 3 2 3 4 5" xfId="9484" xr:uid="{47CB5261-2968-4405-B8BD-E22DAD5707C5}"/>
    <cellStyle name="Normal 3 3 2 3 4 5 2" xfId="26141" xr:uid="{0C2AA373-146C-447E-84C0-5C7F261EFF0C}"/>
    <cellStyle name="Normal 3 3 2 3 4 6" xfId="17813" xr:uid="{9506605D-7A3A-424B-A2FC-6A3EEEDC5BE5}"/>
    <cellStyle name="Normal 3 3 2 3 5" xfId="1519" xr:uid="{3EE86333-E6A4-4C07-AAAD-FFD8E1C17D6F}"/>
    <cellStyle name="Normal 3 3 2 3 5 2" xfId="4309" xr:uid="{FF927B46-BE41-4656-A97C-F2C466D07955}"/>
    <cellStyle name="Normal 3 3 2 3 5 2 2" xfId="12639" xr:uid="{C15E53E8-5CF7-4B49-A550-217876C7F547}"/>
    <cellStyle name="Normal 3 3 2 3 5 2 2 2" xfId="29296" xr:uid="{63FA1F9C-843E-4911-80D4-5794C53BB3B1}"/>
    <cellStyle name="Normal 3 3 2 3 5 2 3" xfId="20968" xr:uid="{845683A1-EB10-417C-B748-1A6B33BD6927}"/>
    <cellStyle name="Normal 3 3 2 3 5 3" xfId="7085" xr:uid="{EF4ED079-3339-4F9C-BC10-82F672F1F22C}"/>
    <cellStyle name="Normal 3 3 2 3 5 3 2" xfId="15415" xr:uid="{58C2A367-3DCD-4924-894F-5FAACD78F892}"/>
    <cellStyle name="Normal 3 3 2 3 5 3 2 2" xfId="32072" xr:uid="{3BC62612-0E9B-467C-B6D1-9C6364EB4BFA}"/>
    <cellStyle name="Normal 3 3 2 3 5 3 3" xfId="23744" xr:uid="{52ADCDCB-E040-4F3F-B0FB-4282CA567F06}"/>
    <cellStyle name="Normal 3 3 2 3 5 4" xfId="9863" xr:uid="{7EDA11D4-0284-46B4-A2CC-E1F4B22D8F1A}"/>
    <cellStyle name="Normal 3 3 2 3 5 4 2" xfId="26520" xr:uid="{85BC213F-44EF-4468-962C-242FAAAF500A}"/>
    <cellStyle name="Normal 3 3 2 3 5 5" xfId="18192" xr:uid="{B6204FCA-511A-4187-A1BB-DAB4506D60C4}"/>
    <cellStyle name="Normal 3 3 2 3 6" xfId="2982" xr:uid="{6F52490B-8007-4E37-A1CF-B233EC1F81BF}"/>
    <cellStyle name="Normal 3 3 2 3 6 2" xfId="11312" xr:uid="{917CB67F-C365-49BE-A85D-F62ABE8BF3BC}"/>
    <cellStyle name="Normal 3 3 2 3 6 2 2" xfId="27969" xr:uid="{6D1F8EDB-6617-4CEC-8FFC-8BD5AB1468DF}"/>
    <cellStyle name="Normal 3 3 2 3 6 3" xfId="19641" xr:uid="{C390B421-A411-4638-B3C2-ADC70DC2883A}"/>
    <cellStyle name="Normal 3 3 2 3 7" xfId="5758" xr:uid="{FD4F32E4-46E7-419B-915A-E39624F546A2}"/>
    <cellStyle name="Normal 3 3 2 3 7 2" xfId="14088" xr:uid="{4F741137-AC54-4DC7-983C-CD529FC1C7F6}"/>
    <cellStyle name="Normal 3 3 2 3 7 2 2" xfId="30745" xr:uid="{A77C7EDB-F536-4762-853C-6D80F9D8139F}"/>
    <cellStyle name="Normal 3 3 2 3 7 3" xfId="22417" xr:uid="{E2349A3B-F1D7-426D-985A-6E062A124315}"/>
    <cellStyle name="Normal 3 3 2 3 8" xfId="8536" xr:uid="{15E7F92F-9AA3-44AE-A0F8-91D4FD30CE4E}"/>
    <cellStyle name="Normal 3 3 2 3 8 2" xfId="25193" xr:uid="{E62D38D6-126B-47FA-BE55-6B6827997F62}"/>
    <cellStyle name="Normal 3 3 2 3 9" xfId="16865" xr:uid="{AA774774-AFB6-484B-BEAE-0504D9192703}"/>
    <cellStyle name="Normal 3 3 2 4" xfId="310" xr:uid="{CE161B6E-4E08-4329-8F79-8DCD69845415}"/>
    <cellStyle name="Normal 3 3 2 4 2" xfId="792" xr:uid="{B88BED3E-78CE-405F-92F0-41AA75BE65A6}"/>
    <cellStyle name="Normal 3 3 2 4 2 2" xfId="2120" xr:uid="{1BE71BFA-C2EC-476D-BC12-383D8A73995B}"/>
    <cellStyle name="Normal 3 3 2 4 2 2 2" xfId="4910" xr:uid="{BE098AF7-F67A-4C09-B7CB-690AFD0E7C13}"/>
    <cellStyle name="Normal 3 3 2 4 2 2 2 2" xfId="13240" xr:uid="{3747AFFE-BF13-4E3C-9275-905ADC91E058}"/>
    <cellStyle name="Normal 3 3 2 4 2 2 2 2 2" xfId="29897" xr:uid="{245685F4-0456-4CE7-A663-CF16D9978996}"/>
    <cellStyle name="Normal 3 3 2 4 2 2 2 3" xfId="21569" xr:uid="{1D371079-9392-456F-8898-D6802E67A141}"/>
    <cellStyle name="Normal 3 3 2 4 2 2 3" xfId="7686" xr:uid="{DD2C5FC6-0E53-4844-A27B-2D06E806639D}"/>
    <cellStyle name="Normal 3 3 2 4 2 2 3 2" xfId="16016" xr:uid="{0BF23909-7A7A-404F-9E76-C1E32FD4C66E}"/>
    <cellStyle name="Normal 3 3 2 4 2 2 3 2 2" xfId="32673" xr:uid="{E7D935A8-8581-44E6-9097-45F56EF50506}"/>
    <cellStyle name="Normal 3 3 2 4 2 2 3 3" xfId="24345" xr:uid="{FFC9BCCD-264D-4A9E-B7AD-FC3CE94DD680}"/>
    <cellStyle name="Normal 3 3 2 4 2 2 4" xfId="10464" xr:uid="{A3BF7ACA-C7FE-450A-A0AF-B367045795C1}"/>
    <cellStyle name="Normal 3 3 2 4 2 2 4 2" xfId="27121" xr:uid="{88D63DA8-4226-463A-8DD2-0511541664D1}"/>
    <cellStyle name="Normal 3 3 2 4 2 2 5" xfId="18793" xr:uid="{661E39A4-809D-4CCD-BA6B-6EAC12E41F4A}"/>
    <cellStyle name="Normal 3 3 2 4 2 3" xfId="3583" xr:uid="{8637C6E8-0E28-40D4-8CB9-D844C2BD9C14}"/>
    <cellStyle name="Normal 3 3 2 4 2 3 2" xfId="11913" xr:uid="{6E1457AB-B3E8-4A40-B18E-C46EE9B66DFB}"/>
    <cellStyle name="Normal 3 3 2 4 2 3 2 2" xfId="28570" xr:uid="{75F886B9-E164-4D27-9869-E77286C37E84}"/>
    <cellStyle name="Normal 3 3 2 4 2 3 3" xfId="20242" xr:uid="{899EF128-EA61-4F08-A5AD-8E39C0DD73B7}"/>
    <cellStyle name="Normal 3 3 2 4 2 4" xfId="6359" xr:uid="{2A61CC3C-6CD8-4219-8837-65B380E93A15}"/>
    <cellStyle name="Normal 3 3 2 4 2 4 2" xfId="14689" xr:uid="{7FE8DF46-225D-43C8-94D0-BD12202B45DE}"/>
    <cellStyle name="Normal 3 3 2 4 2 4 2 2" xfId="31346" xr:uid="{2531661E-973A-468F-818B-709021BA0B5E}"/>
    <cellStyle name="Normal 3 3 2 4 2 4 3" xfId="23018" xr:uid="{2A0BF5CE-FC4D-4ED3-AD5E-A512BAA7E32A}"/>
    <cellStyle name="Normal 3 3 2 4 2 5" xfId="9137" xr:uid="{AF650F50-D965-4406-BE04-2A55E4812F56}"/>
    <cellStyle name="Normal 3 3 2 4 2 5 2" xfId="25794" xr:uid="{B75E2280-36C3-429D-BC6D-F59ED81502CB}"/>
    <cellStyle name="Normal 3 3 2 4 2 6" xfId="17466" xr:uid="{39E464B0-281B-4AAB-A362-68BB57F41397}"/>
    <cellStyle name="Normal 3 3 2 4 3" xfId="1640" xr:uid="{8C1931F7-B613-4BD3-AAD1-158A458EC683}"/>
    <cellStyle name="Normal 3 3 2 4 3 2" xfId="4430" xr:uid="{745CFBAA-F28F-445F-AD33-52E97D5B659F}"/>
    <cellStyle name="Normal 3 3 2 4 3 2 2" xfId="12760" xr:uid="{5F4F94EC-416C-436F-8336-EEB7FDE82BB8}"/>
    <cellStyle name="Normal 3 3 2 4 3 2 2 2" xfId="29417" xr:uid="{6A047B01-B033-4AC8-9923-FFC42CADB0E5}"/>
    <cellStyle name="Normal 3 3 2 4 3 2 3" xfId="21089" xr:uid="{C5C12ACE-7F57-47E1-98CA-FC4650B91CF6}"/>
    <cellStyle name="Normal 3 3 2 4 3 3" xfId="7206" xr:uid="{F9CD1DCE-768C-440E-B166-696FC47D201B}"/>
    <cellStyle name="Normal 3 3 2 4 3 3 2" xfId="15536" xr:uid="{262DB315-31C9-42EA-85A2-C4DDE9065413}"/>
    <cellStyle name="Normal 3 3 2 4 3 3 2 2" xfId="32193" xr:uid="{FD090BEA-7D08-4F2B-A147-1F6A44FBE369}"/>
    <cellStyle name="Normal 3 3 2 4 3 3 3" xfId="23865" xr:uid="{7B834BA2-39C6-4EBA-901F-669C2ED35010}"/>
    <cellStyle name="Normal 3 3 2 4 3 4" xfId="9984" xr:uid="{EF4E0184-F8CE-4D65-B449-F0E3751B4714}"/>
    <cellStyle name="Normal 3 3 2 4 3 4 2" xfId="26641" xr:uid="{FBFE1BD5-64D5-4FD2-9321-5962D3199814}"/>
    <cellStyle name="Normal 3 3 2 4 3 5" xfId="18313" xr:uid="{8E11FF7B-3EA5-48EE-8DD7-2000C83544DB}"/>
    <cellStyle name="Normal 3 3 2 4 4" xfId="3103" xr:uid="{3A47431E-A65F-4E95-BF1F-3166D5040F95}"/>
    <cellStyle name="Normal 3 3 2 4 4 2" xfId="11433" xr:uid="{25DD5476-58CC-48F1-B417-6525E399FF8F}"/>
    <cellStyle name="Normal 3 3 2 4 4 2 2" xfId="28090" xr:uid="{D6C4BA61-F84E-4335-9470-E263E5E42F0B}"/>
    <cellStyle name="Normal 3 3 2 4 4 3" xfId="19762" xr:uid="{63653DD5-7636-45D3-9328-D457B4773F61}"/>
    <cellStyle name="Normal 3 3 2 4 5" xfId="5879" xr:uid="{CEDE7903-78B4-4D49-8814-01FD7543DFDF}"/>
    <cellStyle name="Normal 3 3 2 4 5 2" xfId="14209" xr:uid="{759AB1F3-AFC2-49F5-A1D2-584CA27C0E9C}"/>
    <cellStyle name="Normal 3 3 2 4 5 2 2" xfId="30866" xr:uid="{25E92BFA-ACB8-43E7-948A-95A5199B9C65}"/>
    <cellStyle name="Normal 3 3 2 4 5 3" xfId="22538" xr:uid="{F613A1E9-6B26-4D28-AFED-9DAF440D5235}"/>
    <cellStyle name="Normal 3 3 2 4 6" xfId="8657" xr:uid="{6E915B35-9AA6-4091-A0A0-98E5C234B9D6}"/>
    <cellStyle name="Normal 3 3 2 4 6 2" xfId="25314" xr:uid="{287AA7BE-4E02-456A-96BC-F9A7FA2A1C2B}"/>
    <cellStyle name="Normal 3 3 2 4 7" xfId="16986" xr:uid="{DAA6E50C-43B4-4DAB-B975-62732DF56314}"/>
    <cellStyle name="Normal 3 3 2 5" xfId="546" xr:uid="{2BFAC0AF-65F7-4EDE-A491-34894DA74281}"/>
    <cellStyle name="Normal 3 3 2 5 2" xfId="1876" xr:uid="{311DFC30-C829-4C8D-B726-03D829319662}"/>
    <cellStyle name="Normal 3 3 2 5 2 2" xfId="4666" xr:uid="{109EA404-681C-41EE-85C7-D71BF3E5AEA7}"/>
    <cellStyle name="Normal 3 3 2 5 2 2 2" xfId="12996" xr:uid="{154C18E4-EC20-493B-A155-1C1000E69D4E}"/>
    <cellStyle name="Normal 3 3 2 5 2 2 2 2" xfId="29653" xr:uid="{AB75F71A-A4DF-40BA-8DB1-5C9996E8C298}"/>
    <cellStyle name="Normal 3 3 2 5 2 2 3" xfId="21325" xr:uid="{3827864F-A5B5-4F82-8D45-C543DAF469DB}"/>
    <cellStyle name="Normal 3 3 2 5 2 3" xfId="7442" xr:uid="{AD91879B-F5AD-4C71-BC30-0BC2E7FFE741}"/>
    <cellStyle name="Normal 3 3 2 5 2 3 2" xfId="15772" xr:uid="{E9C0D0C9-1E97-4CD1-A5AE-EF47FF216650}"/>
    <cellStyle name="Normal 3 3 2 5 2 3 2 2" xfId="32429" xr:uid="{5E88705D-BC09-4D9E-98C5-F19255F36987}"/>
    <cellStyle name="Normal 3 3 2 5 2 3 3" xfId="24101" xr:uid="{BA4F0C86-304C-44B4-AE7D-A53FF10835A2}"/>
    <cellStyle name="Normal 3 3 2 5 2 4" xfId="10220" xr:uid="{5345C25F-AF3D-4872-B6C6-F6E0BB922227}"/>
    <cellStyle name="Normal 3 3 2 5 2 4 2" xfId="26877" xr:uid="{C93B8359-3D1A-430A-99BD-C2BC22B38EAB}"/>
    <cellStyle name="Normal 3 3 2 5 2 5" xfId="18549" xr:uid="{BF61D23F-5D50-4261-A8BA-603F255D9DD6}"/>
    <cellStyle name="Normal 3 3 2 5 3" xfId="3339" xr:uid="{14F86C39-7A13-49B9-9CA2-30F9E954C906}"/>
    <cellStyle name="Normal 3 3 2 5 3 2" xfId="11669" xr:uid="{1A322584-86A6-4937-893D-44EF34446309}"/>
    <cellStyle name="Normal 3 3 2 5 3 2 2" xfId="28326" xr:uid="{46E8E7A0-EBF7-4D19-AD62-65C4BACDD46B}"/>
    <cellStyle name="Normal 3 3 2 5 3 3" xfId="19998" xr:uid="{A57DCA32-E6A0-4422-820E-5E35E66C1DB1}"/>
    <cellStyle name="Normal 3 3 2 5 4" xfId="6115" xr:uid="{CBFABA6E-76D1-4B50-8D8B-F21C5493F141}"/>
    <cellStyle name="Normal 3 3 2 5 4 2" xfId="14445" xr:uid="{4E4EBD5A-019D-4050-9054-E06036C1C0EC}"/>
    <cellStyle name="Normal 3 3 2 5 4 2 2" xfId="31102" xr:uid="{6D15C837-38B2-4354-A284-D56F4E2702B5}"/>
    <cellStyle name="Normal 3 3 2 5 4 3" xfId="22774" xr:uid="{9DFBE268-5DDA-47A0-99AC-0E658ED930B8}"/>
    <cellStyle name="Normal 3 3 2 5 5" xfId="8893" xr:uid="{171C4980-1B17-4701-B03D-B6F274CB9C95}"/>
    <cellStyle name="Normal 3 3 2 5 5 2" xfId="25550" xr:uid="{7539DCA7-8912-4791-B56F-04C7A58379D7}"/>
    <cellStyle name="Normal 3 3 2 5 6" xfId="17222" xr:uid="{B844A044-8544-4D52-A18B-380FE1C26D9A}"/>
    <cellStyle name="Normal 3 3 2 6" xfId="1023" xr:uid="{3EFEE130-7EF3-48D7-9F97-A679BCE42358}"/>
    <cellStyle name="Normal 3 3 2 6 2" xfId="2351" xr:uid="{8F4A4720-3A1E-45BD-8380-02BC75A6AF4F}"/>
    <cellStyle name="Normal 3 3 2 6 2 2" xfId="5141" xr:uid="{18C49DDA-26F6-4361-9424-526E5615A3B2}"/>
    <cellStyle name="Normal 3 3 2 6 2 2 2" xfId="13471" xr:uid="{AA5DE213-9D0F-4ED0-BECB-716A54886F27}"/>
    <cellStyle name="Normal 3 3 2 6 2 2 2 2" xfId="30128" xr:uid="{0E6F16C1-A6C6-4D22-B390-20EED9411C8C}"/>
    <cellStyle name="Normal 3 3 2 6 2 2 3" xfId="21800" xr:uid="{C72D24ED-C8B5-42F0-98AA-C5FCCFD2BE21}"/>
    <cellStyle name="Normal 3 3 2 6 2 3" xfId="7917" xr:uid="{D642063D-F009-4912-AD51-6EA85E5BF2D1}"/>
    <cellStyle name="Normal 3 3 2 6 2 3 2" xfId="16247" xr:uid="{53DCE475-0237-4B75-A910-009A40C14DED}"/>
    <cellStyle name="Normal 3 3 2 6 2 3 2 2" xfId="32904" xr:uid="{7EAC16D6-8CE4-4281-A029-4B1CB23B826B}"/>
    <cellStyle name="Normal 3 3 2 6 2 3 3" xfId="24576" xr:uid="{3582F1FC-59F5-45A2-BA22-B68D86D8272E}"/>
    <cellStyle name="Normal 3 3 2 6 2 4" xfId="10695" xr:uid="{3F1680BC-082C-49A3-B9EC-1F6625CD15FB}"/>
    <cellStyle name="Normal 3 3 2 6 2 4 2" xfId="27352" xr:uid="{AAAB06B5-FF99-449C-B11F-085AA455502C}"/>
    <cellStyle name="Normal 3 3 2 6 2 5" xfId="19024" xr:uid="{3E1378E5-1194-4334-8C00-2CD6D1704044}"/>
    <cellStyle name="Normal 3 3 2 6 3" xfId="3814" xr:uid="{6568DE2C-BD84-4355-89B5-AA8AD27195BC}"/>
    <cellStyle name="Normal 3 3 2 6 3 2" xfId="12144" xr:uid="{FDE52C47-979B-4BD4-B99D-58F95D263E45}"/>
    <cellStyle name="Normal 3 3 2 6 3 2 2" xfId="28801" xr:uid="{D365F0F9-2977-45A1-9B58-94DC234DECA8}"/>
    <cellStyle name="Normal 3 3 2 6 3 3" xfId="20473" xr:uid="{C71F817F-EDC0-4BFF-BE1D-9568A9A511B7}"/>
    <cellStyle name="Normal 3 3 2 6 4" xfId="6590" xr:uid="{2D2C4EB2-FF72-46B9-8F21-9841A44EFD94}"/>
    <cellStyle name="Normal 3 3 2 6 4 2" xfId="14920" xr:uid="{4F040AE1-F3FF-4430-9271-12858041C4CD}"/>
    <cellStyle name="Normal 3 3 2 6 4 2 2" xfId="31577" xr:uid="{B43B0611-434B-4B7C-B3C6-CB7A1CE28EB3}"/>
    <cellStyle name="Normal 3 3 2 6 4 3" xfId="23249" xr:uid="{E8F1D753-5EE5-4600-9F15-7A30530F7CE9}"/>
    <cellStyle name="Normal 3 3 2 6 5" xfId="9368" xr:uid="{9EFFD859-535C-4AAB-BDEF-60F6B86FAA16}"/>
    <cellStyle name="Normal 3 3 2 6 5 2" xfId="26025" xr:uid="{71B91642-2439-4B1D-BD24-CE994B51EC56}"/>
    <cellStyle name="Normal 3 3 2 6 6" xfId="17697" xr:uid="{F409C54D-86BA-4CB7-BEB6-F162AFC0B6AD}"/>
    <cellStyle name="Normal 3 3 2 7" xfId="1284" xr:uid="{404458CD-9A9D-451F-86D8-444766C9F975}"/>
    <cellStyle name="Normal 3 3 2 7 2" xfId="2612" xr:uid="{CE5AEBD6-4274-45BA-B571-5E7C55CE8B5F}"/>
    <cellStyle name="Normal 3 3 2 7 2 2" xfId="5402" xr:uid="{13D42445-FE95-467A-B1C3-328684B873EE}"/>
    <cellStyle name="Normal 3 3 2 7 2 2 2" xfId="13732" xr:uid="{0D7D9801-3D5C-4BEE-891A-F3DB15AC2DB7}"/>
    <cellStyle name="Normal 3 3 2 7 2 2 2 2" xfId="30389" xr:uid="{85F8B924-A19D-469F-86D7-CB03ABEDE112}"/>
    <cellStyle name="Normal 3 3 2 7 2 2 3" xfId="22061" xr:uid="{2DD358F0-6789-4230-8073-0174C261F861}"/>
    <cellStyle name="Normal 3 3 2 7 2 3" xfId="8178" xr:uid="{145FE4E8-972D-44C0-8BD6-967FEA89B9E9}"/>
    <cellStyle name="Normal 3 3 2 7 2 3 2" xfId="16508" xr:uid="{CE8BC251-C43F-4B27-BB21-E6B203081312}"/>
    <cellStyle name="Normal 3 3 2 7 2 3 2 2" xfId="33165" xr:uid="{D4B411E3-6EB9-4261-A96E-85E548ACF0FB}"/>
    <cellStyle name="Normal 3 3 2 7 2 3 3" xfId="24837" xr:uid="{74F5637E-7E52-40F8-BEC8-B3884A3F6CEF}"/>
    <cellStyle name="Normal 3 3 2 7 2 4" xfId="10956" xr:uid="{D396A56D-0BEF-485F-89A5-D09D3167A153}"/>
    <cellStyle name="Normal 3 3 2 7 2 4 2" xfId="27613" xr:uid="{F87D7690-3D86-460C-9D31-64B12E2D95D6}"/>
    <cellStyle name="Normal 3 3 2 7 2 5" xfId="19285" xr:uid="{8322C63F-5CD9-45B2-8431-76DE78C728AE}"/>
    <cellStyle name="Normal 3 3 2 7 3" xfId="4075" xr:uid="{E8F59F8B-E9B3-47E8-A1D3-6205B51207EC}"/>
    <cellStyle name="Normal 3 3 2 7 3 2" xfId="12405" xr:uid="{F384FE66-C327-4A5E-9678-E9509405E7DA}"/>
    <cellStyle name="Normal 3 3 2 7 3 2 2" xfId="29062" xr:uid="{779400CA-A1C2-481E-96AD-BE1298856CD1}"/>
    <cellStyle name="Normal 3 3 2 7 3 3" xfId="20734" xr:uid="{F8FAAF99-373F-4312-B4EC-0DBA8543CBB8}"/>
    <cellStyle name="Normal 3 3 2 7 4" xfId="6851" xr:uid="{6386A53E-4239-4297-933C-C20EFA1A0AB2}"/>
    <cellStyle name="Normal 3 3 2 7 4 2" xfId="15181" xr:uid="{0434EA66-9571-4219-9848-85CD6640CF07}"/>
    <cellStyle name="Normal 3 3 2 7 4 2 2" xfId="31838" xr:uid="{D137B1A9-07A9-46DC-86C6-9133C16255B3}"/>
    <cellStyle name="Normal 3 3 2 7 4 3" xfId="23510" xr:uid="{2547631D-39DD-4D60-BA7D-D1E6108A1994}"/>
    <cellStyle name="Normal 3 3 2 7 5" xfId="9629" xr:uid="{5A3A6892-AEE7-4F6B-88CB-27C7D5C3A2D0}"/>
    <cellStyle name="Normal 3 3 2 7 5 2" xfId="26286" xr:uid="{21C3B72D-893F-4374-994D-C7DCF230FDE9}"/>
    <cellStyle name="Normal 3 3 2 7 6" xfId="17958" xr:uid="{E745D438-68F3-446C-92F1-B0BB7270E064}"/>
    <cellStyle name="Normal 3 3 2 8" xfId="1402" xr:uid="{80D7329B-CA6A-4E82-AC53-A5F455E25F87}"/>
    <cellStyle name="Normal 3 3 2 8 2" xfId="4193" xr:uid="{DDEF9001-7390-4759-908A-C63B632A7646}"/>
    <cellStyle name="Normal 3 3 2 8 2 2" xfId="12523" xr:uid="{460C155F-4764-4D5B-A5F5-2BDC1F35EB83}"/>
    <cellStyle name="Normal 3 3 2 8 2 2 2" xfId="29180" xr:uid="{8F215880-20E3-4398-A232-AC7EF01EF88E}"/>
    <cellStyle name="Normal 3 3 2 8 2 3" xfId="20852" xr:uid="{BDE06255-6DAE-4205-8DE3-4915B11249CA}"/>
    <cellStyle name="Normal 3 3 2 8 3" xfId="6969" xr:uid="{4E05B6A6-F052-462E-AD11-37ABB3EFF339}"/>
    <cellStyle name="Normal 3 3 2 8 3 2" xfId="15299" xr:uid="{8FAB557C-7C06-4E31-ABDE-EECB143B3EB0}"/>
    <cellStyle name="Normal 3 3 2 8 3 2 2" xfId="31956" xr:uid="{7BA6C4D7-46E3-4B23-894B-B02A91C32373}"/>
    <cellStyle name="Normal 3 3 2 8 3 3" xfId="23628" xr:uid="{0579CBA1-65F0-448A-9078-FD618A4319BB}"/>
    <cellStyle name="Normal 3 3 2 8 4" xfId="9747" xr:uid="{BC6985ED-F10A-41E0-967F-475C1F6E94BA}"/>
    <cellStyle name="Normal 3 3 2 8 4 2" xfId="26404" xr:uid="{FA0858FA-3E1F-4E15-AF6C-96CFD058A170}"/>
    <cellStyle name="Normal 3 3 2 8 5" xfId="18076" xr:uid="{78430899-DF8B-4EF0-88E5-5BC2F35EEA0E}"/>
    <cellStyle name="Normal 3 3 2 9" xfId="2865" xr:uid="{DABD778D-BBD1-4D49-89C8-E503F3ACEE8D}"/>
    <cellStyle name="Normal 3 3 2 9 2" xfId="11196" xr:uid="{2A7F4746-CCB7-4A9E-A01F-F6AF283769B3}"/>
    <cellStyle name="Normal 3 3 2 9 2 2" xfId="27853" xr:uid="{8254EC59-FC7B-465E-8BC7-EB7879A11162}"/>
    <cellStyle name="Normal 3 3 2 9 3" xfId="19525" xr:uid="{D061E4D3-550C-496F-8CFC-EF57301668A5}"/>
    <cellStyle name="Normal 3 3 3" xfId="121" xr:uid="{9F05D5D3-7B56-4663-8919-78D3C6AC6885}"/>
    <cellStyle name="Normal 3 3 3 10" xfId="8474" xr:uid="{04313F1A-F492-4F5C-B0E9-CAD231AEBCB5}"/>
    <cellStyle name="Normal 3 3 3 10 2" xfId="25131" xr:uid="{D7C61495-05F9-4C84-87B4-DA079517F2A1}"/>
    <cellStyle name="Normal 3 3 3 11" xfId="16803" xr:uid="{A6ACECF6-194C-4036-A56B-A3CC03DE57CF}"/>
    <cellStyle name="Normal 3 3 3 12" xfId="34829" xr:uid="{C10B55F5-16DC-4AFC-9F79-A15C73C540CF}"/>
    <cellStyle name="Normal 3 3 3 2" xfId="243" xr:uid="{699F1D6B-B7BD-47CD-B78A-AE4041D2DCEE}"/>
    <cellStyle name="Normal 3 3 3 2 2" xfId="484" xr:uid="{6442E05C-6351-4C0B-8005-0BE0DEB66C2A}"/>
    <cellStyle name="Normal 3 3 3 2 2 2" xfId="961" xr:uid="{EB9BE210-7E53-4991-9F05-4A252BC95019}"/>
    <cellStyle name="Normal 3 3 3 2 2 2 2" xfId="2289" xr:uid="{2191EF73-D9CB-4C9C-B183-9FEE7CF6FD02}"/>
    <cellStyle name="Normal 3 3 3 2 2 2 2 2" xfId="5079" xr:uid="{7149A292-E927-4A08-B7B6-3DE39F7F5B92}"/>
    <cellStyle name="Normal 3 3 3 2 2 2 2 2 2" xfId="13409" xr:uid="{136C0F1D-44BC-467E-BBF2-8B5C923BE64C}"/>
    <cellStyle name="Normal 3 3 3 2 2 2 2 2 2 2" xfId="30066" xr:uid="{272510C4-6998-4FC0-B0EA-E1DDE86F4F57}"/>
    <cellStyle name="Normal 3 3 3 2 2 2 2 2 3" xfId="21738" xr:uid="{42A3DAE4-66F5-4AF7-98AC-68B4F3D60920}"/>
    <cellStyle name="Normal 3 3 3 2 2 2 2 3" xfId="7855" xr:uid="{80E5509E-3B3C-48B1-AE1A-0ABA5131F2D7}"/>
    <cellStyle name="Normal 3 3 3 2 2 2 2 3 2" xfId="16185" xr:uid="{A6B997B7-5E24-4030-A2F4-A3F159E4DCED}"/>
    <cellStyle name="Normal 3 3 3 2 2 2 2 3 2 2" xfId="32842" xr:uid="{4008084F-1801-4F3B-9188-B69EA4072C9E}"/>
    <cellStyle name="Normal 3 3 3 2 2 2 2 3 3" xfId="24514" xr:uid="{8A25C79A-CB8F-4109-880A-D96C99DA7EAF}"/>
    <cellStyle name="Normal 3 3 3 2 2 2 2 4" xfId="10633" xr:uid="{4F647C0E-E08B-40A5-B605-32AC6B45FDED}"/>
    <cellStyle name="Normal 3 3 3 2 2 2 2 4 2" xfId="27290" xr:uid="{3F4963FF-2BC6-4D7E-96FD-0EF22A4F4997}"/>
    <cellStyle name="Normal 3 3 3 2 2 2 2 5" xfId="18962" xr:uid="{D5F2EEE6-AE00-4422-A5EB-8612F03F18C4}"/>
    <cellStyle name="Normal 3 3 3 2 2 2 3" xfId="3752" xr:uid="{0E4342FD-22C0-4B95-8966-CFBC5C5C073D}"/>
    <cellStyle name="Normal 3 3 3 2 2 2 3 2" xfId="12082" xr:uid="{586351D7-76E0-461C-9AC8-6BA539664489}"/>
    <cellStyle name="Normal 3 3 3 2 2 2 3 2 2" xfId="28739" xr:uid="{2ED85F88-1994-4C19-A5B2-1225B4AAB0F0}"/>
    <cellStyle name="Normal 3 3 3 2 2 2 3 3" xfId="20411" xr:uid="{8A3C37E1-F64B-4396-833E-0B006E749DDA}"/>
    <cellStyle name="Normal 3 3 3 2 2 2 4" xfId="6528" xr:uid="{0788BC4F-6A5C-4481-9D8C-FF6A6FDA1CFD}"/>
    <cellStyle name="Normal 3 3 3 2 2 2 4 2" xfId="14858" xr:uid="{DD58F557-4193-41C6-8E58-28C596927786}"/>
    <cellStyle name="Normal 3 3 3 2 2 2 4 2 2" xfId="31515" xr:uid="{3FD12F9F-DDA6-405D-9E58-A542AFF9C304}"/>
    <cellStyle name="Normal 3 3 3 2 2 2 4 3" xfId="23187" xr:uid="{02D000A8-5ED9-4132-B7AC-3D096F2CA821}"/>
    <cellStyle name="Normal 3 3 3 2 2 2 5" xfId="9306" xr:uid="{B477370F-2B79-48F9-8B93-629B1EB10BC1}"/>
    <cellStyle name="Normal 3 3 3 2 2 2 5 2" xfId="25963" xr:uid="{DFD9074C-A65B-4592-95B6-8F847ED9DEB7}"/>
    <cellStyle name="Normal 3 3 3 2 2 2 6" xfId="17635" xr:uid="{9D805DDF-0060-45A4-BBA5-EA11DDF5D95D}"/>
    <cellStyle name="Normal 3 3 3 2 2 3" xfId="1814" xr:uid="{99310C6C-0010-43AD-8F9B-0286B74ED6E1}"/>
    <cellStyle name="Normal 3 3 3 2 2 3 2" xfId="4604" xr:uid="{4D49C865-9E16-4F8A-898E-A06A7BBA0B94}"/>
    <cellStyle name="Normal 3 3 3 2 2 3 2 2" xfId="12934" xr:uid="{5243F096-B23C-4AEB-9345-49B1BCECAA8F}"/>
    <cellStyle name="Normal 3 3 3 2 2 3 2 2 2" xfId="29591" xr:uid="{41272DD3-1DEB-4255-A314-7D12DD87C4E5}"/>
    <cellStyle name="Normal 3 3 3 2 2 3 2 3" xfId="21263" xr:uid="{18BD189D-F11E-4740-8E54-7B448FC403EF}"/>
    <cellStyle name="Normal 3 3 3 2 2 3 3" xfId="7380" xr:uid="{B91186DE-078C-462F-B032-632246A92908}"/>
    <cellStyle name="Normal 3 3 3 2 2 3 3 2" xfId="15710" xr:uid="{191DA7E0-CBA9-4B83-82B8-CC4D9A6F4588}"/>
    <cellStyle name="Normal 3 3 3 2 2 3 3 2 2" xfId="32367" xr:uid="{30556FDB-66E1-4585-AFBC-BD747C807792}"/>
    <cellStyle name="Normal 3 3 3 2 2 3 3 3" xfId="24039" xr:uid="{27783747-8E95-4AB5-906B-A3FFC1EA7796}"/>
    <cellStyle name="Normal 3 3 3 2 2 3 4" xfId="10158" xr:uid="{5385E971-071A-4C7B-8D64-1DFA0976D21D}"/>
    <cellStyle name="Normal 3 3 3 2 2 3 4 2" xfId="26815" xr:uid="{F1BE5766-98BA-43EA-A3AE-D1B33D102276}"/>
    <cellStyle name="Normal 3 3 3 2 2 3 5" xfId="18487" xr:uid="{5EAE3FB7-BC9B-466A-BB92-9A849C2506AC}"/>
    <cellStyle name="Normal 3 3 3 2 2 4" xfId="3277" xr:uid="{6B11A917-C1C1-48E3-928D-F7E05F15939E}"/>
    <cellStyle name="Normal 3 3 3 2 2 4 2" xfId="11607" xr:uid="{DB98AA4C-BEDF-4E90-ADB6-08D3B6934506}"/>
    <cellStyle name="Normal 3 3 3 2 2 4 2 2" xfId="28264" xr:uid="{16FE8452-AB2C-4F0B-A37E-D68AD8B8F82B}"/>
    <cellStyle name="Normal 3 3 3 2 2 4 3" xfId="19936" xr:uid="{887A1358-568C-4625-8FE1-9B7D31C45B5C}"/>
    <cellStyle name="Normal 3 3 3 2 2 5" xfId="6053" xr:uid="{AD4B6740-907F-4E42-855F-4F642F473878}"/>
    <cellStyle name="Normal 3 3 3 2 2 5 2" xfId="14383" xr:uid="{F13B07A1-B1CE-43DB-836B-9EDD3E7D44C5}"/>
    <cellStyle name="Normal 3 3 3 2 2 5 2 2" xfId="31040" xr:uid="{0DEAE454-7AE4-468F-A11D-12ADF69744C5}"/>
    <cellStyle name="Normal 3 3 3 2 2 5 3" xfId="22712" xr:uid="{F030EDC6-EA7A-4D30-A7A6-AD4866DD6C77}"/>
    <cellStyle name="Normal 3 3 3 2 2 6" xfId="8831" xr:uid="{18C6A718-2F68-42D6-AC30-D3771A6507AB}"/>
    <cellStyle name="Normal 3 3 3 2 2 6 2" xfId="25488" xr:uid="{620E5791-8168-4595-AC50-AF796C90671F}"/>
    <cellStyle name="Normal 3 3 3 2 2 7" xfId="17160" xr:uid="{B672CBAF-1EF1-4511-A9DA-C8855F2A3855}"/>
    <cellStyle name="Normal 3 3 3 2 3" xfId="720" xr:uid="{E7E10CCA-B8E3-4468-9419-B868A31AA83B}"/>
    <cellStyle name="Normal 3 3 3 2 3 2" xfId="2050" xr:uid="{9E2A20E6-6857-474E-A2CC-BB5F7E9218AE}"/>
    <cellStyle name="Normal 3 3 3 2 3 2 2" xfId="4840" xr:uid="{C220C399-6A6E-4EE9-9B4A-5A58531B0F22}"/>
    <cellStyle name="Normal 3 3 3 2 3 2 2 2" xfId="13170" xr:uid="{77126948-8975-4E2A-A257-A4A5013EB157}"/>
    <cellStyle name="Normal 3 3 3 2 3 2 2 2 2" xfId="29827" xr:uid="{59173201-41C3-4DB3-B3AF-62755BF31BE3}"/>
    <cellStyle name="Normal 3 3 3 2 3 2 2 3" xfId="21499" xr:uid="{97D576D3-5BA4-4433-B2FB-10AA10309364}"/>
    <cellStyle name="Normal 3 3 3 2 3 2 3" xfId="7616" xr:uid="{862BE257-FFB9-4884-9990-756427E19549}"/>
    <cellStyle name="Normal 3 3 3 2 3 2 3 2" xfId="15946" xr:uid="{52A42F95-CDED-49BB-A073-EDB30B3172B2}"/>
    <cellStyle name="Normal 3 3 3 2 3 2 3 2 2" xfId="32603" xr:uid="{C5BAAEB9-A1F3-477C-A6E6-D465AE66684C}"/>
    <cellStyle name="Normal 3 3 3 2 3 2 3 3" xfId="24275" xr:uid="{8F5E98BD-2404-43F1-B0F6-8E10070DB373}"/>
    <cellStyle name="Normal 3 3 3 2 3 2 4" xfId="10394" xr:uid="{2325F17D-8C20-4BC6-9264-198B07058C1C}"/>
    <cellStyle name="Normal 3 3 3 2 3 2 4 2" xfId="27051" xr:uid="{5C34A6EA-B5B2-4DAC-9D66-54EBFF08BCE4}"/>
    <cellStyle name="Normal 3 3 3 2 3 2 5" xfId="18723" xr:uid="{E661E949-B8D7-4BA8-A9C2-4FA955503B9C}"/>
    <cellStyle name="Normal 3 3 3 2 3 3" xfId="3513" xr:uid="{578241F1-02B8-4849-BCD7-F072CF6EDE47}"/>
    <cellStyle name="Normal 3 3 3 2 3 3 2" xfId="11843" xr:uid="{1DBFF203-535F-4198-9FF7-EC56EE3231A1}"/>
    <cellStyle name="Normal 3 3 3 2 3 3 2 2" xfId="28500" xr:uid="{4FAE4E06-0C97-4187-AFDB-CD152706B7F7}"/>
    <cellStyle name="Normal 3 3 3 2 3 3 3" xfId="20172" xr:uid="{BADA980F-B6FB-4477-9376-909BE5581774}"/>
    <cellStyle name="Normal 3 3 3 2 3 4" xfId="6289" xr:uid="{7055F7A1-44AF-44A3-A53F-C8AD5FFEA0D9}"/>
    <cellStyle name="Normal 3 3 3 2 3 4 2" xfId="14619" xr:uid="{125AC3A1-9DBF-4E4E-B871-6A9118AFC667}"/>
    <cellStyle name="Normal 3 3 3 2 3 4 2 2" xfId="31276" xr:uid="{565343B8-4621-4508-85C4-272D8B6BE8A5}"/>
    <cellStyle name="Normal 3 3 3 2 3 4 3" xfId="22948" xr:uid="{6393D409-2259-46A8-B86B-44C110CE7064}"/>
    <cellStyle name="Normal 3 3 3 2 3 5" xfId="9067" xr:uid="{613B9577-8ECB-4185-8122-DA97EA9A48E3}"/>
    <cellStyle name="Normal 3 3 3 2 3 5 2" xfId="25724" xr:uid="{6BDD1FD1-C4C2-4567-A979-B7E62AF42D6A}"/>
    <cellStyle name="Normal 3 3 3 2 3 6" xfId="17396" xr:uid="{44758EE9-6E2B-4A81-B016-AD690CCAFA37}"/>
    <cellStyle name="Normal 3 3 3 2 4" xfId="1197" xr:uid="{93E3CA68-96F8-4E91-99EE-73840AADE2FD}"/>
    <cellStyle name="Normal 3 3 3 2 4 2" xfId="2525" xr:uid="{2632FF6F-5ED0-448C-BA32-A8A7B948DF4D}"/>
    <cellStyle name="Normal 3 3 3 2 4 2 2" xfId="5315" xr:uid="{F041249A-0D57-4413-8B42-0B0240EACE54}"/>
    <cellStyle name="Normal 3 3 3 2 4 2 2 2" xfId="13645" xr:uid="{40892C12-8B0C-44C2-A954-B20176F14660}"/>
    <cellStyle name="Normal 3 3 3 2 4 2 2 2 2" xfId="30302" xr:uid="{2E378B3F-1FBA-40AD-B81A-0B0D5BF10649}"/>
    <cellStyle name="Normal 3 3 3 2 4 2 2 3" xfId="21974" xr:uid="{FD54F93C-1456-414C-98A9-164E159BA6AF}"/>
    <cellStyle name="Normal 3 3 3 2 4 2 3" xfId="8091" xr:uid="{F3618877-13FD-4A27-8F8A-A80F7AF7E362}"/>
    <cellStyle name="Normal 3 3 3 2 4 2 3 2" xfId="16421" xr:uid="{E576DAF4-3C3F-483E-ACEB-E0D485FBAE09}"/>
    <cellStyle name="Normal 3 3 3 2 4 2 3 2 2" xfId="33078" xr:uid="{B05C1890-F75F-4782-BC02-5061B2CFE2EF}"/>
    <cellStyle name="Normal 3 3 3 2 4 2 3 3" xfId="24750" xr:uid="{723700C7-864C-4457-949A-70FDF0AAB297}"/>
    <cellStyle name="Normal 3 3 3 2 4 2 4" xfId="10869" xr:uid="{E5D09357-191B-4FDC-96FF-087C4CA51636}"/>
    <cellStyle name="Normal 3 3 3 2 4 2 4 2" xfId="27526" xr:uid="{1F540850-94AF-49B5-B247-8DD7DE85F0B4}"/>
    <cellStyle name="Normal 3 3 3 2 4 2 5" xfId="19198" xr:uid="{7653EDBA-1401-43C4-96F8-530CD7661EA3}"/>
    <cellStyle name="Normal 3 3 3 2 4 3" xfId="3988" xr:uid="{13DE7941-D01F-4859-B311-9D825B84CE63}"/>
    <cellStyle name="Normal 3 3 3 2 4 3 2" xfId="12318" xr:uid="{496990BB-3327-4E88-B358-F6F233DDEA2D}"/>
    <cellStyle name="Normal 3 3 3 2 4 3 2 2" xfId="28975" xr:uid="{FE2350D4-E852-4CD8-B4D3-F5754A71C84D}"/>
    <cellStyle name="Normal 3 3 3 2 4 3 3" xfId="20647" xr:uid="{A41C2EE6-65E2-42C4-9193-A55F6E45853A}"/>
    <cellStyle name="Normal 3 3 3 2 4 4" xfId="6764" xr:uid="{037D7D32-2986-4625-B4CC-EC309618E341}"/>
    <cellStyle name="Normal 3 3 3 2 4 4 2" xfId="15094" xr:uid="{A28A4D17-1246-4635-9BFC-8046E3D83CDA}"/>
    <cellStyle name="Normal 3 3 3 2 4 4 2 2" xfId="31751" xr:uid="{F87074F9-A768-4710-A2A6-4B2CDB0256EB}"/>
    <cellStyle name="Normal 3 3 3 2 4 4 3" xfId="23423" xr:uid="{8ADDA3B0-F2A6-4FDD-8CB5-1E8810EF8367}"/>
    <cellStyle name="Normal 3 3 3 2 4 5" xfId="9542" xr:uid="{187624CC-7FB6-4D7D-B0C3-0C2B2A1F121E}"/>
    <cellStyle name="Normal 3 3 3 2 4 5 2" xfId="26199" xr:uid="{BD86604B-7229-4BE2-80EC-077E18479CDB}"/>
    <cellStyle name="Normal 3 3 3 2 4 6" xfId="17871" xr:uid="{FB036C7B-651B-4C95-9FFC-A9687A101504}"/>
    <cellStyle name="Normal 3 3 3 2 5" xfId="1577" xr:uid="{C0529977-1E7E-4328-B761-8A26B7F2DEC2}"/>
    <cellStyle name="Normal 3 3 3 2 5 2" xfId="4367" xr:uid="{8FB5F9C8-1C93-4095-B119-82226D45C605}"/>
    <cellStyle name="Normal 3 3 3 2 5 2 2" xfId="12697" xr:uid="{A04A6FA8-F70C-43D2-B296-BBFDA9ABFE1F}"/>
    <cellStyle name="Normal 3 3 3 2 5 2 2 2" xfId="29354" xr:uid="{CFE05066-A9E4-405F-A382-08E3E31FC8B9}"/>
    <cellStyle name="Normal 3 3 3 2 5 2 3" xfId="21026" xr:uid="{BDEE822D-0997-41A2-B76F-68D19DF00F17}"/>
    <cellStyle name="Normal 3 3 3 2 5 3" xfId="7143" xr:uid="{2CA18F3B-CE30-4FCC-9409-2C2CF356367B}"/>
    <cellStyle name="Normal 3 3 3 2 5 3 2" xfId="15473" xr:uid="{1D083F6D-FEE8-4230-8A8A-895C153C58A5}"/>
    <cellStyle name="Normal 3 3 3 2 5 3 2 2" xfId="32130" xr:uid="{4D515746-0044-4FC6-80DF-376F661D01D5}"/>
    <cellStyle name="Normal 3 3 3 2 5 3 3" xfId="23802" xr:uid="{32481C3E-213E-46F6-8FE4-285A8CAF79D9}"/>
    <cellStyle name="Normal 3 3 3 2 5 4" xfId="9921" xr:uid="{190C3FAE-4BC4-47C6-B967-AD92A6F24396}"/>
    <cellStyle name="Normal 3 3 3 2 5 4 2" xfId="26578" xr:uid="{22D9BDC2-B057-42C3-932E-633F5B36FAA6}"/>
    <cellStyle name="Normal 3 3 3 2 5 5" xfId="18250" xr:uid="{662F305A-CD1B-4FED-B6D2-E3C1208B15E8}"/>
    <cellStyle name="Normal 3 3 3 2 6" xfId="3040" xr:uid="{7DC97349-0E70-4C45-ACA2-0FF972F39337}"/>
    <cellStyle name="Normal 3 3 3 2 6 2" xfId="11370" xr:uid="{F56D3D00-A212-465B-8574-FFD1593A2D18}"/>
    <cellStyle name="Normal 3 3 3 2 6 2 2" xfId="28027" xr:uid="{88752DBB-30A8-460D-AB1E-46C11ED409CA}"/>
    <cellStyle name="Normal 3 3 3 2 6 3" xfId="19699" xr:uid="{C7CD8840-820B-4F98-8A03-251F0151FEA1}"/>
    <cellStyle name="Normal 3 3 3 2 7" xfId="5816" xr:uid="{4858A71B-B4AC-41A2-A900-809CA3DEB8B1}"/>
    <cellStyle name="Normal 3 3 3 2 7 2" xfId="14146" xr:uid="{CD4EFD7A-A3A0-48FA-A593-E22AD2EB93FD}"/>
    <cellStyle name="Normal 3 3 3 2 7 2 2" xfId="30803" xr:uid="{85A46CC7-2DE8-4E3F-9F0A-62959F0F4A44}"/>
    <cellStyle name="Normal 3 3 3 2 7 3" xfId="22475" xr:uid="{2694292B-2403-4C63-B73B-E92885FA5C64}"/>
    <cellStyle name="Normal 3 3 3 2 8" xfId="8594" xr:uid="{36BB162B-27ED-4AA3-94A9-F3DE63BDB71F}"/>
    <cellStyle name="Normal 3 3 3 2 8 2" xfId="25251" xr:uid="{44A52012-F13E-4B87-8ACE-ABDC2AEA16D1}"/>
    <cellStyle name="Normal 3 3 3 2 9" xfId="16923" xr:uid="{256E725D-B3D0-4294-A2AB-00C245B62244}"/>
    <cellStyle name="Normal 3 3 3 3" xfId="364" xr:uid="{983630E9-5744-4C83-9F0F-3E10C4995F46}"/>
    <cellStyle name="Normal 3 3 3 3 2" xfId="843" xr:uid="{57C0E989-6306-4148-9C06-8318ADAC5C50}"/>
    <cellStyle name="Normal 3 3 3 3 2 2" xfId="2171" xr:uid="{B758D585-0960-4C6B-BC6A-6BA478BBA4D2}"/>
    <cellStyle name="Normal 3 3 3 3 2 2 2" xfId="4961" xr:uid="{953494F6-B73C-419C-8860-DC2B443B1AFF}"/>
    <cellStyle name="Normal 3 3 3 3 2 2 2 2" xfId="13291" xr:uid="{336B7EA1-4964-4383-A3EA-BF242F9DF529}"/>
    <cellStyle name="Normal 3 3 3 3 2 2 2 2 2" xfId="29948" xr:uid="{0BF03ECB-9786-405B-97AD-C0DDBE9E2BAA}"/>
    <cellStyle name="Normal 3 3 3 3 2 2 2 3" xfId="21620" xr:uid="{E7D5E5A1-0A45-440B-BF0B-DEA4430963F1}"/>
    <cellStyle name="Normal 3 3 3 3 2 2 3" xfId="7737" xr:uid="{9A373934-97FE-46F6-9466-0920A5A32645}"/>
    <cellStyle name="Normal 3 3 3 3 2 2 3 2" xfId="16067" xr:uid="{1B426DE1-EA4C-423B-9297-1395D8ECD8E1}"/>
    <cellStyle name="Normal 3 3 3 3 2 2 3 2 2" xfId="32724" xr:uid="{AF2C01BD-15F6-407C-B242-D85E811908E5}"/>
    <cellStyle name="Normal 3 3 3 3 2 2 3 3" xfId="24396" xr:uid="{54673A06-407B-45A2-87B3-977BED484964}"/>
    <cellStyle name="Normal 3 3 3 3 2 2 4" xfId="10515" xr:uid="{069FA2B5-10DA-4709-8161-9E0EE99C928B}"/>
    <cellStyle name="Normal 3 3 3 3 2 2 4 2" xfId="27172" xr:uid="{B61D85A7-1DBB-4B3B-9394-D207E059D6FD}"/>
    <cellStyle name="Normal 3 3 3 3 2 2 5" xfId="18844" xr:uid="{0F9286FF-CD52-40D2-BFFB-3CF8099A011A}"/>
    <cellStyle name="Normal 3 3 3 3 2 3" xfId="3634" xr:uid="{E6FFC249-872F-4E56-BFB1-3BFD9FB1FB02}"/>
    <cellStyle name="Normal 3 3 3 3 2 3 2" xfId="11964" xr:uid="{64270618-BDF3-46E1-9C97-60CFDF26DF6E}"/>
    <cellStyle name="Normal 3 3 3 3 2 3 2 2" xfId="28621" xr:uid="{FA2A20E0-7848-43DF-BB14-D2006E39F5DA}"/>
    <cellStyle name="Normal 3 3 3 3 2 3 3" xfId="20293" xr:uid="{09BA8EA0-834E-4C78-9995-BB072F32FED7}"/>
    <cellStyle name="Normal 3 3 3 3 2 4" xfId="6410" xr:uid="{2AAA57E7-5542-44D8-8E5B-29AB8163B80F}"/>
    <cellStyle name="Normal 3 3 3 3 2 4 2" xfId="14740" xr:uid="{5F59D8BC-35B7-4B82-962C-628CFB1B802F}"/>
    <cellStyle name="Normal 3 3 3 3 2 4 2 2" xfId="31397" xr:uid="{978C27F0-5791-41C8-91FB-31961BF7C8B6}"/>
    <cellStyle name="Normal 3 3 3 3 2 4 3" xfId="23069" xr:uid="{C9FCE04A-5E85-42E5-A9A5-4009AAABA5F2}"/>
    <cellStyle name="Normal 3 3 3 3 2 5" xfId="9188" xr:uid="{FBA05C9E-DDA7-4E58-8C0E-2C75E0ED6A09}"/>
    <cellStyle name="Normal 3 3 3 3 2 5 2" xfId="25845" xr:uid="{20ABE7D2-34B4-4FC9-B811-E94DDE22585E}"/>
    <cellStyle name="Normal 3 3 3 3 2 6" xfId="17517" xr:uid="{A2AC120A-A7D7-44B7-8DF3-AB78269A419B}"/>
    <cellStyle name="Normal 3 3 3 3 3" xfId="1694" xr:uid="{7BFBC5BB-455C-40D2-A604-AE964982057A}"/>
    <cellStyle name="Normal 3 3 3 3 3 2" xfId="4484" xr:uid="{2F4ACB7E-1849-43A8-B1D4-3E1F6F10F5FD}"/>
    <cellStyle name="Normal 3 3 3 3 3 2 2" xfId="12814" xr:uid="{0F1069D2-AA8F-48A1-8BF0-03FC2B4B561F}"/>
    <cellStyle name="Normal 3 3 3 3 3 2 2 2" xfId="29471" xr:uid="{3CD85C62-6EF7-4D87-89C1-54986E21BD45}"/>
    <cellStyle name="Normal 3 3 3 3 3 2 3" xfId="21143" xr:uid="{3D3A3929-C116-42C2-9CA5-5F7BE1A31E0A}"/>
    <cellStyle name="Normal 3 3 3 3 3 3" xfId="7260" xr:uid="{E56868FE-49B1-4B0C-A2D9-FD576FAE4F1C}"/>
    <cellStyle name="Normal 3 3 3 3 3 3 2" xfId="15590" xr:uid="{3F2DFD12-DF1F-4323-8B5C-BA8434735F38}"/>
    <cellStyle name="Normal 3 3 3 3 3 3 2 2" xfId="32247" xr:uid="{E7BF0A52-AD83-4168-BB4D-6F002656966B}"/>
    <cellStyle name="Normal 3 3 3 3 3 3 3" xfId="23919" xr:uid="{D76CE7B1-BCA7-4911-9B2E-EE2E33D4668F}"/>
    <cellStyle name="Normal 3 3 3 3 3 4" xfId="10038" xr:uid="{C95CAA2D-840F-4B17-9382-2DE025CBC15E}"/>
    <cellStyle name="Normal 3 3 3 3 3 4 2" xfId="26695" xr:uid="{B2D62287-AF81-4E76-96C4-2AEE0447F25C}"/>
    <cellStyle name="Normal 3 3 3 3 3 5" xfId="18367" xr:uid="{D8DFE3E3-592C-44CC-9832-AC31737C6971}"/>
    <cellStyle name="Normal 3 3 3 3 4" xfId="3157" xr:uid="{77C70B7A-EF16-44DF-B34C-301B962FA98D}"/>
    <cellStyle name="Normal 3 3 3 3 4 2" xfId="11487" xr:uid="{32EC5759-A2F5-4F83-A615-FCA71A5FCF4E}"/>
    <cellStyle name="Normal 3 3 3 3 4 2 2" xfId="28144" xr:uid="{F6C98712-2AE9-410F-87A6-C22FD04C7E46}"/>
    <cellStyle name="Normal 3 3 3 3 4 3" xfId="19816" xr:uid="{4590DE88-69F2-4D00-997F-CD15F5ED696F}"/>
    <cellStyle name="Normal 3 3 3 3 5" xfId="5933" xr:uid="{BFF10A12-CCE5-48AD-B155-F5F9A6525476}"/>
    <cellStyle name="Normal 3 3 3 3 5 2" xfId="14263" xr:uid="{CED96E5B-12CE-4E92-8236-63FC96421904}"/>
    <cellStyle name="Normal 3 3 3 3 5 2 2" xfId="30920" xr:uid="{D64A778E-A258-4A3E-81D8-E0B1784906CC}"/>
    <cellStyle name="Normal 3 3 3 3 5 3" xfId="22592" xr:uid="{40A46636-A1CB-45D2-9CD8-002E90A51950}"/>
    <cellStyle name="Normal 3 3 3 3 6" xfId="8711" xr:uid="{FF6F176C-28B7-4405-BCC5-A19C3FB8E8B8}"/>
    <cellStyle name="Normal 3 3 3 3 6 2" xfId="25368" xr:uid="{8EB47BD8-D89E-4F0F-AE2C-74EC7F6F86E2}"/>
    <cellStyle name="Normal 3 3 3 3 7" xfId="17040" xr:uid="{333E9FBB-6A97-4594-99A3-F66B39E83156}"/>
    <cellStyle name="Normal 3 3 3 4" xfId="600" xr:uid="{0AB436A1-8B52-4D56-BDE9-5E945C8A5C99}"/>
    <cellStyle name="Normal 3 3 3 4 2" xfId="1930" xr:uid="{48776DAF-8F39-4A3B-9956-65AAF25AED35}"/>
    <cellStyle name="Normal 3 3 3 4 2 2" xfId="4720" xr:uid="{7DCA44E2-0B8C-4172-BB2B-763D9A9FC5EC}"/>
    <cellStyle name="Normal 3 3 3 4 2 2 2" xfId="13050" xr:uid="{7BFAF97D-CA38-4F9C-A1AF-F426F84D415A}"/>
    <cellStyle name="Normal 3 3 3 4 2 2 2 2" xfId="29707" xr:uid="{F6E5A16D-BEA8-468A-BC2F-9BD6DAB95A4E}"/>
    <cellStyle name="Normal 3 3 3 4 2 2 3" xfId="21379" xr:uid="{ACE69027-4B22-44B8-9C2E-439368B733C2}"/>
    <cellStyle name="Normal 3 3 3 4 2 3" xfId="7496" xr:uid="{CD18A62B-F919-4BCF-AC79-2FD1C90D9C02}"/>
    <cellStyle name="Normal 3 3 3 4 2 3 2" xfId="15826" xr:uid="{389271AC-2B14-4E35-973D-C96E44158130}"/>
    <cellStyle name="Normal 3 3 3 4 2 3 2 2" xfId="32483" xr:uid="{A55F1520-7044-49DA-B223-DF05789A31F5}"/>
    <cellStyle name="Normal 3 3 3 4 2 3 3" xfId="24155" xr:uid="{41C5D3B4-423B-4269-B4B5-92F5B2D047ED}"/>
    <cellStyle name="Normal 3 3 3 4 2 4" xfId="10274" xr:uid="{113DB897-93E1-4647-9EA2-C56C25B6A555}"/>
    <cellStyle name="Normal 3 3 3 4 2 4 2" xfId="26931" xr:uid="{2AF458EE-0B64-4FAC-944A-72A5CFB82E76}"/>
    <cellStyle name="Normal 3 3 3 4 2 5" xfId="18603" xr:uid="{75613228-8280-47CE-B62E-C4A449A66748}"/>
    <cellStyle name="Normal 3 3 3 4 3" xfId="3393" xr:uid="{1E021F87-16F9-4AEE-AC39-A608E6493BE7}"/>
    <cellStyle name="Normal 3 3 3 4 3 2" xfId="11723" xr:uid="{62F9D9ED-22C5-4BE6-BE97-1EEA962D56DE}"/>
    <cellStyle name="Normal 3 3 3 4 3 2 2" xfId="28380" xr:uid="{09CACE7F-3C11-4B4A-B1D8-5A06FFC6F7A5}"/>
    <cellStyle name="Normal 3 3 3 4 3 3" xfId="20052" xr:uid="{C2310AB4-088D-4905-9F50-DF219EF64997}"/>
    <cellStyle name="Normal 3 3 3 4 4" xfId="6169" xr:uid="{06937E81-6F1F-4F2B-8AAB-AC18F0BC8B74}"/>
    <cellStyle name="Normal 3 3 3 4 4 2" xfId="14499" xr:uid="{B6B93235-7E5E-4F8E-9204-03B145F3AA41}"/>
    <cellStyle name="Normal 3 3 3 4 4 2 2" xfId="31156" xr:uid="{BBDF74ED-34DB-4B57-97A6-3F84E95473E8}"/>
    <cellStyle name="Normal 3 3 3 4 4 3" xfId="22828" xr:uid="{FF4EE1D0-2335-468C-88CA-E5444D39AB2B}"/>
    <cellStyle name="Normal 3 3 3 4 5" xfId="8947" xr:uid="{3EB76729-2A0F-4D1F-AD27-55B73B243A38}"/>
    <cellStyle name="Normal 3 3 3 4 5 2" xfId="25604" xr:uid="{A99AA76D-3D8F-4FC1-80BD-015E9DEE7738}"/>
    <cellStyle name="Normal 3 3 3 4 6" xfId="17276" xr:uid="{44985429-51C4-4178-85F6-939B2F9B8E85}"/>
    <cellStyle name="Normal 3 3 3 5" xfId="1077" xr:uid="{F8E0F2E1-51A3-474E-9920-F16FC6DEF76B}"/>
    <cellStyle name="Normal 3 3 3 5 2" xfId="2405" xr:uid="{D99835D8-0091-4301-B448-FB4467DB6E51}"/>
    <cellStyle name="Normal 3 3 3 5 2 2" xfId="5195" xr:uid="{62D319B7-12AF-4869-AFE5-A8D1B6E433D8}"/>
    <cellStyle name="Normal 3 3 3 5 2 2 2" xfId="13525" xr:uid="{B2208F79-00ED-434D-B70B-E89BCC860B27}"/>
    <cellStyle name="Normal 3 3 3 5 2 2 2 2" xfId="30182" xr:uid="{66C41FD6-0D33-4AA6-8BAD-CA70DEE5FF23}"/>
    <cellStyle name="Normal 3 3 3 5 2 2 3" xfId="21854" xr:uid="{55B03797-D2FA-4CE2-B9FE-2FF26D2009E2}"/>
    <cellStyle name="Normal 3 3 3 5 2 3" xfId="7971" xr:uid="{2BE13EC5-6C44-43D7-B71B-93E39B8035AE}"/>
    <cellStyle name="Normal 3 3 3 5 2 3 2" xfId="16301" xr:uid="{2DDE55F0-32BB-44DA-A289-A4B9601587F2}"/>
    <cellStyle name="Normal 3 3 3 5 2 3 2 2" xfId="32958" xr:uid="{7D8BBE0D-E1E4-4599-B60C-F3BC208F6885}"/>
    <cellStyle name="Normal 3 3 3 5 2 3 3" xfId="24630" xr:uid="{8524D1F2-7136-4E55-A1C2-A44FB4446492}"/>
    <cellStyle name="Normal 3 3 3 5 2 4" xfId="10749" xr:uid="{B2630707-2641-4D82-B7A8-AA3F94C337D6}"/>
    <cellStyle name="Normal 3 3 3 5 2 4 2" xfId="27406" xr:uid="{3404B66D-6F16-4200-BB4A-0A3E0198602B}"/>
    <cellStyle name="Normal 3 3 3 5 2 5" xfId="19078" xr:uid="{4FC0966A-6CD8-4095-8FE4-02E2C4ECB441}"/>
    <cellStyle name="Normal 3 3 3 5 3" xfId="3868" xr:uid="{89ED706C-12C8-45C0-978E-A45174AA0FD3}"/>
    <cellStyle name="Normal 3 3 3 5 3 2" xfId="12198" xr:uid="{69403EF0-1AC3-4871-B1EE-D5C6A9F6CC14}"/>
    <cellStyle name="Normal 3 3 3 5 3 2 2" xfId="28855" xr:uid="{C999C08E-CBBD-4817-9EF7-D82D84D4EE54}"/>
    <cellStyle name="Normal 3 3 3 5 3 3" xfId="20527" xr:uid="{7C8867F4-0306-4E0E-8B6C-8EE0B87BF577}"/>
    <cellStyle name="Normal 3 3 3 5 4" xfId="6644" xr:uid="{8009DB07-9EF4-40CE-8AD5-05D6E3127714}"/>
    <cellStyle name="Normal 3 3 3 5 4 2" xfId="14974" xr:uid="{E823E185-5960-4BEB-A23A-E233BF32701B}"/>
    <cellStyle name="Normal 3 3 3 5 4 2 2" xfId="31631" xr:uid="{80D4C7E4-AC6A-4B0B-81DB-5BF2DA73C602}"/>
    <cellStyle name="Normal 3 3 3 5 4 3" xfId="23303" xr:uid="{A95ABACA-210C-4B2A-B5C4-D9BC2A3A9362}"/>
    <cellStyle name="Normal 3 3 3 5 5" xfId="9422" xr:uid="{02771DEE-2FAA-4959-A96E-A19C82F17354}"/>
    <cellStyle name="Normal 3 3 3 5 5 2" xfId="26079" xr:uid="{DD1CF4DC-5A25-43F6-83E7-85C66F0B7FB8}"/>
    <cellStyle name="Normal 3 3 3 5 6" xfId="17751" xr:uid="{30BFCACC-2E48-4479-8EF7-CCC19CE952FE}"/>
    <cellStyle name="Normal 3 3 3 6" xfId="1342" xr:uid="{2E585B8F-A3BC-4E81-BB6F-60B7D9A30D6B}"/>
    <cellStyle name="Normal 3 3 3 6 2" xfId="2670" xr:uid="{4BB00E3D-E0A3-4999-8AE3-DAEB776CD109}"/>
    <cellStyle name="Normal 3 3 3 6 2 2" xfId="5460" xr:uid="{36F3D1B3-9E91-4D73-8E45-44B344933CC3}"/>
    <cellStyle name="Normal 3 3 3 6 2 2 2" xfId="13790" xr:uid="{BC227251-8849-49D7-90D8-31149835BE98}"/>
    <cellStyle name="Normal 3 3 3 6 2 2 2 2" xfId="30447" xr:uid="{DE893A66-D001-4B20-A71C-7388B2E874DD}"/>
    <cellStyle name="Normal 3 3 3 6 2 2 3" xfId="22119" xr:uid="{F1A76964-A658-4BA7-8C65-3BBDAC53BFB6}"/>
    <cellStyle name="Normal 3 3 3 6 2 3" xfId="8236" xr:uid="{6396C975-2138-47C0-A4B0-89B66B72FE2D}"/>
    <cellStyle name="Normal 3 3 3 6 2 3 2" xfId="16566" xr:uid="{4DC47BA3-A023-4FC3-B6C1-32EFCE4DD538}"/>
    <cellStyle name="Normal 3 3 3 6 2 3 2 2" xfId="33223" xr:uid="{A4590E00-AD84-4F50-B0A2-597A65E6D544}"/>
    <cellStyle name="Normal 3 3 3 6 2 3 3" xfId="24895" xr:uid="{6E49AF9B-70B4-4F64-8051-58156385DB09}"/>
    <cellStyle name="Normal 3 3 3 6 2 4" xfId="11014" xr:uid="{0560E461-978F-4C5D-9AE9-ACD40AFC3718}"/>
    <cellStyle name="Normal 3 3 3 6 2 4 2" xfId="27671" xr:uid="{3638E106-A366-4048-A9F7-D7CC271606A8}"/>
    <cellStyle name="Normal 3 3 3 6 2 5" xfId="19343" xr:uid="{CFF5AF1F-3663-4DC3-9440-BF3E7D83EC2D}"/>
    <cellStyle name="Normal 3 3 3 6 3" xfId="4133" xr:uid="{572776EB-9D02-4F6F-A1CE-B108DBA9C7F5}"/>
    <cellStyle name="Normal 3 3 3 6 3 2" xfId="12463" xr:uid="{067A7902-D69B-448A-9148-439D6DCC0B0F}"/>
    <cellStyle name="Normal 3 3 3 6 3 2 2" xfId="29120" xr:uid="{C2E25959-EAAE-4266-8599-93C06748463B}"/>
    <cellStyle name="Normal 3 3 3 6 3 3" xfId="20792" xr:uid="{B04C564E-357F-488E-8744-769D84DB6FD6}"/>
    <cellStyle name="Normal 3 3 3 6 4" xfId="6909" xr:uid="{E2BF88BD-A7AE-4CAC-8DE0-B6C10C5FD9D8}"/>
    <cellStyle name="Normal 3 3 3 6 4 2" xfId="15239" xr:uid="{8C509753-081C-4845-8782-84C3CDD257A9}"/>
    <cellStyle name="Normal 3 3 3 6 4 2 2" xfId="31896" xr:uid="{76B62BC4-1D1D-4BAC-B32F-F88DE2779324}"/>
    <cellStyle name="Normal 3 3 3 6 4 3" xfId="23568" xr:uid="{4E60BAA7-EF3D-4B21-BBC7-86A22B6BCC91}"/>
    <cellStyle name="Normal 3 3 3 6 5" xfId="9687" xr:uid="{5F75349B-E71C-416C-97FB-BAC93F1F9477}"/>
    <cellStyle name="Normal 3 3 3 6 5 2" xfId="26344" xr:uid="{C71F924B-2A4D-4F58-9AFE-E3D1A8454CD4}"/>
    <cellStyle name="Normal 3 3 3 6 6" xfId="18016" xr:uid="{6284590C-D3CD-4C49-86CE-21512CC2C094}"/>
    <cellStyle name="Normal 3 3 3 7" xfId="1457" xr:uid="{45BB854E-427F-46DF-81A7-E8F664C3B4C8}"/>
    <cellStyle name="Normal 3 3 3 7 2" xfId="4247" xr:uid="{3773B1BB-EB2E-4115-89F3-7663C0A128C4}"/>
    <cellStyle name="Normal 3 3 3 7 2 2" xfId="12577" xr:uid="{810AC131-A9E9-4B23-A9BA-CFD898666FDD}"/>
    <cellStyle name="Normal 3 3 3 7 2 2 2" xfId="29234" xr:uid="{FA074194-8723-4182-B29D-E3732B2E2C87}"/>
    <cellStyle name="Normal 3 3 3 7 2 3" xfId="20906" xr:uid="{B93D0C5C-C873-4F6B-909A-973738CFD009}"/>
    <cellStyle name="Normal 3 3 3 7 3" xfId="7023" xr:uid="{7D857B97-D4FE-442A-B2DC-2B95352B97F0}"/>
    <cellStyle name="Normal 3 3 3 7 3 2" xfId="15353" xr:uid="{F5B3882D-EEE1-47DF-A9CE-0BB81317E699}"/>
    <cellStyle name="Normal 3 3 3 7 3 2 2" xfId="32010" xr:uid="{C788C3C4-2C70-4191-983C-3FC14C0E5625}"/>
    <cellStyle name="Normal 3 3 3 7 3 3" xfId="23682" xr:uid="{F62DD8EB-7179-4D6A-BBCC-B68455C6B032}"/>
    <cellStyle name="Normal 3 3 3 7 4" xfId="9801" xr:uid="{A0772D2E-DFB1-452B-AACB-979601E0F277}"/>
    <cellStyle name="Normal 3 3 3 7 4 2" xfId="26458" xr:uid="{628D7652-B951-489C-B297-6FF4CFBA2D09}"/>
    <cellStyle name="Normal 3 3 3 7 5" xfId="18130" xr:uid="{2A2E71B9-7CB9-4FEA-9A71-BD9D706291B5}"/>
    <cellStyle name="Normal 3 3 3 8" xfId="2920" xr:uid="{B7398A7B-7E5D-4785-9003-724D308F9DA9}"/>
    <cellStyle name="Normal 3 3 3 8 2" xfId="11250" xr:uid="{F39B0D6F-B965-4E4E-9743-9E27D9BF46E2}"/>
    <cellStyle name="Normal 3 3 3 8 2 2" xfId="27907" xr:uid="{4A28F5AA-7E1A-4DB3-B0AD-92B9AAB3B74A}"/>
    <cellStyle name="Normal 3 3 3 8 3" xfId="19579" xr:uid="{6EFB4776-31D5-47CA-BD4F-CB25D06115AD}"/>
    <cellStyle name="Normal 3 3 3 9" xfId="5696" xr:uid="{8A1C2C2A-0F97-4A83-B7AB-FFAE06D78BF6}"/>
    <cellStyle name="Normal 3 3 3 9 2" xfId="14026" xr:uid="{056D75F6-1A00-499F-90E3-86ECE579F69A}"/>
    <cellStyle name="Normal 3 3 3 9 2 2" xfId="30683" xr:uid="{D93213B2-54D7-44DB-9601-4880EFA09695}"/>
    <cellStyle name="Normal 3 3 3 9 3" xfId="22355" xr:uid="{419F1379-6D74-4FB1-9B7C-F0C69FD0EAC7}"/>
    <cellStyle name="Normal 3 3 4" xfId="181" xr:uid="{CFE70083-420C-4117-A54B-C186B98F03EA}"/>
    <cellStyle name="Normal 3 3 4 2" xfId="422" xr:uid="{5B5885BC-88C1-4385-A60B-C7FA5BEDF80E}"/>
    <cellStyle name="Normal 3 3 4 2 2" xfId="899" xr:uid="{96D6F4FC-3DC9-425B-807C-198C7B7FB86E}"/>
    <cellStyle name="Normal 3 3 4 2 2 2" xfId="2227" xr:uid="{6AE5E7C9-0AB5-4108-A30A-C212976871D1}"/>
    <cellStyle name="Normal 3 3 4 2 2 2 2" xfId="5017" xr:uid="{E390245D-6A46-4177-89C8-627B92EC2E00}"/>
    <cellStyle name="Normal 3 3 4 2 2 2 2 2" xfId="13347" xr:uid="{CB843BAC-0049-4FFC-9A75-B1059F58DD94}"/>
    <cellStyle name="Normal 3 3 4 2 2 2 2 2 2" xfId="30004" xr:uid="{36B54557-7669-4A07-98C5-E83EE192AE97}"/>
    <cellStyle name="Normal 3 3 4 2 2 2 2 3" xfId="21676" xr:uid="{1071D188-0F51-4408-9E8F-F69BABE56008}"/>
    <cellStyle name="Normal 3 3 4 2 2 2 3" xfId="7793" xr:uid="{82BF49CF-84DF-4714-803B-0D2001FF491E}"/>
    <cellStyle name="Normal 3 3 4 2 2 2 3 2" xfId="16123" xr:uid="{B8ABCE3A-A61A-4411-9F2F-4C73DCAF9D33}"/>
    <cellStyle name="Normal 3 3 4 2 2 2 3 2 2" xfId="32780" xr:uid="{15C17CAE-65BD-4191-9383-C6432D994091}"/>
    <cellStyle name="Normal 3 3 4 2 2 2 3 3" xfId="24452" xr:uid="{CB1447EC-3A68-4997-8DEF-B37A8B6E7704}"/>
    <cellStyle name="Normal 3 3 4 2 2 2 4" xfId="10571" xr:uid="{EEAE9F9E-8CEC-4364-9685-2005C01718A0}"/>
    <cellStyle name="Normal 3 3 4 2 2 2 4 2" xfId="27228" xr:uid="{5459EB37-397C-42DF-850B-1E364263D882}"/>
    <cellStyle name="Normal 3 3 4 2 2 2 5" xfId="18900" xr:uid="{1CAAE079-88D5-40BF-8C71-84C0BBFB4C22}"/>
    <cellStyle name="Normal 3 3 4 2 2 3" xfId="3690" xr:uid="{F05FC302-6F8A-432A-B5F2-F36A6F3EF11E}"/>
    <cellStyle name="Normal 3 3 4 2 2 3 2" xfId="12020" xr:uid="{6CBACADD-C129-40EB-89A5-EC6CFD4EDBDA}"/>
    <cellStyle name="Normal 3 3 4 2 2 3 2 2" xfId="28677" xr:uid="{87AF5C42-3E9A-4056-A5D8-773C124722DA}"/>
    <cellStyle name="Normal 3 3 4 2 2 3 3" xfId="20349" xr:uid="{26C791C1-4072-42EA-9633-55A268A5BF4B}"/>
    <cellStyle name="Normal 3 3 4 2 2 4" xfId="6466" xr:uid="{E612F5AC-FB41-4B32-B8C4-5E211DD287DF}"/>
    <cellStyle name="Normal 3 3 4 2 2 4 2" xfId="14796" xr:uid="{03C6F5AE-C3A2-49A3-8043-8CE815ACB60B}"/>
    <cellStyle name="Normal 3 3 4 2 2 4 2 2" xfId="31453" xr:uid="{58CA65F6-1287-450B-A2DB-D303B4423CFE}"/>
    <cellStyle name="Normal 3 3 4 2 2 4 3" xfId="23125" xr:uid="{95CD343B-2819-4948-B836-21CDE155E747}"/>
    <cellStyle name="Normal 3 3 4 2 2 5" xfId="9244" xr:uid="{5786F910-7256-4348-861B-B7F50EB31DA7}"/>
    <cellStyle name="Normal 3 3 4 2 2 5 2" xfId="25901" xr:uid="{EF9F043F-381A-4481-BD37-B1CFCDE2E8D4}"/>
    <cellStyle name="Normal 3 3 4 2 2 6" xfId="17573" xr:uid="{3EAED904-AF22-4B2C-BF86-B40814C7F321}"/>
    <cellStyle name="Normal 3 3 4 2 3" xfId="1752" xr:uid="{B21C3D93-348C-467E-B773-CFF3EB6F09E1}"/>
    <cellStyle name="Normal 3 3 4 2 3 2" xfId="4542" xr:uid="{2AEAAD5E-7718-4A67-B18D-81CE22DE5EA3}"/>
    <cellStyle name="Normal 3 3 4 2 3 2 2" xfId="12872" xr:uid="{BF8C28F2-CD3A-40C0-9B41-9F56AADC8C1B}"/>
    <cellStyle name="Normal 3 3 4 2 3 2 2 2" xfId="29529" xr:uid="{7ED99E5F-734B-4D21-8063-938C928480B0}"/>
    <cellStyle name="Normal 3 3 4 2 3 2 3" xfId="21201" xr:uid="{E11B1C78-6DEF-4416-9AEA-D78AA62CCCD3}"/>
    <cellStyle name="Normal 3 3 4 2 3 3" xfId="7318" xr:uid="{5F9F2D1B-4AAD-4AF6-9AD2-DADCC01FBBBA}"/>
    <cellStyle name="Normal 3 3 4 2 3 3 2" xfId="15648" xr:uid="{53BD9D37-4047-4D66-815B-21D79895278F}"/>
    <cellStyle name="Normal 3 3 4 2 3 3 2 2" xfId="32305" xr:uid="{B9AD091D-5751-4D7D-9003-1F5C65476ADD}"/>
    <cellStyle name="Normal 3 3 4 2 3 3 3" xfId="23977" xr:uid="{36C7DD7F-E0AB-4BCF-85EF-94B494F4D0A9}"/>
    <cellStyle name="Normal 3 3 4 2 3 4" xfId="10096" xr:uid="{D0D3B066-54D7-4D97-9559-9598A739C6EF}"/>
    <cellStyle name="Normal 3 3 4 2 3 4 2" xfId="26753" xr:uid="{E40D649B-254A-4A2C-9D94-4C6176656AD3}"/>
    <cellStyle name="Normal 3 3 4 2 3 5" xfId="18425" xr:uid="{FA3AA737-6075-43D0-A78A-D404DE4176A4}"/>
    <cellStyle name="Normal 3 3 4 2 4" xfId="3215" xr:uid="{3359A0ED-0811-4311-917A-8CC9BB03E2DC}"/>
    <cellStyle name="Normal 3 3 4 2 4 2" xfId="11545" xr:uid="{1D1C4C1D-5478-45F9-8C6E-2EC1CB989384}"/>
    <cellStyle name="Normal 3 3 4 2 4 2 2" xfId="28202" xr:uid="{82F8C3F4-2B27-45EB-B36C-10C9009940E5}"/>
    <cellStyle name="Normal 3 3 4 2 4 3" xfId="19874" xr:uid="{67B04A22-3A87-4255-A8C9-9F858F4F9FAD}"/>
    <cellStyle name="Normal 3 3 4 2 5" xfId="5991" xr:uid="{7CAAAB8C-6103-4F77-9C1E-68CE00338977}"/>
    <cellStyle name="Normal 3 3 4 2 5 2" xfId="14321" xr:uid="{A2FC8CC3-95CE-43E9-A13C-A21F19E53CD6}"/>
    <cellStyle name="Normal 3 3 4 2 5 2 2" xfId="30978" xr:uid="{9C40922B-C52D-4014-AAC0-0D908483399B}"/>
    <cellStyle name="Normal 3 3 4 2 5 3" xfId="22650" xr:uid="{1FB4BD87-04F5-4490-9CD5-D0150C9997A1}"/>
    <cellStyle name="Normal 3 3 4 2 6" xfId="8769" xr:uid="{DFF87542-2CD3-460F-95B0-95C0D5FA5809}"/>
    <cellStyle name="Normal 3 3 4 2 6 2" xfId="25426" xr:uid="{B63B7780-AC0E-4243-9B58-09663D460E11}"/>
    <cellStyle name="Normal 3 3 4 2 7" xfId="17098" xr:uid="{156DEDCA-A1FE-43A3-8DEA-361B87B7F982}"/>
    <cellStyle name="Normal 3 3 4 3" xfId="658" xr:uid="{82C582CC-7965-4EB2-AD7A-3AC3709A6983}"/>
    <cellStyle name="Normal 3 3 4 3 2" xfId="1988" xr:uid="{CF573F8C-1B17-479C-9A71-3485F78FA6B7}"/>
    <cellStyle name="Normal 3 3 4 3 2 2" xfId="4778" xr:uid="{EC8936F3-F70A-4162-A721-AF01C6227F88}"/>
    <cellStyle name="Normal 3 3 4 3 2 2 2" xfId="13108" xr:uid="{EDCA51AE-1BB1-4BCA-853D-2C5628F15084}"/>
    <cellStyle name="Normal 3 3 4 3 2 2 2 2" xfId="29765" xr:uid="{DECDB574-7BAC-4BF9-83BD-F8C36346CF9A}"/>
    <cellStyle name="Normal 3 3 4 3 2 2 3" xfId="21437" xr:uid="{74F071AD-442B-4E97-A81A-54AACA6CEEA4}"/>
    <cellStyle name="Normal 3 3 4 3 2 3" xfId="7554" xr:uid="{845F4BA0-3519-44CA-BF86-8E2A55C4CA47}"/>
    <cellStyle name="Normal 3 3 4 3 2 3 2" xfId="15884" xr:uid="{75260E30-7C55-41B5-8961-1DEB6574C8C5}"/>
    <cellStyle name="Normal 3 3 4 3 2 3 2 2" xfId="32541" xr:uid="{D4985142-1A5C-43A1-B467-2092D9BB65F6}"/>
    <cellStyle name="Normal 3 3 4 3 2 3 3" xfId="24213" xr:uid="{2A8D903B-75DE-4D4C-BE7C-0775ACD82637}"/>
    <cellStyle name="Normal 3 3 4 3 2 4" xfId="10332" xr:uid="{D232E903-FBC7-424B-98E8-4315D8AF0CB7}"/>
    <cellStyle name="Normal 3 3 4 3 2 4 2" xfId="26989" xr:uid="{C6401AAB-4B24-4CFF-9BF8-BB7D60A5DA97}"/>
    <cellStyle name="Normal 3 3 4 3 2 5" xfId="18661" xr:uid="{69574019-C0DA-4EC7-A105-016A0999E0D2}"/>
    <cellStyle name="Normal 3 3 4 3 3" xfId="3451" xr:uid="{C773C15E-899D-4334-A81C-C488C5834D4B}"/>
    <cellStyle name="Normal 3 3 4 3 3 2" xfId="11781" xr:uid="{42DB75E9-BC58-4DAB-B606-1C9DE00D72B5}"/>
    <cellStyle name="Normal 3 3 4 3 3 2 2" xfId="28438" xr:uid="{8EF817C8-2ECE-41E7-86B8-B2F19249F247}"/>
    <cellStyle name="Normal 3 3 4 3 3 3" xfId="20110" xr:uid="{2A53B5D2-1BE5-4DCD-B559-77F8962A72E8}"/>
    <cellStyle name="Normal 3 3 4 3 4" xfId="6227" xr:uid="{65D493D7-3040-4122-9421-B6DF3BE73D44}"/>
    <cellStyle name="Normal 3 3 4 3 4 2" xfId="14557" xr:uid="{DBA83F48-3993-4BE6-A18A-39E7D44067AA}"/>
    <cellStyle name="Normal 3 3 4 3 4 2 2" xfId="31214" xr:uid="{C3E94EFE-5136-4412-99CE-A7614EAFE7B3}"/>
    <cellStyle name="Normal 3 3 4 3 4 3" xfId="22886" xr:uid="{24B6C153-E6D3-4477-A187-979D4751C887}"/>
    <cellStyle name="Normal 3 3 4 3 5" xfId="9005" xr:uid="{A228B7C6-2194-47E1-B893-E281FE51B7C0}"/>
    <cellStyle name="Normal 3 3 4 3 5 2" xfId="25662" xr:uid="{47F291FC-9A63-4BDE-ABF6-DBAAF224C314}"/>
    <cellStyle name="Normal 3 3 4 3 6" xfId="17334" xr:uid="{25DA8973-559F-4F06-8D8E-6240067E93D6}"/>
    <cellStyle name="Normal 3 3 4 4" xfId="1135" xr:uid="{C5945869-178E-45E1-A9CE-99898A9B0B5D}"/>
    <cellStyle name="Normal 3 3 4 4 2" xfId="2463" xr:uid="{C733B9C8-7B70-4B6F-8011-37DCBF4DF79F}"/>
    <cellStyle name="Normal 3 3 4 4 2 2" xfId="5253" xr:uid="{5A8AA57C-3506-46C0-BD08-413D5A644A4B}"/>
    <cellStyle name="Normal 3 3 4 4 2 2 2" xfId="13583" xr:uid="{07509BAE-2ED0-4D8A-937B-183EBB89C063}"/>
    <cellStyle name="Normal 3 3 4 4 2 2 2 2" xfId="30240" xr:uid="{494F0A80-6D16-4606-9BD7-A49E22109691}"/>
    <cellStyle name="Normal 3 3 4 4 2 2 3" xfId="21912" xr:uid="{3317F434-78A0-4C16-821B-48774ED30D74}"/>
    <cellStyle name="Normal 3 3 4 4 2 3" xfId="8029" xr:uid="{2A85783B-F1DE-4C3A-8DA9-C3C6F4BA0E08}"/>
    <cellStyle name="Normal 3 3 4 4 2 3 2" xfId="16359" xr:uid="{546C1218-4AC3-4BAC-BB0E-6CDCFCEF8CB4}"/>
    <cellStyle name="Normal 3 3 4 4 2 3 2 2" xfId="33016" xr:uid="{7A0339B5-DB5F-451F-8862-D1128C13CF34}"/>
    <cellStyle name="Normal 3 3 4 4 2 3 3" xfId="24688" xr:uid="{44773C67-FD1C-4750-B1C0-50163D463BFA}"/>
    <cellStyle name="Normal 3 3 4 4 2 4" xfId="10807" xr:uid="{310E93E7-6C5D-4D30-81FA-2201BA49D01C}"/>
    <cellStyle name="Normal 3 3 4 4 2 4 2" xfId="27464" xr:uid="{23F8612A-217E-470C-98CB-8078549B85E0}"/>
    <cellStyle name="Normal 3 3 4 4 2 5" xfId="19136" xr:uid="{3F2D4AAD-F1E8-4EEA-8850-0BF5491CA7F5}"/>
    <cellStyle name="Normal 3 3 4 4 3" xfId="3926" xr:uid="{872DEB55-1DE3-46CD-AC07-D5350D74744A}"/>
    <cellStyle name="Normal 3 3 4 4 3 2" xfId="12256" xr:uid="{6F6D0F22-1E8F-4924-AA7B-94C3CF0419D2}"/>
    <cellStyle name="Normal 3 3 4 4 3 2 2" xfId="28913" xr:uid="{9161D7FA-F152-48C7-94DE-758B738B2D34}"/>
    <cellStyle name="Normal 3 3 4 4 3 3" xfId="20585" xr:uid="{8C63BD1A-80BC-489B-8CC6-BF9CB73C2451}"/>
    <cellStyle name="Normal 3 3 4 4 4" xfId="6702" xr:uid="{946892BA-E3B6-475B-86AC-084CC1AE78EF}"/>
    <cellStyle name="Normal 3 3 4 4 4 2" xfId="15032" xr:uid="{0E57E2BA-2629-4400-AB43-C885B37C4934}"/>
    <cellStyle name="Normal 3 3 4 4 4 2 2" xfId="31689" xr:uid="{323E9222-E5B8-4BE0-AB64-D4192CB26700}"/>
    <cellStyle name="Normal 3 3 4 4 4 3" xfId="23361" xr:uid="{7F96291E-8B6B-435D-AAB6-F807A73C6E27}"/>
    <cellStyle name="Normal 3 3 4 4 5" xfId="9480" xr:uid="{A22BDBB4-A34B-4CE8-A989-0168A537BEAC}"/>
    <cellStyle name="Normal 3 3 4 4 5 2" xfId="26137" xr:uid="{4D2449F7-0C08-41C4-B755-EC555FBA1D44}"/>
    <cellStyle name="Normal 3 3 4 4 6" xfId="17809" xr:uid="{1976C958-2A40-4DF8-A6AD-CE99D20A674D}"/>
    <cellStyle name="Normal 3 3 4 5" xfId="1515" xr:uid="{15464E88-86C0-44F2-991A-CE82A2A3C15C}"/>
    <cellStyle name="Normal 3 3 4 5 2" xfId="4305" xr:uid="{C2CF54F9-B897-4809-A244-C2336E167CAC}"/>
    <cellStyle name="Normal 3 3 4 5 2 2" xfId="12635" xr:uid="{A856013D-E2BA-415C-B651-DD219A5E54E6}"/>
    <cellStyle name="Normal 3 3 4 5 2 2 2" xfId="29292" xr:uid="{A350A588-1BB9-4D44-B682-5671802193A7}"/>
    <cellStyle name="Normal 3 3 4 5 2 3" xfId="20964" xr:uid="{09762337-5B67-41D9-A05A-CF83C727E848}"/>
    <cellStyle name="Normal 3 3 4 5 3" xfId="7081" xr:uid="{FAA9A16F-0E3D-4EC5-BE9D-8FBBBC8ACBF3}"/>
    <cellStyle name="Normal 3 3 4 5 3 2" xfId="15411" xr:uid="{2763D39E-7171-434D-9846-444BEA210997}"/>
    <cellStyle name="Normal 3 3 4 5 3 2 2" xfId="32068" xr:uid="{FA0B72AB-2F48-4DFA-9184-6E921CCC195E}"/>
    <cellStyle name="Normal 3 3 4 5 3 3" xfId="23740" xr:uid="{14EDE4F5-FF24-4B96-8A41-778948028A1F}"/>
    <cellStyle name="Normal 3 3 4 5 4" xfId="9859" xr:uid="{87FB2E12-70D1-4684-AC9E-96F96E3BEAE0}"/>
    <cellStyle name="Normal 3 3 4 5 4 2" xfId="26516" xr:uid="{0A12C54D-EFEA-4989-B107-C3B67365E690}"/>
    <cellStyle name="Normal 3 3 4 5 5" xfId="18188" xr:uid="{A676FC10-CB14-48EE-AA7F-3383C528EFE3}"/>
    <cellStyle name="Normal 3 3 4 6" xfId="2978" xr:uid="{92545760-6303-4E49-BD82-EAF69C158504}"/>
    <cellStyle name="Normal 3 3 4 6 2" xfId="11308" xr:uid="{32466E0E-27BD-476A-B59E-270AC3DA9BE7}"/>
    <cellStyle name="Normal 3 3 4 6 2 2" xfId="27965" xr:uid="{1B7FE590-E8CE-4AB2-8AB1-0EB285E22987}"/>
    <cellStyle name="Normal 3 3 4 6 3" xfId="19637" xr:uid="{6F4DEB18-5BFA-478B-9F49-99D6527C4CD5}"/>
    <cellStyle name="Normal 3 3 4 7" xfId="5754" xr:uid="{CE1FFA28-9811-4711-A41C-74CEBC1E255A}"/>
    <cellStyle name="Normal 3 3 4 7 2" xfId="14084" xr:uid="{8EC64415-5897-4817-8AA1-F6A3B3B74433}"/>
    <cellStyle name="Normal 3 3 4 7 2 2" xfId="30741" xr:uid="{001997EA-4BC8-4492-B1C7-A899CC818A9C}"/>
    <cellStyle name="Normal 3 3 4 7 3" xfId="22413" xr:uid="{9578A613-63FF-487F-956F-718380F5D33B}"/>
    <cellStyle name="Normal 3 3 4 8" xfId="8532" xr:uid="{0A0CB79D-6134-45F8-A0B6-D13B67D00428}"/>
    <cellStyle name="Normal 3 3 4 8 2" xfId="25189" xr:uid="{B4EAEEF9-BC41-4620-880E-27AA940D5666}"/>
    <cellStyle name="Normal 3 3 4 9" xfId="16861" xr:uid="{30037289-8430-4AF8-84F3-63D8F4636E82}"/>
    <cellStyle name="Normal 3 3 5" xfId="288" xr:uid="{6F815835-8FD6-4C86-A3EA-FA6D89945FB0}"/>
    <cellStyle name="Normal 3 3 5 2" xfId="770" xr:uid="{2EEAC5FF-698D-43E7-83DF-D5313BBEDF2F}"/>
    <cellStyle name="Normal 3 3 5 2 2" xfId="2098" xr:uid="{8D747784-2E8C-42A7-86C9-39E4981EA639}"/>
    <cellStyle name="Normal 3 3 5 2 2 2" xfId="4888" xr:uid="{46959456-5EF0-478A-BB47-ECD14E289AE8}"/>
    <cellStyle name="Normal 3 3 5 2 2 2 2" xfId="13218" xr:uid="{CD661538-2B44-4E98-B345-1BD3D53038E5}"/>
    <cellStyle name="Normal 3 3 5 2 2 2 2 2" xfId="29875" xr:uid="{A96CE973-05C9-42D1-B121-5D76B7AE77AB}"/>
    <cellStyle name="Normal 3 3 5 2 2 2 3" xfId="21547" xr:uid="{2ED92294-409A-483C-886B-AFEBFACD3235}"/>
    <cellStyle name="Normal 3 3 5 2 2 3" xfId="7664" xr:uid="{E179AB79-086E-45F0-93C4-DFBC02A2F129}"/>
    <cellStyle name="Normal 3 3 5 2 2 3 2" xfId="15994" xr:uid="{0C9E7C74-A29C-40F0-BE69-C2B4513D7A80}"/>
    <cellStyle name="Normal 3 3 5 2 2 3 2 2" xfId="32651" xr:uid="{BFD9B508-7E15-4DDD-ABA3-0BFBCC39E5D0}"/>
    <cellStyle name="Normal 3 3 5 2 2 3 3" xfId="24323" xr:uid="{D1B31C3A-1DF2-4BFE-89ED-D4B6318D4486}"/>
    <cellStyle name="Normal 3 3 5 2 2 4" xfId="10442" xr:uid="{95914F8C-93DB-46CA-898B-340071AC953D}"/>
    <cellStyle name="Normal 3 3 5 2 2 4 2" xfId="27099" xr:uid="{4252C575-3F91-4608-9FEC-4D32C19A5B2D}"/>
    <cellStyle name="Normal 3 3 5 2 2 5" xfId="18771" xr:uid="{A6F4B30F-2B98-4AFA-8438-5657EBC2CC51}"/>
    <cellStyle name="Normal 3 3 5 2 3" xfId="3561" xr:uid="{5BF06469-8928-4381-A3B1-7B5ACD096523}"/>
    <cellStyle name="Normal 3 3 5 2 3 2" xfId="11891" xr:uid="{6772E661-78AB-4F0B-9110-B81A1B82EE1C}"/>
    <cellStyle name="Normal 3 3 5 2 3 2 2" xfId="28548" xr:uid="{CDB38B34-18DA-4E94-BE81-0DC23353A447}"/>
    <cellStyle name="Normal 3 3 5 2 3 3" xfId="20220" xr:uid="{44D3C47A-9CA5-4740-B222-057E441347A7}"/>
    <cellStyle name="Normal 3 3 5 2 4" xfId="6337" xr:uid="{01B68C41-2516-4AB0-B8C7-47696E634AB3}"/>
    <cellStyle name="Normal 3 3 5 2 4 2" xfId="14667" xr:uid="{B8771B82-9CDB-40F5-B632-DAFC595126B5}"/>
    <cellStyle name="Normal 3 3 5 2 4 2 2" xfId="31324" xr:uid="{6DD6B229-BBA2-4150-B420-1B375CF52168}"/>
    <cellStyle name="Normal 3 3 5 2 4 3" xfId="22996" xr:uid="{7BA090D6-9FCF-403C-830D-D71BACBB38D9}"/>
    <cellStyle name="Normal 3 3 5 2 5" xfId="9115" xr:uid="{4CAD0C86-1AA3-4FA7-AD33-88A18A73CFAB}"/>
    <cellStyle name="Normal 3 3 5 2 5 2" xfId="25772" xr:uid="{B974A299-47FD-4932-896B-B75AB8832E36}"/>
    <cellStyle name="Normal 3 3 5 2 6" xfId="17444" xr:uid="{0634919B-7531-4980-9079-14181EE276DC}"/>
    <cellStyle name="Normal 3 3 5 3" xfId="1618" xr:uid="{F4EB6BD9-31D4-40D6-9785-193B65E93271}"/>
    <cellStyle name="Normal 3 3 5 3 2" xfId="4408" xr:uid="{C51D626E-742E-455E-8D78-CDE871978E8D}"/>
    <cellStyle name="Normal 3 3 5 3 2 2" xfId="12738" xr:uid="{80ACAB95-3493-4229-8E09-35FE9695DED7}"/>
    <cellStyle name="Normal 3 3 5 3 2 2 2" xfId="29395" xr:uid="{D2AB2978-6D55-4223-989D-8B9157D4ACCB}"/>
    <cellStyle name="Normal 3 3 5 3 2 3" xfId="21067" xr:uid="{B6419FEA-7D1C-4403-8E10-5273DA5DFD08}"/>
    <cellStyle name="Normal 3 3 5 3 3" xfId="7184" xr:uid="{B15571DA-1623-40F1-8A88-D1B7D2A78E4C}"/>
    <cellStyle name="Normal 3 3 5 3 3 2" xfId="15514" xr:uid="{C68F8F7E-DC09-4F92-84D6-E74BD8142113}"/>
    <cellStyle name="Normal 3 3 5 3 3 2 2" xfId="32171" xr:uid="{A9D64B11-CE1E-488F-A803-1DF88801461B}"/>
    <cellStyle name="Normal 3 3 5 3 3 3" xfId="23843" xr:uid="{C4E74672-645C-4E50-BBB5-795B40FD4987}"/>
    <cellStyle name="Normal 3 3 5 3 4" xfId="9962" xr:uid="{D46A8F21-7B4D-45E4-BCC9-6478FB8F5A86}"/>
    <cellStyle name="Normal 3 3 5 3 4 2" xfId="26619" xr:uid="{E47D4062-2E32-44C2-AEF2-F7F630F85341}"/>
    <cellStyle name="Normal 3 3 5 3 5" xfId="18291" xr:uid="{79111CD2-A615-4E3A-8B14-DD8352D6E2FB}"/>
    <cellStyle name="Normal 3 3 5 4" xfId="3081" xr:uid="{40D2F896-F37F-4306-B18F-FE4FADF67E65}"/>
    <cellStyle name="Normal 3 3 5 4 2" xfId="11411" xr:uid="{3B83E993-A603-4A90-B0F7-51761AA5AAF1}"/>
    <cellStyle name="Normal 3 3 5 4 2 2" xfId="28068" xr:uid="{2D846F77-6227-4ECC-B859-896E4C70136E}"/>
    <cellStyle name="Normal 3 3 5 4 3" xfId="19740" xr:uid="{E63B49D2-66E5-491F-8D3F-70976A5672E4}"/>
    <cellStyle name="Normal 3 3 5 5" xfId="5857" xr:uid="{1F26C6DE-907A-412B-BBAA-94D149326E75}"/>
    <cellStyle name="Normal 3 3 5 5 2" xfId="14187" xr:uid="{0C77FAB7-E376-45F0-BDE5-1421882BCB00}"/>
    <cellStyle name="Normal 3 3 5 5 2 2" xfId="30844" xr:uid="{78D431D7-DA71-4B95-9C47-83EAE1883AE7}"/>
    <cellStyle name="Normal 3 3 5 5 3" xfId="22516" xr:uid="{B73ECE05-CC7E-4F86-AA65-0BB204893F05}"/>
    <cellStyle name="Normal 3 3 5 6" xfId="8635" xr:uid="{D3AC967C-B75E-46EA-9804-8E8BBE454D59}"/>
    <cellStyle name="Normal 3 3 5 6 2" xfId="25292" xr:uid="{CC21EE0F-0C07-43FB-A600-09C5A2F745E7}"/>
    <cellStyle name="Normal 3 3 5 7" xfId="16964" xr:uid="{96F815A5-36B6-4A9E-B1E2-2635C3599CF1}"/>
    <cellStyle name="Normal 3 3 6" xfId="524" xr:uid="{C5DE7D88-F726-4EF1-9D92-FA573DD9D80F}"/>
    <cellStyle name="Normal 3 3 6 2" xfId="1854" xr:uid="{EC8FDB1F-C7D9-403A-98C4-23ADCFAC2008}"/>
    <cellStyle name="Normal 3 3 6 2 2" xfId="4644" xr:uid="{DBB6C76F-5FE0-4109-A9D0-367C1669E45A}"/>
    <cellStyle name="Normal 3 3 6 2 2 2" xfId="12974" xr:uid="{D2A91E97-9E0D-40EF-969D-2048CF9557F8}"/>
    <cellStyle name="Normal 3 3 6 2 2 2 2" xfId="29631" xr:uid="{228D92FA-1477-4263-B931-F32CFE4990B6}"/>
    <cellStyle name="Normal 3 3 6 2 2 3" xfId="21303" xr:uid="{152ED0B1-9861-4928-AD31-7947ED5E584C}"/>
    <cellStyle name="Normal 3 3 6 2 3" xfId="7420" xr:uid="{64FBB589-75A0-4343-9E83-071F6A286D8F}"/>
    <cellStyle name="Normal 3 3 6 2 3 2" xfId="15750" xr:uid="{B024C6A2-F17D-448B-AA30-DA9B72CA5F2E}"/>
    <cellStyle name="Normal 3 3 6 2 3 2 2" xfId="32407" xr:uid="{719919C3-9269-4035-B11F-9B21CC69B66C}"/>
    <cellStyle name="Normal 3 3 6 2 3 3" xfId="24079" xr:uid="{08895AC2-3D9F-498F-A887-C5163FE698C1}"/>
    <cellStyle name="Normal 3 3 6 2 4" xfId="10198" xr:uid="{9BBCB291-1057-4505-829C-6E94E74A2F48}"/>
    <cellStyle name="Normal 3 3 6 2 4 2" xfId="26855" xr:uid="{706972BE-5324-468B-A046-B72E0D7014F4}"/>
    <cellStyle name="Normal 3 3 6 2 5" xfId="18527" xr:uid="{5F2D4454-13DF-4E91-8A60-9F920DCD1CB3}"/>
    <cellStyle name="Normal 3 3 6 3" xfId="3317" xr:uid="{B133DF0E-B262-4FB4-B5AF-BB3EABDBB0B3}"/>
    <cellStyle name="Normal 3 3 6 3 2" xfId="11647" xr:uid="{46DCB86F-34B7-427D-AAAA-12B1B5A5C031}"/>
    <cellStyle name="Normal 3 3 6 3 2 2" xfId="28304" xr:uid="{9A800937-86AB-43DA-8F0F-5C2BDBB617D6}"/>
    <cellStyle name="Normal 3 3 6 3 3" xfId="19976" xr:uid="{813F711E-60B5-41BE-96E5-E9E36151DFF1}"/>
    <cellStyle name="Normal 3 3 6 4" xfId="6093" xr:uid="{83FE422C-34AF-4885-88A3-54F6D7CF18E9}"/>
    <cellStyle name="Normal 3 3 6 4 2" xfId="14423" xr:uid="{2521FCA1-3E49-4107-959D-918BA921008C}"/>
    <cellStyle name="Normal 3 3 6 4 2 2" xfId="31080" xr:uid="{DDA298D1-D296-4FD1-BCAD-886668BF837A}"/>
    <cellStyle name="Normal 3 3 6 4 3" xfId="22752" xr:uid="{F8A6902B-66DF-4642-BD3F-29D94ADE093B}"/>
    <cellStyle name="Normal 3 3 6 5" xfId="8871" xr:uid="{9B9473D8-B081-4A88-B538-58EEF3691EB7}"/>
    <cellStyle name="Normal 3 3 6 5 2" xfId="25528" xr:uid="{B6E93232-AC6F-4B7F-A7B7-3DD443653D25}"/>
    <cellStyle name="Normal 3 3 6 6" xfId="17200" xr:uid="{003D96BD-24E6-43BC-B596-CE6FE99B3FA6}"/>
    <cellStyle name="Normal 3 3 7" xfId="1001" xr:uid="{B942BDD5-1F2E-40FA-83D4-ACC8E03D4A30}"/>
    <cellStyle name="Normal 3 3 7 2" xfId="2329" xr:uid="{C4763B21-E2AC-4C17-9F8F-C7723D5D38A6}"/>
    <cellStyle name="Normal 3 3 7 2 2" xfId="5119" xr:uid="{291B6B8F-5A07-4495-9C9E-3C37DF5E9D51}"/>
    <cellStyle name="Normal 3 3 7 2 2 2" xfId="13449" xr:uid="{585F9594-2A20-42B4-B925-81F5F29F8D84}"/>
    <cellStyle name="Normal 3 3 7 2 2 2 2" xfId="30106" xr:uid="{D93CBD2C-658D-4625-B3DA-540E2B212AE8}"/>
    <cellStyle name="Normal 3 3 7 2 2 3" xfId="21778" xr:uid="{75EB7E54-4EFF-4300-A4D2-B2129FB9EC52}"/>
    <cellStyle name="Normal 3 3 7 2 3" xfId="7895" xr:uid="{62D51E1C-60C4-4870-ADFA-1137220DDE40}"/>
    <cellStyle name="Normal 3 3 7 2 3 2" xfId="16225" xr:uid="{636C3FEC-A221-47B5-AAD1-B2298BFF0FC3}"/>
    <cellStyle name="Normal 3 3 7 2 3 2 2" xfId="32882" xr:uid="{53EFF039-00DF-49C2-BC15-F370F70B6614}"/>
    <cellStyle name="Normal 3 3 7 2 3 3" xfId="24554" xr:uid="{D89F851C-A904-4568-A4A3-A902F8762C0C}"/>
    <cellStyle name="Normal 3 3 7 2 4" xfId="10673" xr:uid="{AF2AB27B-C1EC-4A5C-8242-1CEE938CC2CA}"/>
    <cellStyle name="Normal 3 3 7 2 4 2" xfId="27330" xr:uid="{2A1F3339-5672-4D16-B512-8C0D841BF68B}"/>
    <cellStyle name="Normal 3 3 7 2 5" xfId="19002" xr:uid="{B717E254-54DC-4246-89E7-10BC55CCCBD7}"/>
    <cellStyle name="Normal 3 3 7 3" xfId="3792" xr:uid="{9E1603EB-B0DA-4CA9-BEBF-773F778759D4}"/>
    <cellStyle name="Normal 3 3 7 3 2" xfId="12122" xr:uid="{EF61A31E-7AC3-4E1E-9BBB-B9D1F2982703}"/>
    <cellStyle name="Normal 3 3 7 3 2 2" xfId="28779" xr:uid="{F6BAEB1B-53CD-4BCC-B16A-E977875C6DC6}"/>
    <cellStyle name="Normal 3 3 7 3 3" xfId="20451" xr:uid="{E00BC208-3355-43AB-A6FD-FB66B94A5075}"/>
    <cellStyle name="Normal 3 3 7 4" xfId="6568" xr:uid="{24F6840F-9E17-47AD-990B-12C2014AB2FA}"/>
    <cellStyle name="Normal 3 3 7 4 2" xfId="14898" xr:uid="{79171005-F236-4A43-9470-076E3F04384D}"/>
    <cellStyle name="Normal 3 3 7 4 2 2" xfId="31555" xr:uid="{EB9C604A-7352-4AB8-8EEA-ABC41BB7C2E2}"/>
    <cellStyle name="Normal 3 3 7 4 3" xfId="23227" xr:uid="{323B719C-F5C6-4420-B480-F39A8E728252}"/>
    <cellStyle name="Normal 3 3 7 5" xfId="9346" xr:uid="{AA02C12B-E109-4047-BF10-5DAEC3A8BC71}"/>
    <cellStyle name="Normal 3 3 7 5 2" xfId="26003" xr:uid="{6EE164E7-8F9A-40E2-945D-ACF96DE20EEB}"/>
    <cellStyle name="Normal 3 3 7 6" xfId="17675" xr:uid="{76FBCBB4-9A65-45C3-B8FA-9EB9182F21A0}"/>
    <cellStyle name="Normal 3 3 8" xfId="1280" xr:uid="{122BE40D-0D6E-4B06-8E12-52CC96793C9E}"/>
    <cellStyle name="Normal 3 3 8 2" xfId="2608" xr:uid="{4E8ACB59-8B49-4229-83E3-BFE5579A3531}"/>
    <cellStyle name="Normal 3 3 8 2 2" xfId="5398" xr:uid="{0064A415-BD4E-4FBF-8F13-A7A3047CE38C}"/>
    <cellStyle name="Normal 3 3 8 2 2 2" xfId="13728" xr:uid="{6B261B91-AC97-43C6-B81E-84E15978A7D8}"/>
    <cellStyle name="Normal 3 3 8 2 2 2 2" xfId="30385" xr:uid="{7E72B848-82CC-4F44-BFEA-58F61FBE7690}"/>
    <cellStyle name="Normal 3 3 8 2 2 3" xfId="22057" xr:uid="{898B0DB2-1A7A-4171-B388-98B2CC379E01}"/>
    <cellStyle name="Normal 3 3 8 2 3" xfId="8174" xr:uid="{9D54F583-4053-427A-AA81-EE4A1487F2A3}"/>
    <cellStyle name="Normal 3 3 8 2 3 2" xfId="16504" xr:uid="{88CFAA95-235D-4D35-B083-05224DACC751}"/>
    <cellStyle name="Normal 3 3 8 2 3 2 2" xfId="33161" xr:uid="{6BB8E9E5-568B-4618-AB6B-B084BAE676B4}"/>
    <cellStyle name="Normal 3 3 8 2 3 3" xfId="24833" xr:uid="{8DDA8399-622E-41B9-8AF3-73AB70745557}"/>
    <cellStyle name="Normal 3 3 8 2 4" xfId="10952" xr:uid="{FF5975D3-3F63-4062-AA2C-A12944E9BA74}"/>
    <cellStyle name="Normal 3 3 8 2 4 2" xfId="27609" xr:uid="{D637696C-4F26-4022-AC4E-DCB19F58BF8F}"/>
    <cellStyle name="Normal 3 3 8 2 5" xfId="19281" xr:uid="{B90D0497-6914-4CD5-B9D5-82356B56D92D}"/>
    <cellStyle name="Normal 3 3 8 3" xfId="4071" xr:uid="{6DE8DB12-CB01-41FB-B374-804BB43984CA}"/>
    <cellStyle name="Normal 3 3 8 3 2" xfId="12401" xr:uid="{E1DB1352-DDEF-48F3-AD78-4A7487DE761E}"/>
    <cellStyle name="Normal 3 3 8 3 2 2" xfId="29058" xr:uid="{089836EB-6CA5-41EC-8372-1EA5A18AD949}"/>
    <cellStyle name="Normal 3 3 8 3 3" xfId="20730" xr:uid="{8C0C1999-A920-442E-BA6C-AE3D2385ADDC}"/>
    <cellStyle name="Normal 3 3 8 4" xfId="6847" xr:uid="{5B20DB1B-D206-49F3-8A9B-6FA414E6B3B8}"/>
    <cellStyle name="Normal 3 3 8 4 2" xfId="15177" xr:uid="{3B9F8E06-BEEF-4CC4-B4CC-D4BC70787F9B}"/>
    <cellStyle name="Normal 3 3 8 4 2 2" xfId="31834" xr:uid="{BD949D03-D381-48ED-8256-942CDE81EC44}"/>
    <cellStyle name="Normal 3 3 8 4 3" xfId="23506" xr:uid="{657A6FED-6801-4805-BB70-2AE8BB09A330}"/>
    <cellStyle name="Normal 3 3 8 5" xfId="9625" xr:uid="{354DEF37-3D24-48B6-A686-8F0A5BD380B0}"/>
    <cellStyle name="Normal 3 3 8 5 2" xfId="26282" xr:uid="{7BA1EA20-E0CB-415C-9491-670E96B22ED3}"/>
    <cellStyle name="Normal 3 3 8 6" xfId="17954" xr:uid="{6F7522CA-B6CD-438C-8938-890AE3CDEFA9}"/>
    <cellStyle name="Normal 3 3 9" xfId="1398" xr:uid="{E3FF6175-6E73-446E-9877-C1AB5D27D60F}"/>
    <cellStyle name="Normal 3 3 9 2" xfId="4189" xr:uid="{B1664287-6877-4445-99FA-8CF8DB2E6B9D}"/>
    <cellStyle name="Normal 3 3 9 2 2" xfId="12519" xr:uid="{3CDEB335-F183-47AA-966C-F1998B27997B}"/>
    <cellStyle name="Normal 3 3 9 2 2 2" xfId="29176" xr:uid="{731E54E3-7768-4463-96B9-46CC16F4F055}"/>
    <cellStyle name="Normal 3 3 9 2 3" xfId="20848" xr:uid="{253451F2-3C46-435B-85C3-5F2E965F5EE8}"/>
    <cellStyle name="Normal 3 3 9 3" xfId="6965" xr:uid="{12321AB7-B707-431A-B8D3-88AEFC9D4975}"/>
    <cellStyle name="Normal 3 3 9 3 2" xfId="15295" xr:uid="{AE25095A-8B74-402B-9450-0FC6CF643948}"/>
    <cellStyle name="Normal 3 3 9 3 2 2" xfId="31952" xr:uid="{A7668170-A169-43BB-939F-2A2B55629798}"/>
    <cellStyle name="Normal 3 3 9 3 3" xfId="23624" xr:uid="{DE7673DD-46C4-499A-9249-A3905A5C824A}"/>
    <cellStyle name="Normal 3 3 9 4" xfId="9743" xr:uid="{976BA902-3DC3-4BAB-A57F-D65E290C2127}"/>
    <cellStyle name="Normal 3 3 9 4 2" xfId="26400" xr:uid="{B8D73C48-2662-4F32-BCEE-1D14582D133B}"/>
    <cellStyle name="Normal 3 3 9 5" xfId="18072" xr:uid="{1252528B-8723-442F-92A2-A3ACC3263A32}"/>
    <cellStyle name="Normal 3 4" xfId="63" xr:uid="{EFDFCEFB-B0FC-4135-A06D-20676B03C700}"/>
    <cellStyle name="Normal 3 4 10" xfId="2862" xr:uid="{E22DB8A8-CCE4-4001-81B5-27DD3768205D}"/>
    <cellStyle name="Normal 3 4 10 2" xfId="11193" xr:uid="{9EA25365-2723-47B1-9F63-450BC8B5095B}"/>
    <cellStyle name="Normal 3 4 10 2 2" xfId="27850" xr:uid="{944D0AE1-5CF7-40A9-867E-705274BED419}"/>
    <cellStyle name="Normal 3 4 10 3" xfId="19522" xr:uid="{D01EE994-B03D-4247-B656-ACB95F5780BA}"/>
    <cellStyle name="Normal 3 4 11" xfId="5639" xr:uid="{61C3771E-0358-4A54-B518-91BB24EE2A99}"/>
    <cellStyle name="Normal 3 4 11 2" xfId="13969" xr:uid="{1F92B659-2196-448D-8118-C38C153DBCE1}"/>
    <cellStyle name="Normal 3 4 11 2 2" xfId="30626" xr:uid="{4049FF1B-C860-4F94-88A6-170CB3AC3D2C}"/>
    <cellStyle name="Normal 3 4 11 3" xfId="22298" xr:uid="{D846EDF3-ADA6-47CB-9AE5-04C1F5456190}"/>
    <cellStyle name="Normal 3 4 12" xfId="8416" xr:uid="{5FBB1E5B-EFCB-4893-83B0-C76C84864537}"/>
    <cellStyle name="Normal 3 4 12 2" xfId="25074" xr:uid="{D541D95F-F752-4749-A06D-1AA02EDE74AB}"/>
    <cellStyle name="Normal 3 4 13" xfId="16746" xr:uid="{8F348F98-AC07-48D6-A883-2DDFB06D3BB6}"/>
    <cellStyle name="Normal 3 4 14" xfId="34133" xr:uid="{DE143A1C-7399-4E9A-A73E-67E1F3C31486}"/>
    <cellStyle name="Normal 3 4 15" xfId="34773" xr:uid="{1E98CD74-0ABE-485E-B9C9-99F2F3912BDC}"/>
    <cellStyle name="Normal 3 4 2" xfId="67" xr:uid="{CB792780-89A4-4955-A2F6-5AB026D4A81F}"/>
    <cellStyle name="Normal 3 4 2 10" xfId="5643" xr:uid="{75C9C9A1-9737-4288-B051-FCC0224320C8}"/>
    <cellStyle name="Normal 3 4 2 10 2" xfId="13973" xr:uid="{93D3AAE9-F096-4997-8586-B742BDD5C315}"/>
    <cellStyle name="Normal 3 4 2 10 2 2" xfId="30630" xr:uid="{F9AB74E5-FE48-4C4F-AB4C-1BAFE0673880}"/>
    <cellStyle name="Normal 3 4 2 10 3" xfId="22302" xr:uid="{D6328340-663A-403C-AF57-536E4DE720E8}"/>
    <cellStyle name="Normal 3 4 2 11" xfId="8420" xr:uid="{6C0A87C4-E115-4043-B50F-DE9589D35680}"/>
    <cellStyle name="Normal 3 4 2 11 2" xfId="25078" xr:uid="{CBAE5677-274D-4A48-9084-652BF8398D92}"/>
    <cellStyle name="Normal 3 4 2 12" xfId="16750" xr:uid="{D0DC765B-3571-40AB-A67C-5B241972877F}"/>
    <cellStyle name="Normal 3 4 2 2" xfId="126" xr:uid="{DCC51172-1748-4200-8095-E228E91EADE8}"/>
    <cellStyle name="Normal 3 4 2 2 10" xfId="8479" xr:uid="{30298090-3924-4968-9225-B643AB37291D}"/>
    <cellStyle name="Normal 3 4 2 2 10 2" xfId="25136" xr:uid="{8FEB3C9C-12E7-4943-A932-04E89B27D198}"/>
    <cellStyle name="Normal 3 4 2 2 11" xfId="16808" xr:uid="{45BFE41B-3BEE-46DC-999B-A6F685E5DAA5}"/>
    <cellStyle name="Normal 3 4 2 2 2" xfId="248" xr:uid="{6E3BCD70-1D02-45E6-A944-9F121EE0E890}"/>
    <cellStyle name="Normal 3 4 2 2 2 2" xfId="489" xr:uid="{CC0D0EF0-4322-45F5-BABE-6C3AEBA27A4B}"/>
    <cellStyle name="Normal 3 4 2 2 2 2 2" xfId="965" xr:uid="{9579595C-CA71-442F-BC65-0A358331AFC7}"/>
    <cellStyle name="Normal 3 4 2 2 2 2 2 2" xfId="2293" xr:uid="{251613D1-1526-4FC1-BF21-4C5D9579F269}"/>
    <cellStyle name="Normal 3 4 2 2 2 2 2 2 2" xfId="5083" xr:uid="{E46F86F4-F030-4758-AFB0-2EE3C8188140}"/>
    <cellStyle name="Normal 3 4 2 2 2 2 2 2 2 2" xfId="13413" xr:uid="{C1CEADF2-C5E5-4CCC-A022-AC952667C7D9}"/>
    <cellStyle name="Normal 3 4 2 2 2 2 2 2 2 2 2" xfId="30070" xr:uid="{2EEE72B9-7419-4BA6-828C-1AC6019F01E9}"/>
    <cellStyle name="Normal 3 4 2 2 2 2 2 2 2 3" xfId="21742" xr:uid="{2A5DAEC2-A2CD-4D2F-8D36-81C9B13F700D}"/>
    <cellStyle name="Normal 3 4 2 2 2 2 2 2 3" xfId="7859" xr:uid="{F44A33F4-E5C3-4148-9938-C41A1F445651}"/>
    <cellStyle name="Normal 3 4 2 2 2 2 2 2 3 2" xfId="16189" xr:uid="{3B8D57B4-AEAC-4EB4-B255-0E372C2E76A8}"/>
    <cellStyle name="Normal 3 4 2 2 2 2 2 2 3 2 2" xfId="32846" xr:uid="{233167EC-EDEA-4401-AA74-1C8FBC9F1B46}"/>
    <cellStyle name="Normal 3 4 2 2 2 2 2 2 3 3" xfId="24518" xr:uid="{BE03F9D5-02BD-48EE-9873-FA65874B68EB}"/>
    <cellStyle name="Normal 3 4 2 2 2 2 2 2 4" xfId="10637" xr:uid="{52B6FE74-DF0D-4BD0-8D40-49FAE28A135A}"/>
    <cellStyle name="Normal 3 4 2 2 2 2 2 2 4 2" xfId="27294" xr:uid="{763B643E-2C7B-4495-A870-CE0D5644D680}"/>
    <cellStyle name="Normal 3 4 2 2 2 2 2 2 5" xfId="18966" xr:uid="{D2B7F397-D43C-48F5-9B7A-995A0AB320F0}"/>
    <cellStyle name="Normal 3 4 2 2 2 2 2 3" xfId="3756" xr:uid="{A34A280D-D4B6-4CF7-8088-A4C7E844812F}"/>
    <cellStyle name="Normal 3 4 2 2 2 2 2 3 2" xfId="12086" xr:uid="{7A11CFED-F083-4871-A6D0-9E2BAE1E06F2}"/>
    <cellStyle name="Normal 3 4 2 2 2 2 2 3 2 2" xfId="28743" xr:uid="{553860C5-ED6D-4D21-93C3-80DF46FF506D}"/>
    <cellStyle name="Normal 3 4 2 2 2 2 2 3 3" xfId="20415" xr:uid="{042A64EC-623B-437B-B205-A932D0F8A68A}"/>
    <cellStyle name="Normal 3 4 2 2 2 2 2 4" xfId="6532" xr:uid="{E57856B6-19C0-42BD-B9F6-92DDEEE3B684}"/>
    <cellStyle name="Normal 3 4 2 2 2 2 2 4 2" xfId="14862" xr:uid="{D00BC3E1-6DE4-4168-AB00-5CFF8739DCED}"/>
    <cellStyle name="Normal 3 4 2 2 2 2 2 4 2 2" xfId="31519" xr:uid="{7A58EC2C-FD9F-4D75-A0D9-53264401865E}"/>
    <cellStyle name="Normal 3 4 2 2 2 2 2 4 3" xfId="23191" xr:uid="{DC781549-2BFB-4E72-92F6-D45B3161A549}"/>
    <cellStyle name="Normal 3 4 2 2 2 2 2 5" xfId="9310" xr:uid="{2C09E92D-A539-49EF-99E3-A88A0FBD06D8}"/>
    <cellStyle name="Normal 3 4 2 2 2 2 2 5 2" xfId="25967" xr:uid="{EFAA5DF0-3359-44A7-8E0A-436FCAFF79FD}"/>
    <cellStyle name="Normal 3 4 2 2 2 2 2 6" xfId="17639" xr:uid="{9CC0D70A-52B8-4878-A19C-9040FD49E0D7}"/>
    <cellStyle name="Normal 3 4 2 2 2 2 3" xfId="1819" xr:uid="{19AE4BC9-25B5-4CA5-A7D3-616941CD1B63}"/>
    <cellStyle name="Normal 3 4 2 2 2 2 3 2" xfId="4609" xr:uid="{8EC01334-2714-4C9D-83E3-FE9CC7626E83}"/>
    <cellStyle name="Normal 3 4 2 2 2 2 3 2 2" xfId="12939" xr:uid="{CDFD0B72-BE1C-4781-B366-F7642AC0FD63}"/>
    <cellStyle name="Normal 3 4 2 2 2 2 3 2 2 2" xfId="29596" xr:uid="{A7F5A291-07B0-4DF4-BF6C-22968EAD245C}"/>
    <cellStyle name="Normal 3 4 2 2 2 2 3 2 3" xfId="21268" xr:uid="{7E46ED73-A768-44BE-8065-D393F746F8A5}"/>
    <cellStyle name="Normal 3 4 2 2 2 2 3 3" xfId="7385" xr:uid="{F9041EDF-9FE7-4B85-8E47-B03FE800472A}"/>
    <cellStyle name="Normal 3 4 2 2 2 2 3 3 2" xfId="15715" xr:uid="{07A246AE-9A08-4653-9A3C-A3A34E6E3CB8}"/>
    <cellStyle name="Normal 3 4 2 2 2 2 3 3 2 2" xfId="32372" xr:uid="{3129BD68-B01F-4F02-8675-AD77BA86BCB9}"/>
    <cellStyle name="Normal 3 4 2 2 2 2 3 3 3" xfId="24044" xr:uid="{208433C0-F0FD-468E-A6E8-BD36289E2C52}"/>
    <cellStyle name="Normal 3 4 2 2 2 2 3 4" xfId="10163" xr:uid="{0A459F7C-0CB6-48BF-946A-0CC4A988A19C}"/>
    <cellStyle name="Normal 3 4 2 2 2 2 3 4 2" xfId="26820" xr:uid="{294574E6-47FD-4701-84E6-FE9E9D9CED82}"/>
    <cellStyle name="Normal 3 4 2 2 2 2 3 5" xfId="18492" xr:uid="{6304213B-219D-454B-A776-D2B3FFDADBEF}"/>
    <cellStyle name="Normal 3 4 2 2 2 2 4" xfId="3282" xr:uid="{C4458576-B185-4872-B39E-29CBCB2E3D83}"/>
    <cellStyle name="Normal 3 4 2 2 2 2 4 2" xfId="11612" xr:uid="{63BE4588-5AD3-4A6A-9C47-E11BE4B84EE6}"/>
    <cellStyle name="Normal 3 4 2 2 2 2 4 2 2" xfId="28269" xr:uid="{F8944FDC-8227-4A0C-9261-B51FD741FBD3}"/>
    <cellStyle name="Normal 3 4 2 2 2 2 4 3" xfId="19941" xr:uid="{F806255C-264F-4591-8F05-CD6A1808C1FD}"/>
    <cellStyle name="Normal 3 4 2 2 2 2 5" xfId="6058" xr:uid="{BD2D29EA-B309-4F42-9346-BF0B485FB362}"/>
    <cellStyle name="Normal 3 4 2 2 2 2 5 2" xfId="14388" xr:uid="{D8277C9F-0F46-4EA6-9BF5-8945E213B2E7}"/>
    <cellStyle name="Normal 3 4 2 2 2 2 5 2 2" xfId="31045" xr:uid="{83882526-F375-4DFC-AAD9-5C7D01BEFBF2}"/>
    <cellStyle name="Normal 3 4 2 2 2 2 5 3" xfId="22717" xr:uid="{DB03F007-1110-4E42-AA8F-DD7788DE2133}"/>
    <cellStyle name="Normal 3 4 2 2 2 2 6" xfId="8836" xr:uid="{5C3AC7BF-BB07-4747-9A17-B6FAA3976617}"/>
    <cellStyle name="Normal 3 4 2 2 2 2 6 2" xfId="25493" xr:uid="{0B5A220A-C2B6-4156-80F8-1B294CD15990}"/>
    <cellStyle name="Normal 3 4 2 2 2 2 7" xfId="17165" xr:uid="{BF878DF0-7EBF-40B7-A507-F9C327B5BCB8}"/>
    <cellStyle name="Normal 3 4 2 2 2 3" xfId="725" xr:uid="{C2622F57-426D-4D75-9B35-DF5400B4369B}"/>
    <cellStyle name="Normal 3 4 2 2 2 3 2" xfId="2055" xr:uid="{AC068DDB-AF50-484F-87AD-A5FDDD247A76}"/>
    <cellStyle name="Normal 3 4 2 2 2 3 2 2" xfId="4845" xr:uid="{E57DF52A-0326-492B-986F-3412C03ACB25}"/>
    <cellStyle name="Normal 3 4 2 2 2 3 2 2 2" xfId="13175" xr:uid="{0852507C-249B-4EAE-96D3-DA9847F1E1B2}"/>
    <cellStyle name="Normal 3 4 2 2 2 3 2 2 2 2" xfId="29832" xr:uid="{94968A3A-30F0-4DB7-9D4A-7B269B9FA3FF}"/>
    <cellStyle name="Normal 3 4 2 2 2 3 2 2 3" xfId="21504" xr:uid="{430729BF-852D-4970-A617-277899F9E07B}"/>
    <cellStyle name="Normal 3 4 2 2 2 3 2 3" xfId="7621" xr:uid="{FAE077A6-FC86-4F11-84CB-9B32A62FE207}"/>
    <cellStyle name="Normal 3 4 2 2 2 3 2 3 2" xfId="15951" xr:uid="{3A0C305A-0256-496D-A358-B86DCF119244}"/>
    <cellStyle name="Normal 3 4 2 2 2 3 2 3 2 2" xfId="32608" xr:uid="{A7848F95-B511-4403-BC3B-D815EA535C0B}"/>
    <cellStyle name="Normal 3 4 2 2 2 3 2 3 3" xfId="24280" xr:uid="{F29331FF-BF32-4A48-8741-561E92ED3B10}"/>
    <cellStyle name="Normal 3 4 2 2 2 3 2 4" xfId="10399" xr:uid="{39CA3650-5456-4FE7-A721-F7FA812992BD}"/>
    <cellStyle name="Normal 3 4 2 2 2 3 2 4 2" xfId="27056" xr:uid="{06224E2B-FB5B-49D9-95A2-D77F1A531785}"/>
    <cellStyle name="Normal 3 4 2 2 2 3 2 5" xfId="18728" xr:uid="{C0BF0300-27E2-4CCC-B2FC-F7651BDB65B0}"/>
    <cellStyle name="Normal 3 4 2 2 2 3 3" xfId="3518" xr:uid="{7303AA0F-A894-48FE-B85B-AF3E83B3B31B}"/>
    <cellStyle name="Normal 3 4 2 2 2 3 3 2" xfId="11848" xr:uid="{3F5C025A-0F55-4859-AA85-A4C6965B7501}"/>
    <cellStyle name="Normal 3 4 2 2 2 3 3 2 2" xfId="28505" xr:uid="{618E9473-1234-4414-B92B-C840AA385B53}"/>
    <cellStyle name="Normal 3 4 2 2 2 3 3 3" xfId="20177" xr:uid="{9FCC761C-EC31-42D6-A5A4-765121B5F832}"/>
    <cellStyle name="Normal 3 4 2 2 2 3 4" xfId="6294" xr:uid="{013887B0-E1D7-413F-8990-B05D525B7641}"/>
    <cellStyle name="Normal 3 4 2 2 2 3 4 2" xfId="14624" xr:uid="{68DA48E7-AD5F-4FD5-9BA4-1C39BEF32CB9}"/>
    <cellStyle name="Normal 3 4 2 2 2 3 4 2 2" xfId="31281" xr:uid="{2A763D4C-5302-43A4-BF80-DA62FA8A3733}"/>
    <cellStyle name="Normal 3 4 2 2 2 3 4 3" xfId="22953" xr:uid="{D97FDC4A-0982-42B6-A6E0-5573335FADA2}"/>
    <cellStyle name="Normal 3 4 2 2 2 3 5" xfId="9072" xr:uid="{9BE61EB1-C0FD-4590-A344-1413BF919ECA}"/>
    <cellStyle name="Normal 3 4 2 2 2 3 5 2" xfId="25729" xr:uid="{E3E85B44-BFED-4D16-B326-8D8045C14139}"/>
    <cellStyle name="Normal 3 4 2 2 2 3 6" xfId="17401" xr:uid="{A624FCFF-B245-46EF-A84A-44084F301C3F}"/>
    <cellStyle name="Normal 3 4 2 2 2 4" xfId="1202" xr:uid="{3D782095-3885-4371-B8F6-4C399DE169B4}"/>
    <cellStyle name="Normal 3 4 2 2 2 4 2" xfId="2530" xr:uid="{38EEF4B8-D0FB-469F-99EA-666EE41506EE}"/>
    <cellStyle name="Normal 3 4 2 2 2 4 2 2" xfId="5320" xr:uid="{4D0EE73E-B6F4-4B17-AA74-C99078B71C98}"/>
    <cellStyle name="Normal 3 4 2 2 2 4 2 2 2" xfId="13650" xr:uid="{A268B2F7-B38F-4174-A603-7457295FC0B5}"/>
    <cellStyle name="Normal 3 4 2 2 2 4 2 2 2 2" xfId="30307" xr:uid="{6AD722FE-F87F-480F-A9AD-245B98DE8D3D}"/>
    <cellStyle name="Normal 3 4 2 2 2 4 2 2 3" xfId="21979" xr:uid="{AEB64B16-3B3C-4964-BC48-A63BB9FAF771}"/>
    <cellStyle name="Normal 3 4 2 2 2 4 2 3" xfId="8096" xr:uid="{1DC9A7C6-BF93-4A86-972D-DB1FC6978A6E}"/>
    <cellStyle name="Normal 3 4 2 2 2 4 2 3 2" xfId="16426" xr:uid="{C7D8A090-E1F2-42B8-BBCD-267265F2EB50}"/>
    <cellStyle name="Normal 3 4 2 2 2 4 2 3 2 2" xfId="33083" xr:uid="{9CB7EB89-A28D-4E4D-9F86-444EF7C4DF16}"/>
    <cellStyle name="Normal 3 4 2 2 2 4 2 3 3" xfId="24755" xr:uid="{CF7C100C-01FF-4DE7-8C5D-B366B953DE67}"/>
    <cellStyle name="Normal 3 4 2 2 2 4 2 4" xfId="10874" xr:uid="{65D56242-8385-4FC5-BFF2-222157D6C907}"/>
    <cellStyle name="Normal 3 4 2 2 2 4 2 4 2" xfId="27531" xr:uid="{B747E1E9-D3FF-4793-9F56-12A0A1647D2A}"/>
    <cellStyle name="Normal 3 4 2 2 2 4 2 5" xfId="19203" xr:uid="{E8157BC6-745C-4F6E-B1BE-6507CB50405F}"/>
    <cellStyle name="Normal 3 4 2 2 2 4 3" xfId="3993" xr:uid="{D6423D0A-B791-4AC3-BA31-CD7752D04968}"/>
    <cellStyle name="Normal 3 4 2 2 2 4 3 2" xfId="12323" xr:uid="{1A3E570D-A02F-4752-86B3-FBDB4B85CC30}"/>
    <cellStyle name="Normal 3 4 2 2 2 4 3 2 2" xfId="28980" xr:uid="{F5D82DAD-F551-4A22-B2A4-15E3891A3542}"/>
    <cellStyle name="Normal 3 4 2 2 2 4 3 3" xfId="20652" xr:uid="{2800D1CB-787D-4365-86B4-730475CF3DC9}"/>
    <cellStyle name="Normal 3 4 2 2 2 4 4" xfId="6769" xr:uid="{E65E78CD-6926-4617-8052-86581734F2FD}"/>
    <cellStyle name="Normal 3 4 2 2 2 4 4 2" xfId="15099" xr:uid="{8F644E0A-2227-45FF-93A3-6B7090CFA1B6}"/>
    <cellStyle name="Normal 3 4 2 2 2 4 4 2 2" xfId="31756" xr:uid="{6D71DB1A-B1F0-4CF2-A352-5DF4FA4EA1F9}"/>
    <cellStyle name="Normal 3 4 2 2 2 4 4 3" xfId="23428" xr:uid="{F19BC9D4-C905-4136-99A9-30C136AB482F}"/>
    <cellStyle name="Normal 3 4 2 2 2 4 5" xfId="9547" xr:uid="{DD729E05-0AC6-48A1-B497-9CFEA43AAF58}"/>
    <cellStyle name="Normal 3 4 2 2 2 4 5 2" xfId="26204" xr:uid="{ABEF79B8-A575-4151-B420-0C76A263A925}"/>
    <cellStyle name="Normal 3 4 2 2 2 4 6" xfId="17876" xr:uid="{63F80B1B-11A4-4DD7-AAE6-3A402CB29E7C}"/>
    <cellStyle name="Normal 3 4 2 2 2 5" xfId="1582" xr:uid="{CFAC29F0-F225-4344-AA6D-7B5614B5BD1A}"/>
    <cellStyle name="Normal 3 4 2 2 2 5 2" xfId="4372" xr:uid="{1AC1B5AF-6A87-436A-BA06-F667543A9DF8}"/>
    <cellStyle name="Normal 3 4 2 2 2 5 2 2" xfId="12702" xr:uid="{53A2B6C6-9351-471F-B192-6D70717F4B87}"/>
    <cellStyle name="Normal 3 4 2 2 2 5 2 2 2" xfId="29359" xr:uid="{DABFF6B6-C588-46BD-A899-23ED9B0F9FAB}"/>
    <cellStyle name="Normal 3 4 2 2 2 5 2 3" xfId="21031" xr:uid="{D4F0A49B-1317-424B-A731-EB595DE83E43}"/>
    <cellStyle name="Normal 3 4 2 2 2 5 3" xfId="7148" xr:uid="{B057470E-1102-4252-88F9-8462545B49DB}"/>
    <cellStyle name="Normal 3 4 2 2 2 5 3 2" xfId="15478" xr:uid="{407DDBA0-2F0C-42F4-AF09-FFE32B1A0ABA}"/>
    <cellStyle name="Normal 3 4 2 2 2 5 3 2 2" xfId="32135" xr:uid="{D4F296C9-0B81-49EA-A67A-68076C2E9688}"/>
    <cellStyle name="Normal 3 4 2 2 2 5 3 3" xfId="23807" xr:uid="{8997B94D-F92E-418E-A005-605883B9F127}"/>
    <cellStyle name="Normal 3 4 2 2 2 5 4" xfId="9926" xr:uid="{B41F9DB6-0873-43F9-B0CA-EC543E0F56D8}"/>
    <cellStyle name="Normal 3 4 2 2 2 5 4 2" xfId="26583" xr:uid="{01860D2F-6DF2-486C-8C63-AD34A99794DE}"/>
    <cellStyle name="Normal 3 4 2 2 2 5 5" xfId="18255" xr:uid="{27C73EC4-E578-45ED-8357-CC0FD39FDB21}"/>
    <cellStyle name="Normal 3 4 2 2 2 6" xfId="3045" xr:uid="{E90C2ED9-432E-40DA-89B3-654BA4613257}"/>
    <cellStyle name="Normal 3 4 2 2 2 6 2" xfId="11375" xr:uid="{BDA7C25E-2063-4477-8DA9-86F52C286045}"/>
    <cellStyle name="Normal 3 4 2 2 2 6 2 2" xfId="28032" xr:uid="{4E852AC6-5058-4487-A8D3-C526F7C368EF}"/>
    <cellStyle name="Normal 3 4 2 2 2 6 3" xfId="19704" xr:uid="{58F7B3F6-1F4A-40F2-BE2C-21ED9B30F364}"/>
    <cellStyle name="Normal 3 4 2 2 2 7" xfId="5821" xr:uid="{C49B486A-F71C-4457-A257-35B6DA5993BE}"/>
    <cellStyle name="Normal 3 4 2 2 2 7 2" xfId="14151" xr:uid="{37998658-A7C3-4FAD-949B-4FF59C011A7A}"/>
    <cellStyle name="Normal 3 4 2 2 2 7 2 2" xfId="30808" xr:uid="{DF9DABFC-55E0-4CBF-B2B7-12C4C0C830E1}"/>
    <cellStyle name="Normal 3 4 2 2 2 7 3" xfId="22480" xr:uid="{5AF7A886-BA7B-4201-A520-67502090F724}"/>
    <cellStyle name="Normal 3 4 2 2 2 8" xfId="8599" xr:uid="{3260D343-62A1-4BAC-980F-D4C6E681BA19}"/>
    <cellStyle name="Normal 3 4 2 2 2 8 2" xfId="25256" xr:uid="{FD669A49-B7DA-4E9C-B1AB-681C580BAFB4}"/>
    <cellStyle name="Normal 3 4 2 2 2 9" xfId="16928" xr:uid="{ABA37586-BD0E-4C0C-A164-349417465004}"/>
    <cellStyle name="Normal 3 4 2 2 3" xfId="369" xr:uid="{264D36CB-FAE9-44EE-8666-75975910E04A}"/>
    <cellStyle name="Normal 3 4 2 2 3 2" xfId="847" xr:uid="{F97CF387-467F-4185-A80A-6136FEFA16E5}"/>
    <cellStyle name="Normal 3 4 2 2 3 2 2" xfId="2175" xr:uid="{2F6DC65A-9094-406E-AE45-6D96427BF202}"/>
    <cellStyle name="Normal 3 4 2 2 3 2 2 2" xfId="4965" xr:uid="{21E5F193-364C-423C-B97D-ED32F317C9D7}"/>
    <cellStyle name="Normal 3 4 2 2 3 2 2 2 2" xfId="13295" xr:uid="{CED1853D-138F-4AAD-81C4-CF4194B428EB}"/>
    <cellStyle name="Normal 3 4 2 2 3 2 2 2 2 2" xfId="29952" xr:uid="{57133BB2-4F75-4222-98B2-9D1E0118B50F}"/>
    <cellStyle name="Normal 3 4 2 2 3 2 2 2 3" xfId="21624" xr:uid="{E8DA14F9-2762-48DF-A15C-80EA1A2D0F50}"/>
    <cellStyle name="Normal 3 4 2 2 3 2 2 3" xfId="7741" xr:uid="{308E65F7-9CBA-4B5E-902A-713BE181705D}"/>
    <cellStyle name="Normal 3 4 2 2 3 2 2 3 2" xfId="16071" xr:uid="{1B7779C8-8A08-4C66-8834-02AE39132971}"/>
    <cellStyle name="Normal 3 4 2 2 3 2 2 3 2 2" xfId="32728" xr:uid="{77FF3045-1C2C-44A5-BE00-89940ECC9DAF}"/>
    <cellStyle name="Normal 3 4 2 2 3 2 2 3 3" xfId="24400" xr:uid="{FA2FAABD-8AE0-45E2-B797-18293DBB2ED1}"/>
    <cellStyle name="Normal 3 4 2 2 3 2 2 4" xfId="10519" xr:uid="{D6854EF3-9420-40C5-8D46-8FB898B568EA}"/>
    <cellStyle name="Normal 3 4 2 2 3 2 2 4 2" xfId="27176" xr:uid="{0D3DD6A5-FFA1-42B2-BAF2-8E4EC745EF6E}"/>
    <cellStyle name="Normal 3 4 2 2 3 2 2 5" xfId="18848" xr:uid="{F8A031E2-DA73-4B53-9C3D-53C906BBB91D}"/>
    <cellStyle name="Normal 3 4 2 2 3 2 3" xfId="3638" xr:uid="{227AA881-1B10-4FAE-955E-47459A1D6CC7}"/>
    <cellStyle name="Normal 3 4 2 2 3 2 3 2" xfId="11968" xr:uid="{5F928ABC-5D9D-45DE-B520-0C7100278D60}"/>
    <cellStyle name="Normal 3 4 2 2 3 2 3 2 2" xfId="28625" xr:uid="{6E2AD69D-A208-470D-9606-3A9CC9DB7C5C}"/>
    <cellStyle name="Normal 3 4 2 2 3 2 3 3" xfId="20297" xr:uid="{77C28B52-747E-4040-8BC2-BA5BA143FBF8}"/>
    <cellStyle name="Normal 3 4 2 2 3 2 4" xfId="6414" xr:uid="{AC46B832-E0EE-46C1-9DBF-0C571A140AC4}"/>
    <cellStyle name="Normal 3 4 2 2 3 2 4 2" xfId="14744" xr:uid="{958CA020-F12D-4BF7-8D7E-63D0E49C619F}"/>
    <cellStyle name="Normal 3 4 2 2 3 2 4 2 2" xfId="31401" xr:uid="{9B8307C6-3847-4FD6-9F1F-F2059099279D}"/>
    <cellStyle name="Normal 3 4 2 2 3 2 4 3" xfId="23073" xr:uid="{960C05E3-D022-4283-89D6-569CC2D7A495}"/>
    <cellStyle name="Normal 3 4 2 2 3 2 5" xfId="9192" xr:uid="{8FE29864-4C4F-4ADB-BFD8-837B0D776E8E}"/>
    <cellStyle name="Normal 3 4 2 2 3 2 5 2" xfId="25849" xr:uid="{05B740B9-C069-471A-B5B8-1787C7A025F2}"/>
    <cellStyle name="Normal 3 4 2 2 3 2 6" xfId="17521" xr:uid="{18E7B451-AC86-4013-91BD-87E2798DD204}"/>
    <cellStyle name="Normal 3 4 2 2 3 3" xfId="1699" xr:uid="{0AE1532B-7CBD-46E9-8E73-9654E588533A}"/>
    <cellStyle name="Normal 3 4 2 2 3 3 2" xfId="4489" xr:uid="{B98C6F2A-771A-4286-AAC7-FBDADC0A5E2C}"/>
    <cellStyle name="Normal 3 4 2 2 3 3 2 2" xfId="12819" xr:uid="{B136BBDC-D1BB-4B8A-9EA8-C73857859332}"/>
    <cellStyle name="Normal 3 4 2 2 3 3 2 2 2" xfId="29476" xr:uid="{78FD2B8A-0F49-4604-AADF-CC465E56192D}"/>
    <cellStyle name="Normal 3 4 2 2 3 3 2 3" xfId="21148" xr:uid="{D07C342C-9D80-4719-BDEC-F15BC0707C34}"/>
    <cellStyle name="Normal 3 4 2 2 3 3 3" xfId="7265" xr:uid="{5A725245-23B0-4B45-86FE-5C012862CDC7}"/>
    <cellStyle name="Normal 3 4 2 2 3 3 3 2" xfId="15595" xr:uid="{24BBF062-9824-477D-BDCA-C687A443646A}"/>
    <cellStyle name="Normal 3 4 2 2 3 3 3 2 2" xfId="32252" xr:uid="{215082A8-8A53-4C4E-8103-A0FEE54A7C80}"/>
    <cellStyle name="Normal 3 4 2 2 3 3 3 3" xfId="23924" xr:uid="{DF27410F-7F8E-4335-B2D3-E469154AE09C}"/>
    <cellStyle name="Normal 3 4 2 2 3 3 4" xfId="10043" xr:uid="{5A9F4EA5-E871-4ED1-9187-FDAA70239FC3}"/>
    <cellStyle name="Normal 3 4 2 2 3 3 4 2" xfId="26700" xr:uid="{83BA8C4E-A156-4876-B2A0-1097BACABE23}"/>
    <cellStyle name="Normal 3 4 2 2 3 3 5" xfId="18372" xr:uid="{65569A50-A0AF-4ADF-B89D-A6293A230551}"/>
    <cellStyle name="Normal 3 4 2 2 3 4" xfId="3162" xr:uid="{926FAEAA-3B75-4EA1-85B0-DB7370587EDB}"/>
    <cellStyle name="Normal 3 4 2 2 3 4 2" xfId="11492" xr:uid="{72ABA4FA-FDF0-44D2-91C3-C9030F54C8D9}"/>
    <cellStyle name="Normal 3 4 2 2 3 4 2 2" xfId="28149" xr:uid="{8F62D5C2-4D46-488F-AB63-48A50DCA598C}"/>
    <cellStyle name="Normal 3 4 2 2 3 4 3" xfId="19821" xr:uid="{D54D9162-A51A-4F4B-A11F-BE2722212884}"/>
    <cellStyle name="Normal 3 4 2 2 3 5" xfId="5938" xr:uid="{5A5B0C3E-D1C9-49D6-A85E-801F9EA34EBE}"/>
    <cellStyle name="Normal 3 4 2 2 3 5 2" xfId="14268" xr:uid="{866225F2-AB31-4536-A7A6-B7C21BD6533A}"/>
    <cellStyle name="Normal 3 4 2 2 3 5 2 2" xfId="30925" xr:uid="{47BEAD11-3FDA-43AD-889A-BD54F14B5743}"/>
    <cellStyle name="Normal 3 4 2 2 3 5 3" xfId="22597" xr:uid="{07A2F49F-4222-44F4-9742-BE1C80EEC5DC}"/>
    <cellStyle name="Normal 3 4 2 2 3 6" xfId="8716" xr:uid="{2117001B-F3E0-412F-B4E7-305AAC0ED0F1}"/>
    <cellStyle name="Normal 3 4 2 2 3 6 2" xfId="25373" xr:uid="{25C5C985-4B47-40A8-B0C5-2AAB6CE536B1}"/>
    <cellStyle name="Normal 3 4 2 2 3 7" xfId="17045" xr:uid="{F73B1356-C115-4656-A9B0-55487144A4C3}"/>
    <cellStyle name="Normal 3 4 2 2 4" xfId="605" xr:uid="{24E013A4-EBDF-45F1-A94B-6D45DEB5E3BA}"/>
    <cellStyle name="Normal 3 4 2 2 4 2" xfId="1935" xr:uid="{0D29FBDF-E3B1-4EC5-BB6E-AD7648877C03}"/>
    <cellStyle name="Normal 3 4 2 2 4 2 2" xfId="4725" xr:uid="{9BDC05CB-8B35-497D-81E6-6242477A9B69}"/>
    <cellStyle name="Normal 3 4 2 2 4 2 2 2" xfId="13055" xr:uid="{B4E50717-1293-4EAF-9B79-BE353EB12475}"/>
    <cellStyle name="Normal 3 4 2 2 4 2 2 2 2" xfId="29712" xr:uid="{C72A1383-1810-4D63-95DA-2D13751DA4F0}"/>
    <cellStyle name="Normal 3 4 2 2 4 2 2 3" xfId="21384" xr:uid="{0C9CE919-F0B7-4B65-912F-F62C85C4F61C}"/>
    <cellStyle name="Normal 3 4 2 2 4 2 3" xfId="7501" xr:uid="{138B7C16-0526-430B-8925-ACAEB7962959}"/>
    <cellStyle name="Normal 3 4 2 2 4 2 3 2" xfId="15831" xr:uid="{07804E29-0769-4615-8526-09E663C40007}"/>
    <cellStyle name="Normal 3 4 2 2 4 2 3 2 2" xfId="32488" xr:uid="{E4C2DEF1-CED5-4A1F-B0DA-7778A24479EA}"/>
    <cellStyle name="Normal 3 4 2 2 4 2 3 3" xfId="24160" xr:uid="{9DEE0648-B887-4B39-B226-D7F10C0C89A6}"/>
    <cellStyle name="Normal 3 4 2 2 4 2 4" xfId="10279" xr:uid="{D37E625B-440C-498A-838F-89E20126ACC8}"/>
    <cellStyle name="Normal 3 4 2 2 4 2 4 2" xfId="26936" xr:uid="{0FF19F58-D544-4223-A44B-2AE5B251BFD9}"/>
    <cellStyle name="Normal 3 4 2 2 4 2 5" xfId="18608" xr:uid="{FBB19652-0AF4-46E0-827B-DAD296E06884}"/>
    <cellStyle name="Normal 3 4 2 2 4 3" xfId="3398" xr:uid="{462D522F-7785-419B-9625-8B232600C550}"/>
    <cellStyle name="Normal 3 4 2 2 4 3 2" xfId="11728" xr:uid="{88C70AB3-F5D3-40E5-B31C-C02AA76908AB}"/>
    <cellStyle name="Normal 3 4 2 2 4 3 2 2" xfId="28385" xr:uid="{25CCB875-DA5A-482E-92E1-53AA88491B1C}"/>
    <cellStyle name="Normal 3 4 2 2 4 3 3" xfId="20057" xr:uid="{9BB48414-FFE0-462F-93A0-762BC0ADEDEE}"/>
    <cellStyle name="Normal 3 4 2 2 4 4" xfId="6174" xr:uid="{4C4F3B04-EA83-411C-BCBA-022F0EA750D4}"/>
    <cellStyle name="Normal 3 4 2 2 4 4 2" xfId="14504" xr:uid="{408FE7D9-5059-4526-8EC1-5259F9B60635}"/>
    <cellStyle name="Normal 3 4 2 2 4 4 2 2" xfId="31161" xr:uid="{851683D9-9C42-4A27-8B4C-8732B5947947}"/>
    <cellStyle name="Normal 3 4 2 2 4 4 3" xfId="22833" xr:uid="{9ED6E883-F39C-447B-8D50-A7D683E15A07}"/>
    <cellStyle name="Normal 3 4 2 2 4 5" xfId="8952" xr:uid="{4282364B-8D73-47C3-B61F-05E0EC72251B}"/>
    <cellStyle name="Normal 3 4 2 2 4 5 2" xfId="25609" xr:uid="{1B149F74-2EAE-4592-B175-42A74AE0F7F2}"/>
    <cellStyle name="Normal 3 4 2 2 4 6" xfId="17281" xr:uid="{4257D6DA-1BFD-4E31-8CD7-2D6168F1B92E}"/>
    <cellStyle name="Normal 3 4 2 2 5" xfId="1082" xr:uid="{CE7FE9C7-0C0C-460A-8392-EDB8E8131E7A}"/>
    <cellStyle name="Normal 3 4 2 2 5 2" xfId="2410" xr:uid="{A922261B-F665-4A93-892B-8DFB9CB10362}"/>
    <cellStyle name="Normal 3 4 2 2 5 2 2" xfId="5200" xr:uid="{71FBC0E3-5E0A-4F08-8239-90FC63E86190}"/>
    <cellStyle name="Normal 3 4 2 2 5 2 2 2" xfId="13530" xr:uid="{5047EEC8-1A43-45E0-9B29-499FD96D101D}"/>
    <cellStyle name="Normal 3 4 2 2 5 2 2 2 2" xfId="30187" xr:uid="{FBF171D8-3EE3-4E41-8E9A-522375D4B5AB}"/>
    <cellStyle name="Normal 3 4 2 2 5 2 2 3" xfId="21859" xr:uid="{42E5D4F0-D1B8-4401-905B-ACD8E69A716F}"/>
    <cellStyle name="Normal 3 4 2 2 5 2 3" xfId="7976" xr:uid="{1944EC3D-959F-487A-9661-39215F8E4D43}"/>
    <cellStyle name="Normal 3 4 2 2 5 2 3 2" xfId="16306" xr:uid="{0FFD593A-F6C8-43F7-912A-F0BA4550F17A}"/>
    <cellStyle name="Normal 3 4 2 2 5 2 3 2 2" xfId="32963" xr:uid="{984FD7A4-1C44-4BC5-A405-7B062B9B0AA2}"/>
    <cellStyle name="Normal 3 4 2 2 5 2 3 3" xfId="24635" xr:uid="{B79F9D51-115B-4806-B961-A23F0EB2103B}"/>
    <cellStyle name="Normal 3 4 2 2 5 2 4" xfId="10754" xr:uid="{A8A97B9E-B560-4E7C-8B29-C40C969781BE}"/>
    <cellStyle name="Normal 3 4 2 2 5 2 4 2" xfId="27411" xr:uid="{857DCD92-E710-4519-A580-110D87476116}"/>
    <cellStyle name="Normal 3 4 2 2 5 2 5" xfId="19083" xr:uid="{993B6C8C-0C7E-4D0D-9088-CC4ED6882228}"/>
    <cellStyle name="Normal 3 4 2 2 5 3" xfId="3873" xr:uid="{BC69439A-9EC0-48A1-9C66-16FBE0F7196E}"/>
    <cellStyle name="Normal 3 4 2 2 5 3 2" xfId="12203" xr:uid="{2F755E6E-7CE8-4C68-84CF-0A054821C446}"/>
    <cellStyle name="Normal 3 4 2 2 5 3 2 2" xfId="28860" xr:uid="{735631E0-82D1-4C5F-AE53-8E6BB960B9B3}"/>
    <cellStyle name="Normal 3 4 2 2 5 3 3" xfId="20532" xr:uid="{35700A88-CB99-4EC1-838E-D1D141860E94}"/>
    <cellStyle name="Normal 3 4 2 2 5 4" xfId="6649" xr:uid="{C39E3DB0-5E27-4970-846C-A71B0B62A71B}"/>
    <cellStyle name="Normal 3 4 2 2 5 4 2" xfId="14979" xr:uid="{15B50A3B-D011-4A57-8A58-B134B19E0DBF}"/>
    <cellStyle name="Normal 3 4 2 2 5 4 2 2" xfId="31636" xr:uid="{950BCD0A-B881-44F3-9C85-0DB6E91686F2}"/>
    <cellStyle name="Normal 3 4 2 2 5 4 3" xfId="23308" xr:uid="{94540BAA-0C45-46F3-9E77-F2D444B53F48}"/>
    <cellStyle name="Normal 3 4 2 2 5 5" xfId="9427" xr:uid="{8A2ACEA4-B95B-4048-A5B9-5E8A143FF782}"/>
    <cellStyle name="Normal 3 4 2 2 5 5 2" xfId="26084" xr:uid="{4DAA19C1-BCA7-4484-B895-C311C2AED7C1}"/>
    <cellStyle name="Normal 3 4 2 2 5 6" xfId="17756" xr:uid="{9657B296-EF2C-480B-92DE-E2E68A212310}"/>
    <cellStyle name="Normal 3 4 2 2 6" xfId="1347" xr:uid="{D44299A0-F364-44F8-BFAF-5F198FEDEDAF}"/>
    <cellStyle name="Normal 3 4 2 2 6 2" xfId="2675" xr:uid="{64870003-5121-4CB7-9D8F-275AD431DAB8}"/>
    <cellStyle name="Normal 3 4 2 2 6 2 2" xfId="5465" xr:uid="{BACD7047-FBC5-4312-B065-7E411FEEC333}"/>
    <cellStyle name="Normal 3 4 2 2 6 2 2 2" xfId="13795" xr:uid="{5DBE087F-B6AF-4567-B427-2DFB7111991C}"/>
    <cellStyle name="Normal 3 4 2 2 6 2 2 2 2" xfId="30452" xr:uid="{EF6CF830-80F5-4BDC-9D6D-E0DE4F22270F}"/>
    <cellStyle name="Normal 3 4 2 2 6 2 2 3" xfId="22124" xr:uid="{0CEFF4AB-FBB9-47E0-9B08-7472878DE6BC}"/>
    <cellStyle name="Normal 3 4 2 2 6 2 3" xfId="8241" xr:uid="{878D5F9F-C07F-4103-BBD9-73046979B59A}"/>
    <cellStyle name="Normal 3 4 2 2 6 2 3 2" xfId="16571" xr:uid="{70CC588D-FD41-4F30-81D5-8410A28C981E}"/>
    <cellStyle name="Normal 3 4 2 2 6 2 3 2 2" xfId="33228" xr:uid="{13CE2DA2-B82B-4A1F-A270-E94179456A10}"/>
    <cellStyle name="Normal 3 4 2 2 6 2 3 3" xfId="24900" xr:uid="{56F8E847-D339-47D4-9282-6F3759689183}"/>
    <cellStyle name="Normal 3 4 2 2 6 2 4" xfId="11019" xr:uid="{5C10A7DC-84E1-44AB-A4F3-5C5FEF131F3A}"/>
    <cellStyle name="Normal 3 4 2 2 6 2 4 2" xfId="27676" xr:uid="{0CB21D84-44AE-4A0E-AB96-13AD4B6C3269}"/>
    <cellStyle name="Normal 3 4 2 2 6 2 5" xfId="19348" xr:uid="{252B467E-9C7D-4A59-9C27-9D624F7B4D63}"/>
    <cellStyle name="Normal 3 4 2 2 6 3" xfId="4138" xr:uid="{285A1CF9-93AC-4D74-9AA2-5C875F6ECED8}"/>
    <cellStyle name="Normal 3 4 2 2 6 3 2" xfId="12468" xr:uid="{5B6A6B10-3947-4264-97B0-FB1B4AA26B5A}"/>
    <cellStyle name="Normal 3 4 2 2 6 3 2 2" xfId="29125" xr:uid="{E35CC0B8-5BB9-4536-9238-80879E586740}"/>
    <cellStyle name="Normal 3 4 2 2 6 3 3" xfId="20797" xr:uid="{0B05479A-5B86-459C-9C5D-3BAA557E0D9E}"/>
    <cellStyle name="Normal 3 4 2 2 6 4" xfId="6914" xr:uid="{C4F8C2CF-7133-437A-900B-E1EF8C5DE308}"/>
    <cellStyle name="Normal 3 4 2 2 6 4 2" xfId="15244" xr:uid="{5CB4E0C1-3F32-4616-A7A4-B4AB25C13352}"/>
    <cellStyle name="Normal 3 4 2 2 6 4 2 2" xfId="31901" xr:uid="{66EC0A5F-E7F1-46C2-8131-792F6D562262}"/>
    <cellStyle name="Normal 3 4 2 2 6 4 3" xfId="23573" xr:uid="{DE7E3E66-171F-415F-A6A3-2F36A8CC6B27}"/>
    <cellStyle name="Normal 3 4 2 2 6 5" xfId="9692" xr:uid="{681D3598-C4D3-4637-A385-73A330DCA499}"/>
    <cellStyle name="Normal 3 4 2 2 6 5 2" xfId="26349" xr:uid="{A6679003-934D-48C2-BC35-5E02B34978C6}"/>
    <cellStyle name="Normal 3 4 2 2 6 6" xfId="18021" xr:uid="{B1F6D760-3E08-47CE-87C6-1FA819C0905B}"/>
    <cellStyle name="Normal 3 4 2 2 7" xfId="1462" xr:uid="{DC704700-9696-47A9-B06F-F8B1D8034854}"/>
    <cellStyle name="Normal 3 4 2 2 7 2" xfId="4252" xr:uid="{DF013C06-47BD-4AAB-8AA3-BA9174D2FF7F}"/>
    <cellStyle name="Normal 3 4 2 2 7 2 2" xfId="12582" xr:uid="{551FE09B-E02E-45B1-BC87-72B2D9DCE592}"/>
    <cellStyle name="Normal 3 4 2 2 7 2 2 2" xfId="29239" xr:uid="{E869D8C7-5DCF-4D0F-9139-DFC1E29F775F}"/>
    <cellStyle name="Normal 3 4 2 2 7 2 3" xfId="20911" xr:uid="{20320469-E527-4882-8EBB-A73F12A2CBD2}"/>
    <cellStyle name="Normal 3 4 2 2 7 3" xfId="7028" xr:uid="{EC724929-1F98-4954-9C1F-4520B9B13179}"/>
    <cellStyle name="Normal 3 4 2 2 7 3 2" xfId="15358" xr:uid="{7EE2AB4A-82BF-4956-A688-B2091F3E91D1}"/>
    <cellStyle name="Normal 3 4 2 2 7 3 2 2" xfId="32015" xr:uid="{A92575A0-E836-4021-946B-B05BF187C446}"/>
    <cellStyle name="Normal 3 4 2 2 7 3 3" xfId="23687" xr:uid="{8F9A45FD-50AC-4C20-AA8D-70E3A119BBCF}"/>
    <cellStyle name="Normal 3 4 2 2 7 4" xfId="9806" xr:uid="{A67D2101-EFA5-43F8-9BA5-497F473208AA}"/>
    <cellStyle name="Normal 3 4 2 2 7 4 2" xfId="26463" xr:uid="{9CD2F1CB-2613-4E87-A52C-0C7CF5BE7DD8}"/>
    <cellStyle name="Normal 3 4 2 2 7 5" xfId="18135" xr:uid="{9876C92D-CE2A-42CC-AEA9-FB04CA24AAD4}"/>
    <cellStyle name="Normal 3 4 2 2 8" xfId="2925" xr:uid="{A5B3DD7B-AD15-48CE-9CFF-C13A7C47B167}"/>
    <cellStyle name="Normal 3 4 2 2 8 2" xfId="11255" xr:uid="{DB83BF35-DB90-4A99-8450-81875B4D9FAA}"/>
    <cellStyle name="Normal 3 4 2 2 8 2 2" xfId="27912" xr:uid="{D6E23CC3-CABE-4F4C-BB7B-9C35414BC737}"/>
    <cellStyle name="Normal 3 4 2 2 8 3" xfId="19584" xr:uid="{F6BD5AA1-76E1-4605-B0E1-837A625D9B62}"/>
    <cellStyle name="Normal 3 4 2 2 9" xfId="5701" xr:uid="{5ECF2141-1DAA-4BD8-BEB8-43769FB47772}"/>
    <cellStyle name="Normal 3 4 2 2 9 2" xfId="14031" xr:uid="{8401AF6D-EE0D-429D-823B-D6EF5DC1B91F}"/>
    <cellStyle name="Normal 3 4 2 2 9 2 2" xfId="30688" xr:uid="{95F4660C-2AE0-4AF0-8FCE-9898FFE99D2A}"/>
    <cellStyle name="Normal 3 4 2 2 9 3" xfId="22360" xr:uid="{D5973DCD-4E82-411F-967C-0C38700BC440}"/>
    <cellStyle name="Normal 3 4 2 3" xfId="186" xr:uid="{8F9E9AE0-B55D-4099-B0A1-6D31180F9AF3}"/>
    <cellStyle name="Normal 3 4 2 3 2" xfId="427" xr:uid="{81368B1E-744D-48FE-B5E9-76BDF1D3CD39}"/>
    <cellStyle name="Normal 3 4 2 3 2 2" xfId="904" xr:uid="{0B91B969-0CCD-442F-8A9A-401341E5AEC0}"/>
    <cellStyle name="Normal 3 4 2 3 2 2 2" xfId="2232" xr:uid="{B8837797-1D6E-4973-A940-0D118BDC7D71}"/>
    <cellStyle name="Normal 3 4 2 3 2 2 2 2" xfId="5022" xr:uid="{920DAF6D-D810-480F-AC85-37251701378B}"/>
    <cellStyle name="Normal 3 4 2 3 2 2 2 2 2" xfId="13352" xr:uid="{6F4A9610-2DA3-426B-B572-9C0FF7CD53AD}"/>
    <cellStyle name="Normal 3 4 2 3 2 2 2 2 2 2" xfId="30009" xr:uid="{2F154F2C-85C1-43CF-9D9D-88A0D65FFFF8}"/>
    <cellStyle name="Normal 3 4 2 3 2 2 2 2 3" xfId="21681" xr:uid="{233FF0C2-EA9B-481C-9938-02ED791B6A51}"/>
    <cellStyle name="Normal 3 4 2 3 2 2 2 3" xfId="7798" xr:uid="{D7B5C6AC-8E32-47D5-958E-88C0BFA004E7}"/>
    <cellStyle name="Normal 3 4 2 3 2 2 2 3 2" xfId="16128" xr:uid="{72496497-8438-4645-BA90-E82B5707E9AD}"/>
    <cellStyle name="Normal 3 4 2 3 2 2 2 3 2 2" xfId="32785" xr:uid="{99B90B38-EA33-4AC4-A712-45AC68D5F7E6}"/>
    <cellStyle name="Normal 3 4 2 3 2 2 2 3 3" xfId="24457" xr:uid="{C2610F99-EAB5-428B-BDE8-10D396A581D3}"/>
    <cellStyle name="Normal 3 4 2 3 2 2 2 4" xfId="10576" xr:uid="{E4398EF8-0954-4FBB-A4B6-78C6281E7E42}"/>
    <cellStyle name="Normal 3 4 2 3 2 2 2 4 2" xfId="27233" xr:uid="{EFEEAFEA-611D-4C5C-9959-898D0D265D54}"/>
    <cellStyle name="Normal 3 4 2 3 2 2 2 5" xfId="18905" xr:uid="{F534AB8E-E863-438F-8B78-5734EB434554}"/>
    <cellStyle name="Normal 3 4 2 3 2 2 3" xfId="3695" xr:uid="{81FB1D16-EE21-49E5-9ACA-3F0573A25A75}"/>
    <cellStyle name="Normal 3 4 2 3 2 2 3 2" xfId="12025" xr:uid="{8F060D2B-2B6F-4F81-9EF0-5DB80342818D}"/>
    <cellStyle name="Normal 3 4 2 3 2 2 3 2 2" xfId="28682" xr:uid="{458D4940-95B9-45FA-B81E-84361B68436D}"/>
    <cellStyle name="Normal 3 4 2 3 2 2 3 3" xfId="20354" xr:uid="{A5BF538F-D282-4364-9153-623C28B17C7D}"/>
    <cellStyle name="Normal 3 4 2 3 2 2 4" xfId="6471" xr:uid="{240EA65E-6810-4572-AEAD-F6071C91A176}"/>
    <cellStyle name="Normal 3 4 2 3 2 2 4 2" xfId="14801" xr:uid="{71BD7130-D18C-4996-BD72-C24ADD4126A9}"/>
    <cellStyle name="Normal 3 4 2 3 2 2 4 2 2" xfId="31458" xr:uid="{C61059E0-A092-42A3-BF6F-0822852A8879}"/>
    <cellStyle name="Normal 3 4 2 3 2 2 4 3" xfId="23130" xr:uid="{50789F2E-6A6B-4563-8A59-E1AAE58C8C1A}"/>
    <cellStyle name="Normal 3 4 2 3 2 2 5" xfId="9249" xr:uid="{2A44D099-318C-4A3E-853D-6DB1ABCB2032}"/>
    <cellStyle name="Normal 3 4 2 3 2 2 5 2" xfId="25906" xr:uid="{D4E270D6-5DD5-4684-A81F-FF6C344875FB}"/>
    <cellStyle name="Normal 3 4 2 3 2 2 6" xfId="17578" xr:uid="{7519A3D2-FD05-4C12-BD22-8156CA24CDDD}"/>
    <cellStyle name="Normal 3 4 2 3 2 3" xfId="1757" xr:uid="{6AAA83F3-76AD-49AA-AB9F-8FF5EC8A8A17}"/>
    <cellStyle name="Normal 3 4 2 3 2 3 2" xfId="4547" xr:uid="{C9976FDA-6AA5-4926-BB20-FABEA7F6CC7C}"/>
    <cellStyle name="Normal 3 4 2 3 2 3 2 2" xfId="12877" xr:uid="{A9F5CB1A-3A4D-4E93-B5FD-D5EB2BAADD3D}"/>
    <cellStyle name="Normal 3 4 2 3 2 3 2 2 2" xfId="29534" xr:uid="{A9A67BC1-26E5-4FC7-A2CC-1B1234CE904D}"/>
    <cellStyle name="Normal 3 4 2 3 2 3 2 3" xfId="21206" xr:uid="{49179ACD-1530-4161-A063-7B463861A4E4}"/>
    <cellStyle name="Normal 3 4 2 3 2 3 3" xfId="7323" xr:uid="{F53BC945-D5F6-4529-A27C-D3559783E66A}"/>
    <cellStyle name="Normal 3 4 2 3 2 3 3 2" xfId="15653" xr:uid="{EB4CF8FF-ECC4-4691-9D4E-CECE0CA2283F}"/>
    <cellStyle name="Normal 3 4 2 3 2 3 3 2 2" xfId="32310" xr:uid="{2D5EB446-47B0-4A62-A5A7-EEB6BB9C5B18}"/>
    <cellStyle name="Normal 3 4 2 3 2 3 3 3" xfId="23982" xr:uid="{9BF0D08A-45E7-4361-914F-C72BF647D426}"/>
    <cellStyle name="Normal 3 4 2 3 2 3 4" xfId="10101" xr:uid="{9C882162-1384-4ADA-A143-E74C67103B4B}"/>
    <cellStyle name="Normal 3 4 2 3 2 3 4 2" xfId="26758" xr:uid="{A2130877-C2AC-4A88-81E7-40E88095B41B}"/>
    <cellStyle name="Normal 3 4 2 3 2 3 5" xfId="18430" xr:uid="{0EFAA519-07AA-4772-A59E-165A8E404E26}"/>
    <cellStyle name="Normal 3 4 2 3 2 4" xfId="3220" xr:uid="{43D5F2A3-FB0E-424B-A60F-93151AF3790B}"/>
    <cellStyle name="Normal 3 4 2 3 2 4 2" xfId="11550" xr:uid="{C186E436-F425-4F54-8D1A-70852F6C17BA}"/>
    <cellStyle name="Normal 3 4 2 3 2 4 2 2" xfId="28207" xr:uid="{01FA206C-1315-4499-8D7F-64CCCE039DB2}"/>
    <cellStyle name="Normal 3 4 2 3 2 4 3" xfId="19879" xr:uid="{586189CF-DB08-488C-9339-C9013759A5C4}"/>
    <cellStyle name="Normal 3 4 2 3 2 5" xfId="5996" xr:uid="{E1691835-164F-487C-A183-99F919E7A7BD}"/>
    <cellStyle name="Normal 3 4 2 3 2 5 2" xfId="14326" xr:uid="{DC9C34C7-9658-42A1-BEE1-46C1D619CD0D}"/>
    <cellStyle name="Normal 3 4 2 3 2 5 2 2" xfId="30983" xr:uid="{093127FE-C568-45FB-9D96-FDBCA2EC9F05}"/>
    <cellStyle name="Normal 3 4 2 3 2 5 3" xfId="22655" xr:uid="{DF9CB446-7A8A-48FA-8500-56B341196547}"/>
    <cellStyle name="Normal 3 4 2 3 2 6" xfId="8774" xr:uid="{8C86297A-D72A-4837-8692-5F16BF343B93}"/>
    <cellStyle name="Normal 3 4 2 3 2 6 2" xfId="25431" xr:uid="{29834879-E889-4F6E-B457-835454E52499}"/>
    <cellStyle name="Normal 3 4 2 3 2 7" xfId="17103" xr:uid="{2CE95FBF-6ACB-4E52-B712-FE72A7F4F3C1}"/>
    <cellStyle name="Normal 3 4 2 3 3" xfId="663" xr:uid="{E042A4BE-5FC3-4867-B8CD-52654ABA6C61}"/>
    <cellStyle name="Normal 3 4 2 3 3 2" xfId="1993" xr:uid="{04A92C2E-EDBD-447F-9C3C-4A7BF14AC420}"/>
    <cellStyle name="Normal 3 4 2 3 3 2 2" xfId="4783" xr:uid="{D0376108-41F4-493E-98DF-AD6BF9CCFF7F}"/>
    <cellStyle name="Normal 3 4 2 3 3 2 2 2" xfId="13113" xr:uid="{961C4C35-CF7F-4F52-83D2-035D4B10A9E5}"/>
    <cellStyle name="Normal 3 4 2 3 3 2 2 2 2" xfId="29770" xr:uid="{4CFF0A07-C1F3-4478-A22C-01A16B23C5CD}"/>
    <cellStyle name="Normal 3 4 2 3 3 2 2 3" xfId="21442" xr:uid="{41B50583-9479-4ECE-B386-9A4E04F543F2}"/>
    <cellStyle name="Normal 3 4 2 3 3 2 3" xfId="7559" xr:uid="{72E1BA3E-5D93-49AF-8B8E-907BD09C3AE8}"/>
    <cellStyle name="Normal 3 4 2 3 3 2 3 2" xfId="15889" xr:uid="{25BC6227-E167-4440-921C-3543C982CC90}"/>
    <cellStyle name="Normal 3 4 2 3 3 2 3 2 2" xfId="32546" xr:uid="{21F2C748-ECC8-4798-84CB-B40118921008}"/>
    <cellStyle name="Normal 3 4 2 3 3 2 3 3" xfId="24218" xr:uid="{02AF148D-F9A2-49CE-8244-CE028CF7A5F1}"/>
    <cellStyle name="Normal 3 4 2 3 3 2 4" xfId="10337" xr:uid="{95119ECE-80DA-458B-B1E0-66AB556A85AA}"/>
    <cellStyle name="Normal 3 4 2 3 3 2 4 2" xfId="26994" xr:uid="{603684CB-295D-4D3A-B67F-5A97015963AC}"/>
    <cellStyle name="Normal 3 4 2 3 3 2 5" xfId="18666" xr:uid="{B74B7BF8-0D0F-40D4-9CA4-8314F67A025C}"/>
    <cellStyle name="Normal 3 4 2 3 3 3" xfId="3456" xr:uid="{2F30B49A-B0C9-4F39-805F-27E8AE77AEEF}"/>
    <cellStyle name="Normal 3 4 2 3 3 3 2" xfId="11786" xr:uid="{BA654CA7-379B-4AB8-BF9B-6EE3A4CB428E}"/>
    <cellStyle name="Normal 3 4 2 3 3 3 2 2" xfId="28443" xr:uid="{83E10373-8FD0-423C-9D80-D70554866C03}"/>
    <cellStyle name="Normal 3 4 2 3 3 3 3" xfId="20115" xr:uid="{026C16DB-E946-4433-A14C-578371A92E7A}"/>
    <cellStyle name="Normal 3 4 2 3 3 4" xfId="6232" xr:uid="{06264761-A47C-4115-B5B3-B21B769018F0}"/>
    <cellStyle name="Normal 3 4 2 3 3 4 2" xfId="14562" xr:uid="{8F079936-B1CD-4760-85C8-E8B4B17288A5}"/>
    <cellStyle name="Normal 3 4 2 3 3 4 2 2" xfId="31219" xr:uid="{B3168836-6869-49C7-9603-F6D936F471BC}"/>
    <cellStyle name="Normal 3 4 2 3 3 4 3" xfId="22891" xr:uid="{57F39048-95CE-4CAA-B8AD-911225C477E6}"/>
    <cellStyle name="Normal 3 4 2 3 3 5" xfId="9010" xr:uid="{08CA9A32-746E-4EE8-A979-27C677AE9D85}"/>
    <cellStyle name="Normal 3 4 2 3 3 5 2" xfId="25667" xr:uid="{8CC60C14-B73A-4607-A356-FD676D7BEA22}"/>
    <cellStyle name="Normal 3 4 2 3 3 6" xfId="17339" xr:uid="{4E56788F-844B-47F5-BAC3-479308296FC2}"/>
    <cellStyle name="Normal 3 4 2 3 4" xfId="1140" xr:uid="{289D172C-43E4-4E23-B97F-C67B7397985C}"/>
    <cellStyle name="Normal 3 4 2 3 4 2" xfId="2468" xr:uid="{C4A040B5-B8CC-4BB2-B7A7-52323D815F88}"/>
    <cellStyle name="Normal 3 4 2 3 4 2 2" xfId="5258" xr:uid="{784C3319-B8AF-4E46-8C30-99B2222A7CAF}"/>
    <cellStyle name="Normal 3 4 2 3 4 2 2 2" xfId="13588" xr:uid="{9E397A49-9CFA-4AFA-AF2D-423F90F1D8AD}"/>
    <cellStyle name="Normal 3 4 2 3 4 2 2 2 2" xfId="30245" xr:uid="{DCCD18F7-F269-4A47-A79B-2E4287CF0413}"/>
    <cellStyle name="Normal 3 4 2 3 4 2 2 3" xfId="21917" xr:uid="{7258DA6A-8CC8-4CB1-A7CA-BAB14BD9901E}"/>
    <cellStyle name="Normal 3 4 2 3 4 2 3" xfId="8034" xr:uid="{FC20F3A6-AFFF-4A5E-A8F5-9E57A8DC8784}"/>
    <cellStyle name="Normal 3 4 2 3 4 2 3 2" xfId="16364" xr:uid="{EBFAA664-C002-4600-9A9D-BF708C20685E}"/>
    <cellStyle name="Normal 3 4 2 3 4 2 3 2 2" xfId="33021" xr:uid="{156F034A-D4FE-4493-8403-9FB512ECD79E}"/>
    <cellStyle name="Normal 3 4 2 3 4 2 3 3" xfId="24693" xr:uid="{11B85D1E-F753-44A4-877A-8E617013D998}"/>
    <cellStyle name="Normal 3 4 2 3 4 2 4" xfId="10812" xr:uid="{73733756-C3C9-43A8-9CA2-5F3EC49F8F19}"/>
    <cellStyle name="Normal 3 4 2 3 4 2 4 2" xfId="27469" xr:uid="{07189D9D-4559-4D8D-8616-4B00201CBC5B}"/>
    <cellStyle name="Normal 3 4 2 3 4 2 5" xfId="19141" xr:uid="{D7FE247F-9A89-4919-81C7-8D2C29AF0DCA}"/>
    <cellStyle name="Normal 3 4 2 3 4 3" xfId="3931" xr:uid="{30B4B25E-21B1-4152-81F9-E3E16A36E7BA}"/>
    <cellStyle name="Normal 3 4 2 3 4 3 2" xfId="12261" xr:uid="{8044ADEE-EC15-4242-82A9-919D12580452}"/>
    <cellStyle name="Normal 3 4 2 3 4 3 2 2" xfId="28918" xr:uid="{9F0BF2FB-0BDA-4AC6-9054-08CA1976C4F4}"/>
    <cellStyle name="Normal 3 4 2 3 4 3 3" xfId="20590" xr:uid="{3B6E55C3-6AA9-4348-A188-CE8C94B0AF9B}"/>
    <cellStyle name="Normal 3 4 2 3 4 4" xfId="6707" xr:uid="{EAD35A7A-CFE6-421F-8C95-7ADE8F8E4BCF}"/>
    <cellStyle name="Normal 3 4 2 3 4 4 2" xfId="15037" xr:uid="{D2F14F27-917B-460E-8A59-EFF80B47FBB1}"/>
    <cellStyle name="Normal 3 4 2 3 4 4 2 2" xfId="31694" xr:uid="{61972851-FDFA-4035-94A8-2E0A7761BDF9}"/>
    <cellStyle name="Normal 3 4 2 3 4 4 3" xfId="23366" xr:uid="{550564E0-01A5-4E68-915E-26F39A528E9F}"/>
    <cellStyle name="Normal 3 4 2 3 4 5" xfId="9485" xr:uid="{CA967940-BC2E-4BF7-B8EF-741CB8C5FDDC}"/>
    <cellStyle name="Normal 3 4 2 3 4 5 2" xfId="26142" xr:uid="{20C617BD-9BB2-407A-B0C0-770B3DE1DA11}"/>
    <cellStyle name="Normal 3 4 2 3 4 6" xfId="17814" xr:uid="{EB7FCEAD-8DE5-4783-9A19-F714F23BCC70}"/>
    <cellStyle name="Normal 3 4 2 3 5" xfId="1520" xr:uid="{ABB6FC81-9A8A-450B-918E-234D5A0435A4}"/>
    <cellStyle name="Normal 3 4 2 3 5 2" xfId="4310" xr:uid="{70C43A4D-E801-474C-8A35-3BB78F37ADD4}"/>
    <cellStyle name="Normal 3 4 2 3 5 2 2" xfId="12640" xr:uid="{A68CDA80-728A-4088-8CB2-71FE2B2FEBC7}"/>
    <cellStyle name="Normal 3 4 2 3 5 2 2 2" xfId="29297" xr:uid="{702AC0F6-67A8-423D-8C5A-1F7CF2ADD6BF}"/>
    <cellStyle name="Normal 3 4 2 3 5 2 3" xfId="20969" xr:uid="{77DD4737-0992-44EF-9308-75AEB3A0158E}"/>
    <cellStyle name="Normal 3 4 2 3 5 3" xfId="7086" xr:uid="{4CE76E7C-8E1E-47D5-A7D7-937130A86F21}"/>
    <cellStyle name="Normal 3 4 2 3 5 3 2" xfId="15416" xr:uid="{93E1C338-28DA-4C9C-8775-09766C3E56BE}"/>
    <cellStyle name="Normal 3 4 2 3 5 3 2 2" xfId="32073" xr:uid="{AED7D4F7-6286-471D-A138-4EE6380C0C8A}"/>
    <cellStyle name="Normal 3 4 2 3 5 3 3" xfId="23745" xr:uid="{3EA0921A-C81D-4350-91AE-BD327AE243E4}"/>
    <cellStyle name="Normal 3 4 2 3 5 4" xfId="9864" xr:uid="{B683B5DD-5434-4BE5-8983-5864F00AB942}"/>
    <cellStyle name="Normal 3 4 2 3 5 4 2" xfId="26521" xr:uid="{638D3ECC-B3B8-4030-A3DB-19676C85E053}"/>
    <cellStyle name="Normal 3 4 2 3 5 5" xfId="18193" xr:uid="{74B22B5F-B18A-4C48-9874-B4CCB42F820F}"/>
    <cellStyle name="Normal 3 4 2 3 6" xfId="2983" xr:uid="{83DD573C-22BD-45C3-AC09-99F1DB5D4E3B}"/>
    <cellStyle name="Normal 3 4 2 3 6 2" xfId="11313" xr:uid="{D1D4DA1B-2295-4759-9821-9A95622C09AE}"/>
    <cellStyle name="Normal 3 4 2 3 6 2 2" xfId="27970" xr:uid="{0FC17C1D-6D28-4C34-9333-8FA8EAD1BC7C}"/>
    <cellStyle name="Normal 3 4 2 3 6 3" xfId="19642" xr:uid="{4631430F-8E54-4596-9EED-7147219D873C}"/>
    <cellStyle name="Normal 3 4 2 3 7" xfId="5759" xr:uid="{233A1C6F-BB90-4926-9B95-EF17783BD47E}"/>
    <cellStyle name="Normal 3 4 2 3 7 2" xfId="14089" xr:uid="{EF02AEED-E6EE-4D1E-B246-10CD51677F01}"/>
    <cellStyle name="Normal 3 4 2 3 7 2 2" xfId="30746" xr:uid="{4ABD30E0-FD29-416A-9831-361194670BDD}"/>
    <cellStyle name="Normal 3 4 2 3 7 3" xfId="22418" xr:uid="{0A5DF77A-ED22-4704-83BC-7445F29735D3}"/>
    <cellStyle name="Normal 3 4 2 3 8" xfId="8537" xr:uid="{8AEBC792-D5D6-4285-8915-7AA4FC53ED7F}"/>
    <cellStyle name="Normal 3 4 2 3 8 2" xfId="25194" xr:uid="{3A9F7BBE-142A-4373-8C31-0E7E59285763}"/>
    <cellStyle name="Normal 3 4 2 3 9" xfId="16866" xr:uid="{5D1C1E94-A2F1-4E28-A3EF-CF2C2513F88D}"/>
    <cellStyle name="Normal 3 4 2 4" xfId="311" xr:uid="{58AD5B01-C517-43B3-90F5-AB12DC6E2303}"/>
    <cellStyle name="Normal 3 4 2 4 2" xfId="793" xr:uid="{1C625ABD-B3C1-46F5-A797-6E84DC21BA8F}"/>
    <cellStyle name="Normal 3 4 2 4 2 2" xfId="2121" xr:uid="{6959E96F-E0D8-40C0-B261-FB41E0B726EF}"/>
    <cellStyle name="Normal 3 4 2 4 2 2 2" xfId="4911" xr:uid="{55B66C18-D059-42CE-8B33-4FE26D2D16D5}"/>
    <cellStyle name="Normal 3 4 2 4 2 2 2 2" xfId="13241" xr:uid="{15568331-4FFC-4C48-B043-96F7EB563EDD}"/>
    <cellStyle name="Normal 3 4 2 4 2 2 2 2 2" xfId="29898" xr:uid="{90FD9462-D27C-4D0F-8168-7F0D658AB69F}"/>
    <cellStyle name="Normal 3 4 2 4 2 2 2 3" xfId="21570" xr:uid="{5A3F9954-BB0C-4538-B1D9-AF90D60EA5C8}"/>
    <cellStyle name="Normal 3 4 2 4 2 2 3" xfId="7687" xr:uid="{1A129AF0-A547-4784-901F-BD8A84524301}"/>
    <cellStyle name="Normal 3 4 2 4 2 2 3 2" xfId="16017" xr:uid="{095B364F-8E03-4B67-B93C-A846B5869563}"/>
    <cellStyle name="Normal 3 4 2 4 2 2 3 2 2" xfId="32674" xr:uid="{8CEAB8FC-52F9-46AA-87AC-591303A7CE93}"/>
    <cellStyle name="Normal 3 4 2 4 2 2 3 3" xfId="24346" xr:uid="{6CBC8845-8122-431F-A6A1-EBC313D61C54}"/>
    <cellStyle name="Normal 3 4 2 4 2 2 4" xfId="10465" xr:uid="{8ABD1029-26BE-4D1F-9400-A4C914F19A19}"/>
    <cellStyle name="Normal 3 4 2 4 2 2 4 2" xfId="27122" xr:uid="{5A6FDFEF-E7E1-4C41-AA8B-1312423E2E60}"/>
    <cellStyle name="Normal 3 4 2 4 2 2 5" xfId="18794" xr:uid="{793FB559-2F7C-45A7-ABCE-39E3A740CE28}"/>
    <cellStyle name="Normal 3 4 2 4 2 3" xfId="3584" xr:uid="{979CC995-BA10-429B-9965-BB79B32D36AB}"/>
    <cellStyle name="Normal 3 4 2 4 2 3 2" xfId="11914" xr:uid="{0903571B-5D3F-4436-B5F2-2E51FB9A649D}"/>
    <cellStyle name="Normal 3 4 2 4 2 3 2 2" xfId="28571" xr:uid="{89DBFAD1-7577-4DBA-895B-358F76B510A4}"/>
    <cellStyle name="Normal 3 4 2 4 2 3 3" xfId="20243" xr:uid="{4E00310F-6B04-48FF-9CF4-9AC812391AA5}"/>
    <cellStyle name="Normal 3 4 2 4 2 4" xfId="6360" xr:uid="{AD2207A9-1F5F-45D4-9AEA-CFC16D14C0AD}"/>
    <cellStyle name="Normal 3 4 2 4 2 4 2" xfId="14690" xr:uid="{BFBEF59D-8933-4C44-A182-6D9F3A0772BD}"/>
    <cellStyle name="Normal 3 4 2 4 2 4 2 2" xfId="31347" xr:uid="{7C8EF4A9-6E88-4E47-AE52-39B4DFC954A0}"/>
    <cellStyle name="Normal 3 4 2 4 2 4 3" xfId="23019" xr:uid="{977D3BCB-3E01-400C-A56E-DFE19FA210F8}"/>
    <cellStyle name="Normal 3 4 2 4 2 5" xfId="9138" xr:uid="{B3A9CDEC-E6D1-4493-B3EC-48A1AE796588}"/>
    <cellStyle name="Normal 3 4 2 4 2 5 2" xfId="25795" xr:uid="{F5C565F3-1BB1-498B-8BA5-EE9FB9914575}"/>
    <cellStyle name="Normal 3 4 2 4 2 6" xfId="17467" xr:uid="{4A6B063E-4044-49EE-833B-671E6450E2C6}"/>
    <cellStyle name="Normal 3 4 2 4 3" xfId="1641" xr:uid="{2D9B34A1-17F7-4491-821E-4117A4FE0DC3}"/>
    <cellStyle name="Normal 3 4 2 4 3 2" xfId="4431" xr:uid="{EB2EB282-F45B-4BA5-9AED-53B7C5843370}"/>
    <cellStyle name="Normal 3 4 2 4 3 2 2" xfId="12761" xr:uid="{3BECA128-6DA1-4B79-ABC1-51FABA587865}"/>
    <cellStyle name="Normal 3 4 2 4 3 2 2 2" xfId="29418" xr:uid="{2B887E13-C5B1-4519-9A89-4FCB21A8C662}"/>
    <cellStyle name="Normal 3 4 2 4 3 2 3" xfId="21090" xr:uid="{2DEC54C4-EF76-4FF8-8C37-B429B6B5314E}"/>
    <cellStyle name="Normal 3 4 2 4 3 3" xfId="7207" xr:uid="{42F8D0F4-70C4-4873-8642-4C2110AA753B}"/>
    <cellStyle name="Normal 3 4 2 4 3 3 2" xfId="15537" xr:uid="{92116F89-7A56-4A8D-BFC9-05793667CD2D}"/>
    <cellStyle name="Normal 3 4 2 4 3 3 2 2" xfId="32194" xr:uid="{0B6182AB-F7BD-4FF3-AB21-32BCF95A6F91}"/>
    <cellStyle name="Normal 3 4 2 4 3 3 3" xfId="23866" xr:uid="{4FDB3FDD-AE64-4D20-86E4-83C1ACFDF63C}"/>
    <cellStyle name="Normal 3 4 2 4 3 4" xfId="9985" xr:uid="{04DEBC9E-2C7E-4901-B194-365E870DF7EA}"/>
    <cellStyle name="Normal 3 4 2 4 3 4 2" xfId="26642" xr:uid="{0C0F0EE1-C92A-48C6-BAF9-306415C3F8CC}"/>
    <cellStyle name="Normal 3 4 2 4 3 5" xfId="18314" xr:uid="{C40EAFB8-DDFF-4A03-987D-4F7226AA7D6A}"/>
    <cellStyle name="Normal 3 4 2 4 4" xfId="3104" xr:uid="{68A6182F-8431-42F4-B6E6-E9E8092F9056}"/>
    <cellStyle name="Normal 3 4 2 4 4 2" xfId="11434" xr:uid="{4E43E4E2-695B-48D8-808C-F123D356BA22}"/>
    <cellStyle name="Normal 3 4 2 4 4 2 2" xfId="28091" xr:uid="{A965921B-C14F-4FE0-9206-6820354D420D}"/>
    <cellStyle name="Normal 3 4 2 4 4 3" xfId="19763" xr:uid="{11AAF1A6-E0D4-43DB-A513-FB3C8561DAB3}"/>
    <cellStyle name="Normal 3 4 2 4 5" xfId="5880" xr:uid="{93B82F9F-7465-403E-B642-61FCACAC6AE4}"/>
    <cellStyle name="Normal 3 4 2 4 5 2" xfId="14210" xr:uid="{900475E2-C365-4625-9171-EAC2EE47384F}"/>
    <cellStyle name="Normal 3 4 2 4 5 2 2" xfId="30867" xr:uid="{D2FADA6F-A186-46C5-982F-FADF315FCD4A}"/>
    <cellStyle name="Normal 3 4 2 4 5 3" xfId="22539" xr:uid="{5528EC0D-20A6-4958-88A0-76B2D5FEBB03}"/>
    <cellStyle name="Normal 3 4 2 4 6" xfId="8658" xr:uid="{A0B1C76C-12B2-49D9-90AC-CE6B7D90E24F}"/>
    <cellStyle name="Normal 3 4 2 4 6 2" xfId="25315" xr:uid="{4B6D2EBA-C6FC-4995-8CE4-29474DEAF3E3}"/>
    <cellStyle name="Normal 3 4 2 4 7" xfId="16987" xr:uid="{E51F58E1-5349-4B8F-BE7D-B06CBF167B4B}"/>
    <cellStyle name="Normal 3 4 2 5" xfId="547" xr:uid="{46A7C664-D66B-4E8B-8131-E708F279BE5C}"/>
    <cellStyle name="Normal 3 4 2 5 2" xfId="1877" xr:uid="{1AABA5A8-167B-4F86-BA54-ED973F9B7640}"/>
    <cellStyle name="Normal 3 4 2 5 2 2" xfId="4667" xr:uid="{DD7D907D-7005-486E-AEBA-951098EA8731}"/>
    <cellStyle name="Normal 3 4 2 5 2 2 2" xfId="12997" xr:uid="{D1C54132-5022-4668-82A7-9DFAF8FEF0A8}"/>
    <cellStyle name="Normal 3 4 2 5 2 2 2 2" xfId="29654" xr:uid="{EE823C8F-3268-4433-B770-1ECA081C6012}"/>
    <cellStyle name="Normal 3 4 2 5 2 2 3" xfId="21326" xr:uid="{57740807-BC80-4053-B5C1-A651EDB38A7F}"/>
    <cellStyle name="Normal 3 4 2 5 2 3" xfId="7443" xr:uid="{8A67C136-0CAA-471B-89D4-63B72534765C}"/>
    <cellStyle name="Normal 3 4 2 5 2 3 2" xfId="15773" xr:uid="{41725C05-F2A8-423B-A783-C14B693C4C85}"/>
    <cellStyle name="Normal 3 4 2 5 2 3 2 2" xfId="32430" xr:uid="{8E9B5CD5-8C7A-4B11-9365-C7F4DFE66CB5}"/>
    <cellStyle name="Normal 3 4 2 5 2 3 3" xfId="24102" xr:uid="{B1730CD6-A517-4035-B57C-B0421BD3B5FD}"/>
    <cellStyle name="Normal 3 4 2 5 2 4" xfId="10221" xr:uid="{7E621538-E9DA-436C-ABBE-3131D0D40F54}"/>
    <cellStyle name="Normal 3 4 2 5 2 4 2" xfId="26878" xr:uid="{95BB79E1-6A85-4AD3-BC5E-BF95F1FCE596}"/>
    <cellStyle name="Normal 3 4 2 5 2 5" xfId="18550" xr:uid="{CB796B1F-4B71-4125-AF34-BF1374C60F3C}"/>
    <cellStyle name="Normal 3 4 2 5 3" xfId="3340" xr:uid="{D5C1A2B1-46BF-4365-9AF2-9DA09D3C435B}"/>
    <cellStyle name="Normal 3 4 2 5 3 2" xfId="11670" xr:uid="{C68D6E85-4A71-4A83-B880-478234D13EB7}"/>
    <cellStyle name="Normal 3 4 2 5 3 2 2" xfId="28327" xr:uid="{0892E8A0-A73F-46E6-9200-E7CF6F003C11}"/>
    <cellStyle name="Normal 3 4 2 5 3 3" xfId="19999" xr:uid="{ED6915CF-A166-430F-A960-1CF59BDA779D}"/>
    <cellStyle name="Normal 3 4 2 5 4" xfId="6116" xr:uid="{8F2C7FB4-1BFD-4734-BB5E-F039E44809A9}"/>
    <cellStyle name="Normal 3 4 2 5 4 2" xfId="14446" xr:uid="{CC9D710E-D34E-45E4-800C-7D9FD6C821A8}"/>
    <cellStyle name="Normal 3 4 2 5 4 2 2" xfId="31103" xr:uid="{88E2D183-0278-4B60-A3C0-23885842C8C1}"/>
    <cellStyle name="Normal 3 4 2 5 4 3" xfId="22775" xr:uid="{4A485AF8-F4CF-4A68-BEE9-4AB5D2C76F3D}"/>
    <cellStyle name="Normal 3 4 2 5 5" xfId="8894" xr:uid="{9C61F5B0-BDEB-4B52-9FDF-FC9261A80069}"/>
    <cellStyle name="Normal 3 4 2 5 5 2" xfId="25551" xr:uid="{F661C2F9-2EFC-477F-8512-1B383C920009}"/>
    <cellStyle name="Normal 3 4 2 5 6" xfId="17223" xr:uid="{D5171DAF-E37B-46CD-B462-C9147E626B07}"/>
    <cellStyle name="Normal 3 4 2 6" xfId="1024" xr:uid="{BA060BC8-AA0A-4D04-BC05-CA90AC90043D}"/>
    <cellStyle name="Normal 3 4 2 6 2" xfId="2352" xr:uid="{E8B7DA60-BB19-4205-82E9-C004DD40AE32}"/>
    <cellStyle name="Normal 3 4 2 6 2 2" xfId="5142" xr:uid="{EB18234E-C944-4AFC-9D0B-47AA49838933}"/>
    <cellStyle name="Normal 3 4 2 6 2 2 2" xfId="13472" xr:uid="{5BA8CFF2-F817-4EC7-947B-448B51A95E78}"/>
    <cellStyle name="Normal 3 4 2 6 2 2 2 2" xfId="30129" xr:uid="{4C9E9435-F1C7-45EB-84AC-7157B6ACC392}"/>
    <cellStyle name="Normal 3 4 2 6 2 2 3" xfId="21801" xr:uid="{4356075F-A942-41BD-950F-417EA0AAE417}"/>
    <cellStyle name="Normal 3 4 2 6 2 3" xfId="7918" xr:uid="{0AAA7EFD-1CAE-490D-9F4C-E7A5CE62CA41}"/>
    <cellStyle name="Normal 3 4 2 6 2 3 2" xfId="16248" xr:uid="{ACF5B347-52AE-489F-ABF0-DFF67CA8C339}"/>
    <cellStyle name="Normal 3 4 2 6 2 3 2 2" xfId="32905" xr:uid="{DC70DFBE-70D6-4393-B1FF-880BB48BED53}"/>
    <cellStyle name="Normal 3 4 2 6 2 3 3" xfId="24577" xr:uid="{37187EFF-7706-43DD-BC21-EF2D6EA1A449}"/>
    <cellStyle name="Normal 3 4 2 6 2 4" xfId="10696" xr:uid="{DEE05130-E024-42AB-A556-1CBFFD011145}"/>
    <cellStyle name="Normal 3 4 2 6 2 4 2" xfId="27353" xr:uid="{8D5A86C6-BB2F-4463-8584-3FBC7DD65967}"/>
    <cellStyle name="Normal 3 4 2 6 2 5" xfId="19025" xr:uid="{3E39D641-9703-47CA-9EA1-EC7D1C4F43A4}"/>
    <cellStyle name="Normal 3 4 2 6 3" xfId="3815" xr:uid="{07D37B30-CF8D-4680-BC5A-D09F4397A64A}"/>
    <cellStyle name="Normal 3 4 2 6 3 2" xfId="12145" xr:uid="{6F77614E-EA1A-487A-B61D-54E10592919A}"/>
    <cellStyle name="Normal 3 4 2 6 3 2 2" xfId="28802" xr:uid="{5D1C296C-3A03-46B0-8F00-930D0F4EE9E6}"/>
    <cellStyle name="Normal 3 4 2 6 3 3" xfId="20474" xr:uid="{F46ACA59-1452-4D4E-B949-D72DE1BF8727}"/>
    <cellStyle name="Normal 3 4 2 6 4" xfId="6591" xr:uid="{A046302C-A955-4F25-871F-08BE7D15EB23}"/>
    <cellStyle name="Normal 3 4 2 6 4 2" xfId="14921" xr:uid="{0377A877-89C0-496F-A735-C7555BF5B675}"/>
    <cellStyle name="Normal 3 4 2 6 4 2 2" xfId="31578" xr:uid="{0DB51FC7-0915-4AB4-AA50-84A1D6FA0457}"/>
    <cellStyle name="Normal 3 4 2 6 4 3" xfId="23250" xr:uid="{562B9401-D36E-42BE-B9B3-97B007195E9A}"/>
    <cellStyle name="Normal 3 4 2 6 5" xfId="9369" xr:uid="{B8EEC006-3B07-4DF0-A8AE-DF81A6A4D653}"/>
    <cellStyle name="Normal 3 4 2 6 5 2" xfId="26026" xr:uid="{B17F4521-93CB-4046-A3A5-08708879A3A3}"/>
    <cellStyle name="Normal 3 4 2 6 6" xfId="17698" xr:uid="{4D0BA9B5-FAD0-418C-A3C1-33955FF3A422}"/>
    <cellStyle name="Normal 3 4 2 7" xfId="1285" xr:uid="{F5F0B64B-57C1-447A-AB60-A8EF6383DDAE}"/>
    <cellStyle name="Normal 3 4 2 7 2" xfId="2613" xr:uid="{BD8763DF-958E-4D99-BC54-AEE1D608A2C6}"/>
    <cellStyle name="Normal 3 4 2 7 2 2" xfId="5403" xr:uid="{2CA661CE-4BFF-4095-A632-A0FDA3031C39}"/>
    <cellStyle name="Normal 3 4 2 7 2 2 2" xfId="13733" xr:uid="{F10D93B4-9C63-4986-9CCA-A744DFE98490}"/>
    <cellStyle name="Normal 3 4 2 7 2 2 2 2" xfId="30390" xr:uid="{6F20D8D4-17ED-41FC-9705-188CE7B38B60}"/>
    <cellStyle name="Normal 3 4 2 7 2 2 3" xfId="22062" xr:uid="{98DB66E2-AD86-44D0-8FD5-B9EAD8D0729F}"/>
    <cellStyle name="Normal 3 4 2 7 2 3" xfId="8179" xr:uid="{B3E22303-666C-4F80-B6BA-753D0D1B0659}"/>
    <cellStyle name="Normal 3 4 2 7 2 3 2" xfId="16509" xr:uid="{A30B90F5-7A33-47A7-856C-2E3205419657}"/>
    <cellStyle name="Normal 3 4 2 7 2 3 2 2" xfId="33166" xr:uid="{51A7ACE2-918B-4726-9400-EFCF334717BE}"/>
    <cellStyle name="Normal 3 4 2 7 2 3 3" xfId="24838" xr:uid="{B842E4F4-B5C0-4ADF-92DF-BF9F057C1FC7}"/>
    <cellStyle name="Normal 3 4 2 7 2 4" xfId="10957" xr:uid="{4C90F4BD-090D-41F3-A39F-D0E8E2CD3905}"/>
    <cellStyle name="Normal 3 4 2 7 2 4 2" xfId="27614" xr:uid="{DB190E9A-C62F-45ED-96EE-DCC8297CE4DD}"/>
    <cellStyle name="Normal 3 4 2 7 2 5" xfId="19286" xr:uid="{2903BE7D-3A61-4D63-A5E5-C977BFA21815}"/>
    <cellStyle name="Normal 3 4 2 7 3" xfId="4076" xr:uid="{0714CF47-8C90-4A79-9BE5-A72CF6A441B2}"/>
    <cellStyle name="Normal 3 4 2 7 3 2" xfId="12406" xr:uid="{744459E5-F913-4711-A917-E09015D316E5}"/>
    <cellStyle name="Normal 3 4 2 7 3 2 2" xfId="29063" xr:uid="{A3D0D4BA-475D-40DA-91A0-637120371B4F}"/>
    <cellStyle name="Normal 3 4 2 7 3 3" xfId="20735" xr:uid="{C4CFCBAD-1648-4E7D-94C4-D8BD0C304284}"/>
    <cellStyle name="Normal 3 4 2 7 4" xfId="6852" xr:uid="{E92495AE-7C03-4D5F-AA2B-E0DA44BEFFEA}"/>
    <cellStyle name="Normal 3 4 2 7 4 2" xfId="15182" xr:uid="{3683ED19-67FA-411D-BA84-E3D1BD68BB51}"/>
    <cellStyle name="Normal 3 4 2 7 4 2 2" xfId="31839" xr:uid="{8ACB4268-0FC3-41E4-AD65-40A61D014EBA}"/>
    <cellStyle name="Normal 3 4 2 7 4 3" xfId="23511" xr:uid="{BBAAE20B-D02E-4161-A573-A99DD74AF6A4}"/>
    <cellStyle name="Normal 3 4 2 7 5" xfId="9630" xr:uid="{F448DA07-5D6F-43E0-B09E-C4E32E9AC772}"/>
    <cellStyle name="Normal 3 4 2 7 5 2" xfId="26287" xr:uid="{5CE2E4BE-BE18-4975-95A5-0E93B5069515}"/>
    <cellStyle name="Normal 3 4 2 7 6" xfId="17959" xr:uid="{F4B1AF15-CCD1-45B9-A06A-FA30C97817F6}"/>
    <cellStyle name="Normal 3 4 2 8" xfId="1403" xr:uid="{F442739B-129D-412F-82C5-F4DD67D2DED3}"/>
    <cellStyle name="Normal 3 4 2 8 2" xfId="4194" xr:uid="{E92D226F-D5B4-4EE2-A4BC-A8EC3D3AE45D}"/>
    <cellStyle name="Normal 3 4 2 8 2 2" xfId="12524" xr:uid="{7ED6BF09-8A94-4724-B2B2-99AF1871E8BB}"/>
    <cellStyle name="Normal 3 4 2 8 2 2 2" xfId="29181" xr:uid="{95FAEF45-0137-49D6-BBF7-A1E65C169BC4}"/>
    <cellStyle name="Normal 3 4 2 8 2 3" xfId="20853" xr:uid="{D35CE53B-929F-43CD-8FC5-E51E62BE12CD}"/>
    <cellStyle name="Normal 3 4 2 8 3" xfId="6970" xr:uid="{7D6A5BD3-940C-44F9-A234-E11A0BA9ED02}"/>
    <cellStyle name="Normal 3 4 2 8 3 2" xfId="15300" xr:uid="{8C59D5B5-6E15-4DA1-9010-5C6DF2FD8D77}"/>
    <cellStyle name="Normal 3 4 2 8 3 2 2" xfId="31957" xr:uid="{63C3E18E-E8E5-4F25-8E80-5DEA3BE00378}"/>
    <cellStyle name="Normal 3 4 2 8 3 3" xfId="23629" xr:uid="{30026AD3-4CD7-443A-B04D-006256822804}"/>
    <cellStyle name="Normal 3 4 2 8 4" xfId="9748" xr:uid="{C0093510-64FE-4FD7-8AAB-9DB3BA4CE5C6}"/>
    <cellStyle name="Normal 3 4 2 8 4 2" xfId="26405" xr:uid="{CBA1D36C-5B8B-492F-80DC-70609CCCCDA5}"/>
    <cellStyle name="Normal 3 4 2 8 5" xfId="18077" xr:uid="{115F32AD-7A31-43D6-80EA-793C40B8C435}"/>
    <cellStyle name="Normal 3 4 2 9" xfId="2866" xr:uid="{B37EA47C-0C9B-482A-8F49-C9BD69D0A3B7}"/>
    <cellStyle name="Normal 3 4 2 9 2" xfId="11197" xr:uid="{6BA27C78-4FF5-4A13-8076-47EFB56AF92A}"/>
    <cellStyle name="Normal 3 4 2 9 2 2" xfId="27854" xr:uid="{97C6AE15-014E-4F30-AEF0-F506BE2AD158}"/>
    <cellStyle name="Normal 3 4 2 9 3" xfId="19526" xr:uid="{7098D6DB-798F-4F48-A6E5-276934CC7F5B}"/>
    <cellStyle name="Normal 3 4 3" xfId="122" xr:uid="{A8F9D6A5-54F4-485D-906A-27B034E245A9}"/>
    <cellStyle name="Normal 3 4 3 10" xfId="8475" xr:uid="{918AA6A8-2D2B-4B22-BB76-33AABEC34300}"/>
    <cellStyle name="Normal 3 4 3 10 2" xfId="25132" xr:uid="{88C89F2B-3BFC-4D3B-BCCA-C944F0FEC799}"/>
    <cellStyle name="Normal 3 4 3 11" xfId="16804" xr:uid="{61A08F35-C486-4979-B8BD-BB793FD0087C}"/>
    <cellStyle name="Normal 3 4 3 2" xfId="244" xr:uid="{5E13D523-BC38-4DAF-986F-75CD750206C5}"/>
    <cellStyle name="Normal 3 4 3 2 2" xfId="485" xr:uid="{0F3B65E1-29EA-4B06-AEB8-CC0CC0AE2027}"/>
    <cellStyle name="Normal 3 4 3 2 2 2" xfId="962" xr:uid="{F922B683-6F2C-43D8-9E44-ACFA243122D6}"/>
    <cellStyle name="Normal 3 4 3 2 2 2 2" xfId="2290" xr:uid="{1C8AB27E-3E96-49B8-AAC6-C52DC9D2BDA2}"/>
    <cellStyle name="Normal 3 4 3 2 2 2 2 2" xfId="5080" xr:uid="{17D81095-9971-4D79-983E-8AF014964AF5}"/>
    <cellStyle name="Normal 3 4 3 2 2 2 2 2 2" xfId="13410" xr:uid="{A9493E9F-3DD3-49E1-A165-57927EDEE751}"/>
    <cellStyle name="Normal 3 4 3 2 2 2 2 2 2 2" xfId="30067" xr:uid="{361C53F3-26F7-4215-8970-59763F771310}"/>
    <cellStyle name="Normal 3 4 3 2 2 2 2 2 3" xfId="21739" xr:uid="{3E5A40E4-E738-4D40-86AE-D77E94BE598D}"/>
    <cellStyle name="Normal 3 4 3 2 2 2 2 3" xfId="7856" xr:uid="{EBBAFFBA-F30B-458C-935F-AB732FCBD7F9}"/>
    <cellStyle name="Normal 3 4 3 2 2 2 2 3 2" xfId="16186" xr:uid="{8F94C008-64A2-405D-AADD-5FC64B9EE466}"/>
    <cellStyle name="Normal 3 4 3 2 2 2 2 3 2 2" xfId="32843" xr:uid="{09F8675B-3CE0-4807-8063-E19BC1F3BE5A}"/>
    <cellStyle name="Normal 3 4 3 2 2 2 2 3 3" xfId="24515" xr:uid="{516AFE1F-E4C5-4A9B-80CB-F3EFF5A02123}"/>
    <cellStyle name="Normal 3 4 3 2 2 2 2 4" xfId="10634" xr:uid="{82F9AF43-639C-4580-AB06-7297AB0A6600}"/>
    <cellStyle name="Normal 3 4 3 2 2 2 2 4 2" xfId="27291" xr:uid="{A55D38A4-8BAC-44D6-B366-026E6F750B4A}"/>
    <cellStyle name="Normal 3 4 3 2 2 2 2 5" xfId="18963" xr:uid="{7B5279B2-4181-4F51-9481-858A244F5DBE}"/>
    <cellStyle name="Normal 3 4 3 2 2 2 3" xfId="3753" xr:uid="{0A2F5A47-9B18-4C75-8986-F5AA7E7AC462}"/>
    <cellStyle name="Normal 3 4 3 2 2 2 3 2" xfId="12083" xr:uid="{FD06783A-E1FB-425A-87AA-42DD49AFEEFB}"/>
    <cellStyle name="Normal 3 4 3 2 2 2 3 2 2" xfId="28740" xr:uid="{51C58CC0-AACC-4DA7-B147-846A3364AA82}"/>
    <cellStyle name="Normal 3 4 3 2 2 2 3 3" xfId="20412" xr:uid="{5FB02292-4B05-4AB1-BF85-263F8D93475A}"/>
    <cellStyle name="Normal 3 4 3 2 2 2 4" xfId="6529" xr:uid="{C88F9696-29D6-461F-8FD7-C3ABAA474F43}"/>
    <cellStyle name="Normal 3 4 3 2 2 2 4 2" xfId="14859" xr:uid="{E48E6A1F-F6BE-43E3-ADB1-8A1307418523}"/>
    <cellStyle name="Normal 3 4 3 2 2 2 4 2 2" xfId="31516" xr:uid="{A965653F-D698-4840-9BC3-62417C7EC3DF}"/>
    <cellStyle name="Normal 3 4 3 2 2 2 4 3" xfId="23188" xr:uid="{9A77DB11-274E-4ADD-AF50-07835CA5B842}"/>
    <cellStyle name="Normal 3 4 3 2 2 2 5" xfId="9307" xr:uid="{CEB2521A-9541-44D5-9909-5A67A8BED7E4}"/>
    <cellStyle name="Normal 3 4 3 2 2 2 5 2" xfId="25964" xr:uid="{0ED6C327-43BB-4FF5-A8A0-6936219C3484}"/>
    <cellStyle name="Normal 3 4 3 2 2 2 6" xfId="17636" xr:uid="{2E544CAD-3A7F-4999-8B2E-F3D37D087E5A}"/>
    <cellStyle name="Normal 3 4 3 2 2 3" xfId="1815" xr:uid="{580CEF5A-E7E2-44F1-91B0-3AA8A65A86A5}"/>
    <cellStyle name="Normal 3 4 3 2 2 3 2" xfId="4605" xr:uid="{67668E45-64FB-4F0B-9D6C-3B9C05CA089A}"/>
    <cellStyle name="Normal 3 4 3 2 2 3 2 2" xfId="12935" xr:uid="{DF8BE308-EC57-46AF-9C3E-C3168466B671}"/>
    <cellStyle name="Normal 3 4 3 2 2 3 2 2 2" xfId="29592" xr:uid="{DE7977EF-FCBA-468B-8945-6E1E9E01DB4A}"/>
    <cellStyle name="Normal 3 4 3 2 2 3 2 3" xfId="21264" xr:uid="{82855F76-3733-4247-8740-ED5135A61E5D}"/>
    <cellStyle name="Normal 3 4 3 2 2 3 3" xfId="7381" xr:uid="{67F043EE-1F79-4157-8919-F35FEDA0D6D6}"/>
    <cellStyle name="Normal 3 4 3 2 2 3 3 2" xfId="15711" xr:uid="{C7FB1EB2-5E8C-401A-BDE3-5AE80305EF6B}"/>
    <cellStyle name="Normal 3 4 3 2 2 3 3 2 2" xfId="32368" xr:uid="{B8807339-F998-48D6-B5A7-9E693CB1CA87}"/>
    <cellStyle name="Normal 3 4 3 2 2 3 3 3" xfId="24040" xr:uid="{E940F677-4FDA-4618-8BA6-4DC870AF6154}"/>
    <cellStyle name="Normal 3 4 3 2 2 3 4" xfId="10159" xr:uid="{2513F529-94F7-4375-888A-660B948E4519}"/>
    <cellStyle name="Normal 3 4 3 2 2 3 4 2" xfId="26816" xr:uid="{07015D2B-EE29-48A8-BB1A-DE3BDB936CA2}"/>
    <cellStyle name="Normal 3 4 3 2 2 3 5" xfId="18488" xr:uid="{FBD7A31B-7330-4931-8C56-AAADBB0134C1}"/>
    <cellStyle name="Normal 3 4 3 2 2 4" xfId="3278" xr:uid="{877C3BF5-4A2F-4BC4-ADC3-80C8C7DEFF4C}"/>
    <cellStyle name="Normal 3 4 3 2 2 4 2" xfId="11608" xr:uid="{0B1FDCAA-8B06-4891-83A9-05AC6FFA65EE}"/>
    <cellStyle name="Normal 3 4 3 2 2 4 2 2" xfId="28265" xr:uid="{8181EF9F-AF4E-46DD-B007-1A70F17FECA1}"/>
    <cellStyle name="Normal 3 4 3 2 2 4 3" xfId="19937" xr:uid="{C9126D87-BB21-4AC2-B74B-803D4AC8643A}"/>
    <cellStyle name="Normal 3 4 3 2 2 5" xfId="6054" xr:uid="{9891D4ED-3636-449D-8E99-863C29E449D9}"/>
    <cellStyle name="Normal 3 4 3 2 2 5 2" xfId="14384" xr:uid="{281D7647-7AE9-4DF3-81D5-47A61E7D6BEF}"/>
    <cellStyle name="Normal 3 4 3 2 2 5 2 2" xfId="31041" xr:uid="{342B07EE-EA44-430C-895D-5051AB165BAE}"/>
    <cellStyle name="Normal 3 4 3 2 2 5 3" xfId="22713" xr:uid="{727F21C8-F01A-4E6E-A947-2C547F20CB4F}"/>
    <cellStyle name="Normal 3 4 3 2 2 6" xfId="8832" xr:uid="{5527C8F6-F62D-4BDE-B9CB-92517343C1B5}"/>
    <cellStyle name="Normal 3 4 3 2 2 6 2" xfId="25489" xr:uid="{47DED817-29D4-4FC6-B504-1413443E1C32}"/>
    <cellStyle name="Normal 3 4 3 2 2 7" xfId="17161" xr:uid="{CECBB96B-3400-43DF-8A09-2CC96C8E1D1F}"/>
    <cellStyle name="Normal 3 4 3 2 3" xfId="721" xr:uid="{3136BF77-1C19-4EC6-9406-BF1011F2F054}"/>
    <cellStyle name="Normal 3 4 3 2 3 2" xfId="2051" xr:uid="{26D7F246-09EB-4DA2-9488-4B83C510EA9E}"/>
    <cellStyle name="Normal 3 4 3 2 3 2 2" xfId="4841" xr:uid="{166CE32A-4B93-40F1-9726-4359006B7ACC}"/>
    <cellStyle name="Normal 3 4 3 2 3 2 2 2" xfId="13171" xr:uid="{A2082070-7861-4534-A58C-9A6A091631B2}"/>
    <cellStyle name="Normal 3 4 3 2 3 2 2 2 2" xfId="29828" xr:uid="{10E79684-6064-4635-839A-9EA4ED6F4D8D}"/>
    <cellStyle name="Normal 3 4 3 2 3 2 2 3" xfId="21500" xr:uid="{F0CC07E0-0D17-4D15-954A-E6AD6A2FD0CC}"/>
    <cellStyle name="Normal 3 4 3 2 3 2 3" xfId="7617" xr:uid="{4C787DAF-7073-4BD5-B50F-699A2E2C3E89}"/>
    <cellStyle name="Normal 3 4 3 2 3 2 3 2" xfId="15947" xr:uid="{50201C35-B820-4376-AFBE-00E780642DB5}"/>
    <cellStyle name="Normal 3 4 3 2 3 2 3 2 2" xfId="32604" xr:uid="{7EE2C644-2D6C-4536-B31E-FDDB72678E0A}"/>
    <cellStyle name="Normal 3 4 3 2 3 2 3 3" xfId="24276" xr:uid="{B987F611-B8F2-42EF-8B93-6425DE1FB552}"/>
    <cellStyle name="Normal 3 4 3 2 3 2 4" xfId="10395" xr:uid="{EC84E9BE-F8E2-4ADF-978B-9559109CA03F}"/>
    <cellStyle name="Normal 3 4 3 2 3 2 4 2" xfId="27052" xr:uid="{15499873-824C-41C4-99FF-CF08AA921E21}"/>
    <cellStyle name="Normal 3 4 3 2 3 2 5" xfId="18724" xr:uid="{18317579-AAC6-49DF-B481-3BD4EE416D40}"/>
    <cellStyle name="Normal 3 4 3 2 3 3" xfId="3514" xr:uid="{97F55200-A3FA-4803-9300-DB5A2270E206}"/>
    <cellStyle name="Normal 3 4 3 2 3 3 2" xfId="11844" xr:uid="{744A8408-3782-4339-A6E0-F2271483F53C}"/>
    <cellStyle name="Normal 3 4 3 2 3 3 2 2" xfId="28501" xr:uid="{18DFEFF3-6C72-469D-900B-8B8C5C5FB711}"/>
    <cellStyle name="Normal 3 4 3 2 3 3 3" xfId="20173" xr:uid="{04077211-4E4A-498B-B66F-83B9BACEAA09}"/>
    <cellStyle name="Normal 3 4 3 2 3 4" xfId="6290" xr:uid="{6B5B2B38-222F-4A5F-8CEB-90D01F300D7C}"/>
    <cellStyle name="Normal 3 4 3 2 3 4 2" xfId="14620" xr:uid="{2F6DCE43-3338-445A-8C7B-66E97D2183C9}"/>
    <cellStyle name="Normal 3 4 3 2 3 4 2 2" xfId="31277" xr:uid="{EAAEF81D-9450-4F03-9A80-48AB46DACB85}"/>
    <cellStyle name="Normal 3 4 3 2 3 4 3" xfId="22949" xr:uid="{2BF58433-3BCA-43B8-8262-439943666380}"/>
    <cellStyle name="Normal 3 4 3 2 3 5" xfId="9068" xr:uid="{2D5B673B-5DA2-47A2-8A8D-32E410CAB0B8}"/>
    <cellStyle name="Normal 3 4 3 2 3 5 2" xfId="25725" xr:uid="{3E2756F6-1181-4444-849F-D5F26D3096EA}"/>
    <cellStyle name="Normal 3 4 3 2 3 6" xfId="17397" xr:uid="{C893C9B3-3B3E-4DE7-BF19-991D500075A6}"/>
    <cellStyle name="Normal 3 4 3 2 4" xfId="1198" xr:uid="{751AE2AB-B9FE-4F6F-85E8-8C6F43A1F736}"/>
    <cellStyle name="Normal 3 4 3 2 4 2" xfId="2526" xr:uid="{3C89CC9D-1CB1-4713-9A97-8A32CDEAD06E}"/>
    <cellStyle name="Normal 3 4 3 2 4 2 2" xfId="5316" xr:uid="{03A60DDB-0CEA-48EB-950B-4622D2CDF0FC}"/>
    <cellStyle name="Normal 3 4 3 2 4 2 2 2" xfId="13646" xr:uid="{F4BD872D-27E0-49F6-82E0-A26B8811F147}"/>
    <cellStyle name="Normal 3 4 3 2 4 2 2 2 2" xfId="30303" xr:uid="{597511D7-29AE-4EF3-828E-C36075BF28C4}"/>
    <cellStyle name="Normal 3 4 3 2 4 2 2 3" xfId="21975" xr:uid="{4EAD55E9-48FD-4C44-8C8C-579543DBCFBA}"/>
    <cellStyle name="Normal 3 4 3 2 4 2 3" xfId="8092" xr:uid="{61726C3F-C613-45B7-9668-9A89E89A0C69}"/>
    <cellStyle name="Normal 3 4 3 2 4 2 3 2" xfId="16422" xr:uid="{CE8DF4BC-13B6-44D9-B127-3296794BAA9A}"/>
    <cellStyle name="Normal 3 4 3 2 4 2 3 2 2" xfId="33079" xr:uid="{F7F38A7C-E83C-42FD-B279-B54AFE63F0B2}"/>
    <cellStyle name="Normal 3 4 3 2 4 2 3 3" xfId="24751" xr:uid="{AA66FA42-D502-4AE4-84FE-4B040CF09C49}"/>
    <cellStyle name="Normal 3 4 3 2 4 2 4" xfId="10870" xr:uid="{974D9206-2A83-4EFA-A0D4-B5423B3747D4}"/>
    <cellStyle name="Normal 3 4 3 2 4 2 4 2" xfId="27527" xr:uid="{C991F8A4-90C9-4C2E-B857-7AEB0ABEC188}"/>
    <cellStyle name="Normal 3 4 3 2 4 2 5" xfId="19199" xr:uid="{4B5786D7-8792-427A-861A-659627C818FA}"/>
    <cellStyle name="Normal 3 4 3 2 4 3" xfId="3989" xr:uid="{3CD14E2E-0796-413D-A47C-90A7ABE96240}"/>
    <cellStyle name="Normal 3 4 3 2 4 3 2" xfId="12319" xr:uid="{2CBC1650-0542-4737-9F05-8E005EF03F36}"/>
    <cellStyle name="Normal 3 4 3 2 4 3 2 2" xfId="28976" xr:uid="{1A7DF1A6-FDB0-4927-B29A-F0B6C4AF481D}"/>
    <cellStyle name="Normal 3 4 3 2 4 3 3" xfId="20648" xr:uid="{70CF3EB0-70D9-4FBC-876A-437913380E20}"/>
    <cellStyle name="Normal 3 4 3 2 4 4" xfId="6765" xr:uid="{49FAB8D0-872A-4246-B87B-E93F15CB5FBD}"/>
    <cellStyle name="Normal 3 4 3 2 4 4 2" xfId="15095" xr:uid="{67E8C540-E226-478D-9543-8DA98A7AAE4F}"/>
    <cellStyle name="Normal 3 4 3 2 4 4 2 2" xfId="31752" xr:uid="{C198A4CA-5700-4406-80CF-B99B76039E08}"/>
    <cellStyle name="Normal 3 4 3 2 4 4 3" xfId="23424" xr:uid="{D51BC4BA-F312-49FC-AF9D-699D41901798}"/>
    <cellStyle name="Normal 3 4 3 2 4 5" xfId="9543" xr:uid="{CBC103A1-B501-450D-92E7-2706BC608A01}"/>
    <cellStyle name="Normal 3 4 3 2 4 5 2" xfId="26200" xr:uid="{B359A811-12A7-4435-8FCA-525F18AA3BA2}"/>
    <cellStyle name="Normal 3 4 3 2 4 6" xfId="17872" xr:uid="{CABE4DF5-CD72-4F3E-AC1D-E232FF158374}"/>
    <cellStyle name="Normal 3 4 3 2 5" xfId="1578" xr:uid="{A6383153-F9C2-4972-8D18-F0BCEFC86918}"/>
    <cellStyle name="Normal 3 4 3 2 5 2" xfId="4368" xr:uid="{E33B63D8-D0AE-4FFF-89F1-A7A812A078A4}"/>
    <cellStyle name="Normal 3 4 3 2 5 2 2" xfId="12698" xr:uid="{8E52A09F-CAAE-4B8A-B07F-D683A160B98C}"/>
    <cellStyle name="Normal 3 4 3 2 5 2 2 2" xfId="29355" xr:uid="{42286FEC-364F-4AF7-91D8-A362EB2D36F7}"/>
    <cellStyle name="Normal 3 4 3 2 5 2 3" xfId="21027" xr:uid="{0334D0C9-EFAE-4AB1-B83B-6AB34D1B6800}"/>
    <cellStyle name="Normal 3 4 3 2 5 3" xfId="7144" xr:uid="{64EF2666-7A04-42E0-836B-E553E1856B41}"/>
    <cellStyle name="Normal 3 4 3 2 5 3 2" xfId="15474" xr:uid="{EB917D1C-29AB-4F18-984E-ACDB97841D67}"/>
    <cellStyle name="Normal 3 4 3 2 5 3 2 2" xfId="32131" xr:uid="{E6CEB710-B9F2-4BF5-A84A-54BE5B14832B}"/>
    <cellStyle name="Normal 3 4 3 2 5 3 3" xfId="23803" xr:uid="{7F278C8A-405D-4AE1-8CE9-124A0A70FB3A}"/>
    <cellStyle name="Normal 3 4 3 2 5 4" xfId="9922" xr:uid="{52B53D03-E893-4A82-8B9C-242F803C9C92}"/>
    <cellStyle name="Normal 3 4 3 2 5 4 2" xfId="26579" xr:uid="{BD1B5FEF-2797-492F-BFC7-9A21D3B1938E}"/>
    <cellStyle name="Normal 3 4 3 2 5 5" xfId="18251" xr:uid="{E1552873-E719-4EC2-9029-9528CBD0F096}"/>
    <cellStyle name="Normal 3 4 3 2 6" xfId="3041" xr:uid="{12931A66-11BF-43E1-94E5-D876ECC2FD8F}"/>
    <cellStyle name="Normal 3 4 3 2 6 2" xfId="11371" xr:uid="{BE5E6662-D284-4014-AC23-3770015245F5}"/>
    <cellStyle name="Normal 3 4 3 2 6 2 2" xfId="28028" xr:uid="{1780C6B1-3BD8-4015-AD0D-3EBC309FF18A}"/>
    <cellStyle name="Normal 3 4 3 2 6 3" xfId="19700" xr:uid="{C87D2599-8580-473C-93E9-FFEAE668F47F}"/>
    <cellStyle name="Normal 3 4 3 2 7" xfId="5817" xr:uid="{7A534DF2-0444-4052-A99A-CAA562F65678}"/>
    <cellStyle name="Normal 3 4 3 2 7 2" xfId="14147" xr:uid="{00B9F781-9305-4F12-89D3-61401118B06E}"/>
    <cellStyle name="Normal 3 4 3 2 7 2 2" xfId="30804" xr:uid="{E95B845F-B62F-4B81-980F-26521C5DE2C5}"/>
    <cellStyle name="Normal 3 4 3 2 7 3" xfId="22476" xr:uid="{277D2BDB-84F8-40BC-9C9C-549BB1B689BD}"/>
    <cellStyle name="Normal 3 4 3 2 8" xfId="8595" xr:uid="{3257EA26-1C97-44A5-944C-36C4C969DA8E}"/>
    <cellStyle name="Normal 3 4 3 2 8 2" xfId="25252" xr:uid="{5BF73D82-7394-45E7-8383-92B40B37E91B}"/>
    <cellStyle name="Normal 3 4 3 2 9" xfId="16924" xr:uid="{0F360CF2-7138-4F95-B9B1-A7636546F3BB}"/>
    <cellStyle name="Normal 3 4 3 3" xfId="365" xr:uid="{AD4BDCA5-E827-4DE6-9608-C4B52116D8D6}"/>
    <cellStyle name="Normal 3 4 3 3 2" xfId="844" xr:uid="{99C741AB-AAD1-4EEA-9D17-ABBC89C79B97}"/>
    <cellStyle name="Normal 3 4 3 3 2 2" xfId="2172" xr:uid="{F74A53DE-151B-4A13-9D17-2BAAF7DB9AD0}"/>
    <cellStyle name="Normal 3 4 3 3 2 2 2" xfId="4962" xr:uid="{1CBF9BED-62AE-46BD-ACC2-56CE575B8F5F}"/>
    <cellStyle name="Normal 3 4 3 3 2 2 2 2" xfId="13292" xr:uid="{222F3D29-7679-422D-943F-7A92D5FF8252}"/>
    <cellStyle name="Normal 3 4 3 3 2 2 2 2 2" xfId="29949" xr:uid="{FD286339-DA1B-4FCE-A557-F996F8DC5047}"/>
    <cellStyle name="Normal 3 4 3 3 2 2 2 3" xfId="21621" xr:uid="{EE6E4198-0BF4-4C0B-B1BE-B9B020CA29BE}"/>
    <cellStyle name="Normal 3 4 3 3 2 2 3" xfId="7738" xr:uid="{FBD1B430-DAD6-43E5-AFE7-56D75B91B743}"/>
    <cellStyle name="Normal 3 4 3 3 2 2 3 2" xfId="16068" xr:uid="{9623376F-3719-45E6-A922-D680BDA12C2E}"/>
    <cellStyle name="Normal 3 4 3 3 2 2 3 2 2" xfId="32725" xr:uid="{59EB163C-A16D-4D94-9E40-C1CBE020909C}"/>
    <cellStyle name="Normal 3 4 3 3 2 2 3 3" xfId="24397" xr:uid="{B3C5AE43-B585-4411-980F-15ECA89C3587}"/>
    <cellStyle name="Normal 3 4 3 3 2 2 4" xfId="10516" xr:uid="{37344E1E-C52C-46D7-9CE1-FBE3017BCF18}"/>
    <cellStyle name="Normal 3 4 3 3 2 2 4 2" xfId="27173" xr:uid="{D047E201-0030-427D-BBAD-1D9B04AF87A5}"/>
    <cellStyle name="Normal 3 4 3 3 2 2 5" xfId="18845" xr:uid="{61F8B694-E05A-4FDD-A89C-46E76A6D4E7E}"/>
    <cellStyle name="Normal 3 4 3 3 2 3" xfId="3635" xr:uid="{228478DF-44DC-45D9-BE1F-C02CB7E2B50D}"/>
    <cellStyle name="Normal 3 4 3 3 2 3 2" xfId="11965" xr:uid="{0EEADEA0-F40A-4871-B2AC-C4793E88B3BC}"/>
    <cellStyle name="Normal 3 4 3 3 2 3 2 2" xfId="28622" xr:uid="{FB052C97-7519-42B8-9CC2-60053B27D910}"/>
    <cellStyle name="Normal 3 4 3 3 2 3 3" xfId="20294" xr:uid="{D835D4DB-5A5B-46C7-8F84-CA764FF81522}"/>
    <cellStyle name="Normal 3 4 3 3 2 4" xfId="6411" xr:uid="{740D1F8D-334C-4A94-BE0E-76E0DA5D1301}"/>
    <cellStyle name="Normal 3 4 3 3 2 4 2" xfId="14741" xr:uid="{9D0BFEB3-1145-49A0-8CAC-3B53A57683E3}"/>
    <cellStyle name="Normal 3 4 3 3 2 4 2 2" xfId="31398" xr:uid="{A3E0E295-CA02-4A2A-AC9F-B3FCA488E57A}"/>
    <cellStyle name="Normal 3 4 3 3 2 4 3" xfId="23070" xr:uid="{EE45E052-6A4A-4AB6-BD8B-21C665979289}"/>
    <cellStyle name="Normal 3 4 3 3 2 5" xfId="9189" xr:uid="{BF51DFE0-808B-4F2E-A57F-692A15085A61}"/>
    <cellStyle name="Normal 3 4 3 3 2 5 2" xfId="25846" xr:uid="{164185B7-E8EC-42F7-A6D7-096819A6A3C7}"/>
    <cellStyle name="Normal 3 4 3 3 2 6" xfId="17518" xr:uid="{E3B14BB4-707D-47C4-848C-760914765729}"/>
    <cellStyle name="Normal 3 4 3 3 3" xfId="1695" xr:uid="{6A0BF8B9-8FAE-406D-B9DD-C4907308E4B0}"/>
    <cellStyle name="Normal 3 4 3 3 3 2" xfId="4485" xr:uid="{95B29C69-02AB-48A8-AB87-EA426696FF7C}"/>
    <cellStyle name="Normal 3 4 3 3 3 2 2" xfId="12815" xr:uid="{90B55A56-3920-4EA9-9F43-366906EC6F28}"/>
    <cellStyle name="Normal 3 4 3 3 3 2 2 2" xfId="29472" xr:uid="{4A673188-D36D-442C-8FA9-1D0C872A389B}"/>
    <cellStyle name="Normal 3 4 3 3 3 2 3" xfId="21144" xr:uid="{A3BB6795-6EBA-4C75-AB40-ACD8419E22A6}"/>
    <cellStyle name="Normal 3 4 3 3 3 3" xfId="7261" xr:uid="{F413E785-88D6-485D-B4B4-39FE09B11C8E}"/>
    <cellStyle name="Normal 3 4 3 3 3 3 2" xfId="15591" xr:uid="{2C505EC6-F454-43A0-96F5-278585E56E34}"/>
    <cellStyle name="Normal 3 4 3 3 3 3 2 2" xfId="32248" xr:uid="{77B8AF75-6649-4FF7-B81F-91D8197BAD67}"/>
    <cellStyle name="Normal 3 4 3 3 3 3 3" xfId="23920" xr:uid="{017703D1-4F15-489B-983C-50208E08C24A}"/>
    <cellStyle name="Normal 3 4 3 3 3 4" xfId="10039" xr:uid="{12C17001-F9AE-40F8-8DC0-51B6A0B227EA}"/>
    <cellStyle name="Normal 3 4 3 3 3 4 2" xfId="26696" xr:uid="{E5DFD452-7936-4B33-B745-DC0E0945B2D3}"/>
    <cellStyle name="Normal 3 4 3 3 3 5" xfId="18368" xr:uid="{CCB7E3AE-E007-41C3-B143-38F8A5DCBD0C}"/>
    <cellStyle name="Normal 3 4 3 3 4" xfId="3158" xr:uid="{F586454A-4BEC-42FF-9283-292D1778039A}"/>
    <cellStyle name="Normal 3 4 3 3 4 2" xfId="11488" xr:uid="{5ABFB99B-5485-42D3-B061-9349FE68D386}"/>
    <cellStyle name="Normal 3 4 3 3 4 2 2" xfId="28145" xr:uid="{D525DB08-2E15-4EFF-8AA3-E860265D801C}"/>
    <cellStyle name="Normal 3 4 3 3 4 3" xfId="19817" xr:uid="{10FD4C05-22AA-4CE6-BC43-A731CB0C9485}"/>
    <cellStyle name="Normal 3 4 3 3 5" xfId="5934" xr:uid="{F5292B0A-5CA7-4D51-AF37-1F45E18CC7D3}"/>
    <cellStyle name="Normal 3 4 3 3 5 2" xfId="14264" xr:uid="{579DE4DE-0D39-4101-BBE9-35859F0844C2}"/>
    <cellStyle name="Normal 3 4 3 3 5 2 2" xfId="30921" xr:uid="{46A698CC-058F-4816-9A7F-1B5E2A4D8A7D}"/>
    <cellStyle name="Normal 3 4 3 3 5 3" xfId="22593" xr:uid="{03D0F2DF-E59E-4D85-874F-65E1078A0583}"/>
    <cellStyle name="Normal 3 4 3 3 6" xfId="8712" xr:uid="{0DA1148C-6C69-471A-AAB9-08381E7882A2}"/>
    <cellStyle name="Normal 3 4 3 3 6 2" xfId="25369" xr:uid="{9F88F704-B7C8-4ACF-810B-8526660E3699}"/>
    <cellStyle name="Normal 3 4 3 3 7" xfId="17041" xr:uid="{058E37E0-A4FB-4E47-9EBB-193C9895DBCE}"/>
    <cellStyle name="Normal 3 4 3 4" xfId="601" xr:uid="{895A46ED-4EAA-418C-B5A9-6688A5CFA024}"/>
    <cellStyle name="Normal 3 4 3 4 2" xfId="1931" xr:uid="{2CC98169-86B4-48CE-B4E8-993C4CBD8BC6}"/>
    <cellStyle name="Normal 3 4 3 4 2 2" xfId="4721" xr:uid="{F88FACA4-1924-4DD1-9301-5044550BF68D}"/>
    <cellStyle name="Normal 3 4 3 4 2 2 2" xfId="13051" xr:uid="{EB021A54-B259-4832-A8AD-56959FDEAE43}"/>
    <cellStyle name="Normal 3 4 3 4 2 2 2 2" xfId="29708" xr:uid="{18E7D7A2-EF71-47BA-82A3-EF21A39B9CD1}"/>
    <cellStyle name="Normal 3 4 3 4 2 2 3" xfId="21380" xr:uid="{32E7D888-6D52-4F72-907D-87B28F626C38}"/>
    <cellStyle name="Normal 3 4 3 4 2 3" xfId="7497" xr:uid="{CE32CFA6-3DF1-46F4-BD80-BD1F4BF1082B}"/>
    <cellStyle name="Normal 3 4 3 4 2 3 2" xfId="15827" xr:uid="{5E09F61A-5179-49C6-9CE5-FB2927AC05E2}"/>
    <cellStyle name="Normal 3 4 3 4 2 3 2 2" xfId="32484" xr:uid="{84EF3A0B-130D-4DEE-A5A3-A71FAF83ACA1}"/>
    <cellStyle name="Normal 3 4 3 4 2 3 3" xfId="24156" xr:uid="{064DD681-8332-4BD8-9934-370D4AB15F83}"/>
    <cellStyle name="Normal 3 4 3 4 2 4" xfId="10275" xr:uid="{B66129B6-54D0-4E0D-9B81-694427163E50}"/>
    <cellStyle name="Normal 3 4 3 4 2 4 2" xfId="26932" xr:uid="{87805975-ECC3-459C-81FA-24B1D1C1BC46}"/>
    <cellStyle name="Normal 3 4 3 4 2 5" xfId="18604" xr:uid="{87678611-3F04-458B-8116-2C096AEEDCE8}"/>
    <cellStyle name="Normal 3 4 3 4 3" xfId="3394" xr:uid="{247C0A87-17BB-47BC-AEFD-D54649CD2C00}"/>
    <cellStyle name="Normal 3 4 3 4 3 2" xfId="11724" xr:uid="{C711FDB8-5BFA-4683-91EB-1E13AE0508D6}"/>
    <cellStyle name="Normal 3 4 3 4 3 2 2" xfId="28381" xr:uid="{9F8E6930-1298-4542-A2E8-E94605A00BA7}"/>
    <cellStyle name="Normal 3 4 3 4 3 3" xfId="20053" xr:uid="{32300556-2296-4765-9E59-1255880A02DA}"/>
    <cellStyle name="Normal 3 4 3 4 4" xfId="6170" xr:uid="{008A200E-41A5-4C63-B388-4206FEE43B51}"/>
    <cellStyle name="Normal 3 4 3 4 4 2" xfId="14500" xr:uid="{6A45DF53-E425-4C52-ADE8-59B7902B3CD1}"/>
    <cellStyle name="Normal 3 4 3 4 4 2 2" xfId="31157" xr:uid="{1F0C2417-291B-4FDF-ACF8-0DF83FD44756}"/>
    <cellStyle name="Normal 3 4 3 4 4 3" xfId="22829" xr:uid="{FC0E418B-EE79-40A7-BB76-0FADF4D047AA}"/>
    <cellStyle name="Normal 3 4 3 4 5" xfId="8948" xr:uid="{1EA37331-C2BD-4A95-BCEE-EA5253B6681E}"/>
    <cellStyle name="Normal 3 4 3 4 5 2" xfId="25605" xr:uid="{1560ACCD-A14A-4E2E-B8C9-D8852A20BBB9}"/>
    <cellStyle name="Normal 3 4 3 4 6" xfId="17277" xr:uid="{FB93DF44-C66D-463E-A5C7-39DEA18D6C70}"/>
    <cellStyle name="Normal 3 4 3 5" xfId="1078" xr:uid="{BD63C96B-320B-46D1-AD6E-C7070BEBE51F}"/>
    <cellStyle name="Normal 3 4 3 5 2" xfId="2406" xr:uid="{96ECCDF2-281B-4C33-9D6B-DD417785BBB6}"/>
    <cellStyle name="Normal 3 4 3 5 2 2" xfId="5196" xr:uid="{4B8AAFC0-1631-4A41-8F99-ECCEB1D3DB32}"/>
    <cellStyle name="Normal 3 4 3 5 2 2 2" xfId="13526" xr:uid="{D7499BAB-56D5-43EA-A585-AABE8E4AB85E}"/>
    <cellStyle name="Normal 3 4 3 5 2 2 2 2" xfId="30183" xr:uid="{E6DAD909-5A39-4981-B979-C87C3CEE6B1B}"/>
    <cellStyle name="Normal 3 4 3 5 2 2 3" xfId="21855" xr:uid="{62663992-0192-4DBE-B4EB-15BC8B6C1133}"/>
    <cellStyle name="Normal 3 4 3 5 2 3" xfId="7972" xr:uid="{BB1FF836-970C-4A17-9750-29B1BD0F12FF}"/>
    <cellStyle name="Normal 3 4 3 5 2 3 2" xfId="16302" xr:uid="{AFB42196-12AF-4EB9-9C41-D30E014F0DE9}"/>
    <cellStyle name="Normal 3 4 3 5 2 3 2 2" xfId="32959" xr:uid="{AF0E0311-8BC4-4B08-A1AA-A7148151D506}"/>
    <cellStyle name="Normal 3 4 3 5 2 3 3" xfId="24631" xr:uid="{3CC616DB-A496-4F6D-B71D-2CFB193B78E0}"/>
    <cellStyle name="Normal 3 4 3 5 2 4" xfId="10750" xr:uid="{9D7EA71C-6DF0-4DB0-8400-0DCCECCE9840}"/>
    <cellStyle name="Normal 3 4 3 5 2 4 2" xfId="27407" xr:uid="{B8053E81-AD9F-484B-A0B6-1FA8CF1966C5}"/>
    <cellStyle name="Normal 3 4 3 5 2 5" xfId="19079" xr:uid="{74D4863B-1CDD-4E05-B41B-012042CBF66C}"/>
    <cellStyle name="Normal 3 4 3 5 3" xfId="3869" xr:uid="{8BD178CF-80BC-46E4-B0C6-153F61652257}"/>
    <cellStyle name="Normal 3 4 3 5 3 2" xfId="12199" xr:uid="{BD352A9B-40E8-4669-9FB3-426304367E4D}"/>
    <cellStyle name="Normal 3 4 3 5 3 2 2" xfId="28856" xr:uid="{9D07AEA4-188C-4188-9D1F-522D778DBA1E}"/>
    <cellStyle name="Normal 3 4 3 5 3 3" xfId="20528" xr:uid="{F9B7555D-37A8-4FC1-BA5C-0B48B15E42C9}"/>
    <cellStyle name="Normal 3 4 3 5 4" xfId="6645" xr:uid="{C1EBDCDB-FB88-483F-B9B8-76DB5AB77DA1}"/>
    <cellStyle name="Normal 3 4 3 5 4 2" xfId="14975" xr:uid="{2DE00393-A44A-4F7E-A994-ACCA4D7D8797}"/>
    <cellStyle name="Normal 3 4 3 5 4 2 2" xfId="31632" xr:uid="{9BA9EF30-7C2C-4E6A-B4C8-CF8E3981BEDD}"/>
    <cellStyle name="Normal 3 4 3 5 4 3" xfId="23304" xr:uid="{DA53FBAA-BB6F-456D-8B6E-10B79DCE2F9D}"/>
    <cellStyle name="Normal 3 4 3 5 5" xfId="9423" xr:uid="{7E98B9F3-E706-4415-B17E-93B7ED93F33A}"/>
    <cellStyle name="Normal 3 4 3 5 5 2" xfId="26080" xr:uid="{FADB2E27-A8D1-43CA-A82D-4BBB3DAE9E2A}"/>
    <cellStyle name="Normal 3 4 3 5 6" xfId="17752" xr:uid="{113F4CC6-53C2-4529-9C70-D5CC62DBC0BB}"/>
    <cellStyle name="Normal 3 4 3 6" xfId="1343" xr:uid="{083F22A1-5FC7-4409-93BF-70C5EF83690E}"/>
    <cellStyle name="Normal 3 4 3 6 2" xfId="2671" xr:uid="{BD6E612B-85EF-48EA-A6D4-6D90BF69F3C7}"/>
    <cellStyle name="Normal 3 4 3 6 2 2" xfId="5461" xr:uid="{F07422EB-5851-4ED6-B006-B79C0B479016}"/>
    <cellStyle name="Normal 3 4 3 6 2 2 2" xfId="13791" xr:uid="{30126A70-9C29-413C-8524-2DBBDF6D87CE}"/>
    <cellStyle name="Normal 3 4 3 6 2 2 2 2" xfId="30448" xr:uid="{B37F9221-58B6-4F92-B4CC-9C031747AD13}"/>
    <cellStyle name="Normal 3 4 3 6 2 2 3" xfId="22120" xr:uid="{028327CA-8980-42C3-8E35-7FC58E6F0832}"/>
    <cellStyle name="Normal 3 4 3 6 2 3" xfId="8237" xr:uid="{1A118023-FABC-4AE5-8B9D-F2B37E7E7462}"/>
    <cellStyle name="Normal 3 4 3 6 2 3 2" xfId="16567" xr:uid="{2A22BC23-EA07-456E-AC73-74574BFE324C}"/>
    <cellStyle name="Normal 3 4 3 6 2 3 2 2" xfId="33224" xr:uid="{A0C1120E-DBC5-48B8-9424-DC5F606069A4}"/>
    <cellStyle name="Normal 3 4 3 6 2 3 3" xfId="24896" xr:uid="{9A4168EB-E436-49E7-B1F7-E0CD34ECDE8F}"/>
    <cellStyle name="Normal 3 4 3 6 2 4" xfId="11015" xr:uid="{99532EF2-2F0D-40DC-8314-3D8654DEA34C}"/>
    <cellStyle name="Normal 3 4 3 6 2 4 2" xfId="27672" xr:uid="{38B79704-2819-4B7F-B9E9-9A0114528755}"/>
    <cellStyle name="Normal 3 4 3 6 2 5" xfId="19344" xr:uid="{48A10F1A-8409-4F3A-BBEC-3FC1B0AC12BC}"/>
    <cellStyle name="Normal 3 4 3 6 3" xfId="4134" xr:uid="{C94039F4-8F00-46EB-A3E7-61C9D9B20129}"/>
    <cellStyle name="Normal 3 4 3 6 3 2" xfId="12464" xr:uid="{8C2FFCED-082F-4CF0-A5A8-703881FE5D73}"/>
    <cellStyle name="Normal 3 4 3 6 3 2 2" xfId="29121" xr:uid="{486AB245-5207-405A-AFEE-8621EE10A3F5}"/>
    <cellStyle name="Normal 3 4 3 6 3 3" xfId="20793" xr:uid="{F1B0AE43-AF8A-4BCD-B86C-1042E40ED43F}"/>
    <cellStyle name="Normal 3 4 3 6 4" xfId="6910" xr:uid="{CEAC9394-C791-4E23-8386-A88EC769BD13}"/>
    <cellStyle name="Normal 3 4 3 6 4 2" xfId="15240" xr:uid="{86829330-0697-4388-B3EC-6C93F8F92B0B}"/>
    <cellStyle name="Normal 3 4 3 6 4 2 2" xfId="31897" xr:uid="{B1F0A4FE-CC98-446B-8473-4E773C462FC4}"/>
    <cellStyle name="Normal 3 4 3 6 4 3" xfId="23569" xr:uid="{56B31725-2B3C-442E-BDD5-77918CB49F54}"/>
    <cellStyle name="Normal 3 4 3 6 5" xfId="9688" xr:uid="{C6759EBD-F7A8-4DCD-AB1A-2EE0467C24D1}"/>
    <cellStyle name="Normal 3 4 3 6 5 2" xfId="26345" xr:uid="{63DB4B04-F9D8-40B5-A095-FCE640271A4C}"/>
    <cellStyle name="Normal 3 4 3 6 6" xfId="18017" xr:uid="{C1D90C01-28BF-44FD-81C3-9595F6DA523D}"/>
    <cellStyle name="Normal 3 4 3 7" xfId="1458" xr:uid="{3AEB3684-BF7D-470B-A4C2-E8B5A07447E7}"/>
    <cellStyle name="Normal 3 4 3 7 2" xfId="4248" xr:uid="{7A8A8340-443C-44BF-9426-2B05AE6F5266}"/>
    <cellStyle name="Normal 3 4 3 7 2 2" xfId="12578" xr:uid="{0509BFE2-672F-4053-863F-BB18D314E94D}"/>
    <cellStyle name="Normal 3 4 3 7 2 2 2" xfId="29235" xr:uid="{7679C931-3FC9-49C2-B2FB-07435360BF82}"/>
    <cellStyle name="Normal 3 4 3 7 2 3" xfId="20907" xr:uid="{E7713C32-7C52-4F91-B098-DDBDCFBD3118}"/>
    <cellStyle name="Normal 3 4 3 7 3" xfId="7024" xr:uid="{EDF51BE8-6AA0-4F7E-AAA6-D742FD83D3D0}"/>
    <cellStyle name="Normal 3 4 3 7 3 2" xfId="15354" xr:uid="{C394F19D-29A6-4FED-BD65-5762579943C5}"/>
    <cellStyle name="Normal 3 4 3 7 3 2 2" xfId="32011" xr:uid="{CD6060CC-6400-4004-9421-A70D04F454A6}"/>
    <cellStyle name="Normal 3 4 3 7 3 3" xfId="23683" xr:uid="{D7CE12C5-FA89-4EAC-876E-37B92F1D4E5A}"/>
    <cellStyle name="Normal 3 4 3 7 4" xfId="9802" xr:uid="{D7C74BED-1BE8-40B0-9B24-FB288B0E2E32}"/>
    <cellStyle name="Normal 3 4 3 7 4 2" xfId="26459" xr:uid="{AF26CC82-4D07-49E9-83FF-DE0312BB22F2}"/>
    <cellStyle name="Normal 3 4 3 7 5" xfId="18131" xr:uid="{69EEADD8-61DE-49DD-8777-4535D75F82C1}"/>
    <cellStyle name="Normal 3 4 3 8" xfId="2921" xr:uid="{6B159BAB-EE94-43ED-B1F6-9F16D716BDCB}"/>
    <cellStyle name="Normal 3 4 3 8 2" xfId="11251" xr:uid="{E94D8407-3EA4-4BCB-B091-E2E823E6BEE6}"/>
    <cellStyle name="Normal 3 4 3 8 2 2" xfId="27908" xr:uid="{69122C85-C683-46FE-9F77-30C9F56D0026}"/>
    <cellStyle name="Normal 3 4 3 8 3" xfId="19580" xr:uid="{343E43B6-69E0-4FEF-95CF-BE18A10569C8}"/>
    <cellStyle name="Normal 3 4 3 9" xfId="5697" xr:uid="{55F74506-88E1-46B4-91BE-A4A374988C4B}"/>
    <cellStyle name="Normal 3 4 3 9 2" xfId="14027" xr:uid="{1570C5FA-35A2-42AC-82C6-8A02FC5F5D61}"/>
    <cellStyle name="Normal 3 4 3 9 2 2" xfId="30684" xr:uid="{47E07012-5EB3-41C8-9BBB-BA1A80D09342}"/>
    <cellStyle name="Normal 3 4 3 9 3" xfId="22356" xr:uid="{7B13C2AC-C981-43F9-BA64-C068233A8ABC}"/>
    <cellStyle name="Normal 3 4 4" xfId="182" xr:uid="{EDD50A52-E734-45A3-82C8-63E5FFE9A833}"/>
    <cellStyle name="Normal 3 4 4 2" xfId="423" xr:uid="{7ACBB482-BAEF-45B3-BE09-221B26A7E852}"/>
    <cellStyle name="Normal 3 4 4 2 2" xfId="900" xr:uid="{CB8470D4-C89C-4619-BF23-325252AC8F0B}"/>
    <cellStyle name="Normal 3 4 4 2 2 2" xfId="2228" xr:uid="{2DCC58DC-6C7B-4AE4-8AA0-2369D3A2141F}"/>
    <cellStyle name="Normal 3 4 4 2 2 2 2" xfId="5018" xr:uid="{8811F5E9-E88B-4E35-8410-1E4BD7E9B731}"/>
    <cellStyle name="Normal 3 4 4 2 2 2 2 2" xfId="13348" xr:uid="{A16375F6-8DAF-4B81-963D-2B01BD79A4E8}"/>
    <cellStyle name="Normal 3 4 4 2 2 2 2 2 2" xfId="30005" xr:uid="{C1BCC14B-BA96-4FCB-A7F1-ABCFE5E46135}"/>
    <cellStyle name="Normal 3 4 4 2 2 2 2 3" xfId="21677" xr:uid="{F1904C5C-C5DC-43B8-B2E8-68F7556E9CBC}"/>
    <cellStyle name="Normal 3 4 4 2 2 2 3" xfId="7794" xr:uid="{4D4B7E74-C992-42C0-BC9D-1E6B89EA7DF8}"/>
    <cellStyle name="Normal 3 4 4 2 2 2 3 2" xfId="16124" xr:uid="{DFE40DF6-B352-4E82-A2B1-BCDB703A03FD}"/>
    <cellStyle name="Normal 3 4 4 2 2 2 3 2 2" xfId="32781" xr:uid="{0E4FE89A-4400-40C8-B61B-65B2D90726FA}"/>
    <cellStyle name="Normal 3 4 4 2 2 2 3 3" xfId="24453" xr:uid="{D22DC8D4-F1CD-4FAD-8522-98E9E09B61EA}"/>
    <cellStyle name="Normal 3 4 4 2 2 2 4" xfId="10572" xr:uid="{17DD37A3-4C18-43DF-AD0D-4C666B6439BD}"/>
    <cellStyle name="Normal 3 4 4 2 2 2 4 2" xfId="27229" xr:uid="{8DB373DC-A5BE-47F6-9F62-DBF887E49BA5}"/>
    <cellStyle name="Normal 3 4 4 2 2 2 5" xfId="18901" xr:uid="{E46EAB88-FC4D-41F8-9FD1-7EF4C70CC0B8}"/>
    <cellStyle name="Normal 3 4 4 2 2 3" xfId="3691" xr:uid="{18C83282-6A8A-4D2E-B7C4-0FAA16F5EF8D}"/>
    <cellStyle name="Normal 3 4 4 2 2 3 2" xfId="12021" xr:uid="{B8F72551-8401-498B-91E6-E72B6B1DD313}"/>
    <cellStyle name="Normal 3 4 4 2 2 3 2 2" xfId="28678" xr:uid="{B19DF654-42F6-44DC-846F-57B2E1DB3CC5}"/>
    <cellStyle name="Normal 3 4 4 2 2 3 3" xfId="20350" xr:uid="{FF5FF45F-6A0A-4F54-BE97-B2012F686C81}"/>
    <cellStyle name="Normal 3 4 4 2 2 4" xfId="6467" xr:uid="{08C01BA2-6216-4D6A-9956-C86FF102D8E8}"/>
    <cellStyle name="Normal 3 4 4 2 2 4 2" xfId="14797" xr:uid="{5E3228B7-2CB3-4D78-B61E-124450B262A1}"/>
    <cellStyle name="Normal 3 4 4 2 2 4 2 2" xfId="31454" xr:uid="{E58E1FDC-57BB-4274-9B18-0E551B4ADFED}"/>
    <cellStyle name="Normal 3 4 4 2 2 4 3" xfId="23126" xr:uid="{D50CF40C-AC21-4D0B-89D4-A34E4C2295B7}"/>
    <cellStyle name="Normal 3 4 4 2 2 5" xfId="9245" xr:uid="{D7E011DA-F2C8-4ABE-85B8-D4431F4DFCB2}"/>
    <cellStyle name="Normal 3 4 4 2 2 5 2" xfId="25902" xr:uid="{97B4E121-9BF3-4758-A1E2-E8DE16AE9ED4}"/>
    <cellStyle name="Normal 3 4 4 2 2 6" xfId="17574" xr:uid="{D2710616-AFFA-4E62-8153-BDC783C2168C}"/>
    <cellStyle name="Normal 3 4 4 2 3" xfId="1753" xr:uid="{9103F36D-16EE-49A8-9910-4499F3852B0E}"/>
    <cellStyle name="Normal 3 4 4 2 3 2" xfId="4543" xr:uid="{F352B653-2732-4436-97B3-07655691BD76}"/>
    <cellStyle name="Normal 3 4 4 2 3 2 2" xfId="12873" xr:uid="{64C11D2D-ABD0-4A94-88FF-E71528C2132A}"/>
    <cellStyle name="Normal 3 4 4 2 3 2 2 2" xfId="29530" xr:uid="{CE8A42A6-D69E-41BA-B503-2AEA91C126CD}"/>
    <cellStyle name="Normal 3 4 4 2 3 2 3" xfId="21202" xr:uid="{94BEBAB2-2939-451E-98C0-B6C237D0774E}"/>
    <cellStyle name="Normal 3 4 4 2 3 3" xfId="7319" xr:uid="{1CD527EA-8898-4B9B-A4B4-848EDA0B9E8E}"/>
    <cellStyle name="Normal 3 4 4 2 3 3 2" xfId="15649" xr:uid="{EF302A22-0E59-4C17-85E7-9AA38785599E}"/>
    <cellStyle name="Normal 3 4 4 2 3 3 2 2" xfId="32306" xr:uid="{86D40302-B006-4F99-AAC8-37A5519DC17A}"/>
    <cellStyle name="Normal 3 4 4 2 3 3 3" xfId="23978" xr:uid="{CAF504CF-8F04-4B30-96E2-B3B6D2AD2E52}"/>
    <cellStyle name="Normal 3 4 4 2 3 4" xfId="10097" xr:uid="{3D785CDA-E4EF-4E72-B052-F13E2BA0CDFC}"/>
    <cellStyle name="Normal 3 4 4 2 3 4 2" xfId="26754" xr:uid="{046A4278-6788-431B-8601-3B0B4AB3FDA5}"/>
    <cellStyle name="Normal 3 4 4 2 3 5" xfId="18426" xr:uid="{2A5166DF-5A71-469A-818C-4304226C0C5E}"/>
    <cellStyle name="Normal 3 4 4 2 4" xfId="3216" xr:uid="{35C41D25-12B8-4C08-916B-FBD584D79A31}"/>
    <cellStyle name="Normal 3 4 4 2 4 2" xfId="11546" xr:uid="{0E84D3A1-D463-4173-9F8C-CA3156C29896}"/>
    <cellStyle name="Normal 3 4 4 2 4 2 2" xfId="28203" xr:uid="{8B71F4EB-B35B-4B53-A783-0F781E9D0062}"/>
    <cellStyle name="Normal 3 4 4 2 4 3" xfId="19875" xr:uid="{09C74324-3F59-4E4D-8A67-DEDD69809CD9}"/>
    <cellStyle name="Normal 3 4 4 2 5" xfId="5992" xr:uid="{C520F1A6-7056-4A88-8BC6-E22901CCDB7E}"/>
    <cellStyle name="Normal 3 4 4 2 5 2" xfId="14322" xr:uid="{22BEE364-48DF-439A-9833-2B7E4AF78001}"/>
    <cellStyle name="Normal 3 4 4 2 5 2 2" xfId="30979" xr:uid="{CDA89E55-6BF2-4B36-962D-04FFBC467F7F}"/>
    <cellStyle name="Normal 3 4 4 2 5 3" xfId="22651" xr:uid="{CDD4E12A-7D6B-4042-8B23-470B486416C9}"/>
    <cellStyle name="Normal 3 4 4 2 6" xfId="8770" xr:uid="{513B13F5-0517-4FC4-8846-2C7EC0D5458C}"/>
    <cellStyle name="Normal 3 4 4 2 6 2" xfId="25427" xr:uid="{AA654301-25FB-4622-A219-1177D5219108}"/>
    <cellStyle name="Normal 3 4 4 2 7" xfId="17099" xr:uid="{08B9F19F-F990-417C-8BFB-315D2FA66125}"/>
    <cellStyle name="Normal 3 4 4 3" xfId="659" xr:uid="{7A40DF4D-F556-4BB0-B4F7-6F7144C5DE71}"/>
    <cellStyle name="Normal 3 4 4 3 2" xfId="1989" xr:uid="{71874475-90F1-4CB8-B9C3-84B1E3EA4461}"/>
    <cellStyle name="Normal 3 4 4 3 2 2" xfId="4779" xr:uid="{C32247C7-ADAE-4E65-A021-0A7B3BE4289D}"/>
    <cellStyle name="Normal 3 4 4 3 2 2 2" xfId="13109" xr:uid="{9530B31A-8DCC-4B3B-9002-2166CBC70F20}"/>
    <cellStyle name="Normal 3 4 4 3 2 2 2 2" xfId="29766" xr:uid="{CE804E44-DF96-442B-B6D5-AF37BB5D137A}"/>
    <cellStyle name="Normal 3 4 4 3 2 2 3" xfId="21438" xr:uid="{B6E5FB71-357D-4E47-9D96-AB551D72F067}"/>
    <cellStyle name="Normal 3 4 4 3 2 3" xfId="7555" xr:uid="{53281A28-C47C-4745-AB7F-CA0D83423CFD}"/>
    <cellStyle name="Normal 3 4 4 3 2 3 2" xfId="15885" xr:uid="{3878E08F-4C02-4F59-BA0A-5938115FC9EA}"/>
    <cellStyle name="Normal 3 4 4 3 2 3 2 2" xfId="32542" xr:uid="{BEE54B60-BDF3-4F7D-812B-FBE49883A712}"/>
    <cellStyle name="Normal 3 4 4 3 2 3 3" xfId="24214" xr:uid="{84433EB3-910B-4B87-A3DF-791EED29F9DC}"/>
    <cellStyle name="Normal 3 4 4 3 2 4" xfId="10333" xr:uid="{899BDE6E-D1BF-4B5F-9759-685002B20360}"/>
    <cellStyle name="Normal 3 4 4 3 2 4 2" xfId="26990" xr:uid="{1234ED3C-7D98-4A7B-9850-95A5535ACB2E}"/>
    <cellStyle name="Normal 3 4 4 3 2 5" xfId="18662" xr:uid="{353B3CA2-E4E4-4EEB-BDE1-22FB5D4F2949}"/>
    <cellStyle name="Normal 3 4 4 3 3" xfId="3452" xr:uid="{4B089A42-8903-4061-A30F-2DD8239C70E0}"/>
    <cellStyle name="Normal 3 4 4 3 3 2" xfId="11782" xr:uid="{D72DB14F-9F9F-43F0-A131-3FC0B9877F4E}"/>
    <cellStyle name="Normal 3 4 4 3 3 2 2" xfId="28439" xr:uid="{0BA48120-4CCA-416C-8CD7-86B1F0DD3A8B}"/>
    <cellStyle name="Normal 3 4 4 3 3 3" xfId="20111" xr:uid="{50A0E5A4-FE7C-49EC-B462-16A8956514B3}"/>
    <cellStyle name="Normal 3 4 4 3 4" xfId="6228" xr:uid="{2346BC49-78A8-48B1-8A2B-7F44299C6F21}"/>
    <cellStyle name="Normal 3 4 4 3 4 2" xfId="14558" xr:uid="{1A24DBD7-694E-4AA6-99A0-82225063F010}"/>
    <cellStyle name="Normal 3 4 4 3 4 2 2" xfId="31215" xr:uid="{C3F9A530-1404-4D90-9332-4B6BA82118A1}"/>
    <cellStyle name="Normal 3 4 4 3 4 3" xfId="22887" xr:uid="{8FD24E3A-52BE-49B8-991A-9A31173DB676}"/>
    <cellStyle name="Normal 3 4 4 3 5" xfId="9006" xr:uid="{1DC6D16C-B81B-428B-8526-C86B771C6A17}"/>
    <cellStyle name="Normal 3 4 4 3 5 2" xfId="25663" xr:uid="{E4A0623D-7D23-4434-BA0E-7F7DA83F33BE}"/>
    <cellStyle name="Normal 3 4 4 3 6" xfId="17335" xr:uid="{70DA3028-E49B-4AD2-9303-58490F97B24D}"/>
    <cellStyle name="Normal 3 4 4 4" xfId="1136" xr:uid="{C82A539B-7D1B-4BFB-B06E-432C31477CFB}"/>
    <cellStyle name="Normal 3 4 4 4 2" xfId="2464" xr:uid="{101D8F28-34A5-42C7-B869-8259139B98AE}"/>
    <cellStyle name="Normal 3 4 4 4 2 2" xfId="5254" xr:uid="{1FB17D2E-F479-457F-8DB4-BFE3961C929E}"/>
    <cellStyle name="Normal 3 4 4 4 2 2 2" xfId="13584" xr:uid="{488E720B-A281-4B38-8346-18F5B96E73EC}"/>
    <cellStyle name="Normal 3 4 4 4 2 2 2 2" xfId="30241" xr:uid="{BBFBE883-279E-4844-BC67-5C103C81C2DF}"/>
    <cellStyle name="Normal 3 4 4 4 2 2 3" xfId="21913" xr:uid="{78A31600-4264-46D2-A3AF-2CF0093029C8}"/>
    <cellStyle name="Normal 3 4 4 4 2 3" xfId="8030" xr:uid="{D75A1CE6-8ECB-40ED-9397-D2337EFE22F1}"/>
    <cellStyle name="Normal 3 4 4 4 2 3 2" xfId="16360" xr:uid="{FD43D066-7CA7-4C4D-A6A6-B396A20A48ED}"/>
    <cellStyle name="Normal 3 4 4 4 2 3 2 2" xfId="33017" xr:uid="{32E767A6-AC08-41A9-8B38-AC3AA1AD4F69}"/>
    <cellStyle name="Normal 3 4 4 4 2 3 3" xfId="24689" xr:uid="{5BA18650-0D27-4AD3-8B35-EE0393A9CF2E}"/>
    <cellStyle name="Normal 3 4 4 4 2 4" xfId="10808" xr:uid="{2DFE7E54-D8D1-49C6-89BB-85A6A7D21BA5}"/>
    <cellStyle name="Normal 3 4 4 4 2 4 2" xfId="27465" xr:uid="{8E7967D4-4694-4A8C-8D31-0CFEEDBC7086}"/>
    <cellStyle name="Normal 3 4 4 4 2 5" xfId="19137" xr:uid="{3FB9C832-F8B7-42F7-BB21-7F07F63BD231}"/>
    <cellStyle name="Normal 3 4 4 4 3" xfId="3927" xr:uid="{B9DEEFC2-1438-41B5-8E2D-6A8F85DD2A61}"/>
    <cellStyle name="Normal 3 4 4 4 3 2" xfId="12257" xr:uid="{ABE46F1D-DC44-4DE2-ADAB-A6C6132A0B8C}"/>
    <cellStyle name="Normal 3 4 4 4 3 2 2" xfId="28914" xr:uid="{36F7A50F-3ABF-489F-A2F3-0E0FF65B88A3}"/>
    <cellStyle name="Normal 3 4 4 4 3 3" xfId="20586" xr:uid="{C131BF38-0B13-4169-AD3D-F80E7231C390}"/>
    <cellStyle name="Normal 3 4 4 4 4" xfId="6703" xr:uid="{DC6F10B1-CCB9-403F-9F0A-EBB259DCD017}"/>
    <cellStyle name="Normal 3 4 4 4 4 2" xfId="15033" xr:uid="{B8E5E62A-403A-42CD-AA31-6BC1A47707DD}"/>
    <cellStyle name="Normal 3 4 4 4 4 2 2" xfId="31690" xr:uid="{3F90971C-5C68-4D69-BB60-D44328B7A485}"/>
    <cellStyle name="Normal 3 4 4 4 4 3" xfId="23362" xr:uid="{1D1B1861-8E8F-44F6-BF6C-83F4D908A42D}"/>
    <cellStyle name="Normal 3 4 4 4 5" xfId="9481" xr:uid="{345EB85C-7381-4849-A5AC-9650D828E070}"/>
    <cellStyle name="Normal 3 4 4 4 5 2" xfId="26138" xr:uid="{A8F11172-4F2D-4E99-8C38-09A527C19CB6}"/>
    <cellStyle name="Normal 3 4 4 4 6" xfId="17810" xr:uid="{CB771E39-255D-4486-83A8-4A7BDBCD916B}"/>
    <cellStyle name="Normal 3 4 4 5" xfId="1516" xr:uid="{D9BD6CDD-DD4C-4764-82BF-C314F103022F}"/>
    <cellStyle name="Normal 3 4 4 5 2" xfId="4306" xr:uid="{963D02AF-9A7B-42FC-81F8-0CBE1E214F44}"/>
    <cellStyle name="Normal 3 4 4 5 2 2" xfId="12636" xr:uid="{57FF74BA-520C-4C09-AAE4-0274ABF9D139}"/>
    <cellStyle name="Normal 3 4 4 5 2 2 2" xfId="29293" xr:uid="{FB2D86BE-5179-417D-8CB4-52614B171D06}"/>
    <cellStyle name="Normal 3 4 4 5 2 3" xfId="20965" xr:uid="{795047B6-6DF5-4DEC-80E4-C1CA19711EA5}"/>
    <cellStyle name="Normal 3 4 4 5 3" xfId="7082" xr:uid="{AE9BFD44-FFEB-498C-803F-5C839B27EFA0}"/>
    <cellStyle name="Normal 3 4 4 5 3 2" xfId="15412" xr:uid="{6625D22C-1252-4E85-B8B5-928FC9C8E8F1}"/>
    <cellStyle name="Normal 3 4 4 5 3 2 2" xfId="32069" xr:uid="{0FAD5CA7-8FC6-43B3-88C7-18A23862BB4F}"/>
    <cellStyle name="Normal 3 4 4 5 3 3" xfId="23741" xr:uid="{FFB86F16-1D87-4BA2-B5DD-6F20E4B04896}"/>
    <cellStyle name="Normal 3 4 4 5 4" xfId="9860" xr:uid="{586F4E64-27B4-4C7C-9991-BE027A29E7C5}"/>
    <cellStyle name="Normal 3 4 4 5 4 2" xfId="26517" xr:uid="{4CBEB1A6-8F11-418D-AE8E-9021688548C8}"/>
    <cellStyle name="Normal 3 4 4 5 5" xfId="18189" xr:uid="{91F2CE39-99D6-4081-BB8D-CC618282FAB3}"/>
    <cellStyle name="Normal 3 4 4 6" xfId="2979" xr:uid="{3A3A4CAC-7A3D-401B-A8AE-EEAE2A43645E}"/>
    <cellStyle name="Normal 3 4 4 6 2" xfId="11309" xr:uid="{1BCD9BA1-70BF-44A9-B506-F1A92319D1A0}"/>
    <cellStyle name="Normal 3 4 4 6 2 2" xfId="27966" xr:uid="{9CA9A66D-9EE0-4FA2-8676-01738960EABB}"/>
    <cellStyle name="Normal 3 4 4 6 3" xfId="19638" xr:uid="{5E7E3D1C-57EF-41ED-B62F-4F2BD79D9788}"/>
    <cellStyle name="Normal 3 4 4 7" xfId="5755" xr:uid="{32D49217-4226-4A92-AAA7-40ABFAF06EAB}"/>
    <cellStyle name="Normal 3 4 4 7 2" xfId="14085" xr:uid="{A1E8439F-98AD-4563-9241-9B3E8FB2B389}"/>
    <cellStyle name="Normal 3 4 4 7 2 2" xfId="30742" xr:uid="{1DFBC7BA-7C67-476A-9996-53A520F65777}"/>
    <cellStyle name="Normal 3 4 4 7 3" xfId="22414" xr:uid="{8D44C6C5-3B9E-479B-9474-5067DCC41210}"/>
    <cellStyle name="Normal 3 4 4 8" xfId="8533" xr:uid="{1E9FB136-7DA2-4A54-811B-ADB7292F37BC}"/>
    <cellStyle name="Normal 3 4 4 8 2" xfId="25190" xr:uid="{77581AC1-019C-4946-9CF4-56D27946F77B}"/>
    <cellStyle name="Normal 3 4 4 9" xfId="16862" xr:uid="{552C3BB0-3FE9-4A81-B921-99F60AF85D27}"/>
    <cellStyle name="Normal 3 4 5" xfId="289" xr:uid="{7CD96005-0472-48D4-997D-44F09B25C6A8}"/>
    <cellStyle name="Normal 3 4 5 2" xfId="771" xr:uid="{440CEBF1-70DF-4394-A251-99D00E0AA662}"/>
    <cellStyle name="Normal 3 4 5 2 2" xfId="2099" xr:uid="{23C37C44-4AD1-450D-8F50-6099763A8345}"/>
    <cellStyle name="Normal 3 4 5 2 2 2" xfId="4889" xr:uid="{396A7D14-3203-44A7-882A-1E26426E540C}"/>
    <cellStyle name="Normal 3 4 5 2 2 2 2" xfId="13219" xr:uid="{862F7311-6BD8-47C2-9DA1-C8A3411FE4DE}"/>
    <cellStyle name="Normal 3 4 5 2 2 2 2 2" xfId="29876" xr:uid="{09EE8203-AFB2-4475-9A92-D72E4C7DF362}"/>
    <cellStyle name="Normal 3 4 5 2 2 2 3" xfId="21548" xr:uid="{B654F201-79AE-4086-B73C-699F6C5C3FAB}"/>
    <cellStyle name="Normal 3 4 5 2 2 3" xfId="7665" xr:uid="{DAE9E6D1-828A-431A-94C7-63A599E7BFB8}"/>
    <cellStyle name="Normal 3 4 5 2 2 3 2" xfId="15995" xr:uid="{45F3AAD8-EF35-48D7-BB90-DC4D6DEBC158}"/>
    <cellStyle name="Normal 3 4 5 2 2 3 2 2" xfId="32652" xr:uid="{B1ADBC2B-A463-4DE8-A379-103703CAC747}"/>
    <cellStyle name="Normal 3 4 5 2 2 3 3" xfId="24324" xr:uid="{7E5E23F7-99B2-4CCC-8C6A-F5E09A4AA0D3}"/>
    <cellStyle name="Normal 3 4 5 2 2 4" xfId="10443" xr:uid="{0F988200-66BA-42E8-A2E2-DF19394AD8BD}"/>
    <cellStyle name="Normal 3 4 5 2 2 4 2" xfId="27100" xr:uid="{BB41C18A-69EC-4128-B7FD-52DF25B3A47F}"/>
    <cellStyle name="Normal 3 4 5 2 2 5" xfId="18772" xr:uid="{902EF5C6-C8FE-4194-901B-386404D25080}"/>
    <cellStyle name="Normal 3 4 5 2 3" xfId="3562" xr:uid="{F8CCDF7F-128C-42EB-BD36-B29A15D249C7}"/>
    <cellStyle name="Normal 3 4 5 2 3 2" xfId="11892" xr:uid="{7B2844A4-64BA-4ACC-96D8-733C9627812E}"/>
    <cellStyle name="Normal 3 4 5 2 3 2 2" xfId="28549" xr:uid="{798ACBCD-2753-437B-818D-3F5629766140}"/>
    <cellStyle name="Normal 3 4 5 2 3 3" xfId="20221" xr:uid="{ED7CC904-C623-4266-BCCC-DFDEBF7C111D}"/>
    <cellStyle name="Normal 3 4 5 2 4" xfId="6338" xr:uid="{5235854C-A65C-4F3F-8CAA-380A7DE5424E}"/>
    <cellStyle name="Normal 3 4 5 2 4 2" xfId="14668" xr:uid="{C3C2EC1A-CF79-41D1-9F3B-019DB138C0BB}"/>
    <cellStyle name="Normal 3 4 5 2 4 2 2" xfId="31325" xr:uid="{31DBE5CA-0E7E-44E3-9DE9-32957557EABA}"/>
    <cellStyle name="Normal 3 4 5 2 4 3" xfId="22997" xr:uid="{4E370C8D-0A11-492F-9D93-AA8CA2334DE8}"/>
    <cellStyle name="Normal 3 4 5 2 5" xfId="9116" xr:uid="{6C69BA5E-DF23-4AE8-85BC-ACF8C1A70F9B}"/>
    <cellStyle name="Normal 3 4 5 2 5 2" xfId="25773" xr:uid="{6647FEE7-B275-476D-AEBA-B308CAF4F315}"/>
    <cellStyle name="Normal 3 4 5 2 6" xfId="17445" xr:uid="{88C0E4EF-4B69-4E98-AAEC-099AA55AAA65}"/>
    <cellStyle name="Normal 3 4 5 3" xfId="1619" xr:uid="{8BF5B54D-7550-40C3-8CBD-12FAA841ABB7}"/>
    <cellStyle name="Normal 3 4 5 3 2" xfId="4409" xr:uid="{434D03DF-9887-4ADB-998B-74501E361DDA}"/>
    <cellStyle name="Normal 3 4 5 3 2 2" xfId="12739" xr:uid="{130CAB7A-EE33-4BA2-890E-508D06280808}"/>
    <cellStyle name="Normal 3 4 5 3 2 2 2" xfId="29396" xr:uid="{B2A1CDCE-15A5-4A0C-A99F-6409861DC0C3}"/>
    <cellStyle name="Normal 3 4 5 3 2 3" xfId="21068" xr:uid="{922F47A6-9324-4FF0-83EE-ABE16E75BF97}"/>
    <cellStyle name="Normal 3 4 5 3 3" xfId="7185" xr:uid="{3C5173E0-406F-4F92-841E-6DE52895E81F}"/>
    <cellStyle name="Normal 3 4 5 3 3 2" xfId="15515" xr:uid="{DE7A732E-9194-4238-9E11-EBD9222E0657}"/>
    <cellStyle name="Normal 3 4 5 3 3 2 2" xfId="32172" xr:uid="{1975E32E-58B3-485A-8FFD-44E9F4BDF579}"/>
    <cellStyle name="Normal 3 4 5 3 3 3" xfId="23844" xr:uid="{89BCEFDE-0830-4F1D-BFD1-F61611DFE6F9}"/>
    <cellStyle name="Normal 3 4 5 3 4" xfId="9963" xr:uid="{917D01D4-8FB7-4258-A309-14892B47317F}"/>
    <cellStyle name="Normal 3 4 5 3 4 2" xfId="26620" xr:uid="{3E6A2BD1-98C5-4098-9770-6755B8CCB37C}"/>
    <cellStyle name="Normal 3 4 5 3 5" xfId="18292" xr:uid="{A341B74A-F089-4C93-8DE2-2DFC96A39936}"/>
    <cellStyle name="Normal 3 4 5 4" xfId="3082" xr:uid="{34D06E44-5251-4279-B91B-AE366D66F62C}"/>
    <cellStyle name="Normal 3 4 5 4 2" xfId="11412" xr:uid="{325887B4-E5B3-49A9-9F3A-C32BD322B273}"/>
    <cellStyle name="Normal 3 4 5 4 2 2" xfId="28069" xr:uid="{C281815E-B710-4643-AD30-A25079BB1CC1}"/>
    <cellStyle name="Normal 3 4 5 4 3" xfId="19741" xr:uid="{395BD859-78A0-4D26-AB8E-A469230B90AB}"/>
    <cellStyle name="Normal 3 4 5 5" xfId="5858" xr:uid="{15081678-84A0-40DA-8C63-122348B43FE3}"/>
    <cellStyle name="Normal 3 4 5 5 2" xfId="14188" xr:uid="{D7911A21-089E-4F71-A7C2-FA1819BD43A1}"/>
    <cellStyle name="Normal 3 4 5 5 2 2" xfId="30845" xr:uid="{75D9115D-2E85-4CEB-B8F7-EB4FE7C52046}"/>
    <cellStyle name="Normal 3 4 5 5 3" xfId="22517" xr:uid="{395133E9-81B1-4932-9551-7EAD78A3AC5D}"/>
    <cellStyle name="Normal 3 4 5 6" xfId="8636" xr:uid="{CCA5EE9B-8960-4C36-905C-5602DD37ECBC}"/>
    <cellStyle name="Normal 3 4 5 6 2" xfId="25293" xr:uid="{BC083000-08F3-4D23-83FC-C63FFB134EEA}"/>
    <cellStyle name="Normal 3 4 5 7" xfId="16965" xr:uid="{28633981-41AC-4CDD-8E0C-73939920BC1F}"/>
    <cellStyle name="Normal 3 4 6" xfId="525" xr:uid="{65334E86-ECDA-43AD-BB79-1C0C546DD04D}"/>
    <cellStyle name="Normal 3 4 6 2" xfId="1855" xr:uid="{D50C9DAA-0321-4958-BED8-E070D2ECB9A7}"/>
    <cellStyle name="Normal 3 4 6 2 2" xfId="4645" xr:uid="{7FADC1E7-62CC-44BC-9C03-56E0729E5256}"/>
    <cellStyle name="Normal 3 4 6 2 2 2" xfId="12975" xr:uid="{6FA47753-DF30-4780-A50F-069B95FDEB18}"/>
    <cellStyle name="Normal 3 4 6 2 2 2 2" xfId="29632" xr:uid="{EFFB52BF-9F5B-431E-83E9-83C861C1C8A6}"/>
    <cellStyle name="Normal 3 4 6 2 2 3" xfId="21304" xr:uid="{79615240-1B97-401C-9429-DB743BE6B593}"/>
    <cellStyle name="Normal 3 4 6 2 3" xfId="7421" xr:uid="{53ED68DD-1F2A-4CB8-8A11-B3E1BCCBC2A0}"/>
    <cellStyle name="Normal 3 4 6 2 3 2" xfId="15751" xr:uid="{D46C264C-893D-4ED2-86EA-A8CA09767668}"/>
    <cellStyle name="Normal 3 4 6 2 3 2 2" xfId="32408" xr:uid="{22F8ABC8-1E5E-4CEC-B8B5-7BDC64EE45D7}"/>
    <cellStyle name="Normal 3 4 6 2 3 3" xfId="24080" xr:uid="{3EAA9D0D-E018-4BEC-AA0E-19134DF301B9}"/>
    <cellStyle name="Normal 3 4 6 2 4" xfId="10199" xr:uid="{601469C2-3003-4818-AEA2-2A9BE3D8984A}"/>
    <cellStyle name="Normal 3 4 6 2 4 2" xfId="26856" xr:uid="{7C2EE8C5-15E4-4984-862D-5D1BA4702460}"/>
    <cellStyle name="Normal 3 4 6 2 5" xfId="18528" xr:uid="{30F171B9-D9D6-496F-BB4C-4F81395BF712}"/>
    <cellStyle name="Normal 3 4 6 3" xfId="3318" xr:uid="{B1C554BC-5B92-4F1D-9353-C2DAF9F03D6E}"/>
    <cellStyle name="Normal 3 4 6 3 2" xfId="11648" xr:uid="{624AEF37-C6E2-470A-9BE3-0436BBE600F8}"/>
    <cellStyle name="Normal 3 4 6 3 2 2" xfId="28305" xr:uid="{141522C6-B831-42F0-A5E9-EB14858B826D}"/>
    <cellStyle name="Normal 3 4 6 3 3" xfId="19977" xr:uid="{9F5F42EF-E64B-4166-BF6D-6D78AA41FD70}"/>
    <cellStyle name="Normal 3 4 6 4" xfId="6094" xr:uid="{0C3BB00F-7890-42D2-9702-54D866F597D8}"/>
    <cellStyle name="Normal 3 4 6 4 2" xfId="14424" xr:uid="{7FBD5482-AFC9-4DE5-975C-EDC06EC30303}"/>
    <cellStyle name="Normal 3 4 6 4 2 2" xfId="31081" xr:uid="{BE160729-AC06-4856-A305-90CAFCAF2DBE}"/>
    <cellStyle name="Normal 3 4 6 4 3" xfId="22753" xr:uid="{8AB1DD85-25CD-4DFF-A1E0-B660B96F611D}"/>
    <cellStyle name="Normal 3 4 6 5" xfId="8872" xr:uid="{B7E98178-1A9C-43C8-A51C-A201BCD7E8EA}"/>
    <cellStyle name="Normal 3 4 6 5 2" xfId="25529" xr:uid="{52F48490-F136-4224-80CF-F12C3060D84B}"/>
    <cellStyle name="Normal 3 4 6 6" xfId="17201" xr:uid="{F47C9358-B0BE-4D6E-8123-07483E16DF35}"/>
    <cellStyle name="Normal 3 4 7" xfId="1002" xr:uid="{CB94847D-A76F-46EF-A261-4C2E97A673AE}"/>
    <cellStyle name="Normal 3 4 7 2" xfId="2330" xr:uid="{15C3E24B-1060-4C9F-8DAA-3083E39C190D}"/>
    <cellStyle name="Normal 3 4 7 2 2" xfId="5120" xr:uid="{595B8054-6117-4C11-B42B-43791ABC095C}"/>
    <cellStyle name="Normal 3 4 7 2 2 2" xfId="13450" xr:uid="{CC95C556-C8E8-4D86-9CC4-F9E069BBBD42}"/>
    <cellStyle name="Normal 3 4 7 2 2 2 2" xfId="30107" xr:uid="{404C7C0F-7574-46B5-A0B3-986A4F01DBF5}"/>
    <cellStyle name="Normal 3 4 7 2 2 3" xfId="21779" xr:uid="{F8FF1205-F36F-451E-982D-312F09C6F010}"/>
    <cellStyle name="Normal 3 4 7 2 3" xfId="7896" xr:uid="{1C2C7C19-2E95-4B04-A2D3-20B8D22418EC}"/>
    <cellStyle name="Normal 3 4 7 2 3 2" xfId="16226" xr:uid="{5D6504D4-99DD-4F84-9684-DDFBBAA63278}"/>
    <cellStyle name="Normal 3 4 7 2 3 2 2" xfId="32883" xr:uid="{7EE794BD-E32C-49C8-BD36-ED332866000F}"/>
    <cellStyle name="Normal 3 4 7 2 3 3" xfId="24555" xr:uid="{EDCFAF85-A82C-4D71-BDEA-AF21825479B1}"/>
    <cellStyle name="Normal 3 4 7 2 4" xfId="10674" xr:uid="{D78319E4-8806-4076-956D-8A8FDEA1A488}"/>
    <cellStyle name="Normal 3 4 7 2 4 2" xfId="27331" xr:uid="{46D61E62-5F2C-40C4-BFC4-0F6E8DBE98B1}"/>
    <cellStyle name="Normal 3 4 7 2 5" xfId="19003" xr:uid="{9E9B7D96-36EB-495C-B651-CB2B091BC4B5}"/>
    <cellStyle name="Normal 3 4 7 3" xfId="3793" xr:uid="{8B47E8D8-6B14-4F88-B691-C5D7FE4C0328}"/>
    <cellStyle name="Normal 3 4 7 3 2" xfId="12123" xr:uid="{651608E4-A3F9-4FDB-9789-676BA9BCE94F}"/>
    <cellStyle name="Normal 3 4 7 3 2 2" xfId="28780" xr:uid="{AB5641D2-A56F-459B-8AB6-D86E4B224AA0}"/>
    <cellStyle name="Normal 3 4 7 3 3" xfId="20452" xr:uid="{BA4987FD-7B09-4369-80B4-E003910B7323}"/>
    <cellStyle name="Normal 3 4 7 4" xfId="6569" xr:uid="{BA043CF7-3DF6-4835-B04A-652F04CA8972}"/>
    <cellStyle name="Normal 3 4 7 4 2" xfId="14899" xr:uid="{2A5AC54C-CFAE-48FB-8D6D-84D997BA16C8}"/>
    <cellStyle name="Normal 3 4 7 4 2 2" xfId="31556" xr:uid="{0985186D-2966-4E70-9413-55B7922B6DC4}"/>
    <cellStyle name="Normal 3 4 7 4 3" xfId="23228" xr:uid="{581423A1-7177-4DA4-BB9C-F9457033E834}"/>
    <cellStyle name="Normal 3 4 7 5" xfId="9347" xr:uid="{EE6F7AB2-7B0D-4ECC-8FE9-43B1981E39E0}"/>
    <cellStyle name="Normal 3 4 7 5 2" xfId="26004" xr:uid="{A57BA096-935E-42B6-9BB1-0FAFEEC93858}"/>
    <cellStyle name="Normal 3 4 7 6" xfId="17676" xr:uid="{FCBD07FA-C123-4AB0-B2B1-1DAFCD42DDF5}"/>
    <cellStyle name="Normal 3 4 8" xfId="1281" xr:uid="{93A77ACE-561A-4035-B500-B14657C2D35F}"/>
    <cellStyle name="Normal 3 4 8 2" xfId="2609" xr:uid="{27B59D1D-FB31-4FCB-8E52-3A64EAFEA55B}"/>
    <cellStyle name="Normal 3 4 8 2 2" xfId="5399" xr:uid="{2562074D-8038-40DB-ADD0-733FD220C9A1}"/>
    <cellStyle name="Normal 3 4 8 2 2 2" xfId="13729" xr:uid="{875D9D4D-2952-4BF6-959F-8F6499D65E6C}"/>
    <cellStyle name="Normal 3 4 8 2 2 2 2" xfId="30386" xr:uid="{F0F6747E-2477-4D22-8D7D-9BC5EC236323}"/>
    <cellStyle name="Normal 3 4 8 2 2 3" xfId="22058" xr:uid="{31887BD4-2195-482C-97A4-CC26F42DFA08}"/>
    <cellStyle name="Normal 3 4 8 2 3" xfId="8175" xr:uid="{E8B347C9-F3DE-443B-9F8C-5528871F36AB}"/>
    <cellStyle name="Normal 3 4 8 2 3 2" xfId="16505" xr:uid="{F60EB732-740E-4870-8196-134250065558}"/>
    <cellStyle name="Normal 3 4 8 2 3 2 2" xfId="33162" xr:uid="{2A7FB8C8-115F-4026-920B-9D7E3C0195A9}"/>
    <cellStyle name="Normal 3 4 8 2 3 3" xfId="24834" xr:uid="{50441944-DEDA-40BB-BE72-1E737E922E0A}"/>
    <cellStyle name="Normal 3 4 8 2 4" xfId="10953" xr:uid="{E6CB1B2D-2871-4CAA-9CFC-7700E3E945BD}"/>
    <cellStyle name="Normal 3 4 8 2 4 2" xfId="27610" xr:uid="{838F2F2E-2340-4FDD-B36C-73E41DCB3D56}"/>
    <cellStyle name="Normal 3 4 8 2 5" xfId="19282" xr:uid="{F803D462-7CFC-4CB6-8D95-F76129C82352}"/>
    <cellStyle name="Normal 3 4 8 3" xfId="4072" xr:uid="{743A7A23-DC0C-4B75-9381-203A97CCD5A2}"/>
    <cellStyle name="Normal 3 4 8 3 2" xfId="12402" xr:uid="{5E933870-7AAB-4A15-BB90-AE7B0CAA1266}"/>
    <cellStyle name="Normal 3 4 8 3 2 2" xfId="29059" xr:uid="{5A95AB1A-A0BA-4AD1-A983-7639464F334F}"/>
    <cellStyle name="Normal 3 4 8 3 3" xfId="20731" xr:uid="{477F3DCC-D0AD-47C8-9FCA-5D9AF86A1126}"/>
    <cellStyle name="Normal 3 4 8 4" xfId="6848" xr:uid="{FB2ED043-1180-4746-AC5A-A3CB11A148DB}"/>
    <cellStyle name="Normal 3 4 8 4 2" xfId="15178" xr:uid="{01F9F738-129A-487E-83EC-7724EDB46820}"/>
    <cellStyle name="Normal 3 4 8 4 2 2" xfId="31835" xr:uid="{26BB9231-C2C5-4063-A32C-AE64351DA15D}"/>
    <cellStyle name="Normal 3 4 8 4 3" xfId="23507" xr:uid="{957D0271-5666-4105-9EBA-030C1B2ACA76}"/>
    <cellStyle name="Normal 3 4 8 5" xfId="9626" xr:uid="{DD8A6363-D5B7-4A9C-8F86-0D1ECBCB510C}"/>
    <cellStyle name="Normal 3 4 8 5 2" xfId="26283" xr:uid="{71922F56-A624-42EB-96C0-AB304CBCF356}"/>
    <cellStyle name="Normal 3 4 8 6" xfId="17955" xr:uid="{54038A27-A490-4960-9D18-78CE5F637E63}"/>
    <cellStyle name="Normal 3 4 9" xfId="1399" xr:uid="{922C4CB9-D8D2-4407-B997-1E66893F29CA}"/>
    <cellStyle name="Normal 3 4 9 2" xfId="4190" xr:uid="{B844EEBC-B6A6-40EA-9777-54C1E0F5D9F7}"/>
    <cellStyle name="Normal 3 4 9 2 2" xfId="12520" xr:uid="{BA6E0730-CF03-47E2-8F2B-FB27FC5BA1DE}"/>
    <cellStyle name="Normal 3 4 9 2 2 2" xfId="29177" xr:uid="{F324908B-9961-4AA6-87EC-6393EE9AB02B}"/>
    <cellStyle name="Normal 3 4 9 2 3" xfId="20849" xr:uid="{345F69A6-7677-4EF4-86E4-912CA6129E33}"/>
    <cellStyle name="Normal 3 4 9 3" xfId="6966" xr:uid="{F745DCE0-8B9C-4FF2-A8BA-4984E7938C3B}"/>
    <cellStyle name="Normal 3 4 9 3 2" xfId="15296" xr:uid="{1C0A96F2-9F71-40F1-B2FB-6656BE19CA10}"/>
    <cellStyle name="Normal 3 4 9 3 2 2" xfId="31953" xr:uid="{DB459553-5AF8-40A8-AFA0-771445E9DF76}"/>
    <cellStyle name="Normal 3 4 9 3 3" xfId="23625" xr:uid="{5BAA1B22-7334-4D70-97AD-40D4864FFB01}"/>
    <cellStyle name="Normal 3 4 9 4" xfId="9744" xr:uid="{31C2BCCA-34B5-48E7-8319-026BCB4B3088}"/>
    <cellStyle name="Normal 3 4 9 4 2" xfId="26401" xr:uid="{C377BD5E-B2CE-4C89-8A3B-DF14B94A8E10}"/>
    <cellStyle name="Normal 3 4 9 5" xfId="18073" xr:uid="{8DD6457A-D648-46F2-AA38-295F826B7B1D}"/>
    <cellStyle name="Normal 3 5" xfId="64" xr:uid="{C9543CCC-6E28-48B0-98E2-2F9A53EAC658}"/>
    <cellStyle name="Normal 3 5 10" xfId="2863" xr:uid="{EDDE1478-DB4E-483E-8BED-776E71C90067}"/>
    <cellStyle name="Normal 3 5 10 2" xfId="11194" xr:uid="{E875B3CA-D1A0-4873-AFBE-6F62B113DA68}"/>
    <cellStyle name="Normal 3 5 10 2 2" xfId="27851" xr:uid="{5B22D75D-C6CB-4D98-83EF-74867268A435}"/>
    <cellStyle name="Normal 3 5 10 3" xfId="19523" xr:uid="{906572A3-C54D-44F9-A694-CBB2BE2E740B}"/>
    <cellStyle name="Normal 3 5 11" xfId="5640" xr:uid="{A3CF00EB-85DA-4D62-9A53-A1FDB4EB8842}"/>
    <cellStyle name="Normal 3 5 11 2" xfId="13970" xr:uid="{85F86CA6-181C-485E-8218-62C4951BE1FF}"/>
    <cellStyle name="Normal 3 5 11 2 2" xfId="30627" xr:uid="{03B4B2FB-7D79-4409-BF05-CC0043325606}"/>
    <cellStyle name="Normal 3 5 11 3" xfId="22299" xr:uid="{AB3EE1BB-5668-4674-B5F8-81CF16C82FC8}"/>
    <cellStyle name="Normal 3 5 12" xfId="8417" xr:uid="{23AEBF0E-62E8-4743-8C15-DA4C3FA90352}"/>
    <cellStyle name="Normal 3 5 12 2" xfId="25075" xr:uid="{DFE5DE69-D581-4F16-90AD-C68121596821}"/>
    <cellStyle name="Normal 3 5 13" xfId="16747" xr:uid="{62461EA5-4DD7-4052-8726-804A77821274}"/>
    <cellStyle name="Normal 3 5 14" xfId="34824" xr:uid="{9DC2FA4F-E75A-4CD6-B8B1-C95C8428EB4B}"/>
    <cellStyle name="Normal 3 5 2" xfId="68" xr:uid="{0FBF6212-2766-4F19-B160-047364EFD40D}"/>
    <cellStyle name="Normal 3 5 2 10" xfId="5644" xr:uid="{4338BD82-9D4D-483A-9449-5BFF024A6C23}"/>
    <cellStyle name="Normal 3 5 2 10 2" xfId="13974" xr:uid="{3A4990AF-20C2-4E09-BAD5-50859B9B757D}"/>
    <cellStyle name="Normal 3 5 2 10 2 2" xfId="30631" xr:uid="{225D6C9C-D037-4595-A961-0CEB285D9E03}"/>
    <cellStyle name="Normal 3 5 2 10 3" xfId="22303" xr:uid="{2C7BB8DB-C9C6-482A-B7C4-9FFBD6563226}"/>
    <cellStyle name="Normal 3 5 2 11" xfId="8421" xr:uid="{8A67B24C-77B4-42FC-8D62-EFEFB4278986}"/>
    <cellStyle name="Normal 3 5 2 11 2" xfId="25079" xr:uid="{F133F529-98D6-4B1F-82C3-C8749327D0EF}"/>
    <cellStyle name="Normal 3 5 2 12" xfId="16751" xr:uid="{35A5A97A-E69A-4D79-8949-0E00C119F14F}"/>
    <cellStyle name="Normal 3 5 2 2" xfId="127" xr:uid="{E831BB52-3103-4B7C-928F-38EA8B702A11}"/>
    <cellStyle name="Normal 3 5 2 2 10" xfId="8480" xr:uid="{47E098DB-CA31-4943-B12F-9CF6B4D98AC5}"/>
    <cellStyle name="Normal 3 5 2 2 10 2" xfId="25137" xr:uid="{A0091F72-CD77-4736-BC42-757721A87673}"/>
    <cellStyle name="Normal 3 5 2 2 11" xfId="16809" xr:uid="{0250737F-DBC3-49AA-B52E-97524AD339EB}"/>
    <cellStyle name="Normal 3 5 2 2 2" xfId="249" xr:uid="{3630B0DC-4540-4368-B007-76F511F9335C}"/>
    <cellStyle name="Normal 3 5 2 2 2 2" xfId="490" xr:uid="{197D17AC-2945-4339-824F-7B3A18E875C9}"/>
    <cellStyle name="Normal 3 5 2 2 2 2 2" xfId="966" xr:uid="{B47A70AF-802F-4A97-B362-CFD29F2CDC78}"/>
    <cellStyle name="Normal 3 5 2 2 2 2 2 2" xfId="2294" xr:uid="{DE4520A4-DC3A-4D76-A221-C60E9074DAB5}"/>
    <cellStyle name="Normal 3 5 2 2 2 2 2 2 2" xfId="5084" xr:uid="{901319EB-1981-4CFE-BC79-2E8FC7386BD0}"/>
    <cellStyle name="Normal 3 5 2 2 2 2 2 2 2 2" xfId="13414" xr:uid="{B8DFE5A6-7BFF-4B86-AC15-3A0E58A324F2}"/>
    <cellStyle name="Normal 3 5 2 2 2 2 2 2 2 2 2" xfId="30071" xr:uid="{698E6570-CD61-4B7A-9ABD-520EA31785CA}"/>
    <cellStyle name="Normal 3 5 2 2 2 2 2 2 2 3" xfId="21743" xr:uid="{37B5EAA0-1A4D-4823-8044-EA05C209E202}"/>
    <cellStyle name="Normal 3 5 2 2 2 2 2 2 3" xfId="7860" xr:uid="{0C781062-E232-4FC8-945B-0037CDEE0913}"/>
    <cellStyle name="Normal 3 5 2 2 2 2 2 2 3 2" xfId="16190" xr:uid="{F7CFC074-7982-4CE6-AD2B-E9C2DF897CEF}"/>
    <cellStyle name="Normal 3 5 2 2 2 2 2 2 3 2 2" xfId="32847" xr:uid="{C2CBE7A7-22FD-46CB-97A8-3024E984CF60}"/>
    <cellStyle name="Normal 3 5 2 2 2 2 2 2 3 3" xfId="24519" xr:uid="{21B625BA-7461-4C2A-A34C-CB6AE6B52827}"/>
    <cellStyle name="Normal 3 5 2 2 2 2 2 2 4" xfId="10638" xr:uid="{260BBED4-8E74-493A-AD87-B52FB9941538}"/>
    <cellStyle name="Normal 3 5 2 2 2 2 2 2 4 2" xfId="27295" xr:uid="{C046C337-70F8-4CE5-AA6D-E9BF18F22C28}"/>
    <cellStyle name="Normal 3 5 2 2 2 2 2 2 5" xfId="18967" xr:uid="{00F72C33-D0CE-41BD-8DFF-5ED295358C2C}"/>
    <cellStyle name="Normal 3 5 2 2 2 2 2 3" xfId="3757" xr:uid="{3F3A9310-06B8-4C13-B1E4-0C353A64686A}"/>
    <cellStyle name="Normal 3 5 2 2 2 2 2 3 2" xfId="12087" xr:uid="{DB97748B-47B9-448B-A4A9-583CE6985DDD}"/>
    <cellStyle name="Normal 3 5 2 2 2 2 2 3 2 2" xfId="28744" xr:uid="{6FEA902B-5FD7-4AB8-8673-FAEDD1A76C31}"/>
    <cellStyle name="Normal 3 5 2 2 2 2 2 3 3" xfId="20416" xr:uid="{34FE5685-3436-4298-A74F-304897A378A1}"/>
    <cellStyle name="Normal 3 5 2 2 2 2 2 4" xfId="6533" xr:uid="{F46E5BCA-D02E-4D42-BAF6-08321650B809}"/>
    <cellStyle name="Normal 3 5 2 2 2 2 2 4 2" xfId="14863" xr:uid="{F9550A9E-DB51-4622-9D9D-1EBC1BA23425}"/>
    <cellStyle name="Normal 3 5 2 2 2 2 2 4 2 2" xfId="31520" xr:uid="{B3B0482B-DA76-49D6-8ADF-2CE9EC2F10A6}"/>
    <cellStyle name="Normal 3 5 2 2 2 2 2 4 3" xfId="23192" xr:uid="{7F2D37BF-BF64-45AC-AF3A-3A53D840179A}"/>
    <cellStyle name="Normal 3 5 2 2 2 2 2 5" xfId="9311" xr:uid="{A1544E92-B041-4C76-B1BA-3D410E058A2A}"/>
    <cellStyle name="Normal 3 5 2 2 2 2 2 5 2" xfId="25968" xr:uid="{0C455294-FC38-4B7F-A9B1-204D8D7AB016}"/>
    <cellStyle name="Normal 3 5 2 2 2 2 2 6" xfId="17640" xr:uid="{F040E43C-88F1-4B07-9DEF-96E89CD3369F}"/>
    <cellStyle name="Normal 3 5 2 2 2 2 3" xfId="1820" xr:uid="{E786E4BE-1ABC-4FDB-8139-1535F8B08EB0}"/>
    <cellStyle name="Normal 3 5 2 2 2 2 3 2" xfId="4610" xr:uid="{4683704A-D3AB-4AD8-AA7D-C6D5854227F0}"/>
    <cellStyle name="Normal 3 5 2 2 2 2 3 2 2" xfId="12940" xr:uid="{CF1446B8-14E9-4393-BBC7-51630BBE0060}"/>
    <cellStyle name="Normal 3 5 2 2 2 2 3 2 2 2" xfId="29597" xr:uid="{2C7E65F2-EACF-4E6F-9629-26836171E5F6}"/>
    <cellStyle name="Normal 3 5 2 2 2 2 3 2 3" xfId="21269" xr:uid="{97B0BAC5-60D6-4468-A40A-1F3AF3F32D81}"/>
    <cellStyle name="Normal 3 5 2 2 2 2 3 3" xfId="7386" xr:uid="{6168FACA-E937-4797-BB4B-6395B57C2AB9}"/>
    <cellStyle name="Normal 3 5 2 2 2 2 3 3 2" xfId="15716" xr:uid="{6EDC4D3E-A434-4E3E-8FCA-37EB52606068}"/>
    <cellStyle name="Normal 3 5 2 2 2 2 3 3 2 2" xfId="32373" xr:uid="{33FA1800-BBEB-41EC-A815-4614C15DDAE6}"/>
    <cellStyle name="Normal 3 5 2 2 2 2 3 3 3" xfId="24045" xr:uid="{3017E770-4962-4FF6-AB79-BDB065738564}"/>
    <cellStyle name="Normal 3 5 2 2 2 2 3 4" xfId="10164" xr:uid="{158F0470-5289-475D-B7E3-67F20229C616}"/>
    <cellStyle name="Normal 3 5 2 2 2 2 3 4 2" xfId="26821" xr:uid="{BFDADFFD-B3FF-4725-9A37-6BFF40B9F023}"/>
    <cellStyle name="Normal 3 5 2 2 2 2 3 5" xfId="18493" xr:uid="{B751394D-0E85-46B9-98FB-218BFD224DE6}"/>
    <cellStyle name="Normal 3 5 2 2 2 2 4" xfId="3283" xr:uid="{E243CFBA-B0F1-48B9-8918-FD5947B8BF51}"/>
    <cellStyle name="Normal 3 5 2 2 2 2 4 2" xfId="11613" xr:uid="{72DE7969-54F0-4057-A8FB-6DF47C23CC14}"/>
    <cellStyle name="Normal 3 5 2 2 2 2 4 2 2" xfId="28270" xr:uid="{00DC13C9-E8A0-4A5E-AAB5-DD6C5F030CCE}"/>
    <cellStyle name="Normal 3 5 2 2 2 2 4 3" xfId="19942" xr:uid="{685124D1-43AE-46ED-8242-685B482DAFE5}"/>
    <cellStyle name="Normal 3 5 2 2 2 2 5" xfId="6059" xr:uid="{3C495371-FD71-4C77-A06B-FD35128489BB}"/>
    <cellStyle name="Normal 3 5 2 2 2 2 5 2" xfId="14389" xr:uid="{6713B3B8-3BBA-4331-BC69-1E26DFE58C6B}"/>
    <cellStyle name="Normal 3 5 2 2 2 2 5 2 2" xfId="31046" xr:uid="{E03D0B42-F2EC-4CB2-8500-5E13BCF02EC8}"/>
    <cellStyle name="Normal 3 5 2 2 2 2 5 3" xfId="22718" xr:uid="{B44988D3-E170-49C2-A4B7-35FE1D971DA1}"/>
    <cellStyle name="Normal 3 5 2 2 2 2 6" xfId="8837" xr:uid="{ED13F1EE-D9BF-4B3C-8BC9-775DB93C9B14}"/>
    <cellStyle name="Normal 3 5 2 2 2 2 6 2" xfId="25494" xr:uid="{D3CC29B9-A897-4D58-9A93-B5FF01E03C78}"/>
    <cellStyle name="Normal 3 5 2 2 2 2 7" xfId="17166" xr:uid="{31733814-6E6B-48BD-8232-350D6C3C87BE}"/>
    <cellStyle name="Normal 3 5 2 2 2 3" xfId="726" xr:uid="{14334416-C22C-4CC9-B2DD-CD03F4E8E81B}"/>
    <cellStyle name="Normal 3 5 2 2 2 3 2" xfId="2056" xr:uid="{F562A303-89AA-4D3E-9D6F-F31BF47B30B8}"/>
    <cellStyle name="Normal 3 5 2 2 2 3 2 2" xfId="4846" xr:uid="{A00C1FAA-9486-4C26-AE8E-1B57851E20B2}"/>
    <cellStyle name="Normal 3 5 2 2 2 3 2 2 2" xfId="13176" xr:uid="{54DFEC27-FB29-4871-8C6F-6E0263AB5BD6}"/>
    <cellStyle name="Normal 3 5 2 2 2 3 2 2 2 2" xfId="29833" xr:uid="{C6E56A41-0D21-4E40-B20E-E2B126200C8F}"/>
    <cellStyle name="Normal 3 5 2 2 2 3 2 2 3" xfId="21505" xr:uid="{DECD90E0-4BA2-48BD-A8B9-C433E874484C}"/>
    <cellStyle name="Normal 3 5 2 2 2 3 2 3" xfId="7622" xr:uid="{58A749CD-3AFA-460C-BDCE-4E1FD5F27669}"/>
    <cellStyle name="Normal 3 5 2 2 2 3 2 3 2" xfId="15952" xr:uid="{6E00B6BD-22B3-447E-8DF8-43FA5A8239F4}"/>
    <cellStyle name="Normal 3 5 2 2 2 3 2 3 2 2" xfId="32609" xr:uid="{35C42214-11F0-4115-AC7F-F94DF58E552E}"/>
    <cellStyle name="Normal 3 5 2 2 2 3 2 3 3" xfId="24281" xr:uid="{4E10DC03-DCBE-4B78-84ED-DB8E29D16FDF}"/>
    <cellStyle name="Normal 3 5 2 2 2 3 2 4" xfId="10400" xr:uid="{F3210D43-35EF-4CDE-B876-D29DEFD2C86B}"/>
    <cellStyle name="Normal 3 5 2 2 2 3 2 4 2" xfId="27057" xr:uid="{4DA0AF53-82F8-4F94-8445-DB15EFA14450}"/>
    <cellStyle name="Normal 3 5 2 2 2 3 2 5" xfId="18729" xr:uid="{8F7807E2-CFD1-4D24-9E7D-8612D7B522C3}"/>
    <cellStyle name="Normal 3 5 2 2 2 3 3" xfId="3519" xr:uid="{B42BE7ED-6525-44E1-966D-4626A50461CF}"/>
    <cellStyle name="Normal 3 5 2 2 2 3 3 2" xfId="11849" xr:uid="{8DA6A3C8-304C-44EC-9A39-0748A108204F}"/>
    <cellStyle name="Normal 3 5 2 2 2 3 3 2 2" xfId="28506" xr:uid="{9623BCF6-4340-45E8-857E-540CE39427A2}"/>
    <cellStyle name="Normal 3 5 2 2 2 3 3 3" xfId="20178" xr:uid="{203B1920-F732-49BE-9C27-634FEE322C20}"/>
    <cellStyle name="Normal 3 5 2 2 2 3 4" xfId="6295" xr:uid="{216B5AC7-3826-406B-9156-B6CF196B1E94}"/>
    <cellStyle name="Normal 3 5 2 2 2 3 4 2" xfId="14625" xr:uid="{DFBDC45C-65FA-402A-8352-99C4EE018A7C}"/>
    <cellStyle name="Normal 3 5 2 2 2 3 4 2 2" xfId="31282" xr:uid="{71FAC0F9-2C47-41B3-9A02-900CA97EC3CA}"/>
    <cellStyle name="Normal 3 5 2 2 2 3 4 3" xfId="22954" xr:uid="{76D50EE7-9780-454D-B260-54D80D8239BE}"/>
    <cellStyle name="Normal 3 5 2 2 2 3 5" xfId="9073" xr:uid="{FC99FB25-58C9-4418-9144-C399A0C81E69}"/>
    <cellStyle name="Normal 3 5 2 2 2 3 5 2" xfId="25730" xr:uid="{948A41BB-CCEA-4838-96BE-8E6E0609C5A9}"/>
    <cellStyle name="Normal 3 5 2 2 2 3 6" xfId="17402" xr:uid="{5E43588D-31AF-41DF-8EDA-AAC87BE88060}"/>
    <cellStyle name="Normal 3 5 2 2 2 4" xfId="1203" xr:uid="{423F87E2-2A90-46B6-B4EB-01B4AC0C02C5}"/>
    <cellStyle name="Normal 3 5 2 2 2 4 2" xfId="2531" xr:uid="{9A81D683-9878-42FE-88DB-302664A0ECFE}"/>
    <cellStyle name="Normal 3 5 2 2 2 4 2 2" xfId="5321" xr:uid="{6E8E15BD-8583-421C-AFE8-B46B95F6D287}"/>
    <cellStyle name="Normal 3 5 2 2 2 4 2 2 2" xfId="13651" xr:uid="{655A7E93-CF75-4650-8C55-DB4F0A70071C}"/>
    <cellStyle name="Normal 3 5 2 2 2 4 2 2 2 2" xfId="30308" xr:uid="{E5A9664B-E601-4968-A56D-6F561C61AF05}"/>
    <cellStyle name="Normal 3 5 2 2 2 4 2 2 3" xfId="21980" xr:uid="{D0B23EA5-AFFE-4832-A9D7-831C26B08A03}"/>
    <cellStyle name="Normal 3 5 2 2 2 4 2 3" xfId="8097" xr:uid="{F67C01C8-DDF5-43F2-BD94-0ED9EB412119}"/>
    <cellStyle name="Normal 3 5 2 2 2 4 2 3 2" xfId="16427" xr:uid="{B26432BC-612E-45EB-96CD-0B0D90047B27}"/>
    <cellStyle name="Normal 3 5 2 2 2 4 2 3 2 2" xfId="33084" xr:uid="{97F0D280-C97C-46F1-AFA4-ABBF993BEDCB}"/>
    <cellStyle name="Normal 3 5 2 2 2 4 2 3 3" xfId="24756" xr:uid="{580B4078-EEA8-427E-ADBD-28E4408917C4}"/>
    <cellStyle name="Normal 3 5 2 2 2 4 2 4" xfId="10875" xr:uid="{128FA7C4-63C3-4954-8DA6-E57D3A59FA9A}"/>
    <cellStyle name="Normal 3 5 2 2 2 4 2 4 2" xfId="27532" xr:uid="{199ADACC-58D0-45FF-84A2-4CBABAB72737}"/>
    <cellStyle name="Normal 3 5 2 2 2 4 2 5" xfId="19204" xr:uid="{86710E71-EC18-42D8-B078-C0BDC65EEA92}"/>
    <cellStyle name="Normal 3 5 2 2 2 4 3" xfId="3994" xr:uid="{BA38D19D-8220-429D-B42B-6F1409C9A32E}"/>
    <cellStyle name="Normal 3 5 2 2 2 4 3 2" xfId="12324" xr:uid="{AD408F45-744C-4FB1-90BC-524F5CAEF567}"/>
    <cellStyle name="Normal 3 5 2 2 2 4 3 2 2" xfId="28981" xr:uid="{BC001E17-79AC-48E5-990B-40C6116F87B6}"/>
    <cellStyle name="Normal 3 5 2 2 2 4 3 3" xfId="20653" xr:uid="{F43386C9-210E-4DE8-A7E5-794F224B15ED}"/>
    <cellStyle name="Normal 3 5 2 2 2 4 4" xfId="6770" xr:uid="{7C094763-9C33-4168-8A79-93C5BFB3A71B}"/>
    <cellStyle name="Normal 3 5 2 2 2 4 4 2" xfId="15100" xr:uid="{E49C50D0-5F23-4709-AE8C-16597480EB87}"/>
    <cellStyle name="Normal 3 5 2 2 2 4 4 2 2" xfId="31757" xr:uid="{AF10CC4B-FBE9-4CFD-A117-B9EED3675DFD}"/>
    <cellStyle name="Normal 3 5 2 2 2 4 4 3" xfId="23429" xr:uid="{71C2F0EF-41EF-4D10-B87B-49978A10BF6A}"/>
    <cellStyle name="Normal 3 5 2 2 2 4 5" xfId="9548" xr:uid="{79D16D7A-B93E-4465-826C-5B21134F5337}"/>
    <cellStyle name="Normal 3 5 2 2 2 4 5 2" xfId="26205" xr:uid="{A03C694E-A2A8-4026-B9B4-23764CF55026}"/>
    <cellStyle name="Normal 3 5 2 2 2 4 6" xfId="17877" xr:uid="{405719D6-767D-4C1F-B582-D0EA8FA9AE77}"/>
    <cellStyle name="Normal 3 5 2 2 2 5" xfId="1583" xr:uid="{90E13A78-A379-45A8-BA53-D614F851E973}"/>
    <cellStyle name="Normal 3 5 2 2 2 5 2" xfId="4373" xr:uid="{D98F3AD8-9996-445A-A817-49982A494A5D}"/>
    <cellStyle name="Normal 3 5 2 2 2 5 2 2" xfId="12703" xr:uid="{84BBAF5A-F82C-45CF-A3DB-45982CA12EE8}"/>
    <cellStyle name="Normal 3 5 2 2 2 5 2 2 2" xfId="29360" xr:uid="{879C5B9C-0E35-4BC7-A3D9-EB56FB56D189}"/>
    <cellStyle name="Normal 3 5 2 2 2 5 2 3" xfId="21032" xr:uid="{1E24922D-2719-4735-B48F-10C16D7FFC03}"/>
    <cellStyle name="Normal 3 5 2 2 2 5 3" xfId="7149" xr:uid="{AAE7B2FC-F44D-4CE3-88C9-060E1571388D}"/>
    <cellStyle name="Normal 3 5 2 2 2 5 3 2" xfId="15479" xr:uid="{9022E9CF-14CA-496E-92E8-C4981B66198A}"/>
    <cellStyle name="Normal 3 5 2 2 2 5 3 2 2" xfId="32136" xr:uid="{4D9D4A43-CC34-4E95-BD33-D903F6F70837}"/>
    <cellStyle name="Normal 3 5 2 2 2 5 3 3" xfId="23808" xr:uid="{567D6589-EE7A-4CF9-8A1A-29E2326B1A9B}"/>
    <cellStyle name="Normal 3 5 2 2 2 5 4" xfId="9927" xr:uid="{31595CD2-3BF2-4166-9D76-04D8AB2F5B62}"/>
    <cellStyle name="Normal 3 5 2 2 2 5 4 2" xfId="26584" xr:uid="{1E8E6A57-8C04-410D-9A27-9D586AA3B7D6}"/>
    <cellStyle name="Normal 3 5 2 2 2 5 5" xfId="18256" xr:uid="{F19E9C12-4ACF-435A-819C-CF82F4126FE2}"/>
    <cellStyle name="Normal 3 5 2 2 2 6" xfId="3046" xr:uid="{FCEA400F-6545-48D1-AE73-F9687EC4D54E}"/>
    <cellStyle name="Normal 3 5 2 2 2 6 2" xfId="11376" xr:uid="{7F42B4BA-6E76-4475-983A-10F57B2B1502}"/>
    <cellStyle name="Normal 3 5 2 2 2 6 2 2" xfId="28033" xr:uid="{E9320319-0F8B-486F-86FF-E18550566682}"/>
    <cellStyle name="Normal 3 5 2 2 2 6 3" xfId="19705" xr:uid="{9A0E9931-2E05-4F78-BDA0-404FD4B2918D}"/>
    <cellStyle name="Normal 3 5 2 2 2 7" xfId="5822" xr:uid="{A05D2B9D-3E58-4A62-A588-5F8EEF1E67E5}"/>
    <cellStyle name="Normal 3 5 2 2 2 7 2" xfId="14152" xr:uid="{F4D533DF-8A2A-4030-A5E0-15FCA6970B6C}"/>
    <cellStyle name="Normal 3 5 2 2 2 7 2 2" xfId="30809" xr:uid="{43199328-9D94-4447-A5FE-1B45B9119CB4}"/>
    <cellStyle name="Normal 3 5 2 2 2 7 3" xfId="22481" xr:uid="{BFF74FB9-CD5C-468D-9235-7335399AC6A2}"/>
    <cellStyle name="Normal 3 5 2 2 2 8" xfId="8600" xr:uid="{CDC7EBA0-61C7-451C-8021-570041E81F37}"/>
    <cellStyle name="Normal 3 5 2 2 2 8 2" xfId="25257" xr:uid="{CCE6F665-99C3-4633-A272-4DC3DE6FE544}"/>
    <cellStyle name="Normal 3 5 2 2 2 9" xfId="16929" xr:uid="{A27573FB-C9EA-40C6-AB66-EE4423ADCCD3}"/>
    <cellStyle name="Normal 3 5 2 2 3" xfId="370" xr:uid="{4ED3E50C-9EA3-428D-90FE-B6AA64D9742C}"/>
    <cellStyle name="Normal 3 5 2 2 3 2" xfId="848" xr:uid="{DF411288-2010-4E8A-A433-2344D1433928}"/>
    <cellStyle name="Normal 3 5 2 2 3 2 2" xfId="2176" xr:uid="{038F90FD-4CCE-452B-B167-B6153ED95F5B}"/>
    <cellStyle name="Normal 3 5 2 2 3 2 2 2" xfId="4966" xr:uid="{27823432-59B7-4B6B-9171-EF555BFECFAB}"/>
    <cellStyle name="Normal 3 5 2 2 3 2 2 2 2" xfId="13296" xr:uid="{2B204495-97EA-4DA8-B36D-1B534344FB76}"/>
    <cellStyle name="Normal 3 5 2 2 3 2 2 2 2 2" xfId="29953" xr:uid="{697FC39B-D7D7-4377-865A-623B154F70C4}"/>
    <cellStyle name="Normal 3 5 2 2 3 2 2 2 3" xfId="21625" xr:uid="{36DB49D6-FACF-400D-9CBE-0EAE1261881C}"/>
    <cellStyle name="Normal 3 5 2 2 3 2 2 3" xfId="7742" xr:uid="{D4A61B0B-69CF-46A6-B1D3-FD82D2EF8CA3}"/>
    <cellStyle name="Normal 3 5 2 2 3 2 2 3 2" xfId="16072" xr:uid="{1E27C21C-EDA3-4711-8C95-E05518A914FB}"/>
    <cellStyle name="Normal 3 5 2 2 3 2 2 3 2 2" xfId="32729" xr:uid="{0A12AF7E-6B46-48EF-90FC-2BFBCA5C41CC}"/>
    <cellStyle name="Normal 3 5 2 2 3 2 2 3 3" xfId="24401" xr:uid="{6BDF2947-38F7-4D8D-A366-E137200C14C1}"/>
    <cellStyle name="Normal 3 5 2 2 3 2 2 4" xfId="10520" xr:uid="{9E8BD726-C787-4CB5-8C56-7C2D685367F3}"/>
    <cellStyle name="Normal 3 5 2 2 3 2 2 4 2" xfId="27177" xr:uid="{8CCCA84E-12D3-4663-81F4-BEEEDDB20767}"/>
    <cellStyle name="Normal 3 5 2 2 3 2 2 5" xfId="18849" xr:uid="{B2DE1E64-B5A7-4971-BB22-D281B6D8CB2E}"/>
    <cellStyle name="Normal 3 5 2 2 3 2 3" xfId="3639" xr:uid="{DAF64078-A419-4304-BFD9-BDC0455EB56A}"/>
    <cellStyle name="Normal 3 5 2 2 3 2 3 2" xfId="11969" xr:uid="{2CAA0A41-C91B-4FA7-BFFA-6DE635D097FB}"/>
    <cellStyle name="Normal 3 5 2 2 3 2 3 2 2" xfId="28626" xr:uid="{C295CD59-8312-444F-8B7F-45569EFCBF09}"/>
    <cellStyle name="Normal 3 5 2 2 3 2 3 3" xfId="20298" xr:uid="{21315BD3-65BF-4380-AB97-9DC477DCBD59}"/>
    <cellStyle name="Normal 3 5 2 2 3 2 4" xfId="6415" xr:uid="{701B0A61-AD0C-49E1-A5E6-080C9E6F9DA7}"/>
    <cellStyle name="Normal 3 5 2 2 3 2 4 2" xfId="14745" xr:uid="{312F44F3-3128-4151-8D28-87C29F329845}"/>
    <cellStyle name="Normal 3 5 2 2 3 2 4 2 2" xfId="31402" xr:uid="{D8F62D0D-BC66-4416-8F2D-C8B9C1CB157A}"/>
    <cellStyle name="Normal 3 5 2 2 3 2 4 3" xfId="23074" xr:uid="{122E61F1-3934-47CA-8404-AD2640F4ADBC}"/>
    <cellStyle name="Normal 3 5 2 2 3 2 5" xfId="9193" xr:uid="{2178020B-E2CA-4AD2-9AB0-AA61CFAA9BD5}"/>
    <cellStyle name="Normal 3 5 2 2 3 2 5 2" xfId="25850" xr:uid="{F8A834EC-2ACE-480E-B547-6B1A477879C1}"/>
    <cellStyle name="Normal 3 5 2 2 3 2 6" xfId="17522" xr:uid="{36753086-9ADB-483F-8907-9DC942CBB92B}"/>
    <cellStyle name="Normal 3 5 2 2 3 3" xfId="1700" xr:uid="{26C859D9-4D05-4D69-B83C-6C1A95763D63}"/>
    <cellStyle name="Normal 3 5 2 2 3 3 2" xfId="4490" xr:uid="{955F8BD0-98DD-49B9-9247-135751252704}"/>
    <cellStyle name="Normal 3 5 2 2 3 3 2 2" xfId="12820" xr:uid="{10A98AE5-02C0-4C2A-B74A-627067A6CE6C}"/>
    <cellStyle name="Normal 3 5 2 2 3 3 2 2 2" xfId="29477" xr:uid="{4BFE91AA-070D-418A-BFF9-3991BA49AEC8}"/>
    <cellStyle name="Normal 3 5 2 2 3 3 2 3" xfId="21149" xr:uid="{CE41BF2F-2280-45A8-B039-8A45A7D64B2B}"/>
    <cellStyle name="Normal 3 5 2 2 3 3 3" xfId="7266" xr:uid="{95F0C350-A0BC-4310-9717-7DB46F8F85FA}"/>
    <cellStyle name="Normal 3 5 2 2 3 3 3 2" xfId="15596" xr:uid="{C55B09A5-9284-4409-9902-421106060C28}"/>
    <cellStyle name="Normal 3 5 2 2 3 3 3 2 2" xfId="32253" xr:uid="{EB0FB1AE-043D-4050-97EF-0ABCBCFDA49B}"/>
    <cellStyle name="Normal 3 5 2 2 3 3 3 3" xfId="23925" xr:uid="{24DC2174-BEDA-4A71-8719-AE955FE896D2}"/>
    <cellStyle name="Normal 3 5 2 2 3 3 4" xfId="10044" xr:uid="{98D7E4DA-D730-4337-A8DB-6B35C6D44303}"/>
    <cellStyle name="Normal 3 5 2 2 3 3 4 2" xfId="26701" xr:uid="{5FF56C6A-65AD-465B-9D60-DC8FAEB9BD7E}"/>
    <cellStyle name="Normal 3 5 2 2 3 3 5" xfId="18373" xr:uid="{5AE249D7-041D-48B7-945B-0D08B3819A8C}"/>
    <cellStyle name="Normal 3 5 2 2 3 4" xfId="3163" xr:uid="{8F75D836-216A-4E08-9757-3AC67BC477E7}"/>
    <cellStyle name="Normal 3 5 2 2 3 4 2" xfId="11493" xr:uid="{51BCDA3B-76EE-4113-B3B5-DDA2C2DE85E0}"/>
    <cellStyle name="Normal 3 5 2 2 3 4 2 2" xfId="28150" xr:uid="{F5952D4E-3AF4-49C3-A3BD-B33D58EA0AD8}"/>
    <cellStyle name="Normal 3 5 2 2 3 4 3" xfId="19822" xr:uid="{785114B4-FB5C-44B2-A5D3-B8ED0C59B686}"/>
    <cellStyle name="Normal 3 5 2 2 3 5" xfId="5939" xr:uid="{B8ABCF2C-24AF-467E-A690-C600CA46AB62}"/>
    <cellStyle name="Normal 3 5 2 2 3 5 2" xfId="14269" xr:uid="{5A64A9A3-F238-40A5-9A15-26BF43E73164}"/>
    <cellStyle name="Normal 3 5 2 2 3 5 2 2" xfId="30926" xr:uid="{60E3BBA4-18C7-4A75-B93C-D54EBFD045D8}"/>
    <cellStyle name="Normal 3 5 2 2 3 5 3" xfId="22598" xr:uid="{76C300CC-DBA7-4896-9247-4E3B7DB46777}"/>
    <cellStyle name="Normal 3 5 2 2 3 6" xfId="8717" xr:uid="{0F25B993-725F-4177-A3DD-05C78CC2D62B}"/>
    <cellStyle name="Normal 3 5 2 2 3 6 2" xfId="25374" xr:uid="{473CAA7A-A09A-4195-AFB0-76242AA50D48}"/>
    <cellStyle name="Normal 3 5 2 2 3 7" xfId="17046" xr:uid="{06C51753-3148-4990-AF70-7A2F45906C22}"/>
    <cellStyle name="Normal 3 5 2 2 4" xfId="606" xr:uid="{B69E1AAD-3C34-4427-8CD1-661F17316E40}"/>
    <cellStyle name="Normal 3 5 2 2 4 2" xfId="1936" xr:uid="{AD9187E0-553B-4BDF-BD0A-4703EBED9AF5}"/>
    <cellStyle name="Normal 3 5 2 2 4 2 2" xfId="4726" xr:uid="{394568AA-3C42-4B2E-8D99-8B140B1A2E6C}"/>
    <cellStyle name="Normal 3 5 2 2 4 2 2 2" xfId="13056" xr:uid="{7AD2977B-2601-47CC-8233-7CBC78EF883A}"/>
    <cellStyle name="Normal 3 5 2 2 4 2 2 2 2" xfId="29713" xr:uid="{F230A479-F075-4627-8B0B-3D30E3321553}"/>
    <cellStyle name="Normal 3 5 2 2 4 2 2 3" xfId="21385" xr:uid="{2F176F2B-5B04-4C24-A04F-408CE43C75E5}"/>
    <cellStyle name="Normal 3 5 2 2 4 2 3" xfId="7502" xr:uid="{A2A50DAA-FFB0-4FF1-86B3-BEACD376A55E}"/>
    <cellStyle name="Normal 3 5 2 2 4 2 3 2" xfId="15832" xr:uid="{23512839-0CE4-44CC-B275-D3EFE33514BF}"/>
    <cellStyle name="Normal 3 5 2 2 4 2 3 2 2" xfId="32489" xr:uid="{61BBC12E-ACD2-430B-BE26-A7EE2B1814C2}"/>
    <cellStyle name="Normal 3 5 2 2 4 2 3 3" xfId="24161" xr:uid="{5C22961E-FF84-4F5D-AEAE-07E11E5994DD}"/>
    <cellStyle name="Normal 3 5 2 2 4 2 4" xfId="10280" xr:uid="{72831EE4-9564-455E-90F5-6CCF07DACD42}"/>
    <cellStyle name="Normal 3 5 2 2 4 2 4 2" xfId="26937" xr:uid="{FC41FAF7-91D0-444F-89F6-EF7CE35EBFC0}"/>
    <cellStyle name="Normal 3 5 2 2 4 2 5" xfId="18609" xr:uid="{439518C7-CD3B-4A6F-BE5A-D90498BBDC8D}"/>
    <cellStyle name="Normal 3 5 2 2 4 3" xfId="3399" xr:uid="{15587EF7-F885-4FA8-BA24-85A5C3844AE7}"/>
    <cellStyle name="Normal 3 5 2 2 4 3 2" xfId="11729" xr:uid="{85CBA39F-67A0-4C30-B1A9-F1696D7BA801}"/>
    <cellStyle name="Normal 3 5 2 2 4 3 2 2" xfId="28386" xr:uid="{CA92585B-10D5-4D3E-AA1E-7D0CA8BE450D}"/>
    <cellStyle name="Normal 3 5 2 2 4 3 3" xfId="20058" xr:uid="{B0C9838D-6996-4472-A24E-E9A8F673F9AF}"/>
    <cellStyle name="Normal 3 5 2 2 4 4" xfId="6175" xr:uid="{76E19E3B-4455-4495-B3DA-BA3D76E37597}"/>
    <cellStyle name="Normal 3 5 2 2 4 4 2" xfId="14505" xr:uid="{037E8669-6B41-4950-AA77-2E82813322DA}"/>
    <cellStyle name="Normal 3 5 2 2 4 4 2 2" xfId="31162" xr:uid="{375F03A6-0C2D-41F0-AEF5-4302EF1186D0}"/>
    <cellStyle name="Normal 3 5 2 2 4 4 3" xfId="22834" xr:uid="{B67C4566-F589-444E-9FC5-88102FF45D97}"/>
    <cellStyle name="Normal 3 5 2 2 4 5" xfId="8953" xr:uid="{68B02C14-5C69-452F-ADAC-E94C6C2FAC17}"/>
    <cellStyle name="Normal 3 5 2 2 4 5 2" xfId="25610" xr:uid="{9140E5E2-E051-4D76-9E24-BC2DFE360281}"/>
    <cellStyle name="Normal 3 5 2 2 4 6" xfId="17282" xr:uid="{1AC978AE-6474-451D-B051-2A6F1250A349}"/>
    <cellStyle name="Normal 3 5 2 2 5" xfId="1083" xr:uid="{30945805-8EBA-4D63-BA3B-B03379904558}"/>
    <cellStyle name="Normal 3 5 2 2 5 2" xfId="2411" xr:uid="{00585CD1-323F-4903-8141-35F6E123EA87}"/>
    <cellStyle name="Normal 3 5 2 2 5 2 2" xfId="5201" xr:uid="{130E4F36-94BB-48FE-8605-0266FB75889B}"/>
    <cellStyle name="Normal 3 5 2 2 5 2 2 2" xfId="13531" xr:uid="{7A70FF59-4499-4550-8481-2437422015CD}"/>
    <cellStyle name="Normal 3 5 2 2 5 2 2 2 2" xfId="30188" xr:uid="{DD357143-68C7-447A-A287-B3472189B32B}"/>
    <cellStyle name="Normal 3 5 2 2 5 2 2 3" xfId="21860" xr:uid="{5679787F-86BA-40D7-B0F9-61AD673B59D4}"/>
    <cellStyle name="Normal 3 5 2 2 5 2 3" xfId="7977" xr:uid="{5F60B6B4-C814-4332-8BA5-BABB59830C6D}"/>
    <cellStyle name="Normal 3 5 2 2 5 2 3 2" xfId="16307" xr:uid="{F8936AFB-7CA1-412D-82FE-37D8EAD77C0C}"/>
    <cellStyle name="Normal 3 5 2 2 5 2 3 2 2" xfId="32964" xr:uid="{06BF5DC1-BAAD-4D2B-BEEC-329B94B20E5E}"/>
    <cellStyle name="Normal 3 5 2 2 5 2 3 3" xfId="24636" xr:uid="{AC1A206E-9FF2-494E-8466-C1A7AA634CF5}"/>
    <cellStyle name="Normal 3 5 2 2 5 2 4" xfId="10755" xr:uid="{EFCF0949-8FF9-4837-B8CC-9FF78ED83D9A}"/>
    <cellStyle name="Normal 3 5 2 2 5 2 4 2" xfId="27412" xr:uid="{73A46012-4F9E-4D27-B9A4-BE85B01B0D17}"/>
    <cellStyle name="Normal 3 5 2 2 5 2 5" xfId="19084" xr:uid="{EB1C2C6F-2FA3-48FC-BE00-103C50BA6F30}"/>
    <cellStyle name="Normal 3 5 2 2 5 3" xfId="3874" xr:uid="{8FC6875E-92C8-4ED5-8BA9-2F12D4238AEF}"/>
    <cellStyle name="Normal 3 5 2 2 5 3 2" xfId="12204" xr:uid="{AEA76DEF-06FA-4E05-9954-62A2144EAE4A}"/>
    <cellStyle name="Normal 3 5 2 2 5 3 2 2" xfId="28861" xr:uid="{5F613054-7B71-424A-9B35-2306F5601D84}"/>
    <cellStyle name="Normal 3 5 2 2 5 3 3" xfId="20533" xr:uid="{6B6222B8-4153-4CA1-AFB3-8EF3B415564A}"/>
    <cellStyle name="Normal 3 5 2 2 5 4" xfId="6650" xr:uid="{ADF17115-CE09-443B-A363-C5B6D84B6332}"/>
    <cellStyle name="Normal 3 5 2 2 5 4 2" xfId="14980" xr:uid="{28FCDF2D-DCA3-4674-BDE8-5F7EDCDFBBF9}"/>
    <cellStyle name="Normal 3 5 2 2 5 4 2 2" xfId="31637" xr:uid="{2E23F962-BB4F-41BF-95A2-59F9A89388DD}"/>
    <cellStyle name="Normal 3 5 2 2 5 4 3" xfId="23309" xr:uid="{774582F4-B246-4DD6-AA46-EDD96FD94896}"/>
    <cellStyle name="Normal 3 5 2 2 5 5" xfId="9428" xr:uid="{3483955D-14D1-4A9B-B699-1CDD79578BE5}"/>
    <cellStyle name="Normal 3 5 2 2 5 5 2" xfId="26085" xr:uid="{493A9730-2F74-4F6B-BFA2-FA4A0D5717E7}"/>
    <cellStyle name="Normal 3 5 2 2 5 6" xfId="17757" xr:uid="{B6E3A0F2-5097-47EF-B2EA-9680D71C27C9}"/>
    <cellStyle name="Normal 3 5 2 2 6" xfId="1348" xr:uid="{3971F0C2-602B-4B22-AA64-41B56AA20EAA}"/>
    <cellStyle name="Normal 3 5 2 2 6 2" xfId="2676" xr:uid="{6E2AF985-67F8-4CBF-9554-C397F2D03ABE}"/>
    <cellStyle name="Normal 3 5 2 2 6 2 2" xfId="5466" xr:uid="{02745A3A-6E48-4229-A096-86CC20B1D1B0}"/>
    <cellStyle name="Normal 3 5 2 2 6 2 2 2" xfId="13796" xr:uid="{E8D95401-9D50-41CF-9251-D664D57243DF}"/>
    <cellStyle name="Normal 3 5 2 2 6 2 2 2 2" xfId="30453" xr:uid="{7219826F-FC6A-44E6-848C-027EE6E31578}"/>
    <cellStyle name="Normal 3 5 2 2 6 2 2 3" xfId="22125" xr:uid="{61F5033C-B735-452F-89F9-8A3960772032}"/>
    <cellStyle name="Normal 3 5 2 2 6 2 3" xfId="8242" xr:uid="{4496D254-2F07-4FD3-9AC2-D46ADFC1FD94}"/>
    <cellStyle name="Normal 3 5 2 2 6 2 3 2" xfId="16572" xr:uid="{ADCA7D87-89D7-4D24-8709-5CB470A32040}"/>
    <cellStyle name="Normal 3 5 2 2 6 2 3 2 2" xfId="33229" xr:uid="{BFEF7082-BEB9-48DB-849E-C42D5FA605D1}"/>
    <cellStyle name="Normal 3 5 2 2 6 2 3 3" xfId="24901" xr:uid="{3F5A30B5-3C99-477F-95D9-00E5DA93262B}"/>
    <cellStyle name="Normal 3 5 2 2 6 2 4" xfId="11020" xr:uid="{A01CE82B-49D2-4588-B88F-5593D6C31CC6}"/>
    <cellStyle name="Normal 3 5 2 2 6 2 4 2" xfId="27677" xr:uid="{42AAD19F-E682-4533-BA84-D5AD1ACA59BE}"/>
    <cellStyle name="Normal 3 5 2 2 6 2 5" xfId="19349" xr:uid="{748A6A7B-8A1D-4FED-B952-019049ED7B27}"/>
    <cellStyle name="Normal 3 5 2 2 6 3" xfId="4139" xr:uid="{188AA7B5-4D33-4132-A09E-446601C13B78}"/>
    <cellStyle name="Normal 3 5 2 2 6 3 2" xfId="12469" xr:uid="{CE0DDF7A-5B8A-4D21-BE1B-873121DC2888}"/>
    <cellStyle name="Normal 3 5 2 2 6 3 2 2" xfId="29126" xr:uid="{A493AF3C-C6FD-4446-AAE5-3D2658E9D783}"/>
    <cellStyle name="Normal 3 5 2 2 6 3 3" xfId="20798" xr:uid="{D63DBA1F-E56A-44C4-98F9-7C4CEED0DF4B}"/>
    <cellStyle name="Normal 3 5 2 2 6 4" xfId="6915" xr:uid="{5567C64D-80FA-4A46-9C1B-45D95BF90B2F}"/>
    <cellStyle name="Normal 3 5 2 2 6 4 2" xfId="15245" xr:uid="{CD0690B9-209F-4F48-9FFB-69B7E1D0EF87}"/>
    <cellStyle name="Normal 3 5 2 2 6 4 2 2" xfId="31902" xr:uid="{7474C0C2-4C2A-4957-89AB-042870E6FCAB}"/>
    <cellStyle name="Normal 3 5 2 2 6 4 3" xfId="23574" xr:uid="{4946F01B-196A-4D56-9118-03904DECEF92}"/>
    <cellStyle name="Normal 3 5 2 2 6 5" xfId="9693" xr:uid="{909FBA4F-09B1-4BA4-B589-FAFA6C2B18E7}"/>
    <cellStyle name="Normal 3 5 2 2 6 5 2" xfId="26350" xr:uid="{5AC66D4C-D206-4113-9A2F-CEF74369632E}"/>
    <cellStyle name="Normal 3 5 2 2 6 6" xfId="18022" xr:uid="{F17C8ACA-3ED2-4883-8585-9274D84F8F8A}"/>
    <cellStyle name="Normal 3 5 2 2 7" xfId="1463" xr:uid="{30BEAC80-D3D2-4708-87CC-024CEF18B32B}"/>
    <cellStyle name="Normal 3 5 2 2 7 2" xfId="4253" xr:uid="{D78984E8-8E14-46BB-8EF6-94066CE25748}"/>
    <cellStyle name="Normal 3 5 2 2 7 2 2" xfId="12583" xr:uid="{A290B36A-D45F-42F8-8503-1390ACACA79D}"/>
    <cellStyle name="Normal 3 5 2 2 7 2 2 2" xfId="29240" xr:uid="{26E50E8F-6C38-4DBE-A64A-44BC1D28A141}"/>
    <cellStyle name="Normal 3 5 2 2 7 2 3" xfId="20912" xr:uid="{3370C076-9C9B-4968-AA4B-D4D89442C158}"/>
    <cellStyle name="Normal 3 5 2 2 7 3" xfId="7029" xr:uid="{8D8205D7-63E5-4207-B086-0C72B1C055B3}"/>
    <cellStyle name="Normal 3 5 2 2 7 3 2" xfId="15359" xr:uid="{2014712E-A8C9-4300-9402-0A4AE85AD06C}"/>
    <cellStyle name="Normal 3 5 2 2 7 3 2 2" xfId="32016" xr:uid="{216A860F-F4FD-4C69-BB12-58B985ED1125}"/>
    <cellStyle name="Normal 3 5 2 2 7 3 3" xfId="23688" xr:uid="{801B1B1D-1399-41D5-AE7E-F5216560DEF3}"/>
    <cellStyle name="Normal 3 5 2 2 7 4" xfId="9807" xr:uid="{440D90ED-4969-451D-BF58-16B11A0F7C81}"/>
    <cellStyle name="Normal 3 5 2 2 7 4 2" xfId="26464" xr:uid="{5C3BE52F-38EA-49B5-8162-AF415F073CA9}"/>
    <cellStyle name="Normal 3 5 2 2 7 5" xfId="18136" xr:uid="{FCF949B6-6468-4307-89D5-324669932CFE}"/>
    <cellStyle name="Normal 3 5 2 2 8" xfId="2926" xr:uid="{86548B13-E3D2-41AA-AB70-ABD53F5B4DEE}"/>
    <cellStyle name="Normal 3 5 2 2 8 2" xfId="11256" xr:uid="{C605A357-E9BF-4099-8BFA-C14D7B4141E4}"/>
    <cellStyle name="Normal 3 5 2 2 8 2 2" xfId="27913" xr:uid="{1F0F19F1-DAE5-4A0A-A9B9-0575623006DF}"/>
    <cellStyle name="Normal 3 5 2 2 8 3" xfId="19585" xr:uid="{F5485923-C2B1-4235-9260-A812FEA01911}"/>
    <cellStyle name="Normal 3 5 2 2 9" xfId="5702" xr:uid="{4F311745-5F32-44B4-B316-56E610ED3FFC}"/>
    <cellStyle name="Normal 3 5 2 2 9 2" xfId="14032" xr:uid="{08FCF4F0-5B28-4868-88AF-AA92257A7270}"/>
    <cellStyle name="Normal 3 5 2 2 9 2 2" xfId="30689" xr:uid="{293DAF57-A8CC-448E-90E1-28EEFA7160A6}"/>
    <cellStyle name="Normal 3 5 2 2 9 3" xfId="22361" xr:uid="{E28C80D8-A390-454D-ADBC-C0DF9C773807}"/>
    <cellStyle name="Normal 3 5 2 3" xfId="187" xr:uid="{2A49142C-B8D2-4F75-A289-3BD4A2016227}"/>
    <cellStyle name="Normal 3 5 2 3 2" xfId="428" xr:uid="{52DD2BFC-DE8F-4A61-8FA5-4CFA7B982306}"/>
    <cellStyle name="Normal 3 5 2 3 2 2" xfId="905" xr:uid="{969FF757-E046-4FFA-A0E6-EB51B6026335}"/>
    <cellStyle name="Normal 3 5 2 3 2 2 2" xfId="2233" xr:uid="{15BF2E7C-C672-4163-BD44-0D687143A7FC}"/>
    <cellStyle name="Normal 3 5 2 3 2 2 2 2" xfId="5023" xr:uid="{8C53DA05-924A-485A-BB3C-97AE0805359A}"/>
    <cellStyle name="Normal 3 5 2 3 2 2 2 2 2" xfId="13353" xr:uid="{B31DB8DF-CAF2-4E2A-9FF8-85D1D7898802}"/>
    <cellStyle name="Normal 3 5 2 3 2 2 2 2 2 2" xfId="30010" xr:uid="{B15AD537-9B14-4E23-BCBE-D7ED8A1E8D75}"/>
    <cellStyle name="Normal 3 5 2 3 2 2 2 2 3" xfId="21682" xr:uid="{AF55106E-515E-43A1-BEA5-12CE7246CC67}"/>
    <cellStyle name="Normal 3 5 2 3 2 2 2 3" xfId="7799" xr:uid="{B6B97204-1131-4CC8-90CC-45787705DA12}"/>
    <cellStyle name="Normal 3 5 2 3 2 2 2 3 2" xfId="16129" xr:uid="{AA1EA328-F917-415C-BCD1-2E216C78B655}"/>
    <cellStyle name="Normal 3 5 2 3 2 2 2 3 2 2" xfId="32786" xr:uid="{0C3C98E9-F5D3-4BA9-8F13-C96409F0F788}"/>
    <cellStyle name="Normal 3 5 2 3 2 2 2 3 3" xfId="24458" xr:uid="{B6750812-343C-4330-8895-FB76ACB8C591}"/>
    <cellStyle name="Normal 3 5 2 3 2 2 2 4" xfId="10577" xr:uid="{00D76949-FD7F-4DBE-ABAB-CB38EC00F247}"/>
    <cellStyle name="Normal 3 5 2 3 2 2 2 4 2" xfId="27234" xr:uid="{62FF9CC4-7BE8-4894-914F-84C1FD014589}"/>
    <cellStyle name="Normal 3 5 2 3 2 2 2 5" xfId="18906" xr:uid="{1454B95C-B774-4337-93A1-A8374DE8BD73}"/>
    <cellStyle name="Normal 3 5 2 3 2 2 3" xfId="3696" xr:uid="{4394F585-5DAB-4782-AFEA-62C535F4EEBF}"/>
    <cellStyle name="Normal 3 5 2 3 2 2 3 2" xfId="12026" xr:uid="{2837DD06-80C2-4068-BA1A-A654A148561F}"/>
    <cellStyle name="Normal 3 5 2 3 2 2 3 2 2" xfId="28683" xr:uid="{0EFF941F-35DC-45A3-B5F9-8766ECF76535}"/>
    <cellStyle name="Normal 3 5 2 3 2 2 3 3" xfId="20355" xr:uid="{6ADDD7F7-337C-4870-A8C8-91BF61667F7C}"/>
    <cellStyle name="Normal 3 5 2 3 2 2 4" xfId="6472" xr:uid="{A70526A0-6BB6-4343-87AA-00BF7E56B564}"/>
    <cellStyle name="Normal 3 5 2 3 2 2 4 2" xfId="14802" xr:uid="{B433626D-CF72-4D4F-BCE0-A714F76D949F}"/>
    <cellStyle name="Normal 3 5 2 3 2 2 4 2 2" xfId="31459" xr:uid="{5CAB80D8-4BF8-4BD2-8ABD-E6F259C29896}"/>
    <cellStyle name="Normal 3 5 2 3 2 2 4 3" xfId="23131" xr:uid="{F9956967-2F92-40E0-B19C-8442F00D2F13}"/>
    <cellStyle name="Normal 3 5 2 3 2 2 5" xfId="9250" xr:uid="{9B008517-B15B-4071-BD09-ABD7F1ED846C}"/>
    <cellStyle name="Normal 3 5 2 3 2 2 5 2" xfId="25907" xr:uid="{AA91B9AC-F240-4F46-9242-68CF560B6C10}"/>
    <cellStyle name="Normal 3 5 2 3 2 2 6" xfId="17579" xr:uid="{91BE1742-24DA-435B-8512-FBCCCFC467D9}"/>
    <cellStyle name="Normal 3 5 2 3 2 3" xfId="1758" xr:uid="{ED6F6A54-24DB-4F0E-A1A7-3920CF2CAB1B}"/>
    <cellStyle name="Normal 3 5 2 3 2 3 2" xfId="4548" xr:uid="{04CC5E01-F53D-407B-AB19-1B9224E232BB}"/>
    <cellStyle name="Normal 3 5 2 3 2 3 2 2" xfId="12878" xr:uid="{D527BD05-E956-4E8E-93E8-3E75365222A0}"/>
    <cellStyle name="Normal 3 5 2 3 2 3 2 2 2" xfId="29535" xr:uid="{1F7505C8-574B-4E58-B062-0DC025624862}"/>
    <cellStyle name="Normal 3 5 2 3 2 3 2 3" xfId="21207" xr:uid="{4E5DB9A4-51B1-48EA-AD8A-BE8270C72872}"/>
    <cellStyle name="Normal 3 5 2 3 2 3 3" xfId="7324" xr:uid="{A2800886-ED77-47CD-82D0-EF2FC1547A93}"/>
    <cellStyle name="Normal 3 5 2 3 2 3 3 2" xfId="15654" xr:uid="{52ADD5B4-5765-4606-BA31-B88990E53EB0}"/>
    <cellStyle name="Normal 3 5 2 3 2 3 3 2 2" xfId="32311" xr:uid="{DDF8EE7D-8C16-4A6A-99D7-8238C98B059D}"/>
    <cellStyle name="Normal 3 5 2 3 2 3 3 3" xfId="23983" xr:uid="{BE98CCAF-2D19-4FE2-B136-79992263B0D8}"/>
    <cellStyle name="Normal 3 5 2 3 2 3 4" xfId="10102" xr:uid="{4EBC059E-1FFD-4463-A282-0AE9F261C2EC}"/>
    <cellStyle name="Normal 3 5 2 3 2 3 4 2" xfId="26759" xr:uid="{639F26E3-26DE-4985-8544-5C39B1E27F26}"/>
    <cellStyle name="Normal 3 5 2 3 2 3 5" xfId="18431" xr:uid="{3E024AD0-E072-4821-8945-51C24E0E8A61}"/>
    <cellStyle name="Normal 3 5 2 3 2 4" xfId="3221" xr:uid="{0F598BC3-8E45-4BE1-B6A5-8A5DC3AB0897}"/>
    <cellStyle name="Normal 3 5 2 3 2 4 2" xfId="11551" xr:uid="{ADD9DF8A-8DF6-458B-86E2-FAD451344091}"/>
    <cellStyle name="Normal 3 5 2 3 2 4 2 2" xfId="28208" xr:uid="{F2DBD28C-FBD2-4E11-9005-0B741D6CF0B6}"/>
    <cellStyle name="Normal 3 5 2 3 2 4 3" xfId="19880" xr:uid="{18EBACA4-B195-4863-92E7-1BF6ABD78B15}"/>
    <cellStyle name="Normal 3 5 2 3 2 5" xfId="5997" xr:uid="{61841CE3-FC4C-4AC4-8A87-CC30215D6AA1}"/>
    <cellStyle name="Normal 3 5 2 3 2 5 2" xfId="14327" xr:uid="{D4A06B94-04AF-42E6-AF78-D4A664A1657D}"/>
    <cellStyle name="Normal 3 5 2 3 2 5 2 2" xfId="30984" xr:uid="{3C558534-6303-4086-BCF2-7882BD20BF02}"/>
    <cellStyle name="Normal 3 5 2 3 2 5 3" xfId="22656" xr:uid="{788C84CE-9A6C-42D2-9C24-698F93F36DC0}"/>
    <cellStyle name="Normal 3 5 2 3 2 6" xfId="8775" xr:uid="{E7581F99-024E-4FD7-8CAA-088E165EB51F}"/>
    <cellStyle name="Normal 3 5 2 3 2 6 2" xfId="25432" xr:uid="{2C22E4A0-ADEE-4710-8E2A-7BB033BEFEA6}"/>
    <cellStyle name="Normal 3 5 2 3 2 7" xfId="17104" xr:uid="{CAEE7E58-FAE0-4928-98BF-CB67E0A48158}"/>
    <cellStyle name="Normal 3 5 2 3 3" xfId="664" xr:uid="{8CEF2D8A-CBCC-420B-BD9F-EF026A4BF7CF}"/>
    <cellStyle name="Normal 3 5 2 3 3 2" xfId="1994" xr:uid="{C343109C-ABDE-430C-BFA4-BAF28A3681D3}"/>
    <cellStyle name="Normal 3 5 2 3 3 2 2" xfId="4784" xr:uid="{EF079D46-51B2-413A-B5EC-CD45ECB8B054}"/>
    <cellStyle name="Normal 3 5 2 3 3 2 2 2" xfId="13114" xr:uid="{415575B7-9D7D-47AE-92B9-8E3FA59261C0}"/>
    <cellStyle name="Normal 3 5 2 3 3 2 2 2 2" xfId="29771" xr:uid="{3F25F7EF-364D-47F9-8C07-9F7426D18131}"/>
    <cellStyle name="Normal 3 5 2 3 3 2 2 3" xfId="21443" xr:uid="{D43CAE7D-88A4-411A-AB38-DAF278EB18C3}"/>
    <cellStyle name="Normal 3 5 2 3 3 2 3" xfId="7560" xr:uid="{CF9D09DE-EEC1-420E-9357-7937AC1ABFE3}"/>
    <cellStyle name="Normal 3 5 2 3 3 2 3 2" xfId="15890" xr:uid="{E0B7ECAD-9690-4787-B6A2-BAAD1E1110B3}"/>
    <cellStyle name="Normal 3 5 2 3 3 2 3 2 2" xfId="32547" xr:uid="{7F6912DE-CA21-4A9A-9E15-3B491DE58F61}"/>
    <cellStyle name="Normal 3 5 2 3 3 2 3 3" xfId="24219" xr:uid="{9988E471-0022-4AD6-A9BE-99DA8C930650}"/>
    <cellStyle name="Normal 3 5 2 3 3 2 4" xfId="10338" xr:uid="{41E0B894-3EF7-4DA1-8AE3-D6B5DE86CAFC}"/>
    <cellStyle name="Normal 3 5 2 3 3 2 4 2" xfId="26995" xr:uid="{4D85D6FA-D71F-4C8F-8633-E78B9C0C2011}"/>
    <cellStyle name="Normal 3 5 2 3 3 2 5" xfId="18667" xr:uid="{B7B2FDA1-83D8-4BB1-BD2C-0D5B8FE5A578}"/>
    <cellStyle name="Normal 3 5 2 3 3 3" xfId="3457" xr:uid="{3F7D46C5-5EC7-4B14-BC53-6182C7CF6CCD}"/>
    <cellStyle name="Normal 3 5 2 3 3 3 2" xfId="11787" xr:uid="{3C6E68C7-D8A7-42F7-B7DA-3F84B3315C68}"/>
    <cellStyle name="Normal 3 5 2 3 3 3 2 2" xfId="28444" xr:uid="{FB36A1AF-71C9-4DCB-83F2-729538BA0999}"/>
    <cellStyle name="Normal 3 5 2 3 3 3 3" xfId="20116" xr:uid="{0A373392-6373-4568-B87A-15AFDCF837F7}"/>
    <cellStyle name="Normal 3 5 2 3 3 4" xfId="6233" xr:uid="{99B77984-8B5B-42D6-A7B7-14DB8644B24A}"/>
    <cellStyle name="Normal 3 5 2 3 3 4 2" xfId="14563" xr:uid="{88261D4D-391D-4B05-9D05-967DCD9F2975}"/>
    <cellStyle name="Normal 3 5 2 3 3 4 2 2" xfId="31220" xr:uid="{5B25AD3A-7F3F-4DDC-9DFE-107B5CD3A422}"/>
    <cellStyle name="Normal 3 5 2 3 3 4 3" xfId="22892" xr:uid="{2A93A88D-BD73-4CDF-BC5A-8B3D7BB14D4C}"/>
    <cellStyle name="Normal 3 5 2 3 3 5" xfId="9011" xr:uid="{89D736FA-EDA0-476E-8D28-EBF20C60ED68}"/>
    <cellStyle name="Normal 3 5 2 3 3 5 2" xfId="25668" xr:uid="{D59D518A-3CE6-4307-837D-0AA10F608426}"/>
    <cellStyle name="Normal 3 5 2 3 3 6" xfId="17340" xr:uid="{B70A38D0-D199-40FB-9257-10D85A7B2ED6}"/>
    <cellStyle name="Normal 3 5 2 3 4" xfId="1141" xr:uid="{96456111-CAF1-4D12-BA63-6FFEEBE4576B}"/>
    <cellStyle name="Normal 3 5 2 3 4 2" xfId="2469" xr:uid="{E1F7F504-CF1D-40EB-9251-39F76CCB9137}"/>
    <cellStyle name="Normal 3 5 2 3 4 2 2" xfId="5259" xr:uid="{9A9A6BD0-4FD6-4EAB-A144-85F02132CB95}"/>
    <cellStyle name="Normal 3 5 2 3 4 2 2 2" xfId="13589" xr:uid="{1A6B081D-61AB-4ACF-966A-003C128122D9}"/>
    <cellStyle name="Normal 3 5 2 3 4 2 2 2 2" xfId="30246" xr:uid="{44B1C490-AC43-462F-A902-1A9F2ED525FA}"/>
    <cellStyle name="Normal 3 5 2 3 4 2 2 3" xfId="21918" xr:uid="{216045FF-122E-42B4-A10E-078BB12A79C7}"/>
    <cellStyle name="Normal 3 5 2 3 4 2 3" xfId="8035" xr:uid="{58F48900-003B-415E-8B6C-8533D8A6E9D0}"/>
    <cellStyle name="Normal 3 5 2 3 4 2 3 2" xfId="16365" xr:uid="{B71AFFB8-5B7F-45C2-B16F-1A595BAF7467}"/>
    <cellStyle name="Normal 3 5 2 3 4 2 3 2 2" xfId="33022" xr:uid="{FBA88B22-BA3B-4E62-A9BB-D0CA2463D7C6}"/>
    <cellStyle name="Normal 3 5 2 3 4 2 3 3" xfId="24694" xr:uid="{C01D701F-20E9-4F4C-887D-36234E8BBA3B}"/>
    <cellStyle name="Normal 3 5 2 3 4 2 4" xfId="10813" xr:uid="{C7259C9E-F565-4968-A7FC-CD761AB3FA48}"/>
    <cellStyle name="Normal 3 5 2 3 4 2 4 2" xfId="27470" xr:uid="{0D2EC691-2119-4CB9-9B35-64A1CB09AF70}"/>
    <cellStyle name="Normal 3 5 2 3 4 2 5" xfId="19142" xr:uid="{D809FD43-5E86-4606-BE42-08E2D004BEA7}"/>
    <cellStyle name="Normal 3 5 2 3 4 3" xfId="3932" xr:uid="{4B86B099-BE7B-4FC5-90AE-780F7EB34FB3}"/>
    <cellStyle name="Normal 3 5 2 3 4 3 2" xfId="12262" xr:uid="{AF298968-98E0-41AB-8F36-234E5C663C4F}"/>
    <cellStyle name="Normal 3 5 2 3 4 3 2 2" xfId="28919" xr:uid="{EFA44987-6A05-477A-A073-9C419D7487DC}"/>
    <cellStyle name="Normal 3 5 2 3 4 3 3" xfId="20591" xr:uid="{6AFA93FC-E153-443C-8671-756D35DE527A}"/>
    <cellStyle name="Normal 3 5 2 3 4 4" xfId="6708" xr:uid="{F31B9775-1869-4C36-940F-47434CC9655B}"/>
    <cellStyle name="Normal 3 5 2 3 4 4 2" xfId="15038" xr:uid="{EB01F630-322E-44AE-9BEA-C2A83D2A59B9}"/>
    <cellStyle name="Normal 3 5 2 3 4 4 2 2" xfId="31695" xr:uid="{040E94B7-C111-495E-A8A9-55C6C9A58994}"/>
    <cellStyle name="Normal 3 5 2 3 4 4 3" xfId="23367" xr:uid="{FAB98DC7-0ABA-4B04-89E4-1D7876E76FC1}"/>
    <cellStyle name="Normal 3 5 2 3 4 5" xfId="9486" xr:uid="{DAED55C6-B49B-47E0-8570-8C628F3060B3}"/>
    <cellStyle name="Normal 3 5 2 3 4 5 2" xfId="26143" xr:uid="{1C364159-1510-49A9-BF27-82B9793F7A31}"/>
    <cellStyle name="Normal 3 5 2 3 4 6" xfId="17815" xr:uid="{BCE9AB17-041D-4333-8B5E-8392E472B750}"/>
    <cellStyle name="Normal 3 5 2 3 5" xfId="1521" xr:uid="{3C3A58DC-27A6-41BE-83F5-50B3E7FCA3C1}"/>
    <cellStyle name="Normal 3 5 2 3 5 2" xfId="4311" xr:uid="{27E02838-C1F9-4C4A-8A39-8C6C654B1198}"/>
    <cellStyle name="Normal 3 5 2 3 5 2 2" xfId="12641" xr:uid="{0A3F0676-D624-418A-8F73-998C456107AF}"/>
    <cellStyle name="Normal 3 5 2 3 5 2 2 2" xfId="29298" xr:uid="{9BE1D514-32E6-45DA-B5D4-5432ED9A38E3}"/>
    <cellStyle name="Normal 3 5 2 3 5 2 3" xfId="20970" xr:uid="{51619927-03FC-447B-9D3E-341B856CCC3E}"/>
    <cellStyle name="Normal 3 5 2 3 5 3" xfId="7087" xr:uid="{A9324860-DDA9-4EED-8145-FEDBC58C869E}"/>
    <cellStyle name="Normal 3 5 2 3 5 3 2" xfId="15417" xr:uid="{B253ED7B-FA28-4BD4-9277-806F9C5B9F84}"/>
    <cellStyle name="Normal 3 5 2 3 5 3 2 2" xfId="32074" xr:uid="{275DD965-9153-4759-984A-ACC161CCDB5B}"/>
    <cellStyle name="Normal 3 5 2 3 5 3 3" xfId="23746" xr:uid="{5ED4BA3C-6986-41DB-9CCD-066EB68011ED}"/>
    <cellStyle name="Normal 3 5 2 3 5 4" xfId="9865" xr:uid="{34F5A482-AA0E-449E-8EBE-CCA7E009BA56}"/>
    <cellStyle name="Normal 3 5 2 3 5 4 2" xfId="26522" xr:uid="{A575E3E9-DE6D-4E2E-BD03-B31A89A73145}"/>
    <cellStyle name="Normal 3 5 2 3 5 5" xfId="18194" xr:uid="{5B94DB65-03CE-4AE8-A945-EB1A01A35E5D}"/>
    <cellStyle name="Normal 3 5 2 3 6" xfId="2984" xr:uid="{691C2735-15A7-4A0A-ADFD-27C3B7658793}"/>
    <cellStyle name="Normal 3 5 2 3 6 2" xfId="11314" xr:uid="{FF4689F3-26DB-47C9-AB50-3E7BD19F8AA1}"/>
    <cellStyle name="Normal 3 5 2 3 6 2 2" xfId="27971" xr:uid="{8EA8E76B-1AB9-4A03-A601-25765AB00CB4}"/>
    <cellStyle name="Normal 3 5 2 3 6 3" xfId="19643" xr:uid="{23BFE5E3-17DE-4F0D-86FA-576715779A9A}"/>
    <cellStyle name="Normal 3 5 2 3 7" xfId="5760" xr:uid="{092D4901-5249-4B6A-B170-0F74FD9E3229}"/>
    <cellStyle name="Normal 3 5 2 3 7 2" xfId="14090" xr:uid="{3821E5D7-E230-42C4-A100-FD601885BFAD}"/>
    <cellStyle name="Normal 3 5 2 3 7 2 2" xfId="30747" xr:uid="{CC682CF4-E5E7-4A5C-9E50-93B58A7D0DC2}"/>
    <cellStyle name="Normal 3 5 2 3 7 3" xfId="22419" xr:uid="{2394FC96-D8D0-4810-B5DB-A6C538E44C3E}"/>
    <cellStyle name="Normal 3 5 2 3 8" xfId="8538" xr:uid="{00B76A7F-6040-4D04-BF3D-9D9C5BDCEDE9}"/>
    <cellStyle name="Normal 3 5 2 3 8 2" xfId="25195" xr:uid="{9F6585C5-2485-47E5-B2DD-0F52E6675265}"/>
    <cellStyle name="Normal 3 5 2 3 9" xfId="16867" xr:uid="{4577E057-10D2-4F70-92F7-E28E6F4C707C}"/>
    <cellStyle name="Normal 3 5 2 4" xfId="312" xr:uid="{028E1882-6D84-4687-A20C-20C61518E66A}"/>
    <cellStyle name="Normal 3 5 2 4 2" xfId="794" xr:uid="{8B4CD97D-491E-4C48-AC14-6D06C4F27DFE}"/>
    <cellStyle name="Normal 3 5 2 4 2 2" xfId="2122" xr:uid="{5CA66F09-C322-4A82-8AA0-E9086AED2078}"/>
    <cellStyle name="Normal 3 5 2 4 2 2 2" xfId="4912" xr:uid="{5B0AA99B-FEF7-4B76-85FB-B76AD1D61FBD}"/>
    <cellStyle name="Normal 3 5 2 4 2 2 2 2" xfId="13242" xr:uid="{4F483068-106A-4FFE-BBFA-2F0C91D60565}"/>
    <cellStyle name="Normal 3 5 2 4 2 2 2 2 2" xfId="29899" xr:uid="{DF607A51-7F28-4D69-B26E-9CE4DEDFE809}"/>
    <cellStyle name="Normal 3 5 2 4 2 2 2 3" xfId="21571" xr:uid="{F0A49421-E38C-4E51-B9CE-1A1A2461D17B}"/>
    <cellStyle name="Normal 3 5 2 4 2 2 3" xfId="7688" xr:uid="{48F2FC1A-FD95-4BE1-A103-47D33245D366}"/>
    <cellStyle name="Normal 3 5 2 4 2 2 3 2" xfId="16018" xr:uid="{F6BF8BF9-CA63-494C-AD5C-B8885EDFA444}"/>
    <cellStyle name="Normal 3 5 2 4 2 2 3 2 2" xfId="32675" xr:uid="{B24D5C00-0344-42D8-A27B-D9DF22AB69E3}"/>
    <cellStyle name="Normal 3 5 2 4 2 2 3 3" xfId="24347" xr:uid="{73355C61-D78C-4E07-A886-3D1BEFC0CBD7}"/>
    <cellStyle name="Normal 3 5 2 4 2 2 4" xfId="10466" xr:uid="{8F4435DB-169E-4B97-BD2F-8AB47A286129}"/>
    <cellStyle name="Normal 3 5 2 4 2 2 4 2" xfId="27123" xr:uid="{769FEAE3-2147-4AB6-B2D8-40479426F40F}"/>
    <cellStyle name="Normal 3 5 2 4 2 2 5" xfId="18795" xr:uid="{385A0A23-99D6-4E26-AAE4-BEE5735B1685}"/>
    <cellStyle name="Normal 3 5 2 4 2 3" xfId="3585" xr:uid="{EFD0E909-D4A5-4B3D-B268-4C4479FC6E9D}"/>
    <cellStyle name="Normal 3 5 2 4 2 3 2" xfId="11915" xr:uid="{578E64D6-6DD6-420A-A848-CA8D64ED153A}"/>
    <cellStyle name="Normal 3 5 2 4 2 3 2 2" xfId="28572" xr:uid="{A71DF078-9352-46E0-9521-F3E576AB00D7}"/>
    <cellStyle name="Normal 3 5 2 4 2 3 3" xfId="20244" xr:uid="{E946B9DE-EF53-4752-8A65-F428EE33902C}"/>
    <cellStyle name="Normal 3 5 2 4 2 4" xfId="6361" xr:uid="{FD620694-6EDA-4521-888D-EC43CF2804C6}"/>
    <cellStyle name="Normal 3 5 2 4 2 4 2" xfId="14691" xr:uid="{9B7760CF-5F10-4930-80E5-CD9060D2AE8E}"/>
    <cellStyle name="Normal 3 5 2 4 2 4 2 2" xfId="31348" xr:uid="{F643E8AB-464A-489E-A9CC-C0922A815CA3}"/>
    <cellStyle name="Normal 3 5 2 4 2 4 3" xfId="23020" xr:uid="{2718A2EC-2FE3-465D-AD10-8C2C165189C2}"/>
    <cellStyle name="Normal 3 5 2 4 2 5" xfId="9139" xr:uid="{9C41DD50-05A2-45B7-B6AE-1BD216E25C1E}"/>
    <cellStyle name="Normal 3 5 2 4 2 5 2" xfId="25796" xr:uid="{A12A45B0-FA1A-4CEB-AC35-5667EA2704DE}"/>
    <cellStyle name="Normal 3 5 2 4 2 6" xfId="17468" xr:uid="{9109E1D3-5AF7-4E12-B916-705723FF6244}"/>
    <cellStyle name="Normal 3 5 2 4 3" xfId="1642" xr:uid="{3AE3D3B3-ED5B-4370-A64D-62AFBE6756BA}"/>
    <cellStyle name="Normal 3 5 2 4 3 2" xfId="4432" xr:uid="{F66E245D-FFFF-4EE2-8DAD-A72153B919F7}"/>
    <cellStyle name="Normal 3 5 2 4 3 2 2" xfId="12762" xr:uid="{2BF0A8FA-FA06-4EBA-827D-09F9C11DB542}"/>
    <cellStyle name="Normal 3 5 2 4 3 2 2 2" xfId="29419" xr:uid="{976F783F-D117-490A-8A42-B86B00AEEAB5}"/>
    <cellStyle name="Normal 3 5 2 4 3 2 3" xfId="21091" xr:uid="{908F5691-8240-46E8-8615-47C030F934FD}"/>
    <cellStyle name="Normal 3 5 2 4 3 3" xfId="7208" xr:uid="{1EC10FA4-E8C4-4F63-8E9E-EE5666A2E247}"/>
    <cellStyle name="Normal 3 5 2 4 3 3 2" xfId="15538" xr:uid="{F1E6E9B3-85B6-438E-A772-7699A72306C9}"/>
    <cellStyle name="Normal 3 5 2 4 3 3 2 2" xfId="32195" xr:uid="{1E07A77B-33AF-4BB6-AA4B-F64729BCF380}"/>
    <cellStyle name="Normal 3 5 2 4 3 3 3" xfId="23867" xr:uid="{E74D1E6E-104F-46A0-A04B-BD2A0A9B96C2}"/>
    <cellStyle name="Normal 3 5 2 4 3 4" xfId="9986" xr:uid="{26BBD331-833D-4A47-8E41-BD4F75BBDBFE}"/>
    <cellStyle name="Normal 3 5 2 4 3 4 2" xfId="26643" xr:uid="{A0885264-2B02-4F42-8E75-5A67DF81D151}"/>
    <cellStyle name="Normal 3 5 2 4 3 5" xfId="18315" xr:uid="{E1882DBE-2DA5-4E31-8B23-D8E72EA64FF5}"/>
    <cellStyle name="Normal 3 5 2 4 4" xfId="3105" xr:uid="{E0E98A4C-AFA3-4598-9892-DF59C3E87BFA}"/>
    <cellStyle name="Normal 3 5 2 4 4 2" xfId="11435" xr:uid="{A8C21E27-7C50-40A5-972C-7A5DDCBC179D}"/>
    <cellStyle name="Normal 3 5 2 4 4 2 2" xfId="28092" xr:uid="{066F3546-087F-4EA6-839C-76AC73838C5F}"/>
    <cellStyle name="Normal 3 5 2 4 4 3" xfId="19764" xr:uid="{68E1386E-BA16-4FAE-A66E-C05D841E8447}"/>
    <cellStyle name="Normal 3 5 2 4 5" xfId="5881" xr:uid="{53884C01-B192-498A-A196-C4E9DF9720F2}"/>
    <cellStyle name="Normal 3 5 2 4 5 2" xfId="14211" xr:uid="{7C957104-2C76-481B-8BF9-F7B35C3B344C}"/>
    <cellStyle name="Normal 3 5 2 4 5 2 2" xfId="30868" xr:uid="{8D177C36-F959-4093-93CF-87CBD5AA36E2}"/>
    <cellStyle name="Normal 3 5 2 4 5 3" xfId="22540" xr:uid="{37D1EF1B-39A9-405A-8B2C-1B949246D314}"/>
    <cellStyle name="Normal 3 5 2 4 6" xfId="8659" xr:uid="{7A29C00F-CAC9-46FA-B92E-BCDBD5850AAE}"/>
    <cellStyle name="Normal 3 5 2 4 6 2" xfId="25316" xr:uid="{2D2581AF-B238-458B-8EAA-72E838A4DC90}"/>
    <cellStyle name="Normal 3 5 2 4 7" xfId="16988" xr:uid="{1EFAC461-AD77-4752-ABE8-E6CDB0FCADC7}"/>
    <cellStyle name="Normal 3 5 2 5" xfId="548" xr:uid="{D4C98385-AFC5-4AF5-9E69-1DD0B37BC120}"/>
    <cellStyle name="Normal 3 5 2 5 2" xfId="1878" xr:uid="{AC396EB3-6621-4221-9105-45C93B16FE2E}"/>
    <cellStyle name="Normal 3 5 2 5 2 2" xfId="4668" xr:uid="{897659FF-0FC6-4BEB-9A0C-95017B21A57B}"/>
    <cellStyle name="Normal 3 5 2 5 2 2 2" xfId="12998" xr:uid="{78F344EF-2A43-4185-8DFD-92BAAE35A676}"/>
    <cellStyle name="Normal 3 5 2 5 2 2 2 2" xfId="29655" xr:uid="{3DB5DB32-F4C1-4125-B24F-8F8A7E8A7230}"/>
    <cellStyle name="Normal 3 5 2 5 2 2 3" xfId="21327" xr:uid="{284EFC8B-7484-4DC1-8CF3-C99CA3111A6D}"/>
    <cellStyle name="Normal 3 5 2 5 2 3" xfId="7444" xr:uid="{F7D61892-F277-44C9-824A-F9E2B374FC2F}"/>
    <cellStyle name="Normal 3 5 2 5 2 3 2" xfId="15774" xr:uid="{FEAC9341-FBE7-4ECB-B9E9-92D01FCD9F21}"/>
    <cellStyle name="Normal 3 5 2 5 2 3 2 2" xfId="32431" xr:uid="{4D405E50-655E-4B9A-B55A-30B58412BF31}"/>
    <cellStyle name="Normal 3 5 2 5 2 3 3" xfId="24103" xr:uid="{07308D9C-28A7-4652-9AAB-42C761E3E8C7}"/>
    <cellStyle name="Normal 3 5 2 5 2 4" xfId="10222" xr:uid="{4FC64FB9-D5A2-4A23-A117-8BE319CEA928}"/>
    <cellStyle name="Normal 3 5 2 5 2 4 2" xfId="26879" xr:uid="{4772F923-7540-4FEE-8932-F858FF8143F9}"/>
    <cellStyle name="Normal 3 5 2 5 2 5" xfId="18551" xr:uid="{BC76806D-CF67-49CF-9ADF-3068D16E9F62}"/>
    <cellStyle name="Normal 3 5 2 5 3" xfId="3341" xr:uid="{58D10BA3-CDD6-49EC-B924-C866A1D069FD}"/>
    <cellStyle name="Normal 3 5 2 5 3 2" xfId="11671" xr:uid="{D637406C-5FF9-4B43-A2BF-8BCED93127E0}"/>
    <cellStyle name="Normal 3 5 2 5 3 2 2" xfId="28328" xr:uid="{C3D41CFC-6D8C-4721-8F22-52BBF18A25C5}"/>
    <cellStyle name="Normal 3 5 2 5 3 3" xfId="20000" xr:uid="{4C853FB9-4788-4D8B-AC45-D41EB6D5EC95}"/>
    <cellStyle name="Normal 3 5 2 5 4" xfId="6117" xr:uid="{4C780CC6-5345-45C3-8E1E-BC9B59BA505E}"/>
    <cellStyle name="Normal 3 5 2 5 4 2" xfId="14447" xr:uid="{57978276-279A-459C-BA18-9FFC03AE8C1F}"/>
    <cellStyle name="Normal 3 5 2 5 4 2 2" xfId="31104" xr:uid="{EA4CC9BB-A68E-4377-94C4-9C909C403694}"/>
    <cellStyle name="Normal 3 5 2 5 4 3" xfId="22776" xr:uid="{65436D59-FD8B-4C92-BCDC-341DFDE8F0E3}"/>
    <cellStyle name="Normal 3 5 2 5 5" xfId="8895" xr:uid="{2E7FEAAE-7FE6-4525-ADDF-DE0CF52D4DBF}"/>
    <cellStyle name="Normal 3 5 2 5 5 2" xfId="25552" xr:uid="{183FAFE8-9F63-4E78-A0DA-5A1CB1265BA8}"/>
    <cellStyle name="Normal 3 5 2 5 6" xfId="17224" xr:uid="{C70D8406-FC84-491F-8608-8E3BD4D6795C}"/>
    <cellStyle name="Normal 3 5 2 6" xfId="1025" xr:uid="{FB519F9D-9B0D-4361-B1F5-8D442D1B984D}"/>
    <cellStyle name="Normal 3 5 2 6 2" xfId="2353" xr:uid="{99C4B8F9-B651-4D95-8152-E71265F4A1EE}"/>
    <cellStyle name="Normal 3 5 2 6 2 2" xfId="5143" xr:uid="{2DA391B9-6800-4076-AFC8-0ABE856DBBCE}"/>
    <cellStyle name="Normal 3 5 2 6 2 2 2" xfId="13473" xr:uid="{528DD8DD-D770-4E8D-A001-4DFAA6DF73C9}"/>
    <cellStyle name="Normal 3 5 2 6 2 2 2 2" xfId="30130" xr:uid="{2D62622A-CEAB-41D4-8237-025BAC74A72D}"/>
    <cellStyle name="Normal 3 5 2 6 2 2 3" xfId="21802" xr:uid="{C0097694-9CB7-420F-ADB9-B0A71CC1ED07}"/>
    <cellStyle name="Normal 3 5 2 6 2 3" xfId="7919" xr:uid="{F8674BF9-3B7D-45DA-8EB3-01204BDDECD5}"/>
    <cellStyle name="Normal 3 5 2 6 2 3 2" xfId="16249" xr:uid="{A4E01A6F-7623-42A6-994C-A834D44DFDB0}"/>
    <cellStyle name="Normal 3 5 2 6 2 3 2 2" xfId="32906" xr:uid="{1F48278F-113B-43FD-9E41-B970ECAA1732}"/>
    <cellStyle name="Normal 3 5 2 6 2 3 3" xfId="24578" xr:uid="{D7E1B20C-6DBF-4395-94DE-3C67DD9A8A13}"/>
    <cellStyle name="Normal 3 5 2 6 2 4" xfId="10697" xr:uid="{8F96EDE1-2EC3-4794-89C0-4A076B7AF935}"/>
    <cellStyle name="Normal 3 5 2 6 2 4 2" xfId="27354" xr:uid="{23969106-2792-4184-8A64-E1BBE4D0BC10}"/>
    <cellStyle name="Normal 3 5 2 6 2 5" xfId="19026" xr:uid="{2B9AFA5F-4CE0-48E9-B425-F2EC84BCA24E}"/>
    <cellStyle name="Normal 3 5 2 6 3" xfId="3816" xr:uid="{BB68EBAA-9FA8-4FD6-B7DD-6B6D15432E40}"/>
    <cellStyle name="Normal 3 5 2 6 3 2" xfId="12146" xr:uid="{24CAE86C-32B5-4165-B44A-7682A0919CD0}"/>
    <cellStyle name="Normal 3 5 2 6 3 2 2" xfId="28803" xr:uid="{08CC2210-0953-4845-A873-B1D35178B493}"/>
    <cellStyle name="Normal 3 5 2 6 3 3" xfId="20475" xr:uid="{30E271B6-CC21-4C5B-8027-43BCB5A3F63F}"/>
    <cellStyle name="Normal 3 5 2 6 4" xfId="6592" xr:uid="{1F65E173-E2CA-4621-AB81-2DC735BA67A9}"/>
    <cellStyle name="Normal 3 5 2 6 4 2" xfId="14922" xr:uid="{8CC04D47-AD4B-421F-80BF-288DE1ED2DF1}"/>
    <cellStyle name="Normal 3 5 2 6 4 2 2" xfId="31579" xr:uid="{AACEAA02-6881-46AA-9DFA-8CE5A94B025E}"/>
    <cellStyle name="Normal 3 5 2 6 4 3" xfId="23251" xr:uid="{A058F5B7-1815-41C7-B203-D6A19DD1A6EA}"/>
    <cellStyle name="Normal 3 5 2 6 5" xfId="9370" xr:uid="{754B4A5C-FACB-4DFB-AAD4-4219CDCAD560}"/>
    <cellStyle name="Normal 3 5 2 6 5 2" xfId="26027" xr:uid="{563A2AF8-7ED3-4B6E-BB06-3F20F8D8CFAD}"/>
    <cellStyle name="Normal 3 5 2 6 6" xfId="17699" xr:uid="{CAE5E286-C7D6-4CB1-BF2A-48A0424CF86C}"/>
    <cellStyle name="Normal 3 5 2 7" xfId="1286" xr:uid="{6DA4810F-277A-41C5-B45A-6B0DE4C62AA6}"/>
    <cellStyle name="Normal 3 5 2 7 2" xfId="2614" xr:uid="{65997B30-1AD1-4333-9D48-EBC5CB00197B}"/>
    <cellStyle name="Normal 3 5 2 7 2 2" xfId="5404" xr:uid="{9942940B-4AB8-4D7D-B928-1304335BDA44}"/>
    <cellStyle name="Normal 3 5 2 7 2 2 2" xfId="13734" xr:uid="{D22EAB84-A806-4B5F-962B-E8E7C8EBDC7E}"/>
    <cellStyle name="Normal 3 5 2 7 2 2 2 2" xfId="30391" xr:uid="{0BD20CD0-F306-4763-B0B8-582AE753AD45}"/>
    <cellStyle name="Normal 3 5 2 7 2 2 3" xfId="22063" xr:uid="{7BB02EF5-A838-4B4B-84BE-CC9C627F846C}"/>
    <cellStyle name="Normal 3 5 2 7 2 3" xfId="8180" xr:uid="{6183C219-EF65-415C-B213-A63AE9DE8FB6}"/>
    <cellStyle name="Normal 3 5 2 7 2 3 2" xfId="16510" xr:uid="{2C64B9A7-40DF-42BB-B8F1-6A2F91826DE4}"/>
    <cellStyle name="Normal 3 5 2 7 2 3 2 2" xfId="33167" xr:uid="{76CBCC9D-BFBF-482D-ACE2-67AEB35DE594}"/>
    <cellStyle name="Normal 3 5 2 7 2 3 3" xfId="24839" xr:uid="{8F46A4B8-B43A-433A-912A-5004A70925F8}"/>
    <cellStyle name="Normal 3 5 2 7 2 4" xfId="10958" xr:uid="{912DE5BF-FF4C-4919-8460-633ACBD813F2}"/>
    <cellStyle name="Normal 3 5 2 7 2 4 2" xfId="27615" xr:uid="{4892B576-29D8-4053-AB53-F4DC31AABEDA}"/>
    <cellStyle name="Normal 3 5 2 7 2 5" xfId="19287" xr:uid="{5AAE7EFC-BCD9-43EC-AAE2-06772B288588}"/>
    <cellStyle name="Normal 3 5 2 7 3" xfId="4077" xr:uid="{F920B046-7C1E-4EA6-9506-AC6645B61372}"/>
    <cellStyle name="Normal 3 5 2 7 3 2" xfId="12407" xr:uid="{0D254F36-762C-43F0-ADA7-B86CF1E18A7C}"/>
    <cellStyle name="Normal 3 5 2 7 3 2 2" xfId="29064" xr:uid="{85DED7F3-389A-4767-8A71-24508BE3BEFC}"/>
    <cellStyle name="Normal 3 5 2 7 3 3" xfId="20736" xr:uid="{955D2EA2-2A2A-4D8A-8BBC-AEC8A821E350}"/>
    <cellStyle name="Normal 3 5 2 7 4" xfId="6853" xr:uid="{E30C8369-D532-44B0-BC73-F538907234AB}"/>
    <cellStyle name="Normal 3 5 2 7 4 2" xfId="15183" xr:uid="{4AFD17AF-C6B9-40FB-BBE9-ED546D9561BA}"/>
    <cellStyle name="Normal 3 5 2 7 4 2 2" xfId="31840" xr:uid="{09C6D74C-E098-4C34-8F90-663AC3D86E9F}"/>
    <cellStyle name="Normal 3 5 2 7 4 3" xfId="23512" xr:uid="{E473509B-007D-4E06-A944-ABCEA1245037}"/>
    <cellStyle name="Normal 3 5 2 7 5" xfId="9631" xr:uid="{B3B5E840-99FB-4E19-9EE9-812ECD1D0D46}"/>
    <cellStyle name="Normal 3 5 2 7 5 2" xfId="26288" xr:uid="{7C1A7C4A-6138-44B3-A3FC-89C00BF046F6}"/>
    <cellStyle name="Normal 3 5 2 7 6" xfId="17960" xr:uid="{F075C52A-CDB4-4CC0-A322-3E818CD699DC}"/>
    <cellStyle name="Normal 3 5 2 8" xfId="1404" xr:uid="{9C1BE1FB-B3AD-4009-9AD5-85D623425BBE}"/>
    <cellStyle name="Normal 3 5 2 8 2" xfId="4195" xr:uid="{72383A07-208D-4AA3-8E9A-789423DA4557}"/>
    <cellStyle name="Normal 3 5 2 8 2 2" xfId="12525" xr:uid="{206F14B3-7947-469F-A74D-B4A9241BEA09}"/>
    <cellStyle name="Normal 3 5 2 8 2 2 2" xfId="29182" xr:uid="{38A8C959-D88D-4D4D-9C3E-178436D34015}"/>
    <cellStyle name="Normal 3 5 2 8 2 3" xfId="20854" xr:uid="{DA82B5EE-2819-4D11-A7F4-24B271E89F0A}"/>
    <cellStyle name="Normal 3 5 2 8 3" xfId="6971" xr:uid="{1F2FDFCC-97ED-4E1D-8E01-DE8B49E3701D}"/>
    <cellStyle name="Normal 3 5 2 8 3 2" xfId="15301" xr:uid="{F2AE7D5B-61CF-43CE-99A0-6696D680996A}"/>
    <cellStyle name="Normal 3 5 2 8 3 2 2" xfId="31958" xr:uid="{ECE2B705-BFCA-4F87-BA24-9C79CD89567E}"/>
    <cellStyle name="Normal 3 5 2 8 3 3" xfId="23630" xr:uid="{7308CA95-A192-445D-ABAE-E278E941C783}"/>
    <cellStyle name="Normal 3 5 2 8 4" xfId="9749" xr:uid="{8CE24465-8B94-442B-8E15-BCA9C654581B}"/>
    <cellStyle name="Normal 3 5 2 8 4 2" xfId="26406" xr:uid="{E31937AE-1DAE-4F85-96AC-2421855841CA}"/>
    <cellStyle name="Normal 3 5 2 8 5" xfId="18078" xr:uid="{11D3BD7C-BB79-47C7-B90F-E8966913C2C8}"/>
    <cellStyle name="Normal 3 5 2 9" xfId="2867" xr:uid="{4F60D5B8-A368-4DD8-8C20-4D44F98F65B0}"/>
    <cellStyle name="Normal 3 5 2 9 2" xfId="11198" xr:uid="{7AD9CC6E-6EC9-4821-9A41-669F794A95E9}"/>
    <cellStyle name="Normal 3 5 2 9 2 2" xfId="27855" xr:uid="{D426F942-06BF-443F-B3E4-9D95416E4EB8}"/>
    <cellStyle name="Normal 3 5 2 9 3" xfId="19527" xr:uid="{C28C13CB-E4E8-47D6-92E1-4B35C4C5B160}"/>
    <cellStyle name="Normal 3 5 3" xfId="123" xr:uid="{6BA2B54D-1EAA-43A2-8F3A-804E36B6A835}"/>
    <cellStyle name="Normal 3 5 3 10" xfId="8476" xr:uid="{CAB28520-A04E-43E4-8630-EBEAFB57D816}"/>
    <cellStyle name="Normal 3 5 3 10 2" xfId="25133" xr:uid="{D1084AB9-F78D-4D1C-84F1-C3358B1B224D}"/>
    <cellStyle name="Normal 3 5 3 11" xfId="16805" xr:uid="{727D70BA-3998-4A11-AAB1-D67ED98D9D3E}"/>
    <cellStyle name="Normal 3 5 3 2" xfId="245" xr:uid="{A56A12E4-B1DC-4AD7-881E-C3B9F8BF753E}"/>
    <cellStyle name="Normal 3 5 3 2 2" xfId="486" xr:uid="{5D12A0BB-0CF9-4213-8023-25CA858EB7B4}"/>
    <cellStyle name="Normal 3 5 3 2 2 2" xfId="963" xr:uid="{73B6B336-F229-4562-865E-570EBF399FA6}"/>
    <cellStyle name="Normal 3 5 3 2 2 2 2" xfId="2291" xr:uid="{8498DEE0-2845-4CDF-9F31-A35EA8238E4F}"/>
    <cellStyle name="Normal 3 5 3 2 2 2 2 2" xfId="5081" xr:uid="{4F0B0ECF-DE3E-41C5-AF21-28B34D98037B}"/>
    <cellStyle name="Normal 3 5 3 2 2 2 2 2 2" xfId="13411" xr:uid="{753E3B37-DF7F-4A4B-858D-1A0CFEE68493}"/>
    <cellStyle name="Normal 3 5 3 2 2 2 2 2 2 2" xfId="30068" xr:uid="{E1D2FA74-8CE5-46E3-811C-E2657A584D1C}"/>
    <cellStyle name="Normal 3 5 3 2 2 2 2 2 3" xfId="21740" xr:uid="{0D5D0D16-BCCF-436B-B597-97EE807735C6}"/>
    <cellStyle name="Normal 3 5 3 2 2 2 2 3" xfId="7857" xr:uid="{656690C6-313F-4F2D-9A5A-85C581A2F460}"/>
    <cellStyle name="Normal 3 5 3 2 2 2 2 3 2" xfId="16187" xr:uid="{0B972BBC-C87C-4D45-9996-FF4A69140D7E}"/>
    <cellStyle name="Normal 3 5 3 2 2 2 2 3 2 2" xfId="32844" xr:uid="{C8B9AC0A-8A2D-47C6-813F-FAF041A18BBB}"/>
    <cellStyle name="Normal 3 5 3 2 2 2 2 3 3" xfId="24516" xr:uid="{303AB6D9-57CF-4A20-B18F-CECA3200A40D}"/>
    <cellStyle name="Normal 3 5 3 2 2 2 2 4" xfId="10635" xr:uid="{881344CD-4426-4AFB-9405-30026C782CC2}"/>
    <cellStyle name="Normal 3 5 3 2 2 2 2 4 2" xfId="27292" xr:uid="{496E8BD0-D9C6-44F5-9AA5-77386DF2A3FB}"/>
    <cellStyle name="Normal 3 5 3 2 2 2 2 5" xfId="18964" xr:uid="{01092EDC-ACBA-4B8C-A6A7-BDD04A204B76}"/>
    <cellStyle name="Normal 3 5 3 2 2 2 3" xfId="3754" xr:uid="{492EDA16-0F58-43D5-8494-A3FDDC131E5C}"/>
    <cellStyle name="Normal 3 5 3 2 2 2 3 2" xfId="12084" xr:uid="{2F6EC413-0621-4E6F-983B-9A3813AFF589}"/>
    <cellStyle name="Normal 3 5 3 2 2 2 3 2 2" xfId="28741" xr:uid="{156F403C-5D25-4643-A477-A6FB0904696B}"/>
    <cellStyle name="Normal 3 5 3 2 2 2 3 3" xfId="20413" xr:uid="{D2B2BF6F-8591-4D26-9625-A2CFE83EF637}"/>
    <cellStyle name="Normal 3 5 3 2 2 2 4" xfId="6530" xr:uid="{EFF127CD-1272-49C5-A9EF-C4C5C5473ED6}"/>
    <cellStyle name="Normal 3 5 3 2 2 2 4 2" xfId="14860" xr:uid="{D4192A91-A074-4C64-B050-F1922AE1F600}"/>
    <cellStyle name="Normal 3 5 3 2 2 2 4 2 2" xfId="31517" xr:uid="{6A890064-44B8-4E46-8E95-3ADC56C86CBE}"/>
    <cellStyle name="Normal 3 5 3 2 2 2 4 3" xfId="23189" xr:uid="{5B886136-CA91-447A-88BA-295D52C203AC}"/>
    <cellStyle name="Normal 3 5 3 2 2 2 5" xfId="9308" xr:uid="{E4F1D297-24A1-426C-8FBA-CC5F33B969CD}"/>
    <cellStyle name="Normal 3 5 3 2 2 2 5 2" xfId="25965" xr:uid="{04E1C5C7-8E0A-4DE1-84B5-899C98260CE3}"/>
    <cellStyle name="Normal 3 5 3 2 2 2 6" xfId="17637" xr:uid="{CADA366D-7464-4A44-836B-69E6F8DF2451}"/>
    <cellStyle name="Normal 3 5 3 2 2 3" xfId="1816" xr:uid="{574C3769-7499-4631-A010-5727C5F3E13B}"/>
    <cellStyle name="Normal 3 5 3 2 2 3 2" xfId="4606" xr:uid="{E4C8739D-5424-488D-962E-E1DD2C583B02}"/>
    <cellStyle name="Normal 3 5 3 2 2 3 2 2" xfId="12936" xr:uid="{8898E9D5-1D1D-49A8-8C90-FF65882DB74B}"/>
    <cellStyle name="Normal 3 5 3 2 2 3 2 2 2" xfId="29593" xr:uid="{EEC71FE3-26BE-4679-96C7-E1E8BED38CC9}"/>
    <cellStyle name="Normal 3 5 3 2 2 3 2 3" xfId="21265" xr:uid="{E2172236-6D90-45B0-8BB0-9A21937E3C55}"/>
    <cellStyle name="Normal 3 5 3 2 2 3 3" xfId="7382" xr:uid="{9D1E1CDE-517F-4883-8974-CE219DF71A1B}"/>
    <cellStyle name="Normal 3 5 3 2 2 3 3 2" xfId="15712" xr:uid="{FC9E4F01-59AC-4A83-B12E-C371483F27FB}"/>
    <cellStyle name="Normal 3 5 3 2 2 3 3 2 2" xfId="32369" xr:uid="{D01BA78A-C450-452B-909E-1182A4276A24}"/>
    <cellStyle name="Normal 3 5 3 2 2 3 3 3" xfId="24041" xr:uid="{A94B329B-11BF-497B-8F34-91237FC4E85E}"/>
    <cellStyle name="Normal 3 5 3 2 2 3 4" xfId="10160" xr:uid="{EEF816A6-D2E5-48C4-A975-ABF6110DF86C}"/>
    <cellStyle name="Normal 3 5 3 2 2 3 4 2" xfId="26817" xr:uid="{ECBBC13E-8CEC-4074-9463-CFE21D97FDFC}"/>
    <cellStyle name="Normal 3 5 3 2 2 3 5" xfId="18489" xr:uid="{8FF92B55-009F-4B5A-9604-ACE80C36C325}"/>
    <cellStyle name="Normal 3 5 3 2 2 4" xfId="3279" xr:uid="{40B8FAB3-7263-47D9-AD8D-EDBAA570B338}"/>
    <cellStyle name="Normal 3 5 3 2 2 4 2" xfId="11609" xr:uid="{EDBE9657-61B6-4935-8FAA-DF06E1C84025}"/>
    <cellStyle name="Normal 3 5 3 2 2 4 2 2" xfId="28266" xr:uid="{61CBF3A4-6084-48D9-801D-D1990C8483BA}"/>
    <cellStyle name="Normal 3 5 3 2 2 4 3" xfId="19938" xr:uid="{D37055EA-B31A-4B41-894D-0905B2398A53}"/>
    <cellStyle name="Normal 3 5 3 2 2 5" xfId="6055" xr:uid="{90D637B7-B25D-4C7A-AB89-5C692DC280D9}"/>
    <cellStyle name="Normal 3 5 3 2 2 5 2" xfId="14385" xr:uid="{EA48C3B7-635A-4AFC-AC06-A1F0E197B2FC}"/>
    <cellStyle name="Normal 3 5 3 2 2 5 2 2" xfId="31042" xr:uid="{1BEF4DED-38BB-4DCD-9678-25C150EF8B0B}"/>
    <cellStyle name="Normal 3 5 3 2 2 5 3" xfId="22714" xr:uid="{FA435278-A2F8-4674-A929-6A9D1EEDE0FB}"/>
    <cellStyle name="Normal 3 5 3 2 2 6" xfId="8833" xr:uid="{B055C480-5FBF-4353-827F-F063269D2098}"/>
    <cellStyle name="Normal 3 5 3 2 2 6 2" xfId="25490" xr:uid="{07D1C219-9D22-44F4-93F3-E5FF7FCDC1A5}"/>
    <cellStyle name="Normal 3 5 3 2 2 7" xfId="17162" xr:uid="{A74F332F-C292-4E55-A498-B1B93028FC4D}"/>
    <cellStyle name="Normal 3 5 3 2 3" xfId="722" xr:uid="{C61E6553-09E6-4AD7-AB19-080A30CDAB20}"/>
    <cellStyle name="Normal 3 5 3 2 3 2" xfId="2052" xr:uid="{E181532A-063A-4C9D-8758-0A4935D83F35}"/>
    <cellStyle name="Normal 3 5 3 2 3 2 2" xfId="4842" xr:uid="{E88B546D-C796-45C8-82F6-E248D8CCC110}"/>
    <cellStyle name="Normal 3 5 3 2 3 2 2 2" xfId="13172" xr:uid="{9FB72168-E693-4BB9-BC6B-40EC9C5C6D9F}"/>
    <cellStyle name="Normal 3 5 3 2 3 2 2 2 2" xfId="29829" xr:uid="{71631069-61CF-4593-AFCF-BBFE9A8CD50F}"/>
    <cellStyle name="Normal 3 5 3 2 3 2 2 3" xfId="21501" xr:uid="{DE84E7DE-BA59-480E-9347-D47EA68235D1}"/>
    <cellStyle name="Normal 3 5 3 2 3 2 3" xfId="7618" xr:uid="{29D8DBA3-04DB-45A5-AAB7-F671D07F0939}"/>
    <cellStyle name="Normal 3 5 3 2 3 2 3 2" xfId="15948" xr:uid="{F5C2C788-7DF9-4D5B-8B68-A0349D5A460B}"/>
    <cellStyle name="Normal 3 5 3 2 3 2 3 2 2" xfId="32605" xr:uid="{BE20022E-C3FB-4011-8FA1-2B6C6A75BCB3}"/>
    <cellStyle name="Normal 3 5 3 2 3 2 3 3" xfId="24277" xr:uid="{780BA67E-238A-44C2-87A3-D8455DD1F6FA}"/>
    <cellStyle name="Normal 3 5 3 2 3 2 4" xfId="10396" xr:uid="{21B801DF-B167-4D17-B79A-1EC0DEB5BB6E}"/>
    <cellStyle name="Normal 3 5 3 2 3 2 4 2" xfId="27053" xr:uid="{6E5F840D-8D51-4AB9-9696-5480A10FA6DD}"/>
    <cellStyle name="Normal 3 5 3 2 3 2 5" xfId="18725" xr:uid="{25CC5C8C-5E3E-40A2-B879-68EA813F8D2F}"/>
    <cellStyle name="Normal 3 5 3 2 3 3" xfId="3515" xr:uid="{DEED8314-8BD9-4D8E-AE27-AD7EFB6E1BB1}"/>
    <cellStyle name="Normal 3 5 3 2 3 3 2" xfId="11845" xr:uid="{37C73428-146A-48CB-9B95-E0ECF11BB1D3}"/>
    <cellStyle name="Normal 3 5 3 2 3 3 2 2" xfId="28502" xr:uid="{22A14B83-1087-4F65-B066-20ED925AA3D9}"/>
    <cellStyle name="Normal 3 5 3 2 3 3 3" xfId="20174" xr:uid="{27A5CCF2-8E54-489C-B3F9-18352476D77C}"/>
    <cellStyle name="Normal 3 5 3 2 3 4" xfId="6291" xr:uid="{295B3F36-E173-4A4A-B32B-401063B12C2E}"/>
    <cellStyle name="Normal 3 5 3 2 3 4 2" xfId="14621" xr:uid="{A82765BF-8862-4E43-832A-06616E76465C}"/>
    <cellStyle name="Normal 3 5 3 2 3 4 2 2" xfId="31278" xr:uid="{0A1AC4ED-F60A-4CA6-A32C-A01A77D15D02}"/>
    <cellStyle name="Normal 3 5 3 2 3 4 3" xfId="22950" xr:uid="{C43CE85D-C6CE-4186-8E15-B2D166774AE7}"/>
    <cellStyle name="Normal 3 5 3 2 3 5" xfId="9069" xr:uid="{1749D4E0-1DBB-4EF2-B454-29E24BF46CA6}"/>
    <cellStyle name="Normal 3 5 3 2 3 5 2" xfId="25726" xr:uid="{5CFFD21A-EF2B-4379-AA4B-00F1ED7201F4}"/>
    <cellStyle name="Normal 3 5 3 2 3 6" xfId="17398" xr:uid="{5E1A0788-8FDC-43F3-AA04-B0C26BFCED5A}"/>
    <cellStyle name="Normal 3 5 3 2 4" xfId="1199" xr:uid="{0138E654-CFAE-495E-903C-03AE03234EA3}"/>
    <cellStyle name="Normal 3 5 3 2 4 2" xfId="2527" xr:uid="{357EC11B-67B1-4ACF-9D94-0250B1A2C637}"/>
    <cellStyle name="Normal 3 5 3 2 4 2 2" xfId="5317" xr:uid="{B51F7801-060F-4365-9652-BCD780391A8E}"/>
    <cellStyle name="Normal 3 5 3 2 4 2 2 2" xfId="13647" xr:uid="{9C2766EF-CC8E-4039-8920-F998FD04594C}"/>
    <cellStyle name="Normal 3 5 3 2 4 2 2 2 2" xfId="30304" xr:uid="{E1E6C048-1663-4F8A-B925-69FB1D3C56D3}"/>
    <cellStyle name="Normal 3 5 3 2 4 2 2 3" xfId="21976" xr:uid="{7B305793-71C5-416A-AE1A-E5E33C33A3C1}"/>
    <cellStyle name="Normal 3 5 3 2 4 2 3" xfId="8093" xr:uid="{6E8F3868-0024-432D-A7A4-2F187DB4A966}"/>
    <cellStyle name="Normal 3 5 3 2 4 2 3 2" xfId="16423" xr:uid="{3AB2D5E0-EFAC-4220-8963-9A92A0B18C52}"/>
    <cellStyle name="Normal 3 5 3 2 4 2 3 2 2" xfId="33080" xr:uid="{5A398344-C412-43D2-B1A3-C665D3D0FAFD}"/>
    <cellStyle name="Normal 3 5 3 2 4 2 3 3" xfId="24752" xr:uid="{FAAF6345-3F95-488C-9529-3E8541513642}"/>
    <cellStyle name="Normal 3 5 3 2 4 2 4" xfId="10871" xr:uid="{4CF5BAE2-3233-4248-B543-7FFDF50CD318}"/>
    <cellStyle name="Normal 3 5 3 2 4 2 4 2" xfId="27528" xr:uid="{B02FEB86-F41A-4FC0-852B-AFE6FAB580A7}"/>
    <cellStyle name="Normal 3 5 3 2 4 2 5" xfId="19200" xr:uid="{A2988987-DE0C-4649-ABC2-853CBE09A6EC}"/>
    <cellStyle name="Normal 3 5 3 2 4 3" xfId="3990" xr:uid="{786FDE82-C7D8-4745-A51A-790AC2D4639A}"/>
    <cellStyle name="Normal 3 5 3 2 4 3 2" xfId="12320" xr:uid="{7FDFD663-4721-4EC4-902A-492C301E5D60}"/>
    <cellStyle name="Normal 3 5 3 2 4 3 2 2" xfId="28977" xr:uid="{9D28969A-D350-49C7-BF52-CC9F67E71B87}"/>
    <cellStyle name="Normal 3 5 3 2 4 3 3" xfId="20649" xr:uid="{77252016-6F6C-4900-8D6E-C22477A53675}"/>
    <cellStyle name="Normal 3 5 3 2 4 4" xfId="6766" xr:uid="{2946DFB4-B484-43EC-9305-CD7D6D4EA40C}"/>
    <cellStyle name="Normal 3 5 3 2 4 4 2" xfId="15096" xr:uid="{A32543CF-A80E-4298-84AE-C6E43B4A5E74}"/>
    <cellStyle name="Normal 3 5 3 2 4 4 2 2" xfId="31753" xr:uid="{D0617600-8006-4473-90DE-4DA2DAD2635A}"/>
    <cellStyle name="Normal 3 5 3 2 4 4 3" xfId="23425" xr:uid="{90E15C74-A8C1-47F0-8009-4A96484D77D9}"/>
    <cellStyle name="Normal 3 5 3 2 4 5" xfId="9544" xr:uid="{748C9DC6-6E81-420D-B04F-4C3530A8F64C}"/>
    <cellStyle name="Normal 3 5 3 2 4 5 2" xfId="26201" xr:uid="{6DDC6FD8-581C-4989-825A-4F63685CA6D2}"/>
    <cellStyle name="Normal 3 5 3 2 4 6" xfId="17873" xr:uid="{B10210B5-A263-43FE-965F-0D78A5E236FA}"/>
    <cellStyle name="Normal 3 5 3 2 5" xfId="1579" xr:uid="{CA6BAE7C-8745-4DB2-9C60-5355F8D2515D}"/>
    <cellStyle name="Normal 3 5 3 2 5 2" xfId="4369" xr:uid="{FE9B8A04-E027-4D8D-9180-17C2488768E6}"/>
    <cellStyle name="Normal 3 5 3 2 5 2 2" xfId="12699" xr:uid="{FD5F3872-962B-45B7-9999-0AEDC44E3E4D}"/>
    <cellStyle name="Normal 3 5 3 2 5 2 2 2" xfId="29356" xr:uid="{4B58980B-3A40-4697-AEB4-49C523228787}"/>
    <cellStyle name="Normal 3 5 3 2 5 2 3" xfId="21028" xr:uid="{9B450282-9CAE-482C-8553-646006294174}"/>
    <cellStyle name="Normal 3 5 3 2 5 3" xfId="7145" xr:uid="{68BC8AA9-44D8-4B9D-8A4B-4875805BEACA}"/>
    <cellStyle name="Normal 3 5 3 2 5 3 2" xfId="15475" xr:uid="{103D34EA-2C41-4B9A-8231-AA99B08B6943}"/>
    <cellStyle name="Normal 3 5 3 2 5 3 2 2" xfId="32132" xr:uid="{09D5A4D5-540D-49A3-B486-9088FFEEEBAC}"/>
    <cellStyle name="Normal 3 5 3 2 5 3 3" xfId="23804" xr:uid="{71017B3C-35DE-4336-BE54-B46F9317DD9E}"/>
    <cellStyle name="Normal 3 5 3 2 5 4" xfId="9923" xr:uid="{C1558C36-62E3-4D90-8C49-788BFD4215B9}"/>
    <cellStyle name="Normal 3 5 3 2 5 4 2" xfId="26580" xr:uid="{80B7711F-8A94-4C78-A3FD-0794E9CC248D}"/>
    <cellStyle name="Normal 3 5 3 2 5 5" xfId="18252" xr:uid="{C44ECBCD-5A02-4131-B7C2-23A69DDD4B35}"/>
    <cellStyle name="Normal 3 5 3 2 6" xfId="3042" xr:uid="{D9BE042B-4239-4386-B7A2-8EC2569DFA66}"/>
    <cellStyle name="Normal 3 5 3 2 6 2" xfId="11372" xr:uid="{10A56164-6DDE-4FD5-8971-51093C039850}"/>
    <cellStyle name="Normal 3 5 3 2 6 2 2" xfId="28029" xr:uid="{C5448087-2D77-48BD-931D-5F0303D656DB}"/>
    <cellStyle name="Normal 3 5 3 2 6 3" xfId="19701" xr:uid="{EEE40A72-DD50-4CF6-B631-B398AC5C9B37}"/>
    <cellStyle name="Normal 3 5 3 2 7" xfId="5818" xr:uid="{B4B259E3-6D6C-424C-9FD9-D0701D4EE587}"/>
    <cellStyle name="Normal 3 5 3 2 7 2" xfId="14148" xr:uid="{07FA31DE-6071-4C48-BC37-6EE46DCE613C}"/>
    <cellStyle name="Normal 3 5 3 2 7 2 2" xfId="30805" xr:uid="{FD63416C-3025-4417-8968-2919D5F14E29}"/>
    <cellStyle name="Normal 3 5 3 2 7 3" xfId="22477" xr:uid="{477E131D-059C-46B8-B7B7-9AB2EBD34395}"/>
    <cellStyle name="Normal 3 5 3 2 8" xfId="8596" xr:uid="{4C7AF062-F4B5-47F4-8CD2-FD2D1DB864BE}"/>
    <cellStyle name="Normal 3 5 3 2 8 2" xfId="25253" xr:uid="{49473609-2519-4DF7-921F-714A9D39415D}"/>
    <cellStyle name="Normal 3 5 3 2 9" xfId="16925" xr:uid="{A0EE4564-D939-4EAF-8146-CB4E4F6CF7F9}"/>
    <cellStyle name="Normal 3 5 3 3" xfId="366" xr:uid="{BFB7F077-D38B-4216-A656-FCC49D147136}"/>
    <cellStyle name="Normal 3 5 3 3 2" xfId="845" xr:uid="{E3E603CB-1A24-470D-BA09-93354F35528D}"/>
    <cellStyle name="Normal 3 5 3 3 2 2" xfId="2173" xr:uid="{3E9FC287-22D6-433C-A031-E362F76773E2}"/>
    <cellStyle name="Normal 3 5 3 3 2 2 2" xfId="4963" xr:uid="{AA5643CE-5DE4-44B5-BB6C-73A30A5C18B5}"/>
    <cellStyle name="Normal 3 5 3 3 2 2 2 2" xfId="13293" xr:uid="{A83AE5DF-2787-4237-8B54-D9FA955ACD92}"/>
    <cellStyle name="Normal 3 5 3 3 2 2 2 2 2" xfId="29950" xr:uid="{A08B2612-4CD0-4844-A9A0-EF02DBC9CEBA}"/>
    <cellStyle name="Normal 3 5 3 3 2 2 2 3" xfId="21622" xr:uid="{AF13450A-22FC-47F1-B5D9-5EE898F25E07}"/>
    <cellStyle name="Normal 3 5 3 3 2 2 3" xfId="7739" xr:uid="{8287E0B1-35A2-429D-BA11-ED8FC221DA95}"/>
    <cellStyle name="Normal 3 5 3 3 2 2 3 2" xfId="16069" xr:uid="{4DB7411B-DC3E-4CD0-A158-E047D5B7502D}"/>
    <cellStyle name="Normal 3 5 3 3 2 2 3 2 2" xfId="32726" xr:uid="{39B2B844-0605-49D3-B264-D71CB60EF38C}"/>
    <cellStyle name="Normal 3 5 3 3 2 2 3 3" xfId="24398" xr:uid="{6865834F-C75C-41A9-AB5B-BB47968C59F4}"/>
    <cellStyle name="Normal 3 5 3 3 2 2 4" xfId="10517" xr:uid="{971795BF-664E-4749-A7C1-A5AD2C626DDD}"/>
    <cellStyle name="Normal 3 5 3 3 2 2 4 2" xfId="27174" xr:uid="{3F072D3D-5B79-4518-95EF-996BA32E74E9}"/>
    <cellStyle name="Normal 3 5 3 3 2 2 5" xfId="18846" xr:uid="{6A38F912-7178-447D-A9E1-B6D35570FCA4}"/>
    <cellStyle name="Normal 3 5 3 3 2 3" xfId="3636" xr:uid="{6FFE6B78-386B-430B-B833-254F3E223D05}"/>
    <cellStyle name="Normal 3 5 3 3 2 3 2" xfId="11966" xr:uid="{369ADA22-807B-45CB-9809-206B4247D70E}"/>
    <cellStyle name="Normal 3 5 3 3 2 3 2 2" xfId="28623" xr:uid="{FB02DAF4-E4E2-4850-B149-E0FA1DE1D98B}"/>
    <cellStyle name="Normal 3 5 3 3 2 3 3" xfId="20295" xr:uid="{C231097C-5648-4D7E-8A92-79D9FA24A6C7}"/>
    <cellStyle name="Normal 3 5 3 3 2 4" xfId="6412" xr:uid="{9530C04B-52E3-4438-B3A5-465E19ABA553}"/>
    <cellStyle name="Normal 3 5 3 3 2 4 2" xfId="14742" xr:uid="{D4E75032-C561-4357-A955-F688F0EFCB4C}"/>
    <cellStyle name="Normal 3 5 3 3 2 4 2 2" xfId="31399" xr:uid="{E0615B78-22C8-401A-92C0-863740065D83}"/>
    <cellStyle name="Normal 3 5 3 3 2 4 3" xfId="23071" xr:uid="{52D17EF9-7A37-4892-B17C-6D86B49F47D8}"/>
    <cellStyle name="Normal 3 5 3 3 2 5" xfId="9190" xr:uid="{8BBAF54A-108F-4C3B-8996-76376B089420}"/>
    <cellStyle name="Normal 3 5 3 3 2 5 2" xfId="25847" xr:uid="{50543550-A5AC-4BF9-97B5-C645E1817BB9}"/>
    <cellStyle name="Normal 3 5 3 3 2 6" xfId="17519" xr:uid="{A7D77D91-F055-4406-A1A1-31E012CEC9E6}"/>
    <cellStyle name="Normal 3 5 3 3 3" xfId="1696" xr:uid="{C6CB1693-78AE-40EA-B7D2-0F1D5A0201B3}"/>
    <cellStyle name="Normal 3 5 3 3 3 2" xfId="4486" xr:uid="{1F9A27DB-956C-4F99-87CC-6615AEEE04AC}"/>
    <cellStyle name="Normal 3 5 3 3 3 2 2" xfId="12816" xr:uid="{A6B6ABCA-2CD7-49A1-93B0-1D055EFA28D6}"/>
    <cellStyle name="Normal 3 5 3 3 3 2 2 2" xfId="29473" xr:uid="{8FD48C7C-8DA3-47B4-9F63-BF79DFFA5E20}"/>
    <cellStyle name="Normal 3 5 3 3 3 2 3" xfId="21145" xr:uid="{CF6CF2F2-AC37-4242-A26D-C793BA0BDC6E}"/>
    <cellStyle name="Normal 3 5 3 3 3 3" xfId="7262" xr:uid="{10F079F5-521D-4757-BE41-06D7C9F22ACB}"/>
    <cellStyle name="Normal 3 5 3 3 3 3 2" xfId="15592" xr:uid="{EF2073F3-9500-47EF-8B8C-29AE06294C58}"/>
    <cellStyle name="Normal 3 5 3 3 3 3 2 2" xfId="32249" xr:uid="{37DB3AB7-E2BF-4F40-857A-90DD55C9B07F}"/>
    <cellStyle name="Normal 3 5 3 3 3 3 3" xfId="23921" xr:uid="{ACC3A8B2-BEF9-45B1-9A4E-5992DB2D0BA7}"/>
    <cellStyle name="Normal 3 5 3 3 3 4" xfId="10040" xr:uid="{12F04F59-6FFA-4FF5-900A-50FD727F8DB1}"/>
    <cellStyle name="Normal 3 5 3 3 3 4 2" xfId="26697" xr:uid="{5BADF5B6-94AC-4A03-A785-57B218E4F600}"/>
    <cellStyle name="Normal 3 5 3 3 3 5" xfId="18369" xr:uid="{2600FAD0-0894-42EE-9046-9E5599F75B7F}"/>
    <cellStyle name="Normal 3 5 3 3 4" xfId="3159" xr:uid="{23D6D064-F82D-49D6-88D6-83E2BCFE9E31}"/>
    <cellStyle name="Normal 3 5 3 3 4 2" xfId="11489" xr:uid="{A726CCBD-BEBC-48DD-8775-F0A5561E755F}"/>
    <cellStyle name="Normal 3 5 3 3 4 2 2" xfId="28146" xr:uid="{F4D2C0CE-622C-4874-B698-23FA53BDECE6}"/>
    <cellStyle name="Normal 3 5 3 3 4 3" xfId="19818" xr:uid="{C97500B0-8480-47E9-8656-A825389C9E30}"/>
    <cellStyle name="Normal 3 5 3 3 5" xfId="5935" xr:uid="{4E734F1B-2146-4E79-9A95-BFE8705B4395}"/>
    <cellStyle name="Normal 3 5 3 3 5 2" xfId="14265" xr:uid="{074983BE-8524-4EF5-BC66-AD8E46B84FAE}"/>
    <cellStyle name="Normal 3 5 3 3 5 2 2" xfId="30922" xr:uid="{63AC163E-4520-49F6-9A88-7EEF14C16DA5}"/>
    <cellStyle name="Normal 3 5 3 3 5 3" xfId="22594" xr:uid="{79807EFA-5536-4A43-A1CF-3A6F83CB23AE}"/>
    <cellStyle name="Normal 3 5 3 3 6" xfId="8713" xr:uid="{4B429536-4C62-49D3-ABFF-E1E6E0ABD33D}"/>
    <cellStyle name="Normal 3 5 3 3 6 2" xfId="25370" xr:uid="{3031F560-9B96-4B6A-A967-4C2FE545CAC8}"/>
    <cellStyle name="Normal 3 5 3 3 7" xfId="17042" xr:uid="{025306E7-F006-450B-BDDB-40D77D5CD9A5}"/>
    <cellStyle name="Normal 3 5 3 4" xfId="602" xr:uid="{3D53F237-7013-4827-9E2E-41854F12B83D}"/>
    <cellStyle name="Normal 3 5 3 4 2" xfId="1932" xr:uid="{69F879EF-3A5B-4F94-87FD-31AAB5A9A183}"/>
    <cellStyle name="Normal 3 5 3 4 2 2" xfId="4722" xr:uid="{1E187411-C2AC-44C7-896B-09AF7C3870D2}"/>
    <cellStyle name="Normal 3 5 3 4 2 2 2" xfId="13052" xr:uid="{C04A8E98-4FCF-4CFC-B61F-C1F5B206A6C4}"/>
    <cellStyle name="Normal 3 5 3 4 2 2 2 2" xfId="29709" xr:uid="{CC2429CC-D836-4969-B7A6-4F2C2CE5E7C0}"/>
    <cellStyle name="Normal 3 5 3 4 2 2 3" xfId="21381" xr:uid="{AECE7386-B314-4026-9A07-0A566F53B082}"/>
    <cellStyle name="Normal 3 5 3 4 2 3" xfId="7498" xr:uid="{A3100DF9-D88D-4779-A508-3AFD8F35E924}"/>
    <cellStyle name="Normal 3 5 3 4 2 3 2" xfId="15828" xr:uid="{9A8C882A-6BFD-4EBE-AA80-F72E4FF95212}"/>
    <cellStyle name="Normal 3 5 3 4 2 3 2 2" xfId="32485" xr:uid="{AB246290-5DBC-4921-A299-59D79C13E1BF}"/>
    <cellStyle name="Normal 3 5 3 4 2 3 3" xfId="24157" xr:uid="{F3EC6993-587D-4D4F-A3B5-D2630E22E42E}"/>
    <cellStyle name="Normal 3 5 3 4 2 4" xfId="10276" xr:uid="{CF98A117-D97D-4F35-BF3F-822FEF46AFBF}"/>
    <cellStyle name="Normal 3 5 3 4 2 4 2" xfId="26933" xr:uid="{3A2DF520-3B4C-4762-BF2B-E8701C22D3E8}"/>
    <cellStyle name="Normal 3 5 3 4 2 5" xfId="18605" xr:uid="{A3E045AC-0C21-4A23-ABCA-24CF8A262462}"/>
    <cellStyle name="Normal 3 5 3 4 3" xfId="3395" xr:uid="{A927B772-41FB-4350-ACBF-A6FF393999AF}"/>
    <cellStyle name="Normal 3 5 3 4 3 2" xfId="11725" xr:uid="{AC8FEAD5-41B0-40BA-8B8B-F5653004B7E0}"/>
    <cellStyle name="Normal 3 5 3 4 3 2 2" xfId="28382" xr:uid="{4EA0FFD8-2B1B-473E-AF9B-DD3DD998C0BD}"/>
    <cellStyle name="Normal 3 5 3 4 3 3" xfId="20054" xr:uid="{C64B93FF-3C6E-4301-9E29-07B49CE8379B}"/>
    <cellStyle name="Normal 3 5 3 4 4" xfId="6171" xr:uid="{48EC1C0F-4AEE-4761-B561-BB0F8E9E0E70}"/>
    <cellStyle name="Normal 3 5 3 4 4 2" xfId="14501" xr:uid="{033BCC23-B0AA-4E89-9668-5BE34583313D}"/>
    <cellStyle name="Normal 3 5 3 4 4 2 2" xfId="31158" xr:uid="{3EC6695C-73B5-49BB-9CD7-C90006550C82}"/>
    <cellStyle name="Normal 3 5 3 4 4 3" xfId="22830" xr:uid="{FB3EBB31-2253-4E10-BD0B-D39F1F5489D5}"/>
    <cellStyle name="Normal 3 5 3 4 5" xfId="8949" xr:uid="{00E8890C-F602-4E06-8B81-5C896DEA1EB8}"/>
    <cellStyle name="Normal 3 5 3 4 5 2" xfId="25606" xr:uid="{D48BA243-18F7-480D-824F-E8E5DE9386E9}"/>
    <cellStyle name="Normal 3 5 3 4 6" xfId="17278" xr:uid="{34D48C1C-F305-43CE-9346-A76B75EF958C}"/>
    <cellStyle name="Normal 3 5 3 5" xfId="1079" xr:uid="{1ED73691-9958-4216-96E3-D425C0FB0CBB}"/>
    <cellStyle name="Normal 3 5 3 5 2" xfId="2407" xr:uid="{5B2770D0-BC44-4065-9E0D-7B1388D86F6C}"/>
    <cellStyle name="Normal 3 5 3 5 2 2" xfId="5197" xr:uid="{E0A94161-2B0E-4CF9-A7F6-E8E54888F89B}"/>
    <cellStyle name="Normal 3 5 3 5 2 2 2" xfId="13527" xr:uid="{EC939617-BD0D-4599-8AB3-46961C51578E}"/>
    <cellStyle name="Normal 3 5 3 5 2 2 2 2" xfId="30184" xr:uid="{A42AE990-FD22-49B0-BE53-9D1C925790FE}"/>
    <cellStyle name="Normal 3 5 3 5 2 2 3" xfId="21856" xr:uid="{E6ACEBFF-F365-46FB-9EA7-56D8BE95FCC1}"/>
    <cellStyle name="Normal 3 5 3 5 2 3" xfId="7973" xr:uid="{B4D74431-8AF4-450C-A9D9-B1AF0790FD91}"/>
    <cellStyle name="Normal 3 5 3 5 2 3 2" xfId="16303" xr:uid="{F8D57AF8-042F-4064-88C4-425A997D3042}"/>
    <cellStyle name="Normal 3 5 3 5 2 3 2 2" xfId="32960" xr:uid="{99278BB7-91CE-4652-A6A1-A3A4F781384D}"/>
    <cellStyle name="Normal 3 5 3 5 2 3 3" xfId="24632" xr:uid="{47E58245-05FF-40C9-A238-013BFA76A79E}"/>
    <cellStyle name="Normal 3 5 3 5 2 4" xfId="10751" xr:uid="{5628E701-21F3-4DE2-9E47-D0EB0B4DE0BE}"/>
    <cellStyle name="Normal 3 5 3 5 2 4 2" xfId="27408" xr:uid="{AB1BD7D7-5D81-4D4D-A25A-F0013C6FFB6E}"/>
    <cellStyle name="Normal 3 5 3 5 2 5" xfId="19080" xr:uid="{CC0C79A3-EFB3-4147-8E69-FAF0A3E882AD}"/>
    <cellStyle name="Normal 3 5 3 5 3" xfId="3870" xr:uid="{75C6D1FA-E9C9-4016-9B55-7CD4171CE57C}"/>
    <cellStyle name="Normal 3 5 3 5 3 2" xfId="12200" xr:uid="{16F2F4B4-CF98-4C81-8C43-A8F1649B767F}"/>
    <cellStyle name="Normal 3 5 3 5 3 2 2" xfId="28857" xr:uid="{93E32B6F-6AA6-461B-897D-CFAC03DC5474}"/>
    <cellStyle name="Normal 3 5 3 5 3 3" xfId="20529" xr:uid="{6E0F6540-A91F-4FCF-BD53-D6C0771F492E}"/>
    <cellStyle name="Normal 3 5 3 5 4" xfId="6646" xr:uid="{7E8FE93A-80AD-4E87-8A52-61F1DBEAC333}"/>
    <cellStyle name="Normal 3 5 3 5 4 2" xfId="14976" xr:uid="{F2741D15-A25E-42C8-AC74-FE34862120A8}"/>
    <cellStyle name="Normal 3 5 3 5 4 2 2" xfId="31633" xr:uid="{18DDB58A-0B66-404F-973C-A6DEC903981E}"/>
    <cellStyle name="Normal 3 5 3 5 4 3" xfId="23305" xr:uid="{C60B0076-59F3-47DE-8E36-5C4CFAE39995}"/>
    <cellStyle name="Normal 3 5 3 5 5" xfId="9424" xr:uid="{5DF20791-CBDF-4BDA-A725-1BA4B70C9F21}"/>
    <cellStyle name="Normal 3 5 3 5 5 2" xfId="26081" xr:uid="{E26B3DBA-705D-4C00-BA7A-B16196BEAE38}"/>
    <cellStyle name="Normal 3 5 3 5 6" xfId="17753" xr:uid="{5275D2C3-46E4-4A76-AEC1-0BA7D6DC1352}"/>
    <cellStyle name="Normal 3 5 3 6" xfId="1344" xr:uid="{C6C7D82D-EB95-425F-8B48-857F36F65BE0}"/>
    <cellStyle name="Normal 3 5 3 6 2" xfId="2672" xr:uid="{CB410F5B-5DD8-43C4-AF9E-0134A618D235}"/>
    <cellStyle name="Normal 3 5 3 6 2 2" xfId="5462" xr:uid="{F982AD97-9098-4E3D-9317-C4D4B695CE25}"/>
    <cellStyle name="Normal 3 5 3 6 2 2 2" xfId="13792" xr:uid="{5947DE1E-E72C-4292-94D3-578C8CA6ADC0}"/>
    <cellStyle name="Normal 3 5 3 6 2 2 2 2" xfId="30449" xr:uid="{8145CE2D-4381-48A2-9472-AE955A8ECD99}"/>
    <cellStyle name="Normal 3 5 3 6 2 2 3" xfId="22121" xr:uid="{22602391-A74B-4459-9D3C-8BF9E7CAB8A5}"/>
    <cellStyle name="Normal 3 5 3 6 2 3" xfId="8238" xr:uid="{50F2F14D-62B9-4645-AE31-67E211B62516}"/>
    <cellStyle name="Normal 3 5 3 6 2 3 2" xfId="16568" xr:uid="{D0953AA3-664E-438A-BC3D-A87D15354DCF}"/>
    <cellStyle name="Normal 3 5 3 6 2 3 2 2" xfId="33225" xr:uid="{2646FF88-9CCD-43B1-BDE1-505850D53069}"/>
    <cellStyle name="Normal 3 5 3 6 2 3 3" xfId="24897" xr:uid="{21BEF08C-88FC-41D5-9719-2657E4C11B83}"/>
    <cellStyle name="Normal 3 5 3 6 2 4" xfId="11016" xr:uid="{940387EE-12E1-42C5-B954-A8857B8F40E2}"/>
    <cellStyle name="Normal 3 5 3 6 2 4 2" xfId="27673" xr:uid="{E94A33A0-4816-49C9-8B3A-54FC5E3F8A49}"/>
    <cellStyle name="Normal 3 5 3 6 2 5" xfId="19345" xr:uid="{6CDBC2D5-D2ED-4701-8190-44D1348BB681}"/>
    <cellStyle name="Normal 3 5 3 6 3" xfId="4135" xr:uid="{CB474277-6A7B-46D2-977E-E7D13ED8CB4B}"/>
    <cellStyle name="Normal 3 5 3 6 3 2" xfId="12465" xr:uid="{A2C5D208-2B82-4240-B825-FE28692ABE46}"/>
    <cellStyle name="Normal 3 5 3 6 3 2 2" xfId="29122" xr:uid="{E4834E52-D25D-46EC-9886-DC7EEC78CDBE}"/>
    <cellStyle name="Normal 3 5 3 6 3 3" xfId="20794" xr:uid="{B03683EA-0883-4CE8-A399-BA0596F08F60}"/>
    <cellStyle name="Normal 3 5 3 6 4" xfId="6911" xr:uid="{BF0E6695-273B-47EF-8C1A-E87E9A22F487}"/>
    <cellStyle name="Normal 3 5 3 6 4 2" xfId="15241" xr:uid="{4584E093-9594-4BF0-ABCF-FB2734E4FB28}"/>
    <cellStyle name="Normal 3 5 3 6 4 2 2" xfId="31898" xr:uid="{B7200A55-061C-4E33-AAF2-738C67FD1692}"/>
    <cellStyle name="Normal 3 5 3 6 4 3" xfId="23570" xr:uid="{780DAD93-6E62-42EE-A9A5-9ADFD7DDD100}"/>
    <cellStyle name="Normal 3 5 3 6 5" xfId="9689" xr:uid="{B1059C0F-49F8-46F1-88E9-8C9994F3E34C}"/>
    <cellStyle name="Normal 3 5 3 6 5 2" xfId="26346" xr:uid="{FC3DC3E9-1B99-40E8-96FC-FF4138D0C07F}"/>
    <cellStyle name="Normal 3 5 3 6 6" xfId="18018" xr:uid="{71056EF5-0672-4CF8-9A7B-8C0774CA3161}"/>
    <cellStyle name="Normal 3 5 3 7" xfId="1459" xr:uid="{527BC1C7-3FE7-424A-9B76-2F404688F87A}"/>
    <cellStyle name="Normal 3 5 3 7 2" xfId="4249" xr:uid="{83CB9292-426B-4D95-9B98-FDF0AA55FB55}"/>
    <cellStyle name="Normal 3 5 3 7 2 2" xfId="12579" xr:uid="{F1C77AAD-BC9B-4903-9691-D57D0FC242EC}"/>
    <cellStyle name="Normal 3 5 3 7 2 2 2" xfId="29236" xr:uid="{CB615E06-77C3-4717-9325-4A7D80363400}"/>
    <cellStyle name="Normal 3 5 3 7 2 3" xfId="20908" xr:uid="{9D35BFA6-B030-4DC7-9748-FBFC16A7537B}"/>
    <cellStyle name="Normal 3 5 3 7 3" xfId="7025" xr:uid="{41071363-0E94-43FA-BA18-09FD319FA017}"/>
    <cellStyle name="Normal 3 5 3 7 3 2" xfId="15355" xr:uid="{575B4A5C-6F40-405D-9F3B-1F059715DC87}"/>
    <cellStyle name="Normal 3 5 3 7 3 2 2" xfId="32012" xr:uid="{90A39F17-3984-4110-9ED6-C160874B11D0}"/>
    <cellStyle name="Normal 3 5 3 7 3 3" xfId="23684" xr:uid="{13499B3C-D9A4-4607-AED3-6DD3C8DEF50A}"/>
    <cellStyle name="Normal 3 5 3 7 4" xfId="9803" xr:uid="{A8C4F733-5D6D-4641-B8A4-4FE7D0977B80}"/>
    <cellStyle name="Normal 3 5 3 7 4 2" xfId="26460" xr:uid="{FAD32D85-F4DF-4684-9F57-B97A198D69F5}"/>
    <cellStyle name="Normal 3 5 3 7 5" xfId="18132" xr:uid="{5830A582-3DE4-47B8-B52C-D1F96B180C99}"/>
    <cellStyle name="Normal 3 5 3 8" xfId="2922" xr:uid="{BF7F8F02-B1A3-4B94-B91F-21DA712A8963}"/>
    <cellStyle name="Normal 3 5 3 8 2" xfId="11252" xr:uid="{655563C1-2A34-49BB-AA1F-10A30B778C9F}"/>
    <cellStyle name="Normal 3 5 3 8 2 2" xfId="27909" xr:uid="{31D7F03A-D6A0-42E2-998A-543550439C60}"/>
    <cellStyle name="Normal 3 5 3 8 3" xfId="19581" xr:uid="{1871E30E-2F96-4FC8-B597-7077F2B84F5F}"/>
    <cellStyle name="Normal 3 5 3 9" xfId="5698" xr:uid="{710F823D-1328-4508-A188-91D84B24DD47}"/>
    <cellStyle name="Normal 3 5 3 9 2" xfId="14028" xr:uid="{D141E078-0E7C-4B59-8C71-622AD61029A7}"/>
    <cellStyle name="Normal 3 5 3 9 2 2" xfId="30685" xr:uid="{B642FBF2-C2D6-42DA-AAD0-48BF43D8967A}"/>
    <cellStyle name="Normal 3 5 3 9 3" xfId="22357" xr:uid="{6A6B4DF4-465F-4BE2-B447-F4ACD105D33B}"/>
    <cellStyle name="Normal 3 5 4" xfId="183" xr:uid="{998A70CE-9E69-4C39-828C-4F4A3A61B7DE}"/>
    <cellStyle name="Normal 3 5 4 2" xfId="424" xr:uid="{90AB7122-258C-4845-8650-2B6DF36F3A47}"/>
    <cellStyle name="Normal 3 5 4 2 2" xfId="901" xr:uid="{97DD3F2A-E5CD-4FB8-A56B-BC54A429204E}"/>
    <cellStyle name="Normal 3 5 4 2 2 2" xfId="2229" xr:uid="{38756C59-5083-4DA5-8C3D-50E14A296763}"/>
    <cellStyle name="Normal 3 5 4 2 2 2 2" xfId="5019" xr:uid="{A15077B3-FB20-44E1-AFE0-28B404F727F4}"/>
    <cellStyle name="Normal 3 5 4 2 2 2 2 2" xfId="13349" xr:uid="{B6A58C4B-63A8-4DDF-85DF-1C8768EDBDF8}"/>
    <cellStyle name="Normal 3 5 4 2 2 2 2 2 2" xfId="30006" xr:uid="{2C880FCB-8B77-4B3F-AA6B-F397ECDEE7FE}"/>
    <cellStyle name="Normal 3 5 4 2 2 2 2 3" xfId="21678" xr:uid="{8FECA870-59C8-4523-B014-57C63C5500B1}"/>
    <cellStyle name="Normal 3 5 4 2 2 2 3" xfId="7795" xr:uid="{69DBDAF6-4A6A-4978-8A44-B2252C06E3C8}"/>
    <cellStyle name="Normal 3 5 4 2 2 2 3 2" xfId="16125" xr:uid="{835CF5D5-3281-4501-AACC-115B92E38323}"/>
    <cellStyle name="Normal 3 5 4 2 2 2 3 2 2" xfId="32782" xr:uid="{5EED06A6-DC21-4DFD-B1AC-EBABDDBEB431}"/>
    <cellStyle name="Normal 3 5 4 2 2 2 3 3" xfId="24454" xr:uid="{CBF3540C-78BB-4B4C-A211-9C51B9DC8D38}"/>
    <cellStyle name="Normal 3 5 4 2 2 2 4" xfId="10573" xr:uid="{B2D898CA-F897-434A-A11E-E06C9BB9F668}"/>
    <cellStyle name="Normal 3 5 4 2 2 2 4 2" xfId="27230" xr:uid="{50C2BC8D-1BAE-40CF-9646-60A48B10DEEF}"/>
    <cellStyle name="Normal 3 5 4 2 2 2 5" xfId="18902" xr:uid="{8F6C38B6-ADBE-4C38-8135-47AC2FCC09F9}"/>
    <cellStyle name="Normal 3 5 4 2 2 3" xfId="3692" xr:uid="{3A7205F8-0AE3-4F4D-A21D-1B5C88335C4B}"/>
    <cellStyle name="Normal 3 5 4 2 2 3 2" xfId="12022" xr:uid="{F7F775F2-724F-4CCF-A92C-345101FDD92A}"/>
    <cellStyle name="Normal 3 5 4 2 2 3 2 2" xfId="28679" xr:uid="{620D2B1C-E8A6-423B-BEFC-A44259E1B055}"/>
    <cellStyle name="Normal 3 5 4 2 2 3 3" xfId="20351" xr:uid="{F7392C68-3DE3-411C-8297-3F779F7EA953}"/>
    <cellStyle name="Normal 3 5 4 2 2 4" xfId="6468" xr:uid="{94B79E97-57D4-41E7-9DEA-57578B243CB8}"/>
    <cellStyle name="Normal 3 5 4 2 2 4 2" xfId="14798" xr:uid="{268B54BD-C995-485D-8132-A578EEC00800}"/>
    <cellStyle name="Normal 3 5 4 2 2 4 2 2" xfId="31455" xr:uid="{623A7763-590F-441D-8274-9F752CEC5897}"/>
    <cellStyle name="Normal 3 5 4 2 2 4 3" xfId="23127" xr:uid="{844DDC10-50C8-485A-B36F-3324C91DA125}"/>
    <cellStyle name="Normal 3 5 4 2 2 5" xfId="9246" xr:uid="{5ED0771E-7E5F-45DF-A0FE-3FE3048068E8}"/>
    <cellStyle name="Normal 3 5 4 2 2 5 2" xfId="25903" xr:uid="{2BA8AF51-B0EA-45D9-ACA5-238F20F22E76}"/>
    <cellStyle name="Normal 3 5 4 2 2 6" xfId="17575" xr:uid="{CCFF36E2-EB44-48D2-BFD5-B89CD689110C}"/>
    <cellStyle name="Normal 3 5 4 2 3" xfId="1754" xr:uid="{02C122CE-0D59-4876-874A-0BEAB078A557}"/>
    <cellStyle name="Normal 3 5 4 2 3 2" xfId="4544" xr:uid="{5CA80655-DC60-4CE4-B77E-A89F7987767E}"/>
    <cellStyle name="Normal 3 5 4 2 3 2 2" xfId="12874" xr:uid="{259A9024-BEF6-4980-B32F-716B8D311BC8}"/>
    <cellStyle name="Normal 3 5 4 2 3 2 2 2" xfId="29531" xr:uid="{267B5006-A3BC-4ABE-A71E-C6CBC3393742}"/>
    <cellStyle name="Normal 3 5 4 2 3 2 3" xfId="21203" xr:uid="{CFACC3C5-0D0B-4D68-A3C7-395F7A2C53BA}"/>
    <cellStyle name="Normal 3 5 4 2 3 3" xfId="7320" xr:uid="{B9E58676-893C-4121-9474-361BDD83E13B}"/>
    <cellStyle name="Normal 3 5 4 2 3 3 2" xfId="15650" xr:uid="{E2B07C3E-098A-4B29-B541-5904C8D6D556}"/>
    <cellStyle name="Normal 3 5 4 2 3 3 2 2" xfId="32307" xr:uid="{6CE91A43-7BC8-4903-A9AB-A2101025BF1A}"/>
    <cellStyle name="Normal 3 5 4 2 3 3 3" xfId="23979" xr:uid="{1E5D6932-22AA-4816-A4A9-BEEE3CA06901}"/>
    <cellStyle name="Normal 3 5 4 2 3 4" xfId="10098" xr:uid="{B3D8EFDA-17A1-4630-9DEB-39E23692E097}"/>
    <cellStyle name="Normal 3 5 4 2 3 4 2" xfId="26755" xr:uid="{7994B162-6699-4F22-8CB7-180CC658F61A}"/>
    <cellStyle name="Normal 3 5 4 2 3 5" xfId="18427" xr:uid="{C1FA400E-E938-4B75-BD36-1331DEEA23F1}"/>
    <cellStyle name="Normal 3 5 4 2 4" xfId="3217" xr:uid="{9F18ABB5-B052-499B-A0B4-FA4208F27CAD}"/>
    <cellStyle name="Normal 3 5 4 2 4 2" xfId="11547" xr:uid="{FA266A5A-3BDE-4AB6-B5D1-B8C1BF1A9E56}"/>
    <cellStyle name="Normal 3 5 4 2 4 2 2" xfId="28204" xr:uid="{C1610819-8565-4AE0-A7BE-94D9A889BCC9}"/>
    <cellStyle name="Normal 3 5 4 2 4 3" xfId="19876" xr:uid="{CE3C0188-F892-42E1-A4D5-C87D3D6A9EB9}"/>
    <cellStyle name="Normal 3 5 4 2 5" xfId="5993" xr:uid="{334AA4CC-728E-44D6-A9DB-F744921DBCAC}"/>
    <cellStyle name="Normal 3 5 4 2 5 2" xfId="14323" xr:uid="{C5A0C98C-91D5-4197-B50D-784487273201}"/>
    <cellStyle name="Normal 3 5 4 2 5 2 2" xfId="30980" xr:uid="{F84C3776-2383-46A6-B137-BC0A43DD2DED}"/>
    <cellStyle name="Normal 3 5 4 2 5 3" xfId="22652" xr:uid="{637A6D27-3C4C-4376-A16C-A3291E0BFC58}"/>
    <cellStyle name="Normal 3 5 4 2 6" xfId="8771" xr:uid="{FA93FFAE-641C-4BFE-B922-C25D11FBFD4D}"/>
    <cellStyle name="Normal 3 5 4 2 6 2" xfId="25428" xr:uid="{8C255BD6-3B4B-414B-A850-75CE9A0A06C0}"/>
    <cellStyle name="Normal 3 5 4 2 7" xfId="17100" xr:uid="{3D2C7BEA-2F46-479E-AA9D-561B479148F9}"/>
    <cellStyle name="Normal 3 5 4 3" xfId="660" xr:uid="{F01A9B7E-F8AD-4B4D-9890-EBEB73ADEC40}"/>
    <cellStyle name="Normal 3 5 4 3 2" xfId="1990" xr:uid="{5FFD28FB-A8C2-4979-BF0C-5BB79A489A27}"/>
    <cellStyle name="Normal 3 5 4 3 2 2" xfId="4780" xr:uid="{4F7FECC6-D08B-4E5E-8764-F7B6A752C98F}"/>
    <cellStyle name="Normal 3 5 4 3 2 2 2" xfId="13110" xr:uid="{DEA16309-DA6A-41F0-B093-FCBBB37CCB1C}"/>
    <cellStyle name="Normal 3 5 4 3 2 2 2 2" xfId="29767" xr:uid="{483D346C-7935-42C4-9502-5CF735802B52}"/>
    <cellStyle name="Normal 3 5 4 3 2 2 3" xfId="21439" xr:uid="{D42FD6D6-C2BD-4D9A-BD01-C71979D411FD}"/>
    <cellStyle name="Normal 3 5 4 3 2 3" xfId="7556" xr:uid="{0E77244E-52DA-4FCC-A4E2-6DB65976FED9}"/>
    <cellStyle name="Normal 3 5 4 3 2 3 2" xfId="15886" xr:uid="{720C0CC9-EAEF-479E-BC85-6155EE428FA3}"/>
    <cellStyle name="Normal 3 5 4 3 2 3 2 2" xfId="32543" xr:uid="{FC36D72A-76CA-426E-95EC-E5D24AA8ACB7}"/>
    <cellStyle name="Normal 3 5 4 3 2 3 3" xfId="24215" xr:uid="{CBB3564F-66CD-46CF-A5A0-2FA03EB9CC78}"/>
    <cellStyle name="Normal 3 5 4 3 2 4" xfId="10334" xr:uid="{3524A252-1284-481B-B0A6-1BB1BB627AEC}"/>
    <cellStyle name="Normal 3 5 4 3 2 4 2" xfId="26991" xr:uid="{0E79C40C-813D-4893-8E69-81DB97531C8B}"/>
    <cellStyle name="Normal 3 5 4 3 2 5" xfId="18663" xr:uid="{62484024-7FD1-422C-BC30-AEDA09757FA2}"/>
    <cellStyle name="Normal 3 5 4 3 3" xfId="3453" xr:uid="{80B33F56-F240-40D6-B6BD-79D5DDF37D79}"/>
    <cellStyle name="Normal 3 5 4 3 3 2" xfId="11783" xr:uid="{2CCE3877-2517-4E62-932C-04F109846F11}"/>
    <cellStyle name="Normal 3 5 4 3 3 2 2" xfId="28440" xr:uid="{6B18EFD6-43EA-4928-86CA-C35D1CA4BE59}"/>
    <cellStyle name="Normal 3 5 4 3 3 3" xfId="20112" xr:uid="{ABEE38E3-BD6B-4367-A137-F2DCECF1413F}"/>
    <cellStyle name="Normal 3 5 4 3 4" xfId="6229" xr:uid="{B8767F52-377D-4903-99D2-6A732F73F7E5}"/>
    <cellStyle name="Normal 3 5 4 3 4 2" xfId="14559" xr:uid="{2045CB30-4CC7-40EC-9E6C-C47D6F95534E}"/>
    <cellStyle name="Normal 3 5 4 3 4 2 2" xfId="31216" xr:uid="{DEC5124B-D7A2-4FD9-9B51-4D5F6FC4B363}"/>
    <cellStyle name="Normal 3 5 4 3 4 3" xfId="22888" xr:uid="{4F41B800-D925-4941-8B0C-50527E49AB3F}"/>
    <cellStyle name="Normal 3 5 4 3 5" xfId="9007" xr:uid="{E5300CBE-C112-4DE1-ADE2-543E64767B04}"/>
    <cellStyle name="Normal 3 5 4 3 5 2" xfId="25664" xr:uid="{908C870F-48AF-440E-9109-5C57CCEFA5C9}"/>
    <cellStyle name="Normal 3 5 4 3 6" xfId="17336" xr:uid="{CF812AA7-43E0-46C4-B732-EEDC868232C9}"/>
    <cellStyle name="Normal 3 5 4 4" xfId="1137" xr:uid="{A1DEC254-27B0-4393-8715-4473DBD48312}"/>
    <cellStyle name="Normal 3 5 4 4 2" xfId="2465" xr:uid="{C401E859-51C7-42E5-A658-3CAC97FBB290}"/>
    <cellStyle name="Normal 3 5 4 4 2 2" xfId="5255" xr:uid="{FB238B2E-A3D4-4A0D-BCC7-8823086ED74F}"/>
    <cellStyle name="Normal 3 5 4 4 2 2 2" xfId="13585" xr:uid="{26EFEF15-BB3D-4FBE-897F-1037DD987FF8}"/>
    <cellStyle name="Normal 3 5 4 4 2 2 2 2" xfId="30242" xr:uid="{D4BC4555-4829-4643-BA7A-1C58982FF352}"/>
    <cellStyle name="Normal 3 5 4 4 2 2 3" xfId="21914" xr:uid="{0228F8A8-E26F-4935-ABB9-F7D301ACA895}"/>
    <cellStyle name="Normal 3 5 4 4 2 3" xfId="8031" xr:uid="{E773AEB0-6D0F-4879-93AF-E5458F1E3C17}"/>
    <cellStyle name="Normal 3 5 4 4 2 3 2" xfId="16361" xr:uid="{2C1F206E-ED7A-4863-88E5-4FB31EC8DA2B}"/>
    <cellStyle name="Normal 3 5 4 4 2 3 2 2" xfId="33018" xr:uid="{FA5C6562-D2E8-4533-864F-A0C5AAC88A8B}"/>
    <cellStyle name="Normal 3 5 4 4 2 3 3" xfId="24690" xr:uid="{91C6907A-B500-4352-A0A1-219F4209EDF0}"/>
    <cellStyle name="Normal 3 5 4 4 2 4" xfId="10809" xr:uid="{33CBF7C8-B933-44A8-A1AB-D6BFE797B5F1}"/>
    <cellStyle name="Normal 3 5 4 4 2 4 2" xfId="27466" xr:uid="{59299282-1608-4646-9E64-29455C36F588}"/>
    <cellStyle name="Normal 3 5 4 4 2 5" xfId="19138" xr:uid="{6096A14A-2633-4C88-B4CD-2E24EAE0F4F6}"/>
    <cellStyle name="Normal 3 5 4 4 3" xfId="3928" xr:uid="{64B8A096-8EF0-4FB9-99E4-24F7AEA37275}"/>
    <cellStyle name="Normal 3 5 4 4 3 2" xfId="12258" xr:uid="{B5943C59-D1D4-4913-BEB0-F1355FF5D4E4}"/>
    <cellStyle name="Normal 3 5 4 4 3 2 2" xfId="28915" xr:uid="{945B87C5-6F7E-456F-B1FC-A0FCBBC14379}"/>
    <cellStyle name="Normal 3 5 4 4 3 3" xfId="20587" xr:uid="{BD91E371-04D5-4CC0-BE63-DB29389411A1}"/>
    <cellStyle name="Normal 3 5 4 4 4" xfId="6704" xr:uid="{9FD89F28-EA14-48B4-892F-A89F2668A3EA}"/>
    <cellStyle name="Normal 3 5 4 4 4 2" xfId="15034" xr:uid="{DCEDC492-279D-429A-8D01-39C807E2455B}"/>
    <cellStyle name="Normal 3 5 4 4 4 2 2" xfId="31691" xr:uid="{7AB48288-C172-4ECA-AA9F-1955B1438163}"/>
    <cellStyle name="Normal 3 5 4 4 4 3" xfId="23363" xr:uid="{EE5284B3-DA0F-4793-8EB7-C5A5F634EC16}"/>
    <cellStyle name="Normal 3 5 4 4 5" xfId="9482" xr:uid="{1E14B21E-5DC0-44FD-81A4-CB1E92B9AAAB}"/>
    <cellStyle name="Normal 3 5 4 4 5 2" xfId="26139" xr:uid="{A18819F8-1E8E-414C-9CA6-3894D2EC6B7C}"/>
    <cellStyle name="Normal 3 5 4 4 6" xfId="17811" xr:uid="{069032DA-F24F-4DB3-9524-62E8E7716116}"/>
    <cellStyle name="Normal 3 5 4 5" xfId="1517" xr:uid="{B33931F8-FD06-4EB4-87F3-CAE454AB7DE1}"/>
    <cellStyle name="Normal 3 5 4 5 2" xfId="4307" xr:uid="{067901C2-A447-496B-B498-1621ECEBDF1E}"/>
    <cellStyle name="Normal 3 5 4 5 2 2" xfId="12637" xr:uid="{1A4D7081-E5FA-4000-B4E4-D030C843A18E}"/>
    <cellStyle name="Normal 3 5 4 5 2 2 2" xfId="29294" xr:uid="{4AD1FFFB-C88B-49B1-A7CF-E400766CF861}"/>
    <cellStyle name="Normal 3 5 4 5 2 3" xfId="20966" xr:uid="{0A3A8F17-5A18-400B-8F90-E889781A6D17}"/>
    <cellStyle name="Normal 3 5 4 5 3" xfId="7083" xr:uid="{36422AF4-495F-4A4C-B86A-8A33E5742B13}"/>
    <cellStyle name="Normal 3 5 4 5 3 2" xfId="15413" xr:uid="{8005E4AE-94DB-4CA9-A803-CB88FFFF8F99}"/>
    <cellStyle name="Normal 3 5 4 5 3 2 2" xfId="32070" xr:uid="{525CC2DB-9C41-49D0-B616-DCF2F410ADF5}"/>
    <cellStyle name="Normal 3 5 4 5 3 3" xfId="23742" xr:uid="{78B23D7B-0E56-44D5-B1CC-37069ADF9B74}"/>
    <cellStyle name="Normal 3 5 4 5 4" xfId="9861" xr:uid="{1EABACEE-4DC2-443C-A6C8-EB5A5306E618}"/>
    <cellStyle name="Normal 3 5 4 5 4 2" xfId="26518" xr:uid="{6A7F8BB8-6472-4A9E-9733-2E500B53D487}"/>
    <cellStyle name="Normal 3 5 4 5 5" xfId="18190" xr:uid="{5A55C65E-BA3F-4CE9-B40B-FE15DAC06206}"/>
    <cellStyle name="Normal 3 5 4 6" xfId="2980" xr:uid="{2E50D914-82E1-400B-BA07-FF397C44EC75}"/>
    <cellStyle name="Normal 3 5 4 6 2" xfId="11310" xr:uid="{E711282F-ED0F-4FFF-9376-1819AF74B178}"/>
    <cellStyle name="Normal 3 5 4 6 2 2" xfId="27967" xr:uid="{1E9D8984-C85D-4994-9994-2E5DA29B2EEC}"/>
    <cellStyle name="Normal 3 5 4 6 3" xfId="19639" xr:uid="{D2FA8051-A7B6-4924-930B-82873245449B}"/>
    <cellStyle name="Normal 3 5 4 7" xfId="5756" xr:uid="{855FAB41-AF82-444E-BC5B-3651DAC243A4}"/>
    <cellStyle name="Normal 3 5 4 7 2" xfId="14086" xr:uid="{DD789F7B-CEF4-4D4D-A8C6-A72D07094E65}"/>
    <cellStyle name="Normal 3 5 4 7 2 2" xfId="30743" xr:uid="{8BCDAE07-645D-4635-870D-518258F90083}"/>
    <cellStyle name="Normal 3 5 4 7 3" xfId="22415" xr:uid="{350A0290-8E54-4052-A691-3C100E972025}"/>
    <cellStyle name="Normal 3 5 4 8" xfId="8534" xr:uid="{32021AF7-BF10-4B3C-B349-389B02F6708C}"/>
    <cellStyle name="Normal 3 5 4 8 2" xfId="25191" xr:uid="{F152C4D1-7A89-471E-80BF-34BEB142413D}"/>
    <cellStyle name="Normal 3 5 4 9" xfId="16863" xr:uid="{2D51DF90-0BDB-4BCF-9D08-63BBB9DAEE36}"/>
    <cellStyle name="Normal 3 5 5" xfId="290" xr:uid="{0262518C-2470-4ECC-B189-7512244866B8}"/>
    <cellStyle name="Normal 3 5 5 2" xfId="772" xr:uid="{6BE8B389-5CEA-4072-8184-F8F63017A314}"/>
    <cellStyle name="Normal 3 5 5 2 2" xfId="2100" xr:uid="{AD0DA9F3-FF25-463C-91AA-BCEC31E2EAC6}"/>
    <cellStyle name="Normal 3 5 5 2 2 2" xfId="4890" xr:uid="{C4D9932E-7F3A-462C-8739-F246DDDCE5E3}"/>
    <cellStyle name="Normal 3 5 5 2 2 2 2" xfId="13220" xr:uid="{54E5473A-D798-4C27-8A56-BE3C0D3A8649}"/>
    <cellStyle name="Normal 3 5 5 2 2 2 2 2" xfId="29877" xr:uid="{457D7484-5878-4DDC-954F-42D5680DB52E}"/>
    <cellStyle name="Normal 3 5 5 2 2 2 3" xfId="21549" xr:uid="{903B10A6-E673-47D2-AE7F-0F151BDAC970}"/>
    <cellStyle name="Normal 3 5 5 2 2 3" xfId="7666" xr:uid="{BCB4EC6A-E6C9-4914-92D4-959F6E7751F9}"/>
    <cellStyle name="Normal 3 5 5 2 2 3 2" xfId="15996" xr:uid="{1A899537-B073-4785-8565-02440887FEB9}"/>
    <cellStyle name="Normal 3 5 5 2 2 3 2 2" xfId="32653" xr:uid="{944AB2E2-AB41-492C-A986-1FEE133E71FF}"/>
    <cellStyle name="Normal 3 5 5 2 2 3 3" xfId="24325" xr:uid="{A1AF0FAA-26AD-4BEE-91EE-89C194013314}"/>
    <cellStyle name="Normal 3 5 5 2 2 4" xfId="10444" xr:uid="{8D9D298F-8CD0-49BB-A974-E27D5D4DB2A5}"/>
    <cellStyle name="Normal 3 5 5 2 2 4 2" xfId="27101" xr:uid="{BD5F8762-57A5-439B-975C-A129E0202EA2}"/>
    <cellStyle name="Normal 3 5 5 2 2 5" xfId="18773" xr:uid="{6778B0C0-E6A8-47B5-BBEF-3CF218CEB30B}"/>
    <cellStyle name="Normal 3 5 5 2 3" xfId="3563" xr:uid="{BB6F900B-2E13-4690-B971-AF829749DDF6}"/>
    <cellStyle name="Normal 3 5 5 2 3 2" xfId="11893" xr:uid="{F5F19D02-8EE6-4730-A913-742ABE7417C0}"/>
    <cellStyle name="Normal 3 5 5 2 3 2 2" xfId="28550" xr:uid="{2DFA6C4F-E8A1-4677-AB73-DDCF7F9F5B1D}"/>
    <cellStyle name="Normal 3 5 5 2 3 3" xfId="20222" xr:uid="{E08BB758-9789-43B9-AC70-F171EA4E381D}"/>
    <cellStyle name="Normal 3 5 5 2 4" xfId="6339" xr:uid="{CD2E749A-F58D-4DA0-B8CB-63ED105E5A29}"/>
    <cellStyle name="Normal 3 5 5 2 4 2" xfId="14669" xr:uid="{A51A6A32-F4C5-4C97-92B5-E09B4F5EC913}"/>
    <cellStyle name="Normal 3 5 5 2 4 2 2" xfId="31326" xr:uid="{19527BED-BA5B-4D10-AF21-D32B129320A8}"/>
    <cellStyle name="Normal 3 5 5 2 4 3" xfId="22998" xr:uid="{CA1F5D71-AA1F-4B42-BA53-65F81CA0DCFA}"/>
    <cellStyle name="Normal 3 5 5 2 5" xfId="9117" xr:uid="{8241C7E9-8979-4FB1-848A-B53F40EC99A6}"/>
    <cellStyle name="Normal 3 5 5 2 5 2" xfId="25774" xr:uid="{DFFD9B62-A47E-4618-851B-B4A45D59DE3F}"/>
    <cellStyle name="Normal 3 5 5 2 6" xfId="17446" xr:uid="{388F96BA-D57D-4C48-A9CB-5D40370E91BA}"/>
    <cellStyle name="Normal 3 5 5 3" xfId="1620" xr:uid="{BDB4CE80-BC8C-42FB-A824-13B9FA701803}"/>
    <cellStyle name="Normal 3 5 5 3 2" xfId="4410" xr:uid="{B5CF4534-57A5-47B9-9BF1-F5AD3BC516A2}"/>
    <cellStyle name="Normal 3 5 5 3 2 2" xfId="12740" xr:uid="{FE9CA92D-75D3-49DB-81D0-D95E2A4B3335}"/>
    <cellStyle name="Normal 3 5 5 3 2 2 2" xfId="29397" xr:uid="{67FCB52A-4BE4-445B-8582-F0261A88D9D1}"/>
    <cellStyle name="Normal 3 5 5 3 2 3" xfId="21069" xr:uid="{E2BA17F7-D4CB-4827-9F27-100CD627C5C2}"/>
    <cellStyle name="Normal 3 5 5 3 3" xfId="7186" xr:uid="{B45DA30E-744F-45C8-98F3-12AD26025B63}"/>
    <cellStyle name="Normal 3 5 5 3 3 2" xfId="15516" xr:uid="{2FECC331-88FD-4C20-AA57-EF22B98C42D2}"/>
    <cellStyle name="Normal 3 5 5 3 3 2 2" xfId="32173" xr:uid="{46E7D710-B4B8-4027-9613-499FC82BDC67}"/>
    <cellStyle name="Normal 3 5 5 3 3 3" xfId="23845" xr:uid="{B549794C-23A5-4C0F-8384-9D0BEA5F680B}"/>
    <cellStyle name="Normal 3 5 5 3 4" xfId="9964" xr:uid="{92F5D953-41E0-43F4-95E6-5281ED54022E}"/>
    <cellStyle name="Normal 3 5 5 3 4 2" xfId="26621" xr:uid="{A5691A92-B6D7-4536-A140-5BBEB635DD95}"/>
    <cellStyle name="Normal 3 5 5 3 5" xfId="18293" xr:uid="{81983ACA-36E4-4474-9F38-01B5CF0218D7}"/>
    <cellStyle name="Normal 3 5 5 4" xfId="3083" xr:uid="{4968E97E-4FBE-449A-A3A3-1D76118D2642}"/>
    <cellStyle name="Normal 3 5 5 4 2" xfId="11413" xr:uid="{290A83D1-41B8-47C4-9F91-33465EB06F42}"/>
    <cellStyle name="Normal 3 5 5 4 2 2" xfId="28070" xr:uid="{3DE45271-57B8-4BA1-B838-AF2F968E30AD}"/>
    <cellStyle name="Normal 3 5 5 4 3" xfId="19742" xr:uid="{6C8315D0-9805-44D7-BCD7-B3C08851D390}"/>
    <cellStyle name="Normal 3 5 5 5" xfId="5859" xr:uid="{CFCC522F-1ADA-4C8F-B296-256E816A80FF}"/>
    <cellStyle name="Normal 3 5 5 5 2" xfId="14189" xr:uid="{0A003702-2AC9-4B7C-870A-5E777282F3AC}"/>
    <cellStyle name="Normal 3 5 5 5 2 2" xfId="30846" xr:uid="{9A4D9488-51A4-4071-A322-23D996CCD203}"/>
    <cellStyle name="Normal 3 5 5 5 3" xfId="22518" xr:uid="{F91D45E8-AD04-44A0-AFAF-BDA6B5EDCF85}"/>
    <cellStyle name="Normal 3 5 5 6" xfId="8637" xr:uid="{7FDAFEC8-7C0A-4391-A51D-A51FA601CB1D}"/>
    <cellStyle name="Normal 3 5 5 6 2" xfId="25294" xr:uid="{0565A7CC-358B-47F0-ADA2-630EA9AE6EB8}"/>
    <cellStyle name="Normal 3 5 5 7" xfId="16966" xr:uid="{75B1D51D-854F-4806-9935-DC36B31B24AA}"/>
    <cellStyle name="Normal 3 5 6" xfId="526" xr:uid="{EC69F000-2A2B-4248-811A-DB92D2275DE9}"/>
    <cellStyle name="Normal 3 5 6 2" xfId="1856" xr:uid="{A6958293-7839-4F4E-BFBF-689CDF47702D}"/>
    <cellStyle name="Normal 3 5 6 2 2" xfId="4646" xr:uid="{32D759D8-2744-4DF1-9C2B-04BA4A30648B}"/>
    <cellStyle name="Normal 3 5 6 2 2 2" xfId="12976" xr:uid="{5A0DFB12-CAC9-47DC-9973-775CF04D43AA}"/>
    <cellStyle name="Normal 3 5 6 2 2 2 2" xfId="29633" xr:uid="{77A684B3-C86C-4327-8991-487F6FC4FE9F}"/>
    <cellStyle name="Normal 3 5 6 2 2 3" xfId="21305" xr:uid="{B4F8ACF6-7AE7-473C-98F6-33918EE76951}"/>
    <cellStyle name="Normal 3 5 6 2 3" xfId="7422" xr:uid="{250461B0-4D1D-4E5B-94B8-B8E672533832}"/>
    <cellStyle name="Normal 3 5 6 2 3 2" xfId="15752" xr:uid="{F63428EB-8877-4DCC-BDAC-76105C61B4D6}"/>
    <cellStyle name="Normal 3 5 6 2 3 2 2" xfId="32409" xr:uid="{10C2671C-C593-4327-A5B3-EA905F2A3B8D}"/>
    <cellStyle name="Normal 3 5 6 2 3 3" xfId="24081" xr:uid="{E44320DC-5E99-4059-B799-012956478426}"/>
    <cellStyle name="Normal 3 5 6 2 4" xfId="10200" xr:uid="{E528C8FF-542E-484E-89E5-DCFFDCD96BAD}"/>
    <cellStyle name="Normal 3 5 6 2 4 2" xfId="26857" xr:uid="{8F3B8424-B768-461B-B996-6B5A35A27104}"/>
    <cellStyle name="Normal 3 5 6 2 5" xfId="18529" xr:uid="{6BCD1714-9FF5-49CC-A9D0-60554B57F235}"/>
    <cellStyle name="Normal 3 5 6 3" xfId="3319" xr:uid="{E20A27AA-89EC-4D99-809D-41B7D625FBEC}"/>
    <cellStyle name="Normal 3 5 6 3 2" xfId="11649" xr:uid="{0A7C9E93-E195-41CF-BBA1-5FA9CE1C6D44}"/>
    <cellStyle name="Normal 3 5 6 3 2 2" xfId="28306" xr:uid="{0A918C67-D62A-4C68-A42B-BFD0E39E6219}"/>
    <cellStyle name="Normal 3 5 6 3 3" xfId="19978" xr:uid="{45484975-9BC8-4773-A2E0-B2AE34B92AF7}"/>
    <cellStyle name="Normal 3 5 6 4" xfId="6095" xr:uid="{7A70FF4C-3198-4144-8DCC-DD8CEC32FC3A}"/>
    <cellStyle name="Normal 3 5 6 4 2" xfId="14425" xr:uid="{4685E7AC-DD10-48E8-84D8-88828DC34004}"/>
    <cellStyle name="Normal 3 5 6 4 2 2" xfId="31082" xr:uid="{833248D6-6A50-47CC-B4D2-A9443B6ADFBA}"/>
    <cellStyle name="Normal 3 5 6 4 3" xfId="22754" xr:uid="{6990F01C-D95F-4653-A087-6F4EA8C258FF}"/>
    <cellStyle name="Normal 3 5 6 5" xfId="8873" xr:uid="{270694C9-EC23-44EC-9C46-42B2C85E13F4}"/>
    <cellStyle name="Normal 3 5 6 5 2" xfId="25530" xr:uid="{56ED2DC5-A1A2-4CD4-A610-A4B83B4A0C27}"/>
    <cellStyle name="Normal 3 5 6 6" xfId="17202" xr:uid="{605E9192-5CF9-42C9-AC18-FFDAF46BC429}"/>
    <cellStyle name="Normal 3 5 7" xfId="1003" xr:uid="{D6D1DBEE-0E9E-4707-AD78-552E0AF32D54}"/>
    <cellStyle name="Normal 3 5 7 2" xfId="2331" xr:uid="{F950DE91-D66B-429A-A475-171522B5042F}"/>
    <cellStyle name="Normal 3 5 7 2 2" xfId="5121" xr:uid="{F575C6E5-5F81-4A7B-8BB5-51839DE1399D}"/>
    <cellStyle name="Normal 3 5 7 2 2 2" xfId="13451" xr:uid="{1759BFF2-8E96-4EFB-84FC-DD5F9A78E9A5}"/>
    <cellStyle name="Normal 3 5 7 2 2 2 2" xfId="30108" xr:uid="{12E9B21A-646E-44A4-B92B-15B0418B9085}"/>
    <cellStyle name="Normal 3 5 7 2 2 3" xfId="21780" xr:uid="{D5EAFDE8-3688-4A3E-9D91-F76258697241}"/>
    <cellStyle name="Normal 3 5 7 2 3" xfId="7897" xr:uid="{21706400-DB14-462C-8D8A-69F27367D80E}"/>
    <cellStyle name="Normal 3 5 7 2 3 2" xfId="16227" xr:uid="{4DCBF6E7-F749-4BCA-8763-910BEE1E339C}"/>
    <cellStyle name="Normal 3 5 7 2 3 2 2" xfId="32884" xr:uid="{1A0F1AB7-324B-4879-B42F-1AA8D1DD0800}"/>
    <cellStyle name="Normal 3 5 7 2 3 3" xfId="24556" xr:uid="{71839315-8C19-418C-82F0-382D9DF76DB3}"/>
    <cellStyle name="Normal 3 5 7 2 4" xfId="10675" xr:uid="{EBBA3537-A846-42DF-992D-2A9AEF5A8869}"/>
    <cellStyle name="Normal 3 5 7 2 4 2" xfId="27332" xr:uid="{DCDA1C66-0456-41E7-A943-F45D3E1E952D}"/>
    <cellStyle name="Normal 3 5 7 2 5" xfId="19004" xr:uid="{0772EFA6-239D-4C4F-BA25-D0BE3FEF9C4C}"/>
    <cellStyle name="Normal 3 5 7 3" xfId="3794" xr:uid="{745478D3-9A58-4A30-87BF-D383B848D623}"/>
    <cellStyle name="Normal 3 5 7 3 2" xfId="12124" xr:uid="{51F4933D-76B8-412C-B8AF-DE009774E520}"/>
    <cellStyle name="Normal 3 5 7 3 2 2" xfId="28781" xr:uid="{5BE5B48D-DDB8-495C-86ED-6F0F5C02B044}"/>
    <cellStyle name="Normal 3 5 7 3 3" xfId="20453" xr:uid="{E88254FE-D281-4A15-91BD-4AE3A926827D}"/>
    <cellStyle name="Normal 3 5 7 4" xfId="6570" xr:uid="{9A88140E-FCB5-46B0-96F6-4EFE740467F4}"/>
    <cellStyle name="Normal 3 5 7 4 2" xfId="14900" xr:uid="{498F69D4-F35B-41BB-A8CE-611A8BB7BCBF}"/>
    <cellStyle name="Normal 3 5 7 4 2 2" xfId="31557" xr:uid="{C55AE6E5-92AF-42E1-A204-E455E6D06CC6}"/>
    <cellStyle name="Normal 3 5 7 4 3" xfId="23229" xr:uid="{BA51078B-ADD6-4CC0-B2DC-A9BB6B34572F}"/>
    <cellStyle name="Normal 3 5 7 5" xfId="9348" xr:uid="{D8BB03D5-DB59-4249-841B-6215EB36A4D5}"/>
    <cellStyle name="Normal 3 5 7 5 2" xfId="26005" xr:uid="{3DC5A97B-3CB5-4750-ACD9-D0DFD70098CB}"/>
    <cellStyle name="Normal 3 5 7 6" xfId="17677" xr:uid="{2FED0785-63E7-4BC1-B1DE-0EBF867454C9}"/>
    <cellStyle name="Normal 3 5 8" xfId="1282" xr:uid="{7965C278-0E19-43F6-B259-185EB29A7402}"/>
    <cellStyle name="Normal 3 5 8 2" xfId="2610" xr:uid="{923472F6-A441-45E4-8B62-C59643A19DE4}"/>
    <cellStyle name="Normal 3 5 8 2 2" xfId="5400" xr:uid="{503EC98E-A382-4F17-A7B1-E0E6BF8BABCD}"/>
    <cellStyle name="Normal 3 5 8 2 2 2" xfId="13730" xr:uid="{1B5170FD-A8CE-4642-B408-E60604D00ACB}"/>
    <cellStyle name="Normal 3 5 8 2 2 2 2" xfId="30387" xr:uid="{D71F36CA-B767-4C36-8816-835FA4F0E7D8}"/>
    <cellStyle name="Normal 3 5 8 2 2 3" xfId="22059" xr:uid="{34B60557-A5BB-42AF-8417-1CAEBD21AB49}"/>
    <cellStyle name="Normal 3 5 8 2 3" xfId="8176" xr:uid="{BDDA3238-56DD-4548-BB62-AD6C9FE2EFB8}"/>
    <cellStyle name="Normal 3 5 8 2 3 2" xfId="16506" xr:uid="{DE389676-7300-43D9-91ED-5841E92BF432}"/>
    <cellStyle name="Normal 3 5 8 2 3 2 2" xfId="33163" xr:uid="{560B308E-457C-4151-AB07-230DA5C96575}"/>
    <cellStyle name="Normal 3 5 8 2 3 3" xfId="24835" xr:uid="{A7AA85E8-0D70-404B-86A3-12ECB4DC43D5}"/>
    <cellStyle name="Normal 3 5 8 2 4" xfId="10954" xr:uid="{F69A949A-B169-4780-869A-01ED728A75C3}"/>
    <cellStyle name="Normal 3 5 8 2 4 2" xfId="27611" xr:uid="{3C153C0C-C3A1-47E1-91ED-8B89590A2D16}"/>
    <cellStyle name="Normal 3 5 8 2 5" xfId="19283" xr:uid="{FCD88747-1E15-4D30-A36F-67FEFAD9B4C5}"/>
    <cellStyle name="Normal 3 5 8 3" xfId="4073" xr:uid="{93DE12FC-2A0A-4285-9FDD-6B7470426162}"/>
    <cellStyle name="Normal 3 5 8 3 2" xfId="12403" xr:uid="{8FB8E800-624A-4DDB-8749-1B8EC8F46EA0}"/>
    <cellStyle name="Normal 3 5 8 3 2 2" xfId="29060" xr:uid="{9F4AC538-C51E-49E7-A901-28375567FAF0}"/>
    <cellStyle name="Normal 3 5 8 3 3" xfId="20732" xr:uid="{653A1CF4-2841-4C9C-A3C0-1658F9AB5063}"/>
    <cellStyle name="Normal 3 5 8 4" xfId="6849" xr:uid="{FA41B1FB-6AAE-479F-94E3-4307CC581DDE}"/>
    <cellStyle name="Normal 3 5 8 4 2" xfId="15179" xr:uid="{6C3BDF8C-6DFE-4098-B0E6-77BD3BDDAED8}"/>
    <cellStyle name="Normal 3 5 8 4 2 2" xfId="31836" xr:uid="{A534979A-2519-4D92-A95A-9EC05587E875}"/>
    <cellStyle name="Normal 3 5 8 4 3" xfId="23508" xr:uid="{5541D93E-2653-470E-AA36-5D596FCB496C}"/>
    <cellStyle name="Normal 3 5 8 5" xfId="9627" xr:uid="{DE5923AF-6B4C-479C-9F97-DBC5ED9E8D59}"/>
    <cellStyle name="Normal 3 5 8 5 2" xfId="26284" xr:uid="{3FA167D7-E2AB-49D2-AB64-EF0736230650}"/>
    <cellStyle name="Normal 3 5 8 6" xfId="17956" xr:uid="{54F286B6-72F7-4CA4-830A-80625F505B37}"/>
    <cellStyle name="Normal 3 5 9" xfId="1400" xr:uid="{B2CAF7EE-3AAA-4D85-A7F1-1321FAE74BA7}"/>
    <cellStyle name="Normal 3 5 9 2" xfId="4191" xr:uid="{CF6A663D-02EE-4618-B905-88C4EAFB5465}"/>
    <cellStyle name="Normal 3 5 9 2 2" xfId="12521" xr:uid="{7E3BA782-EACC-45B1-B056-E2641C4EC7DB}"/>
    <cellStyle name="Normal 3 5 9 2 2 2" xfId="29178" xr:uid="{B883FE4C-B665-422E-876F-F9FB9A660B45}"/>
    <cellStyle name="Normal 3 5 9 2 3" xfId="20850" xr:uid="{92996AB4-8794-4E45-82B2-D4834745C07B}"/>
    <cellStyle name="Normal 3 5 9 3" xfId="6967" xr:uid="{A617360A-04FE-47D3-AAF4-701FACFA7872}"/>
    <cellStyle name="Normal 3 5 9 3 2" xfId="15297" xr:uid="{C1BA8C43-2E2B-47EE-A74E-70F5E4CCEEF8}"/>
    <cellStyle name="Normal 3 5 9 3 2 2" xfId="31954" xr:uid="{D544DAC7-D4F4-45AF-8D7B-188771EB389A}"/>
    <cellStyle name="Normal 3 5 9 3 3" xfId="23626" xr:uid="{105DD17F-DF25-4956-AD79-1E4A8351BA63}"/>
    <cellStyle name="Normal 3 5 9 4" xfId="9745" xr:uid="{28970A2F-F73E-49B4-A5D7-96ADE5894A96}"/>
    <cellStyle name="Normal 3 5 9 4 2" xfId="26402" xr:uid="{498B7890-305C-468A-B0CE-B4254F1FB208}"/>
    <cellStyle name="Normal 3 5 9 5" xfId="18074" xr:uid="{9B8B358A-D2B7-448B-8527-0F504D2ADA90}"/>
    <cellStyle name="Normal 3 6" xfId="70" xr:uid="{DD981EF7-36E3-4181-99D6-A5D995519E18}"/>
    <cellStyle name="Normal 3 6 10" xfId="5648" xr:uid="{6B400070-F89F-448F-B852-DF67669DF696}"/>
    <cellStyle name="Normal 3 6 10 2" xfId="13978" xr:uid="{FFF7E825-8A72-40AB-B857-BF94CA03A7F4}"/>
    <cellStyle name="Normal 3 6 10 2 2" xfId="30635" xr:uid="{AE5B3C94-7810-4FDC-A867-E5FBB25A7146}"/>
    <cellStyle name="Normal 3 6 10 3" xfId="22307" xr:uid="{F146ADB2-EA7D-43E7-A7AE-9040E99715B2}"/>
    <cellStyle name="Normal 3 6 11" xfId="8425" xr:uid="{25A03359-9039-4C73-8384-2F8FBAB6D717}"/>
    <cellStyle name="Normal 3 6 11 2" xfId="25083" xr:uid="{368098FF-F838-4116-B6B0-D2B5518C1B51}"/>
    <cellStyle name="Normal 3 6 12" xfId="16755" xr:uid="{786CFB95-C82E-44ED-AD72-24B3D5842007}"/>
    <cellStyle name="Normal 3 6 2" xfId="131" xr:uid="{73826BB4-4A8A-4615-A2C3-92EEA8218A16}"/>
    <cellStyle name="Normal 3 6 2 10" xfId="8484" xr:uid="{1BF1B9EE-7974-4659-AD5F-186924B2B8D2}"/>
    <cellStyle name="Normal 3 6 2 10 2" xfId="25141" xr:uid="{EC345755-ADD1-4400-B691-33B43F3BF7C5}"/>
    <cellStyle name="Normal 3 6 2 11" xfId="16813" xr:uid="{EB2BEB2B-5444-46AB-A384-4E6163C1353D}"/>
    <cellStyle name="Normal 3 6 2 2" xfId="252" xr:uid="{D6115535-4D4D-4044-BCAB-F2FB7508AAB7}"/>
    <cellStyle name="Normal 3 6 2 2 2" xfId="494" xr:uid="{0D2CA790-F4AE-4C24-A25C-8B5E69CEE8BC}"/>
    <cellStyle name="Normal 3 6 2 2 2 2" xfId="970" xr:uid="{3CBCC130-A1A9-46B1-BC5F-22B6AF64115D}"/>
    <cellStyle name="Normal 3 6 2 2 2 2 2" xfId="2298" xr:uid="{1D8A1398-A6E6-49EC-B174-153BF6CA71BB}"/>
    <cellStyle name="Normal 3 6 2 2 2 2 2 2" xfId="5088" xr:uid="{4E5638BD-9610-4075-943C-4C38B139690B}"/>
    <cellStyle name="Normal 3 6 2 2 2 2 2 2 2" xfId="13418" xr:uid="{03A76A03-614E-434F-B9CC-99FEE56BCE31}"/>
    <cellStyle name="Normal 3 6 2 2 2 2 2 2 2 2" xfId="30075" xr:uid="{77CC71CA-427F-48E1-B0F7-82DB74DCAAC2}"/>
    <cellStyle name="Normal 3 6 2 2 2 2 2 2 3" xfId="21747" xr:uid="{4F393259-09D6-4CF7-AED4-6BAF88DF3501}"/>
    <cellStyle name="Normal 3 6 2 2 2 2 2 3" xfId="7864" xr:uid="{64D12AE4-38AC-4905-B7F0-A69F4784365C}"/>
    <cellStyle name="Normal 3 6 2 2 2 2 2 3 2" xfId="16194" xr:uid="{C8809963-1F9A-4BEA-ACCF-4A1260F95482}"/>
    <cellStyle name="Normal 3 6 2 2 2 2 2 3 2 2" xfId="32851" xr:uid="{6FEF4E94-DD36-44CB-AE1A-D4ED82C85546}"/>
    <cellStyle name="Normal 3 6 2 2 2 2 2 3 3" xfId="24523" xr:uid="{8672656B-F6B3-477B-A7B4-A3CA4BC49DDC}"/>
    <cellStyle name="Normal 3 6 2 2 2 2 2 4" xfId="10642" xr:uid="{7231E8FD-18DA-4D88-86FF-A77A7EF4F241}"/>
    <cellStyle name="Normal 3 6 2 2 2 2 2 4 2" xfId="27299" xr:uid="{1F81D536-1268-4ED7-9ED3-750F707CEC5A}"/>
    <cellStyle name="Normal 3 6 2 2 2 2 2 5" xfId="18971" xr:uid="{A00291D0-19F7-4A2C-BD96-AD0B10058238}"/>
    <cellStyle name="Normal 3 6 2 2 2 2 3" xfId="3761" xr:uid="{77FD495F-44B9-4200-B8DD-E0D9510C7E3C}"/>
    <cellStyle name="Normal 3 6 2 2 2 2 3 2" xfId="12091" xr:uid="{E3D7822D-348D-4EB9-A5BC-0629F270182E}"/>
    <cellStyle name="Normal 3 6 2 2 2 2 3 2 2" xfId="28748" xr:uid="{CA96E360-8519-40E2-AD5E-BC8F098B6BD8}"/>
    <cellStyle name="Normal 3 6 2 2 2 2 3 3" xfId="20420" xr:uid="{0542C3FB-FE00-4CA0-AC62-441F3237036C}"/>
    <cellStyle name="Normal 3 6 2 2 2 2 4" xfId="6537" xr:uid="{63AE4B87-4786-4578-B68B-6FA5A300D8B9}"/>
    <cellStyle name="Normal 3 6 2 2 2 2 4 2" xfId="14867" xr:uid="{A14774B5-3E8A-4680-BD47-FC1BC7AD102B}"/>
    <cellStyle name="Normal 3 6 2 2 2 2 4 2 2" xfId="31524" xr:uid="{A975983C-BE1F-49EB-A60B-3DE462700AAE}"/>
    <cellStyle name="Normal 3 6 2 2 2 2 4 3" xfId="23196" xr:uid="{C6D791E3-7DD4-4054-9BAD-A8B6D09E9425}"/>
    <cellStyle name="Normal 3 6 2 2 2 2 5" xfId="9315" xr:uid="{A3C7EAFF-3E4F-4C6D-A338-950462F72708}"/>
    <cellStyle name="Normal 3 6 2 2 2 2 5 2" xfId="25972" xr:uid="{77314A7F-5B6E-42C0-8565-4EB3B86013AC}"/>
    <cellStyle name="Normal 3 6 2 2 2 2 6" xfId="17644" xr:uid="{57BFB3C4-072E-4255-91D2-9A6EE8E5BC87}"/>
    <cellStyle name="Normal 3 6 2 2 2 3" xfId="1824" xr:uid="{06A8DA6B-25AB-45B6-A9AD-A94E5AFCD1F7}"/>
    <cellStyle name="Normal 3 6 2 2 2 3 2" xfId="4614" xr:uid="{F386E809-DD10-433D-B413-A7F1C466EBAB}"/>
    <cellStyle name="Normal 3 6 2 2 2 3 2 2" xfId="12944" xr:uid="{C699CC49-951C-43FC-B65D-E352AA04595A}"/>
    <cellStyle name="Normal 3 6 2 2 2 3 2 2 2" xfId="29601" xr:uid="{C1946D79-43E9-47C7-BB08-990EA156B413}"/>
    <cellStyle name="Normal 3 6 2 2 2 3 2 3" xfId="21273" xr:uid="{58C44C61-9BB8-400E-8307-A77BC2108E6A}"/>
    <cellStyle name="Normal 3 6 2 2 2 3 3" xfId="7390" xr:uid="{7B4D1072-9C58-481D-A91D-30995868E50C}"/>
    <cellStyle name="Normal 3 6 2 2 2 3 3 2" xfId="15720" xr:uid="{F7AA6732-084E-477E-9A26-432A0BF640D6}"/>
    <cellStyle name="Normal 3 6 2 2 2 3 3 2 2" xfId="32377" xr:uid="{4FEFB7C8-B2B6-4B6B-A696-56CAAFA944E9}"/>
    <cellStyle name="Normal 3 6 2 2 2 3 3 3" xfId="24049" xr:uid="{B9F1A1E5-A7AF-4ADA-96B1-DE91EC535678}"/>
    <cellStyle name="Normal 3 6 2 2 2 3 4" xfId="10168" xr:uid="{6995B495-668D-47C3-B809-7285883E366D}"/>
    <cellStyle name="Normal 3 6 2 2 2 3 4 2" xfId="26825" xr:uid="{C852CC21-64E8-44EF-AB7D-44A0D10B7DA2}"/>
    <cellStyle name="Normal 3 6 2 2 2 3 5" xfId="18497" xr:uid="{1FE105F5-332B-4FA7-90F6-1F1D65432F05}"/>
    <cellStyle name="Normal 3 6 2 2 2 4" xfId="3287" xr:uid="{A38CB024-B2C7-467D-A3C5-10D0DBEA3039}"/>
    <cellStyle name="Normal 3 6 2 2 2 4 2" xfId="11617" xr:uid="{0B0EE7AE-C1FE-4747-B78B-02B689B2E619}"/>
    <cellStyle name="Normal 3 6 2 2 2 4 2 2" xfId="28274" xr:uid="{3E70DA61-A3C5-4202-A414-C5E86BF3F7CA}"/>
    <cellStyle name="Normal 3 6 2 2 2 4 3" xfId="19946" xr:uid="{AFB7249E-D9E2-41DA-AD49-A98027E1FB26}"/>
    <cellStyle name="Normal 3 6 2 2 2 5" xfId="6063" xr:uid="{F9729B4E-386F-484B-8DD0-808601BF50A4}"/>
    <cellStyle name="Normal 3 6 2 2 2 5 2" xfId="14393" xr:uid="{8649D0AF-217A-4BBE-900E-69C356E44FBE}"/>
    <cellStyle name="Normal 3 6 2 2 2 5 2 2" xfId="31050" xr:uid="{CEE57CA2-32C3-4594-A415-A709B433864B}"/>
    <cellStyle name="Normal 3 6 2 2 2 5 3" xfId="22722" xr:uid="{766D9A09-F982-45EE-8486-2130F712B622}"/>
    <cellStyle name="Normal 3 6 2 2 2 6" xfId="8841" xr:uid="{0A2AFE48-B813-40A3-B0E5-DEA964B366C7}"/>
    <cellStyle name="Normal 3 6 2 2 2 6 2" xfId="25498" xr:uid="{72F0B2CE-8B4B-438E-B8F7-32F8B70B61E0}"/>
    <cellStyle name="Normal 3 6 2 2 2 7" xfId="17170" xr:uid="{9E67D190-53B1-436D-8F31-58813E303132}"/>
    <cellStyle name="Normal 3 6 2 2 3" xfId="730" xr:uid="{2AA182A1-FDA6-4BC2-860A-8BF8104DB2A5}"/>
    <cellStyle name="Normal 3 6 2 2 3 2" xfId="2060" xr:uid="{5FB6E131-B011-49F7-A161-21C11F8299B8}"/>
    <cellStyle name="Normal 3 6 2 2 3 2 2" xfId="4850" xr:uid="{EFA84576-D3B2-448B-B0FE-F29C59552AB1}"/>
    <cellStyle name="Normal 3 6 2 2 3 2 2 2" xfId="13180" xr:uid="{B4141FFE-0586-42D2-B35C-553C05043F5D}"/>
    <cellStyle name="Normal 3 6 2 2 3 2 2 2 2" xfId="29837" xr:uid="{97342AEF-2A1E-41A0-8614-8F191F9C658A}"/>
    <cellStyle name="Normal 3 6 2 2 3 2 2 3" xfId="21509" xr:uid="{41D6883C-D18C-4ECB-90F8-A0410A67E740}"/>
    <cellStyle name="Normal 3 6 2 2 3 2 3" xfId="7626" xr:uid="{D3189CD0-6FC9-492F-9546-077070EDD04C}"/>
    <cellStyle name="Normal 3 6 2 2 3 2 3 2" xfId="15956" xr:uid="{20EA146E-87A2-4571-8610-94AC5227E680}"/>
    <cellStyle name="Normal 3 6 2 2 3 2 3 2 2" xfId="32613" xr:uid="{EE12740B-F182-4500-B1AF-A843CBCBE19F}"/>
    <cellStyle name="Normal 3 6 2 2 3 2 3 3" xfId="24285" xr:uid="{5579C685-8C3E-4949-9252-A55720219873}"/>
    <cellStyle name="Normal 3 6 2 2 3 2 4" xfId="10404" xr:uid="{0DFD1776-35B0-4EB9-9E8A-D48CADE0778D}"/>
    <cellStyle name="Normal 3 6 2 2 3 2 4 2" xfId="27061" xr:uid="{E901BF4D-D76B-409B-8C76-C9277890A588}"/>
    <cellStyle name="Normal 3 6 2 2 3 2 5" xfId="18733" xr:uid="{617FFC2E-48BD-4564-924F-94956CCBC066}"/>
    <cellStyle name="Normal 3 6 2 2 3 3" xfId="3523" xr:uid="{E533398F-3678-4E86-897B-4C45E031728C}"/>
    <cellStyle name="Normal 3 6 2 2 3 3 2" xfId="11853" xr:uid="{F90FEE1F-AAD0-40C0-9075-F81D8C1D458D}"/>
    <cellStyle name="Normal 3 6 2 2 3 3 2 2" xfId="28510" xr:uid="{79B059CA-6F2B-4486-8569-7129AA003E50}"/>
    <cellStyle name="Normal 3 6 2 2 3 3 3" xfId="20182" xr:uid="{A0DA484F-744D-4782-A01A-C78684C504D4}"/>
    <cellStyle name="Normal 3 6 2 2 3 4" xfId="6299" xr:uid="{2A404D71-41C3-46AC-BEEE-DEF332F2352C}"/>
    <cellStyle name="Normal 3 6 2 2 3 4 2" xfId="14629" xr:uid="{DBFFE127-3C64-4310-B74D-6816723A0760}"/>
    <cellStyle name="Normal 3 6 2 2 3 4 2 2" xfId="31286" xr:uid="{6AEEAA4A-95DB-4E9A-96AE-DD8BEED34D3A}"/>
    <cellStyle name="Normal 3 6 2 2 3 4 3" xfId="22958" xr:uid="{13B8B8FE-E2B0-4E02-8C5C-9765B11CFE4A}"/>
    <cellStyle name="Normal 3 6 2 2 3 5" xfId="9077" xr:uid="{BEF00030-A8F0-4535-9153-A81A2E56E806}"/>
    <cellStyle name="Normal 3 6 2 2 3 5 2" xfId="25734" xr:uid="{3363A38F-4B97-452A-B48B-C391CAFC881B}"/>
    <cellStyle name="Normal 3 6 2 2 3 6" xfId="17406" xr:uid="{82AEC50D-6250-4533-A9DC-357729484F28}"/>
    <cellStyle name="Normal 3 6 2 2 4" xfId="1207" xr:uid="{945FE456-7266-4F8A-89D5-FADA8DF93767}"/>
    <cellStyle name="Normal 3 6 2 2 4 2" xfId="2535" xr:uid="{235E825E-31CD-4E24-BA08-0BF6A0EA64DD}"/>
    <cellStyle name="Normal 3 6 2 2 4 2 2" xfId="5325" xr:uid="{35706F74-9F18-4C19-ADFD-F1918E1BA40E}"/>
    <cellStyle name="Normal 3 6 2 2 4 2 2 2" xfId="13655" xr:uid="{37320657-5682-4C1C-BF37-3BA2B801D42E}"/>
    <cellStyle name="Normal 3 6 2 2 4 2 2 2 2" xfId="30312" xr:uid="{8E41F519-D873-47B9-8A74-1BD87EC44A13}"/>
    <cellStyle name="Normal 3 6 2 2 4 2 2 3" xfId="21984" xr:uid="{D597F608-8C36-44D6-826B-827F79E418CD}"/>
    <cellStyle name="Normal 3 6 2 2 4 2 3" xfId="8101" xr:uid="{9CD2028D-23B5-4A00-9C52-DC2A6672C58B}"/>
    <cellStyle name="Normal 3 6 2 2 4 2 3 2" xfId="16431" xr:uid="{94F86E48-35AC-4762-9C33-5F4A9138D74A}"/>
    <cellStyle name="Normal 3 6 2 2 4 2 3 2 2" xfId="33088" xr:uid="{0A546C4E-9F56-48AD-BD19-5774970DEF53}"/>
    <cellStyle name="Normal 3 6 2 2 4 2 3 3" xfId="24760" xr:uid="{95EA55D1-97BB-4654-A9B0-8188F3F93CC4}"/>
    <cellStyle name="Normal 3 6 2 2 4 2 4" xfId="10879" xr:uid="{4B5BD530-6E8D-4912-87E5-AECD07844814}"/>
    <cellStyle name="Normal 3 6 2 2 4 2 4 2" xfId="27536" xr:uid="{721E10F6-3775-4B8F-9240-5B79045DB574}"/>
    <cellStyle name="Normal 3 6 2 2 4 2 5" xfId="19208" xr:uid="{FE1563C8-18A2-4E09-A4A7-D2F2C442D01F}"/>
    <cellStyle name="Normal 3 6 2 2 4 3" xfId="3998" xr:uid="{BFBD4905-383F-42F5-898E-582A0B1DE096}"/>
    <cellStyle name="Normal 3 6 2 2 4 3 2" xfId="12328" xr:uid="{1C45CA6F-934F-4E47-AF33-75546FEE9330}"/>
    <cellStyle name="Normal 3 6 2 2 4 3 2 2" xfId="28985" xr:uid="{76E59063-62BD-4A0A-9EDB-032748DBA95A}"/>
    <cellStyle name="Normal 3 6 2 2 4 3 3" xfId="20657" xr:uid="{9EBE8E7F-E1B5-43F5-A164-115E5116A357}"/>
    <cellStyle name="Normal 3 6 2 2 4 4" xfId="6774" xr:uid="{5297E9FE-360E-4078-8ECF-27ADB84BD6E9}"/>
    <cellStyle name="Normal 3 6 2 2 4 4 2" xfId="15104" xr:uid="{EF4B950B-DABC-4067-A6C6-DB152C8D73CB}"/>
    <cellStyle name="Normal 3 6 2 2 4 4 2 2" xfId="31761" xr:uid="{1906EADE-799E-4D58-BC64-3D2979FF95FB}"/>
    <cellStyle name="Normal 3 6 2 2 4 4 3" xfId="23433" xr:uid="{71B32A67-15DD-42D4-8F99-E60DA2B57F27}"/>
    <cellStyle name="Normal 3 6 2 2 4 5" xfId="9552" xr:uid="{21B924BC-8334-4156-80F7-A8D184C1729E}"/>
    <cellStyle name="Normal 3 6 2 2 4 5 2" xfId="26209" xr:uid="{FEF664EA-5B56-4C3B-B3D3-703A11728713}"/>
    <cellStyle name="Normal 3 6 2 2 4 6" xfId="17881" xr:uid="{4454E557-12B1-4F7F-A91C-7054AC79A6ED}"/>
    <cellStyle name="Normal 3 6 2 2 5" xfId="1587" xr:uid="{3B3C9F99-A96D-403B-8931-486C181A37B2}"/>
    <cellStyle name="Normal 3 6 2 2 5 2" xfId="4377" xr:uid="{5C3EA60B-0288-47B1-B670-384755ADFC65}"/>
    <cellStyle name="Normal 3 6 2 2 5 2 2" xfId="12707" xr:uid="{C573C695-B529-436E-9DDA-8897DB42C017}"/>
    <cellStyle name="Normal 3 6 2 2 5 2 2 2" xfId="29364" xr:uid="{09A51067-6F45-4EE5-A5D0-2D0377193A44}"/>
    <cellStyle name="Normal 3 6 2 2 5 2 3" xfId="21036" xr:uid="{B6AD067A-4190-468F-8333-B3054FBDA043}"/>
    <cellStyle name="Normal 3 6 2 2 5 3" xfId="7153" xr:uid="{C94AB4E1-9CBC-4B51-AD2E-E285F5C21169}"/>
    <cellStyle name="Normal 3 6 2 2 5 3 2" xfId="15483" xr:uid="{F4C8E38E-D1FB-4224-8871-389F876FA162}"/>
    <cellStyle name="Normal 3 6 2 2 5 3 2 2" xfId="32140" xr:uid="{29470799-9BFE-499D-B0C6-57687047DC58}"/>
    <cellStyle name="Normal 3 6 2 2 5 3 3" xfId="23812" xr:uid="{070A6C13-C0C6-4CB4-939E-F5F57553FE2C}"/>
    <cellStyle name="Normal 3 6 2 2 5 4" xfId="9931" xr:uid="{645C575E-B2CF-4ACB-A4D2-681219194827}"/>
    <cellStyle name="Normal 3 6 2 2 5 4 2" xfId="26588" xr:uid="{C3A8D581-DF30-4E19-8A3F-E1A13F105D0D}"/>
    <cellStyle name="Normal 3 6 2 2 5 5" xfId="18260" xr:uid="{F8F45BE9-59D0-4769-A22B-463254969CD7}"/>
    <cellStyle name="Normal 3 6 2 2 6" xfId="3050" xr:uid="{1D450DBC-FC73-44D3-9CB5-97257D9689C6}"/>
    <cellStyle name="Normal 3 6 2 2 6 2" xfId="11380" xr:uid="{9D6A236B-7971-4542-83DA-813119D93657}"/>
    <cellStyle name="Normal 3 6 2 2 6 2 2" xfId="28037" xr:uid="{B7AAC6B4-80C5-43C0-9AE3-C035A9350B81}"/>
    <cellStyle name="Normal 3 6 2 2 6 3" xfId="19709" xr:uid="{0096146A-E380-4B0A-90F8-23B0CFD34F87}"/>
    <cellStyle name="Normal 3 6 2 2 7" xfId="5826" xr:uid="{853EF857-6944-46A8-824B-DC51AC2BA689}"/>
    <cellStyle name="Normal 3 6 2 2 7 2" xfId="14156" xr:uid="{24BEF2EE-1135-411B-892C-5A61EF7B2B10}"/>
    <cellStyle name="Normal 3 6 2 2 7 2 2" xfId="30813" xr:uid="{879052DA-F727-495E-BA4B-586461B14A4B}"/>
    <cellStyle name="Normal 3 6 2 2 7 3" xfId="22485" xr:uid="{5CB39133-0EC5-4B76-9BE5-9B5692A89AD3}"/>
    <cellStyle name="Normal 3 6 2 2 8" xfId="8604" xr:uid="{B4D71F24-AC01-4DA8-AD49-7BADA7D4A06E}"/>
    <cellStyle name="Normal 3 6 2 2 8 2" xfId="25261" xr:uid="{340CAA7C-C6E9-43A3-9D49-F597A7E01764}"/>
    <cellStyle name="Normal 3 6 2 2 9" xfId="16933" xr:uid="{CCCD4114-D52D-4789-B5CB-369A8651937D}"/>
    <cellStyle name="Normal 3 6 2 3" xfId="374" xr:uid="{BEBA2C22-5E40-4E07-ADC9-A5C7EDBB3D2C}"/>
    <cellStyle name="Normal 3 6 2 3 2" xfId="852" xr:uid="{C1D149F8-8F08-43E2-A096-BD75063E8B85}"/>
    <cellStyle name="Normal 3 6 2 3 2 2" xfId="2180" xr:uid="{35E91AB8-2CDF-4433-B175-97CA639AA2F3}"/>
    <cellStyle name="Normal 3 6 2 3 2 2 2" xfId="4970" xr:uid="{8E8AE0D8-5A12-4AB4-9CD7-CAEB11FA3DE4}"/>
    <cellStyle name="Normal 3 6 2 3 2 2 2 2" xfId="13300" xr:uid="{897C7B37-2B02-4C2A-9ABB-9955E4311B57}"/>
    <cellStyle name="Normal 3 6 2 3 2 2 2 2 2" xfId="29957" xr:uid="{CAEBBAC5-525C-434F-BA22-295FAEEDF0FB}"/>
    <cellStyle name="Normal 3 6 2 3 2 2 2 3" xfId="21629" xr:uid="{919AF36D-CF39-4282-ABED-8F65731A081D}"/>
    <cellStyle name="Normal 3 6 2 3 2 2 3" xfId="7746" xr:uid="{D5E0168E-99BF-45B4-901B-9CA8AB001068}"/>
    <cellStyle name="Normal 3 6 2 3 2 2 3 2" xfId="16076" xr:uid="{6D87BFAB-C235-42E4-8613-BDD22A88FFEA}"/>
    <cellStyle name="Normal 3 6 2 3 2 2 3 2 2" xfId="32733" xr:uid="{80B88D9F-410F-43A8-A106-7415017995EB}"/>
    <cellStyle name="Normal 3 6 2 3 2 2 3 3" xfId="24405" xr:uid="{A16BE993-6C81-439A-9412-14542135B283}"/>
    <cellStyle name="Normal 3 6 2 3 2 2 4" xfId="10524" xr:uid="{E7714839-CF04-47F9-8EB6-9A8F8EF7A3EF}"/>
    <cellStyle name="Normal 3 6 2 3 2 2 4 2" xfId="27181" xr:uid="{30B8FF1E-CEEC-4211-90F7-91130F50193F}"/>
    <cellStyle name="Normal 3 6 2 3 2 2 5" xfId="18853" xr:uid="{CA11AF45-5836-4481-AF64-80307D46DBAC}"/>
    <cellStyle name="Normal 3 6 2 3 2 3" xfId="3643" xr:uid="{F241C0EB-003C-4FAE-9E30-AE72FA0B4FCC}"/>
    <cellStyle name="Normal 3 6 2 3 2 3 2" xfId="11973" xr:uid="{70A0C9BA-C8A9-40FD-ADE9-55C01778544F}"/>
    <cellStyle name="Normal 3 6 2 3 2 3 2 2" xfId="28630" xr:uid="{80239C1E-227E-4786-8590-8FC8E166009C}"/>
    <cellStyle name="Normal 3 6 2 3 2 3 3" xfId="20302" xr:uid="{F23D5EE0-4637-41B0-9CCB-7DEE8117E7A5}"/>
    <cellStyle name="Normal 3 6 2 3 2 4" xfId="6419" xr:uid="{86D2C4B1-9D1E-448E-8E7E-D98845F132A9}"/>
    <cellStyle name="Normal 3 6 2 3 2 4 2" xfId="14749" xr:uid="{7E5F919B-0726-4AA6-A425-92CBC6E214D3}"/>
    <cellStyle name="Normal 3 6 2 3 2 4 2 2" xfId="31406" xr:uid="{3ABEAB31-1D87-4F75-B8F7-84604AC5B49A}"/>
    <cellStyle name="Normal 3 6 2 3 2 4 3" xfId="23078" xr:uid="{4697CE31-7875-47A1-B5F5-8FC7D06D36DD}"/>
    <cellStyle name="Normal 3 6 2 3 2 5" xfId="9197" xr:uid="{502EC3E2-0D69-4A48-9039-7D60BC666B1F}"/>
    <cellStyle name="Normal 3 6 2 3 2 5 2" xfId="25854" xr:uid="{DC5BF077-51EF-4BA0-BE32-38E5C5D2B31F}"/>
    <cellStyle name="Normal 3 6 2 3 2 6" xfId="17526" xr:uid="{197923CB-C993-4FF4-96FA-135B04811580}"/>
    <cellStyle name="Normal 3 6 2 3 3" xfId="1704" xr:uid="{0F6C486C-E71F-4A02-9428-CE855537CFB8}"/>
    <cellStyle name="Normal 3 6 2 3 3 2" xfId="4494" xr:uid="{248FFEF8-9415-44F8-B96E-8861870A12CF}"/>
    <cellStyle name="Normal 3 6 2 3 3 2 2" xfId="12824" xr:uid="{69EFEED9-C4AC-4269-AC0A-DF1733AE159B}"/>
    <cellStyle name="Normal 3 6 2 3 3 2 2 2" xfId="29481" xr:uid="{6BAE0E36-BDDB-4DBF-9609-5C2F6B3E89DE}"/>
    <cellStyle name="Normal 3 6 2 3 3 2 3" xfId="21153" xr:uid="{9E943623-A487-4E01-92FA-97D8928422DA}"/>
    <cellStyle name="Normal 3 6 2 3 3 3" xfId="7270" xr:uid="{9DA82708-5B12-49D0-99AC-20C9C01298BB}"/>
    <cellStyle name="Normal 3 6 2 3 3 3 2" xfId="15600" xr:uid="{3A3C79A3-8D52-433A-B6F0-044E94FD4EA9}"/>
    <cellStyle name="Normal 3 6 2 3 3 3 2 2" xfId="32257" xr:uid="{5A09A06E-4567-4F7B-9BB3-57033E77B5BA}"/>
    <cellStyle name="Normal 3 6 2 3 3 3 3" xfId="23929" xr:uid="{66DFA64E-7DBA-47E2-9D38-BD2FAA9D1644}"/>
    <cellStyle name="Normal 3 6 2 3 3 4" xfId="10048" xr:uid="{51ABD809-043C-4BA6-BAF6-3F6DF905E351}"/>
    <cellStyle name="Normal 3 6 2 3 3 4 2" xfId="26705" xr:uid="{16620BA8-AFB6-411B-924E-2CE2A12887E8}"/>
    <cellStyle name="Normal 3 6 2 3 3 5" xfId="18377" xr:uid="{966058DC-2060-48D6-8FFA-5A5F4BC84089}"/>
    <cellStyle name="Normal 3 6 2 3 4" xfId="3167" xr:uid="{201CEAB3-660D-4F43-96F9-8EBCA53AC248}"/>
    <cellStyle name="Normal 3 6 2 3 4 2" xfId="11497" xr:uid="{5F2ECF60-BFF7-4E4B-BA3E-88F01B9E3EC1}"/>
    <cellStyle name="Normal 3 6 2 3 4 2 2" xfId="28154" xr:uid="{B752754A-85CE-4347-8D96-2B8C54B27049}"/>
    <cellStyle name="Normal 3 6 2 3 4 3" xfId="19826" xr:uid="{EA82722D-680D-4046-A817-B309C221B292}"/>
    <cellStyle name="Normal 3 6 2 3 5" xfId="5943" xr:uid="{807DFD7C-FB01-4A92-B7C1-42989736BD8E}"/>
    <cellStyle name="Normal 3 6 2 3 5 2" xfId="14273" xr:uid="{0E8DAA12-3187-42D5-848D-62BE9F95E80F}"/>
    <cellStyle name="Normal 3 6 2 3 5 2 2" xfId="30930" xr:uid="{D1B3B010-C075-4056-94FD-A41A6138F24B}"/>
    <cellStyle name="Normal 3 6 2 3 5 3" xfId="22602" xr:uid="{EB60C8DC-EE11-472C-B24C-EAC36159AD71}"/>
    <cellStyle name="Normal 3 6 2 3 6" xfId="8721" xr:uid="{2056FE06-3820-4531-95EB-3C6159E608AE}"/>
    <cellStyle name="Normal 3 6 2 3 6 2" xfId="25378" xr:uid="{03E19F92-BC36-463C-AA2F-60B7F84A0D62}"/>
    <cellStyle name="Normal 3 6 2 3 7" xfId="17050" xr:uid="{21CBB183-0964-451E-A495-530E71A899DD}"/>
    <cellStyle name="Normal 3 6 2 4" xfId="610" xr:uid="{E54CB5AA-46F9-456B-A799-4423154BCFF8}"/>
    <cellStyle name="Normal 3 6 2 4 2" xfId="1940" xr:uid="{75425D68-2495-4D30-83BA-E9F85693E349}"/>
    <cellStyle name="Normal 3 6 2 4 2 2" xfId="4730" xr:uid="{9CC95167-FA3A-4B61-9CE1-80DD01A44EE9}"/>
    <cellStyle name="Normal 3 6 2 4 2 2 2" xfId="13060" xr:uid="{DCCE82A8-D201-4266-8C74-96D801AC6468}"/>
    <cellStyle name="Normal 3 6 2 4 2 2 2 2" xfId="29717" xr:uid="{7CF18820-8D66-47EA-8330-7758B01ED73D}"/>
    <cellStyle name="Normal 3 6 2 4 2 2 3" xfId="21389" xr:uid="{F74613C8-8FC0-4236-AECA-411058CE0236}"/>
    <cellStyle name="Normal 3 6 2 4 2 3" xfId="7506" xr:uid="{0166E4C0-84EC-4763-9976-B36D01B40A1E}"/>
    <cellStyle name="Normal 3 6 2 4 2 3 2" xfId="15836" xr:uid="{327B0875-4A28-4B67-A919-AA6396BED6B8}"/>
    <cellStyle name="Normal 3 6 2 4 2 3 2 2" xfId="32493" xr:uid="{B63F8D0A-1E94-4885-B0BB-1BE9D65C91B7}"/>
    <cellStyle name="Normal 3 6 2 4 2 3 3" xfId="24165" xr:uid="{89B8903B-CFC4-491C-AA4E-2B67B00E1502}"/>
    <cellStyle name="Normal 3 6 2 4 2 4" xfId="10284" xr:uid="{9980C04E-4245-4CF5-BB6C-FC1A19A22D9C}"/>
    <cellStyle name="Normal 3 6 2 4 2 4 2" xfId="26941" xr:uid="{B262F6FB-58E0-48C7-A02F-A95F3163C673}"/>
    <cellStyle name="Normal 3 6 2 4 2 5" xfId="18613" xr:uid="{0AD1E1E6-022C-4DDA-B968-74E5D8245D18}"/>
    <cellStyle name="Normal 3 6 2 4 3" xfId="3403" xr:uid="{4002FBF8-E569-4903-AA91-3C4BF3398052}"/>
    <cellStyle name="Normal 3 6 2 4 3 2" xfId="11733" xr:uid="{A95ACEE4-B819-4668-BDFC-632EFA7C560E}"/>
    <cellStyle name="Normal 3 6 2 4 3 2 2" xfId="28390" xr:uid="{63F8B016-D230-4454-86F7-6CE276933070}"/>
    <cellStyle name="Normal 3 6 2 4 3 3" xfId="20062" xr:uid="{8C112E68-4DA2-47BE-890B-CB2AF8225B43}"/>
    <cellStyle name="Normal 3 6 2 4 4" xfId="6179" xr:uid="{F2140BBD-4552-4F96-858A-8A475430B803}"/>
    <cellStyle name="Normal 3 6 2 4 4 2" xfId="14509" xr:uid="{AF3B11E0-3F87-46DC-B1C6-9FABB1DD840C}"/>
    <cellStyle name="Normal 3 6 2 4 4 2 2" xfId="31166" xr:uid="{7E6A30B5-1D8D-4841-A0B3-5E15D72B1F9B}"/>
    <cellStyle name="Normal 3 6 2 4 4 3" xfId="22838" xr:uid="{AC4A7E6A-E674-4F6A-AD60-35407E433E9F}"/>
    <cellStyle name="Normal 3 6 2 4 5" xfId="8957" xr:uid="{2DA16B56-67E4-4794-AB08-4AA2A299FAD1}"/>
    <cellStyle name="Normal 3 6 2 4 5 2" xfId="25614" xr:uid="{B605283A-E78C-457B-A8EC-A4DB12B13A17}"/>
    <cellStyle name="Normal 3 6 2 4 6" xfId="17286" xr:uid="{1681D5B0-57E0-4407-BDEB-66FE149D02E0}"/>
    <cellStyle name="Normal 3 6 2 5" xfId="1087" xr:uid="{75D6D155-B355-464B-8187-F9C33FF002F2}"/>
    <cellStyle name="Normal 3 6 2 5 2" xfId="2415" xr:uid="{989E12A2-D76A-462A-8FB6-3577D8D47D73}"/>
    <cellStyle name="Normal 3 6 2 5 2 2" xfId="5205" xr:uid="{CCA48E19-36FD-41E3-BD48-0600D3D20149}"/>
    <cellStyle name="Normal 3 6 2 5 2 2 2" xfId="13535" xr:uid="{FC7A6D80-82CC-4483-8935-41C7EDE31C17}"/>
    <cellStyle name="Normal 3 6 2 5 2 2 2 2" xfId="30192" xr:uid="{9A290D06-08E1-4D75-93CF-A57EF5CDF6FB}"/>
    <cellStyle name="Normal 3 6 2 5 2 2 3" xfId="21864" xr:uid="{6F2E7B89-8453-44FE-9448-5074460CB583}"/>
    <cellStyle name="Normal 3 6 2 5 2 3" xfId="7981" xr:uid="{3485E963-972B-4570-8331-F4BFF28D6793}"/>
    <cellStyle name="Normal 3 6 2 5 2 3 2" xfId="16311" xr:uid="{7A85B781-8488-410B-BDBE-66E9E3AA0D20}"/>
    <cellStyle name="Normal 3 6 2 5 2 3 2 2" xfId="32968" xr:uid="{D982D11E-809C-45F7-A4E8-1A097843B682}"/>
    <cellStyle name="Normal 3 6 2 5 2 3 3" xfId="24640" xr:uid="{1A3378AE-6FE1-4EF7-B94E-9E0190E818D8}"/>
    <cellStyle name="Normal 3 6 2 5 2 4" xfId="10759" xr:uid="{ED7EA6B8-0501-47BA-BABE-2D3D81735DAB}"/>
    <cellStyle name="Normal 3 6 2 5 2 4 2" xfId="27416" xr:uid="{033D21DD-E64F-4FC2-92F4-6FA0CE105366}"/>
    <cellStyle name="Normal 3 6 2 5 2 5" xfId="19088" xr:uid="{6307979E-ED35-4347-B031-D9C4D17F5F68}"/>
    <cellStyle name="Normal 3 6 2 5 3" xfId="3878" xr:uid="{F0D9BAC2-2181-4E4E-BF81-F0E84C16B022}"/>
    <cellStyle name="Normal 3 6 2 5 3 2" xfId="12208" xr:uid="{50621104-5D5E-4628-A3EC-3DD4CE2A391D}"/>
    <cellStyle name="Normal 3 6 2 5 3 2 2" xfId="28865" xr:uid="{541A3DB1-0B68-4209-B2F5-A46F63558AB2}"/>
    <cellStyle name="Normal 3 6 2 5 3 3" xfId="20537" xr:uid="{D2DD4FCB-105D-4859-B2BB-FDE9E066DBC4}"/>
    <cellStyle name="Normal 3 6 2 5 4" xfId="6654" xr:uid="{B99F827E-331F-4E15-8178-89DA5DD14AB9}"/>
    <cellStyle name="Normal 3 6 2 5 4 2" xfId="14984" xr:uid="{1F153D32-7865-4BFB-B279-9F81C25D40B7}"/>
    <cellStyle name="Normal 3 6 2 5 4 2 2" xfId="31641" xr:uid="{BADC5E36-85F5-40E3-9EA2-9BAAEF20818A}"/>
    <cellStyle name="Normal 3 6 2 5 4 3" xfId="23313" xr:uid="{B9FA438B-C685-43CF-8DE6-69C20CD2CE15}"/>
    <cellStyle name="Normal 3 6 2 5 5" xfId="9432" xr:uid="{6278B745-62CE-4292-9400-2AD00746485F}"/>
    <cellStyle name="Normal 3 6 2 5 5 2" xfId="26089" xr:uid="{78AE1E8F-9648-4117-8755-E1E1A27AF7B0}"/>
    <cellStyle name="Normal 3 6 2 5 6" xfId="17761" xr:uid="{162865BB-602D-4068-A095-3F4F52BF1521}"/>
    <cellStyle name="Normal 3 6 2 6" xfId="1352" xr:uid="{A935A2E2-2720-40C4-82A3-F7A7E649FD1A}"/>
    <cellStyle name="Normal 3 6 2 6 2" xfId="2680" xr:uid="{58B9AFAE-5663-4B53-97BB-795AAB529CC0}"/>
    <cellStyle name="Normal 3 6 2 6 2 2" xfId="5470" xr:uid="{4A0A255A-3306-49FF-8D91-FD4CF3F6A6A8}"/>
    <cellStyle name="Normal 3 6 2 6 2 2 2" xfId="13800" xr:uid="{A0737CA2-FFEE-447D-A18B-C513783BA4B6}"/>
    <cellStyle name="Normal 3 6 2 6 2 2 2 2" xfId="30457" xr:uid="{95CDB8CA-F490-416F-8B3B-80F93C006200}"/>
    <cellStyle name="Normal 3 6 2 6 2 2 3" xfId="22129" xr:uid="{C3ABB0A5-EE47-4E22-A801-C7BD853C31AD}"/>
    <cellStyle name="Normal 3 6 2 6 2 3" xfId="8246" xr:uid="{ADB607FD-C087-4168-BFFF-37D5C9A285FE}"/>
    <cellStyle name="Normal 3 6 2 6 2 3 2" xfId="16576" xr:uid="{83FBC70E-FEC9-415B-BAAF-3B913582313E}"/>
    <cellStyle name="Normal 3 6 2 6 2 3 2 2" xfId="33233" xr:uid="{2880DE85-CF86-437C-B722-16154A604508}"/>
    <cellStyle name="Normal 3 6 2 6 2 3 3" xfId="24905" xr:uid="{9E1B5081-7113-4EC7-817A-0AE76270A84F}"/>
    <cellStyle name="Normal 3 6 2 6 2 4" xfId="11024" xr:uid="{0A7B9E60-5B98-441A-BB46-292BA3042CFB}"/>
    <cellStyle name="Normal 3 6 2 6 2 4 2" xfId="27681" xr:uid="{6B41BA00-102C-4D3A-BF3E-1773FCC694B6}"/>
    <cellStyle name="Normal 3 6 2 6 2 5" xfId="19353" xr:uid="{89066E2F-F273-4171-99C1-1D53015D7566}"/>
    <cellStyle name="Normal 3 6 2 6 3" xfId="4143" xr:uid="{483D7B66-A241-4A52-AA20-BCD6DF06CB28}"/>
    <cellStyle name="Normal 3 6 2 6 3 2" xfId="12473" xr:uid="{8C1AE083-75A8-47BF-8743-85E3BE15CCFF}"/>
    <cellStyle name="Normal 3 6 2 6 3 2 2" xfId="29130" xr:uid="{B099FCFD-E6F5-411B-B110-9FCB410E8575}"/>
    <cellStyle name="Normal 3 6 2 6 3 3" xfId="20802" xr:uid="{18C2B377-411B-4B1D-8159-0F5E90195CDA}"/>
    <cellStyle name="Normal 3 6 2 6 4" xfId="6919" xr:uid="{1949F056-F39E-4613-9B54-52CDEBF97754}"/>
    <cellStyle name="Normal 3 6 2 6 4 2" xfId="15249" xr:uid="{5BA6CC8B-9DD7-4443-B327-F20BBC5EEA7A}"/>
    <cellStyle name="Normal 3 6 2 6 4 2 2" xfId="31906" xr:uid="{7DDBC7C6-9C2A-4927-9476-D28342443790}"/>
    <cellStyle name="Normal 3 6 2 6 4 3" xfId="23578" xr:uid="{DF17347B-F7B3-42C4-B2A9-0A9DD5AE4ED0}"/>
    <cellStyle name="Normal 3 6 2 6 5" xfId="9697" xr:uid="{1E2C7ECE-0A8C-4BB0-916E-43679F906A6E}"/>
    <cellStyle name="Normal 3 6 2 6 5 2" xfId="26354" xr:uid="{2787407E-635F-47A5-B737-C26B94DB6916}"/>
    <cellStyle name="Normal 3 6 2 6 6" xfId="18026" xr:uid="{22115D1B-4EB4-4A5D-AA07-9E0555EE5D31}"/>
    <cellStyle name="Normal 3 6 2 7" xfId="1467" xr:uid="{9EC149A9-8AC4-4AB8-A003-30F123E2AE0E}"/>
    <cellStyle name="Normal 3 6 2 7 2" xfId="4257" xr:uid="{17DB8B74-2505-4391-9A64-FC273C4FB254}"/>
    <cellStyle name="Normal 3 6 2 7 2 2" xfId="12587" xr:uid="{012DF93A-21F2-40FD-883E-36B25F715CA4}"/>
    <cellStyle name="Normal 3 6 2 7 2 2 2" xfId="29244" xr:uid="{6A1743A4-B972-4131-B0B7-2FB3799B878C}"/>
    <cellStyle name="Normal 3 6 2 7 2 3" xfId="20916" xr:uid="{8DF6F838-368A-44A1-9CC8-338971A45FD8}"/>
    <cellStyle name="Normal 3 6 2 7 3" xfId="7033" xr:uid="{EC4238A0-7965-43C2-A979-5C3F4DA0AC44}"/>
    <cellStyle name="Normal 3 6 2 7 3 2" xfId="15363" xr:uid="{5A259C69-3272-4801-9590-D6BEAD07F357}"/>
    <cellStyle name="Normal 3 6 2 7 3 2 2" xfId="32020" xr:uid="{51692D77-19ED-492E-BD34-847FB8A1D462}"/>
    <cellStyle name="Normal 3 6 2 7 3 3" xfId="23692" xr:uid="{302C9DAB-02D1-4EC7-B61C-D2ED42FF2A14}"/>
    <cellStyle name="Normal 3 6 2 7 4" xfId="9811" xr:uid="{AAA88EB5-4A3B-4D82-A52A-8BDB001CAD3E}"/>
    <cellStyle name="Normal 3 6 2 7 4 2" xfId="26468" xr:uid="{48890D8B-B26D-472A-B58F-F95D7FAEB979}"/>
    <cellStyle name="Normal 3 6 2 7 5" xfId="18140" xr:uid="{079111E8-EC33-4D90-8887-06917F143278}"/>
    <cellStyle name="Normal 3 6 2 8" xfId="2930" xr:uid="{C7DA0F1C-6F74-4AF2-9558-88D5DCAA65D4}"/>
    <cellStyle name="Normal 3 6 2 8 2" xfId="11260" xr:uid="{B891CF50-1689-46B5-B73E-F61D11167D3C}"/>
    <cellStyle name="Normal 3 6 2 8 2 2" xfId="27917" xr:uid="{733E0D1F-F5D6-4151-80DF-08CC433E7B6A}"/>
    <cellStyle name="Normal 3 6 2 8 3" xfId="19589" xr:uid="{3076729E-7981-4082-B218-8D0DAFCB0B9F}"/>
    <cellStyle name="Normal 3 6 2 9" xfId="5706" xr:uid="{47901BF0-EA8A-46A3-A64D-A0E36B12BA61}"/>
    <cellStyle name="Normal 3 6 2 9 2" xfId="14036" xr:uid="{25ABBDD6-DDBD-43A2-8F04-2E737D180A52}"/>
    <cellStyle name="Normal 3 6 2 9 2 2" xfId="30693" xr:uid="{3DB6DBEB-B19B-4B84-B1CF-D234CFA0132A}"/>
    <cellStyle name="Normal 3 6 2 9 3" xfId="22365" xr:uid="{85254AF2-29A6-4312-A911-EDA67F3AECC7}"/>
    <cellStyle name="Normal 3 6 3" xfId="191" xr:uid="{908671A7-59E5-431F-8E9E-B1584DAB6663}"/>
    <cellStyle name="Normal 3 6 3 2" xfId="432" xr:uid="{87F34469-B7EA-48D3-A299-CCC0CF6D7904}"/>
    <cellStyle name="Normal 3 6 3 2 2" xfId="909" xr:uid="{EC85AA56-6018-48B4-BF37-4CA00FE0516F}"/>
    <cellStyle name="Normal 3 6 3 2 2 2" xfId="2237" xr:uid="{5C68AA76-0CF9-4653-837F-DD4BEA1AAC6E}"/>
    <cellStyle name="Normal 3 6 3 2 2 2 2" xfId="5027" xr:uid="{B293E410-B6B1-4F63-9D9C-0DBF0ACF4BDB}"/>
    <cellStyle name="Normal 3 6 3 2 2 2 2 2" xfId="13357" xr:uid="{406A1CAA-61C7-4B93-868D-F34EF0A43105}"/>
    <cellStyle name="Normal 3 6 3 2 2 2 2 2 2" xfId="30014" xr:uid="{43B6FCC6-F631-4897-9FC0-303C21DF61A6}"/>
    <cellStyle name="Normal 3 6 3 2 2 2 2 3" xfId="21686" xr:uid="{482F6456-89C5-4678-A77B-517D6ACE5B87}"/>
    <cellStyle name="Normal 3 6 3 2 2 2 3" xfId="7803" xr:uid="{232E0C4F-7380-4E79-A80F-B40D43ABD6B7}"/>
    <cellStyle name="Normal 3 6 3 2 2 2 3 2" xfId="16133" xr:uid="{CE4E68F6-8FC0-486A-A2CC-99BE400609FE}"/>
    <cellStyle name="Normal 3 6 3 2 2 2 3 2 2" xfId="32790" xr:uid="{1989C7F8-8277-4887-8856-D77F5A76FA2C}"/>
    <cellStyle name="Normal 3 6 3 2 2 2 3 3" xfId="24462" xr:uid="{68E8DFB9-9AE6-4D55-B216-7BA71D5DEE81}"/>
    <cellStyle name="Normal 3 6 3 2 2 2 4" xfId="10581" xr:uid="{CD1D80FC-E5AA-4644-BDA7-6BF8E2FD662E}"/>
    <cellStyle name="Normal 3 6 3 2 2 2 4 2" xfId="27238" xr:uid="{BC3BCFB0-171C-4919-8C43-D521982979B7}"/>
    <cellStyle name="Normal 3 6 3 2 2 2 5" xfId="18910" xr:uid="{76177BDA-8EAB-42A2-A896-5DB10EEDDCF0}"/>
    <cellStyle name="Normal 3 6 3 2 2 3" xfId="3700" xr:uid="{FDE64CF4-5A53-4956-8FA0-EDA4A1B739FF}"/>
    <cellStyle name="Normal 3 6 3 2 2 3 2" xfId="12030" xr:uid="{4EEECE86-AC0E-4697-8110-CD7C300AB1A1}"/>
    <cellStyle name="Normal 3 6 3 2 2 3 2 2" xfId="28687" xr:uid="{A8923414-286E-4177-A701-26CAAFB0A15C}"/>
    <cellStyle name="Normal 3 6 3 2 2 3 3" xfId="20359" xr:uid="{12D954F1-FA5E-4B08-A216-75DD2D900E4D}"/>
    <cellStyle name="Normal 3 6 3 2 2 4" xfId="6476" xr:uid="{17FC1598-858E-4D6D-9BE3-22CC2A22995D}"/>
    <cellStyle name="Normal 3 6 3 2 2 4 2" xfId="14806" xr:uid="{6C7B61BA-7C32-4B48-ACED-A92BDB6AA3D7}"/>
    <cellStyle name="Normal 3 6 3 2 2 4 2 2" xfId="31463" xr:uid="{E1048D26-FFCE-4532-801C-ADAF3F1A0B93}"/>
    <cellStyle name="Normal 3 6 3 2 2 4 3" xfId="23135" xr:uid="{9839355B-FD0C-42AB-87B6-E11D74FCAD52}"/>
    <cellStyle name="Normal 3 6 3 2 2 5" xfId="9254" xr:uid="{8777145D-78E0-4B7C-9BFE-31DF45A25C2B}"/>
    <cellStyle name="Normal 3 6 3 2 2 5 2" xfId="25911" xr:uid="{671EE5D9-BFEE-4D82-8A4A-85972B90EAF9}"/>
    <cellStyle name="Normal 3 6 3 2 2 6" xfId="17583" xr:uid="{908299C6-2E4D-4E28-A453-68867A64D8E9}"/>
    <cellStyle name="Normal 3 6 3 2 3" xfId="1762" xr:uid="{328482A9-173A-40A2-8005-E38ACCC7A8C9}"/>
    <cellStyle name="Normal 3 6 3 2 3 2" xfId="4552" xr:uid="{8F096332-C0FD-409D-B51E-AD6AC7440394}"/>
    <cellStyle name="Normal 3 6 3 2 3 2 2" xfId="12882" xr:uid="{4E59E2D3-423D-4583-B0F5-A82D740DEED0}"/>
    <cellStyle name="Normal 3 6 3 2 3 2 2 2" xfId="29539" xr:uid="{777588BF-E534-4110-BB0E-599F8D0A609A}"/>
    <cellStyle name="Normal 3 6 3 2 3 2 3" xfId="21211" xr:uid="{1CFA3F3B-167B-42E9-BB3B-8AE698CB84D2}"/>
    <cellStyle name="Normal 3 6 3 2 3 3" xfId="7328" xr:uid="{DEBF43BD-86F7-4529-BE66-F7176404E336}"/>
    <cellStyle name="Normal 3 6 3 2 3 3 2" xfId="15658" xr:uid="{2C15BCE6-04C8-4B56-B97C-8765889F6CA9}"/>
    <cellStyle name="Normal 3 6 3 2 3 3 2 2" xfId="32315" xr:uid="{96C3B359-02D5-4C33-8AE2-885BD5CC40AF}"/>
    <cellStyle name="Normal 3 6 3 2 3 3 3" xfId="23987" xr:uid="{2338FAB5-00BE-495A-9F61-0A41CB654BA9}"/>
    <cellStyle name="Normal 3 6 3 2 3 4" xfId="10106" xr:uid="{386C279B-610C-4162-BE61-5C94819A93A4}"/>
    <cellStyle name="Normal 3 6 3 2 3 4 2" xfId="26763" xr:uid="{AAC23A96-9C50-4FB8-9B64-D8E3E3BF2645}"/>
    <cellStyle name="Normal 3 6 3 2 3 5" xfId="18435" xr:uid="{80030D88-B909-4B73-811A-0F6B0E3EB346}"/>
    <cellStyle name="Normal 3 6 3 2 4" xfId="3225" xr:uid="{0118D186-C228-4586-8ABF-1F63D5A9E5D3}"/>
    <cellStyle name="Normal 3 6 3 2 4 2" xfId="11555" xr:uid="{F9201395-08BC-460D-A0F9-1CA2A37E495F}"/>
    <cellStyle name="Normal 3 6 3 2 4 2 2" xfId="28212" xr:uid="{2871A67C-E58E-401D-B731-90EC1EC8C1B1}"/>
    <cellStyle name="Normal 3 6 3 2 4 3" xfId="19884" xr:uid="{220C267D-A817-45A7-8386-301D08944078}"/>
    <cellStyle name="Normal 3 6 3 2 5" xfId="6001" xr:uid="{05325625-49AF-4A35-AB8B-C046F436BBC3}"/>
    <cellStyle name="Normal 3 6 3 2 5 2" xfId="14331" xr:uid="{B7B1416E-B1E3-4F45-AF74-0E0034992DF3}"/>
    <cellStyle name="Normal 3 6 3 2 5 2 2" xfId="30988" xr:uid="{D517D274-12E1-4A26-B51F-EB73FC8660E5}"/>
    <cellStyle name="Normal 3 6 3 2 5 3" xfId="22660" xr:uid="{AC3B7EA1-82FF-47E3-985B-4546C290263C}"/>
    <cellStyle name="Normal 3 6 3 2 6" xfId="8779" xr:uid="{4A1CB79B-2052-42E6-920F-8DCFB5F81C8D}"/>
    <cellStyle name="Normal 3 6 3 2 6 2" xfId="25436" xr:uid="{F84BE896-1138-4D63-8962-EDBA38B4A58A}"/>
    <cellStyle name="Normal 3 6 3 2 7" xfId="17108" xr:uid="{FF486A7F-40AC-4FDA-82FC-9E34E3E8E93C}"/>
    <cellStyle name="Normal 3 6 3 3" xfId="668" xr:uid="{65C6F711-AC3D-4BD6-881E-E9476A3460BE}"/>
    <cellStyle name="Normal 3 6 3 3 2" xfId="1998" xr:uid="{7CBE73FB-65E0-47B8-B274-3C5250343D39}"/>
    <cellStyle name="Normal 3 6 3 3 2 2" xfId="4788" xr:uid="{7696F0B7-A00C-49E2-8961-8A2D6DCD9888}"/>
    <cellStyle name="Normal 3 6 3 3 2 2 2" xfId="13118" xr:uid="{446DFB47-BC82-44D9-BB26-4D0039C45892}"/>
    <cellStyle name="Normal 3 6 3 3 2 2 2 2" xfId="29775" xr:uid="{351BC154-AC92-4A15-BBDF-0BD4253837CA}"/>
    <cellStyle name="Normal 3 6 3 3 2 2 3" xfId="21447" xr:uid="{FB3B1953-3C08-46E9-A4B1-C08C62D86D3B}"/>
    <cellStyle name="Normal 3 6 3 3 2 3" xfId="7564" xr:uid="{3DC3685E-1D63-4372-A6BB-9675998A649C}"/>
    <cellStyle name="Normal 3 6 3 3 2 3 2" xfId="15894" xr:uid="{1B15B463-809D-433E-BA24-3E3D0A19EA7B}"/>
    <cellStyle name="Normal 3 6 3 3 2 3 2 2" xfId="32551" xr:uid="{7ADCC20C-71D2-43DC-9777-AF63EE335441}"/>
    <cellStyle name="Normal 3 6 3 3 2 3 3" xfId="24223" xr:uid="{076589EA-1BCE-47D0-86DD-EE20CC9BF463}"/>
    <cellStyle name="Normal 3 6 3 3 2 4" xfId="10342" xr:uid="{D24F9ECD-C5B6-4417-BFE7-C7DB599E110E}"/>
    <cellStyle name="Normal 3 6 3 3 2 4 2" xfId="26999" xr:uid="{6FB0A17E-90EC-4E58-B541-05E68D0F2638}"/>
    <cellStyle name="Normal 3 6 3 3 2 5" xfId="18671" xr:uid="{9B1C9E9E-951C-4B59-9EBF-E8383646128A}"/>
    <cellStyle name="Normal 3 6 3 3 3" xfId="3461" xr:uid="{5446F194-EB2A-488D-BFD9-317B293BF894}"/>
    <cellStyle name="Normal 3 6 3 3 3 2" xfId="11791" xr:uid="{44D8B8DC-5728-4551-9D1E-F786DC7BF533}"/>
    <cellStyle name="Normal 3 6 3 3 3 2 2" xfId="28448" xr:uid="{A47D61BE-E3E4-4BFB-B174-06345A36D470}"/>
    <cellStyle name="Normal 3 6 3 3 3 3" xfId="20120" xr:uid="{220E042F-9DB6-44AE-82BA-C298C3EABA56}"/>
    <cellStyle name="Normal 3 6 3 3 4" xfId="6237" xr:uid="{04C4CD80-6BAB-44AA-8D61-42024D22F8BC}"/>
    <cellStyle name="Normal 3 6 3 3 4 2" xfId="14567" xr:uid="{04718744-2D7E-46E6-BEF9-A6D923E8B65A}"/>
    <cellStyle name="Normal 3 6 3 3 4 2 2" xfId="31224" xr:uid="{52EB438A-4172-4EAC-9242-B2782FB24B48}"/>
    <cellStyle name="Normal 3 6 3 3 4 3" xfId="22896" xr:uid="{109D46CD-CC3F-4CC2-80A8-D12DAAE9B23B}"/>
    <cellStyle name="Normal 3 6 3 3 5" xfId="9015" xr:uid="{6325077C-E1DC-4985-A0CA-8628E3FFD826}"/>
    <cellStyle name="Normal 3 6 3 3 5 2" xfId="25672" xr:uid="{E5B70169-05A7-4E37-9DF9-FFB20C17D533}"/>
    <cellStyle name="Normal 3 6 3 3 6" xfId="17344" xr:uid="{57077CF2-CF8B-454A-ACF8-A862E4C1EA5C}"/>
    <cellStyle name="Normal 3 6 3 4" xfId="1145" xr:uid="{4BEB5667-93AE-4C2F-88F2-04EA5872C9A8}"/>
    <cellStyle name="Normal 3 6 3 4 2" xfId="2473" xr:uid="{582DCF70-F1DF-41AF-894E-B9AB922D2209}"/>
    <cellStyle name="Normal 3 6 3 4 2 2" xfId="5263" xr:uid="{6ECF220D-2313-47E5-9B41-54675A8D8B43}"/>
    <cellStyle name="Normal 3 6 3 4 2 2 2" xfId="13593" xr:uid="{AF7ED2C7-B3E0-4966-9FCD-3A99C0D59040}"/>
    <cellStyle name="Normal 3 6 3 4 2 2 2 2" xfId="30250" xr:uid="{B729A756-53CB-49E6-B86F-71570A1846A4}"/>
    <cellStyle name="Normal 3 6 3 4 2 2 3" xfId="21922" xr:uid="{5CCBF821-C68F-423D-98EE-D9E696819A61}"/>
    <cellStyle name="Normal 3 6 3 4 2 3" xfId="8039" xr:uid="{962E641B-23CE-44D6-8F52-F48DF096CCC7}"/>
    <cellStyle name="Normal 3 6 3 4 2 3 2" xfId="16369" xr:uid="{40B897D2-F973-4543-A889-B4D1B2AB50C4}"/>
    <cellStyle name="Normal 3 6 3 4 2 3 2 2" xfId="33026" xr:uid="{C64F970D-4B35-4270-B80D-4B3C6B7E775B}"/>
    <cellStyle name="Normal 3 6 3 4 2 3 3" xfId="24698" xr:uid="{ED4212BF-5A66-42E7-B8E9-2BDB27E5E02A}"/>
    <cellStyle name="Normal 3 6 3 4 2 4" xfId="10817" xr:uid="{D5440FDD-FA0A-4D4C-8632-8C918B883604}"/>
    <cellStyle name="Normal 3 6 3 4 2 4 2" xfId="27474" xr:uid="{978F2F62-E856-4E73-B2AA-7DD0AE32C1D2}"/>
    <cellStyle name="Normal 3 6 3 4 2 5" xfId="19146" xr:uid="{24259F9C-D794-470D-96AA-AF2BA327AB15}"/>
    <cellStyle name="Normal 3 6 3 4 3" xfId="3936" xr:uid="{3562ACFA-18D2-4421-867A-8D4F59AF830E}"/>
    <cellStyle name="Normal 3 6 3 4 3 2" xfId="12266" xr:uid="{6F2A07B9-B92E-4EBE-958B-5F4D43289A22}"/>
    <cellStyle name="Normal 3 6 3 4 3 2 2" xfId="28923" xr:uid="{0F7D3205-7AD9-4A03-8863-B01AFC0DC8A1}"/>
    <cellStyle name="Normal 3 6 3 4 3 3" xfId="20595" xr:uid="{9F798127-893F-4B1D-B455-D860712E9A87}"/>
    <cellStyle name="Normal 3 6 3 4 4" xfId="6712" xr:uid="{3F13F9B6-1372-499A-8C92-A34F7E622EA0}"/>
    <cellStyle name="Normal 3 6 3 4 4 2" xfId="15042" xr:uid="{C46C39DA-78AA-4EEE-8B9E-0EB8197533D7}"/>
    <cellStyle name="Normal 3 6 3 4 4 2 2" xfId="31699" xr:uid="{E5B84BD1-BE3A-4E97-8885-5D9F0D658765}"/>
    <cellStyle name="Normal 3 6 3 4 4 3" xfId="23371" xr:uid="{5049EC02-4133-4563-9FD4-C7C645B2EC4F}"/>
    <cellStyle name="Normal 3 6 3 4 5" xfId="9490" xr:uid="{920DD669-E58D-44B1-A8F2-E130B3482994}"/>
    <cellStyle name="Normal 3 6 3 4 5 2" xfId="26147" xr:uid="{63221767-E20D-4F07-952F-C8C29CFCB003}"/>
    <cellStyle name="Normal 3 6 3 4 6" xfId="17819" xr:uid="{C642C17C-8A02-4CF5-A284-F6F54A32F40B}"/>
    <cellStyle name="Normal 3 6 3 5" xfId="1525" xr:uid="{246F6D39-97A6-466D-82AA-EE28FC8108B4}"/>
    <cellStyle name="Normal 3 6 3 5 2" xfId="4315" xr:uid="{FA6247A8-E7E9-4DD8-B989-F5929AEF472C}"/>
    <cellStyle name="Normal 3 6 3 5 2 2" xfId="12645" xr:uid="{E553FFA2-BC67-49AE-8CFB-16C00D118EBB}"/>
    <cellStyle name="Normal 3 6 3 5 2 2 2" xfId="29302" xr:uid="{A0264929-F939-4446-9466-30A8FCFD8BB6}"/>
    <cellStyle name="Normal 3 6 3 5 2 3" xfId="20974" xr:uid="{519465EE-2889-4F9C-A8C2-740BC11A12C7}"/>
    <cellStyle name="Normal 3 6 3 5 3" xfId="7091" xr:uid="{FDDA80CF-F2E6-4A47-A114-6A1D59912621}"/>
    <cellStyle name="Normal 3 6 3 5 3 2" xfId="15421" xr:uid="{AFAC124A-B986-45CF-BCE2-EE66357CCB22}"/>
    <cellStyle name="Normal 3 6 3 5 3 2 2" xfId="32078" xr:uid="{765657C4-155E-48C9-B36B-0A2E3A627F82}"/>
    <cellStyle name="Normal 3 6 3 5 3 3" xfId="23750" xr:uid="{F9E44041-0DB1-459B-8E08-5C9C19930696}"/>
    <cellStyle name="Normal 3 6 3 5 4" xfId="9869" xr:uid="{EE5F6315-6AF3-4FF8-B55E-9ABBAA9E61A3}"/>
    <cellStyle name="Normal 3 6 3 5 4 2" xfId="26526" xr:uid="{86E85EEB-4E9B-4F8C-A8F0-76C18910E2F7}"/>
    <cellStyle name="Normal 3 6 3 5 5" xfId="18198" xr:uid="{8433EB07-DB40-4483-9682-436E267363E3}"/>
    <cellStyle name="Normal 3 6 3 6" xfId="2988" xr:uid="{CAC2E0D7-9FF3-456C-864F-2DD86DDC4B89}"/>
    <cellStyle name="Normal 3 6 3 6 2" xfId="11318" xr:uid="{C10FE1B5-5EC2-410B-B50B-5F37B9710F19}"/>
    <cellStyle name="Normal 3 6 3 6 2 2" xfId="27975" xr:uid="{51267FE8-E141-45A6-94A1-C8E7AF7EAA49}"/>
    <cellStyle name="Normal 3 6 3 6 3" xfId="19647" xr:uid="{D3180446-470F-47CE-BB27-15FC80F1BC64}"/>
    <cellStyle name="Normal 3 6 3 7" xfId="5764" xr:uid="{3B12D2F5-5BD2-4EB5-87EC-A79E19CFF106}"/>
    <cellStyle name="Normal 3 6 3 7 2" xfId="14094" xr:uid="{8C3DB172-3168-4B8F-B376-B842AA662E08}"/>
    <cellStyle name="Normal 3 6 3 7 2 2" xfId="30751" xr:uid="{DDD0C91B-F7BD-439B-BE02-B33CDE5073AE}"/>
    <cellStyle name="Normal 3 6 3 7 3" xfId="22423" xr:uid="{16616637-0A0D-4974-9191-B0F170523EE3}"/>
    <cellStyle name="Normal 3 6 3 8" xfId="8542" xr:uid="{A3071035-83DF-48E2-BAEF-83E916E3E372}"/>
    <cellStyle name="Normal 3 6 3 8 2" xfId="25199" xr:uid="{8C04B880-D830-4E7A-BB92-BFB5F492FC19}"/>
    <cellStyle name="Normal 3 6 3 9" xfId="16871" xr:uid="{2451DCC6-345E-4503-B065-E8F2EA74188B}"/>
    <cellStyle name="Normal 3 6 4" xfId="316" xr:uid="{E3024382-7A26-43C2-BBF3-888B6CCE3B16}"/>
    <cellStyle name="Normal 3 6 4 2" xfId="765" xr:uid="{214021DD-9FCF-4ABC-A5AE-52CC68C16E51}"/>
    <cellStyle name="Normal 3 6 4 2 2" xfId="2095" xr:uid="{42115198-154E-47BB-99A5-D0466F928D5F}"/>
    <cellStyle name="Normal 3 6 4 2 2 2" xfId="4885" xr:uid="{B39F3527-A3AE-4117-B898-1FAC1BED438F}"/>
    <cellStyle name="Normal 3 6 4 2 2 2 2" xfId="13215" xr:uid="{2F5E9F83-87B5-4899-9032-72B1C14543C4}"/>
    <cellStyle name="Normal 3 6 4 2 2 2 2 2" xfId="29872" xr:uid="{3E5713A7-2471-4329-9E85-6C2599CE5A58}"/>
    <cellStyle name="Normal 3 6 4 2 2 2 3" xfId="21544" xr:uid="{DFFA6B95-7BEF-4414-870B-255E875F0AA6}"/>
    <cellStyle name="Normal 3 6 4 2 2 3" xfId="7661" xr:uid="{BFCF1728-37ED-42A5-A558-6ECC91EBF338}"/>
    <cellStyle name="Normal 3 6 4 2 2 3 2" xfId="15991" xr:uid="{571810D2-8CDF-48A4-84C1-4942EC0D4BA7}"/>
    <cellStyle name="Normal 3 6 4 2 2 3 2 2" xfId="32648" xr:uid="{6648039D-6D90-46CB-8E82-1DD64282C6B3}"/>
    <cellStyle name="Normal 3 6 4 2 2 3 3" xfId="24320" xr:uid="{F1677F03-619F-43ED-B33A-8E95799C2419}"/>
    <cellStyle name="Normal 3 6 4 2 2 4" xfId="10439" xr:uid="{0F77860E-9E80-44DE-AE58-DB0D6DCF69FF}"/>
    <cellStyle name="Normal 3 6 4 2 2 4 2" xfId="27096" xr:uid="{34C0E3E9-2F01-4E60-B3E0-5E6EDAFA1628}"/>
    <cellStyle name="Normal 3 6 4 2 2 5" xfId="18768" xr:uid="{44A08D44-2580-4F2F-8378-797640A72BEC}"/>
    <cellStyle name="Normal 3 6 4 2 3" xfId="3558" xr:uid="{83863114-4644-4E9B-92C2-AC7AB63F264B}"/>
    <cellStyle name="Normal 3 6 4 2 3 2" xfId="11888" xr:uid="{51FD697B-2FBC-44CA-848F-C3E7DD3709C0}"/>
    <cellStyle name="Normal 3 6 4 2 3 2 2" xfId="28545" xr:uid="{A412C7C2-4B43-4B14-8C96-FD480E02C317}"/>
    <cellStyle name="Normal 3 6 4 2 3 3" xfId="20217" xr:uid="{B6C9A744-16BE-4EB8-A031-634014D94A4C}"/>
    <cellStyle name="Normal 3 6 4 2 4" xfId="6334" xr:uid="{57F9043D-6A99-4824-8348-015DA2058732}"/>
    <cellStyle name="Normal 3 6 4 2 4 2" xfId="14664" xr:uid="{274A8EB2-694C-413E-82B7-4E10BB67F399}"/>
    <cellStyle name="Normal 3 6 4 2 4 2 2" xfId="31321" xr:uid="{5B8886EA-BB31-4A00-81F8-F51092267E40}"/>
    <cellStyle name="Normal 3 6 4 2 4 3" xfId="22993" xr:uid="{C8D3D1E1-A668-4335-9FB0-262E0CF642CB}"/>
    <cellStyle name="Normal 3 6 4 2 5" xfId="9112" xr:uid="{D4E3BF7B-E09A-41C7-A91B-127F25EFA251}"/>
    <cellStyle name="Normal 3 6 4 2 5 2" xfId="25769" xr:uid="{BD165E3F-CD7D-49A6-AA24-1BF68D334281}"/>
    <cellStyle name="Normal 3 6 4 2 6" xfId="17441" xr:uid="{8184CF9F-711F-4DB0-BE98-6212058EFCB1}"/>
    <cellStyle name="Normal 3 6 4 3" xfId="1646" xr:uid="{35952C5B-BF97-4AB6-BCF2-C623D8457526}"/>
    <cellStyle name="Normal 3 6 4 3 2" xfId="4436" xr:uid="{35A592B8-F31C-4874-BD75-6CD4E29384F7}"/>
    <cellStyle name="Normal 3 6 4 3 2 2" xfId="12766" xr:uid="{D0306014-71EB-4E4F-A88A-A2311A50BCB3}"/>
    <cellStyle name="Normal 3 6 4 3 2 2 2" xfId="29423" xr:uid="{A02981BD-C188-488F-96FE-4FACE8C28BB0}"/>
    <cellStyle name="Normal 3 6 4 3 2 3" xfId="21095" xr:uid="{73AEC02F-3429-4787-AF15-22227E95B5BF}"/>
    <cellStyle name="Normal 3 6 4 3 3" xfId="7212" xr:uid="{81931040-64E2-4DBA-85C0-C3AAF064EBAE}"/>
    <cellStyle name="Normal 3 6 4 3 3 2" xfId="15542" xr:uid="{E648448F-29B9-48BA-ABF8-4343E1F5E733}"/>
    <cellStyle name="Normal 3 6 4 3 3 2 2" xfId="32199" xr:uid="{4C068178-A5FE-42A9-A82D-41E618130F7F}"/>
    <cellStyle name="Normal 3 6 4 3 3 3" xfId="23871" xr:uid="{7A71E6CD-3F2B-4BE1-9DC8-4E4753D7BAFC}"/>
    <cellStyle name="Normal 3 6 4 3 4" xfId="9990" xr:uid="{3E74554A-37F8-4302-BF53-62D1720C6C62}"/>
    <cellStyle name="Normal 3 6 4 3 4 2" xfId="26647" xr:uid="{261E6F1E-A7D3-4808-8898-B48145E94431}"/>
    <cellStyle name="Normal 3 6 4 3 5" xfId="18319" xr:uid="{E2F30110-704C-4861-BB62-0A6E799BFD15}"/>
    <cellStyle name="Normal 3 6 4 4" xfId="3109" xr:uid="{5C49330B-5D37-45C2-BAE1-BE29EF8759F8}"/>
    <cellStyle name="Normal 3 6 4 4 2" xfId="11439" xr:uid="{1B71E39F-06B6-4EC2-9EDD-B5C1BA80A0BD}"/>
    <cellStyle name="Normal 3 6 4 4 2 2" xfId="28096" xr:uid="{6B6461FB-8A0D-4103-8F61-D82195B9FA5A}"/>
    <cellStyle name="Normal 3 6 4 4 3" xfId="19768" xr:uid="{FE429179-6D2E-415C-B6EC-3D84C059862B}"/>
    <cellStyle name="Normal 3 6 4 5" xfId="5885" xr:uid="{03E2C3F5-0A3A-4490-954D-8A78F7876F72}"/>
    <cellStyle name="Normal 3 6 4 5 2" xfId="14215" xr:uid="{D9E67B8E-ADD2-423F-ADF1-5603B68B96D1}"/>
    <cellStyle name="Normal 3 6 4 5 2 2" xfId="30872" xr:uid="{672814DF-B808-42DA-800F-A96B4EF72B0E}"/>
    <cellStyle name="Normal 3 6 4 5 3" xfId="22544" xr:uid="{6A8F9E74-B8B1-4BE2-85A5-533896E80D40}"/>
    <cellStyle name="Normal 3 6 4 6" xfId="8663" xr:uid="{F658D016-FD8A-4496-8798-A08AC4D10681}"/>
    <cellStyle name="Normal 3 6 4 6 2" xfId="25320" xr:uid="{90FABE1F-9F62-45AE-9734-297BCC876334}"/>
    <cellStyle name="Normal 3 6 4 7" xfId="16992" xr:uid="{97D281E9-E23E-48B4-B20A-DF94900846A3}"/>
    <cellStyle name="Normal 3 6 5" xfId="552" xr:uid="{7627D51D-A9C5-4631-B757-9153BCECA865}"/>
    <cellStyle name="Normal 3 6 5 2" xfId="1882" xr:uid="{632C4760-7C38-476A-80CC-B1665E12556D}"/>
    <cellStyle name="Normal 3 6 5 2 2" xfId="4672" xr:uid="{A753B4A0-9C7D-40E5-9B9E-96BEE405CBDE}"/>
    <cellStyle name="Normal 3 6 5 2 2 2" xfId="13002" xr:uid="{A50D4246-A294-47BC-88A3-D406605A5BDE}"/>
    <cellStyle name="Normal 3 6 5 2 2 2 2" xfId="29659" xr:uid="{172EEB72-CD91-4929-BAA8-E1A0B481C24C}"/>
    <cellStyle name="Normal 3 6 5 2 2 3" xfId="21331" xr:uid="{9A3F5ABA-7DA6-4B10-9069-E2AB9526B003}"/>
    <cellStyle name="Normal 3 6 5 2 3" xfId="7448" xr:uid="{544D6275-799E-43A2-84B1-099FECFB8D93}"/>
    <cellStyle name="Normal 3 6 5 2 3 2" xfId="15778" xr:uid="{FF5FF15E-E9D8-4A1A-A3B0-E2ADCF2890D4}"/>
    <cellStyle name="Normal 3 6 5 2 3 2 2" xfId="32435" xr:uid="{F9F3ACFE-978A-48B9-B2F5-9B91BE289FCD}"/>
    <cellStyle name="Normal 3 6 5 2 3 3" xfId="24107" xr:uid="{FF05190F-54A2-48CD-832D-C825A4818937}"/>
    <cellStyle name="Normal 3 6 5 2 4" xfId="10226" xr:uid="{1048AEC1-FFE7-4479-BB8F-48625D56714F}"/>
    <cellStyle name="Normal 3 6 5 2 4 2" xfId="26883" xr:uid="{A2EF6563-8ED7-4C69-B087-EFA10E4D30DB}"/>
    <cellStyle name="Normal 3 6 5 2 5" xfId="18555" xr:uid="{204D4C85-1EE0-4736-B4C9-5FB9A5D09D47}"/>
    <cellStyle name="Normal 3 6 5 3" xfId="3345" xr:uid="{8FDE2247-E4B6-4F20-AFCA-680FAF5D9E5F}"/>
    <cellStyle name="Normal 3 6 5 3 2" xfId="11675" xr:uid="{C7892EDF-6CEA-4ABF-9A15-4AE53C27AFDB}"/>
    <cellStyle name="Normal 3 6 5 3 2 2" xfId="28332" xr:uid="{D31BC6E2-856C-4795-AFBD-E3977931E09C}"/>
    <cellStyle name="Normal 3 6 5 3 3" xfId="20004" xr:uid="{11F8B27D-5406-40AA-82D9-ED7344826EA2}"/>
    <cellStyle name="Normal 3 6 5 4" xfId="6121" xr:uid="{B790816E-0548-4947-AD0B-32751175C45D}"/>
    <cellStyle name="Normal 3 6 5 4 2" xfId="14451" xr:uid="{B44A2450-80A7-443C-80FB-90090E40A449}"/>
    <cellStyle name="Normal 3 6 5 4 2 2" xfId="31108" xr:uid="{E8362CC5-543A-480B-81F7-349E39F5ADD2}"/>
    <cellStyle name="Normal 3 6 5 4 3" xfId="22780" xr:uid="{1E5CC9F4-B04E-40AA-9672-6AE7306DB017}"/>
    <cellStyle name="Normal 3 6 5 5" xfId="8899" xr:uid="{0EFCCA24-64BA-467C-8BF4-BA824E8EDE41}"/>
    <cellStyle name="Normal 3 6 5 5 2" xfId="25556" xr:uid="{F9CBD276-B2A1-4BFA-B307-C54272D471A4}"/>
    <cellStyle name="Normal 3 6 5 6" xfId="17228" xr:uid="{043E0D23-08F8-4E0C-8AFA-BFDF73B60380}"/>
    <cellStyle name="Normal 3 6 6" xfId="1029" xr:uid="{E471C4F5-9CE2-4B71-A653-907EA5E5DB08}"/>
    <cellStyle name="Normal 3 6 6 2" xfId="2357" xr:uid="{B228F030-30A9-4BDE-96B4-25F0181A429C}"/>
    <cellStyle name="Normal 3 6 6 2 2" xfId="5147" xr:uid="{45A1562A-983A-44BD-BAF4-9BD1948807DD}"/>
    <cellStyle name="Normal 3 6 6 2 2 2" xfId="13477" xr:uid="{CC8AFBE2-D10E-4691-8316-E2DF3D1A4283}"/>
    <cellStyle name="Normal 3 6 6 2 2 2 2" xfId="30134" xr:uid="{41D81835-3E31-4AE4-B89D-19D66DAA0FFD}"/>
    <cellStyle name="Normal 3 6 6 2 2 3" xfId="21806" xr:uid="{83F1792C-47AB-4B13-ABC0-DC4E29B65071}"/>
    <cellStyle name="Normal 3 6 6 2 3" xfId="7923" xr:uid="{715E4F11-00E9-4EAF-92EE-FFDD13A39F5C}"/>
    <cellStyle name="Normal 3 6 6 2 3 2" xfId="16253" xr:uid="{59CCAC72-3597-4ECD-AEE4-779EB1AD07D6}"/>
    <cellStyle name="Normal 3 6 6 2 3 2 2" xfId="32910" xr:uid="{5FBCEE40-225C-4DD3-A049-FFA18A7C4FE2}"/>
    <cellStyle name="Normal 3 6 6 2 3 3" xfId="24582" xr:uid="{9ECF523E-F0D3-4452-9340-217576D7BF03}"/>
    <cellStyle name="Normal 3 6 6 2 4" xfId="10701" xr:uid="{E62D3A3B-8ED2-4749-828E-385FCFA6F800}"/>
    <cellStyle name="Normal 3 6 6 2 4 2" xfId="27358" xr:uid="{982EC2A7-7624-4F1C-A8CB-AD2DC400982C}"/>
    <cellStyle name="Normal 3 6 6 2 5" xfId="19030" xr:uid="{FFF4B9F1-DCE3-47EF-8055-19749CA9FC73}"/>
    <cellStyle name="Normal 3 6 6 3" xfId="3820" xr:uid="{A58192B2-3A57-4932-AAB9-6F8D15AAAF31}"/>
    <cellStyle name="Normal 3 6 6 3 2" xfId="12150" xr:uid="{F926E3C0-A395-4D15-AFA5-042EBBC9B6FC}"/>
    <cellStyle name="Normal 3 6 6 3 2 2" xfId="28807" xr:uid="{9D4B90C0-4F19-4E33-866E-04E68848FE38}"/>
    <cellStyle name="Normal 3 6 6 3 3" xfId="20479" xr:uid="{0CEBADF1-B7DA-4D1E-A80D-68ECC1CDCEB8}"/>
    <cellStyle name="Normal 3 6 6 4" xfId="6596" xr:uid="{C6BB71D5-EDE1-4244-A181-0E0B62FEDE0D}"/>
    <cellStyle name="Normal 3 6 6 4 2" xfId="14926" xr:uid="{A942B63F-AF69-4A66-AACE-46399754858C}"/>
    <cellStyle name="Normal 3 6 6 4 2 2" xfId="31583" xr:uid="{0225DABD-FAEF-4BB7-8F50-01CBA2864098}"/>
    <cellStyle name="Normal 3 6 6 4 3" xfId="23255" xr:uid="{A475793A-30BC-478D-BA02-8271367B961A}"/>
    <cellStyle name="Normal 3 6 6 5" xfId="9374" xr:uid="{47E10CAD-74F2-40E4-9D0E-A9EAE22B2B14}"/>
    <cellStyle name="Normal 3 6 6 5 2" xfId="26031" xr:uid="{925CE372-F91C-4383-B9DB-47ABA2BC27BB}"/>
    <cellStyle name="Normal 3 6 6 6" xfId="17703" xr:uid="{AA0EA1E7-6861-4355-A584-97B7999498BF}"/>
    <cellStyle name="Normal 3 6 7" xfId="1290" xr:uid="{3653AE21-4341-416F-B8BF-6B1EDBC6A179}"/>
    <cellStyle name="Normal 3 6 7 2" xfId="2618" xr:uid="{37AC0D56-C437-42AE-A258-20EC2F3B7DD7}"/>
    <cellStyle name="Normal 3 6 7 2 2" xfId="5408" xr:uid="{B876CA5C-DCA3-4C8E-9593-CA8799112223}"/>
    <cellStyle name="Normal 3 6 7 2 2 2" xfId="13738" xr:uid="{10E86A19-3445-4AE4-BBDE-A63C3151EA2D}"/>
    <cellStyle name="Normal 3 6 7 2 2 2 2" xfId="30395" xr:uid="{D37A5BB8-5227-4697-8D9B-4C15F2AAF587}"/>
    <cellStyle name="Normal 3 6 7 2 2 3" xfId="22067" xr:uid="{35E303D3-208A-4479-9401-691C0EA8E1CF}"/>
    <cellStyle name="Normal 3 6 7 2 3" xfId="8184" xr:uid="{4D2D516A-2B08-47BD-95A4-E4547DAB8B6C}"/>
    <cellStyle name="Normal 3 6 7 2 3 2" xfId="16514" xr:uid="{D4882F90-0860-40AE-BF49-7A9E8FFDFD33}"/>
    <cellStyle name="Normal 3 6 7 2 3 2 2" xfId="33171" xr:uid="{3CF3072E-B5AD-4175-8556-B2D7B24EDE59}"/>
    <cellStyle name="Normal 3 6 7 2 3 3" xfId="24843" xr:uid="{C3FE564A-0D82-44C7-AF65-8B382793F639}"/>
    <cellStyle name="Normal 3 6 7 2 4" xfId="10962" xr:uid="{582607D4-B203-44BE-A4D8-AC0D30BEB5FA}"/>
    <cellStyle name="Normal 3 6 7 2 4 2" xfId="27619" xr:uid="{97A313F8-3748-4F13-9319-E31BC4931020}"/>
    <cellStyle name="Normal 3 6 7 2 5" xfId="19291" xr:uid="{8E1AFCE5-1470-44F5-BF0A-254EC607014C}"/>
    <cellStyle name="Normal 3 6 7 3" xfId="4081" xr:uid="{259CD336-A121-4A78-B5CC-9F4BCEFD0D1F}"/>
    <cellStyle name="Normal 3 6 7 3 2" xfId="12411" xr:uid="{6C451BA8-F044-4A45-9987-90CCA0F08644}"/>
    <cellStyle name="Normal 3 6 7 3 2 2" xfId="29068" xr:uid="{378FF707-FEF0-45F2-83CD-C07AB61A2B3B}"/>
    <cellStyle name="Normal 3 6 7 3 3" xfId="20740" xr:uid="{EC84B24C-BCE2-4204-8FDA-916043731435}"/>
    <cellStyle name="Normal 3 6 7 4" xfId="6857" xr:uid="{9158C20E-5BFD-4D58-BFD7-9ED65F368524}"/>
    <cellStyle name="Normal 3 6 7 4 2" xfId="15187" xr:uid="{BC4E6E4B-67D2-4927-8C9F-55ACE21E3CD1}"/>
    <cellStyle name="Normal 3 6 7 4 2 2" xfId="31844" xr:uid="{AE008569-6303-4852-B1A6-549436188E37}"/>
    <cellStyle name="Normal 3 6 7 4 3" xfId="23516" xr:uid="{9D495E03-61C9-43F0-B91F-DBA3045F12BA}"/>
    <cellStyle name="Normal 3 6 7 5" xfId="9635" xr:uid="{386A7850-3253-4AEF-A858-10A58C644504}"/>
    <cellStyle name="Normal 3 6 7 5 2" xfId="26292" xr:uid="{36B89FCD-1E72-4BD1-8FB7-CDA63F049830}"/>
    <cellStyle name="Normal 3 6 7 6" xfId="17964" xr:uid="{E6D0F8EE-8AE3-4025-B030-DF09782492A1}"/>
    <cellStyle name="Normal 3 6 8" xfId="1408" xr:uid="{2BACDE5B-2033-4345-90CA-BC9F675B4B0C}"/>
    <cellStyle name="Normal 3 6 8 2" xfId="4199" xr:uid="{CD1DE32B-C69E-4013-B9B2-E832B6E56983}"/>
    <cellStyle name="Normal 3 6 8 2 2" xfId="12529" xr:uid="{9060E313-2315-4EB2-83C2-113B415278BE}"/>
    <cellStyle name="Normal 3 6 8 2 2 2" xfId="29186" xr:uid="{E3887F0C-9B73-4D78-8566-7AB8F32FB274}"/>
    <cellStyle name="Normal 3 6 8 2 3" xfId="20858" xr:uid="{EAC03516-795B-4458-8833-02C726FFB4F4}"/>
    <cellStyle name="Normal 3 6 8 3" xfId="6975" xr:uid="{9996F2F0-C6A7-46FA-B12C-698E8210E131}"/>
    <cellStyle name="Normal 3 6 8 3 2" xfId="15305" xr:uid="{29F0859D-7693-487F-B9FB-E47271856389}"/>
    <cellStyle name="Normal 3 6 8 3 2 2" xfId="31962" xr:uid="{92E36C5B-EFD3-4E9E-8A03-67757B5019DE}"/>
    <cellStyle name="Normal 3 6 8 3 3" xfId="23634" xr:uid="{A1F41349-260D-4C48-80FC-CB874874E138}"/>
    <cellStyle name="Normal 3 6 8 4" xfId="9753" xr:uid="{ED69EC03-FB0C-484A-9D84-C77DE0B63078}"/>
    <cellStyle name="Normal 3 6 8 4 2" xfId="26410" xr:uid="{816C4654-5C68-4486-B813-E3E5F0785402}"/>
    <cellStyle name="Normal 3 6 8 5" xfId="18082" xr:uid="{212062BC-6316-49D4-ABB9-6C99193A3E36}"/>
    <cellStyle name="Normal 3 6 9" xfId="2871" xr:uid="{62CF53E4-CE3E-4687-8EFC-FF203395EA5F}"/>
    <cellStyle name="Normal 3 6 9 2" xfId="11202" xr:uid="{F28B0F23-764C-49BF-97DB-E5DF14CB0D05}"/>
    <cellStyle name="Normal 3 6 9 2 2" xfId="27859" xr:uid="{3E86B03B-4046-4F15-8A5C-B8F98CD88EE2}"/>
    <cellStyle name="Normal 3 6 9 3" xfId="19531" xr:uid="{F4EE0231-5056-46E7-88B8-483933B4CE6E}"/>
    <cellStyle name="Normal 3 7" xfId="75" xr:uid="{3857FC48-E6CF-4365-B274-504716028C95}"/>
    <cellStyle name="Normal 3 7 10" xfId="5652" xr:uid="{B3134F1E-9B91-460D-97A4-D57D4AF90276}"/>
    <cellStyle name="Normal 3 7 10 2" xfId="13982" xr:uid="{C18D83B7-654D-41B3-A62C-52E40440590E}"/>
    <cellStyle name="Normal 3 7 10 2 2" xfId="30639" xr:uid="{EBFDB801-EE42-4257-9B1A-E693FAAEC96A}"/>
    <cellStyle name="Normal 3 7 10 3" xfId="22311" xr:uid="{01668BFF-5B08-469A-A5F7-BBEA07DB91F4}"/>
    <cellStyle name="Normal 3 7 11" xfId="8429" xr:uid="{68A9509D-8F06-4D08-A773-8B6BD638B26F}"/>
    <cellStyle name="Normal 3 7 11 2" xfId="25087" xr:uid="{7E9D0121-A7B2-41E3-8A48-185A66A792FB}"/>
    <cellStyle name="Normal 3 7 12" xfId="16759" xr:uid="{C712BC60-35F5-4313-BCEA-B2FC1F8A9262}"/>
    <cellStyle name="Normal 3 7 2" xfId="136" xr:uid="{787ED2A2-C82A-4B1F-B169-093276C01CDB}"/>
    <cellStyle name="Normal 3 7 2 10" xfId="8488" xr:uid="{00E3BA2E-034E-43B2-BCC5-B2F5AEB64D00}"/>
    <cellStyle name="Normal 3 7 2 10 2" xfId="25145" xr:uid="{0D2CDD75-A3AD-4FAC-95FB-A0CE0DDE3DC9}"/>
    <cellStyle name="Normal 3 7 2 11" xfId="16817" xr:uid="{36D8000B-1877-4F3C-8520-131A826D38D0}"/>
    <cellStyle name="Normal 3 7 2 2" xfId="256" xr:uid="{E3BF5A89-C304-43CC-9E8B-7C7927BA96FD}"/>
    <cellStyle name="Normal 3 7 2 2 2" xfId="498" xr:uid="{C336947C-552E-4915-A31F-D46ECF0C4DBD}"/>
    <cellStyle name="Normal 3 7 2 2 2 2" xfId="974" xr:uid="{53E0AA18-4375-4224-B9D9-7C791C08CDF0}"/>
    <cellStyle name="Normal 3 7 2 2 2 2 2" xfId="2302" xr:uid="{DF3221C7-4C3C-4155-84EE-33F99DB39616}"/>
    <cellStyle name="Normal 3 7 2 2 2 2 2 2" xfId="5092" xr:uid="{C81EFBBC-147F-4233-B8FC-028DE64DD6A1}"/>
    <cellStyle name="Normal 3 7 2 2 2 2 2 2 2" xfId="13422" xr:uid="{C5386167-929D-4734-A90F-662BFC8F2588}"/>
    <cellStyle name="Normal 3 7 2 2 2 2 2 2 2 2" xfId="30079" xr:uid="{723E522A-7D45-4918-BD11-7A94221C9DF9}"/>
    <cellStyle name="Normal 3 7 2 2 2 2 2 2 3" xfId="21751" xr:uid="{20C7E6B5-EBED-47C3-9859-11340CD45F36}"/>
    <cellStyle name="Normal 3 7 2 2 2 2 2 3" xfId="7868" xr:uid="{EE9537B3-C2B6-4D82-BA90-0DF7A8722886}"/>
    <cellStyle name="Normal 3 7 2 2 2 2 2 3 2" xfId="16198" xr:uid="{993BA6BC-E01C-474B-A810-DC49A2C95921}"/>
    <cellStyle name="Normal 3 7 2 2 2 2 2 3 2 2" xfId="32855" xr:uid="{00AB4F60-067A-4378-B52D-F6351DA10E84}"/>
    <cellStyle name="Normal 3 7 2 2 2 2 2 3 3" xfId="24527" xr:uid="{9A8C1440-E2B0-4D4A-B2C4-58F8E9529DF4}"/>
    <cellStyle name="Normal 3 7 2 2 2 2 2 4" xfId="10646" xr:uid="{2B8473F7-900A-4E9A-A39A-16ED41B28525}"/>
    <cellStyle name="Normal 3 7 2 2 2 2 2 4 2" xfId="27303" xr:uid="{7CEA06C9-908B-4452-B9AC-E5E11A75B461}"/>
    <cellStyle name="Normal 3 7 2 2 2 2 2 5" xfId="18975" xr:uid="{683BA031-A0E4-434B-AD7F-53D9C550ADC6}"/>
    <cellStyle name="Normal 3 7 2 2 2 2 3" xfId="3765" xr:uid="{D77839A6-3C2C-48B7-BB84-F4715E804E98}"/>
    <cellStyle name="Normal 3 7 2 2 2 2 3 2" xfId="12095" xr:uid="{C5D5DE62-032F-4A24-94A4-F31E4AADAC97}"/>
    <cellStyle name="Normal 3 7 2 2 2 2 3 2 2" xfId="28752" xr:uid="{4A2919E7-F6D2-475F-BE1F-CBB1298AC8C0}"/>
    <cellStyle name="Normal 3 7 2 2 2 2 3 3" xfId="20424" xr:uid="{C423526D-29A0-4BA3-B8DE-9EA68946136F}"/>
    <cellStyle name="Normal 3 7 2 2 2 2 4" xfId="6541" xr:uid="{48870F2E-CB3A-4756-A75D-3A0CE3D9D4C4}"/>
    <cellStyle name="Normal 3 7 2 2 2 2 4 2" xfId="14871" xr:uid="{7DB481E8-3848-4C25-8272-B646D8591E7D}"/>
    <cellStyle name="Normal 3 7 2 2 2 2 4 2 2" xfId="31528" xr:uid="{CA3DC804-A631-4C6B-82DC-6C8399A17E08}"/>
    <cellStyle name="Normal 3 7 2 2 2 2 4 3" xfId="23200" xr:uid="{52F4BD5F-F305-4790-A4DF-1C97A0437757}"/>
    <cellStyle name="Normal 3 7 2 2 2 2 5" xfId="9319" xr:uid="{C33C175C-6CB6-4E45-9B1F-0162F65D1966}"/>
    <cellStyle name="Normal 3 7 2 2 2 2 5 2" xfId="25976" xr:uid="{8E183F04-6D4D-469C-A04B-859A25412A34}"/>
    <cellStyle name="Normal 3 7 2 2 2 2 6" xfId="17648" xr:uid="{C07B92A6-D20C-4C83-96EE-F061C28059A6}"/>
    <cellStyle name="Normal 3 7 2 2 2 3" xfId="1828" xr:uid="{A3DA8715-A4EB-4BC5-A90B-E77F2A1E5EE2}"/>
    <cellStyle name="Normal 3 7 2 2 2 3 2" xfId="4618" xr:uid="{4F37D5D9-1611-4472-AB91-B2B5EC628D71}"/>
    <cellStyle name="Normal 3 7 2 2 2 3 2 2" xfId="12948" xr:uid="{72E909CE-1386-449D-B0A1-8DFF8BA674E5}"/>
    <cellStyle name="Normal 3 7 2 2 2 3 2 2 2" xfId="29605" xr:uid="{77750738-5BF0-47A6-AE01-A7FA90DEE4BB}"/>
    <cellStyle name="Normal 3 7 2 2 2 3 2 3" xfId="21277" xr:uid="{25A541D4-1866-498A-808D-459A3DCB3AA3}"/>
    <cellStyle name="Normal 3 7 2 2 2 3 3" xfId="7394" xr:uid="{4983CE10-33A9-4247-A0C1-47872F706CC6}"/>
    <cellStyle name="Normal 3 7 2 2 2 3 3 2" xfId="15724" xr:uid="{A0E65482-2392-4EEC-BFAF-EAB4E4EAA8A8}"/>
    <cellStyle name="Normal 3 7 2 2 2 3 3 2 2" xfId="32381" xr:uid="{2D037501-6B7B-4574-93F7-E3C4EFF66E47}"/>
    <cellStyle name="Normal 3 7 2 2 2 3 3 3" xfId="24053" xr:uid="{98417EFB-3BC9-4FF6-9BCD-C61BE55C659B}"/>
    <cellStyle name="Normal 3 7 2 2 2 3 4" xfId="10172" xr:uid="{3C20D2FB-CA28-428C-BBCE-922FD5AD87E4}"/>
    <cellStyle name="Normal 3 7 2 2 2 3 4 2" xfId="26829" xr:uid="{17F427F3-D477-42E7-94A1-8891D093507D}"/>
    <cellStyle name="Normal 3 7 2 2 2 3 5" xfId="18501" xr:uid="{E3E00C3B-42D6-4CCD-B859-099DF93C4A64}"/>
    <cellStyle name="Normal 3 7 2 2 2 4" xfId="3291" xr:uid="{3B488A25-2F76-42B5-9F11-6384A8A8D555}"/>
    <cellStyle name="Normal 3 7 2 2 2 4 2" xfId="11621" xr:uid="{B2CCBF44-2166-40BC-ACBE-DE36B0B9CB6C}"/>
    <cellStyle name="Normal 3 7 2 2 2 4 2 2" xfId="28278" xr:uid="{A771018E-2A6C-4D9C-8957-BA1C851B85AF}"/>
    <cellStyle name="Normal 3 7 2 2 2 4 3" xfId="19950" xr:uid="{7213CD25-0E05-42FC-B8B0-D1D435A5B01E}"/>
    <cellStyle name="Normal 3 7 2 2 2 5" xfId="6067" xr:uid="{6ACBF6E7-2137-495B-93F4-343E2404AECD}"/>
    <cellStyle name="Normal 3 7 2 2 2 5 2" xfId="14397" xr:uid="{FCF8AD53-70EB-4387-81C7-841B13FD4759}"/>
    <cellStyle name="Normal 3 7 2 2 2 5 2 2" xfId="31054" xr:uid="{F51E4D07-D423-47B8-ABA1-661CD1CD00F6}"/>
    <cellStyle name="Normal 3 7 2 2 2 5 3" xfId="22726" xr:uid="{0C2089DD-6B81-441F-8858-25B499A5B616}"/>
    <cellStyle name="Normal 3 7 2 2 2 6" xfId="8845" xr:uid="{8C11C585-792A-49E0-8EC4-A842A72FA370}"/>
    <cellStyle name="Normal 3 7 2 2 2 6 2" xfId="25502" xr:uid="{02647936-31A6-4C12-8ACB-B94C2FBA3378}"/>
    <cellStyle name="Normal 3 7 2 2 2 7" xfId="17174" xr:uid="{C8975CD7-DF0C-451D-A12E-6C903345910B}"/>
    <cellStyle name="Normal 3 7 2 2 3" xfId="734" xr:uid="{96601D8E-DCEB-4356-A49B-DF803FC804B7}"/>
    <cellStyle name="Normal 3 7 2 2 3 2" xfId="2064" xr:uid="{5F3F33ED-5172-486C-BD05-97D0326966DE}"/>
    <cellStyle name="Normal 3 7 2 2 3 2 2" xfId="4854" xr:uid="{918D007A-4BEC-4540-A132-4912C2712B5D}"/>
    <cellStyle name="Normal 3 7 2 2 3 2 2 2" xfId="13184" xr:uid="{0644ECFE-D2D3-41E0-A268-069E81A0285A}"/>
    <cellStyle name="Normal 3 7 2 2 3 2 2 2 2" xfId="29841" xr:uid="{3FED9B64-1FD1-4240-BCAE-CEFBAFA69DAE}"/>
    <cellStyle name="Normal 3 7 2 2 3 2 2 3" xfId="21513" xr:uid="{7D997A58-4AB0-4D1F-9060-144E09420488}"/>
    <cellStyle name="Normal 3 7 2 2 3 2 3" xfId="7630" xr:uid="{1C195F9F-55B6-4719-99F7-58D0E69F560A}"/>
    <cellStyle name="Normal 3 7 2 2 3 2 3 2" xfId="15960" xr:uid="{2F2492B2-CD9D-46E1-B5CE-178A06544012}"/>
    <cellStyle name="Normal 3 7 2 2 3 2 3 2 2" xfId="32617" xr:uid="{108054BE-E948-4485-90C0-B86DC927CAD4}"/>
    <cellStyle name="Normal 3 7 2 2 3 2 3 3" xfId="24289" xr:uid="{1F7E4949-99BF-44EA-82FA-9EF1AFC26A6E}"/>
    <cellStyle name="Normal 3 7 2 2 3 2 4" xfId="10408" xr:uid="{3E5952BD-5481-48AB-84AD-628ACD8A7A8D}"/>
    <cellStyle name="Normal 3 7 2 2 3 2 4 2" xfId="27065" xr:uid="{5BF20CF2-2001-43EB-AC52-6BC2AA1D72D6}"/>
    <cellStyle name="Normal 3 7 2 2 3 2 5" xfId="18737" xr:uid="{8E40E414-C237-4720-9C0B-A15C9BE94A84}"/>
    <cellStyle name="Normal 3 7 2 2 3 3" xfId="3527" xr:uid="{444EAF2F-0BC0-4551-B5F7-842956FCB1B4}"/>
    <cellStyle name="Normal 3 7 2 2 3 3 2" xfId="11857" xr:uid="{CCE34CAE-4F4B-418B-A0B2-5B72F98FC011}"/>
    <cellStyle name="Normal 3 7 2 2 3 3 2 2" xfId="28514" xr:uid="{4BDEDAF7-3B9B-464C-9DD6-B32E6C753366}"/>
    <cellStyle name="Normal 3 7 2 2 3 3 3" xfId="20186" xr:uid="{A7712446-F625-4355-BAA4-BE17B8A25F0C}"/>
    <cellStyle name="Normal 3 7 2 2 3 4" xfId="6303" xr:uid="{605B2EB6-73D7-4E72-B7C9-FA5444D61E97}"/>
    <cellStyle name="Normal 3 7 2 2 3 4 2" xfId="14633" xr:uid="{E9A0D7B5-5532-449E-BAA0-B97DB72D1F83}"/>
    <cellStyle name="Normal 3 7 2 2 3 4 2 2" xfId="31290" xr:uid="{DCF7BB42-B7AB-4B00-A1E3-205409BE99FD}"/>
    <cellStyle name="Normal 3 7 2 2 3 4 3" xfId="22962" xr:uid="{33221C18-A6C8-44AB-959D-FE4AD9CA4973}"/>
    <cellStyle name="Normal 3 7 2 2 3 5" xfId="9081" xr:uid="{5719CC22-3D90-47E7-877E-7BE9A70C6179}"/>
    <cellStyle name="Normal 3 7 2 2 3 5 2" xfId="25738" xr:uid="{F3361967-1F2A-44A0-A877-1A2334970E75}"/>
    <cellStyle name="Normal 3 7 2 2 3 6" xfId="17410" xr:uid="{B5E37B86-2C6A-4BE5-82CF-BFEA5899BCD5}"/>
    <cellStyle name="Normal 3 7 2 2 4" xfId="1211" xr:uid="{5B01436A-97DE-40E3-9588-28942B26E4BC}"/>
    <cellStyle name="Normal 3 7 2 2 4 2" xfId="2539" xr:uid="{D1E45CE2-E25E-4960-B150-CD2DAC45CE42}"/>
    <cellStyle name="Normal 3 7 2 2 4 2 2" xfId="5329" xr:uid="{A76E6343-CAD3-4F33-A43C-5C7BB08EC60C}"/>
    <cellStyle name="Normal 3 7 2 2 4 2 2 2" xfId="13659" xr:uid="{92BB8F5C-1C57-4000-9155-45E79168B26C}"/>
    <cellStyle name="Normal 3 7 2 2 4 2 2 2 2" xfId="30316" xr:uid="{E4575567-5D1D-41BD-B53C-DBBA2AEE20C0}"/>
    <cellStyle name="Normal 3 7 2 2 4 2 2 3" xfId="21988" xr:uid="{D942098D-8C17-4CC5-9B10-81E2F9251A2D}"/>
    <cellStyle name="Normal 3 7 2 2 4 2 3" xfId="8105" xr:uid="{EE9060A8-5AE2-433F-8395-E529A9D4D833}"/>
    <cellStyle name="Normal 3 7 2 2 4 2 3 2" xfId="16435" xr:uid="{A2282AFA-6F42-4C35-88C6-B8FABF67F496}"/>
    <cellStyle name="Normal 3 7 2 2 4 2 3 2 2" xfId="33092" xr:uid="{40566DE1-4CFD-4CCA-8029-03FBA4D40A17}"/>
    <cellStyle name="Normal 3 7 2 2 4 2 3 3" xfId="24764" xr:uid="{094296D4-B1D4-4921-909D-D6A09E8D6D7D}"/>
    <cellStyle name="Normal 3 7 2 2 4 2 4" xfId="10883" xr:uid="{B2A2178A-B3D1-4CC9-B449-F2E84E4446AD}"/>
    <cellStyle name="Normal 3 7 2 2 4 2 4 2" xfId="27540" xr:uid="{30A0B697-52BC-4BE1-BFA5-FAB279637815}"/>
    <cellStyle name="Normal 3 7 2 2 4 2 5" xfId="19212" xr:uid="{2966D807-F663-4974-963B-395646EC330B}"/>
    <cellStyle name="Normal 3 7 2 2 4 3" xfId="4002" xr:uid="{8BE8980A-7160-49FC-85BA-16450E1C95F4}"/>
    <cellStyle name="Normal 3 7 2 2 4 3 2" xfId="12332" xr:uid="{4773E08C-C4CC-435D-8D37-08E23BEEF6B3}"/>
    <cellStyle name="Normal 3 7 2 2 4 3 2 2" xfId="28989" xr:uid="{0529A817-14B5-4D4B-8998-ABA98E85DC25}"/>
    <cellStyle name="Normal 3 7 2 2 4 3 3" xfId="20661" xr:uid="{2E812F16-0B34-42AE-BE85-A72C682F50D9}"/>
    <cellStyle name="Normal 3 7 2 2 4 4" xfId="6778" xr:uid="{05D03280-C150-4643-979C-3E8FB2523EE5}"/>
    <cellStyle name="Normal 3 7 2 2 4 4 2" xfId="15108" xr:uid="{C87096B4-0DD4-41BB-B484-5E8F36D90BAD}"/>
    <cellStyle name="Normal 3 7 2 2 4 4 2 2" xfId="31765" xr:uid="{ACFAAD7C-A10F-4F8A-9B56-E8E2C7FBE8E9}"/>
    <cellStyle name="Normal 3 7 2 2 4 4 3" xfId="23437" xr:uid="{90E4CC52-6CEC-4A46-8B92-1C388611E908}"/>
    <cellStyle name="Normal 3 7 2 2 4 5" xfId="9556" xr:uid="{3D061B76-AE9B-4236-B6F3-67F681709C28}"/>
    <cellStyle name="Normal 3 7 2 2 4 5 2" xfId="26213" xr:uid="{CB614B26-222C-4D18-A6C0-D3B72DC8E77F}"/>
    <cellStyle name="Normal 3 7 2 2 4 6" xfId="17885" xr:uid="{E72FD705-A114-4C49-A59E-A86415FB5848}"/>
    <cellStyle name="Normal 3 7 2 2 5" xfId="1591" xr:uid="{30C9D366-5621-450C-B037-A0124FA4D16B}"/>
    <cellStyle name="Normal 3 7 2 2 5 2" xfId="4381" xr:uid="{51F2A654-6AA5-4581-8EB7-FB3F5EA9AFA7}"/>
    <cellStyle name="Normal 3 7 2 2 5 2 2" xfId="12711" xr:uid="{3BC7FC23-7C47-4803-AFE3-A07F7565AD55}"/>
    <cellStyle name="Normal 3 7 2 2 5 2 2 2" xfId="29368" xr:uid="{A91BF877-3CDE-4983-AAD9-5C245040027E}"/>
    <cellStyle name="Normal 3 7 2 2 5 2 3" xfId="21040" xr:uid="{BA0E9825-660B-4D91-BBB3-57A72C20F08B}"/>
    <cellStyle name="Normal 3 7 2 2 5 3" xfId="7157" xr:uid="{A173DC41-A37B-4774-89BC-39FCAC524318}"/>
    <cellStyle name="Normal 3 7 2 2 5 3 2" xfId="15487" xr:uid="{8A555A7B-0E13-4338-839A-733FFE0019EF}"/>
    <cellStyle name="Normal 3 7 2 2 5 3 2 2" xfId="32144" xr:uid="{FE9BC4DB-5A6B-48E3-B632-AE27C135B5DB}"/>
    <cellStyle name="Normal 3 7 2 2 5 3 3" xfId="23816" xr:uid="{88E3BE7C-2198-4C79-9901-48F4C669C39F}"/>
    <cellStyle name="Normal 3 7 2 2 5 4" xfId="9935" xr:uid="{8384DD4F-4F6F-4634-BC10-A298498AF48B}"/>
    <cellStyle name="Normal 3 7 2 2 5 4 2" xfId="26592" xr:uid="{65D856DD-148D-42D8-B01C-6250A8A2A280}"/>
    <cellStyle name="Normal 3 7 2 2 5 5" xfId="18264" xr:uid="{586C363B-7145-4E51-8D0F-84EFF17CA22E}"/>
    <cellStyle name="Normal 3 7 2 2 6" xfId="3054" xr:uid="{E662E532-DE9D-4FCA-B52A-547FE8992591}"/>
    <cellStyle name="Normal 3 7 2 2 6 2" xfId="11384" xr:uid="{BAA3C9A7-1E6D-45B6-A935-C8D60AFEE184}"/>
    <cellStyle name="Normal 3 7 2 2 6 2 2" xfId="28041" xr:uid="{2130DFF1-13D8-4691-A897-A1C7AA5DFCE6}"/>
    <cellStyle name="Normal 3 7 2 2 6 3" xfId="19713" xr:uid="{E57BDE9A-BAF6-4C11-8FA3-8E00A466A14A}"/>
    <cellStyle name="Normal 3 7 2 2 7" xfId="5830" xr:uid="{413B3F74-3505-48EE-9826-599C32AEB41D}"/>
    <cellStyle name="Normal 3 7 2 2 7 2" xfId="14160" xr:uid="{3C51E575-4FB8-481D-A405-02E59368E0B6}"/>
    <cellStyle name="Normal 3 7 2 2 7 2 2" xfId="30817" xr:uid="{4352FFD1-284C-4E43-8854-F26E1B9A8477}"/>
    <cellStyle name="Normal 3 7 2 2 7 3" xfId="22489" xr:uid="{98B41729-A9A0-401E-BE53-D3BDF7AD5BB8}"/>
    <cellStyle name="Normal 3 7 2 2 8" xfId="8608" xr:uid="{8AEDD9A1-A396-472F-871D-EC855D407BCB}"/>
    <cellStyle name="Normal 3 7 2 2 8 2" xfId="25265" xr:uid="{587086D0-C3F2-478E-869F-EE5D28741AA5}"/>
    <cellStyle name="Normal 3 7 2 2 9" xfId="16937" xr:uid="{B3E15633-6115-4DBE-AFC1-7DA8C7BE4E3B}"/>
    <cellStyle name="Normal 3 7 2 3" xfId="378" xr:uid="{5D8B18CF-86D4-4020-A1A8-473851CB4BB8}"/>
    <cellStyle name="Normal 3 7 2 3 2" xfId="856" xr:uid="{96445A8A-A75E-439B-9216-26CB437F5FE9}"/>
    <cellStyle name="Normal 3 7 2 3 2 2" xfId="2184" xr:uid="{4BF83FA1-4B18-460A-8219-F7457CB41120}"/>
    <cellStyle name="Normal 3 7 2 3 2 2 2" xfId="4974" xr:uid="{CF2A9172-12B2-493E-80D3-7ED87D652DDE}"/>
    <cellStyle name="Normal 3 7 2 3 2 2 2 2" xfId="13304" xr:uid="{D5FDB2BA-C973-4845-819B-938404924793}"/>
    <cellStyle name="Normal 3 7 2 3 2 2 2 2 2" xfId="29961" xr:uid="{19153D65-8781-4CA1-903A-E31BAF9B87EC}"/>
    <cellStyle name="Normal 3 7 2 3 2 2 2 3" xfId="21633" xr:uid="{852D70E7-516E-4C7E-AEFC-626F32561AE2}"/>
    <cellStyle name="Normal 3 7 2 3 2 2 3" xfId="7750" xr:uid="{4932D418-7537-43BC-B648-5C020A897D2C}"/>
    <cellStyle name="Normal 3 7 2 3 2 2 3 2" xfId="16080" xr:uid="{6036BA37-16DD-4FA7-AD68-68D0D446DA4A}"/>
    <cellStyle name="Normal 3 7 2 3 2 2 3 2 2" xfId="32737" xr:uid="{C58BBF3E-1ADB-470F-B8FA-0441474AC611}"/>
    <cellStyle name="Normal 3 7 2 3 2 2 3 3" xfId="24409" xr:uid="{089EE217-0924-4297-95F8-112EB72078BD}"/>
    <cellStyle name="Normal 3 7 2 3 2 2 4" xfId="10528" xr:uid="{E4DF6550-5CEA-4717-BEC7-1228830632E9}"/>
    <cellStyle name="Normal 3 7 2 3 2 2 4 2" xfId="27185" xr:uid="{3EA8CD4E-0D46-40CA-A1BA-59639CD39B4F}"/>
    <cellStyle name="Normal 3 7 2 3 2 2 5" xfId="18857" xr:uid="{1CBDD3A5-65FF-4304-B4ED-F867547E8C75}"/>
    <cellStyle name="Normal 3 7 2 3 2 3" xfId="3647" xr:uid="{9F30A080-CAF7-4E82-84F1-60A5A9FF3712}"/>
    <cellStyle name="Normal 3 7 2 3 2 3 2" xfId="11977" xr:uid="{70DA4FAD-BBE8-45A8-8448-43C6087A5DB8}"/>
    <cellStyle name="Normal 3 7 2 3 2 3 2 2" xfId="28634" xr:uid="{2A740ABA-1B4D-4522-A3CE-EF4D3063BE6F}"/>
    <cellStyle name="Normal 3 7 2 3 2 3 3" xfId="20306" xr:uid="{F6534B13-1EA8-4F6F-8F12-A8E7004C1653}"/>
    <cellStyle name="Normal 3 7 2 3 2 4" xfId="6423" xr:uid="{C68DF2BF-C2CD-4EE0-B2D0-63C02E3B61F7}"/>
    <cellStyle name="Normal 3 7 2 3 2 4 2" xfId="14753" xr:uid="{7DEACC65-DB27-4C2E-B74F-0FBD615CCC6D}"/>
    <cellStyle name="Normal 3 7 2 3 2 4 2 2" xfId="31410" xr:uid="{315E713C-059F-4A13-873D-E3894A1E8201}"/>
    <cellStyle name="Normal 3 7 2 3 2 4 3" xfId="23082" xr:uid="{96391602-586F-4266-A41C-5B91961BE394}"/>
    <cellStyle name="Normal 3 7 2 3 2 5" xfId="9201" xr:uid="{ED8302AA-8B1B-4D04-89CA-152CEA70D29A}"/>
    <cellStyle name="Normal 3 7 2 3 2 5 2" xfId="25858" xr:uid="{1ADD62AE-98CB-403E-8446-C18C1741E64B}"/>
    <cellStyle name="Normal 3 7 2 3 2 6" xfId="17530" xr:uid="{F67D26A7-EEBF-4189-976A-65024298E528}"/>
    <cellStyle name="Normal 3 7 2 3 3" xfId="1708" xr:uid="{C388E77E-56AD-4A9C-9C0C-33506C7B9F74}"/>
    <cellStyle name="Normal 3 7 2 3 3 2" xfId="4498" xr:uid="{F304E6F1-FB3B-49DD-BCF5-93A2625CEB9A}"/>
    <cellStyle name="Normal 3 7 2 3 3 2 2" xfId="12828" xr:uid="{FD71D86E-9ABC-4A8B-A39C-33378EB9FAB7}"/>
    <cellStyle name="Normal 3 7 2 3 3 2 2 2" xfId="29485" xr:uid="{2B178740-3D2B-466C-A00D-3E119E0A92A4}"/>
    <cellStyle name="Normal 3 7 2 3 3 2 3" xfId="21157" xr:uid="{B0DB903B-4BD3-4A51-B698-7E3781CB80E6}"/>
    <cellStyle name="Normal 3 7 2 3 3 3" xfId="7274" xr:uid="{F042DEEB-8B69-442A-AE2B-FE8860C91867}"/>
    <cellStyle name="Normal 3 7 2 3 3 3 2" xfId="15604" xr:uid="{E7FEBCB3-395A-4215-9ADD-8DD5ABCE4659}"/>
    <cellStyle name="Normal 3 7 2 3 3 3 2 2" xfId="32261" xr:uid="{29CBCE10-05A5-4959-9C9C-D6CE6F65C1D8}"/>
    <cellStyle name="Normal 3 7 2 3 3 3 3" xfId="23933" xr:uid="{FC28849A-F164-45F6-8F94-33A0827FBEDF}"/>
    <cellStyle name="Normal 3 7 2 3 3 4" xfId="10052" xr:uid="{78C428FF-EF6C-40A6-BB3F-C420C6816FCD}"/>
    <cellStyle name="Normal 3 7 2 3 3 4 2" xfId="26709" xr:uid="{642DE540-DFFC-4EC7-B492-487E15B1BD73}"/>
    <cellStyle name="Normal 3 7 2 3 3 5" xfId="18381" xr:uid="{375F7360-F4E2-4F1E-B16D-EEABCCCC2152}"/>
    <cellStyle name="Normal 3 7 2 3 4" xfId="3171" xr:uid="{712B0DE4-BEF0-4A8E-B575-137B780F48EB}"/>
    <cellStyle name="Normal 3 7 2 3 4 2" xfId="11501" xr:uid="{D6C4C579-F501-412E-8CD6-6F8D7E51335F}"/>
    <cellStyle name="Normal 3 7 2 3 4 2 2" xfId="28158" xr:uid="{58D2D0B9-AE17-4667-8F16-2E3827FAECEB}"/>
    <cellStyle name="Normal 3 7 2 3 4 3" xfId="19830" xr:uid="{59EEF607-42DF-4525-B4C7-5A5541279180}"/>
    <cellStyle name="Normal 3 7 2 3 5" xfId="5947" xr:uid="{76E5A837-6096-4445-A748-99825B3D8760}"/>
    <cellStyle name="Normal 3 7 2 3 5 2" xfId="14277" xr:uid="{2FAE86FC-0A41-4F9E-AD51-B59004B7BE9C}"/>
    <cellStyle name="Normal 3 7 2 3 5 2 2" xfId="30934" xr:uid="{AA91D478-263A-4E98-AF69-2866606BA30F}"/>
    <cellStyle name="Normal 3 7 2 3 5 3" xfId="22606" xr:uid="{9CF17EF2-F3B3-434E-A103-2364AE38CA35}"/>
    <cellStyle name="Normal 3 7 2 3 6" xfId="8725" xr:uid="{3E31CADB-EA45-4A3B-BB95-79F1A47A8D10}"/>
    <cellStyle name="Normal 3 7 2 3 6 2" xfId="25382" xr:uid="{C2533F81-BC0B-45E5-96CC-02200540E63D}"/>
    <cellStyle name="Normal 3 7 2 3 7" xfId="17054" xr:uid="{D75CFEAC-29E3-4804-82A3-FDA80BA4CAFA}"/>
    <cellStyle name="Normal 3 7 2 4" xfId="614" xr:uid="{351AA586-0E52-4CCB-AE81-888A1302DEF2}"/>
    <cellStyle name="Normal 3 7 2 4 2" xfId="1944" xr:uid="{693D21A2-97EE-41D5-9220-26DE0ABB991F}"/>
    <cellStyle name="Normal 3 7 2 4 2 2" xfId="4734" xr:uid="{4DCBDC8B-9457-4FBF-B463-8225EE0B4D95}"/>
    <cellStyle name="Normal 3 7 2 4 2 2 2" xfId="13064" xr:uid="{79F04351-17DA-4739-9A6F-D2C6F72D25AF}"/>
    <cellStyle name="Normal 3 7 2 4 2 2 2 2" xfId="29721" xr:uid="{23D24B5C-AFD1-48A5-8429-23B47FBA1418}"/>
    <cellStyle name="Normal 3 7 2 4 2 2 3" xfId="21393" xr:uid="{52E6D2E1-D603-474F-A5DC-63502B3F8075}"/>
    <cellStyle name="Normal 3 7 2 4 2 3" xfId="7510" xr:uid="{22FFD152-00B7-4CFA-8E14-39E502FB1963}"/>
    <cellStyle name="Normal 3 7 2 4 2 3 2" xfId="15840" xr:uid="{82FC3902-3A57-42E7-9153-AE74041421AE}"/>
    <cellStyle name="Normal 3 7 2 4 2 3 2 2" xfId="32497" xr:uid="{3227943D-D94D-4851-9DFE-97AFEE2A0B0F}"/>
    <cellStyle name="Normal 3 7 2 4 2 3 3" xfId="24169" xr:uid="{599D7F8D-21E3-4E75-8654-4838E5D7E6F7}"/>
    <cellStyle name="Normal 3 7 2 4 2 4" xfId="10288" xr:uid="{39542A96-C7DF-4E7E-8719-92D4D429781C}"/>
    <cellStyle name="Normal 3 7 2 4 2 4 2" xfId="26945" xr:uid="{1DF433CE-0F12-4506-8A63-77CC69E46B31}"/>
    <cellStyle name="Normal 3 7 2 4 2 5" xfId="18617" xr:uid="{FB25DD64-8811-4083-91A1-99A2299B6CDD}"/>
    <cellStyle name="Normal 3 7 2 4 3" xfId="3407" xr:uid="{DDB1B1BE-94E8-4665-A126-C89108DE4414}"/>
    <cellStyle name="Normal 3 7 2 4 3 2" xfId="11737" xr:uid="{84DFA8CE-63A9-45C8-A421-1AAA9A1C77F4}"/>
    <cellStyle name="Normal 3 7 2 4 3 2 2" xfId="28394" xr:uid="{FE374BE7-663F-472E-BAFA-F61BEE3C89D7}"/>
    <cellStyle name="Normal 3 7 2 4 3 3" xfId="20066" xr:uid="{915D643D-8C24-4FD1-ABD9-DB7552B06A44}"/>
    <cellStyle name="Normal 3 7 2 4 4" xfId="6183" xr:uid="{40E9D98E-CE20-4864-AAAC-7596A0C5EE45}"/>
    <cellStyle name="Normal 3 7 2 4 4 2" xfId="14513" xr:uid="{70B3FE26-3405-4930-9451-1A9038B08AF4}"/>
    <cellStyle name="Normal 3 7 2 4 4 2 2" xfId="31170" xr:uid="{0C062D21-B1E0-41F4-A6AA-21F5E041B197}"/>
    <cellStyle name="Normal 3 7 2 4 4 3" xfId="22842" xr:uid="{110E0B21-738B-480F-B964-1F6BDD10401B}"/>
    <cellStyle name="Normal 3 7 2 4 5" xfId="8961" xr:uid="{B12D0281-B90B-4C8E-B41B-4816A59DEE49}"/>
    <cellStyle name="Normal 3 7 2 4 5 2" xfId="25618" xr:uid="{7D925F55-1589-4289-BDB6-6D6C92F12B7C}"/>
    <cellStyle name="Normal 3 7 2 4 6" xfId="17290" xr:uid="{A35FCC26-7DBB-43AF-A503-1D1F241C3CAE}"/>
    <cellStyle name="Normal 3 7 2 5" xfId="1091" xr:uid="{D5DB9BA2-4038-4143-A9F3-39E3F4B86B75}"/>
    <cellStyle name="Normal 3 7 2 5 2" xfId="2419" xr:uid="{A364AC68-3058-4B2D-8F57-BF86B6910623}"/>
    <cellStyle name="Normal 3 7 2 5 2 2" xfId="5209" xr:uid="{0D899DF9-808D-41CE-9CFF-BDEFFE2DE2C5}"/>
    <cellStyle name="Normal 3 7 2 5 2 2 2" xfId="13539" xr:uid="{86DBFB39-6056-4304-9A4F-B601B0ABABF3}"/>
    <cellStyle name="Normal 3 7 2 5 2 2 2 2" xfId="30196" xr:uid="{1B1F54E5-BC08-4D5A-8266-D7A0040332CC}"/>
    <cellStyle name="Normal 3 7 2 5 2 2 3" xfId="21868" xr:uid="{BA8B8097-617D-4B97-A702-67CD19FFEE64}"/>
    <cellStyle name="Normal 3 7 2 5 2 3" xfId="7985" xr:uid="{B25C2AEC-4A56-4936-917B-C35EE44CA02B}"/>
    <cellStyle name="Normal 3 7 2 5 2 3 2" xfId="16315" xr:uid="{BCBEA53E-9EBF-4340-BBB4-24BDF06377ED}"/>
    <cellStyle name="Normal 3 7 2 5 2 3 2 2" xfId="32972" xr:uid="{2B497F64-D9FB-449A-8759-313BF58A2210}"/>
    <cellStyle name="Normal 3 7 2 5 2 3 3" xfId="24644" xr:uid="{43BF1353-2D2B-4925-BA25-BD071D57E351}"/>
    <cellStyle name="Normal 3 7 2 5 2 4" xfId="10763" xr:uid="{819C5CC5-0368-4FE1-B11B-A8E8FAE5EC25}"/>
    <cellStyle name="Normal 3 7 2 5 2 4 2" xfId="27420" xr:uid="{5ADA1051-2736-4459-A4D8-2FE9DB12F247}"/>
    <cellStyle name="Normal 3 7 2 5 2 5" xfId="19092" xr:uid="{A6899E56-0FB1-439C-9249-947F98B189B3}"/>
    <cellStyle name="Normal 3 7 2 5 3" xfId="3882" xr:uid="{F010A277-3A4D-4637-9899-4CE07833A8FF}"/>
    <cellStyle name="Normal 3 7 2 5 3 2" xfId="12212" xr:uid="{AEB8AFD2-E3CE-4706-A41D-C6BCF81CDDEA}"/>
    <cellStyle name="Normal 3 7 2 5 3 2 2" xfId="28869" xr:uid="{0864D47F-25E3-4ED2-A18A-DFA28FD363A2}"/>
    <cellStyle name="Normal 3 7 2 5 3 3" xfId="20541" xr:uid="{4CFCDDDB-624D-47F6-869A-6760CE8B4C3C}"/>
    <cellStyle name="Normal 3 7 2 5 4" xfId="6658" xr:uid="{7216B6F5-B32E-49C9-A304-03E8B02D22DC}"/>
    <cellStyle name="Normal 3 7 2 5 4 2" xfId="14988" xr:uid="{A6B2E8A5-7DDC-478B-957C-6A1EC3B5F2C0}"/>
    <cellStyle name="Normal 3 7 2 5 4 2 2" xfId="31645" xr:uid="{3DA5AD76-DE64-422B-840A-6EEBF696F90C}"/>
    <cellStyle name="Normal 3 7 2 5 4 3" xfId="23317" xr:uid="{C6DBE04C-CD33-47BC-B52D-EA8CBFBE9AFD}"/>
    <cellStyle name="Normal 3 7 2 5 5" xfId="9436" xr:uid="{77B1C3B9-2D16-487A-A477-74E27DF5BDC8}"/>
    <cellStyle name="Normal 3 7 2 5 5 2" xfId="26093" xr:uid="{CA2AE696-41E3-4C70-A851-F95A56206DA9}"/>
    <cellStyle name="Normal 3 7 2 5 6" xfId="17765" xr:uid="{A23D8474-6A0D-4A65-8557-9FBF064A1329}"/>
    <cellStyle name="Normal 3 7 2 6" xfId="1356" xr:uid="{165527F4-C348-4367-8F2E-60B99CAAB186}"/>
    <cellStyle name="Normal 3 7 2 6 2" xfId="2684" xr:uid="{DB779655-704C-4E8B-B9D7-68CA32977DD2}"/>
    <cellStyle name="Normal 3 7 2 6 2 2" xfId="5474" xr:uid="{097088CB-3FD2-4B11-92DA-E0465386349B}"/>
    <cellStyle name="Normal 3 7 2 6 2 2 2" xfId="13804" xr:uid="{0D5838B5-5840-4870-891D-C3AAA19867AF}"/>
    <cellStyle name="Normal 3 7 2 6 2 2 2 2" xfId="30461" xr:uid="{CECEE031-E3F8-4B8E-9C1E-83CD4FF8C508}"/>
    <cellStyle name="Normal 3 7 2 6 2 2 3" xfId="22133" xr:uid="{84078E61-9248-4BB8-8998-28A62ABDE1C6}"/>
    <cellStyle name="Normal 3 7 2 6 2 3" xfId="8250" xr:uid="{000458AF-1A28-485D-A311-48EB48E1FCA5}"/>
    <cellStyle name="Normal 3 7 2 6 2 3 2" xfId="16580" xr:uid="{AF2ECC12-5389-4FBE-95EC-DB16E27F3DA7}"/>
    <cellStyle name="Normal 3 7 2 6 2 3 2 2" xfId="33237" xr:uid="{630130C2-7679-4D6E-BA35-93716776147A}"/>
    <cellStyle name="Normal 3 7 2 6 2 3 3" xfId="24909" xr:uid="{ADBD711D-B12A-43E9-9EBC-E86A3B77BFDF}"/>
    <cellStyle name="Normal 3 7 2 6 2 4" xfId="11028" xr:uid="{9F7C6DCE-0713-4257-9210-6807CB86AF7F}"/>
    <cellStyle name="Normal 3 7 2 6 2 4 2" xfId="27685" xr:uid="{A1C8F405-E332-469D-8415-5A0344AF2653}"/>
    <cellStyle name="Normal 3 7 2 6 2 5" xfId="19357" xr:uid="{575F21A1-4C12-495E-84BD-84B3F3B0E9FA}"/>
    <cellStyle name="Normal 3 7 2 6 3" xfId="4147" xr:uid="{B5D551B3-DA80-4CBE-AC77-9EBBB29065AF}"/>
    <cellStyle name="Normal 3 7 2 6 3 2" xfId="12477" xr:uid="{4B4A0893-6CAB-4A13-94E4-FF4DBB76951A}"/>
    <cellStyle name="Normal 3 7 2 6 3 2 2" xfId="29134" xr:uid="{30D01AA7-FD25-4515-9C3C-9D20ABFEF400}"/>
    <cellStyle name="Normal 3 7 2 6 3 3" xfId="20806" xr:uid="{0987AFCF-3F62-4A46-8A65-7674D821ED1F}"/>
    <cellStyle name="Normal 3 7 2 6 4" xfId="6923" xr:uid="{9E2D11C5-BB44-44E2-948E-D0A298BBE028}"/>
    <cellStyle name="Normal 3 7 2 6 4 2" xfId="15253" xr:uid="{FECF115E-2F4E-4EEB-88CD-31A0402676BE}"/>
    <cellStyle name="Normal 3 7 2 6 4 2 2" xfId="31910" xr:uid="{CCBDC8F1-96C1-43BB-A5FC-EF78F6D8B64F}"/>
    <cellStyle name="Normal 3 7 2 6 4 3" xfId="23582" xr:uid="{AC4438BB-7884-4873-9101-1198B9C6BB65}"/>
    <cellStyle name="Normal 3 7 2 6 5" xfId="9701" xr:uid="{F2F23A6B-8221-4780-89A6-55DA935F3FFB}"/>
    <cellStyle name="Normal 3 7 2 6 5 2" xfId="26358" xr:uid="{2C6C9CFE-1E29-429A-A57F-184A51F5C938}"/>
    <cellStyle name="Normal 3 7 2 6 6" xfId="18030" xr:uid="{E6CC55B3-6716-4038-895D-A65BD914C802}"/>
    <cellStyle name="Normal 3 7 2 7" xfId="1471" xr:uid="{6558C359-E47B-4277-9D69-E97AD8290799}"/>
    <cellStyle name="Normal 3 7 2 7 2" xfId="4261" xr:uid="{FB4B0C50-B5CC-4752-897A-51FB08240EC9}"/>
    <cellStyle name="Normal 3 7 2 7 2 2" xfId="12591" xr:uid="{87880BBE-D652-421B-AE90-B06A82017716}"/>
    <cellStyle name="Normal 3 7 2 7 2 2 2" xfId="29248" xr:uid="{FF3032FD-1112-4242-8DE0-7C663668D83E}"/>
    <cellStyle name="Normal 3 7 2 7 2 3" xfId="20920" xr:uid="{B417C1C1-5AA8-4689-8DA1-C53CB01CEDAC}"/>
    <cellStyle name="Normal 3 7 2 7 3" xfId="7037" xr:uid="{A81591F8-D228-4F21-BACE-C2CE04AEC532}"/>
    <cellStyle name="Normal 3 7 2 7 3 2" xfId="15367" xr:uid="{2549C15B-8A70-420A-8652-27D69DC91121}"/>
    <cellStyle name="Normal 3 7 2 7 3 2 2" xfId="32024" xr:uid="{50B5E262-67E9-4523-8BA4-6B4E8FE17D0D}"/>
    <cellStyle name="Normal 3 7 2 7 3 3" xfId="23696" xr:uid="{1E317BAE-EB68-4238-9F54-1B4FC4083E15}"/>
    <cellStyle name="Normal 3 7 2 7 4" xfId="9815" xr:uid="{4818832B-CA3A-4986-9F9C-5059D9367E8E}"/>
    <cellStyle name="Normal 3 7 2 7 4 2" xfId="26472" xr:uid="{E1529939-C3DF-4D42-B553-F3955647A84C}"/>
    <cellStyle name="Normal 3 7 2 7 5" xfId="18144" xr:uid="{BA5AF04F-F7D1-450B-9DAF-A016A7F34365}"/>
    <cellStyle name="Normal 3 7 2 8" xfId="2934" xr:uid="{FEDBAEB5-82DE-477B-ACAA-09229D6D9C9C}"/>
    <cellStyle name="Normal 3 7 2 8 2" xfId="11264" xr:uid="{FE725330-648A-4AC7-AF49-50FA478AA677}"/>
    <cellStyle name="Normal 3 7 2 8 2 2" xfId="27921" xr:uid="{6F2407A2-528C-476C-B0B7-0CAC2114DBA2}"/>
    <cellStyle name="Normal 3 7 2 8 3" xfId="19593" xr:uid="{42D03FE3-B400-48F2-A182-0BC1AE66EB55}"/>
    <cellStyle name="Normal 3 7 2 9" xfId="5710" xr:uid="{69C6AA3E-DF2C-4C44-B8E9-E6CEA5570BE1}"/>
    <cellStyle name="Normal 3 7 2 9 2" xfId="14040" xr:uid="{46836706-63AF-4CDA-B115-F20D1B1BC0E5}"/>
    <cellStyle name="Normal 3 7 2 9 2 2" xfId="30697" xr:uid="{1D23354A-87A5-46E9-922D-3CF3E030118E}"/>
    <cellStyle name="Normal 3 7 2 9 3" xfId="22369" xr:uid="{4503905E-255A-4EAF-9A11-B819F1BA312F}"/>
    <cellStyle name="Normal 3 7 3" xfId="195" xr:uid="{3A5D52C0-88B0-4AC8-ACDF-35F2762539EA}"/>
    <cellStyle name="Normal 3 7 3 2" xfId="436" xr:uid="{F8887F74-F7C1-4159-88CF-19E5B045A6F5}"/>
    <cellStyle name="Normal 3 7 3 2 2" xfId="913" xr:uid="{56097BCA-D028-4D7D-A49D-B08E2EAF79A5}"/>
    <cellStyle name="Normal 3 7 3 2 2 2" xfId="2241" xr:uid="{22A9066E-F9A0-4568-A819-840F771554D1}"/>
    <cellStyle name="Normal 3 7 3 2 2 2 2" xfId="5031" xr:uid="{89DA6AED-B05B-421C-BC3A-41E43AF719E6}"/>
    <cellStyle name="Normal 3 7 3 2 2 2 2 2" xfId="13361" xr:uid="{3AD29266-8D48-46C2-83DA-AC59EFE79E02}"/>
    <cellStyle name="Normal 3 7 3 2 2 2 2 2 2" xfId="30018" xr:uid="{C1B42BD7-3A9C-4869-AD9A-513811ABA4DB}"/>
    <cellStyle name="Normal 3 7 3 2 2 2 2 3" xfId="21690" xr:uid="{A9D77B79-64B8-4571-8E5C-C153D191F8F0}"/>
    <cellStyle name="Normal 3 7 3 2 2 2 3" xfId="7807" xr:uid="{8C65E061-21E9-4FB9-AA57-4607959191CF}"/>
    <cellStyle name="Normal 3 7 3 2 2 2 3 2" xfId="16137" xr:uid="{EB48DEA8-6EB6-4B0F-813C-CB0E1894E7E0}"/>
    <cellStyle name="Normal 3 7 3 2 2 2 3 2 2" xfId="32794" xr:uid="{50330865-80F9-4A07-BFD9-BD94D83F0451}"/>
    <cellStyle name="Normal 3 7 3 2 2 2 3 3" xfId="24466" xr:uid="{6720D27B-5E0E-4DE4-8179-0938AAB97330}"/>
    <cellStyle name="Normal 3 7 3 2 2 2 4" xfId="10585" xr:uid="{AB5B7BDD-8554-41C9-AB09-55E187F600DE}"/>
    <cellStyle name="Normal 3 7 3 2 2 2 4 2" xfId="27242" xr:uid="{CAC0B5ED-586F-456D-884D-BB36E67FB1A0}"/>
    <cellStyle name="Normal 3 7 3 2 2 2 5" xfId="18914" xr:uid="{1E4ADCFD-5B90-4B74-AA30-568B5B7260F7}"/>
    <cellStyle name="Normal 3 7 3 2 2 3" xfId="3704" xr:uid="{7E8A465F-9D33-42E7-8473-5DD82DAF26F4}"/>
    <cellStyle name="Normal 3 7 3 2 2 3 2" xfId="12034" xr:uid="{B8A3EAE9-5DF8-4E18-A9A4-290A6D649E62}"/>
    <cellStyle name="Normal 3 7 3 2 2 3 2 2" xfId="28691" xr:uid="{7746D66E-33B1-4CE2-9A3F-A7969A16BDAA}"/>
    <cellStyle name="Normal 3 7 3 2 2 3 3" xfId="20363" xr:uid="{5F153C00-2E0F-4873-AD96-E82C138E4B02}"/>
    <cellStyle name="Normal 3 7 3 2 2 4" xfId="6480" xr:uid="{03EE9899-468D-4B76-9206-CAA37EB66270}"/>
    <cellStyle name="Normal 3 7 3 2 2 4 2" xfId="14810" xr:uid="{EA64F36E-0AB0-4B61-B49B-D4FE81DF1CD7}"/>
    <cellStyle name="Normal 3 7 3 2 2 4 2 2" xfId="31467" xr:uid="{1BA55E61-10FC-426D-881E-4A2952F6EB0F}"/>
    <cellStyle name="Normal 3 7 3 2 2 4 3" xfId="23139" xr:uid="{C144E209-467E-4A94-AF9C-B1825EA870D1}"/>
    <cellStyle name="Normal 3 7 3 2 2 5" xfId="9258" xr:uid="{AC4FF24B-6253-44E8-98C2-14DF1A2BC733}"/>
    <cellStyle name="Normal 3 7 3 2 2 5 2" xfId="25915" xr:uid="{31230ED3-9F12-4A71-B833-482E2A782B7F}"/>
    <cellStyle name="Normal 3 7 3 2 2 6" xfId="17587" xr:uid="{80FF01CA-1335-44B8-AD07-4A08064E19FC}"/>
    <cellStyle name="Normal 3 7 3 2 3" xfId="1766" xr:uid="{1BA7F960-B80F-4B5C-911A-9A99B982ED15}"/>
    <cellStyle name="Normal 3 7 3 2 3 2" xfId="4556" xr:uid="{C8BB3629-69AE-4935-B199-C9BCE63251B4}"/>
    <cellStyle name="Normal 3 7 3 2 3 2 2" xfId="12886" xr:uid="{1CF0DC55-C52C-447F-BD3E-46C0A602F882}"/>
    <cellStyle name="Normal 3 7 3 2 3 2 2 2" xfId="29543" xr:uid="{590A1CDB-44A3-4428-9D92-700580F149D5}"/>
    <cellStyle name="Normal 3 7 3 2 3 2 3" xfId="21215" xr:uid="{B6083C39-E181-47F2-9C05-049E0185DE6F}"/>
    <cellStyle name="Normal 3 7 3 2 3 3" xfId="7332" xr:uid="{B53E4BBE-8FD7-4F63-926C-2A533B8F9F9B}"/>
    <cellStyle name="Normal 3 7 3 2 3 3 2" xfId="15662" xr:uid="{E5A0CC62-ABD6-4A76-9658-1554330AB56B}"/>
    <cellStyle name="Normal 3 7 3 2 3 3 2 2" xfId="32319" xr:uid="{B473115C-08E6-42D1-A938-104279F86C68}"/>
    <cellStyle name="Normal 3 7 3 2 3 3 3" xfId="23991" xr:uid="{9A09DCE4-C0CF-4516-9FC8-559D998DB046}"/>
    <cellStyle name="Normal 3 7 3 2 3 4" xfId="10110" xr:uid="{136F3092-F4CC-4162-8749-882594FBCE0A}"/>
    <cellStyle name="Normal 3 7 3 2 3 4 2" xfId="26767" xr:uid="{30766241-2005-469B-BE8D-0BD7F99AA807}"/>
    <cellStyle name="Normal 3 7 3 2 3 5" xfId="18439" xr:uid="{75B0E625-93D5-47B0-8DE2-17B5A0E6721A}"/>
    <cellStyle name="Normal 3 7 3 2 4" xfId="3229" xr:uid="{605A17F7-9411-4BD2-B814-E41C60B36A13}"/>
    <cellStyle name="Normal 3 7 3 2 4 2" xfId="11559" xr:uid="{4F1149ED-9120-4D16-8D36-2568A6C16FE0}"/>
    <cellStyle name="Normal 3 7 3 2 4 2 2" xfId="28216" xr:uid="{6AD9A4A9-DB39-4054-B32B-47D1CEDA9795}"/>
    <cellStyle name="Normal 3 7 3 2 4 3" xfId="19888" xr:uid="{48DC4C7B-7F2F-4C3A-9C5F-186A36A52733}"/>
    <cellStyle name="Normal 3 7 3 2 5" xfId="6005" xr:uid="{86D1A3CA-E67E-4ED4-B73E-47C642A08102}"/>
    <cellStyle name="Normal 3 7 3 2 5 2" xfId="14335" xr:uid="{85DBB097-F225-4BED-AA17-483AFD1416C0}"/>
    <cellStyle name="Normal 3 7 3 2 5 2 2" xfId="30992" xr:uid="{F3D59306-5AD6-4419-BA91-C9048F8913C1}"/>
    <cellStyle name="Normal 3 7 3 2 5 3" xfId="22664" xr:uid="{C866C900-C9B7-441C-B00E-2BA08C2CC937}"/>
    <cellStyle name="Normal 3 7 3 2 6" xfId="8783" xr:uid="{F25A06F1-6B17-4C4F-B2FB-15B85BC0DD8E}"/>
    <cellStyle name="Normal 3 7 3 2 6 2" xfId="25440" xr:uid="{145395B5-6997-4893-B288-C0D01DDD25D3}"/>
    <cellStyle name="Normal 3 7 3 2 7" xfId="17112" xr:uid="{CEA9F682-E3EE-457B-9A34-D6443A788408}"/>
    <cellStyle name="Normal 3 7 3 3" xfId="672" xr:uid="{2CCB88A8-E59A-44E2-AC00-5C4B5FFEC58F}"/>
    <cellStyle name="Normal 3 7 3 3 2" xfId="2002" xr:uid="{AEA09934-EF64-443E-B06F-CA5345B29E57}"/>
    <cellStyle name="Normal 3 7 3 3 2 2" xfId="4792" xr:uid="{341A420B-5760-4BF1-A42E-1A4798B8F539}"/>
    <cellStyle name="Normal 3 7 3 3 2 2 2" xfId="13122" xr:uid="{9076307F-06D3-428F-B174-3317447D5618}"/>
    <cellStyle name="Normal 3 7 3 3 2 2 2 2" xfId="29779" xr:uid="{FC39F3F6-3CAD-4B7E-B4E5-AAB825962700}"/>
    <cellStyle name="Normal 3 7 3 3 2 2 3" xfId="21451" xr:uid="{855586D3-E8A9-4A3D-BC54-50CC40065211}"/>
    <cellStyle name="Normal 3 7 3 3 2 3" xfId="7568" xr:uid="{4BA3BD7C-3846-42A4-8364-1E3342E2A0CB}"/>
    <cellStyle name="Normal 3 7 3 3 2 3 2" xfId="15898" xr:uid="{00793E99-DB44-4879-AD5A-3999CCCF142B}"/>
    <cellStyle name="Normal 3 7 3 3 2 3 2 2" xfId="32555" xr:uid="{699E3B09-0C99-4836-A173-8B25D6F979AB}"/>
    <cellStyle name="Normal 3 7 3 3 2 3 3" xfId="24227" xr:uid="{C5F1F3D0-9877-453B-A06B-E5EAF135E363}"/>
    <cellStyle name="Normal 3 7 3 3 2 4" xfId="10346" xr:uid="{63195EBB-A370-4085-B387-54E96B6A211D}"/>
    <cellStyle name="Normal 3 7 3 3 2 4 2" xfId="27003" xr:uid="{23270171-4EA7-485B-A487-90330F0F6B3D}"/>
    <cellStyle name="Normal 3 7 3 3 2 5" xfId="18675" xr:uid="{908C0F3B-D2DB-46F7-A7C7-A39379AA5B9A}"/>
    <cellStyle name="Normal 3 7 3 3 3" xfId="3465" xr:uid="{3CF168B5-173C-435D-B300-BE87E36C7F6B}"/>
    <cellStyle name="Normal 3 7 3 3 3 2" xfId="11795" xr:uid="{D2955307-204B-43E3-A273-15825D4FA18A}"/>
    <cellStyle name="Normal 3 7 3 3 3 2 2" xfId="28452" xr:uid="{1B6B674D-7D37-4C63-BD43-235108C3AB4E}"/>
    <cellStyle name="Normal 3 7 3 3 3 3" xfId="20124" xr:uid="{C25CF3B6-31E2-4AA3-968E-E39070D21AC9}"/>
    <cellStyle name="Normal 3 7 3 3 4" xfId="6241" xr:uid="{2E6A2B6B-03ED-4728-B3DC-99C3F8AA9AE2}"/>
    <cellStyle name="Normal 3 7 3 3 4 2" xfId="14571" xr:uid="{A30C644E-193A-4AD8-A8A4-993B9333553A}"/>
    <cellStyle name="Normal 3 7 3 3 4 2 2" xfId="31228" xr:uid="{AA59B3A3-A478-4376-B768-0BE14171875D}"/>
    <cellStyle name="Normal 3 7 3 3 4 3" xfId="22900" xr:uid="{D1AF78E4-25AF-4C12-8D94-40923CE5606F}"/>
    <cellStyle name="Normal 3 7 3 3 5" xfId="9019" xr:uid="{F4D7C559-3BE4-4C19-BAD9-5A223672A2CB}"/>
    <cellStyle name="Normal 3 7 3 3 5 2" xfId="25676" xr:uid="{CE63EFAE-58B9-45CD-A533-E46E54B74FD6}"/>
    <cellStyle name="Normal 3 7 3 3 6" xfId="17348" xr:uid="{4165A5F1-A637-4DDB-BA57-40C394F535DF}"/>
    <cellStyle name="Normal 3 7 3 4" xfId="1149" xr:uid="{59BB308E-86C9-455C-8E8F-69C82620B26B}"/>
    <cellStyle name="Normal 3 7 3 4 2" xfId="2477" xr:uid="{2DFB9381-712C-45BB-8D64-063C7ABABDB0}"/>
    <cellStyle name="Normal 3 7 3 4 2 2" xfId="5267" xr:uid="{F9BB3DF2-EB28-4FFD-BE96-A6F70C8DE992}"/>
    <cellStyle name="Normal 3 7 3 4 2 2 2" xfId="13597" xr:uid="{948A114D-0EC7-4018-A1EA-1782F78C6B66}"/>
    <cellStyle name="Normal 3 7 3 4 2 2 2 2" xfId="30254" xr:uid="{1D27C791-5F31-4FCA-8B67-7981FDF9B7F6}"/>
    <cellStyle name="Normal 3 7 3 4 2 2 3" xfId="21926" xr:uid="{325EEE8E-8D00-418F-9583-3810E65484DE}"/>
    <cellStyle name="Normal 3 7 3 4 2 3" xfId="8043" xr:uid="{742E9F66-2138-4376-8813-8012F09EAFC4}"/>
    <cellStyle name="Normal 3 7 3 4 2 3 2" xfId="16373" xr:uid="{614CFE45-0991-42AF-93FB-96FD9A9FAEE9}"/>
    <cellStyle name="Normal 3 7 3 4 2 3 2 2" xfId="33030" xr:uid="{3B0491A1-98A5-49D4-980C-207634FC42F6}"/>
    <cellStyle name="Normal 3 7 3 4 2 3 3" xfId="24702" xr:uid="{7CC0A6CD-3186-4445-AEB8-558A31259AFA}"/>
    <cellStyle name="Normal 3 7 3 4 2 4" xfId="10821" xr:uid="{5A5F5A14-6C7F-4066-87CC-B2C93AFDF807}"/>
    <cellStyle name="Normal 3 7 3 4 2 4 2" xfId="27478" xr:uid="{D25AB559-64C8-412B-90F6-A3B5661E8DC4}"/>
    <cellStyle name="Normal 3 7 3 4 2 5" xfId="19150" xr:uid="{F057CB97-3AEA-4253-A7E8-A0F3B5B59C62}"/>
    <cellStyle name="Normal 3 7 3 4 3" xfId="3940" xr:uid="{9FA70251-D323-4602-97C1-8355FE37C10D}"/>
    <cellStyle name="Normal 3 7 3 4 3 2" xfId="12270" xr:uid="{19CCDA0C-E451-498C-BB58-DA50B78B0086}"/>
    <cellStyle name="Normal 3 7 3 4 3 2 2" xfId="28927" xr:uid="{D2CBACCD-6FCD-406D-9360-17A9DFFB0AE1}"/>
    <cellStyle name="Normal 3 7 3 4 3 3" xfId="20599" xr:uid="{BA98251E-A432-4D22-B453-713D72E26E52}"/>
    <cellStyle name="Normal 3 7 3 4 4" xfId="6716" xr:uid="{22D1FFB0-FB8A-4285-8850-2619CB742819}"/>
    <cellStyle name="Normal 3 7 3 4 4 2" xfId="15046" xr:uid="{DC145491-E18D-4C41-9F0D-35A79B6ABEED}"/>
    <cellStyle name="Normal 3 7 3 4 4 2 2" xfId="31703" xr:uid="{F58EB2DE-D62B-405F-87FC-660622A6ADA1}"/>
    <cellStyle name="Normal 3 7 3 4 4 3" xfId="23375" xr:uid="{72A40071-BB56-4C09-8FB8-FA8EFFC52327}"/>
    <cellStyle name="Normal 3 7 3 4 5" xfId="9494" xr:uid="{BB890716-5428-4EDC-9F46-25C6E92467E0}"/>
    <cellStyle name="Normal 3 7 3 4 5 2" xfId="26151" xr:uid="{0147E813-206C-4CC2-9417-31DDCAD72F17}"/>
    <cellStyle name="Normal 3 7 3 4 6" xfId="17823" xr:uid="{9EDEA4DD-ECF3-4C9C-91E3-A6D20D2C62A9}"/>
    <cellStyle name="Normal 3 7 3 5" xfId="1529" xr:uid="{9F4AB954-0145-4D0A-BA8E-96DCD96C8503}"/>
    <cellStyle name="Normal 3 7 3 5 2" xfId="4319" xr:uid="{451C8C97-EAF9-453D-98DA-1686535569A8}"/>
    <cellStyle name="Normal 3 7 3 5 2 2" xfId="12649" xr:uid="{33DDDB97-5D0F-45DA-BCE4-8D5A117EC7CC}"/>
    <cellStyle name="Normal 3 7 3 5 2 2 2" xfId="29306" xr:uid="{14C73E7F-F86D-490B-A0DF-5DED5EA6FB23}"/>
    <cellStyle name="Normal 3 7 3 5 2 3" xfId="20978" xr:uid="{1CBCAA9D-35F4-44B4-A17C-2140AB870B34}"/>
    <cellStyle name="Normal 3 7 3 5 3" xfId="7095" xr:uid="{F9AAEB70-F8CE-4648-AE11-7A5201B22792}"/>
    <cellStyle name="Normal 3 7 3 5 3 2" xfId="15425" xr:uid="{D61D8DA6-7CCF-4684-B7E6-7E48A0AF7426}"/>
    <cellStyle name="Normal 3 7 3 5 3 2 2" xfId="32082" xr:uid="{3810F115-DFE3-4B02-BD30-36A61EC0A077}"/>
    <cellStyle name="Normal 3 7 3 5 3 3" xfId="23754" xr:uid="{BD20A80A-6588-4C67-B470-2B0E67FBD395}"/>
    <cellStyle name="Normal 3 7 3 5 4" xfId="9873" xr:uid="{812F4A18-0A1E-47B0-A796-F65975477763}"/>
    <cellStyle name="Normal 3 7 3 5 4 2" xfId="26530" xr:uid="{02CBEB16-24BF-4F01-A331-977F6CB0E036}"/>
    <cellStyle name="Normal 3 7 3 5 5" xfId="18202" xr:uid="{A0D75618-B838-45F4-8BAC-75DE2CDF24C0}"/>
    <cellStyle name="Normal 3 7 3 6" xfId="2992" xr:uid="{38FA076D-3B48-4304-9FD1-6959DE4AE8A6}"/>
    <cellStyle name="Normal 3 7 3 6 2" xfId="11322" xr:uid="{2309D900-E24C-4343-98BB-CB0F7F13742A}"/>
    <cellStyle name="Normal 3 7 3 6 2 2" xfId="27979" xr:uid="{AF7E6BE0-484B-4068-ADB6-4857E1BB4429}"/>
    <cellStyle name="Normal 3 7 3 6 3" xfId="19651" xr:uid="{2FB70723-8276-4676-BE32-A3E961651A75}"/>
    <cellStyle name="Normal 3 7 3 7" xfId="5768" xr:uid="{4BB2430C-E326-49AD-863C-E430E811C417}"/>
    <cellStyle name="Normal 3 7 3 7 2" xfId="14098" xr:uid="{E923D8A9-594B-400C-95CF-F6EEF58D91FB}"/>
    <cellStyle name="Normal 3 7 3 7 2 2" xfId="30755" xr:uid="{BC20F424-7679-4DC1-B567-E3F0FFAF9795}"/>
    <cellStyle name="Normal 3 7 3 7 3" xfId="22427" xr:uid="{CFD47C93-388F-4D24-B7B6-1D0501A340D5}"/>
    <cellStyle name="Normal 3 7 3 8" xfId="8546" xr:uid="{392872E6-12B5-4807-8A46-4F4E03C6A6BE}"/>
    <cellStyle name="Normal 3 7 3 8 2" xfId="25203" xr:uid="{D0AD7386-5694-41AC-8B72-39748D3A88A0}"/>
    <cellStyle name="Normal 3 7 3 9" xfId="16875" xr:uid="{C3409E79-6A3F-4B09-8ED2-2EDF08930C39}"/>
    <cellStyle name="Normal 3 7 4" xfId="320" xr:uid="{4D504EE6-0385-4A5C-B06B-2E1E28B285AC}"/>
    <cellStyle name="Normal 3 7 4 2" xfId="800" xr:uid="{7AE762B9-FC24-41C8-98D0-62FDB74A3511}"/>
    <cellStyle name="Normal 3 7 4 2 2" xfId="2128" xr:uid="{7A5578D0-2075-4ADF-969D-BC2DFB665862}"/>
    <cellStyle name="Normal 3 7 4 2 2 2" xfId="4918" xr:uid="{6797BD5D-369D-407D-8742-5967E7311823}"/>
    <cellStyle name="Normal 3 7 4 2 2 2 2" xfId="13248" xr:uid="{073DFB02-A758-4ED3-B97D-4C094361D3DA}"/>
    <cellStyle name="Normal 3 7 4 2 2 2 2 2" xfId="29905" xr:uid="{501C3589-E130-47A0-A7E5-98677DED9B82}"/>
    <cellStyle name="Normal 3 7 4 2 2 2 3" xfId="21577" xr:uid="{95C88D02-BDE2-4581-9DE6-F2FCD78E5471}"/>
    <cellStyle name="Normal 3 7 4 2 2 3" xfId="7694" xr:uid="{8032285C-2786-4F89-A332-015567DF9A50}"/>
    <cellStyle name="Normal 3 7 4 2 2 3 2" xfId="16024" xr:uid="{E048353C-D8F8-41C2-B1EF-39498A7D1633}"/>
    <cellStyle name="Normal 3 7 4 2 2 3 2 2" xfId="32681" xr:uid="{4F309514-5C48-4AAB-8150-B5675695E16B}"/>
    <cellStyle name="Normal 3 7 4 2 2 3 3" xfId="24353" xr:uid="{642628C6-7BF3-4E96-A7B0-32002D53D2DB}"/>
    <cellStyle name="Normal 3 7 4 2 2 4" xfId="10472" xr:uid="{03937BA9-8BF3-48DF-8731-FE35B39EBB83}"/>
    <cellStyle name="Normal 3 7 4 2 2 4 2" xfId="27129" xr:uid="{EF219432-38BB-41D2-9BE8-1953901394D9}"/>
    <cellStyle name="Normal 3 7 4 2 2 5" xfId="18801" xr:uid="{DFFDB6A5-97B2-49E6-A707-7DACBBEA1E0D}"/>
    <cellStyle name="Normal 3 7 4 2 3" xfId="3591" xr:uid="{E4445138-13A4-47C9-B8E4-C2237ABF0BB0}"/>
    <cellStyle name="Normal 3 7 4 2 3 2" xfId="11921" xr:uid="{D93BE56E-F426-4E67-A072-2A116ED6ABA2}"/>
    <cellStyle name="Normal 3 7 4 2 3 2 2" xfId="28578" xr:uid="{556BDE62-6B2D-469A-BC34-BF3AA7412982}"/>
    <cellStyle name="Normal 3 7 4 2 3 3" xfId="20250" xr:uid="{3B609ACB-4D8C-4FCA-B979-AD78271F90A0}"/>
    <cellStyle name="Normal 3 7 4 2 4" xfId="6367" xr:uid="{C0172472-46F8-4445-9D45-B4FD913E1ED9}"/>
    <cellStyle name="Normal 3 7 4 2 4 2" xfId="14697" xr:uid="{549859BB-6048-4AF8-A276-9722C0502A2B}"/>
    <cellStyle name="Normal 3 7 4 2 4 2 2" xfId="31354" xr:uid="{17D19DFE-AAAD-4217-A349-056A26A71018}"/>
    <cellStyle name="Normal 3 7 4 2 4 3" xfId="23026" xr:uid="{6B5EED1B-F4CB-490F-B66D-7F22CF21AD97}"/>
    <cellStyle name="Normal 3 7 4 2 5" xfId="9145" xr:uid="{49024460-B593-45B9-80BD-DEF023416085}"/>
    <cellStyle name="Normal 3 7 4 2 5 2" xfId="25802" xr:uid="{CBD77381-8CDF-4C0B-B150-0D045AE3C0AE}"/>
    <cellStyle name="Normal 3 7 4 2 6" xfId="17474" xr:uid="{02805936-248D-4D66-9658-471DC77EBA88}"/>
    <cellStyle name="Normal 3 7 4 3" xfId="1650" xr:uid="{BBF74B00-FA0C-4AE1-8263-63C3D835EE89}"/>
    <cellStyle name="Normal 3 7 4 3 2" xfId="4440" xr:uid="{5D871290-88DD-4D92-9787-C8DF40341C29}"/>
    <cellStyle name="Normal 3 7 4 3 2 2" xfId="12770" xr:uid="{62091BAB-B14A-4CEA-AFC3-1DAA312B1A04}"/>
    <cellStyle name="Normal 3 7 4 3 2 2 2" xfId="29427" xr:uid="{8594935E-5A7B-4279-8FBA-AED63F769634}"/>
    <cellStyle name="Normal 3 7 4 3 2 3" xfId="21099" xr:uid="{AACAB416-2692-4651-8DA2-FE63701812C1}"/>
    <cellStyle name="Normal 3 7 4 3 3" xfId="7216" xr:uid="{38C43E65-9510-4C33-92C4-8AE041D369D4}"/>
    <cellStyle name="Normal 3 7 4 3 3 2" xfId="15546" xr:uid="{F0D0ECB4-91FA-4421-9919-986B11BE408C}"/>
    <cellStyle name="Normal 3 7 4 3 3 2 2" xfId="32203" xr:uid="{DDD7D797-12C8-4B9A-B938-38FE40C81A07}"/>
    <cellStyle name="Normal 3 7 4 3 3 3" xfId="23875" xr:uid="{23202690-BF2C-423B-828D-D015D6278992}"/>
    <cellStyle name="Normal 3 7 4 3 4" xfId="9994" xr:uid="{4CA07B10-ADDD-4952-A5E5-CAA374304AD3}"/>
    <cellStyle name="Normal 3 7 4 3 4 2" xfId="26651" xr:uid="{F83D0079-3E5F-41F9-A92B-2AF0C660164E}"/>
    <cellStyle name="Normal 3 7 4 3 5" xfId="18323" xr:uid="{0047DFD8-E89D-4FA4-B317-681C6E2DAD43}"/>
    <cellStyle name="Normal 3 7 4 4" xfId="3113" xr:uid="{4F81695B-61E0-48E4-99EF-2CE3AFA67E0A}"/>
    <cellStyle name="Normal 3 7 4 4 2" xfId="11443" xr:uid="{EE329E53-E918-4388-9CF7-3DBB67793387}"/>
    <cellStyle name="Normal 3 7 4 4 2 2" xfId="28100" xr:uid="{4C352BB4-F14C-47CA-8505-C7AE4CBB44F0}"/>
    <cellStyle name="Normal 3 7 4 4 3" xfId="19772" xr:uid="{BD81E477-2387-49E3-96F3-B957051934EB}"/>
    <cellStyle name="Normal 3 7 4 5" xfId="5889" xr:uid="{A8F06F32-2B08-4F20-B80E-B0A878D6A18A}"/>
    <cellStyle name="Normal 3 7 4 5 2" xfId="14219" xr:uid="{BE369073-330B-4770-86FD-E9F1019EF61C}"/>
    <cellStyle name="Normal 3 7 4 5 2 2" xfId="30876" xr:uid="{AB050D8D-B901-47CD-BE9C-602F431814CA}"/>
    <cellStyle name="Normal 3 7 4 5 3" xfId="22548" xr:uid="{BEE446BF-DF8A-44AC-97F5-6DED60F71E3D}"/>
    <cellStyle name="Normal 3 7 4 6" xfId="8667" xr:uid="{8BC9B02D-26E2-4129-BFEF-0DC4A07CC9C5}"/>
    <cellStyle name="Normal 3 7 4 6 2" xfId="25324" xr:uid="{C68F8BBA-8611-4FA9-BEB4-A9A6B57FBCDD}"/>
    <cellStyle name="Normal 3 7 4 7" xfId="16996" xr:uid="{273E8D53-4194-43A4-BE41-3DFD5457F5CF}"/>
    <cellStyle name="Normal 3 7 5" xfId="556" xr:uid="{8108736E-EF05-46DD-94C7-FF305C5AD00F}"/>
    <cellStyle name="Normal 3 7 5 2" xfId="1886" xr:uid="{D60F6A8D-F9E0-4F1F-A630-A8ACA9B0CA9F}"/>
    <cellStyle name="Normal 3 7 5 2 2" xfId="4676" xr:uid="{4646E301-E1D6-432E-86AF-259752612338}"/>
    <cellStyle name="Normal 3 7 5 2 2 2" xfId="13006" xr:uid="{6CB981CE-DBE9-4418-95BB-2CE50C7A2A00}"/>
    <cellStyle name="Normal 3 7 5 2 2 2 2" xfId="29663" xr:uid="{FE92A9A5-B873-4817-AD6A-D3E30516EF21}"/>
    <cellStyle name="Normal 3 7 5 2 2 3" xfId="21335" xr:uid="{20669B40-913E-46D3-9951-B840E1FD35C8}"/>
    <cellStyle name="Normal 3 7 5 2 3" xfId="7452" xr:uid="{9A231A20-C8AE-4475-98C2-33C860A385E2}"/>
    <cellStyle name="Normal 3 7 5 2 3 2" xfId="15782" xr:uid="{C2644FE9-96F1-412E-85A2-5FAC9B9EA2C5}"/>
    <cellStyle name="Normal 3 7 5 2 3 2 2" xfId="32439" xr:uid="{1FEC2545-3A19-4DAB-A542-27A281E74E31}"/>
    <cellStyle name="Normal 3 7 5 2 3 3" xfId="24111" xr:uid="{3F1BC01E-31CD-4974-B431-59C9A1EFA450}"/>
    <cellStyle name="Normal 3 7 5 2 4" xfId="10230" xr:uid="{6FB4D571-B71A-46D4-B11A-8EC493A66F6B}"/>
    <cellStyle name="Normal 3 7 5 2 4 2" xfId="26887" xr:uid="{B87D5BE4-9763-4ECB-BA0F-1BAD679A6A8B}"/>
    <cellStyle name="Normal 3 7 5 2 5" xfId="18559" xr:uid="{CED91276-A781-4B7B-B8E1-7AEF4B39FDE3}"/>
    <cellStyle name="Normal 3 7 5 3" xfId="3349" xr:uid="{F0BA6011-A582-4ABF-A663-3C4013E614B9}"/>
    <cellStyle name="Normal 3 7 5 3 2" xfId="11679" xr:uid="{992377E4-DFEE-4E63-92C7-8FDB66899B0B}"/>
    <cellStyle name="Normal 3 7 5 3 2 2" xfId="28336" xr:uid="{FE1513E4-3E26-4895-900A-34393FFC27B3}"/>
    <cellStyle name="Normal 3 7 5 3 3" xfId="20008" xr:uid="{D9B9FD74-CCDC-44C5-A063-E56C948120DE}"/>
    <cellStyle name="Normal 3 7 5 4" xfId="6125" xr:uid="{AA68125A-5142-4402-A2A9-CF52D83DC676}"/>
    <cellStyle name="Normal 3 7 5 4 2" xfId="14455" xr:uid="{84F8899D-B938-4626-AAE7-E3941589AF2A}"/>
    <cellStyle name="Normal 3 7 5 4 2 2" xfId="31112" xr:uid="{F904165D-C30D-4C27-AE02-567640493D4C}"/>
    <cellStyle name="Normal 3 7 5 4 3" xfId="22784" xr:uid="{B5F60366-075C-423D-ADC1-628387BFC319}"/>
    <cellStyle name="Normal 3 7 5 5" xfId="8903" xr:uid="{024E0193-3012-4994-B652-60DE0E580BC2}"/>
    <cellStyle name="Normal 3 7 5 5 2" xfId="25560" xr:uid="{A9F1965F-4E82-480B-AF28-E8B82F33B37A}"/>
    <cellStyle name="Normal 3 7 5 6" xfId="17232" xr:uid="{EC4CBBE5-D03F-4B8A-BED7-FB8D3161AB46}"/>
    <cellStyle name="Normal 3 7 6" xfId="1033" xr:uid="{11102F73-4980-4DC5-AFF3-69B30B1A17E8}"/>
    <cellStyle name="Normal 3 7 6 2" xfId="2361" xr:uid="{12EFE430-2584-4543-BA45-62186A931A45}"/>
    <cellStyle name="Normal 3 7 6 2 2" xfId="5151" xr:uid="{523DBC71-7CCE-4581-97F3-0837804FD616}"/>
    <cellStyle name="Normal 3 7 6 2 2 2" xfId="13481" xr:uid="{8449BF17-AA52-4490-BB33-6F86D6400945}"/>
    <cellStyle name="Normal 3 7 6 2 2 2 2" xfId="30138" xr:uid="{C1C091B3-69D5-48E9-B873-3D26D70166BF}"/>
    <cellStyle name="Normal 3 7 6 2 2 3" xfId="21810" xr:uid="{FADDED48-1DAD-4D28-93F7-B3F0B2DBE16B}"/>
    <cellStyle name="Normal 3 7 6 2 3" xfId="7927" xr:uid="{9F2D60AF-42FD-4453-B314-B6DEFA1F4614}"/>
    <cellStyle name="Normal 3 7 6 2 3 2" xfId="16257" xr:uid="{61F70459-8F94-43F2-A3C7-6ED62FCEA0E1}"/>
    <cellStyle name="Normal 3 7 6 2 3 2 2" xfId="32914" xr:uid="{22A9D574-165D-4524-AAA0-8082E753B26A}"/>
    <cellStyle name="Normal 3 7 6 2 3 3" xfId="24586" xr:uid="{AC005C3A-E04D-4A01-B588-89B7BF031662}"/>
    <cellStyle name="Normal 3 7 6 2 4" xfId="10705" xr:uid="{67E41443-6B9B-46F1-8068-083058007548}"/>
    <cellStyle name="Normal 3 7 6 2 4 2" xfId="27362" xr:uid="{2F2D92C5-E394-47DF-B0D3-39B7059F5D12}"/>
    <cellStyle name="Normal 3 7 6 2 5" xfId="19034" xr:uid="{B43FFCAE-C758-4191-9ED9-F7DA55558E50}"/>
    <cellStyle name="Normal 3 7 6 3" xfId="3824" xr:uid="{44010633-DE55-4D64-937F-F58C9E284C24}"/>
    <cellStyle name="Normal 3 7 6 3 2" xfId="12154" xr:uid="{904951D2-6132-40BF-9687-0E350293883C}"/>
    <cellStyle name="Normal 3 7 6 3 2 2" xfId="28811" xr:uid="{8DD5C512-BB3B-4489-BCD6-51BBD1CF9BA6}"/>
    <cellStyle name="Normal 3 7 6 3 3" xfId="20483" xr:uid="{77B7E5E5-96C3-4EBF-B80D-BDCF54F2E359}"/>
    <cellStyle name="Normal 3 7 6 4" xfId="6600" xr:uid="{EA0E5E60-2013-4DD0-920A-5C62CD3BA850}"/>
    <cellStyle name="Normal 3 7 6 4 2" xfId="14930" xr:uid="{BE79E34D-7FBB-4599-880B-64F09D12C362}"/>
    <cellStyle name="Normal 3 7 6 4 2 2" xfId="31587" xr:uid="{981EF2CB-35FB-4D3D-8479-9C6445BC5F14}"/>
    <cellStyle name="Normal 3 7 6 4 3" xfId="23259" xr:uid="{63C5BE81-01C8-450A-BB4D-352E959C9ED3}"/>
    <cellStyle name="Normal 3 7 6 5" xfId="9378" xr:uid="{86531767-B989-4EB3-A95D-51506BD4E75D}"/>
    <cellStyle name="Normal 3 7 6 5 2" xfId="26035" xr:uid="{505C12D0-8EBD-4D93-955A-6799EE13FCA6}"/>
    <cellStyle name="Normal 3 7 6 6" xfId="17707" xr:uid="{F8A6943D-D423-48F5-B694-F2E215F24E91}"/>
    <cellStyle name="Normal 3 7 7" xfId="1294" xr:uid="{EDD1C3A2-5A96-4401-B066-FDB1B0392EB5}"/>
    <cellStyle name="Normal 3 7 7 2" xfId="2622" xr:uid="{B412D29F-FB77-443F-916B-B029E699E612}"/>
    <cellStyle name="Normal 3 7 7 2 2" xfId="5412" xr:uid="{3658D167-050C-4F9F-9D64-92D77FBEDA0B}"/>
    <cellStyle name="Normal 3 7 7 2 2 2" xfId="13742" xr:uid="{BFA8CDE7-3EB1-4DD3-A0D4-7A7EDF9B61F1}"/>
    <cellStyle name="Normal 3 7 7 2 2 2 2" xfId="30399" xr:uid="{7CC886DB-B14F-4503-BF5F-23AFADFF7C11}"/>
    <cellStyle name="Normal 3 7 7 2 2 3" xfId="22071" xr:uid="{17C0AE56-3B25-484F-B009-ABD9C52EE472}"/>
    <cellStyle name="Normal 3 7 7 2 3" xfId="8188" xr:uid="{C93F951B-202A-4B69-BA2E-2F1F648C82D0}"/>
    <cellStyle name="Normal 3 7 7 2 3 2" xfId="16518" xr:uid="{08F873CC-6704-4577-8522-7C974FB8525B}"/>
    <cellStyle name="Normal 3 7 7 2 3 2 2" xfId="33175" xr:uid="{050BD7E5-9DD4-4A4F-9331-3B87D973D6B2}"/>
    <cellStyle name="Normal 3 7 7 2 3 3" xfId="24847" xr:uid="{123B856B-C44F-4670-8E49-856E3D793F95}"/>
    <cellStyle name="Normal 3 7 7 2 4" xfId="10966" xr:uid="{989B0E8E-529F-4925-A2A2-B15907C0C1DA}"/>
    <cellStyle name="Normal 3 7 7 2 4 2" xfId="27623" xr:uid="{834F8E6E-2873-49C1-BEA3-15061594D2AB}"/>
    <cellStyle name="Normal 3 7 7 2 5" xfId="19295" xr:uid="{D0D03F83-E0AE-4241-ADBB-EBC36A5138C1}"/>
    <cellStyle name="Normal 3 7 7 3" xfId="4085" xr:uid="{F2D54516-BCCB-4F6C-A09D-C1332624B8A2}"/>
    <cellStyle name="Normal 3 7 7 3 2" xfId="12415" xr:uid="{2851124B-DB19-4813-9295-6156EFB0CDCE}"/>
    <cellStyle name="Normal 3 7 7 3 2 2" xfId="29072" xr:uid="{F436EDA6-6384-4B06-B409-0EF1F67EC382}"/>
    <cellStyle name="Normal 3 7 7 3 3" xfId="20744" xr:uid="{255F0378-3711-439C-BDCB-BA3B5BC12935}"/>
    <cellStyle name="Normal 3 7 7 4" xfId="6861" xr:uid="{68969ADD-C35C-4C31-B82A-0F041E8224F2}"/>
    <cellStyle name="Normal 3 7 7 4 2" xfId="15191" xr:uid="{33D44C89-A81A-4A2C-82CC-710DDB42D287}"/>
    <cellStyle name="Normal 3 7 7 4 2 2" xfId="31848" xr:uid="{609E0672-A042-4678-857C-7393ABE63457}"/>
    <cellStyle name="Normal 3 7 7 4 3" xfId="23520" xr:uid="{67EC0A92-ADFD-4FDC-9626-C23C23282E9B}"/>
    <cellStyle name="Normal 3 7 7 5" xfId="9639" xr:uid="{B25A2E3E-0239-4A94-98E7-E8288CC6D54B}"/>
    <cellStyle name="Normal 3 7 7 5 2" xfId="26296" xr:uid="{D2279D54-FAD2-49B9-AC3D-7E17FB593232}"/>
    <cellStyle name="Normal 3 7 7 6" xfId="17968" xr:uid="{844BB22A-0396-4B43-A8CF-08D012643358}"/>
    <cellStyle name="Normal 3 7 8" xfId="1412" xr:uid="{335FF5E6-9F13-4E61-9CCC-C78A75F12054}"/>
    <cellStyle name="Normal 3 7 8 2" xfId="4203" xr:uid="{2F4A036C-140B-4AEC-9466-D6BACA4219EB}"/>
    <cellStyle name="Normal 3 7 8 2 2" xfId="12533" xr:uid="{AFB36A46-F624-439E-AC7F-4B91E5731C98}"/>
    <cellStyle name="Normal 3 7 8 2 2 2" xfId="29190" xr:uid="{17111108-B4DC-4480-AF5C-CAC2C040D7B6}"/>
    <cellStyle name="Normal 3 7 8 2 3" xfId="20862" xr:uid="{D22FB46F-5BDC-4980-AA07-957A53FDEAC8}"/>
    <cellStyle name="Normal 3 7 8 3" xfId="6979" xr:uid="{FD2E58BB-0374-4A40-B4F4-519529739A66}"/>
    <cellStyle name="Normal 3 7 8 3 2" xfId="15309" xr:uid="{B9CE8840-EAFE-45E2-A8DB-48C7435E3573}"/>
    <cellStyle name="Normal 3 7 8 3 2 2" xfId="31966" xr:uid="{E979D20D-6A5A-4BCA-AB7B-81EE847B4628}"/>
    <cellStyle name="Normal 3 7 8 3 3" xfId="23638" xr:uid="{E05B9180-26AD-4292-89A4-0C4425DEF4B6}"/>
    <cellStyle name="Normal 3 7 8 4" xfId="9757" xr:uid="{4F2A2BA8-7755-4ED0-A0C3-CCE4E4F3BAB1}"/>
    <cellStyle name="Normal 3 7 8 4 2" xfId="26414" xr:uid="{3C5DF741-7D7B-4C03-9B36-4EA4B3750855}"/>
    <cellStyle name="Normal 3 7 8 5" xfId="18086" xr:uid="{2C4AE6FB-7B0C-47C5-8ED8-9645B73337EA}"/>
    <cellStyle name="Normal 3 7 9" xfId="2875" xr:uid="{22CB598E-AC05-4C63-AB51-A4F8821F6466}"/>
    <cellStyle name="Normal 3 7 9 2" xfId="11206" xr:uid="{CD5BFBBE-F005-4325-BB2E-121714F3AC04}"/>
    <cellStyle name="Normal 3 7 9 2 2" xfId="27863" xr:uid="{07A6A596-059F-4003-9B1E-372FC8F790FC}"/>
    <cellStyle name="Normal 3 7 9 3" xfId="19535" xr:uid="{744AB586-EE5C-401D-ABEB-CD11D28FB660}"/>
    <cellStyle name="Normal 3 8" xfId="98" xr:uid="{C7D00F43-90ED-4BA1-A222-F51711089B06}"/>
    <cellStyle name="Normal 3 8 10" xfId="5674" xr:uid="{F5F3EA74-AD85-4E8E-801B-9AD7813D3162}"/>
    <cellStyle name="Normal 3 8 10 2" xfId="14004" xr:uid="{7D838907-5BAB-4F51-A9CA-27CD7BD78BC5}"/>
    <cellStyle name="Normal 3 8 10 2 2" xfId="30661" xr:uid="{9DF6CCCF-027D-484A-82D3-403AA0511799}"/>
    <cellStyle name="Normal 3 8 10 3" xfId="22333" xr:uid="{4E9236F5-435B-4EDD-BCE5-5F00BAE2A59F}"/>
    <cellStyle name="Normal 3 8 11" xfId="8452" xr:uid="{DDCABBAF-9912-401A-B4E0-67C96588A70F}"/>
    <cellStyle name="Normal 3 8 11 2" xfId="25109" xr:uid="{E50580FF-FB72-4595-A107-778A24E047C1}"/>
    <cellStyle name="Normal 3 8 12" xfId="16781" xr:uid="{84593A03-B4FD-4FA8-9576-232412CACEE1}"/>
    <cellStyle name="Normal 3 8 2" xfId="159" xr:uid="{8C14D4A9-7C37-42B8-8E8F-85594A7D82E9}"/>
    <cellStyle name="Normal 3 8 2 10" xfId="8510" xr:uid="{887F4E77-B2EE-4C6E-AAB9-4328F6C41022}"/>
    <cellStyle name="Normal 3 8 2 10 2" xfId="25167" xr:uid="{53B4B249-D4E4-4CF1-A901-FC6050B4CFED}"/>
    <cellStyle name="Normal 3 8 2 11" xfId="16839" xr:uid="{9951829D-0939-481F-AEC1-C566A48E76E2}"/>
    <cellStyle name="Normal 3 8 2 2" xfId="278" xr:uid="{0BCF1855-4C10-4BA0-B977-058D3C2B0D69}"/>
    <cellStyle name="Normal 3 8 2 2 2" xfId="520" xr:uid="{EC898C1B-563A-46D4-94A1-A18B29F3300A}"/>
    <cellStyle name="Normal 3 8 2 2 2 2" xfId="996" xr:uid="{5F343D24-7C24-45A4-9394-1B10E4E5A918}"/>
    <cellStyle name="Normal 3 8 2 2 2 2 2" xfId="2324" xr:uid="{DD6E6D7D-77EA-4623-A451-FB7214BBEC60}"/>
    <cellStyle name="Normal 3 8 2 2 2 2 2 2" xfId="5114" xr:uid="{A750FC19-DC7F-4AEC-82D6-1F114116BD53}"/>
    <cellStyle name="Normal 3 8 2 2 2 2 2 2 2" xfId="13444" xr:uid="{2FFDC338-E727-4183-ABEB-A807978D6F7C}"/>
    <cellStyle name="Normal 3 8 2 2 2 2 2 2 2 2" xfId="30101" xr:uid="{27A7A7AC-137E-483C-9376-98B1D3291986}"/>
    <cellStyle name="Normal 3 8 2 2 2 2 2 2 3" xfId="21773" xr:uid="{3AFA00E8-DBD6-4720-8BFB-A5AD08C3847F}"/>
    <cellStyle name="Normal 3 8 2 2 2 2 2 3" xfId="7890" xr:uid="{E4B4010B-918C-4570-94C8-324A3F935BF7}"/>
    <cellStyle name="Normal 3 8 2 2 2 2 2 3 2" xfId="16220" xr:uid="{E05C17AA-AAEE-4732-B293-B1965924776F}"/>
    <cellStyle name="Normal 3 8 2 2 2 2 2 3 2 2" xfId="32877" xr:uid="{058D4794-5946-467D-896E-43230006E23A}"/>
    <cellStyle name="Normal 3 8 2 2 2 2 2 3 3" xfId="24549" xr:uid="{B195EA3F-1BFA-49CE-AB40-26F05AB0A176}"/>
    <cellStyle name="Normal 3 8 2 2 2 2 2 4" xfId="10668" xr:uid="{185B7F75-4413-424F-91EB-E1310139AF61}"/>
    <cellStyle name="Normal 3 8 2 2 2 2 2 4 2" xfId="27325" xr:uid="{FBA67221-0A41-42A4-93D9-045400816E81}"/>
    <cellStyle name="Normal 3 8 2 2 2 2 2 5" xfId="18997" xr:uid="{2C5CDBC0-D6D3-4D3F-8A06-55D874976781}"/>
    <cellStyle name="Normal 3 8 2 2 2 2 3" xfId="3787" xr:uid="{2D79CB1A-1FED-4EC8-BF8F-F9AD633F438C}"/>
    <cellStyle name="Normal 3 8 2 2 2 2 3 2" xfId="12117" xr:uid="{F1A5016F-7E96-4CD1-BB6A-FE24272558FA}"/>
    <cellStyle name="Normal 3 8 2 2 2 2 3 2 2" xfId="28774" xr:uid="{3E7FEB7C-51D4-428F-9969-99B5535FEDB0}"/>
    <cellStyle name="Normal 3 8 2 2 2 2 3 3" xfId="20446" xr:uid="{A92CA189-D3FA-42CD-86A7-02F65AD42B0B}"/>
    <cellStyle name="Normal 3 8 2 2 2 2 4" xfId="6563" xr:uid="{B45ECA13-7C7A-4CD9-AB49-F5AE179225BB}"/>
    <cellStyle name="Normal 3 8 2 2 2 2 4 2" xfId="14893" xr:uid="{9A21B01E-21EE-49AB-853B-47C88A1F2C68}"/>
    <cellStyle name="Normal 3 8 2 2 2 2 4 2 2" xfId="31550" xr:uid="{38585823-1C0F-4928-8B33-0BDE729550BA}"/>
    <cellStyle name="Normal 3 8 2 2 2 2 4 3" xfId="23222" xr:uid="{7DE9E5D8-64AE-46B3-A092-D1D6FEC6A421}"/>
    <cellStyle name="Normal 3 8 2 2 2 2 5" xfId="9341" xr:uid="{0425CCAC-461D-4F14-ABDB-0BBB22B2DD63}"/>
    <cellStyle name="Normal 3 8 2 2 2 2 5 2" xfId="25998" xr:uid="{384EBF41-CFA2-4730-A3A9-CD70900694C5}"/>
    <cellStyle name="Normal 3 8 2 2 2 2 6" xfId="17670" xr:uid="{206E0F7C-A4C5-4B10-9AEB-7C70DB06943D}"/>
    <cellStyle name="Normal 3 8 2 2 2 3" xfId="1850" xr:uid="{6E41E8B8-DA7F-4E7B-9F16-8053ACB42D1A}"/>
    <cellStyle name="Normal 3 8 2 2 2 3 2" xfId="4640" xr:uid="{9ABB6013-0B0E-4D42-89CC-1E9A8D760DC7}"/>
    <cellStyle name="Normal 3 8 2 2 2 3 2 2" xfId="12970" xr:uid="{A9FFF8CE-DF85-455C-9A4B-EE2B8766F1EC}"/>
    <cellStyle name="Normal 3 8 2 2 2 3 2 2 2" xfId="29627" xr:uid="{1AE02A17-6DCB-4F02-A6E4-5B6637FDD6D7}"/>
    <cellStyle name="Normal 3 8 2 2 2 3 2 3" xfId="21299" xr:uid="{0F6D8952-109A-4AAE-9BA4-F9C4087C08B2}"/>
    <cellStyle name="Normal 3 8 2 2 2 3 3" xfId="7416" xr:uid="{0F17F88C-9A61-4852-AB76-F4D5DB92BE85}"/>
    <cellStyle name="Normal 3 8 2 2 2 3 3 2" xfId="15746" xr:uid="{5E0DE50B-6C8F-4D1C-8737-796231656979}"/>
    <cellStyle name="Normal 3 8 2 2 2 3 3 2 2" xfId="32403" xr:uid="{773FBC0B-123F-4E92-B0E1-23E400A14CDA}"/>
    <cellStyle name="Normal 3 8 2 2 2 3 3 3" xfId="24075" xr:uid="{A2DB1C8F-188E-4E04-B379-0963DF51DD3E}"/>
    <cellStyle name="Normal 3 8 2 2 2 3 4" xfId="10194" xr:uid="{78028D18-D14E-4E78-B876-20DE71769557}"/>
    <cellStyle name="Normal 3 8 2 2 2 3 4 2" xfId="26851" xr:uid="{4245FEDA-4E28-4E72-A9DC-434A758FAD51}"/>
    <cellStyle name="Normal 3 8 2 2 2 3 5" xfId="18523" xr:uid="{6ADBFB63-A76A-43DA-A9CB-04B2579D747B}"/>
    <cellStyle name="Normal 3 8 2 2 2 4" xfId="3313" xr:uid="{B1974B35-A1A8-4214-9B55-0593518A100B}"/>
    <cellStyle name="Normal 3 8 2 2 2 4 2" xfId="11643" xr:uid="{1339C1DD-BA4A-47D3-9E88-3E4BF6E2324D}"/>
    <cellStyle name="Normal 3 8 2 2 2 4 2 2" xfId="28300" xr:uid="{809BA293-ECDC-4380-A488-9A058771B0ED}"/>
    <cellStyle name="Normal 3 8 2 2 2 4 3" xfId="19972" xr:uid="{9195566A-C0D9-4A90-88D6-2B28135F7437}"/>
    <cellStyle name="Normal 3 8 2 2 2 5" xfId="6089" xr:uid="{FBA7EA86-8E27-4D9D-AD89-FA9A5D3F10D4}"/>
    <cellStyle name="Normal 3 8 2 2 2 5 2" xfId="14419" xr:uid="{BE1F6F9E-65B3-472E-8407-ACB3DA38607B}"/>
    <cellStyle name="Normal 3 8 2 2 2 5 2 2" xfId="31076" xr:uid="{30C22B5A-E876-4F98-B0BC-D102DA66169E}"/>
    <cellStyle name="Normal 3 8 2 2 2 5 3" xfId="22748" xr:uid="{5152A45D-45BD-4A21-A95E-9BA3D98E736E}"/>
    <cellStyle name="Normal 3 8 2 2 2 6" xfId="8867" xr:uid="{4B8FF4AA-E12C-4E42-AB9C-00B7AFE95E6A}"/>
    <cellStyle name="Normal 3 8 2 2 2 6 2" xfId="25524" xr:uid="{D69EC4E6-C1CF-413D-A7F4-5FA4B2036C66}"/>
    <cellStyle name="Normal 3 8 2 2 2 7" xfId="17196" xr:uid="{7BAEF8E8-FE0E-4816-A2FF-1033013A2B1A}"/>
    <cellStyle name="Normal 3 8 2 2 3" xfId="756" xr:uid="{50290CA7-61AA-4F4F-94B3-088C1074F1B8}"/>
    <cellStyle name="Normal 3 8 2 2 3 2" xfId="2086" xr:uid="{4D9D131F-D9FC-448B-89A8-FDB949039298}"/>
    <cellStyle name="Normal 3 8 2 2 3 2 2" xfId="4876" xr:uid="{A6846093-E3AC-46BC-ADA2-11D27EF7F602}"/>
    <cellStyle name="Normal 3 8 2 2 3 2 2 2" xfId="13206" xr:uid="{22F84BC9-F047-40B4-BFF2-1A1B0D5B0CC8}"/>
    <cellStyle name="Normal 3 8 2 2 3 2 2 2 2" xfId="29863" xr:uid="{41D1898D-001E-42A7-8726-9EF8354A4533}"/>
    <cellStyle name="Normal 3 8 2 2 3 2 2 3" xfId="21535" xr:uid="{846F3032-052C-43FC-8971-E442DEF8B510}"/>
    <cellStyle name="Normal 3 8 2 2 3 2 3" xfId="7652" xr:uid="{64DB2059-937F-498D-AD8E-70238816E70C}"/>
    <cellStyle name="Normal 3 8 2 2 3 2 3 2" xfId="15982" xr:uid="{EA65B141-75D4-417A-8216-E95C35E5E17C}"/>
    <cellStyle name="Normal 3 8 2 2 3 2 3 2 2" xfId="32639" xr:uid="{320AEB43-1933-4DD8-AC5B-F80B36D66286}"/>
    <cellStyle name="Normal 3 8 2 2 3 2 3 3" xfId="24311" xr:uid="{85A7BD3C-869F-4DE9-8F73-D5DF8EE5031E}"/>
    <cellStyle name="Normal 3 8 2 2 3 2 4" xfId="10430" xr:uid="{C155C3C4-CF8B-452C-AA5E-B6DF6694CAB5}"/>
    <cellStyle name="Normal 3 8 2 2 3 2 4 2" xfId="27087" xr:uid="{2836901A-CD3B-42CB-B4A2-F4091ED39069}"/>
    <cellStyle name="Normal 3 8 2 2 3 2 5" xfId="18759" xr:uid="{9BDC0F38-943F-41AA-BAAC-ED9047F6E3B6}"/>
    <cellStyle name="Normal 3 8 2 2 3 3" xfId="3549" xr:uid="{8A6B84AD-FA80-4EDC-93CE-0EF34CC438FF}"/>
    <cellStyle name="Normal 3 8 2 2 3 3 2" xfId="11879" xr:uid="{DF3567A0-8669-443C-86FF-6209CAF929CB}"/>
    <cellStyle name="Normal 3 8 2 2 3 3 2 2" xfId="28536" xr:uid="{D94B6658-A366-4841-B3DA-6953641A708F}"/>
    <cellStyle name="Normal 3 8 2 2 3 3 3" xfId="20208" xr:uid="{793DF45D-206E-416C-93DF-3804EB136C01}"/>
    <cellStyle name="Normal 3 8 2 2 3 4" xfId="6325" xr:uid="{C57E52BF-FD82-491C-895B-068811D79D1C}"/>
    <cellStyle name="Normal 3 8 2 2 3 4 2" xfId="14655" xr:uid="{021553EE-2AE5-4E0E-BEA9-0F43FA230B4A}"/>
    <cellStyle name="Normal 3 8 2 2 3 4 2 2" xfId="31312" xr:uid="{AFAF298A-5CE6-499D-ABDC-CD965203A298}"/>
    <cellStyle name="Normal 3 8 2 2 3 4 3" xfId="22984" xr:uid="{A2DC2B67-5D97-4919-AC06-AC5C32E40959}"/>
    <cellStyle name="Normal 3 8 2 2 3 5" xfId="9103" xr:uid="{C6BE1493-8708-46BC-842D-4C7CA2924DF2}"/>
    <cellStyle name="Normal 3 8 2 2 3 5 2" xfId="25760" xr:uid="{28265A8B-9F89-4E16-9454-019346649DB8}"/>
    <cellStyle name="Normal 3 8 2 2 3 6" xfId="17432" xr:uid="{9081AD47-8F75-4D3F-B3A5-3F67AC522349}"/>
    <cellStyle name="Normal 3 8 2 2 4" xfId="1233" xr:uid="{449B4F4A-6D64-4661-B354-F0AE42171F42}"/>
    <cellStyle name="Normal 3 8 2 2 4 2" xfId="2561" xr:uid="{0CB821AB-7133-4FB7-A864-902A0F478F56}"/>
    <cellStyle name="Normal 3 8 2 2 4 2 2" xfId="5351" xr:uid="{DA0D6133-FF1E-4BE7-9AED-0C1297EBD9B6}"/>
    <cellStyle name="Normal 3 8 2 2 4 2 2 2" xfId="13681" xr:uid="{FA6A0825-D26F-490E-86BA-6825ABA56837}"/>
    <cellStyle name="Normal 3 8 2 2 4 2 2 2 2" xfId="30338" xr:uid="{3B96B812-FE63-4F43-BFFF-6CC3261513B7}"/>
    <cellStyle name="Normal 3 8 2 2 4 2 2 3" xfId="22010" xr:uid="{0E068F42-2667-42C5-8272-2704D39C22C8}"/>
    <cellStyle name="Normal 3 8 2 2 4 2 3" xfId="8127" xr:uid="{87707CB2-E896-48AC-8434-72C9AA37CA65}"/>
    <cellStyle name="Normal 3 8 2 2 4 2 3 2" xfId="16457" xr:uid="{37CDBCA6-6FE2-4497-BC6B-357A9C9656D2}"/>
    <cellStyle name="Normal 3 8 2 2 4 2 3 2 2" xfId="33114" xr:uid="{2BDE22F1-E03A-43FB-BCD6-E6184D07DF57}"/>
    <cellStyle name="Normal 3 8 2 2 4 2 3 3" xfId="24786" xr:uid="{41F21CC0-47DA-441D-A1BA-B4BE92BD3F3F}"/>
    <cellStyle name="Normal 3 8 2 2 4 2 4" xfId="10905" xr:uid="{051B1112-7EFB-43E8-9944-03A9DE2086E4}"/>
    <cellStyle name="Normal 3 8 2 2 4 2 4 2" xfId="27562" xr:uid="{9C95FE18-4DF3-4FEF-94E2-9C1582F9AD87}"/>
    <cellStyle name="Normal 3 8 2 2 4 2 5" xfId="19234" xr:uid="{70CBC33E-18A8-45AF-9937-C32ACEAD28D7}"/>
    <cellStyle name="Normal 3 8 2 2 4 3" xfId="4024" xr:uid="{EFBCB78F-42F3-4759-A846-D7DC94686AF7}"/>
    <cellStyle name="Normal 3 8 2 2 4 3 2" xfId="12354" xr:uid="{C47161B6-C1D1-45DD-82D8-4B2B7D92F8E2}"/>
    <cellStyle name="Normal 3 8 2 2 4 3 2 2" xfId="29011" xr:uid="{D77B7530-3ADF-474A-A5DB-0BF7C11E2290}"/>
    <cellStyle name="Normal 3 8 2 2 4 3 3" xfId="20683" xr:uid="{DDF17B31-97EA-4793-83CC-CCFF9393161B}"/>
    <cellStyle name="Normal 3 8 2 2 4 4" xfId="6800" xr:uid="{93CE14E5-4B8D-410A-B0E1-16153D748451}"/>
    <cellStyle name="Normal 3 8 2 2 4 4 2" xfId="15130" xr:uid="{9D5F308A-3994-48B2-B37B-683B1C786DD7}"/>
    <cellStyle name="Normal 3 8 2 2 4 4 2 2" xfId="31787" xr:uid="{1F70AB6A-9E27-46C5-BCC9-F5DC4216A223}"/>
    <cellStyle name="Normal 3 8 2 2 4 4 3" xfId="23459" xr:uid="{A4A1B4D4-908D-45D2-BB71-9B6BCFEAB8CF}"/>
    <cellStyle name="Normal 3 8 2 2 4 5" xfId="9578" xr:uid="{309CBE3A-3178-412A-A5B1-8F1954E3A982}"/>
    <cellStyle name="Normal 3 8 2 2 4 5 2" xfId="26235" xr:uid="{9FCA77C9-41F8-4967-AB77-B69D59F2F893}"/>
    <cellStyle name="Normal 3 8 2 2 4 6" xfId="17907" xr:uid="{4DC1BBB2-064A-49E6-A39F-9E80DD9BBB13}"/>
    <cellStyle name="Normal 3 8 2 2 5" xfId="1613" xr:uid="{F01904DF-673F-4E65-A211-27DC5EDE2090}"/>
    <cellStyle name="Normal 3 8 2 2 5 2" xfId="4403" xr:uid="{7F14AAAF-7935-4303-A0F7-A48C5844C94F}"/>
    <cellStyle name="Normal 3 8 2 2 5 2 2" xfId="12733" xr:uid="{C8AF32D3-59F3-4211-8DA2-668EA347E062}"/>
    <cellStyle name="Normal 3 8 2 2 5 2 2 2" xfId="29390" xr:uid="{E699F2BB-7701-4F49-B05A-B0C89D1FB8A5}"/>
    <cellStyle name="Normal 3 8 2 2 5 2 3" xfId="21062" xr:uid="{B30B75DA-4E19-4A40-B64F-5813AA077370}"/>
    <cellStyle name="Normal 3 8 2 2 5 3" xfId="7179" xr:uid="{370D186D-DFC4-4DDC-9F88-944CCBAA8116}"/>
    <cellStyle name="Normal 3 8 2 2 5 3 2" xfId="15509" xr:uid="{8C5EDDED-5541-4902-B54C-2B2FD075B68D}"/>
    <cellStyle name="Normal 3 8 2 2 5 3 2 2" xfId="32166" xr:uid="{B84B13BE-1A23-4E8A-9880-F2592D0A1785}"/>
    <cellStyle name="Normal 3 8 2 2 5 3 3" xfId="23838" xr:uid="{C8715C2A-FBAE-48D4-A1F7-5745F63A3E7A}"/>
    <cellStyle name="Normal 3 8 2 2 5 4" xfId="9957" xr:uid="{50C0019D-1AFB-43AB-B6E0-2468CE80A44D}"/>
    <cellStyle name="Normal 3 8 2 2 5 4 2" xfId="26614" xr:uid="{07D6E1D4-702F-47CE-AD4F-1E2F40A15022}"/>
    <cellStyle name="Normal 3 8 2 2 5 5" xfId="18286" xr:uid="{63A44FA2-BF57-4663-A1B6-022A948CE168}"/>
    <cellStyle name="Normal 3 8 2 2 6" xfId="3076" xr:uid="{1607171F-6792-47C4-AC46-D579360DD662}"/>
    <cellStyle name="Normal 3 8 2 2 6 2" xfId="11406" xr:uid="{9CB92601-B620-4376-A2BA-406246A9B500}"/>
    <cellStyle name="Normal 3 8 2 2 6 2 2" xfId="28063" xr:uid="{616BAD4F-EDD2-4AC5-9B5C-A00232D87A1A}"/>
    <cellStyle name="Normal 3 8 2 2 6 3" xfId="19735" xr:uid="{BD294CCC-7253-4980-AF6A-8E300A41D79B}"/>
    <cellStyle name="Normal 3 8 2 2 7" xfId="5852" xr:uid="{563C99AA-2DBC-4216-9166-1AC59AE084AF}"/>
    <cellStyle name="Normal 3 8 2 2 7 2" xfId="14182" xr:uid="{B7A2646F-70CA-47C7-B43F-285340D097F5}"/>
    <cellStyle name="Normal 3 8 2 2 7 2 2" xfId="30839" xr:uid="{2A45ACC6-BC80-4A61-9B88-3DE1ECD425C2}"/>
    <cellStyle name="Normal 3 8 2 2 7 3" xfId="22511" xr:uid="{8FB96F0E-83BB-45A3-927E-D7F3896BFB12}"/>
    <cellStyle name="Normal 3 8 2 2 8" xfId="8630" xr:uid="{CD861E89-A5E3-45B7-B229-DEE2E0FDD90D}"/>
    <cellStyle name="Normal 3 8 2 2 8 2" xfId="25287" xr:uid="{590FE98B-0E5D-494E-8A53-55BB33D6F5F3}"/>
    <cellStyle name="Normal 3 8 2 2 9" xfId="16959" xr:uid="{BADBCEFE-592F-4A54-A450-C4B16F070C82}"/>
    <cellStyle name="Normal 3 8 2 3" xfId="400" xr:uid="{E8C31DD3-446E-4C31-BDC9-98709297905D}"/>
    <cellStyle name="Normal 3 8 2 3 2" xfId="878" xr:uid="{18E77BF2-C077-45EA-B10A-D42B4C17C3CF}"/>
    <cellStyle name="Normal 3 8 2 3 2 2" xfId="2206" xr:uid="{655346AF-813E-4E4B-92BA-16690407B719}"/>
    <cellStyle name="Normal 3 8 2 3 2 2 2" xfId="4996" xr:uid="{8EC10A78-75E5-4525-9E54-A04E775DFCF2}"/>
    <cellStyle name="Normal 3 8 2 3 2 2 2 2" xfId="13326" xr:uid="{93518889-2C41-4367-A852-C4430FB524CA}"/>
    <cellStyle name="Normal 3 8 2 3 2 2 2 2 2" xfId="29983" xr:uid="{2ACC23D1-9D53-4935-AE6D-9BFC76D95213}"/>
    <cellStyle name="Normal 3 8 2 3 2 2 2 3" xfId="21655" xr:uid="{C0D957F8-EDA8-4C51-9580-425E77428D23}"/>
    <cellStyle name="Normal 3 8 2 3 2 2 3" xfId="7772" xr:uid="{38FDAD71-D61A-426E-93CD-9635FAD8E2AC}"/>
    <cellStyle name="Normal 3 8 2 3 2 2 3 2" xfId="16102" xr:uid="{DE3E3A2C-7040-49C9-935C-FA5C6A3FADB4}"/>
    <cellStyle name="Normal 3 8 2 3 2 2 3 2 2" xfId="32759" xr:uid="{DF851ED6-6FE7-470F-8413-B994896BAD8D}"/>
    <cellStyle name="Normal 3 8 2 3 2 2 3 3" xfId="24431" xr:uid="{5C6F0E1C-EBA8-4DE2-9F86-D209A6394638}"/>
    <cellStyle name="Normal 3 8 2 3 2 2 4" xfId="10550" xr:uid="{004F0B1D-F517-45A8-8FB9-973B6CC3E6C3}"/>
    <cellStyle name="Normal 3 8 2 3 2 2 4 2" xfId="27207" xr:uid="{DC7BD83D-73B4-4671-BE15-C42E9E681039}"/>
    <cellStyle name="Normal 3 8 2 3 2 2 5" xfId="18879" xr:uid="{A1EE2042-0F25-42BF-A735-A224AC0DBDF5}"/>
    <cellStyle name="Normal 3 8 2 3 2 3" xfId="3669" xr:uid="{F6616ABE-B673-4E8B-A73E-4E6D100D2C4B}"/>
    <cellStyle name="Normal 3 8 2 3 2 3 2" xfId="11999" xr:uid="{E67E48CB-F81F-4F4A-A793-2014AE226D44}"/>
    <cellStyle name="Normal 3 8 2 3 2 3 2 2" xfId="28656" xr:uid="{98267E60-CFEF-45BB-91E0-E2347074F0A4}"/>
    <cellStyle name="Normal 3 8 2 3 2 3 3" xfId="20328" xr:uid="{60F3FB5F-1072-4ED1-ABB6-B70C097A03E2}"/>
    <cellStyle name="Normal 3 8 2 3 2 4" xfId="6445" xr:uid="{EEE488E1-9F34-4F51-8D33-DC6758F1F3DA}"/>
    <cellStyle name="Normal 3 8 2 3 2 4 2" xfId="14775" xr:uid="{647B05C1-D30D-4AA0-BE2F-C37D8D2A1698}"/>
    <cellStyle name="Normal 3 8 2 3 2 4 2 2" xfId="31432" xr:uid="{4C0CB2B2-99B1-4B64-8601-A27B84C28B6D}"/>
    <cellStyle name="Normal 3 8 2 3 2 4 3" xfId="23104" xr:uid="{DD201FFD-B2ED-445F-9C30-BF74CE65B8DB}"/>
    <cellStyle name="Normal 3 8 2 3 2 5" xfId="9223" xr:uid="{5A105974-5922-48F5-985A-EAC48865DEA8}"/>
    <cellStyle name="Normal 3 8 2 3 2 5 2" xfId="25880" xr:uid="{3AA62469-1D38-436A-904B-A4C25986A01C}"/>
    <cellStyle name="Normal 3 8 2 3 2 6" xfId="17552" xr:uid="{2D3814E6-87AD-4419-A4EB-7735C5F6B44A}"/>
    <cellStyle name="Normal 3 8 2 3 3" xfId="1730" xr:uid="{B5EFD6F7-4686-44EA-B34F-8D41DFC22F88}"/>
    <cellStyle name="Normal 3 8 2 3 3 2" xfId="4520" xr:uid="{3EBBBE6B-405F-4C44-B8FC-CFBAAAEF9438}"/>
    <cellStyle name="Normal 3 8 2 3 3 2 2" xfId="12850" xr:uid="{5453C63B-593B-4A46-A119-A35DCE07FC2F}"/>
    <cellStyle name="Normal 3 8 2 3 3 2 2 2" xfId="29507" xr:uid="{239467CE-1B15-4018-9B08-6EF159E4D4F5}"/>
    <cellStyle name="Normal 3 8 2 3 3 2 3" xfId="21179" xr:uid="{3F00093D-4FC8-4602-8ED2-CB8F8DE99EC9}"/>
    <cellStyle name="Normal 3 8 2 3 3 3" xfId="7296" xr:uid="{B1B2F5A6-F4CB-4524-98C0-EB2574BF2B8D}"/>
    <cellStyle name="Normal 3 8 2 3 3 3 2" xfId="15626" xr:uid="{DDFBFCF8-D850-4AF0-9438-5BF6EFBCEE2C}"/>
    <cellStyle name="Normal 3 8 2 3 3 3 2 2" xfId="32283" xr:uid="{00244675-44AE-4EEC-A846-A3FBAB85D6F9}"/>
    <cellStyle name="Normal 3 8 2 3 3 3 3" xfId="23955" xr:uid="{AEBF7C03-D3CD-4182-856B-B566A080EC5E}"/>
    <cellStyle name="Normal 3 8 2 3 3 4" xfId="10074" xr:uid="{674BD855-8618-414B-B408-0698AE4D8468}"/>
    <cellStyle name="Normal 3 8 2 3 3 4 2" xfId="26731" xr:uid="{75BD14C1-52D4-4FCD-9EBA-E9C5329EFE5E}"/>
    <cellStyle name="Normal 3 8 2 3 3 5" xfId="18403" xr:uid="{10FE72CE-EBEB-48E2-A226-F18BDF35EDD0}"/>
    <cellStyle name="Normal 3 8 2 3 4" xfId="3193" xr:uid="{4F2B13ED-6DEC-455F-B933-8EF2866E572C}"/>
    <cellStyle name="Normal 3 8 2 3 4 2" xfId="11523" xr:uid="{7AEC71D7-7E7E-406F-88A7-28E3226A49E2}"/>
    <cellStyle name="Normal 3 8 2 3 4 2 2" xfId="28180" xr:uid="{D3E3FC24-F3B0-44A4-A267-6C9F1FAB068F}"/>
    <cellStyle name="Normal 3 8 2 3 4 3" xfId="19852" xr:uid="{E647ACA6-8100-49CF-90A7-D10E86376D6E}"/>
    <cellStyle name="Normal 3 8 2 3 5" xfId="5969" xr:uid="{BDAE0506-8276-4CC7-82DA-D1D6CEEEDDFF}"/>
    <cellStyle name="Normal 3 8 2 3 5 2" xfId="14299" xr:uid="{EB02C453-93C0-4183-A8AE-9F44C0EAE942}"/>
    <cellStyle name="Normal 3 8 2 3 5 2 2" xfId="30956" xr:uid="{48FAB641-EB8F-4D36-BF20-1DCCBE201CF6}"/>
    <cellStyle name="Normal 3 8 2 3 5 3" xfId="22628" xr:uid="{475343C3-7B3D-42EC-B9D9-C88C82BE8CA1}"/>
    <cellStyle name="Normal 3 8 2 3 6" xfId="8747" xr:uid="{A7F5D6C2-D710-4759-85D5-9DA20858DDE8}"/>
    <cellStyle name="Normal 3 8 2 3 6 2" xfId="25404" xr:uid="{8AF72986-C783-4A93-93AF-1D2095C0FF5B}"/>
    <cellStyle name="Normal 3 8 2 3 7" xfId="17076" xr:uid="{C279C078-B0D2-4F0E-8742-D8A385B8C472}"/>
    <cellStyle name="Normal 3 8 2 4" xfId="636" xr:uid="{457B77E8-C515-4E74-9FEA-E90144FD9320}"/>
    <cellStyle name="Normal 3 8 2 4 2" xfId="1966" xr:uid="{3D96DC91-546A-4551-ADD9-33BD2566B420}"/>
    <cellStyle name="Normal 3 8 2 4 2 2" xfId="4756" xr:uid="{E7F5146A-0F9E-4D9E-8CEB-D42F89211066}"/>
    <cellStyle name="Normal 3 8 2 4 2 2 2" xfId="13086" xr:uid="{F4104E1D-7F59-42E7-85A0-942D1F1483E6}"/>
    <cellStyle name="Normal 3 8 2 4 2 2 2 2" xfId="29743" xr:uid="{59683AAB-A53D-412E-990F-0F84080A90F3}"/>
    <cellStyle name="Normal 3 8 2 4 2 2 3" xfId="21415" xr:uid="{09C9D8F0-D1C2-4F48-B98D-F5D85A0BDDC8}"/>
    <cellStyle name="Normal 3 8 2 4 2 3" xfId="7532" xr:uid="{CF20E049-ADE8-405E-B504-3FC88AD98A0D}"/>
    <cellStyle name="Normal 3 8 2 4 2 3 2" xfId="15862" xr:uid="{1DE3FC37-0AD4-41C5-A46A-62BF98B29766}"/>
    <cellStyle name="Normal 3 8 2 4 2 3 2 2" xfId="32519" xr:uid="{741E5B56-CA8B-4728-A350-83A22AF8AA22}"/>
    <cellStyle name="Normal 3 8 2 4 2 3 3" xfId="24191" xr:uid="{D22F1963-11AE-4C5A-85CB-E5BDABAC6034}"/>
    <cellStyle name="Normal 3 8 2 4 2 4" xfId="10310" xr:uid="{BBFB868B-FE5C-44C5-A608-AE2B0FE5EA38}"/>
    <cellStyle name="Normal 3 8 2 4 2 4 2" xfId="26967" xr:uid="{9EE7CE33-0E09-4FC0-BFED-2E1C5E67379D}"/>
    <cellStyle name="Normal 3 8 2 4 2 5" xfId="18639" xr:uid="{FBD90225-6FFA-4C96-8DB9-F5BFFC636DB3}"/>
    <cellStyle name="Normal 3 8 2 4 3" xfId="3429" xr:uid="{D3BE0989-6448-4F02-BC8D-CA592FEA1A61}"/>
    <cellStyle name="Normal 3 8 2 4 3 2" xfId="11759" xr:uid="{B7CF87CF-9B88-4CFF-92FA-E31D1B0CAB68}"/>
    <cellStyle name="Normal 3 8 2 4 3 2 2" xfId="28416" xr:uid="{123ED175-85EB-41B9-9C65-3D02C0EF3B09}"/>
    <cellStyle name="Normal 3 8 2 4 3 3" xfId="20088" xr:uid="{C4D90F41-A347-4FC1-B2C9-651ACDA6E111}"/>
    <cellStyle name="Normal 3 8 2 4 4" xfId="6205" xr:uid="{EE0E9CB3-B127-4D94-8F31-DFDB1E5E26D7}"/>
    <cellStyle name="Normal 3 8 2 4 4 2" xfId="14535" xr:uid="{B1BBC5DE-042A-4FA7-8AA8-B1FCFCFFBE63}"/>
    <cellStyle name="Normal 3 8 2 4 4 2 2" xfId="31192" xr:uid="{3043DF18-515F-49DD-B3C9-1B0149CB0D9F}"/>
    <cellStyle name="Normal 3 8 2 4 4 3" xfId="22864" xr:uid="{FE7B1216-8251-41D1-B9EF-7F30F641FB2A}"/>
    <cellStyle name="Normal 3 8 2 4 5" xfId="8983" xr:uid="{4F6A55EA-7746-42E2-94CE-3DABA790E7AD}"/>
    <cellStyle name="Normal 3 8 2 4 5 2" xfId="25640" xr:uid="{BD3F07FB-E761-4B6C-B213-059AC78F1E67}"/>
    <cellStyle name="Normal 3 8 2 4 6" xfId="17312" xr:uid="{A925073A-BF0E-4E8F-92AD-41A9A8E8EEFA}"/>
    <cellStyle name="Normal 3 8 2 5" xfId="1113" xr:uid="{68B17CCA-ED16-49C1-AD3B-A52BB6EFEB03}"/>
    <cellStyle name="Normal 3 8 2 5 2" xfId="2441" xr:uid="{05C72F55-F4B0-4F08-9791-29475799CD7B}"/>
    <cellStyle name="Normal 3 8 2 5 2 2" xfId="5231" xr:uid="{2C359CFE-2693-4309-AC26-B21E70C7B78A}"/>
    <cellStyle name="Normal 3 8 2 5 2 2 2" xfId="13561" xr:uid="{B52B85DD-705F-4C60-96D2-D15CF571CBFD}"/>
    <cellStyle name="Normal 3 8 2 5 2 2 2 2" xfId="30218" xr:uid="{9AFA1F8F-1946-4484-A663-C3FC393B8F25}"/>
    <cellStyle name="Normal 3 8 2 5 2 2 3" xfId="21890" xr:uid="{6974B91A-B276-4974-ACBC-CEB4A6521026}"/>
    <cellStyle name="Normal 3 8 2 5 2 3" xfId="8007" xr:uid="{F18EF34F-3940-43F1-8416-3B847EED0C4A}"/>
    <cellStyle name="Normal 3 8 2 5 2 3 2" xfId="16337" xr:uid="{88F87412-7E38-4C3F-A882-902ABB9A9BE7}"/>
    <cellStyle name="Normal 3 8 2 5 2 3 2 2" xfId="32994" xr:uid="{293F8553-C3C4-42EB-B501-E15A74F5921F}"/>
    <cellStyle name="Normal 3 8 2 5 2 3 3" xfId="24666" xr:uid="{815070A1-840A-4127-8D29-F7072B9DC97C}"/>
    <cellStyle name="Normal 3 8 2 5 2 4" xfId="10785" xr:uid="{F0D52E7C-4B57-4C52-9760-9ED264DEE0B8}"/>
    <cellStyle name="Normal 3 8 2 5 2 4 2" xfId="27442" xr:uid="{6D67CB87-84DD-49B9-B326-7CA2901BC2CE}"/>
    <cellStyle name="Normal 3 8 2 5 2 5" xfId="19114" xr:uid="{B7D8FB23-03C0-4E66-8F47-845A2E4C78D7}"/>
    <cellStyle name="Normal 3 8 2 5 3" xfId="3904" xr:uid="{965C64F3-3F4C-4EB6-B122-1BD25F16CF06}"/>
    <cellStyle name="Normal 3 8 2 5 3 2" xfId="12234" xr:uid="{752F39C4-AF39-4FF9-B59D-EC950CF17677}"/>
    <cellStyle name="Normal 3 8 2 5 3 2 2" xfId="28891" xr:uid="{5F7F9BCD-94C1-4AF9-8933-6A26B16B93AF}"/>
    <cellStyle name="Normal 3 8 2 5 3 3" xfId="20563" xr:uid="{6A61C260-E149-4BF2-9D62-FA623A202058}"/>
    <cellStyle name="Normal 3 8 2 5 4" xfId="6680" xr:uid="{BAB0DC40-D4A5-4938-890E-0A569C5D0CAF}"/>
    <cellStyle name="Normal 3 8 2 5 4 2" xfId="15010" xr:uid="{B03D45AF-22CD-4DEA-B88F-5E33D6899C08}"/>
    <cellStyle name="Normal 3 8 2 5 4 2 2" xfId="31667" xr:uid="{BB27BA36-BD58-41C8-BF6E-99C4D3857888}"/>
    <cellStyle name="Normal 3 8 2 5 4 3" xfId="23339" xr:uid="{D6B01214-143B-411D-A263-B9A0CA57EA1A}"/>
    <cellStyle name="Normal 3 8 2 5 5" xfId="9458" xr:uid="{9A878101-E234-4ECE-AA71-D2DB43F68EB8}"/>
    <cellStyle name="Normal 3 8 2 5 5 2" xfId="26115" xr:uid="{FE1BA91E-D5EF-4EE9-AA38-DDAE6CBD1033}"/>
    <cellStyle name="Normal 3 8 2 5 6" xfId="17787" xr:uid="{69758E3C-1165-4DF0-8649-3E1AE7759436}"/>
    <cellStyle name="Normal 3 8 2 6" xfId="1378" xr:uid="{FFAB2EF2-2BA0-4CCA-BCCA-76F9B2668AF9}"/>
    <cellStyle name="Normal 3 8 2 6 2" xfId="2706" xr:uid="{9F73F179-7E23-4E4E-9AF5-6CCB59C74E05}"/>
    <cellStyle name="Normal 3 8 2 6 2 2" xfId="5496" xr:uid="{FD6588ED-4EA7-4AC1-BE54-F3CA3D8D368C}"/>
    <cellStyle name="Normal 3 8 2 6 2 2 2" xfId="13826" xr:uid="{92556EDA-52A7-432B-9AD9-3D027FB2EC3A}"/>
    <cellStyle name="Normal 3 8 2 6 2 2 2 2" xfId="30483" xr:uid="{217A3477-445A-43FF-895E-0E1F85D17155}"/>
    <cellStyle name="Normal 3 8 2 6 2 2 3" xfId="22155" xr:uid="{F8CFDB78-5C87-4F67-B1BF-A17BE2B13BEE}"/>
    <cellStyle name="Normal 3 8 2 6 2 3" xfId="8272" xr:uid="{D5C98310-B484-4E6F-9458-A128446DBD32}"/>
    <cellStyle name="Normal 3 8 2 6 2 3 2" xfId="16602" xr:uid="{5D7BCA64-B2C7-40AA-805D-76A25FCBCFEC}"/>
    <cellStyle name="Normal 3 8 2 6 2 3 2 2" xfId="33259" xr:uid="{4186F935-90BB-4A0F-9A28-01474EEA802A}"/>
    <cellStyle name="Normal 3 8 2 6 2 3 3" xfId="24931" xr:uid="{9C1CC184-F67A-4523-BF65-8A58FA99349C}"/>
    <cellStyle name="Normal 3 8 2 6 2 4" xfId="11050" xr:uid="{83F4D61D-67A5-4178-99A1-5D24CCE5144A}"/>
    <cellStyle name="Normal 3 8 2 6 2 4 2" xfId="27707" xr:uid="{8698F21B-733C-44E0-98FF-1070451ACC41}"/>
    <cellStyle name="Normal 3 8 2 6 2 5" xfId="19379" xr:uid="{E58AD367-022F-4831-A163-1F76D56E2591}"/>
    <cellStyle name="Normal 3 8 2 6 3" xfId="4169" xr:uid="{E64384BF-A62E-4E2A-8500-47C1C0DE084C}"/>
    <cellStyle name="Normal 3 8 2 6 3 2" xfId="12499" xr:uid="{63C1DDAC-BA25-4A5F-8F08-2D051BBBE6D1}"/>
    <cellStyle name="Normal 3 8 2 6 3 2 2" xfId="29156" xr:uid="{5F99B6BA-57BC-4A81-8480-B3B28DF82C83}"/>
    <cellStyle name="Normal 3 8 2 6 3 3" xfId="20828" xr:uid="{FE7D2E8E-B6A8-4FD4-829B-8DE98B9E7C5B}"/>
    <cellStyle name="Normal 3 8 2 6 4" xfId="6945" xr:uid="{51582748-03D8-4089-8548-689206AD64F4}"/>
    <cellStyle name="Normal 3 8 2 6 4 2" xfId="15275" xr:uid="{F04C1351-8EFA-4199-8492-53A616E9C069}"/>
    <cellStyle name="Normal 3 8 2 6 4 2 2" xfId="31932" xr:uid="{DBC7EFD3-9DB7-450A-ACD3-473B184299D2}"/>
    <cellStyle name="Normal 3 8 2 6 4 3" xfId="23604" xr:uid="{49A966F1-87A7-49A2-BFB6-72CC2089D5DD}"/>
    <cellStyle name="Normal 3 8 2 6 5" xfId="9723" xr:uid="{2CD6F8DF-F492-43C5-B280-31957AE8F446}"/>
    <cellStyle name="Normal 3 8 2 6 5 2" xfId="26380" xr:uid="{14FB1A0E-179F-48C1-ACEE-9A399FD274A5}"/>
    <cellStyle name="Normal 3 8 2 6 6" xfId="18052" xr:uid="{3CA324E5-BE3B-43AD-BD61-D6EAFCE583E4}"/>
    <cellStyle name="Normal 3 8 2 7" xfId="1493" xr:uid="{40EA29DE-3C6A-47BD-88C9-6D442C0CF8BC}"/>
    <cellStyle name="Normal 3 8 2 7 2" xfId="4283" xr:uid="{4437629A-592B-4E9C-AE0F-8B4101B56272}"/>
    <cellStyle name="Normal 3 8 2 7 2 2" xfId="12613" xr:uid="{98E5CD58-2625-4DC1-9E79-A5F87599900A}"/>
    <cellStyle name="Normal 3 8 2 7 2 2 2" xfId="29270" xr:uid="{0546C221-B05B-42CA-BDC3-0EB0954066E1}"/>
    <cellStyle name="Normal 3 8 2 7 2 3" xfId="20942" xr:uid="{196E7AA3-1A76-4E41-B878-4F9173834CCC}"/>
    <cellStyle name="Normal 3 8 2 7 3" xfId="7059" xr:uid="{CD5068A8-E350-4F33-A165-D21B29FA0B4D}"/>
    <cellStyle name="Normal 3 8 2 7 3 2" xfId="15389" xr:uid="{353CED5E-37B5-402E-A5F7-DA4263C213D1}"/>
    <cellStyle name="Normal 3 8 2 7 3 2 2" xfId="32046" xr:uid="{81FFEC16-019C-4907-89CD-272407CB8BD8}"/>
    <cellStyle name="Normal 3 8 2 7 3 3" xfId="23718" xr:uid="{AD389C3B-6A0F-49E4-9800-DFAD96274612}"/>
    <cellStyle name="Normal 3 8 2 7 4" xfId="9837" xr:uid="{3311A22D-E302-4784-BD82-982B1C2E292C}"/>
    <cellStyle name="Normal 3 8 2 7 4 2" xfId="26494" xr:uid="{437DC0AD-25C8-4D74-A46F-DA022D11CCF0}"/>
    <cellStyle name="Normal 3 8 2 7 5" xfId="18166" xr:uid="{12954375-C4CA-45E8-96C9-1639460B797B}"/>
    <cellStyle name="Normal 3 8 2 8" xfId="2956" xr:uid="{671D3B65-33D3-461D-BE0C-E6F2C7E90BA7}"/>
    <cellStyle name="Normal 3 8 2 8 2" xfId="11286" xr:uid="{4C1D00F6-2CB2-4AE2-BFAB-2C722827AF38}"/>
    <cellStyle name="Normal 3 8 2 8 2 2" xfId="27943" xr:uid="{FF83C4AD-D3D6-4386-92AF-2644B5C7AA42}"/>
    <cellStyle name="Normal 3 8 2 8 3" xfId="19615" xr:uid="{5B2F4201-C493-4297-9E83-59364342EEAE}"/>
    <cellStyle name="Normal 3 8 2 9" xfId="5732" xr:uid="{E0174214-7B22-470A-AE4B-0ED979D84BF9}"/>
    <cellStyle name="Normal 3 8 2 9 2" xfId="14062" xr:uid="{021A6967-092E-4A68-93BC-A7FF48FBD717}"/>
    <cellStyle name="Normal 3 8 2 9 2 2" xfId="30719" xr:uid="{2C79445F-696B-4534-B07E-59D2009996B8}"/>
    <cellStyle name="Normal 3 8 2 9 3" xfId="22391" xr:uid="{5541B2CD-9D57-43B1-B221-585BF9901257}"/>
    <cellStyle name="Normal 3 8 3" xfId="217" xr:uid="{CCDC309D-431D-4497-9BD6-7E7755BBE126}"/>
    <cellStyle name="Normal 3 8 3 2" xfId="458" xr:uid="{111D1BE0-B938-433E-8B85-15EE78AE5182}"/>
    <cellStyle name="Normal 3 8 3 2 2" xfId="935" xr:uid="{B2E7F082-D5BE-4302-BA2E-8F910A34F957}"/>
    <cellStyle name="Normal 3 8 3 2 2 2" xfId="2263" xr:uid="{72869EC3-AD0B-4C2B-B773-9878543CF5A6}"/>
    <cellStyle name="Normal 3 8 3 2 2 2 2" xfId="5053" xr:uid="{20204FAF-48F2-4470-BFDF-CEFD9F89CEEA}"/>
    <cellStyle name="Normal 3 8 3 2 2 2 2 2" xfId="13383" xr:uid="{F5B603FB-A60C-4872-A5BA-549216CB11AC}"/>
    <cellStyle name="Normal 3 8 3 2 2 2 2 2 2" xfId="30040" xr:uid="{62550418-A04E-4AF0-B6A8-0DA65FD034CA}"/>
    <cellStyle name="Normal 3 8 3 2 2 2 2 3" xfId="21712" xr:uid="{09AEEDA4-D9C9-4A6B-9F81-FD22B19CBEE4}"/>
    <cellStyle name="Normal 3 8 3 2 2 2 3" xfId="7829" xr:uid="{DCD6B107-819C-4E33-A99B-BB220567CAF3}"/>
    <cellStyle name="Normal 3 8 3 2 2 2 3 2" xfId="16159" xr:uid="{D5FB1D90-2F03-446A-8D7B-8411306845C6}"/>
    <cellStyle name="Normal 3 8 3 2 2 2 3 2 2" xfId="32816" xr:uid="{A9A14E18-34C4-44BD-85C2-62EA76825561}"/>
    <cellStyle name="Normal 3 8 3 2 2 2 3 3" xfId="24488" xr:uid="{88C926C9-BC70-4685-B109-C92F96C3D071}"/>
    <cellStyle name="Normal 3 8 3 2 2 2 4" xfId="10607" xr:uid="{1E78C824-D811-484F-B24A-169E7E5D822A}"/>
    <cellStyle name="Normal 3 8 3 2 2 2 4 2" xfId="27264" xr:uid="{987085BC-B180-4C66-9215-30175974E59B}"/>
    <cellStyle name="Normal 3 8 3 2 2 2 5" xfId="18936" xr:uid="{5A0B5D0B-F55F-40FA-8DCF-6A375901D49F}"/>
    <cellStyle name="Normal 3 8 3 2 2 3" xfId="3726" xr:uid="{C6047BA7-9335-4784-AF5F-4EF44FDF8782}"/>
    <cellStyle name="Normal 3 8 3 2 2 3 2" xfId="12056" xr:uid="{CF656CE9-6C55-416F-A07A-FD3E617CF8D8}"/>
    <cellStyle name="Normal 3 8 3 2 2 3 2 2" xfId="28713" xr:uid="{AEA64726-88D7-4874-8197-2DF76CC0E6B6}"/>
    <cellStyle name="Normal 3 8 3 2 2 3 3" xfId="20385" xr:uid="{5F782573-8BE9-4563-9813-5313DAFB84C8}"/>
    <cellStyle name="Normal 3 8 3 2 2 4" xfId="6502" xr:uid="{16AFC2AC-44BD-412F-BF1E-FC1E11A0E699}"/>
    <cellStyle name="Normal 3 8 3 2 2 4 2" xfId="14832" xr:uid="{0DA062A7-D91A-47E9-88BF-A658004E9757}"/>
    <cellStyle name="Normal 3 8 3 2 2 4 2 2" xfId="31489" xr:uid="{F758F2F4-5295-4E66-AA78-08451041F99A}"/>
    <cellStyle name="Normal 3 8 3 2 2 4 3" xfId="23161" xr:uid="{A1916655-F67E-47F2-882E-F58075215785}"/>
    <cellStyle name="Normal 3 8 3 2 2 5" xfId="9280" xr:uid="{A1C3FA45-6B54-474D-863D-F6643B5A9EDC}"/>
    <cellStyle name="Normal 3 8 3 2 2 5 2" xfId="25937" xr:uid="{392E38AD-4F4C-455E-BB1D-202DB498403B}"/>
    <cellStyle name="Normal 3 8 3 2 2 6" xfId="17609" xr:uid="{235EB7D6-6361-413A-A877-46007DF8613A}"/>
    <cellStyle name="Normal 3 8 3 2 3" xfId="1788" xr:uid="{B87618D0-73D2-4632-BF5E-0CC64B48DA65}"/>
    <cellStyle name="Normal 3 8 3 2 3 2" xfId="4578" xr:uid="{607D7117-B550-4D5A-A0DC-5CEFC1103F84}"/>
    <cellStyle name="Normal 3 8 3 2 3 2 2" xfId="12908" xr:uid="{4F94D330-FFC3-4C22-9A43-B1B7DE49ABFF}"/>
    <cellStyle name="Normal 3 8 3 2 3 2 2 2" xfId="29565" xr:uid="{1C030789-8999-45E6-8B55-FD70AFB2FE89}"/>
    <cellStyle name="Normal 3 8 3 2 3 2 3" xfId="21237" xr:uid="{4AC4E2F7-6AE1-4FBA-9657-6746FE7ADDA2}"/>
    <cellStyle name="Normal 3 8 3 2 3 3" xfId="7354" xr:uid="{C3D22707-0B0A-4383-9E20-3ADA6BCA3B3C}"/>
    <cellStyle name="Normal 3 8 3 2 3 3 2" xfId="15684" xr:uid="{D99C97D6-890C-4B9D-B395-788AFE731646}"/>
    <cellStyle name="Normal 3 8 3 2 3 3 2 2" xfId="32341" xr:uid="{91828D37-82A5-4037-8081-1F27A45C9A28}"/>
    <cellStyle name="Normal 3 8 3 2 3 3 3" xfId="24013" xr:uid="{44AD5E92-E0A6-4218-B1D5-4E711FEDC5BB}"/>
    <cellStyle name="Normal 3 8 3 2 3 4" xfId="10132" xr:uid="{9A5E973C-3343-4220-A28E-1BCCDB593894}"/>
    <cellStyle name="Normal 3 8 3 2 3 4 2" xfId="26789" xr:uid="{A06D79C3-D3C8-4FC5-B3AB-AB0EB84DADD8}"/>
    <cellStyle name="Normal 3 8 3 2 3 5" xfId="18461" xr:uid="{4D6EA2A3-E0CB-4B44-9FE4-D0EEC6048EF9}"/>
    <cellStyle name="Normal 3 8 3 2 4" xfId="3251" xr:uid="{37848915-0A43-4D6A-944D-47ABA9C685B4}"/>
    <cellStyle name="Normal 3 8 3 2 4 2" xfId="11581" xr:uid="{F6A2732A-1531-4637-AEFD-51EBE8EE5F43}"/>
    <cellStyle name="Normal 3 8 3 2 4 2 2" xfId="28238" xr:uid="{4AA118D1-1B97-420A-99F2-8380360C70F0}"/>
    <cellStyle name="Normal 3 8 3 2 4 3" xfId="19910" xr:uid="{C78FC6C5-BFD1-4226-9774-94C7672545DA}"/>
    <cellStyle name="Normal 3 8 3 2 5" xfId="6027" xr:uid="{5F21305A-062D-409A-936D-9BE5C34AFE73}"/>
    <cellStyle name="Normal 3 8 3 2 5 2" xfId="14357" xr:uid="{EAE894A3-A6D1-42E2-8EBA-BCCE68872DA3}"/>
    <cellStyle name="Normal 3 8 3 2 5 2 2" xfId="31014" xr:uid="{30C88791-ECF2-4812-8F73-D4F5372171B2}"/>
    <cellStyle name="Normal 3 8 3 2 5 3" xfId="22686" xr:uid="{8EC76B19-BCD9-4081-B7B5-E0502BCB07E0}"/>
    <cellStyle name="Normal 3 8 3 2 6" xfId="8805" xr:uid="{9BD422C4-7BF6-4E53-A6CC-EC56613C954B}"/>
    <cellStyle name="Normal 3 8 3 2 6 2" xfId="25462" xr:uid="{8B44D9D0-760C-4273-BFA2-DEAA3482089D}"/>
    <cellStyle name="Normal 3 8 3 2 7" xfId="17134" xr:uid="{D373360E-3C0F-4D17-85AB-050A8874E179}"/>
    <cellStyle name="Normal 3 8 3 3" xfId="694" xr:uid="{5FA5E30A-D543-45A9-BF2D-C2CF94CFD12A}"/>
    <cellStyle name="Normal 3 8 3 3 2" xfId="2024" xr:uid="{94983889-BB39-4EF2-9025-67DDE1202095}"/>
    <cellStyle name="Normal 3 8 3 3 2 2" xfId="4814" xr:uid="{2515DB48-A3B7-454E-8FEC-75AF999BDC7F}"/>
    <cellStyle name="Normal 3 8 3 3 2 2 2" xfId="13144" xr:uid="{3F3E8735-1ED6-43C8-8D7E-F50DA801BA85}"/>
    <cellStyle name="Normal 3 8 3 3 2 2 2 2" xfId="29801" xr:uid="{76AE3AB9-8598-42A3-A94C-2E34D45FB48F}"/>
    <cellStyle name="Normal 3 8 3 3 2 2 3" xfId="21473" xr:uid="{420F7767-5595-46A7-8975-F63FE90AAD16}"/>
    <cellStyle name="Normal 3 8 3 3 2 3" xfId="7590" xr:uid="{24B9BF0F-06DC-45B7-BBF6-BCA968074CC1}"/>
    <cellStyle name="Normal 3 8 3 3 2 3 2" xfId="15920" xr:uid="{BACC8EF7-6AC3-47DD-AA41-A00D2218FE9F}"/>
    <cellStyle name="Normal 3 8 3 3 2 3 2 2" xfId="32577" xr:uid="{50E62B72-68F1-4348-BB63-AC31716A8255}"/>
    <cellStyle name="Normal 3 8 3 3 2 3 3" xfId="24249" xr:uid="{78A9BEC2-CE64-4BFA-9707-BF285091FCCC}"/>
    <cellStyle name="Normal 3 8 3 3 2 4" xfId="10368" xr:uid="{62DBA8DB-6007-47CC-90C6-FB5F066527B6}"/>
    <cellStyle name="Normal 3 8 3 3 2 4 2" xfId="27025" xr:uid="{0FA70096-0751-48C9-8DF6-C81EB9E7088D}"/>
    <cellStyle name="Normal 3 8 3 3 2 5" xfId="18697" xr:uid="{3174BCA3-CEAE-48C4-8A1A-7759783040A8}"/>
    <cellStyle name="Normal 3 8 3 3 3" xfId="3487" xr:uid="{476141A2-2A2B-4BA0-A659-7CE2B05463BD}"/>
    <cellStyle name="Normal 3 8 3 3 3 2" xfId="11817" xr:uid="{5C2E7739-06BF-45FF-B076-74943898679C}"/>
    <cellStyle name="Normal 3 8 3 3 3 2 2" xfId="28474" xr:uid="{02D88F1F-CB5B-486F-8C74-F2117B37D131}"/>
    <cellStyle name="Normal 3 8 3 3 3 3" xfId="20146" xr:uid="{75160EE9-B5F4-4487-9BEC-5A4D78FF7F4E}"/>
    <cellStyle name="Normal 3 8 3 3 4" xfId="6263" xr:uid="{E1D00530-CFAC-461B-A844-67290E67A13C}"/>
    <cellStyle name="Normal 3 8 3 3 4 2" xfId="14593" xr:uid="{876FE8EE-F662-4554-AE43-70A7374BF6E3}"/>
    <cellStyle name="Normal 3 8 3 3 4 2 2" xfId="31250" xr:uid="{55DC8DAF-84E9-4543-B262-275F11BE5D1D}"/>
    <cellStyle name="Normal 3 8 3 3 4 3" xfId="22922" xr:uid="{F131E596-F6F1-4058-AEA8-97549A88F33D}"/>
    <cellStyle name="Normal 3 8 3 3 5" xfId="9041" xr:uid="{FD5D09D5-2490-411F-8A5F-C2E7B67C4B12}"/>
    <cellStyle name="Normal 3 8 3 3 5 2" xfId="25698" xr:uid="{5D5AC123-D06F-46DB-8A13-0E8F3172E5C5}"/>
    <cellStyle name="Normal 3 8 3 3 6" xfId="17370" xr:uid="{45C80E52-406B-411D-8C6F-9B9623F4155C}"/>
    <cellStyle name="Normal 3 8 3 4" xfId="1171" xr:uid="{3F96AB20-9DAF-4F54-87A3-0B77CB87C1FC}"/>
    <cellStyle name="Normal 3 8 3 4 2" xfId="2499" xr:uid="{F5D27C15-E872-42D2-A562-B21A63DE4A6F}"/>
    <cellStyle name="Normal 3 8 3 4 2 2" xfId="5289" xr:uid="{2F6D9620-8964-4AC4-8FC6-EDB952578126}"/>
    <cellStyle name="Normal 3 8 3 4 2 2 2" xfId="13619" xr:uid="{D8BC73E3-0F23-4B83-9A84-6613DBCC5470}"/>
    <cellStyle name="Normal 3 8 3 4 2 2 2 2" xfId="30276" xr:uid="{9401DCB9-E573-486B-B2FD-5056E07C0DE5}"/>
    <cellStyle name="Normal 3 8 3 4 2 2 3" xfId="21948" xr:uid="{00B08C71-D565-49DD-9B1D-11C9D54056D8}"/>
    <cellStyle name="Normal 3 8 3 4 2 3" xfId="8065" xr:uid="{6E577106-940D-4787-9B87-70B7BD130F09}"/>
    <cellStyle name="Normal 3 8 3 4 2 3 2" xfId="16395" xr:uid="{8B1A23FD-8A2E-4334-B9C8-70E2EC3AE206}"/>
    <cellStyle name="Normal 3 8 3 4 2 3 2 2" xfId="33052" xr:uid="{00C2AE0D-ECC8-4BE4-983D-A5753C7FB751}"/>
    <cellStyle name="Normal 3 8 3 4 2 3 3" xfId="24724" xr:uid="{293EF3E5-0EFD-4567-B2DE-BAD6016D39CF}"/>
    <cellStyle name="Normal 3 8 3 4 2 4" xfId="10843" xr:uid="{B3ECE65D-D1F0-48D7-AAD2-61B8F62BEAD3}"/>
    <cellStyle name="Normal 3 8 3 4 2 4 2" xfId="27500" xr:uid="{61F324A8-810E-48F3-A66B-2898A5B5637D}"/>
    <cellStyle name="Normal 3 8 3 4 2 5" xfId="19172" xr:uid="{06CE16E0-8F2A-4530-B7BE-2FCA4A9E4951}"/>
    <cellStyle name="Normal 3 8 3 4 3" xfId="3962" xr:uid="{7126E1F9-6161-4056-AD9F-540FEEA0BA98}"/>
    <cellStyle name="Normal 3 8 3 4 3 2" xfId="12292" xr:uid="{68025C9F-B529-4EC2-85B7-0A13686CD0E0}"/>
    <cellStyle name="Normal 3 8 3 4 3 2 2" xfId="28949" xr:uid="{C803CFE6-3E59-4954-A8AF-083BFEBCFAF9}"/>
    <cellStyle name="Normal 3 8 3 4 3 3" xfId="20621" xr:uid="{9EA87347-770C-4FF3-B34B-67E4ECD6681F}"/>
    <cellStyle name="Normal 3 8 3 4 4" xfId="6738" xr:uid="{1F8F80F9-E254-44B0-93D1-CEF0A2C53B62}"/>
    <cellStyle name="Normal 3 8 3 4 4 2" xfId="15068" xr:uid="{6388C594-31FF-4161-9B5A-89D416C164CD}"/>
    <cellStyle name="Normal 3 8 3 4 4 2 2" xfId="31725" xr:uid="{82D48C1D-09A2-4239-AA6E-A026FB6363A5}"/>
    <cellStyle name="Normal 3 8 3 4 4 3" xfId="23397" xr:uid="{1A15B9A8-B9CB-406E-883A-3BA8DDC94E76}"/>
    <cellStyle name="Normal 3 8 3 4 5" xfId="9516" xr:uid="{66549264-C5D6-4904-A3F3-2C4DAC581CBC}"/>
    <cellStyle name="Normal 3 8 3 4 5 2" xfId="26173" xr:uid="{33DF67F8-2CB7-4EB9-9ECA-5053030F6385}"/>
    <cellStyle name="Normal 3 8 3 4 6" xfId="17845" xr:uid="{48BBDBCF-4379-4CE2-8B8E-FE66A05B61D8}"/>
    <cellStyle name="Normal 3 8 3 5" xfId="1551" xr:uid="{F31F0F15-6C4A-460E-9F98-CBCD71A738AF}"/>
    <cellStyle name="Normal 3 8 3 5 2" xfId="4341" xr:uid="{5227BC21-5031-4218-9F1E-C123D406787B}"/>
    <cellStyle name="Normal 3 8 3 5 2 2" xfId="12671" xr:uid="{120E6285-0A7F-4CA5-A0D5-69942CC02821}"/>
    <cellStyle name="Normal 3 8 3 5 2 2 2" xfId="29328" xr:uid="{55EBDC50-EE4F-4EF6-85A8-216CEBA07623}"/>
    <cellStyle name="Normal 3 8 3 5 2 3" xfId="21000" xr:uid="{E062588B-E9B4-487B-824C-D6E9D9C8C9E9}"/>
    <cellStyle name="Normal 3 8 3 5 3" xfId="7117" xr:uid="{C93C3EAC-C333-4E65-802C-89FB2FD3675D}"/>
    <cellStyle name="Normal 3 8 3 5 3 2" xfId="15447" xr:uid="{59277374-F1C5-4D90-9E67-E5797095075C}"/>
    <cellStyle name="Normal 3 8 3 5 3 2 2" xfId="32104" xr:uid="{0861D931-FBBD-4D5D-9F20-CB22A769F060}"/>
    <cellStyle name="Normal 3 8 3 5 3 3" xfId="23776" xr:uid="{3CBB877B-0D19-41CC-A1A4-61C86CF00DEB}"/>
    <cellStyle name="Normal 3 8 3 5 4" xfId="9895" xr:uid="{A1166D34-99A3-4242-A1D1-98B4C67741A8}"/>
    <cellStyle name="Normal 3 8 3 5 4 2" xfId="26552" xr:uid="{616EA032-E18F-4E8C-8E83-E417D060DA87}"/>
    <cellStyle name="Normal 3 8 3 5 5" xfId="18224" xr:uid="{A6973B44-97B0-401A-A3A0-8B166E4A76AB}"/>
    <cellStyle name="Normal 3 8 3 6" xfId="3014" xr:uid="{0A6D2AF3-E575-4007-9C74-9B2B6FF5A0B9}"/>
    <cellStyle name="Normal 3 8 3 6 2" xfId="11344" xr:uid="{A4700839-427E-4607-8D51-658D8F04F046}"/>
    <cellStyle name="Normal 3 8 3 6 2 2" xfId="28001" xr:uid="{9796311E-A6D4-414E-BE72-02B10F192524}"/>
    <cellStyle name="Normal 3 8 3 6 3" xfId="19673" xr:uid="{6E7D2E5B-0BEB-45C3-9165-B0038826E58F}"/>
    <cellStyle name="Normal 3 8 3 7" xfId="5790" xr:uid="{38BA068F-B64B-4ED0-955E-4F54D3D94C55}"/>
    <cellStyle name="Normal 3 8 3 7 2" xfId="14120" xr:uid="{98F4530F-0C7F-4DC3-9D6E-2CC618CEAB69}"/>
    <cellStyle name="Normal 3 8 3 7 2 2" xfId="30777" xr:uid="{C489E5D8-5B5E-47F1-B391-9F6986C0ABD6}"/>
    <cellStyle name="Normal 3 8 3 7 3" xfId="22449" xr:uid="{2D5CAA31-B97F-487F-8D7F-94424060AFAA}"/>
    <cellStyle name="Normal 3 8 3 8" xfId="8568" xr:uid="{27C4EB4F-FB3B-481B-88C8-43B6F2D55BE4}"/>
    <cellStyle name="Normal 3 8 3 8 2" xfId="25225" xr:uid="{E620BE98-C63B-4436-AABB-259AAA4E52A8}"/>
    <cellStyle name="Normal 3 8 3 9" xfId="16897" xr:uid="{8AAC6216-BC37-47E7-80AB-FC839963E5B0}"/>
    <cellStyle name="Normal 3 8 4" xfId="342" xr:uid="{82321739-6579-4D15-B197-CE05D65F3F93}"/>
    <cellStyle name="Normal 3 8 4 2" xfId="822" xr:uid="{2251DF75-BD50-4523-935A-276046148378}"/>
    <cellStyle name="Normal 3 8 4 2 2" xfId="2150" xr:uid="{53C24F66-08BF-4364-8924-C6BB4CD1352E}"/>
    <cellStyle name="Normal 3 8 4 2 2 2" xfId="4940" xr:uid="{D8D4D124-D2B0-4D86-AA21-BC8F5426CFD0}"/>
    <cellStyle name="Normal 3 8 4 2 2 2 2" xfId="13270" xr:uid="{6E25A173-E0F5-44B0-BEC6-07F7B8DD4C5F}"/>
    <cellStyle name="Normal 3 8 4 2 2 2 2 2" xfId="29927" xr:uid="{71BBFB22-175F-4B4C-B299-B0F5AC15E2E2}"/>
    <cellStyle name="Normal 3 8 4 2 2 2 3" xfId="21599" xr:uid="{CED2C019-E9CF-40CD-8277-319CD2E81A99}"/>
    <cellStyle name="Normal 3 8 4 2 2 3" xfId="7716" xr:uid="{BED76CD7-E127-48A0-A36C-652CE2EA2C1F}"/>
    <cellStyle name="Normal 3 8 4 2 2 3 2" xfId="16046" xr:uid="{D8924AA7-3DEE-47B1-9C27-0BC38F4C9B25}"/>
    <cellStyle name="Normal 3 8 4 2 2 3 2 2" xfId="32703" xr:uid="{4159FC05-F012-4E0C-9179-732B47B45A4F}"/>
    <cellStyle name="Normal 3 8 4 2 2 3 3" xfId="24375" xr:uid="{B9B146C8-6B62-4790-9EC1-BBCC9C696B1B}"/>
    <cellStyle name="Normal 3 8 4 2 2 4" xfId="10494" xr:uid="{8268108A-F7A4-41D8-986B-4B98F5DD9BF6}"/>
    <cellStyle name="Normal 3 8 4 2 2 4 2" xfId="27151" xr:uid="{28373072-C666-4F7E-94B3-D9EE9C4667A2}"/>
    <cellStyle name="Normal 3 8 4 2 2 5" xfId="18823" xr:uid="{7018BB59-0626-47BE-A02F-15A89650DD5C}"/>
    <cellStyle name="Normal 3 8 4 2 3" xfId="3613" xr:uid="{11F0B8A0-8D21-4A61-B1D6-8DF7305DA01F}"/>
    <cellStyle name="Normal 3 8 4 2 3 2" xfId="11943" xr:uid="{E288A3D0-E4AF-415F-8C21-1A7A1065BFBA}"/>
    <cellStyle name="Normal 3 8 4 2 3 2 2" xfId="28600" xr:uid="{E11894F2-6724-4168-BF3F-41CC4229C39A}"/>
    <cellStyle name="Normal 3 8 4 2 3 3" xfId="20272" xr:uid="{E8FD063F-32D4-4E1F-902C-0FA42BA41096}"/>
    <cellStyle name="Normal 3 8 4 2 4" xfId="6389" xr:uid="{101E7620-D89C-47A0-9444-C917CBC187B4}"/>
    <cellStyle name="Normal 3 8 4 2 4 2" xfId="14719" xr:uid="{644693A8-6871-4167-9E65-FBEBD2C63572}"/>
    <cellStyle name="Normal 3 8 4 2 4 2 2" xfId="31376" xr:uid="{0A4D1420-11DD-4CA1-8984-D8F3E69D53D5}"/>
    <cellStyle name="Normal 3 8 4 2 4 3" xfId="23048" xr:uid="{F6F90DC5-7693-4439-837A-A3C968DA9300}"/>
    <cellStyle name="Normal 3 8 4 2 5" xfId="9167" xr:uid="{A13A54CB-BF80-4585-BB44-D1FF49FF9326}"/>
    <cellStyle name="Normal 3 8 4 2 5 2" xfId="25824" xr:uid="{36D1F175-B119-4EB6-8BBE-0133A53FE9B1}"/>
    <cellStyle name="Normal 3 8 4 2 6" xfId="17496" xr:uid="{BFA052C4-1078-4B68-BA78-0CED57FE3886}"/>
    <cellStyle name="Normal 3 8 4 3" xfId="1672" xr:uid="{4DCA5171-68FA-4ED9-BB78-B4221E1C1577}"/>
    <cellStyle name="Normal 3 8 4 3 2" xfId="4462" xr:uid="{C084D980-2911-48B3-BAEF-89EA7963FF0C}"/>
    <cellStyle name="Normal 3 8 4 3 2 2" xfId="12792" xr:uid="{7DEB41D0-400B-499D-80DA-D1F9FE8D57B5}"/>
    <cellStyle name="Normal 3 8 4 3 2 2 2" xfId="29449" xr:uid="{E6CF3765-19D6-42FB-B1B5-8ADC231459D1}"/>
    <cellStyle name="Normal 3 8 4 3 2 3" xfId="21121" xr:uid="{2D051F9B-6F61-488E-B958-6604B7138347}"/>
    <cellStyle name="Normal 3 8 4 3 3" xfId="7238" xr:uid="{3009DE2D-56DF-4F25-ACA4-407CCF3D7AC2}"/>
    <cellStyle name="Normal 3 8 4 3 3 2" xfId="15568" xr:uid="{7141ED96-C7D5-43B5-AEAF-FAC1DCEBBFB6}"/>
    <cellStyle name="Normal 3 8 4 3 3 2 2" xfId="32225" xr:uid="{00038204-7E23-42D9-BEEC-E88744D31F8F}"/>
    <cellStyle name="Normal 3 8 4 3 3 3" xfId="23897" xr:uid="{6899C1B6-9A92-4304-B55A-4DD61A67030F}"/>
    <cellStyle name="Normal 3 8 4 3 4" xfId="10016" xr:uid="{78BA32C7-FFC6-46A6-972A-924DC5C69231}"/>
    <cellStyle name="Normal 3 8 4 3 4 2" xfId="26673" xr:uid="{D5AD3E00-E0CA-4CFB-BC5D-C1166C7437A2}"/>
    <cellStyle name="Normal 3 8 4 3 5" xfId="18345" xr:uid="{60CAF939-AAAE-4DED-B4BC-3B89BB428828}"/>
    <cellStyle name="Normal 3 8 4 4" xfId="3135" xr:uid="{57AC631A-7F12-4E97-BD15-0095AF3EEE76}"/>
    <cellStyle name="Normal 3 8 4 4 2" xfId="11465" xr:uid="{36BA385A-9C77-425A-81B1-2B26C6CF228F}"/>
    <cellStyle name="Normal 3 8 4 4 2 2" xfId="28122" xr:uid="{D4958F67-37F8-42DB-A7E4-2FED20FBBC00}"/>
    <cellStyle name="Normal 3 8 4 4 3" xfId="19794" xr:uid="{534BA0AD-3087-4B2D-9013-956ECEA46B11}"/>
    <cellStyle name="Normal 3 8 4 5" xfId="5911" xr:uid="{4D3A29BA-C82E-44C3-96DE-1FB01A40D81F}"/>
    <cellStyle name="Normal 3 8 4 5 2" xfId="14241" xr:uid="{074C12DC-3C65-4DD4-AC00-BE7E1F5DB56C}"/>
    <cellStyle name="Normal 3 8 4 5 2 2" xfId="30898" xr:uid="{1BC0055B-00F7-49A1-BF49-CB17D5F07F0A}"/>
    <cellStyle name="Normal 3 8 4 5 3" xfId="22570" xr:uid="{B4EF324E-4960-4987-8473-0173FE03DBCE}"/>
    <cellStyle name="Normal 3 8 4 6" xfId="8689" xr:uid="{009FBE53-1A6B-4FEF-BAF7-28EA3C02FB8D}"/>
    <cellStyle name="Normal 3 8 4 6 2" xfId="25346" xr:uid="{AEAF4D87-BC33-4EBA-BC92-2B4B9F50424C}"/>
    <cellStyle name="Normal 3 8 4 7" xfId="17018" xr:uid="{16E8C9C2-BFD4-4862-929F-3998643DC4BB}"/>
    <cellStyle name="Normal 3 8 5" xfId="578" xr:uid="{DB6C08BF-2E8B-4279-8B2D-AF3309D6D852}"/>
    <cellStyle name="Normal 3 8 5 2" xfId="1908" xr:uid="{83C8F9F6-7CE7-43E2-8C1A-810B0B429D50}"/>
    <cellStyle name="Normal 3 8 5 2 2" xfId="4698" xr:uid="{E2EC710A-88BD-4F74-B363-A2C7F2FBDB24}"/>
    <cellStyle name="Normal 3 8 5 2 2 2" xfId="13028" xr:uid="{F14F68C3-C904-45DE-8D2E-5D6408971CA1}"/>
    <cellStyle name="Normal 3 8 5 2 2 2 2" xfId="29685" xr:uid="{571FB4BD-C245-4C4D-B55D-A0A7FB99C0EC}"/>
    <cellStyle name="Normal 3 8 5 2 2 3" xfId="21357" xr:uid="{D1D208F5-A92A-47C5-A23D-305FB3C2831F}"/>
    <cellStyle name="Normal 3 8 5 2 3" xfId="7474" xr:uid="{3B77C9AB-7EB8-44EC-8838-D9B8A25EF35C}"/>
    <cellStyle name="Normal 3 8 5 2 3 2" xfId="15804" xr:uid="{8D820C1D-6743-4DB4-9F43-BF12CF366829}"/>
    <cellStyle name="Normal 3 8 5 2 3 2 2" xfId="32461" xr:uid="{7384D73B-8730-4FEC-8E17-610519135484}"/>
    <cellStyle name="Normal 3 8 5 2 3 3" xfId="24133" xr:uid="{5BBC44B0-2727-42C6-A1F1-9F7D796A615C}"/>
    <cellStyle name="Normal 3 8 5 2 4" xfId="10252" xr:uid="{B5ABDF62-3208-417E-BEFD-DF0041598AB2}"/>
    <cellStyle name="Normal 3 8 5 2 4 2" xfId="26909" xr:uid="{7A104630-3999-4D34-A807-A4D43374F764}"/>
    <cellStyle name="Normal 3 8 5 2 5" xfId="18581" xr:uid="{F6A0D4C2-888E-4883-9576-02F704A0C497}"/>
    <cellStyle name="Normal 3 8 5 3" xfId="3371" xr:uid="{616F7FDD-DF6A-41B4-BBE5-2DF6AA08AAC0}"/>
    <cellStyle name="Normal 3 8 5 3 2" xfId="11701" xr:uid="{BFBE6CEC-562D-4AC4-8E59-592D2EF60680}"/>
    <cellStyle name="Normal 3 8 5 3 2 2" xfId="28358" xr:uid="{C0EC0096-DF2F-4E46-BC61-0DA4AE4D6AF4}"/>
    <cellStyle name="Normal 3 8 5 3 3" xfId="20030" xr:uid="{1881DE8A-57CD-4C24-AFCC-EEBB8584AFEB}"/>
    <cellStyle name="Normal 3 8 5 4" xfId="6147" xr:uid="{0C38A21F-578B-4DFF-A1DA-235D66ED6435}"/>
    <cellStyle name="Normal 3 8 5 4 2" xfId="14477" xr:uid="{92E46295-EA95-40D8-B17F-0754D04564F5}"/>
    <cellStyle name="Normal 3 8 5 4 2 2" xfId="31134" xr:uid="{FC1B67B6-71CC-4D16-A7AB-67279C518641}"/>
    <cellStyle name="Normal 3 8 5 4 3" xfId="22806" xr:uid="{BB5551D2-365D-4F3B-BFEF-69B0BC567AC8}"/>
    <cellStyle name="Normal 3 8 5 5" xfId="8925" xr:uid="{9C248935-EB35-4996-8703-F656870BE8F2}"/>
    <cellStyle name="Normal 3 8 5 5 2" xfId="25582" xr:uid="{1469CF67-9CEE-491C-AA3E-446CF8A41C61}"/>
    <cellStyle name="Normal 3 8 5 6" xfId="17254" xr:uid="{29D75DE3-12F5-42BD-91BF-54B4E7A25690}"/>
    <cellStyle name="Normal 3 8 6" xfId="1055" xr:uid="{FB933B44-B0AF-44A2-AADB-9247CF985152}"/>
    <cellStyle name="Normal 3 8 6 2" xfId="2383" xr:uid="{D7848901-A20E-46AB-BFEA-5DE6F7103E47}"/>
    <cellStyle name="Normal 3 8 6 2 2" xfId="5173" xr:uid="{53AEFFD3-5CE0-44AA-9325-1732748ADDD9}"/>
    <cellStyle name="Normal 3 8 6 2 2 2" xfId="13503" xr:uid="{B22516B4-3EAB-4F57-8CD3-27118B83A6FF}"/>
    <cellStyle name="Normal 3 8 6 2 2 2 2" xfId="30160" xr:uid="{6EB55607-857D-4B89-A267-BBBB134C22C6}"/>
    <cellStyle name="Normal 3 8 6 2 2 3" xfId="21832" xr:uid="{302DA9D0-2AED-4F33-AD0D-25B6949DFD73}"/>
    <cellStyle name="Normal 3 8 6 2 3" xfId="7949" xr:uid="{9060E2DD-F6E8-4FE7-B451-318C5E5CE1B8}"/>
    <cellStyle name="Normal 3 8 6 2 3 2" xfId="16279" xr:uid="{9BE19CF5-AF9C-4FD4-A900-530FA25DBE5D}"/>
    <cellStyle name="Normal 3 8 6 2 3 2 2" xfId="32936" xr:uid="{1E505360-F5DA-4ACD-947B-9C6B87FA92FA}"/>
    <cellStyle name="Normal 3 8 6 2 3 3" xfId="24608" xr:uid="{AE648AF5-47BC-4D3B-B927-FE3F4645CA22}"/>
    <cellStyle name="Normal 3 8 6 2 4" xfId="10727" xr:uid="{426DBE45-D9DF-463C-9282-C85C7C4D8AE8}"/>
    <cellStyle name="Normal 3 8 6 2 4 2" xfId="27384" xr:uid="{1AB22D0B-D7D3-4476-9C0C-0536C4B25280}"/>
    <cellStyle name="Normal 3 8 6 2 5" xfId="19056" xr:uid="{49113412-D8BC-4E02-9DCE-09A29E8EAE66}"/>
    <cellStyle name="Normal 3 8 6 3" xfId="3846" xr:uid="{5596923E-94FA-49EA-863A-B534F6487EA1}"/>
    <cellStyle name="Normal 3 8 6 3 2" xfId="12176" xr:uid="{04A34C02-0C67-4B7F-A886-D41F09FE31F2}"/>
    <cellStyle name="Normal 3 8 6 3 2 2" xfId="28833" xr:uid="{121B9A88-14E6-40E4-9392-0ADD46AB76C9}"/>
    <cellStyle name="Normal 3 8 6 3 3" xfId="20505" xr:uid="{6EB1AEDD-7852-42DC-9F02-E1E282CBAA17}"/>
    <cellStyle name="Normal 3 8 6 4" xfId="6622" xr:uid="{EC89FADF-7785-4509-97F6-EA89E2BA2B02}"/>
    <cellStyle name="Normal 3 8 6 4 2" xfId="14952" xr:uid="{A22A761B-A6C8-480B-AB64-986C6AAE20E8}"/>
    <cellStyle name="Normal 3 8 6 4 2 2" xfId="31609" xr:uid="{0CF8E985-C6A0-42E8-BB52-2C1948BCAA00}"/>
    <cellStyle name="Normal 3 8 6 4 3" xfId="23281" xr:uid="{A7AC32F0-E04A-4BC0-9857-CBD9A267ABA7}"/>
    <cellStyle name="Normal 3 8 6 5" xfId="9400" xr:uid="{09A6FB12-83C8-4E9C-BF53-61260B23D953}"/>
    <cellStyle name="Normal 3 8 6 5 2" xfId="26057" xr:uid="{C14122C7-E3FB-472B-8026-310AAB5AEAA4}"/>
    <cellStyle name="Normal 3 8 6 6" xfId="17729" xr:uid="{ACD97443-0AEB-45B3-9205-719BD13BCBD0}"/>
    <cellStyle name="Normal 3 8 7" xfId="1316" xr:uid="{0632C9B1-B6D6-407E-A387-D05D9E4C1DE3}"/>
    <cellStyle name="Normal 3 8 7 2" xfId="2644" xr:uid="{D9061D0E-5B47-4C2A-8B83-3D5624DE56AD}"/>
    <cellStyle name="Normal 3 8 7 2 2" xfId="5434" xr:uid="{7DBBE3B6-CCD2-46DB-8393-8FAEA79D27D5}"/>
    <cellStyle name="Normal 3 8 7 2 2 2" xfId="13764" xr:uid="{8AF13D71-2B02-4772-906C-67C52A8908A0}"/>
    <cellStyle name="Normal 3 8 7 2 2 2 2" xfId="30421" xr:uid="{00FCE6A1-BC4C-461F-9381-A68412FB2780}"/>
    <cellStyle name="Normal 3 8 7 2 2 3" xfId="22093" xr:uid="{F7A0702F-0AE3-4FF8-B572-11F77CDAC46E}"/>
    <cellStyle name="Normal 3 8 7 2 3" xfId="8210" xr:uid="{07294291-152B-4136-8201-D9900BF49F54}"/>
    <cellStyle name="Normal 3 8 7 2 3 2" xfId="16540" xr:uid="{680DC9AA-5BE5-4847-9017-4DBF68EC2142}"/>
    <cellStyle name="Normal 3 8 7 2 3 2 2" xfId="33197" xr:uid="{B3D3AAF3-F5D1-408C-8472-B4FE392D637E}"/>
    <cellStyle name="Normal 3 8 7 2 3 3" xfId="24869" xr:uid="{498C3105-653A-4ACD-A82F-038168970E7F}"/>
    <cellStyle name="Normal 3 8 7 2 4" xfId="10988" xr:uid="{B0CA2BF8-F69A-4777-902D-3276F2354506}"/>
    <cellStyle name="Normal 3 8 7 2 4 2" xfId="27645" xr:uid="{2A6BBA7E-7020-477B-8E52-6577A3239C5C}"/>
    <cellStyle name="Normal 3 8 7 2 5" xfId="19317" xr:uid="{34AE8DC7-091A-40EF-8286-204EF0718BEE}"/>
    <cellStyle name="Normal 3 8 7 3" xfId="4107" xr:uid="{C7194996-9637-49A6-A80E-BAFDA471FFEA}"/>
    <cellStyle name="Normal 3 8 7 3 2" xfId="12437" xr:uid="{5B1CC8AF-A6DE-49EF-93A0-5F2735E8924B}"/>
    <cellStyle name="Normal 3 8 7 3 2 2" xfId="29094" xr:uid="{2A0C4B05-0371-421A-A564-F282D8E4F4B4}"/>
    <cellStyle name="Normal 3 8 7 3 3" xfId="20766" xr:uid="{23739FD4-9A23-41E6-9008-0ABADFB949B3}"/>
    <cellStyle name="Normal 3 8 7 4" xfId="6883" xr:uid="{EE7FD187-292A-4F9F-B4AA-C6F2841CB057}"/>
    <cellStyle name="Normal 3 8 7 4 2" xfId="15213" xr:uid="{FE3FA794-1E12-484D-A576-2C7F081C1B2A}"/>
    <cellStyle name="Normal 3 8 7 4 2 2" xfId="31870" xr:uid="{B599BEC1-C1EA-4B93-99BB-0B1274A1C0B6}"/>
    <cellStyle name="Normal 3 8 7 4 3" xfId="23542" xr:uid="{BE6F121D-A31F-4E19-B1E2-4B2AA093FE79}"/>
    <cellStyle name="Normal 3 8 7 5" xfId="9661" xr:uid="{C20A4829-1F1D-4D1B-A531-219AC2EEBCF7}"/>
    <cellStyle name="Normal 3 8 7 5 2" xfId="26318" xr:uid="{267C119B-CEA8-4315-BDE4-29A75A41CED4}"/>
    <cellStyle name="Normal 3 8 7 6" xfId="17990" xr:uid="{FB1B7A61-006E-49A7-9047-2FB1AC5D8C6C}"/>
    <cellStyle name="Normal 3 8 8" xfId="1435" xr:uid="{99CC9393-722B-4900-98C8-A282F7A1BF3D}"/>
    <cellStyle name="Normal 3 8 8 2" xfId="4225" xr:uid="{F2AB8D94-A8A5-4B8E-AD20-14BC2FC84569}"/>
    <cellStyle name="Normal 3 8 8 2 2" xfId="12555" xr:uid="{B033778A-3D3E-4F6A-AFBA-9A39D0C26E1A}"/>
    <cellStyle name="Normal 3 8 8 2 2 2" xfId="29212" xr:uid="{A3B5583A-2FC2-49FC-AFEF-04E24DC0DDC1}"/>
    <cellStyle name="Normal 3 8 8 2 3" xfId="20884" xr:uid="{6B8C0392-0DD7-4F6C-8973-C281D668408C}"/>
    <cellStyle name="Normal 3 8 8 3" xfId="7001" xr:uid="{6EF668F2-ABCD-49FE-8952-F4F91DE0E564}"/>
    <cellStyle name="Normal 3 8 8 3 2" xfId="15331" xr:uid="{FF2D4B3B-B739-4209-8ECF-35ABD23AF635}"/>
    <cellStyle name="Normal 3 8 8 3 2 2" xfId="31988" xr:uid="{4030E4B8-28A8-47EA-83D6-086876007C15}"/>
    <cellStyle name="Normal 3 8 8 3 3" xfId="23660" xr:uid="{F52751D3-4977-4086-A992-8D9086691057}"/>
    <cellStyle name="Normal 3 8 8 4" xfId="9779" xr:uid="{C403BC88-0451-46CC-A157-E6D34D53F9DE}"/>
    <cellStyle name="Normal 3 8 8 4 2" xfId="26436" xr:uid="{A453DDDF-AD72-4E90-B59B-E1C200F24073}"/>
    <cellStyle name="Normal 3 8 8 5" xfId="18108" xr:uid="{101F29D7-B7DA-4DB7-8907-FA7011370FD7}"/>
    <cellStyle name="Normal 3 8 9" xfId="2898" xr:uid="{E8E10779-8B24-4E9F-AD98-28A3E6CA7B05}"/>
    <cellStyle name="Normal 3 8 9 2" xfId="11228" xr:uid="{8F8F7539-7306-4628-9D77-AE652E31703F}"/>
    <cellStyle name="Normal 3 8 9 2 2" xfId="27885" xr:uid="{D8D506D8-EA83-4D92-9E5F-D796A4B22137}"/>
    <cellStyle name="Normal 3 8 9 3" xfId="19557" xr:uid="{9B01BC7F-418B-4D99-BF55-E05AFE97700B}"/>
    <cellStyle name="Normal 3 9" xfId="283" xr:uid="{4BC3A8D1-25EB-4FB3-BE3D-276FF58ADA55}"/>
    <cellStyle name="Normal 38" xfId="34821" xr:uid="{D7CC9957-FE8F-4FEC-B040-473715214CA8}"/>
    <cellStyle name="Normal 39" xfId="34822" xr:uid="{49DA2DEA-D188-4E9A-B91A-CBAE55219239}"/>
    <cellStyle name="Normal 4" xfId="58" xr:uid="{6F52F6D3-FD1E-4D73-95C3-D8C4AABCB80C}"/>
    <cellStyle name="Normal 4 2" xfId="2710" xr:uid="{8C52056E-B4BB-476C-8164-428C04FA19BE}"/>
    <cellStyle name="Normal 4 2 2" xfId="33657" xr:uid="{6FC646E7-8D3E-4F08-AD17-D0F7D7B3BA55}"/>
    <cellStyle name="Normal 4 2 3" xfId="34198" xr:uid="{D990BDA2-6804-4AC8-A6F4-6AA77DF70F57}"/>
    <cellStyle name="Normal 4 3" xfId="33382" xr:uid="{FA260BFC-C663-472B-8129-CA1A9B1D1B40}"/>
    <cellStyle name="Normal 4 3 2" xfId="34199" xr:uid="{6C22A412-0227-47EF-BC56-B0F5862564E4}"/>
    <cellStyle name="Normal 4 3 3" xfId="33972" xr:uid="{AB672CD0-A9F8-47D3-B0AD-50BAEC467514}"/>
    <cellStyle name="Normal 4 4" xfId="34849" xr:uid="{C40554C5-5E22-436B-A3D6-5B8DAFEF1FF7}"/>
    <cellStyle name="Normal 5" xfId="11" xr:uid="{74CEF3ED-0D60-47C8-B1B4-1A49024E2AD9}"/>
    <cellStyle name="Normal 5 10" xfId="5645" xr:uid="{ECA20615-52F7-47F6-85AA-4329466852DF}"/>
    <cellStyle name="Normal 5 10 2" xfId="13975" xr:uid="{A8425647-7510-4286-BE54-170FBF730BFB}"/>
    <cellStyle name="Normal 5 10 2 2" xfId="30632" xr:uid="{D35DE9BA-CDA2-49EA-894B-5552C5BDF79B}"/>
    <cellStyle name="Normal 5 10 3" xfId="22304" xr:uid="{ADAF6883-ABA3-4C86-98F9-4BD8A8C390DE}"/>
    <cellStyle name="Normal 5 11" xfId="8422" xr:uid="{BDBF3506-31BA-4234-936E-DFD745433473}"/>
    <cellStyle name="Normal 5 11 2" xfId="25080" xr:uid="{F058ECBD-2347-43C6-BC3B-6BF517ACF16B}"/>
    <cellStyle name="Normal 5 12" xfId="16752" xr:uid="{45FF64EE-711C-4D2F-8F7D-005D0FAD13E3}"/>
    <cellStyle name="Normal 5 13" xfId="33934" xr:uid="{8A7D220A-6BC4-493E-88AA-53681EC67E09}"/>
    <cellStyle name="Normal 5 14" xfId="34854" xr:uid="{05359AE3-DE90-4A76-B988-10A5628A9BBD}"/>
    <cellStyle name="Normal 5 2" xfId="128" xr:uid="{C90C1789-B2FF-4574-B480-CC6E442D522A}"/>
    <cellStyle name="Normal 5 2 10" xfId="8481" xr:uid="{16110833-2345-439A-B4B6-60367BCDF589}"/>
    <cellStyle name="Normal 5 2 10 2" xfId="25138" xr:uid="{26B66360-C3CB-4877-A919-BAECEF1A4CBA}"/>
    <cellStyle name="Normal 5 2 11" xfId="16810" xr:uid="{309B3916-D1C9-406B-ABA9-A46F3A2DB7AD}"/>
    <cellStyle name="Normal 5 2 12" xfId="34065" xr:uid="{AB0C2FC4-B645-496E-B631-F7236E8C019A}"/>
    <cellStyle name="Normal 5 2 2" xfId="12" xr:uid="{3ACC3B69-92B6-474A-BC03-8602E10CB9DB}"/>
    <cellStyle name="Normal 5 2 2 10" xfId="34072" xr:uid="{40D28DA3-E91B-471E-82AB-49455EB9B456}"/>
    <cellStyle name="Normal 5 2 2 2" xfId="491" xr:uid="{0722B83B-014A-4972-B948-926703AC3913}"/>
    <cellStyle name="Normal 5 2 2 2 2" xfId="967" xr:uid="{12AB82B6-E34B-4162-B806-AB4AA123741D}"/>
    <cellStyle name="Normal 5 2 2 2 2 2" xfId="2295" xr:uid="{8A896DB8-2A0A-4BA4-A7EE-E2F5C5B2BA74}"/>
    <cellStyle name="Normal 5 2 2 2 2 2 2" xfId="5085" xr:uid="{B042B69B-6C07-406A-9600-C9E9B0BD9869}"/>
    <cellStyle name="Normal 5 2 2 2 2 2 2 2" xfId="13415" xr:uid="{11AB4AE1-1584-4817-967E-7534B2B33329}"/>
    <cellStyle name="Normal 5 2 2 2 2 2 2 2 2" xfId="30072" xr:uid="{6FF83F30-C063-444B-AC0C-53F283E0C8AF}"/>
    <cellStyle name="Normal 5 2 2 2 2 2 2 3" xfId="21744" xr:uid="{995709D5-1D33-4C2F-B917-F204DF15338F}"/>
    <cellStyle name="Normal 5 2 2 2 2 2 3" xfId="7861" xr:uid="{C226E138-AEF3-4AC0-942B-9CEAAADF3929}"/>
    <cellStyle name="Normal 5 2 2 2 2 2 3 2" xfId="16191" xr:uid="{64320256-C0C4-4D71-8C43-4F2FE2A536A2}"/>
    <cellStyle name="Normal 5 2 2 2 2 2 3 2 2" xfId="32848" xr:uid="{2235509D-0035-4825-98F6-17CB59904A6B}"/>
    <cellStyle name="Normal 5 2 2 2 2 2 3 3" xfId="24520" xr:uid="{EBCA81A5-FE19-417A-BA3E-D75EC773EF7E}"/>
    <cellStyle name="Normal 5 2 2 2 2 2 4" xfId="10639" xr:uid="{CCDCEB7D-5B9C-4F32-B663-F986B33CBAF1}"/>
    <cellStyle name="Normal 5 2 2 2 2 2 4 2" xfId="27296" xr:uid="{4F2F46E5-DA36-4F0D-A5FE-8AD909F00B55}"/>
    <cellStyle name="Normal 5 2 2 2 2 2 5" xfId="18968" xr:uid="{ACAD470A-2C16-4D20-9E72-415ABBD7C32C}"/>
    <cellStyle name="Normal 5 2 2 2 2 2 6" xfId="34222" xr:uid="{3C07109C-F0CD-452F-9638-A33881386B9E}"/>
    <cellStyle name="Normal 5 2 2 2 2 3" xfId="3758" xr:uid="{7E980D4A-B0F2-48CB-8DA6-F09CDBA55C61}"/>
    <cellStyle name="Normal 5 2 2 2 2 3 2" xfId="12088" xr:uid="{A3AA9966-B46F-4B25-B7E1-CA565E4E6950}"/>
    <cellStyle name="Normal 5 2 2 2 2 3 2 2" xfId="28745" xr:uid="{D47BA8D7-7848-44AC-AEA9-1A7D6E3C634C}"/>
    <cellStyle name="Normal 5 2 2 2 2 3 3" xfId="20417" xr:uid="{B2CA084F-D5EF-488F-A3E5-615C03E07838}"/>
    <cellStyle name="Normal 5 2 2 2 2 4" xfId="6534" xr:uid="{344CE157-AA1E-4275-B77F-D04D4D0BA7E2}"/>
    <cellStyle name="Normal 5 2 2 2 2 4 2" xfId="14864" xr:uid="{2918BBE8-48AC-4BDB-A228-9EAC5656E432}"/>
    <cellStyle name="Normal 5 2 2 2 2 4 2 2" xfId="31521" xr:uid="{518CDC81-F782-4226-8C38-38E6F1B63A72}"/>
    <cellStyle name="Normal 5 2 2 2 2 4 3" xfId="23193" xr:uid="{D77BEDFC-A1A7-4A45-A814-9D4312D48979}"/>
    <cellStyle name="Normal 5 2 2 2 2 5" xfId="9312" xr:uid="{618D1746-6A33-4F97-B5A0-7508986D51D5}"/>
    <cellStyle name="Normal 5 2 2 2 2 5 2" xfId="25969" xr:uid="{443071F5-DD75-4559-8199-908A2A4B030F}"/>
    <cellStyle name="Normal 5 2 2 2 2 6" xfId="17641" xr:uid="{C72ACE71-5B47-4D49-8E8A-BB6CFFDBC756}"/>
    <cellStyle name="Normal 5 2 2 2 2 7" xfId="34093" xr:uid="{98B9C948-28BD-4236-B364-A479C0D2D15B}"/>
    <cellStyle name="Normal 5 2 2 2 3" xfId="1821" xr:uid="{754940EB-2C2C-44DD-93E6-A660EDF7C79C}"/>
    <cellStyle name="Normal 5 2 2 2 3 2" xfId="4611" xr:uid="{4E998B53-DC90-48BC-99EB-DAC8198A7B44}"/>
    <cellStyle name="Normal 5 2 2 2 3 2 2" xfId="12941" xr:uid="{C509C98A-9FA8-4DDD-9AE8-D39CB29B10A8}"/>
    <cellStyle name="Normal 5 2 2 2 3 2 2 2" xfId="29598" xr:uid="{71F3FDF0-872D-4A98-AF89-8BE7A6EF01AE}"/>
    <cellStyle name="Normal 5 2 2 2 3 2 3" xfId="21270" xr:uid="{7A78EF85-2964-4DED-90F4-25B930E7E37C}"/>
    <cellStyle name="Normal 5 2 2 2 3 3" xfId="7387" xr:uid="{8DFF0ECE-00D5-45CE-88E7-846D2365E7B0}"/>
    <cellStyle name="Normal 5 2 2 2 3 3 2" xfId="15717" xr:uid="{9CCC583A-6BEC-4DB6-8CF1-AB011DDEF88F}"/>
    <cellStyle name="Normal 5 2 2 2 3 3 2 2" xfId="32374" xr:uid="{8D2AA200-9281-43A4-9E0F-81CA6194D857}"/>
    <cellStyle name="Normal 5 2 2 2 3 3 3" xfId="24046" xr:uid="{549C43EA-E963-4C6B-98AD-7B3AD68CA1C8}"/>
    <cellStyle name="Normal 5 2 2 2 3 4" xfId="10165" xr:uid="{8BB396D0-F1A8-4A48-B8AB-F52A041DAF6D}"/>
    <cellStyle name="Normal 5 2 2 2 3 4 2" xfId="26822" xr:uid="{77291D4F-D806-4782-B6B1-827C47866AB9}"/>
    <cellStyle name="Normal 5 2 2 2 3 5" xfId="18494" xr:uid="{24D34D10-9E2C-4B89-8980-CD459B7725CB}"/>
    <cellStyle name="Normal 5 2 2 2 3 6" xfId="34221" xr:uid="{C6A7A676-92AC-4FB1-A575-9F0496805A30}"/>
    <cellStyle name="Normal 5 2 2 2 4" xfId="3284" xr:uid="{93A358F3-B950-4919-AADC-793B2B61FC22}"/>
    <cellStyle name="Normal 5 2 2 2 4 2" xfId="11614" xr:uid="{21D0497D-BB83-4FC5-ABE6-2E05BC4951AE}"/>
    <cellStyle name="Normal 5 2 2 2 4 2 2" xfId="28271" xr:uid="{6F619D82-A7A4-4837-9384-8A73F31ACD40}"/>
    <cellStyle name="Normal 5 2 2 2 4 3" xfId="19943" xr:uid="{4B2AFE17-4280-43AC-9945-850E374983E8}"/>
    <cellStyle name="Normal 5 2 2 2 5" xfId="6060" xr:uid="{1D082853-5AF8-4957-AF87-93B641D0D0D9}"/>
    <cellStyle name="Normal 5 2 2 2 5 2" xfId="14390" xr:uid="{720DABC4-D1C1-48C9-8D4B-30312582FD3A}"/>
    <cellStyle name="Normal 5 2 2 2 5 2 2" xfId="31047" xr:uid="{BE4B06FE-C4FA-4B2B-B98F-4579EB6271DA}"/>
    <cellStyle name="Normal 5 2 2 2 5 3" xfId="22719" xr:uid="{D1A6F7CD-AA1D-41EA-8B7A-3DAC3BE9D828}"/>
    <cellStyle name="Normal 5 2 2 2 6" xfId="8838" xr:uid="{7FCCAB93-0F5F-4B5C-96CD-21C40E47D394}"/>
    <cellStyle name="Normal 5 2 2 2 6 2" xfId="25495" xr:uid="{F20FDF1F-3173-4CCB-8702-543C06DDF34F}"/>
    <cellStyle name="Normal 5 2 2 2 7" xfId="17167" xr:uid="{9C8EE510-D72B-4EFB-A415-07F1A2D304C7}"/>
    <cellStyle name="Normal 5 2 2 2 8" xfId="34078" xr:uid="{8DF18FFE-B78F-4E8A-8B27-D4103CACD912}"/>
    <cellStyle name="Normal 5 2 2 3" xfId="727" xr:uid="{AEDE1B7C-27A1-4BB1-A301-2BF95092C7DE}"/>
    <cellStyle name="Normal 5 2 2 3 2" xfId="2057" xr:uid="{ADE69C86-910C-4F29-B07A-E74C523384A2}"/>
    <cellStyle name="Normal 5 2 2 3 2 2" xfId="4847" xr:uid="{DC7B6138-4014-4441-8613-2E1653D9E2AD}"/>
    <cellStyle name="Normal 5 2 2 3 2 2 2" xfId="13177" xr:uid="{7CF20B94-61B3-4D82-A30E-AFFA3EAE1056}"/>
    <cellStyle name="Normal 5 2 2 3 2 2 2 2" xfId="29834" xr:uid="{D3CC5B43-7747-42F6-A5AE-ECDAFF2FFF3D}"/>
    <cellStyle name="Normal 5 2 2 3 2 2 3" xfId="21506" xr:uid="{6BB65824-229A-43BA-A607-CE82F72026FA}"/>
    <cellStyle name="Normal 5 2 2 3 2 3" xfId="7623" xr:uid="{AC78DA51-D32E-402F-A53B-AD9D7D57C2AD}"/>
    <cellStyle name="Normal 5 2 2 3 2 3 2" xfId="15953" xr:uid="{16E74D3C-7433-49C8-AB69-B0DD7353CB10}"/>
    <cellStyle name="Normal 5 2 2 3 2 3 2 2" xfId="32610" xr:uid="{5BE8B857-3910-4969-984A-C3433D46AF9A}"/>
    <cellStyle name="Normal 5 2 2 3 2 3 3" xfId="24282" xr:uid="{034557AD-2762-4781-8131-72A9F2B2AAE4}"/>
    <cellStyle name="Normal 5 2 2 3 2 4" xfId="10401" xr:uid="{AC0A340B-EF04-426D-9CE7-032A4F89603F}"/>
    <cellStyle name="Normal 5 2 2 3 2 4 2" xfId="27058" xr:uid="{11A8050C-5870-4FAC-BEE2-3C3ED8840A9E}"/>
    <cellStyle name="Normal 5 2 2 3 2 5" xfId="18730" xr:uid="{44E64A60-F51B-4AB2-A1FC-48FEC369F815}"/>
    <cellStyle name="Normal 5 2 2 3 2 6" xfId="34223" xr:uid="{DFF77015-1FD8-4DBE-A4D3-CB73E9CDA372}"/>
    <cellStyle name="Normal 5 2 2 3 3" xfId="3520" xr:uid="{F047BDBC-5D32-400D-A3D1-D60E04784A51}"/>
    <cellStyle name="Normal 5 2 2 3 3 2" xfId="11850" xr:uid="{419A6E9B-2F65-4D47-9E73-967736C23516}"/>
    <cellStyle name="Normal 5 2 2 3 3 2 2" xfId="28507" xr:uid="{49DF6985-29B1-4B2F-B26B-EF07A1112335}"/>
    <cellStyle name="Normal 5 2 2 3 3 3" xfId="20179" xr:uid="{195D91E9-5060-4B7C-BC95-C0FBDBD36722}"/>
    <cellStyle name="Normal 5 2 2 3 4" xfId="6296" xr:uid="{E65BFFE9-96AB-4501-AD2C-D7C4C5B9667F}"/>
    <cellStyle name="Normal 5 2 2 3 4 2" xfId="14626" xr:uid="{24B16A6B-EABE-45B4-A824-BE71BAF09304}"/>
    <cellStyle name="Normal 5 2 2 3 4 2 2" xfId="31283" xr:uid="{54E120FE-6E6B-465E-A214-0C1CDFA6A86B}"/>
    <cellStyle name="Normal 5 2 2 3 4 3" xfId="22955" xr:uid="{4FC23163-774E-4ED0-83E0-1AF70153FD1C}"/>
    <cellStyle name="Normal 5 2 2 3 5" xfId="9074" xr:uid="{D923A43F-735B-4EB8-AF38-DD6D2581D7EA}"/>
    <cellStyle name="Normal 5 2 2 3 5 2" xfId="25731" xr:uid="{E38F2798-2194-42A2-B55B-EE63C145F770}"/>
    <cellStyle name="Normal 5 2 2 3 6" xfId="17403" xr:uid="{D2282E02-C957-416B-A059-06A465C67344}"/>
    <cellStyle name="Normal 5 2 2 3 7" xfId="34092" xr:uid="{1B298600-A7BE-435F-8D6F-9165B4A9B13E}"/>
    <cellStyle name="Normal 5 2 2 4" xfId="1204" xr:uid="{AF4F92BE-717D-4AE5-BCDA-7715FFA521AC}"/>
    <cellStyle name="Normal 5 2 2 4 2" xfId="2532" xr:uid="{311B0F7E-B11A-48B1-AF01-B71452C15D2F}"/>
    <cellStyle name="Normal 5 2 2 4 2 2" xfId="5322" xr:uid="{A13E338A-270F-4743-9DF7-2D7CCB07B0BB}"/>
    <cellStyle name="Normal 5 2 2 4 2 2 2" xfId="13652" xr:uid="{E7703CA9-1E39-4C97-881D-713BCE71C4E8}"/>
    <cellStyle name="Normal 5 2 2 4 2 2 2 2" xfId="30309" xr:uid="{A7D57BBF-5D48-41DB-8E0D-2F6D8678D59F}"/>
    <cellStyle name="Normal 5 2 2 4 2 2 3" xfId="21981" xr:uid="{BFCD339F-2C9B-4FFE-AEF4-A0CFFE77F476}"/>
    <cellStyle name="Normal 5 2 2 4 2 3" xfId="8098" xr:uid="{4587E63C-6807-4D2E-94AE-03E50FE6E978}"/>
    <cellStyle name="Normal 5 2 2 4 2 3 2" xfId="16428" xr:uid="{08915D4E-8EA3-403E-8E1D-8EB17CC47D77}"/>
    <cellStyle name="Normal 5 2 2 4 2 3 2 2" xfId="33085" xr:uid="{363C01DE-B726-435F-9FC0-84A807E17E2F}"/>
    <cellStyle name="Normal 5 2 2 4 2 3 3" xfId="24757" xr:uid="{833C1814-D3C5-4267-81A7-DB38534ED001}"/>
    <cellStyle name="Normal 5 2 2 4 2 4" xfId="10876" xr:uid="{7691F56C-7251-4939-9184-CE85E59E5786}"/>
    <cellStyle name="Normal 5 2 2 4 2 4 2" xfId="27533" xr:uid="{E647A0B4-B3B5-4C85-8563-719C4B71A222}"/>
    <cellStyle name="Normal 5 2 2 4 2 5" xfId="19205" xr:uid="{073CB8EB-72A0-4BBD-A80A-746C176CF66E}"/>
    <cellStyle name="Normal 5 2 2 4 3" xfId="3995" xr:uid="{ADC85398-9B78-4126-84E3-50A73AAB5936}"/>
    <cellStyle name="Normal 5 2 2 4 3 2" xfId="12325" xr:uid="{BA78321C-C56D-4CF0-9314-D7E5DA3C607C}"/>
    <cellStyle name="Normal 5 2 2 4 3 2 2" xfId="28982" xr:uid="{279192AC-A9A9-48BC-8846-13F9CD4C8507}"/>
    <cellStyle name="Normal 5 2 2 4 3 3" xfId="20654" xr:uid="{741124EC-8CD8-4B82-AA66-EB1CF85D35BA}"/>
    <cellStyle name="Normal 5 2 2 4 4" xfId="6771" xr:uid="{A94E2D73-74D6-4667-A05F-ACA812536737}"/>
    <cellStyle name="Normal 5 2 2 4 4 2" xfId="15101" xr:uid="{96FAE117-2544-4397-8C24-47D80DBD83EA}"/>
    <cellStyle name="Normal 5 2 2 4 4 2 2" xfId="31758" xr:uid="{BFB1A6FB-8056-48AD-A366-3DF28D247E85}"/>
    <cellStyle name="Normal 5 2 2 4 4 3" xfId="23430" xr:uid="{82840B25-1284-4D21-B79D-CC4D8FD7FB5C}"/>
    <cellStyle name="Normal 5 2 2 4 5" xfId="9549" xr:uid="{33858F1C-47DE-42B7-98D9-E779BB86F830}"/>
    <cellStyle name="Normal 5 2 2 4 5 2" xfId="26206" xr:uid="{BF5E0240-108A-4303-861C-3DFF10043FA2}"/>
    <cellStyle name="Normal 5 2 2 4 6" xfId="17878" xr:uid="{8250CB9A-AED7-4FE6-90B4-6C0564CF4E2C}"/>
    <cellStyle name="Normal 5 2 2 4 7" xfId="34220" xr:uid="{BACECD57-0BCD-45EA-850A-B799F0DA636C}"/>
    <cellStyle name="Normal 5 2 2 5" xfId="1584" xr:uid="{465BC630-8BBE-4708-AA01-A3DAB8FEF73C}"/>
    <cellStyle name="Normal 5 2 2 5 2" xfId="4374" xr:uid="{AC4D66CA-521B-4369-9CDF-8B449D95B436}"/>
    <cellStyle name="Normal 5 2 2 5 2 2" xfId="12704" xr:uid="{90B8FF3C-649F-44CB-8F8A-608889BF87A2}"/>
    <cellStyle name="Normal 5 2 2 5 2 2 2" xfId="29361" xr:uid="{B94B9454-6B87-497D-9714-D514EDD12FD9}"/>
    <cellStyle name="Normal 5 2 2 5 2 3" xfId="21033" xr:uid="{CECE617C-DBC5-47EE-A4E6-F542F1AC210B}"/>
    <cellStyle name="Normal 5 2 2 5 3" xfId="7150" xr:uid="{48FB9A89-A731-464A-9ED3-03AB03BA988B}"/>
    <cellStyle name="Normal 5 2 2 5 3 2" xfId="15480" xr:uid="{E44489DD-19AC-4D93-B7CC-A4BE059A4B36}"/>
    <cellStyle name="Normal 5 2 2 5 3 2 2" xfId="32137" xr:uid="{15DF9AAF-6A85-4AAE-9B09-6BCDA5A3287D}"/>
    <cellStyle name="Normal 5 2 2 5 3 3" xfId="23809" xr:uid="{4CD49F32-CAD5-4E7B-AE9A-3E8ACBEEB495}"/>
    <cellStyle name="Normal 5 2 2 5 4" xfId="9928" xr:uid="{432187ED-9789-4212-BF7A-159CFB30434B}"/>
    <cellStyle name="Normal 5 2 2 5 4 2" xfId="26585" xr:uid="{C82C24E1-FCB8-40D6-A694-B6645F15D0DE}"/>
    <cellStyle name="Normal 5 2 2 5 5" xfId="18257" xr:uid="{F1D477A9-5377-4E35-B0C9-4E3336259FC9}"/>
    <cellStyle name="Normal 5 2 2 6" xfId="3047" xr:uid="{20AF46F3-0AA8-4DD4-9934-426F2A5015E5}"/>
    <cellStyle name="Normal 5 2 2 6 2" xfId="11377" xr:uid="{2958779A-36A0-40E1-9A0A-F9333DF24FE3}"/>
    <cellStyle name="Normal 5 2 2 6 2 2" xfId="28034" xr:uid="{D9D1ED10-7728-4982-9B7C-01FE2460024C}"/>
    <cellStyle name="Normal 5 2 2 6 3" xfId="19706" xr:uid="{BF353C69-1C27-4BB6-8159-740D6A92E8FC}"/>
    <cellStyle name="Normal 5 2 2 7" xfId="5823" xr:uid="{C0C2DB22-8F87-4176-8AA7-E5DC69EF4A94}"/>
    <cellStyle name="Normal 5 2 2 7 2" xfId="14153" xr:uid="{19CF424B-36D4-4C27-BD48-7CAAD87824FE}"/>
    <cellStyle name="Normal 5 2 2 7 2 2" xfId="30810" xr:uid="{E49F3744-E159-421C-8D15-04864E4CBC2C}"/>
    <cellStyle name="Normal 5 2 2 7 3" xfId="22482" xr:uid="{63D71E02-9DA4-4200-AF5F-B3F98097A222}"/>
    <cellStyle name="Normal 5 2 2 8" xfId="8601" xr:uid="{E6C8F222-E4D6-46A5-BFFF-13A5EC00E798}"/>
    <cellStyle name="Normal 5 2 2 8 2" xfId="25258" xr:uid="{1AFAB5EC-F727-4A90-8BEE-280134F2F77A}"/>
    <cellStyle name="Normal 5 2 2 9" xfId="16930" xr:uid="{4072EF11-42E8-4647-857D-0F5608660BED}"/>
    <cellStyle name="Normal 5 2 3" xfId="371" xr:uid="{CED78D91-C01A-4251-903F-83E473328650}"/>
    <cellStyle name="Normal 5 2 3 2" xfId="849" xr:uid="{1D561E3A-8F12-4837-A31A-91397080A5AF}"/>
    <cellStyle name="Normal 5 2 3 2 2" xfId="2177" xr:uid="{95C06FDA-5B20-4CEA-9B03-061C94DF5765}"/>
    <cellStyle name="Normal 5 2 3 2 2 2" xfId="4967" xr:uid="{C747366B-F1E0-4EF4-A809-81B9C7499707}"/>
    <cellStyle name="Normal 5 2 3 2 2 2 2" xfId="13297" xr:uid="{64BCA572-D4DA-4992-85CB-CCA588793B39}"/>
    <cellStyle name="Normal 5 2 3 2 2 2 2 2" xfId="29954" xr:uid="{0E0FDE4D-BCA4-4824-B72C-0490CFE98F72}"/>
    <cellStyle name="Normal 5 2 3 2 2 2 3" xfId="21626" xr:uid="{465BCAE7-0E17-48EC-AF35-B5807F21C25F}"/>
    <cellStyle name="Normal 5 2 3 2 2 3" xfId="7743" xr:uid="{3C1E5273-AA3D-4C0A-B38E-D4ABB4E09A02}"/>
    <cellStyle name="Normal 5 2 3 2 2 3 2" xfId="16073" xr:uid="{FC790551-D869-4A29-91DC-8623D9A97C43}"/>
    <cellStyle name="Normal 5 2 3 2 2 3 2 2" xfId="32730" xr:uid="{2F10574F-A0B3-43DF-BCCB-2DE867186650}"/>
    <cellStyle name="Normal 5 2 3 2 2 3 3" xfId="24402" xr:uid="{37836B0D-825E-449C-9E66-463BE6FE446F}"/>
    <cellStyle name="Normal 5 2 3 2 2 4" xfId="10521" xr:uid="{3C9A7C82-D353-4149-9C29-D64DAF51DC35}"/>
    <cellStyle name="Normal 5 2 3 2 2 4 2" xfId="27178" xr:uid="{B384B902-7666-4BC0-AF0A-FECFDC28DD73}"/>
    <cellStyle name="Normal 5 2 3 2 2 5" xfId="18850" xr:uid="{143316F7-CDDB-4245-BEBC-1AF3B999E401}"/>
    <cellStyle name="Normal 5 2 3 2 2 6" xfId="34225" xr:uid="{DD842823-5F21-4548-8F09-EF258DF4CB2B}"/>
    <cellStyle name="Normal 5 2 3 2 3" xfId="3640" xr:uid="{3B68052B-B02C-4EB8-90DC-F9D3B8A3B360}"/>
    <cellStyle name="Normal 5 2 3 2 3 2" xfId="11970" xr:uid="{97BF54C5-5B1B-44C8-A4FA-24172E4BCA86}"/>
    <cellStyle name="Normal 5 2 3 2 3 2 2" xfId="28627" xr:uid="{CB310ED8-8942-4132-8CEC-0D7BAC70AC52}"/>
    <cellStyle name="Normal 5 2 3 2 3 3" xfId="20299" xr:uid="{52348B75-FFF2-41EE-A313-2E651353F963}"/>
    <cellStyle name="Normal 5 2 3 2 4" xfId="6416" xr:uid="{AC667FC5-CCCA-423C-99CF-1462260BD216}"/>
    <cellStyle name="Normal 5 2 3 2 4 2" xfId="14746" xr:uid="{CD66EA05-4283-455B-8470-A775F1470BD3}"/>
    <cellStyle name="Normal 5 2 3 2 4 2 2" xfId="31403" xr:uid="{76138A9D-3E4B-4C87-B239-DCBEDB7C034F}"/>
    <cellStyle name="Normal 5 2 3 2 4 3" xfId="23075" xr:uid="{250EDE21-C5BD-487C-B819-B6E768E5F22F}"/>
    <cellStyle name="Normal 5 2 3 2 5" xfId="9194" xr:uid="{CEEDA59B-6C59-4AA5-8BDB-D5B7D743C979}"/>
    <cellStyle name="Normal 5 2 3 2 5 2" xfId="25851" xr:uid="{D150575B-BE8A-4B5F-B413-BEE554FBDC91}"/>
    <cellStyle name="Normal 5 2 3 2 6" xfId="17523" xr:uid="{456D19E3-00A7-4D16-B4A7-1FEFCC1C847A}"/>
    <cellStyle name="Normal 5 2 3 2 7" xfId="34094" xr:uid="{CB336781-C6C7-473F-9837-42611C33E39F}"/>
    <cellStyle name="Normal 5 2 3 3" xfId="1701" xr:uid="{BC1470F9-7E57-4019-A95E-EE7ED5C1AE29}"/>
    <cellStyle name="Normal 5 2 3 3 2" xfId="4491" xr:uid="{AA7F3F77-1A3F-41B5-8B48-E53A654A647C}"/>
    <cellStyle name="Normal 5 2 3 3 2 2" xfId="12821" xr:uid="{3B384C7A-1B16-4A92-97FE-CE76BB2A84D1}"/>
    <cellStyle name="Normal 5 2 3 3 2 2 2" xfId="29478" xr:uid="{2F5AE957-2E11-404B-B3F1-D6C95A90320D}"/>
    <cellStyle name="Normal 5 2 3 3 2 3" xfId="21150" xr:uid="{6CB5D132-6E6A-48D6-AFC4-F6B57592BF38}"/>
    <cellStyle name="Normal 5 2 3 3 3" xfId="7267" xr:uid="{A25C1A0F-072F-459F-8570-ECEFFB67318C}"/>
    <cellStyle name="Normal 5 2 3 3 3 2" xfId="15597" xr:uid="{A921BA90-F60D-442C-B8C4-35982442025C}"/>
    <cellStyle name="Normal 5 2 3 3 3 2 2" xfId="32254" xr:uid="{6FE36128-ACF8-4DCB-AAE9-4700839D11DC}"/>
    <cellStyle name="Normal 5 2 3 3 3 3" xfId="23926" xr:uid="{73828DF4-0EE0-447D-9098-BBAF0058ABF0}"/>
    <cellStyle name="Normal 5 2 3 3 4" xfId="10045" xr:uid="{B25320B4-C633-4F2B-9F49-76DCB699FEA0}"/>
    <cellStyle name="Normal 5 2 3 3 4 2" xfId="26702" xr:uid="{C58FA05D-18CF-4433-A676-77E322446B78}"/>
    <cellStyle name="Normal 5 2 3 3 5" xfId="18374" xr:uid="{69BD1380-8AA2-4C3A-B625-2BFC476B230A}"/>
    <cellStyle name="Normal 5 2 3 3 6" xfId="34224" xr:uid="{BEEBC210-9A98-4DC1-8A17-8A8C3F11EA31}"/>
    <cellStyle name="Normal 5 2 3 4" xfId="3164" xr:uid="{786DB5A0-16D5-49DB-A3E6-C2C9DA719D59}"/>
    <cellStyle name="Normal 5 2 3 4 2" xfId="11494" xr:uid="{195E0009-49AB-43C5-ACC8-E5609368832E}"/>
    <cellStyle name="Normal 5 2 3 4 2 2" xfId="28151" xr:uid="{2BD527FD-7A31-435E-9924-57D1A71F88CB}"/>
    <cellStyle name="Normal 5 2 3 4 3" xfId="19823" xr:uid="{489ABF02-52DA-49EA-9BB3-DF02E9DC90F2}"/>
    <cellStyle name="Normal 5 2 3 5" xfId="5940" xr:uid="{5A2E3131-3E7B-4F70-8A86-C9575970D185}"/>
    <cellStyle name="Normal 5 2 3 5 2" xfId="14270" xr:uid="{A4336322-4F9E-41B6-AFDF-DB146EC743AE}"/>
    <cellStyle name="Normal 5 2 3 5 2 2" xfId="30927" xr:uid="{ADD8DE86-07D3-4DE9-BDAE-38B026D6D68E}"/>
    <cellStyle name="Normal 5 2 3 5 3" xfId="22599" xr:uid="{96E3CFCD-9773-4C9F-ADFC-B1776279A2A4}"/>
    <cellStyle name="Normal 5 2 3 6" xfId="8718" xr:uid="{656006E0-55AF-4331-866E-BCE5266CA0FD}"/>
    <cellStyle name="Normal 5 2 3 6 2" xfId="25375" xr:uid="{9332D08D-4AD2-491F-8DF4-984671C0936B}"/>
    <cellStyle name="Normal 5 2 3 7" xfId="17047" xr:uid="{127AE72E-3607-42F1-86D7-114CF31F8C6D}"/>
    <cellStyle name="Normal 5 2 3 8" xfId="34077" xr:uid="{A5A686B0-F0FB-4B00-997F-D7D3FB67C508}"/>
    <cellStyle name="Normal 5 2 4" xfId="607" xr:uid="{6C65B607-C0C7-4892-934F-781E1548E8E4}"/>
    <cellStyle name="Normal 5 2 4 2" xfId="1937" xr:uid="{B6807811-8BC0-41CB-8A64-4F6436C8F543}"/>
    <cellStyle name="Normal 5 2 4 2 2" xfId="4727" xr:uid="{CE777B6D-7792-44A9-AAB3-D1A7F47F3FDF}"/>
    <cellStyle name="Normal 5 2 4 2 2 2" xfId="13057" xr:uid="{A581BD96-6AC9-45FC-9378-7CAAA2C19C54}"/>
    <cellStyle name="Normal 5 2 4 2 2 2 2" xfId="29714" xr:uid="{4D33B867-357D-4672-B514-9E7A35448AE4}"/>
    <cellStyle name="Normal 5 2 4 2 2 3" xfId="21386" xr:uid="{B7F846F1-F6D0-47A4-BB07-91D7CA193603}"/>
    <cellStyle name="Normal 5 2 4 2 3" xfId="7503" xr:uid="{069D8564-7731-44AC-B996-4074A5BA49D7}"/>
    <cellStyle name="Normal 5 2 4 2 3 2" xfId="15833" xr:uid="{8403A8E1-36DF-4096-AF7E-4EC50881B651}"/>
    <cellStyle name="Normal 5 2 4 2 3 2 2" xfId="32490" xr:uid="{76FA7770-F529-45A2-AE6F-EAA2CB24987C}"/>
    <cellStyle name="Normal 5 2 4 2 3 3" xfId="24162" xr:uid="{2AAA5711-9207-4C98-950B-C71E257FC8E7}"/>
    <cellStyle name="Normal 5 2 4 2 4" xfId="10281" xr:uid="{798F10EC-8A5A-42D8-B25D-DA3B5C7DF5C4}"/>
    <cellStyle name="Normal 5 2 4 2 4 2" xfId="26938" xr:uid="{DF062E59-D432-4254-BAA5-2B9610D6CF9C}"/>
    <cellStyle name="Normal 5 2 4 2 5" xfId="18610" xr:uid="{D702F503-378C-4FC3-BE35-4D018EC14177}"/>
    <cellStyle name="Normal 5 2 4 2 6" xfId="34226" xr:uid="{24CA3E76-999E-4001-9168-B46AD6E72139}"/>
    <cellStyle name="Normal 5 2 4 3" xfId="3400" xr:uid="{4A9FA684-BA44-4519-8F8A-F395C5CB1A2A}"/>
    <cellStyle name="Normal 5 2 4 3 2" xfId="11730" xr:uid="{D185F076-1C11-4DBC-986F-E5F683CD6A46}"/>
    <cellStyle name="Normal 5 2 4 3 2 2" xfId="28387" xr:uid="{FDDCDE34-85A4-45C5-A18B-165F476880B5}"/>
    <cellStyle name="Normal 5 2 4 3 3" xfId="20059" xr:uid="{0EF1DAD9-EEDC-4931-A105-0CA219DF8F2B}"/>
    <cellStyle name="Normal 5 2 4 4" xfId="6176" xr:uid="{760AD40D-AB4F-4784-AA0E-F2E9D9DA313D}"/>
    <cellStyle name="Normal 5 2 4 4 2" xfId="14506" xr:uid="{4FB80B30-5A02-4A54-91F2-47ADBFFF49B1}"/>
    <cellStyle name="Normal 5 2 4 4 2 2" xfId="31163" xr:uid="{80CC737D-426C-40AD-9CB5-27C105749DC6}"/>
    <cellStyle name="Normal 5 2 4 4 3" xfId="22835" xr:uid="{3521C7C3-A1E6-470C-A60D-D1C5CE09D986}"/>
    <cellStyle name="Normal 5 2 4 5" xfId="8954" xr:uid="{CA1A6B34-507D-4A38-B418-8BE093D593CA}"/>
    <cellStyle name="Normal 5 2 4 5 2" xfId="25611" xr:uid="{CC02D615-20D0-4268-BBE2-6415DDD0B49D}"/>
    <cellStyle name="Normal 5 2 4 6" xfId="17283" xr:uid="{097FA2EE-3819-4DB6-8F2F-542F67EC3F63}"/>
    <cellStyle name="Normal 5 2 4 7" xfId="34091" xr:uid="{AAEF964B-F640-4A51-95BB-4927BCE101E3}"/>
    <cellStyle name="Normal 5 2 5" xfId="1084" xr:uid="{7D6A07EC-8318-444C-8E20-2101D6CFEBEF}"/>
    <cellStyle name="Normal 5 2 5 2" xfId="2412" xr:uid="{900E895A-8EAC-4C3C-B23B-6C6B0A4C6D62}"/>
    <cellStyle name="Normal 5 2 5 2 2" xfId="5202" xr:uid="{F0B0B2BF-6158-4116-B951-B2F04CC05350}"/>
    <cellStyle name="Normal 5 2 5 2 2 2" xfId="13532" xr:uid="{D89D09F9-D47E-4461-AE6C-9733BA3D3DC6}"/>
    <cellStyle name="Normal 5 2 5 2 2 2 2" xfId="30189" xr:uid="{37DACF3A-6CA2-41BB-A513-F9C300F0EBA7}"/>
    <cellStyle name="Normal 5 2 5 2 2 3" xfId="21861" xr:uid="{1706DC89-457A-4AF8-B081-A5FD707566D3}"/>
    <cellStyle name="Normal 5 2 5 2 3" xfId="7978" xr:uid="{E236D1E1-0468-497B-A7FB-7F4B7B765268}"/>
    <cellStyle name="Normal 5 2 5 2 3 2" xfId="16308" xr:uid="{8C0EE61D-F50F-4C20-A725-FF7DC3BCAA4C}"/>
    <cellStyle name="Normal 5 2 5 2 3 2 2" xfId="32965" xr:uid="{B3C7B434-35E6-4567-8CD2-B116895DF6EF}"/>
    <cellStyle name="Normal 5 2 5 2 3 3" xfId="24637" xr:uid="{87F97BD2-EADE-4274-9FDD-90C530D202EC}"/>
    <cellStyle name="Normal 5 2 5 2 4" xfId="10756" xr:uid="{01080AC8-C66F-4C91-8153-DBEAE8940DDB}"/>
    <cellStyle name="Normal 5 2 5 2 4 2" xfId="27413" xr:uid="{16E955EE-B409-4487-A0CD-08C31283D648}"/>
    <cellStyle name="Normal 5 2 5 2 5" xfId="19085" xr:uid="{72C4803B-0849-44F0-99F7-473545660773}"/>
    <cellStyle name="Normal 5 2 5 2 6" xfId="34227" xr:uid="{FEB49A1C-7CBD-4E32-8371-E6548C149BDE}"/>
    <cellStyle name="Normal 5 2 5 3" xfId="3875" xr:uid="{4F3649E5-F020-449F-A31B-1BBB68CF6C92}"/>
    <cellStyle name="Normal 5 2 5 3 2" xfId="12205" xr:uid="{55AE1F71-F8E5-427F-94ED-3208A8DCB21C}"/>
    <cellStyle name="Normal 5 2 5 3 2 2" xfId="28862" xr:uid="{DFDE04D6-0057-49EC-A6EF-A7E7F79B3A79}"/>
    <cellStyle name="Normal 5 2 5 3 3" xfId="20534" xr:uid="{06BD2593-637F-41A6-9B83-2C4AAEE24655}"/>
    <cellStyle name="Normal 5 2 5 4" xfId="6651" xr:uid="{3018D58B-A432-4B1B-B681-FE1226D00A97}"/>
    <cellStyle name="Normal 5 2 5 4 2" xfId="14981" xr:uid="{70229561-B443-453C-999A-1D21AFA45F00}"/>
    <cellStyle name="Normal 5 2 5 4 2 2" xfId="31638" xr:uid="{DE5185B1-16C4-441F-B4E2-8CF6CA0FD2DD}"/>
    <cellStyle name="Normal 5 2 5 4 3" xfId="23310" xr:uid="{CD8F7AD3-4102-4B94-B1B9-E331426F7ED8}"/>
    <cellStyle name="Normal 5 2 5 5" xfId="9429" xr:uid="{5B5A2BF9-D484-414A-9D54-F04344337D9A}"/>
    <cellStyle name="Normal 5 2 5 5 2" xfId="26086" xr:uid="{4C0CE617-9ED2-4281-9D30-30A98528BFEE}"/>
    <cellStyle name="Normal 5 2 5 6" xfId="17758" xr:uid="{F7A725B5-52BD-439D-93E1-457703038FBE}"/>
    <cellStyle name="Normal 5 2 5 7" xfId="34200" xr:uid="{1E5A7EA8-EAC7-4081-904C-DB8E6A261D92}"/>
    <cellStyle name="Normal 5 2 6" xfId="1349" xr:uid="{574815BA-C921-45F5-936F-580F9AF5D062}"/>
    <cellStyle name="Normal 5 2 6 2" xfId="2677" xr:uid="{A144AB78-4AAC-40A1-9AB3-DEA0A649F955}"/>
    <cellStyle name="Normal 5 2 6 2 2" xfId="5467" xr:uid="{F0B3D907-D161-43FA-B0B0-5F963997A1E2}"/>
    <cellStyle name="Normal 5 2 6 2 2 2" xfId="13797" xr:uid="{E5F5EDB0-8A1D-451B-8EC6-2E4E411A02CC}"/>
    <cellStyle name="Normal 5 2 6 2 2 2 2" xfId="30454" xr:uid="{F7130B67-41E0-4A48-B787-7FEB2B062A68}"/>
    <cellStyle name="Normal 5 2 6 2 2 3" xfId="22126" xr:uid="{5A187975-C239-4949-9471-8C0F5D1BBFEA}"/>
    <cellStyle name="Normal 5 2 6 2 3" xfId="8243" xr:uid="{0DB2D4BD-6F20-4A50-AC81-6038EF8D9FA1}"/>
    <cellStyle name="Normal 5 2 6 2 3 2" xfId="16573" xr:uid="{64C32936-F141-4C70-B64F-C755A949BC0E}"/>
    <cellStyle name="Normal 5 2 6 2 3 2 2" xfId="33230" xr:uid="{89817803-4247-4B6E-A7EB-57DAD3F89F96}"/>
    <cellStyle name="Normal 5 2 6 2 3 3" xfId="24902" xr:uid="{F1DFB7DE-8A47-4AA8-82C6-F73E4D5C57A8}"/>
    <cellStyle name="Normal 5 2 6 2 4" xfId="11021" xr:uid="{1148A46A-8BAA-47F7-AFBD-F6FAE5892DEA}"/>
    <cellStyle name="Normal 5 2 6 2 4 2" xfId="27678" xr:uid="{C2917199-C6FB-4BAE-8613-89BA9FB38407}"/>
    <cellStyle name="Normal 5 2 6 2 5" xfId="19350" xr:uid="{4017252A-5DE6-4499-8BF1-20EB01DA5740}"/>
    <cellStyle name="Normal 5 2 6 3" xfId="4140" xr:uid="{9A9DBB7C-CC6A-4FCE-BE27-745F98C14778}"/>
    <cellStyle name="Normal 5 2 6 3 2" xfId="12470" xr:uid="{593DD26D-2C0D-4B63-BD13-6B720774D6D4}"/>
    <cellStyle name="Normal 5 2 6 3 2 2" xfId="29127" xr:uid="{C42587E6-A997-446E-89A4-106C6B48E71A}"/>
    <cellStyle name="Normal 5 2 6 3 3" xfId="20799" xr:uid="{CC951BB8-7AD1-4A64-825E-E4823B0D6F01}"/>
    <cellStyle name="Normal 5 2 6 4" xfId="6916" xr:uid="{0CFF94CA-B2F4-4987-BE0C-AA9A0886509E}"/>
    <cellStyle name="Normal 5 2 6 4 2" xfId="15246" xr:uid="{9B130A85-B9EF-495D-8BB0-1903E1E9382D}"/>
    <cellStyle name="Normal 5 2 6 4 2 2" xfId="31903" xr:uid="{A1B2E41C-9E46-4EA0-BC72-53E3CFF3EE65}"/>
    <cellStyle name="Normal 5 2 6 4 3" xfId="23575" xr:uid="{BE6E875A-F655-4FAC-B918-C6F1399A590D}"/>
    <cellStyle name="Normal 5 2 6 5" xfId="9694" xr:uid="{AA3D470E-CD30-45C3-8AF5-F5495051F17B}"/>
    <cellStyle name="Normal 5 2 6 5 2" xfId="26351" xr:uid="{48BD1AC3-579C-4CB9-86B7-C39711358AC3}"/>
    <cellStyle name="Normal 5 2 6 6" xfId="18023" xr:uid="{BF14458D-8877-4ED6-8990-BB8A7FE91C98}"/>
    <cellStyle name="Normal 5 2 6 7" xfId="34219" xr:uid="{392D5537-9312-45E0-A609-7AAAEE211C6D}"/>
    <cellStyle name="Normal 5 2 7" xfId="1464" xr:uid="{552E3A2B-AAE2-403A-9FDA-5DA1C9FED80E}"/>
    <cellStyle name="Normal 5 2 7 2" xfId="4254" xr:uid="{3CD523E3-9094-4BAD-830C-CE476FB78004}"/>
    <cellStyle name="Normal 5 2 7 2 2" xfId="12584" xr:uid="{EE202DB7-4784-4C5C-B6CB-639CC8F8E842}"/>
    <cellStyle name="Normal 5 2 7 2 2 2" xfId="29241" xr:uid="{52FA8927-28C3-46E6-9715-1D958EE9BC0D}"/>
    <cellStyle name="Normal 5 2 7 2 3" xfId="20913" xr:uid="{586FFA34-150F-4BBB-9F56-7AA7B47D9A19}"/>
    <cellStyle name="Normal 5 2 7 3" xfId="7030" xr:uid="{56A9F42B-D85C-4B59-8239-B31F720F16DE}"/>
    <cellStyle name="Normal 5 2 7 3 2" xfId="15360" xr:uid="{53A01325-6B6E-40A8-90D5-B70AEA5F9E42}"/>
    <cellStyle name="Normal 5 2 7 3 2 2" xfId="32017" xr:uid="{2970F49F-2D29-461D-9F8E-5B6B6FFBF9C2}"/>
    <cellStyle name="Normal 5 2 7 3 3" xfId="23689" xr:uid="{8C47B4B8-1F04-423F-8867-A909D0EED7B8}"/>
    <cellStyle name="Normal 5 2 7 4" xfId="9808" xr:uid="{69374E64-1A81-4ED4-95CB-97E536A7DDA1}"/>
    <cellStyle name="Normal 5 2 7 4 2" xfId="26465" xr:uid="{7A4BC8E0-A52E-4928-BC80-14E5843FA218}"/>
    <cellStyle name="Normal 5 2 7 5" xfId="18137" xr:uid="{FCE1FD82-E46A-49FA-B29A-0E63AD5D9E51}"/>
    <cellStyle name="Normal 5 2 8" xfId="2927" xr:uid="{C01A5BD3-3AD3-4656-8500-2D837C8D64D3}"/>
    <cellStyle name="Normal 5 2 8 2" xfId="11257" xr:uid="{8D934314-D92D-40E7-9F02-01C5CE16B256}"/>
    <cellStyle name="Normal 5 2 8 2 2" xfId="27914" xr:uid="{29CF0D12-1BE0-47FC-99A8-B4CE62EF18A4}"/>
    <cellStyle name="Normal 5 2 8 3" xfId="19586" xr:uid="{6CDFF9A3-4DA8-4165-B89A-AD5568FD98D7}"/>
    <cellStyle name="Normal 5 2 9" xfId="5703" xr:uid="{C6476FE5-808C-4490-99F9-6020FAF5ED60}"/>
    <cellStyle name="Normal 5 2 9 2" xfId="14033" xr:uid="{02E26DF6-DA0A-4CA6-BC8F-34F0B2EE4C0F}"/>
    <cellStyle name="Normal 5 2 9 2 2" xfId="30690" xr:uid="{64CBF756-63BE-4ADC-898F-FB65DA78C08A}"/>
    <cellStyle name="Normal 5 2 9 3" xfId="22362" xr:uid="{AD7FC041-22BD-47E4-BACE-D3199812E0AA}"/>
    <cellStyle name="Normal 5 3" xfId="188" xr:uid="{DC02B31D-AEEA-415D-B902-C81255742A29}"/>
    <cellStyle name="Normal 5 3 10" xfId="34069" xr:uid="{8A59A7ED-C6C0-43E5-AA1E-EF9BB635ED62}"/>
    <cellStyle name="Normal 5 3 2" xfId="429" xr:uid="{F46B49A5-EC02-4C1B-B141-DCD0055C0C97}"/>
    <cellStyle name="Normal 5 3 2 2" xfId="906" xr:uid="{991B6387-79E7-45CA-8A4A-CFAAB8EE4C46}"/>
    <cellStyle name="Normal 5 3 2 2 2" xfId="2234" xr:uid="{3C6BD15E-AE4C-4AAF-A6A1-18E62565924A}"/>
    <cellStyle name="Normal 5 3 2 2 2 2" xfId="5024" xr:uid="{5D35BF3D-BA14-461D-A45E-74861B2FD845}"/>
    <cellStyle name="Normal 5 3 2 2 2 2 2" xfId="13354" xr:uid="{17E78C66-D590-4048-BAC7-3B6418F3FA33}"/>
    <cellStyle name="Normal 5 3 2 2 2 2 2 2" xfId="30011" xr:uid="{FA219745-9869-480A-9F50-A67590E33846}"/>
    <cellStyle name="Normal 5 3 2 2 2 2 3" xfId="21683" xr:uid="{3D38BC72-EBF1-48F3-AA54-AB3BC799ADC4}"/>
    <cellStyle name="Normal 5 3 2 2 2 3" xfId="7800" xr:uid="{7BEB922C-4838-41B2-BC65-E1DBF7ABA6D7}"/>
    <cellStyle name="Normal 5 3 2 2 2 3 2" xfId="16130" xr:uid="{825E2AFC-E09E-445A-BD8A-84A00114C7D2}"/>
    <cellStyle name="Normal 5 3 2 2 2 3 2 2" xfId="32787" xr:uid="{9CFB072A-1998-43EB-AD0C-79427955CF29}"/>
    <cellStyle name="Normal 5 3 2 2 2 3 3" xfId="24459" xr:uid="{610B170F-1783-4D13-82DC-4800704F0503}"/>
    <cellStyle name="Normal 5 3 2 2 2 4" xfId="10578" xr:uid="{560C8AE6-5EBA-4D53-9F8F-26E0F4ADB136}"/>
    <cellStyle name="Normal 5 3 2 2 2 4 2" xfId="27235" xr:uid="{B31562CE-322A-407F-BC1C-0AD2475D297F}"/>
    <cellStyle name="Normal 5 3 2 2 2 5" xfId="18907" xr:uid="{0B81C9F4-3AEA-4003-BC8E-D05071C7E789}"/>
    <cellStyle name="Normal 5 3 2 2 2 6" xfId="34230" xr:uid="{40E0FF09-8503-40EC-BEA0-FF6110F1B9BE}"/>
    <cellStyle name="Normal 5 3 2 2 3" xfId="3697" xr:uid="{C29F5108-CC1E-4B9C-8747-34F286342148}"/>
    <cellStyle name="Normal 5 3 2 2 3 2" xfId="12027" xr:uid="{53499A3B-FA95-4B33-BAFB-6A2A61486A37}"/>
    <cellStyle name="Normal 5 3 2 2 3 2 2" xfId="28684" xr:uid="{A31EAAFF-4985-49B3-B584-77FC342CDD5B}"/>
    <cellStyle name="Normal 5 3 2 2 3 3" xfId="20356" xr:uid="{3EBEF68F-9F18-4389-B2C4-F0E969B18C2F}"/>
    <cellStyle name="Normal 5 3 2 2 4" xfId="6473" xr:uid="{4AB7BBA9-630D-4359-AE11-18E6C37AA603}"/>
    <cellStyle name="Normal 5 3 2 2 4 2" xfId="14803" xr:uid="{AFE1CAC1-51B2-4300-A259-0D9A221DBFD7}"/>
    <cellStyle name="Normal 5 3 2 2 4 2 2" xfId="31460" xr:uid="{D001D957-375A-476D-B9E9-DE54768A3932}"/>
    <cellStyle name="Normal 5 3 2 2 4 3" xfId="23132" xr:uid="{9BB527AE-36BA-47F5-BBF3-3C95B700EE17}"/>
    <cellStyle name="Normal 5 3 2 2 5" xfId="9251" xr:uid="{59DE3C99-5C56-437F-9179-FD60BF6129C4}"/>
    <cellStyle name="Normal 5 3 2 2 5 2" xfId="25908" xr:uid="{D27ADFE0-3756-4B19-AFF7-119D14A811FE}"/>
    <cellStyle name="Normal 5 3 2 2 6" xfId="17580" xr:uid="{99801022-26FE-46C1-8FEE-C282BA6BFB9F}"/>
    <cellStyle name="Normal 5 3 2 2 7" xfId="34096" xr:uid="{405A2F3B-4837-4C0F-992E-6D98A5D4C673}"/>
    <cellStyle name="Normal 5 3 2 3" xfId="1759" xr:uid="{5C587793-B7F7-4D23-8DAD-ADE3541BDAE1}"/>
    <cellStyle name="Normal 5 3 2 3 2" xfId="4549" xr:uid="{392C05F0-5CBA-4B30-82CB-D58ED606C664}"/>
    <cellStyle name="Normal 5 3 2 3 2 2" xfId="12879" xr:uid="{2D59B524-DA93-424B-9036-38B23A113E43}"/>
    <cellStyle name="Normal 5 3 2 3 2 2 2" xfId="29536" xr:uid="{E5F63C2E-CE03-4A50-9E12-CF071BC94856}"/>
    <cellStyle name="Normal 5 3 2 3 2 3" xfId="21208" xr:uid="{3CA910E3-B4D5-44D0-9E0D-222E9DA88792}"/>
    <cellStyle name="Normal 5 3 2 3 3" xfId="7325" xr:uid="{20C80384-28EC-42D4-9B25-5762E01803B3}"/>
    <cellStyle name="Normal 5 3 2 3 3 2" xfId="15655" xr:uid="{02B956E2-D1D3-42DF-A59F-E45E15192AFE}"/>
    <cellStyle name="Normal 5 3 2 3 3 2 2" xfId="32312" xr:uid="{2C9FD332-094D-42A9-8C17-588482AADD00}"/>
    <cellStyle name="Normal 5 3 2 3 3 3" xfId="23984" xr:uid="{A8BF46C6-C569-4DC6-9626-D2D5EE9E04F0}"/>
    <cellStyle name="Normal 5 3 2 3 4" xfId="10103" xr:uid="{1C05D415-486A-4BD7-B306-204E1393EBC8}"/>
    <cellStyle name="Normal 5 3 2 3 4 2" xfId="26760" xr:uid="{B99E7CAC-6A09-4136-B17E-3C248D64907F}"/>
    <cellStyle name="Normal 5 3 2 3 5" xfId="18432" xr:uid="{8690A924-3F07-40BB-B18D-B62C9F5CA865}"/>
    <cellStyle name="Normal 5 3 2 3 6" xfId="34229" xr:uid="{D15B9B38-6D34-4B35-A373-278310DFB0A8}"/>
    <cellStyle name="Normal 5 3 2 4" xfId="3222" xr:uid="{B555E792-2A45-4003-8953-921DC8CED8A7}"/>
    <cellStyle name="Normal 5 3 2 4 2" xfId="11552" xr:uid="{30052A00-A9F6-4C05-B32B-0F814FBD2DA4}"/>
    <cellStyle name="Normal 5 3 2 4 2 2" xfId="28209" xr:uid="{83D4BF01-EDB6-4BD4-9351-B6906AEC82C7}"/>
    <cellStyle name="Normal 5 3 2 4 3" xfId="19881" xr:uid="{AA7EB86E-4164-4C39-A0F6-311FBFD30B27}"/>
    <cellStyle name="Normal 5 3 2 5" xfId="5998" xr:uid="{80D5EA7F-920F-4A5E-8891-E2487EEB14A4}"/>
    <cellStyle name="Normal 5 3 2 5 2" xfId="14328" xr:uid="{7BFB1574-DB65-4B2B-A115-81A662AB94CA}"/>
    <cellStyle name="Normal 5 3 2 5 2 2" xfId="30985" xr:uid="{B7B3CEC5-5E44-4815-A3E5-9AF51FA1649A}"/>
    <cellStyle name="Normal 5 3 2 5 3" xfId="22657" xr:uid="{D19E996E-288E-4155-A117-A82494F81C03}"/>
    <cellStyle name="Normal 5 3 2 6" xfId="8776" xr:uid="{C45FEE75-EB56-4DF7-BD37-A20A164AEC71}"/>
    <cellStyle name="Normal 5 3 2 6 2" xfId="25433" xr:uid="{47DAD3DE-B2DF-44D6-A5CE-EEE7734E24FB}"/>
    <cellStyle name="Normal 5 3 2 7" xfId="17105" xr:uid="{55A55AB0-C683-43C8-9C22-749296EDFECA}"/>
    <cellStyle name="Normal 5 3 2 8" xfId="34079" xr:uid="{19A535AE-996F-47AB-BA7C-5A918C8889B3}"/>
    <cellStyle name="Normal 5 3 3" xfId="665" xr:uid="{FF3FBE4C-01F4-4CE8-8B00-39CFA1273449}"/>
    <cellStyle name="Normal 5 3 3 2" xfId="1995" xr:uid="{E2F03AD7-A265-4C59-A94B-0029A20E4457}"/>
    <cellStyle name="Normal 5 3 3 2 2" xfId="4785" xr:uid="{843C1184-F2EF-45E7-882E-007EBEC7AC2F}"/>
    <cellStyle name="Normal 5 3 3 2 2 2" xfId="13115" xr:uid="{3A35557F-20CB-4BCB-A584-6707EA659DCC}"/>
    <cellStyle name="Normal 5 3 3 2 2 2 2" xfId="29772" xr:uid="{3A4E2468-56B4-488F-9D5A-B841AF2B80FD}"/>
    <cellStyle name="Normal 5 3 3 2 2 3" xfId="21444" xr:uid="{F25F1012-14EB-4CDD-A88D-A2969524861E}"/>
    <cellStyle name="Normal 5 3 3 2 3" xfId="7561" xr:uid="{B6E6C88A-2712-4063-B94F-A94714F08738}"/>
    <cellStyle name="Normal 5 3 3 2 3 2" xfId="15891" xr:uid="{A54DA739-5820-45F3-83CD-A7652918A77D}"/>
    <cellStyle name="Normal 5 3 3 2 3 2 2" xfId="32548" xr:uid="{001341C9-BBCA-445B-811F-05E6F30139E2}"/>
    <cellStyle name="Normal 5 3 3 2 3 3" xfId="24220" xr:uid="{7607B905-3EAB-4D3B-94DF-6D4CDDC34938}"/>
    <cellStyle name="Normal 5 3 3 2 4" xfId="10339" xr:uid="{E733DAE7-0946-4A22-BE31-ADFFB637E758}"/>
    <cellStyle name="Normal 5 3 3 2 4 2" xfId="26996" xr:uid="{D79269F5-0BF0-4E1F-85CC-2B25ABA5AE47}"/>
    <cellStyle name="Normal 5 3 3 2 5" xfId="18668" xr:uid="{EAA443FC-B38D-4106-A4F0-3FA43C305518}"/>
    <cellStyle name="Normal 5 3 3 2 6" xfId="34231" xr:uid="{97CB0FFC-2D67-4CC5-910B-CAA2A1B1C284}"/>
    <cellStyle name="Normal 5 3 3 3" xfId="3458" xr:uid="{B5CB5874-BFAD-4945-8305-5BFEBD40B819}"/>
    <cellStyle name="Normal 5 3 3 3 2" xfId="11788" xr:uid="{FAB2B4FD-5030-4D1A-9C6F-AADD4F42DBD5}"/>
    <cellStyle name="Normal 5 3 3 3 2 2" xfId="28445" xr:uid="{3FACAC5A-583A-4A4A-BF2F-AE9E13A83974}"/>
    <cellStyle name="Normal 5 3 3 3 3" xfId="20117" xr:uid="{5EB645F6-1045-4899-AC97-83CD4FBEA985}"/>
    <cellStyle name="Normal 5 3 3 4" xfId="6234" xr:uid="{023A3C2D-6EAD-4072-9DA3-E40E400402BE}"/>
    <cellStyle name="Normal 5 3 3 4 2" xfId="14564" xr:uid="{715A12EA-E4AC-4F5C-8F02-A2FAB1227BBC}"/>
    <cellStyle name="Normal 5 3 3 4 2 2" xfId="31221" xr:uid="{A61134A6-9914-4209-82BF-A1381D29F190}"/>
    <cellStyle name="Normal 5 3 3 4 3" xfId="22893" xr:uid="{B1240790-538E-4AC0-90E5-8D17AEC07D2F}"/>
    <cellStyle name="Normal 5 3 3 5" xfId="9012" xr:uid="{20BBACEA-EE9E-4140-8FB0-F572955F42CB}"/>
    <cellStyle name="Normal 5 3 3 5 2" xfId="25669" xr:uid="{AD4ED74D-B022-4EE5-976F-7B74EB31213F}"/>
    <cellStyle name="Normal 5 3 3 6" xfId="17341" xr:uid="{FB3451B8-20AB-48C1-BA2A-BDA389B39DF9}"/>
    <cellStyle name="Normal 5 3 3 7" xfId="34095" xr:uid="{B16FE93A-071F-410B-AB99-C5FCFA771956}"/>
    <cellStyle name="Normal 5 3 4" xfId="1142" xr:uid="{56E33902-2C19-4FDC-8192-EDCD7B2862A0}"/>
    <cellStyle name="Normal 5 3 4 2" xfId="2470" xr:uid="{A4E36731-8161-4AED-8FA9-BC9829C073D3}"/>
    <cellStyle name="Normal 5 3 4 2 2" xfId="5260" xr:uid="{A00E4189-406C-4B3E-8902-2D59A8721BA7}"/>
    <cellStyle name="Normal 5 3 4 2 2 2" xfId="13590" xr:uid="{1F0F19BF-9C55-4B2B-85B6-1221CA45DF9B}"/>
    <cellStyle name="Normal 5 3 4 2 2 2 2" xfId="30247" xr:uid="{37578A74-9BBE-4F1C-8086-6DAB923AB24B}"/>
    <cellStyle name="Normal 5 3 4 2 2 3" xfId="21919" xr:uid="{89821AD5-D90B-4175-9A43-D078579084AB}"/>
    <cellStyle name="Normal 5 3 4 2 3" xfId="8036" xr:uid="{62B2171A-897A-482E-B497-FF5B77F91A5D}"/>
    <cellStyle name="Normal 5 3 4 2 3 2" xfId="16366" xr:uid="{6E4799E2-D997-41AB-B8CC-7A4A12AC8825}"/>
    <cellStyle name="Normal 5 3 4 2 3 2 2" xfId="33023" xr:uid="{35525518-BB93-4DF6-AD5E-A2CE71742701}"/>
    <cellStyle name="Normal 5 3 4 2 3 3" xfId="24695" xr:uid="{EB97BD2D-DA2E-4E13-AD4D-DAE3780CF507}"/>
    <cellStyle name="Normal 5 3 4 2 4" xfId="10814" xr:uid="{32DD9E19-BC08-4043-962D-1F90F3BEC0B5}"/>
    <cellStyle name="Normal 5 3 4 2 4 2" xfId="27471" xr:uid="{6470EC64-4286-4C8B-A752-387DF046FE87}"/>
    <cellStyle name="Normal 5 3 4 2 5" xfId="19143" xr:uid="{22A4827D-0AA5-4828-8EE1-1D97B07C2572}"/>
    <cellStyle name="Normal 5 3 4 3" xfId="3933" xr:uid="{7C3DE5D7-9DBB-4F78-9BA7-575AAAEB1CC9}"/>
    <cellStyle name="Normal 5 3 4 3 2" xfId="12263" xr:uid="{61F72310-0D7D-4FC2-843E-283E204C768D}"/>
    <cellStyle name="Normal 5 3 4 3 2 2" xfId="28920" xr:uid="{BB1BEB54-70CC-44B4-92F9-99465B87D32A}"/>
    <cellStyle name="Normal 5 3 4 3 3" xfId="20592" xr:uid="{37C8538E-C0FC-4AB1-BAE1-0D160FB5CFA3}"/>
    <cellStyle name="Normal 5 3 4 4" xfId="6709" xr:uid="{E73A687E-1233-4C9A-8413-C07538765B38}"/>
    <cellStyle name="Normal 5 3 4 4 2" xfId="15039" xr:uid="{D7163F96-7338-4391-8796-9879094D96E9}"/>
    <cellStyle name="Normal 5 3 4 4 2 2" xfId="31696" xr:uid="{065352AA-7CEA-499D-A772-62E9563A1EBA}"/>
    <cellStyle name="Normal 5 3 4 4 3" xfId="23368" xr:uid="{6AD90361-C24C-48F5-A14B-F490E08BC251}"/>
    <cellStyle name="Normal 5 3 4 5" xfId="9487" xr:uid="{6255893E-C51F-4DC9-B140-BC94AFE435E8}"/>
    <cellStyle name="Normal 5 3 4 5 2" xfId="26144" xr:uid="{A446522D-3924-46AB-AEA0-2B96EC3FADF4}"/>
    <cellStyle name="Normal 5 3 4 6" xfId="17816" xr:uid="{2DD6CDF3-9215-4699-8E2D-43EB2370D772}"/>
    <cellStyle name="Normal 5 3 4 7" xfId="34228" xr:uid="{B91AB90E-A5D0-4E34-AFC6-0C3E1077E542}"/>
    <cellStyle name="Normal 5 3 5" xfId="1522" xr:uid="{341D5120-4387-48E0-9886-317B8A9345AD}"/>
    <cellStyle name="Normal 5 3 5 2" xfId="4312" xr:uid="{3F676F52-AFEE-45E5-8B45-7F5CF7EC87B0}"/>
    <cellStyle name="Normal 5 3 5 2 2" xfId="12642" xr:uid="{0B361A68-B93D-45AA-B64E-E368D30B3968}"/>
    <cellStyle name="Normal 5 3 5 2 2 2" xfId="29299" xr:uid="{92A023EB-F5E6-4A7E-92BD-84731EC3183E}"/>
    <cellStyle name="Normal 5 3 5 2 3" xfId="20971" xr:uid="{9BEEC8E8-74B8-4B38-8EA2-3A258F9AB987}"/>
    <cellStyle name="Normal 5 3 5 3" xfId="7088" xr:uid="{DA3C9EFE-8945-4274-803C-09B72B49E523}"/>
    <cellStyle name="Normal 5 3 5 3 2" xfId="15418" xr:uid="{BF37C1F7-4C72-438F-965D-7A3C2FA2CDFA}"/>
    <cellStyle name="Normal 5 3 5 3 2 2" xfId="32075" xr:uid="{3D6BC704-DE1C-4E39-A12E-5D1FAC9F0D40}"/>
    <cellStyle name="Normal 5 3 5 3 3" xfId="23747" xr:uid="{E79FC690-599E-463E-ADF2-EE9388ED1E4B}"/>
    <cellStyle name="Normal 5 3 5 4" xfId="9866" xr:uid="{3C7A5A38-DD18-4F8A-A890-1F8E8DB613F1}"/>
    <cellStyle name="Normal 5 3 5 4 2" xfId="26523" xr:uid="{037E82E8-BE9B-4E82-AAF1-312CE3B01985}"/>
    <cellStyle name="Normal 5 3 5 5" xfId="18195" xr:uid="{FEBE3985-BB8A-4693-9030-02E834FAD7EE}"/>
    <cellStyle name="Normal 5 3 6" xfId="2985" xr:uid="{B7337038-FE93-4898-B031-D2AB5D3B754E}"/>
    <cellStyle name="Normal 5 3 6 2" xfId="11315" xr:uid="{72FBC58E-AF47-4256-93A7-14B35DEF0425}"/>
    <cellStyle name="Normal 5 3 6 2 2" xfId="27972" xr:uid="{5C7642FE-C56C-4E26-9461-7A354AE23761}"/>
    <cellStyle name="Normal 5 3 6 3" xfId="19644" xr:uid="{420622FD-76F6-4686-8C74-FC9126D4E85C}"/>
    <cellStyle name="Normal 5 3 7" xfId="5761" xr:uid="{054165F7-1EE6-4E3E-BC00-1205CCE1DB37}"/>
    <cellStyle name="Normal 5 3 7 2" xfId="14091" xr:uid="{AB220E51-8F22-4D20-BEFC-9CA138CD0DCF}"/>
    <cellStyle name="Normal 5 3 7 2 2" xfId="30748" xr:uid="{0E72BA9B-E8F2-41FE-9456-17CFD9A72BA9}"/>
    <cellStyle name="Normal 5 3 7 3" xfId="22420" xr:uid="{93972E1C-8769-4D53-B78D-17910784163B}"/>
    <cellStyle name="Normal 5 3 8" xfId="8539" xr:uid="{8C0C92C6-BB22-448E-88D0-549BA605B4D7}"/>
    <cellStyle name="Normal 5 3 8 2" xfId="25196" xr:uid="{117D3837-4F1F-4087-A3B7-24E01A9F99EA}"/>
    <cellStyle name="Normal 5 3 9" xfId="16868" xr:uid="{91F2139F-1FFC-425A-B14F-57DADAC16584}"/>
    <cellStyle name="Normal 5 4" xfId="313" xr:uid="{B8D3FD9B-623E-471D-9205-635777910FE8}"/>
    <cellStyle name="Normal 5 4 2" xfId="759" xr:uid="{8EF9E5A9-6732-4E5E-80D9-D27CA1C34C1F}"/>
    <cellStyle name="Normal 5 4 2 2" xfId="2089" xr:uid="{26AC2DD2-AD81-44B8-8E2B-D628F2D35A58}"/>
    <cellStyle name="Normal 5 4 2 2 2" xfId="4879" xr:uid="{CC87244F-FFA7-472F-AFA4-E3314C2861D3}"/>
    <cellStyle name="Normal 5 4 2 2 2 2" xfId="13209" xr:uid="{6A6E8F65-B368-4D5E-9CF1-5D027C51E3A3}"/>
    <cellStyle name="Normal 5 4 2 2 2 2 2" xfId="29866" xr:uid="{F52B94CE-E511-42D1-9574-41174B3D08F3}"/>
    <cellStyle name="Normal 5 4 2 2 2 3" xfId="21538" xr:uid="{A7D6C22B-D876-44A2-BFF4-29912DA3AFFA}"/>
    <cellStyle name="Normal 5 4 2 2 3" xfId="7655" xr:uid="{6AC2AC57-618C-455A-869E-8C6181416AD1}"/>
    <cellStyle name="Normal 5 4 2 2 3 2" xfId="15985" xr:uid="{F2E0B3BB-9D7C-419E-B549-CDD6BB72B34B}"/>
    <cellStyle name="Normal 5 4 2 2 3 2 2" xfId="32642" xr:uid="{A5C1B7CF-4CA3-449E-9E94-C4D925122CDF}"/>
    <cellStyle name="Normal 5 4 2 2 3 3" xfId="24314" xr:uid="{A8B25AA4-7110-4933-BC93-B69B0DC71BDF}"/>
    <cellStyle name="Normal 5 4 2 2 4" xfId="10433" xr:uid="{75F51BC5-2DD2-4A25-A3E8-6329917A4458}"/>
    <cellStyle name="Normal 5 4 2 2 4 2" xfId="27090" xr:uid="{4AE34BEC-D7F3-45E2-8C2F-960A32AC1BFA}"/>
    <cellStyle name="Normal 5 4 2 2 5" xfId="18762" xr:uid="{E935774B-9C1A-4A8D-9DC7-7BE51E2CCCAD}"/>
    <cellStyle name="Normal 5 4 2 2 6" xfId="34233" xr:uid="{8D32DBAB-9BB3-4B7E-8D05-B5511DCE9540}"/>
    <cellStyle name="Normal 5 4 2 3" xfId="3552" xr:uid="{DAC88414-0DE4-4A1D-858E-3420C3B542B4}"/>
    <cellStyle name="Normal 5 4 2 3 2" xfId="11882" xr:uid="{87365F41-BD14-4DB1-AD12-9D4E47205C33}"/>
    <cellStyle name="Normal 5 4 2 3 2 2" xfId="28539" xr:uid="{FBD6CA43-16DD-46F4-9E38-D00D8BE83BC8}"/>
    <cellStyle name="Normal 5 4 2 3 3" xfId="20211" xr:uid="{2A820431-93CB-4DB1-9799-D31CF30BE27C}"/>
    <cellStyle name="Normal 5 4 2 4" xfId="6328" xr:uid="{FB6D75BC-8FEA-44E1-B6FC-EDA8325CFD31}"/>
    <cellStyle name="Normal 5 4 2 4 2" xfId="14658" xr:uid="{939186B8-38BA-4A80-9604-BC0449C57A3E}"/>
    <cellStyle name="Normal 5 4 2 4 2 2" xfId="31315" xr:uid="{BBD2248A-0E69-44CB-80A8-03C1543ABAE4}"/>
    <cellStyle name="Normal 5 4 2 4 3" xfId="22987" xr:uid="{44089B7E-8A03-479F-8305-62DD3C3AC796}"/>
    <cellStyle name="Normal 5 4 2 5" xfId="9106" xr:uid="{9C27BAEE-B49F-4684-8C83-E79BECBDCBE0}"/>
    <cellStyle name="Normal 5 4 2 5 2" xfId="25763" xr:uid="{CE0154A6-1DF9-491F-AE61-B636ADB9CA12}"/>
    <cellStyle name="Normal 5 4 2 6" xfId="17435" xr:uid="{EBB6CBB0-AA7E-4DC2-9B88-8AC5EB429A89}"/>
    <cellStyle name="Normal 5 4 2 7" xfId="34097" xr:uid="{7C5BE24C-1EB8-462E-AEFA-7F4C8E7782C9}"/>
    <cellStyle name="Normal 5 4 3" xfId="1643" xr:uid="{62B5409F-7463-499D-9EC0-E9771C3A464B}"/>
    <cellStyle name="Normal 5 4 3 2" xfId="4433" xr:uid="{7CE72FFD-0855-4DA0-AB3E-BEE173280B9A}"/>
    <cellStyle name="Normal 5 4 3 2 2" xfId="12763" xr:uid="{ADB7CA8F-EA13-4DB2-AEC1-17536A2D85D5}"/>
    <cellStyle name="Normal 5 4 3 2 2 2" xfId="29420" xr:uid="{3765DBFD-8EB4-4842-8731-07B39EC3BBBB}"/>
    <cellStyle name="Normal 5 4 3 2 3" xfId="21092" xr:uid="{468FAE8B-F280-4269-9875-3F4596B8963F}"/>
    <cellStyle name="Normal 5 4 3 3" xfId="7209" xr:uid="{05398BE1-B1D5-45D7-96C9-C168F62B1370}"/>
    <cellStyle name="Normal 5 4 3 3 2" xfId="15539" xr:uid="{D6296AF1-80F7-47AB-AF80-6BBC4652E72C}"/>
    <cellStyle name="Normal 5 4 3 3 2 2" xfId="32196" xr:uid="{5CC53A5D-7960-4BF7-A00D-816F2334E0CC}"/>
    <cellStyle name="Normal 5 4 3 3 3" xfId="23868" xr:uid="{5B3760EB-8C96-4C9E-8B42-EB9897C14D64}"/>
    <cellStyle name="Normal 5 4 3 4" xfId="9987" xr:uid="{A9ABAF65-E033-484D-A982-2BF668EA22E4}"/>
    <cellStyle name="Normal 5 4 3 4 2" xfId="26644" xr:uid="{EF5EEF63-8648-408F-A55A-B18C5A4408A7}"/>
    <cellStyle name="Normal 5 4 3 5" xfId="18316" xr:uid="{0304F478-9DF1-47B7-998E-C514AFDDB6AA}"/>
    <cellStyle name="Normal 5 4 3 6" xfId="34232" xr:uid="{CEE71E4E-803A-461B-9BFA-CB79B3560134}"/>
    <cellStyle name="Normal 5 4 4" xfId="3106" xr:uid="{D2D2C81A-3346-4687-B588-8FB421D2AAE5}"/>
    <cellStyle name="Normal 5 4 4 2" xfId="11436" xr:uid="{948DF5F0-C085-4962-A473-3815C9ED1F78}"/>
    <cellStyle name="Normal 5 4 4 2 2" xfId="28093" xr:uid="{AC196DEA-D63D-469B-9FD5-B00AEA4263F7}"/>
    <cellStyle name="Normal 5 4 4 3" xfId="19765" xr:uid="{C5B06CEC-FBC5-422A-A738-5CE15632986F}"/>
    <cellStyle name="Normal 5 4 5" xfId="5882" xr:uid="{FA097A81-9465-46BF-BB6D-16B90B3CDFEE}"/>
    <cellStyle name="Normal 5 4 5 2" xfId="14212" xr:uid="{F236B883-C3A3-4665-8572-B82F563DCA3B}"/>
    <cellStyle name="Normal 5 4 5 2 2" xfId="30869" xr:uid="{C9C01B8B-D3B1-4E94-A6CA-8B5AB8087C60}"/>
    <cellStyle name="Normal 5 4 5 3" xfId="22541" xr:uid="{DDFA6E64-14C9-4B9F-B59A-092817A90074}"/>
    <cellStyle name="Normal 5 4 6" xfId="8660" xr:uid="{2FA0EC59-4FCA-464A-94CA-5873E76683BD}"/>
    <cellStyle name="Normal 5 4 6 2" xfId="25317" xr:uid="{94F683BF-5DF5-487E-BA9E-49459A189378}"/>
    <cellStyle name="Normal 5 4 7" xfId="16989" xr:uid="{B37DF94D-1C54-48A9-8221-994ED1C72EFC}"/>
    <cellStyle name="Normal 5 4 8" xfId="34076" xr:uid="{B1538AE3-A87E-474A-A3BA-3BDDF5426E30}"/>
    <cellStyle name="Normal 5 5" xfId="549" xr:uid="{0001281B-BDD3-4750-AB2F-9EB2CFE87061}"/>
    <cellStyle name="Normal 5 5 2" xfId="1879" xr:uid="{F1F910B8-B921-4D38-99C6-6644C50D57E0}"/>
    <cellStyle name="Normal 5 5 2 2" xfId="4669" xr:uid="{4617DD29-50F8-408C-89BF-1B0BF193B8FC}"/>
    <cellStyle name="Normal 5 5 2 2 2" xfId="12999" xr:uid="{C89C3A85-2047-4976-A97D-96EF618523C8}"/>
    <cellStyle name="Normal 5 5 2 2 2 2" xfId="29656" xr:uid="{949FBD8A-507A-4CAC-9E69-AD203C114BF5}"/>
    <cellStyle name="Normal 5 5 2 2 3" xfId="21328" xr:uid="{9F17C36D-868B-4DB2-95CC-CBFA78252009}"/>
    <cellStyle name="Normal 5 5 2 3" xfId="7445" xr:uid="{4A45A259-9DF2-4605-843D-0838CDA3A423}"/>
    <cellStyle name="Normal 5 5 2 3 2" xfId="15775" xr:uid="{7E8241BB-EA74-43AD-8479-51BEBE0DC258}"/>
    <cellStyle name="Normal 5 5 2 3 2 2" xfId="32432" xr:uid="{8846F7E4-0683-4A67-AC72-24EE57C26C03}"/>
    <cellStyle name="Normal 5 5 2 3 3" xfId="24104" xr:uid="{0F4A4E1C-774D-4325-8EB8-2D5A04E583E9}"/>
    <cellStyle name="Normal 5 5 2 4" xfId="10223" xr:uid="{70258628-1E1E-46D3-940B-CA352236E838}"/>
    <cellStyle name="Normal 5 5 2 4 2" xfId="26880" xr:uid="{2787937E-72BC-42F2-90FC-0D2FA29C4FF4}"/>
    <cellStyle name="Normal 5 5 2 5" xfId="18552" xr:uid="{ED8F5FEA-66F3-4552-A54F-E303B2151905}"/>
    <cellStyle name="Normal 5 5 2 6" xfId="34234" xr:uid="{473D5ED9-428E-4E3E-ACFF-6B5DC4289264}"/>
    <cellStyle name="Normal 5 5 3" xfId="3342" xr:uid="{3B8AFA61-6715-4654-BA6F-C8D451C872AD}"/>
    <cellStyle name="Normal 5 5 3 2" xfId="11672" xr:uid="{D899F635-4A33-44D8-8497-4378ED0A4256}"/>
    <cellStyle name="Normal 5 5 3 2 2" xfId="28329" xr:uid="{61EEC489-B13A-498D-8E4E-2126738109AD}"/>
    <cellStyle name="Normal 5 5 3 3" xfId="20001" xr:uid="{4E66E3E8-4331-41B3-A45C-6099963BC120}"/>
    <cellStyle name="Normal 5 5 4" xfId="6118" xr:uid="{4AF2FCD9-6CBB-4812-A017-30F0782F2B0D}"/>
    <cellStyle name="Normal 5 5 4 2" xfId="14448" xr:uid="{35F50335-3084-4D7F-BF1A-EC048F6151A1}"/>
    <cellStyle name="Normal 5 5 4 2 2" xfId="31105" xr:uid="{EADEFF8C-B976-4670-A167-FCD4662917BE}"/>
    <cellStyle name="Normal 5 5 4 3" xfId="22777" xr:uid="{D7A85533-4AD2-4B3E-A942-06E6D1716662}"/>
    <cellStyle name="Normal 5 5 5" xfId="8896" xr:uid="{DD9CB738-14CC-4B5D-8310-8041C475C93F}"/>
    <cellStyle name="Normal 5 5 5 2" xfId="25553" xr:uid="{7792C5E4-1EEA-4E2E-9991-7FD9BF0C4F17}"/>
    <cellStyle name="Normal 5 5 6" xfId="17225" xr:uid="{591EA7F1-68F7-4EB3-81DF-EF94791B9AE8}"/>
    <cellStyle name="Normal 5 5 7" xfId="34090" xr:uid="{E25B925E-A195-42F5-95FA-999B2D5B5CC5}"/>
    <cellStyle name="Normal 5 6" xfId="1026" xr:uid="{03642F6D-454D-4421-8852-E4F3E1CD3F59}"/>
    <cellStyle name="Normal 5 6 2" xfId="2354" xr:uid="{57449B79-5825-4D69-A186-819ED6A74A56}"/>
    <cellStyle name="Normal 5 6 2 2" xfId="5144" xr:uid="{5E754456-FF24-4824-8BE2-D665B81F59FD}"/>
    <cellStyle name="Normal 5 6 2 2 2" xfId="13474" xr:uid="{A0882014-3807-4BE7-BCD1-482ECD04904F}"/>
    <cellStyle name="Normal 5 6 2 2 2 2" xfId="30131" xr:uid="{FE6D44B3-F9C2-4053-8CA0-05F02FCA5615}"/>
    <cellStyle name="Normal 5 6 2 2 3" xfId="21803" xr:uid="{00504925-01EF-4821-8C05-D794A6B5F20A}"/>
    <cellStyle name="Normal 5 6 2 3" xfId="7920" xr:uid="{D2581719-242B-48C7-90DE-B9474959DED8}"/>
    <cellStyle name="Normal 5 6 2 3 2" xfId="16250" xr:uid="{323DD005-1DB7-4284-8C38-2552FAF84306}"/>
    <cellStyle name="Normal 5 6 2 3 2 2" xfId="32907" xr:uid="{3642281D-F8C4-424F-A00C-FE371B9B4025}"/>
    <cellStyle name="Normal 5 6 2 3 3" xfId="24579" xr:uid="{974E9FC5-1617-462A-9E2E-A119B4F76E5E}"/>
    <cellStyle name="Normal 5 6 2 4" xfId="10698" xr:uid="{060A613F-A161-4E0F-A1EB-8330366A4DE6}"/>
    <cellStyle name="Normal 5 6 2 4 2" xfId="27355" xr:uid="{C643065D-3F30-482A-B645-6FA582F9AC0C}"/>
    <cellStyle name="Normal 5 6 2 5" xfId="19027" xr:uid="{DFDF3F59-7293-46F4-9006-4BBEA125B71F}"/>
    <cellStyle name="Normal 5 6 3" xfId="3817" xr:uid="{B399EBD7-F613-4838-99EF-541C5C2B7672}"/>
    <cellStyle name="Normal 5 6 3 2" xfId="12147" xr:uid="{548A2808-7470-405D-9011-0861198CAA6B}"/>
    <cellStyle name="Normal 5 6 3 2 2" xfId="28804" xr:uid="{464F6866-F8FF-4EAE-A0A4-C7BF95E167D4}"/>
    <cellStyle name="Normal 5 6 3 3" xfId="20476" xr:uid="{BA4587A7-7191-467A-BE0A-205493BA9EDD}"/>
    <cellStyle name="Normal 5 6 4" xfId="6593" xr:uid="{1C2D18A5-4D77-4610-BD71-ED93A6C6F0C5}"/>
    <cellStyle name="Normal 5 6 4 2" xfId="14923" xr:uid="{81D7CAC3-274D-4523-83C7-920FE6461079}"/>
    <cellStyle name="Normal 5 6 4 2 2" xfId="31580" xr:uid="{39BD5558-5EA2-4E04-B5F1-AD45ECEE2008}"/>
    <cellStyle name="Normal 5 6 4 3" xfId="23252" xr:uid="{D5A866F7-F3F6-4664-8513-E30CE29E42E7}"/>
    <cellStyle name="Normal 5 6 5" xfId="9371" xr:uid="{20E93500-4F59-46B6-927B-AB60AFC53FC1}"/>
    <cellStyle name="Normal 5 6 5 2" xfId="26028" xr:uid="{67A51517-4F89-474C-A409-3DC05F71FD2D}"/>
    <cellStyle name="Normal 5 6 6" xfId="17700" xr:uid="{0C6E3CAF-D562-42C0-8EDC-65AF2D7C1D52}"/>
    <cellStyle name="Normal 5 6 7" xfId="34134" xr:uid="{6554864E-3571-4BBE-8327-F5B1523B79F7}"/>
    <cellStyle name="Normal 5 7" xfId="1287" xr:uid="{C5516472-9ADA-4D52-91EB-C052E02DBA66}"/>
    <cellStyle name="Normal 5 7 2" xfId="2615" xr:uid="{86121423-B6BD-449F-9242-40F832493374}"/>
    <cellStyle name="Normal 5 7 2 2" xfId="5405" xr:uid="{3AE6BE08-159A-4184-97D6-7DDD35F20022}"/>
    <cellStyle name="Normal 5 7 2 2 2" xfId="13735" xr:uid="{5F453450-04A7-4B88-A16C-4D6089A41BD2}"/>
    <cellStyle name="Normal 5 7 2 2 2 2" xfId="30392" xr:uid="{42D0381D-A38A-4B86-B539-D73A21761632}"/>
    <cellStyle name="Normal 5 7 2 2 3" xfId="22064" xr:uid="{47686E17-09DF-477B-8B35-85E3BC4B26C8}"/>
    <cellStyle name="Normal 5 7 2 3" xfId="8181" xr:uid="{3D5B5BCE-1D58-410D-8C19-5BA4DC06718F}"/>
    <cellStyle name="Normal 5 7 2 3 2" xfId="16511" xr:uid="{596D4BB1-5ACA-42B1-9493-054EE3389930}"/>
    <cellStyle name="Normal 5 7 2 3 2 2" xfId="33168" xr:uid="{2C81D2EF-77A6-4B07-9ED1-4119D5BE5D28}"/>
    <cellStyle name="Normal 5 7 2 3 3" xfId="24840" xr:uid="{5E7B4FEB-4352-4A63-9BFE-D10C7CEF516B}"/>
    <cellStyle name="Normal 5 7 2 4" xfId="10959" xr:uid="{C26BFE9E-5918-4426-81F7-B0B964718D30}"/>
    <cellStyle name="Normal 5 7 2 4 2" xfId="27616" xr:uid="{2B854520-5A93-4F0E-85D8-FCAA5AD4F3BB}"/>
    <cellStyle name="Normal 5 7 2 5" xfId="19288" xr:uid="{DF888787-F6F7-4E68-B394-4F99049AA526}"/>
    <cellStyle name="Normal 5 7 3" xfId="4078" xr:uid="{FE856335-2204-4950-BE96-C5276B74F549}"/>
    <cellStyle name="Normal 5 7 3 2" xfId="12408" xr:uid="{058B594A-9B1C-4F60-90A0-F05E81DAC9F4}"/>
    <cellStyle name="Normal 5 7 3 2 2" xfId="29065" xr:uid="{E393B1CD-BC93-4528-AD54-0AAF71800272}"/>
    <cellStyle name="Normal 5 7 3 3" xfId="20737" xr:uid="{54725DD0-27E3-485C-BD5F-63E376E679FE}"/>
    <cellStyle name="Normal 5 7 4" xfId="6854" xr:uid="{7B0D067B-E329-492C-B612-EC9B5C117B8D}"/>
    <cellStyle name="Normal 5 7 4 2" xfId="15184" xr:uid="{C9110746-ECE3-44AB-A419-5C8F4908F9FB}"/>
    <cellStyle name="Normal 5 7 4 2 2" xfId="31841" xr:uid="{780D1CF5-7941-46AD-9BEF-050599F6AFFF}"/>
    <cellStyle name="Normal 5 7 4 3" xfId="23513" xr:uid="{70B81D78-5BCA-473B-B0EF-C640604246DD}"/>
    <cellStyle name="Normal 5 7 5" xfId="9632" xr:uid="{7685EABC-DFAD-40E6-ABA5-578823AE2462}"/>
    <cellStyle name="Normal 5 7 5 2" xfId="26289" xr:uid="{E27D05FC-B6E3-4D15-99F7-3636956CA6E3}"/>
    <cellStyle name="Normal 5 7 6" xfId="17961" xr:uid="{EB76D0CD-AFDB-4D93-ACD7-11BD442B6161}"/>
    <cellStyle name="Normal 5 7 7" xfId="34218" xr:uid="{38BCD94A-E322-479D-A09F-CA18AF7F6435}"/>
    <cellStyle name="Normal 5 8" xfId="1405" xr:uid="{614CC56C-2956-4CC2-AE90-1A4A3D59D364}"/>
    <cellStyle name="Normal 5 8 2" xfId="4196" xr:uid="{DB6B885D-DE42-479C-8155-DB53999DD18D}"/>
    <cellStyle name="Normal 5 8 2 2" xfId="12526" xr:uid="{E0224E7F-FE37-4D1A-8BF9-FBFEA17DB206}"/>
    <cellStyle name="Normal 5 8 2 2 2" xfId="29183" xr:uid="{CAC602C1-5538-4D47-81D0-A299AAEB1ACD}"/>
    <cellStyle name="Normal 5 8 2 3" xfId="20855" xr:uid="{A8F9AE06-24C8-426C-8BC4-7D0A5FCFCBFA}"/>
    <cellStyle name="Normal 5 8 3" xfId="6972" xr:uid="{E2973D0C-C09F-4CEE-881B-0F6843D934E2}"/>
    <cellStyle name="Normal 5 8 3 2" xfId="15302" xr:uid="{BE2CEB35-7AD4-4197-BAAA-F65D106794A4}"/>
    <cellStyle name="Normal 5 8 3 2 2" xfId="31959" xr:uid="{F2774D05-F3C6-4C2A-91A1-AD3FE3EEDC4B}"/>
    <cellStyle name="Normal 5 8 3 3" xfId="23631" xr:uid="{3D7EF84B-CFD4-4D85-837C-014137702862}"/>
    <cellStyle name="Normal 5 8 4" xfId="9750" xr:uid="{450575AC-276F-4013-B440-534EDB4B4A19}"/>
    <cellStyle name="Normal 5 8 4 2" xfId="26407" xr:uid="{2CF73C21-D029-440B-B8D2-2D4DED0B943A}"/>
    <cellStyle name="Normal 5 8 5" xfId="18079" xr:uid="{B27CAEEC-AECE-46FE-A697-DA636B74796D}"/>
    <cellStyle name="Normal 5 8 6" xfId="34056" xr:uid="{958F939E-9B69-4DDA-AFE9-E04C20B86228}"/>
    <cellStyle name="Normal 5 9" xfId="2868" xr:uid="{568BA5F0-8060-4110-93D5-E3782F1F9C78}"/>
    <cellStyle name="Normal 5 9 2" xfId="11199" xr:uid="{A4C7305E-3E18-4879-906B-FD05A53DA963}"/>
    <cellStyle name="Normal 5 9 2 2" xfId="27856" xr:uid="{6D4E8EA0-729A-4B01-AE1B-F2F60A0617C2}"/>
    <cellStyle name="Normal 5 9 3" xfId="19528" xr:uid="{F1445511-01B3-4DCC-A66F-28F233D5372C}"/>
    <cellStyle name="Normal 6" xfId="119" xr:uid="{DFEE3510-2BAF-44F5-8764-29CCAEE160F5}"/>
    <cellStyle name="Normal 6 10" xfId="34201" xr:uid="{2AF7C382-281C-48DD-87E9-0E7AD7E9154D}"/>
    <cellStyle name="Normal 6 10 2" xfId="34236" xr:uid="{AE1323E2-10DF-4E6F-8CC3-B05DDB890E64}"/>
    <cellStyle name="Normal 6 11" xfId="34235" xr:uid="{1D7CF51E-16E0-4838-B3DA-2FAE3EEF8FF2}"/>
    <cellStyle name="Normal 6 12" xfId="33935" xr:uid="{B7CE6D47-73E3-471B-B2EE-3FB1A5C20C76}"/>
    <cellStyle name="Normal 6 2" xfId="2717" xr:uid="{57F2D504-86BF-4753-9915-813791155560}"/>
    <cellStyle name="Normal 6 2 2" xfId="33664" xr:uid="{C1676D8B-FE1C-45A4-8F89-2B526B1E94F8}"/>
    <cellStyle name="Normal 6 2 2 2" xfId="34082" xr:uid="{10F33906-65A6-46CC-9A1A-BF843AF117EF}"/>
    <cellStyle name="Normal 6 2 2 2 2" xfId="34101" xr:uid="{DDE97706-DC33-44B0-8A5F-EBDF980939CC}"/>
    <cellStyle name="Normal 6 2 2 2 2 2" xfId="34240" xr:uid="{C5D21FD9-EC0F-47C6-80C5-2E033820B9E2}"/>
    <cellStyle name="Normal 6 2 2 2 3" xfId="34239" xr:uid="{68FF6F3D-480B-4111-992F-72C5D83620ED}"/>
    <cellStyle name="Normal 6 2 2 3" xfId="34100" xr:uid="{3B8F13E4-93F1-4DFC-9267-04503AEB6B51}"/>
    <cellStyle name="Normal 6 2 2 3 2" xfId="34241" xr:uid="{444C1525-2AFB-45D8-A919-1B96FDB8D02F}"/>
    <cellStyle name="Normal 6 2 2 4" xfId="34238" xr:uid="{BCB2287B-32FE-4EF4-B8D1-18E15E2934E5}"/>
    <cellStyle name="Normal 6 2 2 5" xfId="34073" xr:uid="{061CBC24-EAD6-4731-A331-EF639D15663B}"/>
    <cellStyle name="Normal 6 2 3" xfId="34081" xr:uid="{62E5AB14-147A-4AC7-A89D-CAFEE5DCB9C8}"/>
    <cellStyle name="Normal 6 2 3 2" xfId="34102" xr:uid="{5EC3E98C-DB72-4A31-8DB5-0C2FCCE32EC1}"/>
    <cellStyle name="Normal 6 2 3 2 2" xfId="34243" xr:uid="{DBC0EE7B-0756-44B0-A0E1-B0E8A83E87F8}"/>
    <cellStyle name="Normal 6 2 3 3" xfId="34242" xr:uid="{F77CA2D6-FBB6-4D98-BB49-21F843506EC1}"/>
    <cellStyle name="Normal 6 2 4" xfId="34099" xr:uid="{9B851CF8-AF99-438E-9DE2-0D9839FFACEF}"/>
    <cellStyle name="Normal 6 2 4 2" xfId="34244" xr:uid="{A183164C-E3E6-43D0-827A-CFA68DD6D778}"/>
    <cellStyle name="Normal 6 2 5" xfId="34202" xr:uid="{5261077C-26D0-459E-9FFE-BA2118E51F09}"/>
    <cellStyle name="Normal 6 2 5 2" xfId="34245" xr:uid="{2A24B7DA-976F-4033-8C95-50C3455AECF0}"/>
    <cellStyle name="Normal 6 2 6" xfId="34237" xr:uid="{25C72B12-2D83-4882-B0C7-1D7780388CC8}"/>
    <cellStyle name="Normal 6 2 7" xfId="34066" xr:uid="{336AC59F-4996-4286-8B89-5257B3493CB4}"/>
    <cellStyle name="Normal 6 3" xfId="2838" xr:uid="{62CA7877-60B0-4C9D-AB56-D295689DC269}"/>
    <cellStyle name="Normal 6 3 2" xfId="5616" xr:uid="{C758E486-EC1A-4B53-96F2-580CFD8B521A}"/>
    <cellStyle name="Normal 6 3 2 2" xfId="13946" xr:uid="{C64560C8-A323-4344-8978-F5163792A945}"/>
    <cellStyle name="Normal 6 3 2 2 2" xfId="30603" xr:uid="{6DC6DB34-C8C3-4C38-9683-CBB18598DAE4}"/>
    <cellStyle name="Normal 6 3 2 2 2 2" xfId="34249" xr:uid="{B3C5365E-C16C-4602-83CA-D8219F6037E8}"/>
    <cellStyle name="Normal 6 3 2 2 2 3" xfId="34105" xr:uid="{75F29E59-99B9-403D-A7F7-B8BADED663DF}"/>
    <cellStyle name="Normal 6 3 2 2 3" xfId="34248" xr:uid="{58FC4ACA-DA7C-48A5-8DF9-475938FCF1B5}"/>
    <cellStyle name="Normal 6 3 2 2 4" xfId="34084" xr:uid="{FD63607A-9C69-4539-BFAD-40898FA24F14}"/>
    <cellStyle name="Normal 6 3 2 3" xfId="22275" xr:uid="{240F11C3-A341-4755-BDF7-F1ADD4D5B0CD}"/>
    <cellStyle name="Normal 6 3 2 3 2" xfId="34250" xr:uid="{14F3A9A3-E240-4702-97A8-0BDDA2B80520}"/>
    <cellStyle name="Normal 6 3 2 3 3" xfId="34104" xr:uid="{61E284D9-3823-4176-99B2-11762D7E065B}"/>
    <cellStyle name="Normal 6 3 2 4" xfId="34247" xr:uid="{D4091677-5E34-4B4F-BFB7-61E07E7D5217}"/>
    <cellStyle name="Normal 6 3 2 5" xfId="34075" xr:uid="{BD774F22-5818-4B9B-BFD9-1D466D14E143}"/>
    <cellStyle name="Normal 6 3 3" xfId="8392" xr:uid="{BEDBA167-C635-4A1A-B887-8D9D6532A632}"/>
    <cellStyle name="Normal 6 3 3 2" xfId="16722" xr:uid="{224BA93E-6C8F-4CAD-BF6E-050447DFAEA7}"/>
    <cellStyle name="Normal 6 3 3 2 2" xfId="33379" xr:uid="{72F3D974-0D3A-4AB7-A001-72CBEC49B463}"/>
    <cellStyle name="Normal 6 3 3 2 2 2" xfId="34252" xr:uid="{C43D5B8F-C800-4E93-9EF8-CA3621155823}"/>
    <cellStyle name="Normal 6 3 3 2 3" xfId="34106" xr:uid="{8E1C7707-70E1-490C-82F8-5AD4983DC67C}"/>
    <cellStyle name="Normal 6 3 3 3" xfId="25051" xr:uid="{C2FCA069-AEE3-4219-A6E7-BC74887CA8AC}"/>
    <cellStyle name="Normal 6 3 3 3 2" xfId="34251" xr:uid="{EF6AECDF-9536-4081-8892-6751F917C797}"/>
    <cellStyle name="Normal 6 3 3 4" xfId="34083" xr:uid="{C1C81B81-F3CC-42D8-B5AA-9149CAC5E294}"/>
    <cellStyle name="Normal 6 3 4" xfId="11170" xr:uid="{E6A38BEF-8EA8-41DD-8887-562300429E1D}"/>
    <cellStyle name="Normal 6 3 4 2" xfId="27827" xr:uid="{A730736D-6448-45A8-B7F2-DE4A361B9258}"/>
    <cellStyle name="Normal 6 3 4 2 2" xfId="34253" xr:uid="{A8E5353B-D328-4F4E-84E2-1E5B6A414A2B}"/>
    <cellStyle name="Normal 6 3 4 3" xfId="34103" xr:uid="{4E1001A0-B420-44A2-9A26-2AD20B22710A}"/>
    <cellStyle name="Normal 6 3 5" xfId="19499" xr:uid="{0049F527-4704-4DAC-B084-08D1B74BE00F}"/>
    <cellStyle name="Normal 6 3 5 2" xfId="34246" xr:uid="{D1782411-4EB7-41D7-9763-DAB9849AC330}"/>
    <cellStyle name="Normal 6 3 6" xfId="34068" xr:uid="{BD58B8EF-8D19-4E95-B470-7FF1C5291B82}"/>
    <cellStyle name="Normal 6 4" xfId="33389" xr:uid="{7B59C7B2-7665-477D-AE2B-CEB3914D3E15}"/>
    <cellStyle name="Normal 6 4 2" xfId="34085" xr:uid="{EAE46D3A-C922-4478-823D-B850876BE52E}"/>
    <cellStyle name="Normal 6 4 2 2" xfId="34108" xr:uid="{E14DC79F-C94C-405F-AB1C-2858FE7CDA03}"/>
    <cellStyle name="Normal 6 4 2 2 2" xfId="34256" xr:uid="{93AE9C5F-741C-4FF1-997A-4DFA348FCB08}"/>
    <cellStyle name="Normal 6 4 2 3" xfId="34255" xr:uid="{E08C4245-EDBD-4B13-B50F-5AB7CF33E0AC}"/>
    <cellStyle name="Normal 6 4 3" xfId="34107" xr:uid="{725A5A3B-BA76-4B23-8217-CE18EBA764A1}"/>
    <cellStyle name="Normal 6 4 3 2" xfId="34257" xr:uid="{43B8C509-0C2B-4EF1-B3F3-4EFB0E6DA17C}"/>
    <cellStyle name="Normal 6 4 4" xfId="34254" xr:uid="{22CCDBFD-EB10-44A6-ABAB-107B351D86CA}"/>
    <cellStyle name="Normal 6 4 5" xfId="34070" xr:uid="{CBC4FA2E-5C31-4EB9-B9C7-23CFD3A900EA}"/>
    <cellStyle name="Normal 6 5" xfId="34080" xr:uid="{64F10F65-B967-4D5E-9558-87F6A78D0DC6}"/>
    <cellStyle name="Normal 6 5 2" xfId="34109" xr:uid="{0CA0F0EC-0391-47EC-BDE7-7EB785EFFB38}"/>
    <cellStyle name="Normal 6 5 2 2" xfId="34259" xr:uid="{66CA8D3A-7C7B-4CFF-AFA6-78BD91C36425}"/>
    <cellStyle name="Normal 6 5 3" xfId="34258" xr:uid="{C395748A-6A24-428B-963A-3B8833A69472}"/>
    <cellStyle name="Normal 6 6" xfId="34098" xr:uid="{7C2BB23F-A7EA-4966-8C99-285D477EAFE5}"/>
    <cellStyle name="Normal 6 6 2" xfId="34260" xr:uid="{A9EE1832-4708-467A-B875-9A3E48673180}"/>
    <cellStyle name="Normal 6 7" xfId="34135" xr:uid="{FC8CE301-92DF-4F4F-982C-D1BA0FD2EFA4}"/>
    <cellStyle name="Normal 6 7 2" xfId="34261" xr:uid="{F4905D56-FEDD-42B5-ADDC-422D75749022}"/>
    <cellStyle name="Normal 6 8" xfId="34171" xr:uid="{94E9605A-9EAE-4D52-B172-C2026F2EE45E}"/>
    <cellStyle name="Normal 6 8 2" xfId="34262" xr:uid="{B043543E-7445-46E4-BA77-21F42BE80503}"/>
    <cellStyle name="Normal 6 9" xfId="34174" xr:uid="{BA5C4225-97A9-4A60-AC07-88C74EDCBC93}"/>
    <cellStyle name="Normal 6 9 2" xfId="34263" xr:uid="{13EE8271-A8FA-4C19-B7EE-1BE5947B0DB9}"/>
    <cellStyle name="Normal 7" xfId="99" xr:uid="{77562F8B-0DAF-4B9D-BFA4-92ECC9D7DE6B}"/>
    <cellStyle name="Normal 7 10" xfId="8453" xr:uid="{B7A668EF-FA0A-49D7-93AF-52F42BCDE34D}"/>
    <cellStyle name="Normal 7 10 2" xfId="25110" xr:uid="{2B8602DC-99AA-4B9C-8248-EF0A88A0FB17}"/>
    <cellStyle name="Normal 7 11" xfId="16782" xr:uid="{CF5D3712-27A5-410C-B103-64F9D28D2CCD}"/>
    <cellStyle name="Normal 7 12" xfId="33816" xr:uid="{6F50A619-3A0E-4DE3-9DB7-BB53147F1465}"/>
    <cellStyle name="Normal 7 13" xfId="34855" xr:uid="{7817DF9F-85B9-465C-9078-AA0B8CA90500}"/>
    <cellStyle name="Normal 7 2" xfId="222" xr:uid="{CBD42382-024B-4133-9655-29DF69B1FB97}"/>
    <cellStyle name="Normal 7 2 10" xfId="34067" xr:uid="{A38DA41C-6CE8-45FF-8105-2433978DB5D0}"/>
    <cellStyle name="Normal 7 2 11" xfId="34860" xr:uid="{108FC717-6B98-4E8F-82A0-E2C0891FEC3E}"/>
    <cellStyle name="Normal 7 2 2" xfId="463" xr:uid="{48A6ACF8-0614-46AC-9A41-7666C39597C5}"/>
    <cellStyle name="Normal 7 2 2 2" xfId="940" xr:uid="{E5C20E5C-9781-42BD-9EF1-37C27A2511B3}"/>
    <cellStyle name="Normal 7 2 2 2 2" xfId="2268" xr:uid="{A6DB055C-1F5D-41AB-AFAA-B0924D067693}"/>
    <cellStyle name="Normal 7 2 2 2 2 2" xfId="5058" xr:uid="{6E23FDCC-D6ED-489C-85DD-98730E8033DC}"/>
    <cellStyle name="Normal 7 2 2 2 2 2 2" xfId="13388" xr:uid="{E8158B0C-D674-4AA2-BF27-1BDEF6B27C53}"/>
    <cellStyle name="Normal 7 2 2 2 2 2 2 2" xfId="30045" xr:uid="{DD3CCCAD-5E41-4A14-8FD2-C13DD7E07008}"/>
    <cellStyle name="Normal 7 2 2 2 2 2 3" xfId="21717" xr:uid="{88129F78-6E38-4AC5-A358-9614186B9FAB}"/>
    <cellStyle name="Normal 7 2 2 2 2 2 4" xfId="34268" xr:uid="{FB253A69-AB70-497F-BC98-F319D7432BC9}"/>
    <cellStyle name="Normal 7 2 2 2 2 3" xfId="7834" xr:uid="{52C26CB4-E9C1-4496-A3ED-B77FE6CE7BCF}"/>
    <cellStyle name="Normal 7 2 2 2 2 3 2" xfId="16164" xr:uid="{7924C6A7-927A-47BB-A457-DDB9E33832B6}"/>
    <cellStyle name="Normal 7 2 2 2 2 3 2 2" xfId="32821" xr:uid="{12C87915-A3C8-47CC-98AC-5A803C897F34}"/>
    <cellStyle name="Normal 7 2 2 2 2 3 3" xfId="24493" xr:uid="{BB46B3B1-2116-460E-BD85-266785763E72}"/>
    <cellStyle name="Normal 7 2 2 2 2 4" xfId="10612" xr:uid="{B79F6B95-7A6B-46A6-A35F-B507D0AF2D03}"/>
    <cellStyle name="Normal 7 2 2 2 2 4 2" xfId="27269" xr:uid="{4EB57E52-1C34-4772-854B-A412C0239AED}"/>
    <cellStyle name="Normal 7 2 2 2 2 5" xfId="18941" xr:uid="{82F107FE-9FA6-4CA8-A23F-175B0C8FFACA}"/>
    <cellStyle name="Normal 7 2 2 2 2 6" xfId="34113" xr:uid="{B9415FB5-F0AD-4503-A1A9-300D316E5633}"/>
    <cellStyle name="Normal 7 2 2 2 3" xfId="3731" xr:uid="{C48BFEC1-14DC-46B5-AAA4-E2D22484661C}"/>
    <cellStyle name="Normal 7 2 2 2 3 2" xfId="12061" xr:uid="{916761D4-233F-4AE7-8285-E09DB3AEA1AB}"/>
    <cellStyle name="Normal 7 2 2 2 3 2 2" xfId="28718" xr:uid="{084ED2F6-C82E-4102-A51A-5CC6BE2DFEC7}"/>
    <cellStyle name="Normal 7 2 2 2 3 3" xfId="20390" xr:uid="{1C9717E8-84B2-41FD-9483-5FDA9260BEE2}"/>
    <cellStyle name="Normal 7 2 2 2 3 4" xfId="34267" xr:uid="{F1784342-D1B2-45EB-AB66-5AAA7618F707}"/>
    <cellStyle name="Normal 7 2 2 2 4" xfId="6507" xr:uid="{A62B3250-D82A-4305-B0A0-20C8F73F1D43}"/>
    <cellStyle name="Normal 7 2 2 2 4 2" xfId="14837" xr:uid="{33F4D7B0-3B00-4078-9463-56E47F9E9F44}"/>
    <cellStyle name="Normal 7 2 2 2 4 2 2" xfId="31494" xr:uid="{14D00CBD-5543-4944-BF43-B153CBD3E52E}"/>
    <cellStyle name="Normal 7 2 2 2 4 3" xfId="23166" xr:uid="{EB9697C7-7A9F-4DEA-8703-085526A60351}"/>
    <cellStyle name="Normal 7 2 2 2 5" xfId="9285" xr:uid="{797084F1-B4A7-40FD-8DD4-5E6BAE601B17}"/>
    <cellStyle name="Normal 7 2 2 2 5 2" xfId="25942" xr:uid="{F6FA3955-D661-4A6E-A572-A707A4A45F75}"/>
    <cellStyle name="Normal 7 2 2 2 6" xfId="17614" xr:uid="{A99A2DC9-0764-4285-9618-225F0C33ABC5}"/>
    <cellStyle name="Normal 7 2 2 2 7" xfId="34088" xr:uid="{143FB974-BCBF-40BE-A95B-386F4F6C21B5}"/>
    <cellStyle name="Normal 7 2 2 3" xfId="1793" xr:uid="{BA35542A-C646-4B14-9FF3-8D57FC09FA25}"/>
    <cellStyle name="Normal 7 2 2 3 2" xfId="4583" xr:uid="{2345E9F7-157D-43B2-95CD-789D7E927CBF}"/>
    <cellStyle name="Normal 7 2 2 3 2 2" xfId="12913" xr:uid="{F6F2DBB8-6ED0-4664-8575-F7C724F4583F}"/>
    <cellStyle name="Normal 7 2 2 3 2 2 2" xfId="29570" xr:uid="{920CDCD5-2F76-4417-A71C-291F94F753F1}"/>
    <cellStyle name="Normal 7 2 2 3 2 3" xfId="21242" xr:uid="{A0C86E56-1BC4-43FC-9C96-78A00A3A106F}"/>
    <cellStyle name="Normal 7 2 2 3 2 4" xfId="34269" xr:uid="{7060349E-B6BA-4CBC-8269-F693CBFEC608}"/>
    <cellStyle name="Normal 7 2 2 3 3" xfId="7359" xr:uid="{A751149F-5676-48B7-8634-1211F8E25A59}"/>
    <cellStyle name="Normal 7 2 2 3 3 2" xfId="15689" xr:uid="{7BDB9124-CB70-4588-A3D8-3FFF7187EB16}"/>
    <cellStyle name="Normal 7 2 2 3 3 2 2" xfId="32346" xr:uid="{4B42F193-4650-4CB4-A3B6-3734C8C1BA62}"/>
    <cellStyle name="Normal 7 2 2 3 3 3" xfId="24018" xr:uid="{08E6AA4F-37C6-48FE-852C-9BE521F82895}"/>
    <cellStyle name="Normal 7 2 2 3 4" xfId="10137" xr:uid="{897E2259-C4AB-4EC1-94F0-9427EEE46E09}"/>
    <cellStyle name="Normal 7 2 2 3 4 2" xfId="26794" xr:uid="{97C8FA5C-A22A-4357-ADC4-4F4EDB7C5055}"/>
    <cellStyle name="Normal 7 2 2 3 5" xfId="18466" xr:uid="{6C98F076-E21B-4CFE-8794-D2000204AC9A}"/>
    <cellStyle name="Normal 7 2 2 3 6" xfId="34112" xr:uid="{11C564E9-F2F3-49DE-90E7-4E30EC9F0AE5}"/>
    <cellStyle name="Normal 7 2 2 4" xfId="3256" xr:uid="{83C821BE-F3CB-46EC-BB19-BA26CBB674C6}"/>
    <cellStyle name="Normal 7 2 2 4 2" xfId="11586" xr:uid="{9FE0D4C6-9C02-4184-8659-1F7693941E64}"/>
    <cellStyle name="Normal 7 2 2 4 2 2" xfId="28243" xr:uid="{D71279C0-9B2F-47A5-A838-48CA067C68BF}"/>
    <cellStyle name="Normal 7 2 2 4 3" xfId="19915" xr:uid="{E1732A9F-2176-4C64-86E4-CF1ECF7AEE77}"/>
    <cellStyle name="Normal 7 2 2 4 4" xfId="34266" xr:uid="{F22E982D-7151-4E38-9FD4-CE578FA3CCFA}"/>
    <cellStyle name="Normal 7 2 2 5" xfId="6032" xr:uid="{F8E526AF-82CC-4BDF-9B82-504525CEDD99}"/>
    <cellStyle name="Normal 7 2 2 5 2" xfId="14362" xr:uid="{24985473-57F9-4548-9425-D03D15022CCA}"/>
    <cellStyle name="Normal 7 2 2 5 2 2" xfId="31019" xr:uid="{6F4C8F58-EA03-487F-80F4-37EEAF3E004A}"/>
    <cellStyle name="Normal 7 2 2 5 3" xfId="22691" xr:uid="{2545E3DD-ED2A-4416-A830-6B2BF3D6FB1F}"/>
    <cellStyle name="Normal 7 2 2 6" xfId="8810" xr:uid="{23CDE876-D5A8-426C-B370-27171497B81E}"/>
    <cellStyle name="Normal 7 2 2 6 2" xfId="25467" xr:uid="{74FD26BD-43AA-4593-8449-CFCEEF6D9686}"/>
    <cellStyle name="Normal 7 2 2 7" xfId="17139" xr:uid="{B88FD67E-4AA3-4A71-9300-79A43E88E5D6}"/>
    <cellStyle name="Normal 7 2 2 8" xfId="34074" xr:uid="{B72FE55A-7629-45EB-9031-796A96829279}"/>
    <cellStyle name="Normal 7 2 3" xfId="699" xr:uid="{1DD594CE-8B7C-4A54-A85C-D2D1A6FF7E07}"/>
    <cellStyle name="Normal 7 2 3 2" xfId="2029" xr:uid="{7B16C4B1-721D-4479-9D72-209DD834F55E}"/>
    <cellStyle name="Normal 7 2 3 2 2" xfId="4819" xr:uid="{073264A5-FC65-45EC-95E0-131A85454218}"/>
    <cellStyle name="Normal 7 2 3 2 2 2" xfId="13149" xr:uid="{5DF1EEA3-82C8-4DDE-ABA5-2AB3ED6A4303}"/>
    <cellStyle name="Normal 7 2 3 2 2 2 2" xfId="29806" xr:uid="{04B52C1B-5269-4AB5-8485-1823E86BFA48}"/>
    <cellStyle name="Normal 7 2 3 2 2 3" xfId="21478" xr:uid="{18F5431C-BBE5-4480-9079-D71633BA7CD7}"/>
    <cellStyle name="Normal 7 2 3 2 2 4" xfId="34271" xr:uid="{8A3643C2-5A26-448F-BF52-635C9931F5EC}"/>
    <cellStyle name="Normal 7 2 3 2 3" xfId="7595" xr:uid="{9EE9DFE9-EB30-48DC-A014-13E9C774C2F7}"/>
    <cellStyle name="Normal 7 2 3 2 3 2" xfId="15925" xr:uid="{434A1F3D-98AA-4441-B643-B4A0B771025C}"/>
    <cellStyle name="Normal 7 2 3 2 3 2 2" xfId="32582" xr:uid="{397B20DF-C928-4940-AEAD-C60CEB5C98EF}"/>
    <cellStyle name="Normal 7 2 3 2 3 3" xfId="24254" xr:uid="{D8EB9F31-5D2D-4B94-882B-ED188D295746}"/>
    <cellStyle name="Normal 7 2 3 2 4" xfId="10373" xr:uid="{D92CCA3A-309B-4C54-9972-E317FA4D5DD1}"/>
    <cellStyle name="Normal 7 2 3 2 4 2" xfId="27030" xr:uid="{DC301588-6807-447E-8F64-282B3F7E3A85}"/>
    <cellStyle name="Normal 7 2 3 2 5" xfId="18702" xr:uid="{FC4408F7-5D56-4B47-89F9-ACE2BC7DCF76}"/>
    <cellStyle name="Normal 7 2 3 2 6" xfId="34114" xr:uid="{D8192D88-14E0-4E39-A5B6-E7754F909C26}"/>
    <cellStyle name="Normal 7 2 3 3" xfId="3492" xr:uid="{BE5D19AD-88CA-489A-9856-6389BBC26ED1}"/>
    <cellStyle name="Normal 7 2 3 3 2" xfId="11822" xr:uid="{787AB64F-BEFF-4DA5-891F-EFF3C5E0D52F}"/>
    <cellStyle name="Normal 7 2 3 3 2 2" xfId="28479" xr:uid="{0A466A37-099A-4365-ABDA-B26281784851}"/>
    <cellStyle name="Normal 7 2 3 3 3" xfId="20151" xr:uid="{37D2BD2E-15C4-4406-88F8-FDDEF4D2F079}"/>
    <cellStyle name="Normal 7 2 3 3 4" xfId="34270" xr:uid="{B93F9B21-9FCA-451E-8D61-4ACAF795AFD7}"/>
    <cellStyle name="Normal 7 2 3 4" xfId="6268" xr:uid="{6A3AD6BA-9A24-4AC2-B810-B339D1C08F35}"/>
    <cellStyle name="Normal 7 2 3 4 2" xfId="14598" xr:uid="{F31AAD0A-B0E1-4852-94A9-D66F646D3AA0}"/>
    <cellStyle name="Normal 7 2 3 4 2 2" xfId="31255" xr:uid="{08950E64-FA8C-48A1-8C95-34B2E21956FB}"/>
    <cellStyle name="Normal 7 2 3 4 3" xfId="22927" xr:uid="{54AE55B5-4DCC-4EEC-A3EE-52DF65A65100}"/>
    <cellStyle name="Normal 7 2 3 5" xfId="9046" xr:uid="{49EC2258-3C88-45EB-8DFE-C912E8B7F262}"/>
    <cellStyle name="Normal 7 2 3 5 2" xfId="25703" xr:uid="{F7252478-5755-4B29-A498-DD20E9B12952}"/>
    <cellStyle name="Normal 7 2 3 6" xfId="17375" xr:uid="{3243D59B-D950-4701-AC54-66AC6A2E968C}"/>
    <cellStyle name="Normal 7 2 3 7" xfId="34087" xr:uid="{1ED4A8B4-9226-4F49-82D5-4F3D1D957857}"/>
    <cellStyle name="Normal 7 2 4" xfId="1176" xr:uid="{EF5E9BD6-6718-44A0-9FEF-EE61FFD14253}"/>
    <cellStyle name="Normal 7 2 4 2" xfId="2504" xr:uid="{9350BE70-D855-4046-BC0F-087C610A6287}"/>
    <cellStyle name="Normal 7 2 4 2 2" xfId="5294" xr:uid="{0E7CDABE-E9FE-4986-BEB9-F48854C07602}"/>
    <cellStyle name="Normal 7 2 4 2 2 2" xfId="13624" xr:uid="{F8C3CB29-2555-4775-ACC0-CEB8DB811400}"/>
    <cellStyle name="Normal 7 2 4 2 2 2 2" xfId="30281" xr:uid="{FE8DF917-3BF6-4669-8997-0F552B7A4873}"/>
    <cellStyle name="Normal 7 2 4 2 2 3" xfId="21953" xr:uid="{F4D2E56E-1B58-4E50-8990-915B71584F09}"/>
    <cellStyle name="Normal 7 2 4 2 3" xfId="8070" xr:uid="{E9FD37EB-A64E-4C2A-BA25-6307CF0743FB}"/>
    <cellStyle name="Normal 7 2 4 2 3 2" xfId="16400" xr:uid="{CD7FFD65-BE08-41E6-AB62-AE10454EAE6B}"/>
    <cellStyle name="Normal 7 2 4 2 3 2 2" xfId="33057" xr:uid="{22AA2545-4078-4FC5-83B3-3C749D5C7F24}"/>
    <cellStyle name="Normal 7 2 4 2 3 3" xfId="24729" xr:uid="{9B39A24F-C154-4E13-A6D6-AE8BB2BDA0D5}"/>
    <cellStyle name="Normal 7 2 4 2 4" xfId="10848" xr:uid="{1F5081CE-7E71-45C9-87A0-FC9FDBADB6D6}"/>
    <cellStyle name="Normal 7 2 4 2 4 2" xfId="27505" xr:uid="{3E961389-8E5D-42C5-B857-48DCEEE5A460}"/>
    <cellStyle name="Normal 7 2 4 2 5" xfId="19177" xr:uid="{FBB1B615-7EBD-4A21-9CEA-9031D72D96E7}"/>
    <cellStyle name="Normal 7 2 4 2 6" xfId="34272" xr:uid="{DC3918A0-FA3A-4CD3-B607-87E71862DFEC}"/>
    <cellStyle name="Normal 7 2 4 3" xfId="3967" xr:uid="{437208D3-A526-4D94-A6AE-0CB9866119F0}"/>
    <cellStyle name="Normal 7 2 4 3 2" xfId="12297" xr:uid="{D2066D3C-3197-4F26-8353-8FAD07B11154}"/>
    <cellStyle name="Normal 7 2 4 3 2 2" xfId="28954" xr:uid="{15D60BD3-938E-4A66-89E7-100D2D5EF918}"/>
    <cellStyle name="Normal 7 2 4 3 3" xfId="20626" xr:uid="{D058B19F-D33A-471A-B4AE-8C25A89E3555}"/>
    <cellStyle name="Normal 7 2 4 4" xfId="6743" xr:uid="{1EBFDB27-A938-467E-AD22-139F841181EE}"/>
    <cellStyle name="Normal 7 2 4 4 2" xfId="15073" xr:uid="{A1557523-33DA-4D34-B0EF-432682E4ACEA}"/>
    <cellStyle name="Normal 7 2 4 4 2 2" xfId="31730" xr:uid="{F7072BFD-5B1C-45E8-9965-EB1C75A0ECCD}"/>
    <cellStyle name="Normal 7 2 4 4 3" xfId="23402" xr:uid="{F1DD8A83-97A1-46B0-B648-D9F267803477}"/>
    <cellStyle name="Normal 7 2 4 5" xfId="9521" xr:uid="{F954A7DD-FD10-4928-B50A-31A31025A909}"/>
    <cellStyle name="Normal 7 2 4 5 2" xfId="26178" xr:uid="{31E55B49-DFFD-4215-B7FC-C359FE613352}"/>
    <cellStyle name="Normal 7 2 4 6" xfId="17850" xr:uid="{72532ADF-609A-474D-BD60-4865FA29A315}"/>
    <cellStyle name="Normal 7 2 4 7" xfId="34111" xr:uid="{D51758DA-DB30-44B3-807F-3B91D9EEA592}"/>
    <cellStyle name="Normal 7 2 5" xfId="1556" xr:uid="{EE51753D-4AA2-474C-BCF1-091BC88055BD}"/>
    <cellStyle name="Normal 7 2 5 2" xfId="4346" xr:uid="{8F7CA46D-BCF3-4E10-86CF-9CC0CA4199B6}"/>
    <cellStyle name="Normal 7 2 5 2 2" xfId="12676" xr:uid="{6FDA6E3D-80F6-4225-88FE-71DECCEECDEF}"/>
    <cellStyle name="Normal 7 2 5 2 2 2" xfId="29333" xr:uid="{33FCABF4-9CCC-4949-8576-92815983DDC2}"/>
    <cellStyle name="Normal 7 2 5 2 3" xfId="21005" xr:uid="{3BA1B018-8860-44B0-AA71-500F5D360C11}"/>
    <cellStyle name="Normal 7 2 5 2 4" xfId="34273" xr:uid="{F1F67144-FA20-4C11-82D6-C3B838622663}"/>
    <cellStyle name="Normal 7 2 5 3" xfId="7122" xr:uid="{C88809B8-ABA1-4C71-87D0-8AFA61AAFA98}"/>
    <cellStyle name="Normal 7 2 5 3 2" xfId="15452" xr:uid="{4507B359-264C-4C9A-AA7F-04502C7EE3E5}"/>
    <cellStyle name="Normal 7 2 5 3 2 2" xfId="32109" xr:uid="{2749B8E0-4203-49A1-A498-F14833A10782}"/>
    <cellStyle name="Normal 7 2 5 3 3" xfId="23781" xr:uid="{814B0276-2995-427C-BEEA-D0E507E20503}"/>
    <cellStyle name="Normal 7 2 5 4" xfId="9900" xr:uid="{49575DD0-32CD-4254-A236-48C0C7DD4F46}"/>
    <cellStyle name="Normal 7 2 5 4 2" xfId="26557" xr:uid="{F4E48B2A-91AC-4CEF-B17E-F5E6311AF8C2}"/>
    <cellStyle name="Normal 7 2 5 5" xfId="18229" xr:uid="{162BA511-B428-4B80-8018-78885F6B989F}"/>
    <cellStyle name="Normal 7 2 5 6" xfId="34203" xr:uid="{A0DD004C-4AFE-4824-8A14-5177E3C53DFF}"/>
    <cellStyle name="Normal 7 2 6" xfId="3019" xr:uid="{28816E83-90E7-4D6A-ABCC-660EE34B2EC9}"/>
    <cellStyle name="Normal 7 2 6 2" xfId="11349" xr:uid="{9BB074D2-8807-4FF5-BCFA-8426D9CBC110}"/>
    <cellStyle name="Normal 7 2 6 2 2" xfId="28006" xr:uid="{3349B093-227F-4D3B-94A1-8E9277E5605A}"/>
    <cellStyle name="Normal 7 2 6 3" xfId="19678" xr:uid="{B3DB9A65-4C0F-4AB6-B3C4-B421B924449E}"/>
    <cellStyle name="Normal 7 2 6 4" xfId="34265" xr:uid="{D9752D70-2AA7-46B3-9450-67F359EA8BD0}"/>
    <cellStyle name="Normal 7 2 7" xfId="5795" xr:uid="{151656CB-B884-4AAA-AC09-B15221E2C00A}"/>
    <cellStyle name="Normal 7 2 7 2" xfId="14125" xr:uid="{05F79562-A7DE-4FD7-AFEC-E0391BA16219}"/>
    <cellStyle name="Normal 7 2 7 2 2" xfId="30782" xr:uid="{F036D5CD-C330-4B7B-8274-EC57AF70777E}"/>
    <cellStyle name="Normal 7 2 7 3" xfId="22454" xr:uid="{FE49083F-904E-444F-997D-05BF2A3A7BD0}"/>
    <cellStyle name="Normal 7 2 8" xfId="8573" xr:uid="{35317FB9-1245-49D6-ADA1-19436791AC3B}"/>
    <cellStyle name="Normal 7 2 8 2" xfId="25230" xr:uid="{0DCEA349-546C-4673-ACDD-BE4CB832AD3A}"/>
    <cellStyle name="Normal 7 2 9" xfId="16902" xr:uid="{06F3BD1E-4340-4AD3-BC7A-3D9A1D2CD4B5}"/>
    <cellStyle name="Normal 7 3" xfId="343" xr:uid="{4CB05EFA-6CDB-4CF7-9D23-54DF198F77A2}"/>
    <cellStyle name="Normal 7 3 2" xfId="760" xr:uid="{286ACF45-B7E2-43F9-BA9A-A27B3579ECEF}"/>
    <cellStyle name="Normal 7 3 2 2" xfId="2090" xr:uid="{C2B1AE32-0D91-4786-B159-BCC5F7837165}"/>
    <cellStyle name="Normal 7 3 2 2 2" xfId="4880" xr:uid="{09E0EBA1-50CB-4F60-B2B5-82F4F28315E6}"/>
    <cellStyle name="Normal 7 3 2 2 2 2" xfId="13210" xr:uid="{A86C011C-C939-49F1-8EAD-8D8662670668}"/>
    <cellStyle name="Normal 7 3 2 2 2 2 2" xfId="29867" xr:uid="{8DFAF385-DEE8-47B8-A8CE-99F17EDFA857}"/>
    <cellStyle name="Normal 7 3 2 2 2 3" xfId="21539" xr:uid="{91CACE91-ED9D-440A-9C3C-B61BB0856107}"/>
    <cellStyle name="Normal 7 3 2 2 2 4" xfId="34276" xr:uid="{F64CAAE5-5B41-4ABE-A6A7-7737B8714308}"/>
    <cellStyle name="Normal 7 3 2 2 3" xfId="7656" xr:uid="{EAB3FBBF-5F5A-4E54-AA76-549F7D906549}"/>
    <cellStyle name="Normal 7 3 2 2 3 2" xfId="15986" xr:uid="{8F3284EB-685B-4253-9D0F-4948965F7039}"/>
    <cellStyle name="Normal 7 3 2 2 3 2 2" xfId="32643" xr:uid="{9A9774DB-2425-4A1C-8D3A-5A51A9A6FF04}"/>
    <cellStyle name="Normal 7 3 2 2 3 3" xfId="24315" xr:uid="{9FF70AD4-570C-49B4-8D7A-8F13366893A2}"/>
    <cellStyle name="Normal 7 3 2 2 4" xfId="10434" xr:uid="{07114B6D-1632-4ED9-A4C7-81E33332320F}"/>
    <cellStyle name="Normal 7 3 2 2 4 2" xfId="27091" xr:uid="{EA261D59-F8A9-4007-B127-CA3FAD20AA1B}"/>
    <cellStyle name="Normal 7 3 2 2 5" xfId="18763" xr:uid="{DBB2C5B2-0259-4B0C-A32D-251E1C30C3D2}"/>
    <cellStyle name="Normal 7 3 2 2 6" xfId="34116" xr:uid="{3D3B8DAA-8073-40E2-B3B0-CCFAC7F55902}"/>
    <cellStyle name="Normal 7 3 2 3" xfId="3553" xr:uid="{5C951A8E-28CA-4BF1-8BAB-3F374ACBB390}"/>
    <cellStyle name="Normal 7 3 2 3 2" xfId="11883" xr:uid="{272644F4-56F9-4E81-9C1E-1AC5A85E5F13}"/>
    <cellStyle name="Normal 7 3 2 3 2 2" xfId="28540" xr:uid="{5651095C-903C-4E3F-8829-7DDCD901E5B0}"/>
    <cellStyle name="Normal 7 3 2 3 3" xfId="20212" xr:uid="{C709DFC4-FF6A-4616-B19F-52E6EF4F74B8}"/>
    <cellStyle name="Normal 7 3 2 3 4" xfId="34275" xr:uid="{B926BDEA-3734-4EC9-8498-34ECAE3405F2}"/>
    <cellStyle name="Normal 7 3 2 4" xfId="6329" xr:uid="{7BE54BBD-20ED-412E-898A-95A8C3BB3915}"/>
    <cellStyle name="Normal 7 3 2 4 2" xfId="14659" xr:uid="{CDCEF667-8EDD-47BF-95F2-4584E071E1DC}"/>
    <cellStyle name="Normal 7 3 2 4 2 2" xfId="31316" xr:uid="{F24F5F8A-9C2C-47C4-B761-8F4FA016B8D0}"/>
    <cellStyle name="Normal 7 3 2 4 3" xfId="22988" xr:uid="{29CCC8B4-60D1-4761-9198-63569363C688}"/>
    <cellStyle name="Normal 7 3 2 5" xfId="9107" xr:uid="{71759AFE-A597-4676-8111-59C9C78917D6}"/>
    <cellStyle name="Normal 7 3 2 5 2" xfId="25764" xr:uid="{642474B2-2B13-49FD-9DB8-A8B372441267}"/>
    <cellStyle name="Normal 7 3 2 6" xfId="17436" xr:uid="{607004D8-0341-445B-9F95-C2817731C7F4}"/>
    <cellStyle name="Normal 7 3 2 7" xfId="34089" xr:uid="{06EC5687-4830-4FF6-A0E1-ED9EB3DDB876}"/>
    <cellStyle name="Normal 7 3 3" xfId="1673" xr:uid="{B5999EBA-AC51-49B0-93EB-474FC7330D16}"/>
    <cellStyle name="Normal 7 3 3 2" xfId="4463" xr:uid="{F08C3DE0-C34B-454F-9C00-74DEA05844D3}"/>
    <cellStyle name="Normal 7 3 3 2 2" xfId="12793" xr:uid="{B8002AFC-B885-4D80-A0C3-212669DBEE6A}"/>
    <cellStyle name="Normal 7 3 3 2 2 2" xfId="29450" xr:uid="{439BF808-EA1F-4EA7-A401-EC8F364930CF}"/>
    <cellStyle name="Normal 7 3 3 2 3" xfId="21122" xr:uid="{A834C42D-CCAE-43C1-877E-0E56556B7EF5}"/>
    <cellStyle name="Normal 7 3 3 2 4" xfId="34277" xr:uid="{985669F9-6C08-45F5-A91A-AC4D40F24E05}"/>
    <cellStyle name="Normal 7 3 3 3" xfId="7239" xr:uid="{B37E74A3-F627-4203-A1F1-93D7ECD07EC0}"/>
    <cellStyle name="Normal 7 3 3 3 2" xfId="15569" xr:uid="{4D6AF614-41E5-40EE-9885-F7E102306305}"/>
    <cellStyle name="Normal 7 3 3 3 2 2" xfId="32226" xr:uid="{DA1E377F-2741-452C-81D7-69974C2032FD}"/>
    <cellStyle name="Normal 7 3 3 3 3" xfId="23898" xr:uid="{57806D29-C34B-4E98-A141-0CB16FA8B47A}"/>
    <cellStyle name="Normal 7 3 3 4" xfId="10017" xr:uid="{04FDACAA-108F-4A6C-BC04-894B5FD48236}"/>
    <cellStyle name="Normal 7 3 3 4 2" xfId="26674" xr:uid="{CB48274E-1109-4DDB-8469-D29C3DF39DCF}"/>
    <cellStyle name="Normal 7 3 3 5" xfId="18346" xr:uid="{2E4A19E5-AE07-4BFC-AA39-896F52BF39DF}"/>
    <cellStyle name="Normal 7 3 3 6" xfId="34115" xr:uid="{243EF73A-DA56-4F19-864D-CD19A7C28B7E}"/>
    <cellStyle name="Normal 7 3 4" xfId="3136" xr:uid="{910381FD-B629-449B-B6B5-72044E06AA31}"/>
    <cellStyle name="Normal 7 3 4 2" xfId="11466" xr:uid="{42F8A67E-AE48-4712-9A72-D50AC02E0879}"/>
    <cellStyle name="Normal 7 3 4 2 2" xfId="28123" xr:uid="{EA0ACC98-1CA9-4D46-8649-C44CCC0DB1F1}"/>
    <cellStyle name="Normal 7 3 4 3" xfId="19795" xr:uid="{C936146F-DD6E-4CB1-9BFB-E05C21B4ED6F}"/>
    <cellStyle name="Normal 7 3 4 4" xfId="34274" xr:uid="{49787A79-1C30-4C1E-A206-0F1377492257}"/>
    <cellStyle name="Normal 7 3 5" xfId="5912" xr:uid="{01D069FE-684F-4F8F-9233-875D1663C1D2}"/>
    <cellStyle name="Normal 7 3 5 2" xfId="14242" xr:uid="{96B20C3C-6D9B-47D5-B319-C5A1E5440B6D}"/>
    <cellStyle name="Normal 7 3 5 2 2" xfId="30899" xr:uid="{7B5549C5-AF9B-4ABF-9ED5-03BCAF04E3C1}"/>
    <cellStyle name="Normal 7 3 5 3" xfId="22571" xr:uid="{EB029D4F-B2E6-4638-992D-FB17446B3FB1}"/>
    <cellStyle name="Normal 7 3 6" xfId="8690" xr:uid="{4C620B42-1CA5-4EB5-AE3E-9E2FDCFDB779}"/>
    <cellStyle name="Normal 7 3 6 2" xfId="25347" xr:uid="{4ACC22B1-589D-4667-9341-1AEEE8859F2F}"/>
    <cellStyle name="Normal 7 3 7" xfId="17019" xr:uid="{3BA4E24B-AA40-4C49-A635-6F3E1135D00E}"/>
    <cellStyle name="Normal 7 3 8" xfId="34071" xr:uid="{D9F3EB53-582D-4350-B2C8-B001E34CFE9C}"/>
    <cellStyle name="Normal 7 4" xfId="579" xr:uid="{EC32F5CD-9486-4E6A-B5A7-952480F779FF}"/>
    <cellStyle name="Normal 7 4 2" xfId="1909" xr:uid="{AF895B5F-EC71-482A-A57E-A5D551ECE40B}"/>
    <cellStyle name="Normal 7 4 2 2" xfId="4699" xr:uid="{16C23329-D627-45AE-96BD-E2A9A91D033B}"/>
    <cellStyle name="Normal 7 4 2 2 2" xfId="13029" xr:uid="{1DC18DC0-85BC-40BD-9E00-DDBDF578986F}"/>
    <cellStyle name="Normal 7 4 2 2 2 2" xfId="29686" xr:uid="{AB60B1C4-F4E0-41DF-A1CC-F5FC01A7CEEC}"/>
    <cellStyle name="Normal 7 4 2 2 3" xfId="21358" xr:uid="{887F0CAF-7B3E-4115-8E1C-DF737D2DDA4B}"/>
    <cellStyle name="Normal 7 4 2 2 4" xfId="34279" xr:uid="{33149B8B-75F1-45DC-9E5D-FFA065D343ED}"/>
    <cellStyle name="Normal 7 4 2 3" xfId="7475" xr:uid="{BE0CBD03-08AA-4979-9348-CCB48326F5FC}"/>
    <cellStyle name="Normal 7 4 2 3 2" xfId="15805" xr:uid="{111913D8-A3AA-47B1-98C5-76154F56439F}"/>
    <cellStyle name="Normal 7 4 2 3 2 2" xfId="32462" xr:uid="{1EB93809-0994-4CB1-A8CA-C72F46E764E9}"/>
    <cellStyle name="Normal 7 4 2 3 3" xfId="24134" xr:uid="{DC0E4347-3DA2-4E88-B04F-1CE1532E3045}"/>
    <cellStyle name="Normal 7 4 2 4" xfId="10253" xr:uid="{25ECF79E-A6F3-4545-B8B0-39509F84C193}"/>
    <cellStyle name="Normal 7 4 2 4 2" xfId="26910" xr:uid="{33CD86DF-1D02-48CC-9B66-08924B7052B6}"/>
    <cellStyle name="Normal 7 4 2 5" xfId="18582" xr:uid="{F1523CFF-78B2-4185-AC43-C506B6C6434B}"/>
    <cellStyle name="Normal 7 4 2 6" xfId="34117" xr:uid="{40AB5AD7-798D-4211-A6E2-2A1EEB6D2755}"/>
    <cellStyle name="Normal 7 4 3" xfId="3372" xr:uid="{E7A73AC4-2784-44D9-B06B-B7FF9603DDB3}"/>
    <cellStyle name="Normal 7 4 3 2" xfId="11702" xr:uid="{C52431FD-9DD5-477B-A871-56678BC94003}"/>
    <cellStyle name="Normal 7 4 3 2 2" xfId="28359" xr:uid="{9D299F2C-9566-489B-906A-02FF7E5CEFF6}"/>
    <cellStyle name="Normal 7 4 3 3" xfId="20031" xr:uid="{0EA93ADB-A91A-4FE9-A094-A1EE6E6130BE}"/>
    <cellStyle name="Normal 7 4 3 4" xfId="34278" xr:uid="{16799B7D-F20A-48E0-A34F-0ECFA2E8360F}"/>
    <cellStyle name="Normal 7 4 4" xfId="6148" xr:uid="{775D1C70-9908-402F-8E7A-6DA8D73348B0}"/>
    <cellStyle name="Normal 7 4 4 2" xfId="14478" xr:uid="{8E1A3489-1CD4-4322-8B97-C3B7D73071E1}"/>
    <cellStyle name="Normal 7 4 4 2 2" xfId="31135" xr:uid="{CEDC6B8C-D03C-4D37-A4C7-09338541A0E7}"/>
    <cellStyle name="Normal 7 4 4 3" xfId="22807" xr:uid="{76436E42-32AE-4CAA-971E-0FC98B40A802}"/>
    <cellStyle name="Normal 7 4 5" xfId="8926" xr:uid="{772ACB83-032F-4CCE-AE6E-00A925B8755F}"/>
    <cellStyle name="Normal 7 4 5 2" xfId="25583" xr:uid="{771A0323-9F9C-4857-B172-D361EDED1D07}"/>
    <cellStyle name="Normal 7 4 6" xfId="17255" xr:uid="{29071C59-FE54-4453-811A-1805CB39AC36}"/>
    <cellStyle name="Normal 7 4 7" xfId="34086" xr:uid="{6A7132F3-C646-449B-8680-D1C216A6E762}"/>
    <cellStyle name="Normal 7 5" xfId="1056" xr:uid="{A47B837C-6F6B-451C-AA32-6625ED8C636F}"/>
    <cellStyle name="Normal 7 5 2" xfId="2384" xr:uid="{2138D9C2-4EA1-4E4B-900D-A22A60029EC3}"/>
    <cellStyle name="Normal 7 5 2 2" xfId="5174" xr:uid="{F5E85960-ECEC-4C2E-B10A-670DC3AC60E9}"/>
    <cellStyle name="Normal 7 5 2 2 2" xfId="13504" xr:uid="{4ED56821-D378-4881-BEAA-76D01260E74D}"/>
    <cellStyle name="Normal 7 5 2 2 2 2" xfId="30161" xr:uid="{C0A8318D-13C4-48A6-97A4-9E503389AA47}"/>
    <cellStyle name="Normal 7 5 2 2 3" xfId="21833" xr:uid="{057996CC-AE27-4369-B161-603FC9C09527}"/>
    <cellStyle name="Normal 7 5 2 3" xfId="7950" xr:uid="{8BF359A8-A343-4A3E-994A-69BF908D6A1A}"/>
    <cellStyle name="Normal 7 5 2 3 2" xfId="16280" xr:uid="{8F22BB97-8320-4401-B7FF-638FF11A2F99}"/>
    <cellStyle name="Normal 7 5 2 3 2 2" xfId="32937" xr:uid="{68F1E685-E253-4F62-8A4F-75D88854612D}"/>
    <cellStyle name="Normal 7 5 2 3 3" xfId="24609" xr:uid="{24413A72-588A-4C1E-904C-1FCEA1168458}"/>
    <cellStyle name="Normal 7 5 2 4" xfId="10728" xr:uid="{409806D5-9ADB-49D0-851D-58500543E946}"/>
    <cellStyle name="Normal 7 5 2 4 2" xfId="27385" xr:uid="{A612B603-EDC6-4FC4-9E75-2D2CF1BEB46D}"/>
    <cellStyle name="Normal 7 5 2 5" xfId="19057" xr:uid="{0699F850-A629-40E1-8272-FB22E58BEBAB}"/>
    <cellStyle name="Normal 7 5 2 6" xfId="34280" xr:uid="{4C3A7295-8E69-443D-AE8F-442A423B5418}"/>
    <cellStyle name="Normal 7 5 3" xfId="3847" xr:uid="{9F3FCBDB-76CE-4FF2-A34A-A0A2B6C943D4}"/>
    <cellStyle name="Normal 7 5 3 2" xfId="12177" xr:uid="{E76C0F14-6B9B-4F5F-A650-4AC73B9089C1}"/>
    <cellStyle name="Normal 7 5 3 2 2" xfId="28834" xr:uid="{0D1D217B-D0E8-4D7C-8749-EE35807CD778}"/>
    <cellStyle name="Normal 7 5 3 3" xfId="20506" xr:uid="{7EAC0C4A-352D-4DC7-9F46-B55835FB34E5}"/>
    <cellStyle name="Normal 7 5 4" xfId="6623" xr:uid="{A73CB251-5868-446D-9D1B-377C5277C3AA}"/>
    <cellStyle name="Normal 7 5 4 2" xfId="14953" xr:uid="{45D15050-B3FD-40D6-8B90-25444EC118EB}"/>
    <cellStyle name="Normal 7 5 4 2 2" xfId="31610" xr:uid="{5A42B068-FC93-46EA-98F1-4EA822CACB78}"/>
    <cellStyle name="Normal 7 5 4 3" xfId="23282" xr:uid="{0F8CC471-24D4-4016-B5F0-FE01CA4E27C6}"/>
    <cellStyle name="Normal 7 5 5" xfId="9401" xr:uid="{3896872E-8F34-4DD5-9CC5-769060BC103D}"/>
    <cellStyle name="Normal 7 5 5 2" xfId="26058" xr:uid="{C14FFDC5-7AC1-488F-A134-B9BD9CF49822}"/>
    <cellStyle name="Normal 7 5 6" xfId="17730" xr:uid="{2D2EA8B3-3750-4DA0-B53F-84C4468497D3}"/>
    <cellStyle name="Normal 7 5 7" xfId="34110" xr:uid="{DD20B364-F0A9-41AB-B072-2FADFCC309FF}"/>
    <cellStyle name="Normal 7 6" xfId="1321" xr:uid="{715AFF4E-FD8A-4806-973C-7721019491BA}"/>
    <cellStyle name="Normal 7 6 2" xfId="2649" xr:uid="{A6B2F5C3-1F03-41FB-9B17-4D592D6F6FCC}"/>
    <cellStyle name="Normal 7 6 2 2" xfId="5439" xr:uid="{CD8186B7-F17C-490B-9883-638B792581BE}"/>
    <cellStyle name="Normal 7 6 2 2 2" xfId="13769" xr:uid="{6363E49E-0A4E-46A9-8055-C654C1B546AC}"/>
    <cellStyle name="Normal 7 6 2 2 2 2" xfId="30426" xr:uid="{30B7E769-5D32-4191-BA06-C30EA6F4A9BB}"/>
    <cellStyle name="Normal 7 6 2 2 3" xfId="22098" xr:uid="{3B01E696-97E2-4C29-BE57-EE98778742F8}"/>
    <cellStyle name="Normal 7 6 2 3" xfId="8215" xr:uid="{AA907F7B-A268-4B0A-A42A-B50A0A792167}"/>
    <cellStyle name="Normal 7 6 2 3 2" xfId="16545" xr:uid="{4D5E6EFE-FCA2-4D55-ADB1-351CA9CD4ACB}"/>
    <cellStyle name="Normal 7 6 2 3 2 2" xfId="33202" xr:uid="{C5F62480-8B59-46BC-AC88-9C0271F677D7}"/>
    <cellStyle name="Normal 7 6 2 3 3" xfId="24874" xr:uid="{89473CDD-536B-4F6E-A7C5-7F2E7D03BD45}"/>
    <cellStyle name="Normal 7 6 2 4" xfId="10993" xr:uid="{59E4D512-6951-42D6-AE1C-7E3D7EAD9DFE}"/>
    <cellStyle name="Normal 7 6 2 4 2" xfId="27650" xr:uid="{4D90B93A-6E60-4A35-88DB-9CD4DAE965DD}"/>
    <cellStyle name="Normal 7 6 2 5" xfId="19322" xr:uid="{DB9A71CB-A559-46B0-9048-A99CBBDD18D8}"/>
    <cellStyle name="Normal 7 6 3" xfId="4112" xr:uid="{5E705914-6D5C-4813-9D50-95902B2386A7}"/>
    <cellStyle name="Normal 7 6 3 2" xfId="12442" xr:uid="{B2D3B75F-288C-4538-ABB8-45C1BFA61F5D}"/>
    <cellStyle name="Normal 7 6 3 2 2" xfId="29099" xr:uid="{B8C72286-C2D0-497C-B2F1-592C431071D4}"/>
    <cellStyle name="Normal 7 6 3 3" xfId="20771" xr:uid="{D536CFA9-D9E1-4690-B4C2-1833F55E9EC8}"/>
    <cellStyle name="Normal 7 6 4" xfId="6888" xr:uid="{AB443D37-512E-4B0B-B5E0-1E299BB4755F}"/>
    <cellStyle name="Normal 7 6 4 2" xfId="15218" xr:uid="{28D6D6B0-FE05-45E7-A5CB-DF079CE308D0}"/>
    <cellStyle name="Normal 7 6 4 2 2" xfId="31875" xr:uid="{E0A64976-9883-4F19-821B-7D9A217AA975}"/>
    <cellStyle name="Normal 7 6 4 3" xfId="23547" xr:uid="{D4FE583F-20D5-45D9-8A29-B7E342F909D7}"/>
    <cellStyle name="Normal 7 6 5" xfId="9666" xr:uid="{277B04E5-2483-41F5-BB18-1B9CF46E3434}"/>
    <cellStyle name="Normal 7 6 5 2" xfId="26323" xr:uid="{A15439AC-BA6F-41B4-957F-A29EBAA83F57}"/>
    <cellStyle name="Normal 7 6 6" xfId="17995" xr:uid="{9C03C0D9-926E-4B16-A980-54710DF0D2E5}"/>
    <cellStyle name="Normal 7 6 7" xfId="34123" xr:uid="{D30BB919-1364-4556-8D13-6ECA089E8E5F}"/>
    <cellStyle name="Normal 7 7" xfId="1436" xr:uid="{3C6BA1D7-A5C9-408A-B70A-419394E95C66}"/>
    <cellStyle name="Normal 7 7 2" xfId="4226" xr:uid="{3BCC64B0-F059-4833-B870-704F86FEB539}"/>
    <cellStyle name="Normal 7 7 2 2" xfId="12556" xr:uid="{979E8190-CFD4-435E-9BB7-6F706EF7B4B1}"/>
    <cellStyle name="Normal 7 7 2 2 2" xfId="29213" xr:uid="{BB167025-CC00-4687-9648-E708533FA0EB}"/>
    <cellStyle name="Normal 7 7 2 3" xfId="20885" xr:uid="{683519D3-E8B7-4610-AFF4-E361F83CA1DF}"/>
    <cellStyle name="Normal 7 7 3" xfId="7002" xr:uid="{F9399A4A-C330-4E23-B968-091CB1AEF353}"/>
    <cellStyle name="Normal 7 7 3 2" xfId="15332" xr:uid="{1CD1A9F2-E787-4A6A-AF07-0DFEAEA7990A}"/>
    <cellStyle name="Normal 7 7 3 2 2" xfId="31989" xr:uid="{4C937514-480A-43DC-8A43-FEDABF689387}"/>
    <cellStyle name="Normal 7 7 3 3" xfId="23661" xr:uid="{499F97E8-2476-41CB-931B-3C736D93ACE8}"/>
    <cellStyle name="Normal 7 7 4" xfId="9780" xr:uid="{41446638-59A6-4B10-8851-4A6ED5E5DFD4}"/>
    <cellStyle name="Normal 7 7 4 2" xfId="26437" xr:uid="{F3B3620A-0887-4753-B2C1-515231EA3886}"/>
    <cellStyle name="Normal 7 7 5" xfId="18109" xr:uid="{B3AD403C-CEA5-49E5-882B-449B39449E00}"/>
    <cellStyle name="Normal 7 7 6" xfId="34264" xr:uid="{D6166E0B-23FF-4514-8B98-4504D18C0314}"/>
    <cellStyle name="Normal 7 8" xfId="2899" xr:uid="{38D35173-B94D-41E0-B5B5-4C31937B355A}"/>
    <cellStyle name="Normal 7 8 2" xfId="11229" xr:uid="{AB5A9F35-FFBF-4B49-9E1A-1D62C1B6A023}"/>
    <cellStyle name="Normal 7 8 2 2" xfId="27886" xr:uid="{FDA9A4B6-F38F-453E-AD7E-13E76B2DB422}"/>
    <cellStyle name="Normal 7 8 3" xfId="19558" xr:uid="{FF841315-0228-47B5-BA78-4B584145E60A}"/>
    <cellStyle name="Normal 7 8 4" xfId="34064" xr:uid="{A5381C8E-CBEE-49B6-9D0E-71797AECFFFF}"/>
    <cellStyle name="Normal 7 9" xfId="5675" xr:uid="{5825EE82-A9D0-409D-AA1F-FD26A3A574B3}"/>
    <cellStyle name="Normal 7 9 2" xfId="14005" xr:uid="{593AB37E-574D-4F6C-B1E5-EB54AE786B54}"/>
    <cellStyle name="Normal 7 9 2 2" xfId="30662" xr:uid="{C8512446-125B-4D6F-ADE3-6502A79AF233}"/>
    <cellStyle name="Normal 7 9 3" xfId="22334" xr:uid="{BF1E0BCC-97BC-4D85-9932-0BB146211553}"/>
    <cellStyle name="Normal 8" xfId="160" xr:uid="{171CD1A4-3619-4276-A08C-134AA3D42843}"/>
    <cellStyle name="Normal 8 10" xfId="34011" xr:uid="{93EFB23C-94E1-4E34-9DD1-44E8DD0542B6}"/>
    <cellStyle name="Normal 8 11" xfId="34861" xr:uid="{69099510-758B-4F31-9430-6090F74E4C5A}"/>
    <cellStyle name="Normal 8 2" xfId="401" xr:uid="{ADFBFC8E-4891-488B-9CB7-46685385EC9E}"/>
    <cellStyle name="Normal 8 2 2" xfId="762" xr:uid="{78841657-B258-429F-9788-7237F6BAA7BA}"/>
    <cellStyle name="Normal 8 2 2 2" xfId="2092" xr:uid="{841F31E6-07F8-443D-9A7F-FFCE3250CA51}"/>
    <cellStyle name="Normal 8 2 2 2 2" xfId="4882" xr:uid="{95B626D0-E54F-434D-A29A-33586347849F}"/>
    <cellStyle name="Normal 8 2 2 2 2 2" xfId="13212" xr:uid="{166812FE-EBBE-42A0-B1B4-567056C540B3}"/>
    <cellStyle name="Normal 8 2 2 2 2 2 2" xfId="29869" xr:uid="{15C55B31-5C6D-4C9C-987E-846B4F80CDAA}"/>
    <cellStyle name="Normal 8 2 2 2 2 3" xfId="21541" xr:uid="{D1BFE84F-1286-4AE4-8E5D-47ABED2686B9}"/>
    <cellStyle name="Normal 8 2 2 2 3" xfId="7658" xr:uid="{9666E506-6A46-446D-BC06-C234E6F0BE29}"/>
    <cellStyle name="Normal 8 2 2 2 3 2" xfId="15988" xr:uid="{0FD6978B-F01B-49B6-8B3F-80E6174CE4F2}"/>
    <cellStyle name="Normal 8 2 2 2 3 2 2" xfId="32645" xr:uid="{27FAD977-1E09-48C5-B008-40E1B6F5DC0D}"/>
    <cellStyle name="Normal 8 2 2 2 3 3" xfId="24317" xr:uid="{512C5CE9-6A55-49A1-ACB9-F7123E867E08}"/>
    <cellStyle name="Normal 8 2 2 2 4" xfId="10436" xr:uid="{6BC10B77-37C8-4392-92AE-A410AFCD9BE1}"/>
    <cellStyle name="Normal 8 2 2 2 4 2" xfId="27093" xr:uid="{845D1AD9-E87D-40A0-8CA0-7D5A9B4F721C}"/>
    <cellStyle name="Normal 8 2 2 2 5" xfId="18765" xr:uid="{4453ACE6-FF55-4D1B-86FA-39CC6173A303}"/>
    <cellStyle name="Normal 8 2 2 3" xfId="3555" xr:uid="{151173B7-94FF-46D7-98F4-6F8A8B578374}"/>
    <cellStyle name="Normal 8 2 2 3 2" xfId="11885" xr:uid="{AB8E373A-EE5D-4A46-B33E-C633054AB39A}"/>
    <cellStyle name="Normal 8 2 2 3 2 2" xfId="28542" xr:uid="{BAC27D3C-4250-4C52-B27E-0CA5F5B8F91F}"/>
    <cellStyle name="Normal 8 2 2 3 3" xfId="20214" xr:uid="{7EE5F9D5-CCA6-47E6-8AD5-197AC5D21CB1}"/>
    <cellStyle name="Normal 8 2 2 4" xfId="6331" xr:uid="{7A87ED04-3433-4ACD-91F9-EF1C068D7666}"/>
    <cellStyle name="Normal 8 2 2 4 2" xfId="14661" xr:uid="{407C93DD-7921-4D82-8BC6-C1A0972DDCE7}"/>
    <cellStyle name="Normal 8 2 2 4 2 2" xfId="31318" xr:uid="{62DF8243-947E-49B1-82A2-83976FB7E208}"/>
    <cellStyle name="Normal 8 2 2 4 3" xfId="22990" xr:uid="{CCFEA489-5851-4D79-BBBB-387163E428A0}"/>
    <cellStyle name="Normal 8 2 2 5" xfId="9109" xr:uid="{91CB073C-CE92-46B5-A0F4-81D2C29F854A}"/>
    <cellStyle name="Normal 8 2 2 5 2" xfId="25766" xr:uid="{5675C753-7697-4B63-B875-F8C17C482847}"/>
    <cellStyle name="Normal 8 2 2 6" xfId="17438" xr:uid="{2F3D19BE-35F6-430A-A681-0E6DA7175ED1}"/>
    <cellStyle name="Normal 8 2 3" xfId="1731" xr:uid="{49E22F0B-64BF-4442-BCF4-4120A4558C96}"/>
    <cellStyle name="Normal 8 2 3 2" xfId="4521" xr:uid="{C0D43A51-6FE7-457B-86BB-21491DEA33D9}"/>
    <cellStyle name="Normal 8 2 3 2 2" xfId="12851" xr:uid="{8B75D89E-0DFB-4109-A77B-464236029829}"/>
    <cellStyle name="Normal 8 2 3 2 2 2" xfId="29508" xr:uid="{E30EB6E8-6C05-4BCA-A321-BBE0B9FF21D9}"/>
    <cellStyle name="Normal 8 2 3 2 3" xfId="21180" xr:uid="{C0A83693-10FE-4D1E-A87D-EFB5A204C93E}"/>
    <cellStyle name="Normal 8 2 3 3" xfId="7297" xr:uid="{F8D8278D-226B-4DE4-A063-CC5C0B8F0C1D}"/>
    <cellStyle name="Normal 8 2 3 3 2" xfId="15627" xr:uid="{01035CE4-8E06-4D4B-A037-51F589D7D023}"/>
    <cellStyle name="Normal 8 2 3 3 2 2" xfId="32284" xr:uid="{6DE16D01-1A15-4253-9384-7EEA8B4E9ACA}"/>
    <cellStyle name="Normal 8 2 3 3 3" xfId="23956" xr:uid="{C6751C3E-8F0F-48E0-BD08-3466CF967302}"/>
    <cellStyle name="Normal 8 2 3 4" xfId="10075" xr:uid="{688E53EE-5713-448A-87BF-4644B92D7768}"/>
    <cellStyle name="Normal 8 2 3 4 2" xfId="26732" xr:uid="{26F27B03-58FC-4948-B99A-4EA8485E95E6}"/>
    <cellStyle name="Normal 8 2 3 5" xfId="18404" xr:uid="{780260F4-87E9-4B1A-A374-08A2A2161AF8}"/>
    <cellStyle name="Normal 8 2 4" xfId="3194" xr:uid="{CCE4A2FA-0369-4632-A4C0-6D83A8CC78BE}"/>
    <cellStyle name="Normal 8 2 4 2" xfId="11524" xr:uid="{6AB5C09D-356F-44BD-8AF7-363985355E94}"/>
    <cellStyle name="Normal 8 2 4 2 2" xfId="28181" xr:uid="{8E0A598C-FE8C-4039-85B7-DB49F28B2BDF}"/>
    <cellStyle name="Normal 8 2 4 3" xfId="19853" xr:uid="{C36BC8A0-598D-4A8F-83BC-5A57D8C2085D}"/>
    <cellStyle name="Normal 8 2 5" xfId="5970" xr:uid="{CA7C412B-1DA9-4C5C-BA6D-881C9B4DC277}"/>
    <cellStyle name="Normal 8 2 5 2" xfId="14300" xr:uid="{76E02F2F-5B72-4A26-86DB-E9C0F75C4CEA}"/>
    <cellStyle name="Normal 8 2 5 2 2" xfId="30957" xr:uid="{E079E818-AB60-4810-8E59-759BAB365BF8}"/>
    <cellStyle name="Normal 8 2 5 3" xfId="22629" xr:uid="{8183AE22-3F3A-4997-86D6-2EC5C80899BD}"/>
    <cellStyle name="Normal 8 2 6" xfId="8748" xr:uid="{D16C31C2-552D-476C-92A1-3CF4393A9A82}"/>
    <cellStyle name="Normal 8 2 6 2" xfId="25405" xr:uid="{B94D1084-93A1-46D2-BBDA-29CD66B186DB}"/>
    <cellStyle name="Normal 8 2 7" xfId="17077" xr:uid="{20B99F2F-3154-4428-A331-F37C13A5E190}"/>
    <cellStyle name="Normal 8 2 8" xfId="34205" xr:uid="{893470E6-1156-44A0-A09B-9A0E4C911691}"/>
    <cellStyle name="Normal 8 3" xfId="637" xr:uid="{D98A8AAA-1904-460A-B5F6-FD9A3DAFBDF3}"/>
    <cellStyle name="Normal 8 3 2" xfId="1967" xr:uid="{8E323417-3156-41C7-9ED3-74A9873A606F}"/>
    <cellStyle name="Normal 8 3 2 2" xfId="4757" xr:uid="{1F990104-EB62-49AB-B702-08857DCCFD2E}"/>
    <cellStyle name="Normal 8 3 2 2 2" xfId="13087" xr:uid="{58F265C5-AC19-4A4C-A720-70AE706D8CC3}"/>
    <cellStyle name="Normal 8 3 2 2 2 2" xfId="29744" xr:uid="{8CDF1800-1FB3-4369-97D2-B71DEB4332CE}"/>
    <cellStyle name="Normal 8 3 2 2 3" xfId="21416" xr:uid="{FE6F5DA8-E950-429E-BB59-508EF7357E9D}"/>
    <cellStyle name="Normal 8 3 2 3" xfId="7533" xr:uid="{45579D09-8FEC-4739-A3E9-58CD42360EC2}"/>
    <cellStyle name="Normal 8 3 2 3 2" xfId="15863" xr:uid="{D588D84F-DEBF-4A1D-8042-B6C1439588D4}"/>
    <cellStyle name="Normal 8 3 2 3 2 2" xfId="32520" xr:uid="{71583E9F-B4CD-479A-9CDC-40CAC007B1B1}"/>
    <cellStyle name="Normal 8 3 2 3 3" xfId="24192" xr:uid="{7C223898-DAF5-41B8-8943-0989269C63DF}"/>
    <cellStyle name="Normal 8 3 2 4" xfId="10311" xr:uid="{F1B09FA8-EA3F-4F01-9775-BE936C11429B}"/>
    <cellStyle name="Normal 8 3 2 4 2" xfId="26968" xr:uid="{C8FF45B8-192E-4D63-9213-2AAE453B41CC}"/>
    <cellStyle name="Normal 8 3 2 5" xfId="18640" xr:uid="{4C4DA335-987B-4000-ABAD-7DBD3F0E37D4}"/>
    <cellStyle name="Normal 8 3 3" xfId="3430" xr:uid="{0A269526-BD93-4646-B2A7-32D1C9CF15C5}"/>
    <cellStyle name="Normal 8 3 3 2" xfId="11760" xr:uid="{24CBDF1E-73FB-47C5-AC8F-19F16D7E9490}"/>
    <cellStyle name="Normal 8 3 3 2 2" xfId="28417" xr:uid="{B6D453E6-2786-49D1-9640-EECDE1B09538}"/>
    <cellStyle name="Normal 8 3 3 3" xfId="20089" xr:uid="{BFCEA15E-A77F-4822-B9E3-0826BFEEC19F}"/>
    <cellStyle name="Normal 8 3 4" xfId="6206" xr:uid="{C32FD206-EB7E-4166-9C78-0B700CCB9894}"/>
    <cellStyle name="Normal 8 3 4 2" xfId="14536" xr:uid="{B9CB3AA0-4DC2-4215-90B6-25E20A1C765A}"/>
    <cellStyle name="Normal 8 3 4 2 2" xfId="31193" xr:uid="{79B15101-CCD2-45A9-9035-101BBF111261}"/>
    <cellStyle name="Normal 8 3 4 3" xfId="22865" xr:uid="{3150868D-CFAF-4623-8B22-E729ADBEC2BB}"/>
    <cellStyle name="Normal 8 3 5" xfId="8984" xr:uid="{99EDE36A-1467-4031-B4D4-01B668B44F0B}"/>
    <cellStyle name="Normal 8 3 5 2" xfId="25641" xr:uid="{12FC03A5-4861-4CD2-88F4-A5036B8AB45C}"/>
    <cellStyle name="Normal 8 3 6" xfId="17313" xr:uid="{DE731BD7-AE6C-45D4-BD70-05B6D7D44527}"/>
    <cellStyle name="Normal 8 3 7" xfId="34204" xr:uid="{894AE7A6-D150-4A30-9B3B-4D09779628A6}"/>
    <cellStyle name="Normal 8 4" xfId="1114" xr:uid="{9159A341-4E4B-4FF3-9277-9B7979B1754A}"/>
    <cellStyle name="Normal 8 4 2" xfId="2442" xr:uid="{6150E2BA-0F0B-49F6-BB7F-2F8DF130BF3E}"/>
    <cellStyle name="Normal 8 4 2 2" xfId="5232" xr:uid="{29AEF613-6CDC-47AC-88D4-86D2E786329E}"/>
    <cellStyle name="Normal 8 4 2 2 2" xfId="13562" xr:uid="{6B9C0D22-877B-419E-B33C-AF0EBE4317D9}"/>
    <cellStyle name="Normal 8 4 2 2 2 2" xfId="30219" xr:uid="{F8D1235D-0438-4BD5-817A-422DE5B6C7BF}"/>
    <cellStyle name="Normal 8 4 2 2 3" xfId="21891" xr:uid="{D0C30669-65E5-45F2-BFA4-853F5A513DBA}"/>
    <cellStyle name="Normal 8 4 2 3" xfId="8008" xr:uid="{2D8091AE-0BD4-4DB6-868B-25B89AFB98A3}"/>
    <cellStyle name="Normal 8 4 2 3 2" xfId="16338" xr:uid="{DD998218-0873-414B-A42B-82EB7530148D}"/>
    <cellStyle name="Normal 8 4 2 3 2 2" xfId="32995" xr:uid="{9337AACA-2BE7-484A-ADCF-73094C435AAC}"/>
    <cellStyle name="Normal 8 4 2 3 3" xfId="24667" xr:uid="{8D4A8D8E-C382-4A89-A050-AE68AEC5B276}"/>
    <cellStyle name="Normal 8 4 2 4" xfId="10786" xr:uid="{33FF7994-924A-46D8-B090-FFD5D1E359FA}"/>
    <cellStyle name="Normal 8 4 2 4 2" xfId="27443" xr:uid="{5D9D3E09-DDAE-48AF-B7E2-2A665BBD7912}"/>
    <cellStyle name="Normal 8 4 2 5" xfId="19115" xr:uid="{4140D7C7-CA5E-4A2A-9175-1F4F1D5377FA}"/>
    <cellStyle name="Normal 8 4 3" xfId="3905" xr:uid="{5F238EF9-74DE-4AF9-BC2F-3F4E730B0294}"/>
    <cellStyle name="Normal 8 4 3 2" xfId="12235" xr:uid="{1119BA28-43B1-4674-8846-15BA1D289F7A}"/>
    <cellStyle name="Normal 8 4 3 2 2" xfId="28892" xr:uid="{1DC3E2C0-B2B8-45AC-A438-8110340C965C}"/>
    <cellStyle name="Normal 8 4 3 3" xfId="20564" xr:uid="{599EC298-D2C3-4201-A5F3-B0691B7E5FA6}"/>
    <cellStyle name="Normal 8 4 4" xfId="6681" xr:uid="{4E2AD1A1-4BD2-404C-8F5F-3EC07E933297}"/>
    <cellStyle name="Normal 8 4 4 2" xfId="15011" xr:uid="{4CDD64E7-BFA4-4BDF-85A5-B7942B91CEE9}"/>
    <cellStyle name="Normal 8 4 4 2 2" xfId="31668" xr:uid="{83A45535-5B74-44A5-86A2-1B5F7A74517D}"/>
    <cellStyle name="Normal 8 4 4 3" xfId="23340" xr:uid="{98360314-8EFE-404F-82ED-01DB2A060D85}"/>
    <cellStyle name="Normal 8 4 5" xfId="9459" xr:uid="{E69A8818-6CBE-466C-BC40-8A9BC807E645}"/>
    <cellStyle name="Normal 8 4 5 2" xfId="26116" xr:uid="{D0F4CAB5-DD63-484B-9E71-2DB913933122}"/>
    <cellStyle name="Normal 8 4 6" xfId="17788" xr:uid="{DD737F45-31A1-4861-8E2E-EDDEC69C6C99}"/>
    <cellStyle name="Normal 8 5" xfId="1494" xr:uid="{8917275E-5C66-48B2-AFBA-F619D212843F}"/>
    <cellStyle name="Normal 8 5 2" xfId="4284" xr:uid="{37606FF4-6A16-494F-A158-EAE4462E8F2B}"/>
    <cellStyle name="Normal 8 5 2 2" xfId="12614" xr:uid="{01BAFFA6-250C-4891-A1C0-4AFF7E666DBE}"/>
    <cellStyle name="Normal 8 5 2 2 2" xfId="29271" xr:uid="{0F1F4749-C604-4945-9B0F-DE61AF20CD0C}"/>
    <cellStyle name="Normal 8 5 2 3" xfId="20943" xr:uid="{78699768-2A79-4D1E-87AE-4C7450586D31}"/>
    <cellStyle name="Normal 8 5 3" xfId="7060" xr:uid="{57F4195D-6B0A-4605-A1BB-92CCA7AA911B}"/>
    <cellStyle name="Normal 8 5 3 2" xfId="15390" xr:uid="{80446AA4-F8B6-4D52-8A20-DFBE9854B8A5}"/>
    <cellStyle name="Normal 8 5 3 2 2" xfId="32047" xr:uid="{4144F20D-1A83-45F3-8F3D-F8DD6D1B7794}"/>
    <cellStyle name="Normal 8 5 3 3" xfId="23719" xr:uid="{AA6E669B-2471-45D3-B32D-723373ED8A77}"/>
    <cellStyle name="Normal 8 5 4" xfId="9838" xr:uid="{D1459FAD-D71C-415A-A28E-3C53B0A05852}"/>
    <cellStyle name="Normal 8 5 4 2" xfId="26495" xr:uid="{28D8BEED-EB69-4709-B7B0-2CA6E22F3EFF}"/>
    <cellStyle name="Normal 8 5 5" xfId="18167" xr:uid="{7DD01D61-C854-48F3-9177-86D163E2679E}"/>
    <cellStyle name="Normal 8 6" xfId="2957" xr:uid="{E9DD8885-5038-4FA0-B237-E4D6ACE9583D}"/>
    <cellStyle name="Normal 8 6 2" xfId="11287" xr:uid="{097FF77E-B452-4245-AB3F-E93A3ED16EDA}"/>
    <cellStyle name="Normal 8 6 2 2" xfId="27944" xr:uid="{E77A7A2A-F349-47DA-A9A7-9885977334C9}"/>
    <cellStyle name="Normal 8 6 3" xfId="19616" xr:uid="{500C8177-94ED-4D6E-BD0D-4BD05FC5F96F}"/>
    <cellStyle name="Normal 8 7" xfId="5733" xr:uid="{E7E577E6-36DD-4CF0-B485-786EC1A53CDF}"/>
    <cellStyle name="Normal 8 7 2" xfId="14063" xr:uid="{A1FD5CDE-B984-4509-B3F5-8D4D34416097}"/>
    <cellStyle name="Normal 8 7 2 2" xfId="30720" xr:uid="{AC8E3C85-43C9-48D6-AAE2-EC910C56CD95}"/>
    <cellStyle name="Normal 8 7 3" xfId="22392" xr:uid="{1EAC9554-624E-4334-A2F5-6B89F6BFDCFC}"/>
    <cellStyle name="Normal 8 8" xfId="8511" xr:uid="{AEA9A8CE-6C1F-41A7-8DA3-F9B72BF043C9}"/>
    <cellStyle name="Normal 8 8 2" xfId="25168" xr:uid="{5142EE2A-CFF4-4728-A9AB-649F9958C2FF}"/>
    <cellStyle name="Normal 8 9" xfId="16840" xr:uid="{48429068-0DBF-41E2-AB9A-D879043FC291}"/>
    <cellStyle name="Normal 9" xfId="281" xr:uid="{22BEEE97-32D3-42AB-94E5-25CAD78DC2DE}"/>
    <cellStyle name="Normal 9 2" xfId="34281" xr:uid="{F1807215-A6DA-4F9D-876C-F5E28C11C43E}"/>
    <cellStyle name="Normal 9 3" xfId="34118" xr:uid="{E03D95DD-07F8-4579-983D-85EB3509348F}"/>
    <cellStyle name="Normal 9 4" xfId="34815" xr:uid="{5F1AFAEB-645C-4BA9-868E-C9E4AE59520D}"/>
    <cellStyle name="Normal GHG Numbers (0.00)" xfId="33936" xr:uid="{FA629FED-2C42-4C1C-A835-C64AF83BB732}"/>
    <cellStyle name="Normal GHG Numbers (0.00) 2" xfId="33937" xr:uid="{AAA0B71B-0515-439F-87A6-2D3B899F3161}"/>
    <cellStyle name="Normal GHG Numbers (0.00) 3" xfId="33819" xr:uid="{BBF878D9-EF67-4C54-9322-8C75849B9969}"/>
    <cellStyle name="Normal GHG Numbers (0.00) 3 2" xfId="34206" xr:uid="{1FA0463A-2F77-4839-B286-E78FFFFC7D27}"/>
    <cellStyle name="Normal GHG Numbers (0.00) 3 2 2" xfId="34355" xr:uid="{2C35B6B8-3495-4F56-A221-C05AE311695E}"/>
    <cellStyle name="Normal GHG Numbers (0.00) 3 2 2 2" xfId="34570" xr:uid="{32A10029-3C08-4717-AB95-FEC6E2E61085}"/>
    <cellStyle name="Normal GHG Numbers (0.00) 3 2 3" xfId="34496" xr:uid="{22A092DF-8895-4836-83C7-6B35D47AF1EA}"/>
    <cellStyle name="Normal GHG Numbers (0.00) 3 3" xfId="34136" xr:uid="{AFB66D68-6C5B-457A-A834-938BAAEA0069}"/>
    <cellStyle name="Normal GHG Numbers (0.00) 3 3 2" xfId="34414" xr:uid="{02F98436-EE89-4BB1-8C36-CFFEFB2858CE}"/>
    <cellStyle name="Normal GHG Numbers (0.00) 3 3 2 2" xfId="34629" xr:uid="{4F38C3B0-31A9-4C8F-933F-51100A48AC94}"/>
    <cellStyle name="Normal GHG Numbers (0.00) 3 3 3" xfId="34311" xr:uid="{BD1ED9A7-A135-429D-B8FA-BADF5D4C8E98}"/>
    <cellStyle name="Normal GHG Numbers (0.00) 3 3 3 2" xfId="34526" xr:uid="{A5FF3A04-249E-463E-966E-EED5BB2804FC}"/>
    <cellStyle name="Normal GHG Numbers (0.00) 3 3 4" xfId="34444" xr:uid="{7ECF3DC7-094D-40B1-AF5E-8324E9D64CBF}"/>
    <cellStyle name="Normal GHG Numbers (0.00) 3 3 4 2" xfId="34659" xr:uid="{0948DE4E-4030-45FF-BB0E-A4E81B5473DE}"/>
    <cellStyle name="Normal GHG Numbers (0.00) 3 4" xfId="33938" xr:uid="{78924E67-5CF2-473F-A56C-A9D36A4EE963}"/>
    <cellStyle name="Normal GHG Textfiels Bold" xfId="33787" xr:uid="{291ED9A4-6EF5-4372-AF27-183BAEBBBA5C}"/>
    <cellStyle name="Normal GHG Textfiels Bold 2" xfId="33939" xr:uid="{0D1AE775-0E41-4B09-99EF-5B604994A840}"/>
    <cellStyle name="Normal GHG Textfiels Bold 3" xfId="33940" xr:uid="{E3F8FFBA-27BE-4D62-BCDE-A03EB96194E4}"/>
    <cellStyle name="Normal GHG Textfiels Bold 3 2" xfId="34207" xr:uid="{491C8F15-D1F3-4441-9D1B-686A4C0BAA45}"/>
    <cellStyle name="Normal GHG Textfiels Bold 3 2 2" xfId="34299" xr:uid="{4749C36F-B2E9-4068-AF59-46D5A15B05E6}"/>
    <cellStyle name="Normal GHG Textfiels Bold 3 2 2 2" xfId="34514" xr:uid="{489B0300-615D-4342-AF0C-A1640840D8E5}"/>
    <cellStyle name="Normal GHG Textfiels Bold 3 2 3" xfId="34497" xr:uid="{8AD7AC3A-6C73-4BCF-B7C3-BFC1A3C6039F}"/>
    <cellStyle name="Normal GHG Textfiels Bold 3 3" xfId="34137" xr:uid="{B1543697-C5A6-4E4C-AAF6-3D689A7873BE}"/>
    <cellStyle name="Normal GHG Textfiels Bold 3 3 2" xfId="34415" xr:uid="{CD7F88E3-EE45-4D5A-BFDA-1AF0ED14E701}"/>
    <cellStyle name="Normal GHG Textfiels Bold 3 3 2 2" xfId="34630" xr:uid="{224A6F1A-328E-457D-9A53-6B6F5A91D178}"/>
    <cellStyle name="Normal GHG Textfiels Bold 3 3 3" xfId="34358" xr:uid="{B5B3830F-29A7-4246-99F5-1D3142C9C223}"/>
    <cellStyle name="Normal GHG Textfiels Bold 3 3 3 2" xfId="34573" xr:uid="{A01AC79E-6D94-4464-87BD-0FFEC3899395}"/>
    <cellStyle name="Normal GHG Textfiels Bold 3 3 4" xfId="34333" xr:uid="{08C487EC-1D7E-4271-AAD4-2C48EED352D0}"/>
    <cellStyle name="Normal GHG Textfiels Bold 3 3 4 2" xfId="34548" xr:uid="{16D3ACDC-32BD-4EBE-A337-FD1FDC379564}"/>
    <cellStyle name="Normal GHG whole table" xfId="33795" xr:uid="{B770C9A1-2576-4031-BB3A-2494AEC12230}"/>
    <cellStyle name="Normal GHG whole table 2" xfId="34208" xr:uid="{26DED995-1FCF-4517-8D81-9120A77269BD}"/>
    <cellStyle name="Normal GHG whole table 2 2" xfId="34354" xr:uid="{7DFED4AD-B7CA-487B-ABDD-0027BB6BDDD5}"/>
    <cellStyle name="Normal GHG whole table 2 2 2" xfId="34569" xr:uid="{F1FE045B-EA5F-4621-A9DF-87881F01BA3C}"/>
    <cellStyle name="Normal GHG whole table 2 3" xfId="34498" xr:uid="{A6049085-6E7A-4D0F-A286-5B2988E1D544}"/>
    <cellStyle name="Normal GHG whole table 3" xfId="34057" xr:uid="{5880A0FC-875D-4AE9-9927-ACD5B8D4AA43}"/>
    <cellStyle name="Normal GHG whole table 3 2" xfId="34394" xr:uid="{E63DB54E-26AF-4AAD-8068-FA0030263089}"/>
    <cellStyle name="Normal GHG whole table 3 2 2" xfId="34609" xr:uid="{66652811-686A-4BB3-AAE6-CBB993745DD7}"/>
    <cellStyle name="Normal GHG whole table 3 3" xfId="34315" xr:uid="{7B0842F5-91E9-4313-8960-9E5374BBB64F}"/>
    <cellStyle name="Normal GHG whole table 3 3 2" xfId="34530" xr:uid="{78F58262-BE83-4AAD-88A1-4C77D7F31D00}"/>
    <cellStyle name="Normal GHG whole table 3 4" xfId="34402" xr:uid="{74498C4B-7017-400D-8542-4BC9E8E9DE79}"/>
    <cellStyle name="Normal GHG whole table 3 4 2" xfId="34617" xr:uid="{BFD1B96D-CCBE-42A3-8F8C-1114C0021E90}"/>
    <cellStyle name="Normal GHG whole table 4" xfId="33849" xr:uid="{C0A9D769-1110-4BCF-9485-78B27221092D}"/>
    <cellStyle name="Normal GHG-Shade" xfId="33793" xr:uid="{CF8216B6-B556-422B-A1D9-7802D50AD9BD}"/>
    <cellStyle name="Normal GHG-Shade 2" xfId="33941" xr:uid="{5295657F-12BE-496E-8F19-8D03F2AD8A9D}"/>
    <cellStyle name="Normal GHG-Shade 2 2" xfId="33942" xr:uid="{8D38790D-E046-4D4E-B2CF-FB85CEFB9E89}"/>
    <cellStyle name="Normal GHG-Shade 2 3" xfId="33943" xr:uid="{32E3450B-1470-4020-A0BB-14DC43E7461D}"/>
    <cellStyle name="Normal GHG-Shade 2 4" xfId="33973" xr:uid="{81C3FFA2-9790-4692-8403-DF5FE40C3F10}"/>
    <cellStyle name="Normal GHG-Shade 2 5" xfId="34138" xr:uid="{6FD01F6E-097C-4DB0-A411-23558377057E}"/>
    <cellStyle name="Normal GHG-Shade 3" xfId="33944" xr:uid="{1A74F9F4-307C-4AA7-8F81-37895193F76A}"/>
    <cellStyle name="Normal GHG-Shade 3 2" xfId="33945" xr:uid="{725C28A3-6F1B-446B-93F8-C2446871BF52}"/>
    <cellStyle name="Normal GHG-Shade 4" xfId="33946" xr:uid="{D5B723A4-9AD7-41B5-A8D7-542F816EAC8F}"/>
    <cellStyle name="Normal GHG-Shade 4 2" xfId="34209" xr:uid="{033934D6-3D1A-47E6-A20C-6B581BCA2FBB}"/>
    <cellStyle name="Normal_2000balx" xfId="7" xr:uid="{EFD0CB67-65B2-4C54-B075-572C00869A7E}"/>
    <cellStyle name="Normál_Munka1" xfId="33808" xr:uid="{8B2BCCC4-4E95-4B04-912E-87A32F62FE7A}"/>
    <cellStyle name="Normale_B2020" xfId="59" xr:uid="{BB7DE2DC-45F5-4295-B9E2-F2AEA71C8FB0}"/>
    <cellStyle name="Note 2" xfId="69" xr:uid="{AC76DA2D-8063-4B73-A077-0C32CF96993C}"/>
    <cellStyle name="Note 2 10" xfId="5647" xr:uid="{B336951A-4AA1-49C1-8BB8-B559CFA9CDB4}"/>
    <cellStyle name="Note 2 10 2" xfId="13977" xr:uid="{E972E294-6B89-4809-B752-E2EB3DDFC924}"/>
    <cellStyle name="Note 2 10 2 2" xfId="30634" xr:uid="{4C67061B-2219-43F5-AD24-49EC041104C2}"/>
    <cellStyle name="Note 2 10 3" xfId="22306" xr:uid="{1BC489D6-1236-459F-9099-14944B30469D}"/>
    <cellStyle name="Note 2 11" xfId="8424" xr:uid="{B643408F-5608-41B5-AC8D-EC8352DB851F}"/>
    <cellStyle name="Note 2 11 2" xfId="25082" xr:uid="{66331D5D-6907-453C-B9DC-68DC206018AE}"/>
    <cellStyle name="Note 2 12" xfId="16754" xr:uid="{7B0B9AA8-670C-457F-96D4-584BAB4A64AC}"/>
    <cellStyle name="Note 2 13" xfId="33947" xr:uid="{A6F1323A-8B93-4CAC-8DC8-012C22729EDC}"/>
    <cellStyle name="Note 2 14" xfId="34712" xr:uid="{C5E77B1B-A82B-4639-98D1-0931AA0A1499}"/>
    <cellStyle name="Note 2 2" xfId="130" xr:uid="{86F94668-FD95-46A5-8066-8F43B5D52CE4}"/>
    <cellStyle name="Note 2 2 10" xfId="8483" xr:uid="{8D365C4E-5A57-40EF-8CC4-1AA50A22D147}"/>
    <cellStyle name="Note 2 2 10 2" xfId="25140" xr:uid="{6D9FEAB2-92CF-49A5-B76A-F4B28BE90E11}"/>
    <cellStyle name="Note 2 2 11" xfId="16812" xr:uid="{AE218E9E-A508-47CC-B366-177545C961D3}"/>
    <cellStyle name="Note 2 2 12" xfId="34337" xr:uid="{9FD78A5F-CA6F-4753-97D9-6883982671B1}"/>
    <cellStyle name="Note 2 2 13" xfId="34734" xr:uid="{0C88A6BF-9AFF-4002-BC29-0F7F3FF161CB}"/>
    <cellStyle name="Note 2 2 2" xfId="251" xr:uid="{80FD1C79-B4F4-4FCD-94B9-05D7CFF7FC36}"/>
    <cellStyle name="Note 2 2 2 10" xfId="34552" xr:uid="{089D320F-E34D-462C-8022-353F891CB906}"/>
    <cellStyle name="Note 2 2 2 11" xfId="34794" xr:uid="{FB041734-5511-4332-AD7F-6610DC7E89C1}"/>
    <cellStyle name="Note 2 2 2 2" xfId="493" xr:uid="{8311675D-307B-4FA1-859D-2CE887D2DD7F}"/>
    <cellStyle name="Note 2 2 2 2 2" xfId="969" xr:uid="{7C46DF4B-8332-4647-AD16-869DC1E5A38F}"/>
    <cellStyle name="Note 2 2 2 2 2 2" xfId="2297" xr:uid="{38D4C3A7-5245-45CA-8BC2-62AE6D9FD79C}"/>
    <cellStyle name="Note 2 2 2 2 2 2 2" xfId="5087" xr:uid="{80FCEFD9-5FB5-481C-A7E9-3C935632FDFF}"/>
    <cellStyle name="Note 2 2 2 2 2 2 2 2" xfId="13417" xr:uid="{5558F7CC-5B66-4A09-869A-E444B4495774}"/>
    <cellStyle name="Note 2 2 2 2 2 2 2 2 2" xfId="30074" xr:uid="{645DBA91-B4C2-4CA4-A699-0F38663988C0}"/>
    <cellStyle name="Note 2 2 2 2 2 2 2 3" xfId="21746" xr:uid="{56CA7CD1-E44E-46C5-86E9-1C3259DF21AF}"/>
    <cellStyle name="Note 2 2 2 2 2 2 3" xfId="7863" xr:uid="{7245FBC5-0F1E-4A70-8C79-E5D39BD0B4A6}"/>
    <cellStyle name="Note 2 2 2 2 2 2 3 2" xfId="16193" xr:uid="{E998998A-196E-49FF-81B2-BF56EB746D9B}"/>
    <cellStyle name="Note 2 2 2 2 2 2 3 2 2" xfId="32850" xr:uid="{EA499EF5-AF99-49CA-8E91-D97BB1CB18CF}"/>
    <cellStyle name="Note 2 2 2 2 2 2 3 3" xfId="24522" xr:uid="{12708F7E-A05C-4257-A25D-8BEEC2E5BE0F}"/>
    <cellStyle name="Note 2 2 2 2 2 2 4" xfId="10641" xr:uid="{D5D89F6F-1CE2-4855-B30B-B6E64C90988C}"/>
    <cellStyle name="Note 2 2 2 2 2 2 4 2" xfId="27298" xr:uid="{9486FCF4-01F8-4348-9F35-45F6AAC21ACC}"/>
    <cellStyle name="Note 2 2 2 2 2 2 5" xfId="18970" xr:uid="{0824C282-1A6E-4408-8147-7DF5CFB543A9}"/>
    <cellStyle name="Note 2 2 2 2 2 3" xfId="3760" xr:uid="{F577DDDA-50AA-41E0-AD3A-0E176CFBA506}"/>
    <cellStyle name="Note 2 2 2 2 2 3 2" xfId="12090" xr:uid="{E72E516B-8400-4F99-BE28-BBFF0C165861}"/>
    <cellStyle name="Note 2 2 2 2 2 3 2 2" xfId="28747" xr:uid="{BE279C80-53B8-49A1-AFD8-584D810F92B2}"/>
    <cellStyle name="Note 2 2 2 2 2 3 3" xfId="20419" xr:uid="{752A88DF-958E-43B6-9165-752EA2DD85ED}"/>
    <cellStyle name="Note 2 2 2 2 2 4" xfId="6536" xr:uid="{D32355A8-C040-4049-9426-FEB111A575B4}"/>
    <cellStyle name="Note 2 2 2 2 2 4 2" xfId="14866" xr:uid="{65B328A8-8B04-44F1-82CA-6710571E775E}"/>
    <cellStyle name="Note 2 2 2 2 2 4 2 2" xfId="31523" xr:uid="{18AB2234-257E-4AD7-A1F5-15C8ED558F09}"/>
    <cellStyle name="Note 2 2 2 2 2 4 3" xfId="23195" xr:uid="{D9CBA251-F185-4804-A5F2-6AF245C3CF08}"/>
    <cellStyle name="Note 2 2 2 2 2 5" xfId="9314" xr:uid="{5644DC8D-C56C-4E5C-8FB3-4FBE9AFB86F0}"/>
    <cellStyle name="Note 2 2 2 2 2 5 2" xfId="25971" xr:uid="{FE6495A2-D176-4397-8230-F230E432B946}"/>
    <cellStyle name="Note 2 2 2 2 2 6" xfId="17643" xr:uid="{6F5A4EA7-52C0-4326-AB2C-3191551B398F}"/>
    <cellStyle name="Note 2 2 2 2 3" xfId="1823" xr:uid="{3268AC52-CDDF-4EAD-AD3C-9544F8174C3E}"/>
    <cellStyle name="Note 2 2 2 2 3 2" xfId="4613" xr:uid="{1AF4482D-88B9-4A6C-82FF-B3CCB746F92B}"/>
    <cellStyle name="Note 2 2 2 2 3 2 2" xfId="12943" xr:uid="{A4349E64-E2C9-4818-BAF5-EBE058CAAC81}"/>
    <cellStyle name="Note 2 2 2 2 3 2 2 2" xfId="29600" xr:uid="{024D5C1A-07D4-4AA4-98B0-BE901B51C718}"/>
    <cellStyle name="Note 2 2 2 2 3 2 3" xfId="21272" xr:uid="{60CB5A88-1944-47CB-8017-BA9401369558}"/>
    <cellStyle name="Note 2 2 2 2 3 3" xfId="7389" xr:uid="{BB066B59-1160-430C-ACB3-25017A74BFA4}"/>
    <cellStyle name="Note 2 2 2 2 3 3 2" xfId="15719" xr:uid="{2BB446F6-FD65-47B3-A6A5-ED1F1938E9A1}"/>
    <cellStyle name="Note 2 2 2 2 3 3 2 2" xfId="32376" xr:uid="{BF5CA6D7-A344-44F8-91AF-D412D054BD9A}"/>
    <cellStyle name="Note 2 2 2 2 3 3 3" xfId="24048" xr:uid="{052E5A62-4769-43DC-AA90-3674FDDA0E02}"/>
    <cellStyle name="Note 2 2 2 2 3 4" xfId="10167" xr:uid="{67587DDD-E625-4FEB-9B5B-D10E31D22EF3}"/>
    <cellStyle name="Note 2 2 2 2 3 4 2" xfId="26824" xr:uid="{B68FFFD4-F26C-4417-B3D5-A86EB3100070}"/>
    <cellStyle name="Note 2 2 2 2 3 5" xfId="18496" xr:uid="{7AED8403-33F6-4F06-A65C-C5D18D4041AF}"/>
    <cellStyle name="Note 2 2 2 2 4" xfId="3286" xr:uid="{C637B546-5FB8-4733-8810-AC0DF7CA91C4}"/>
    <cellStyle name="Note 2 2 2 2 4 2" xfId="11616" xr:uid="{D5C5C0E6-785D-499E-901F-2FDC67F8B974}"/>
    <cellStyle name="Note 2 2 2 2 4 2 2" xfId="28273" xr:uid="{553D0D96-5989-464C-8C18-10195D33E8F0}"/>
    <cellStyle name="Note 2 2 2 2 4 3" xfId="19945" xr:uid="{6E1F858F-5B9D-400E-82C8-95C56E963376}"/>
    <cellStyle name="Note 2 2 2 2 5" xfId="6062" xr:uid="{66D73437-C67F-40AE-80B9-7CBCD927C450}"/>
    <cellStyle name="Note 2 2 2 2 5 2" xfId="14392" xr:uid="{9FFAAEE0-AB96-4716-8ECB-B63C4D71DFD0}"/>
    <cellStyle name="Note 2 2 2 2 5 2 2" xfId="31049" xr:uid="{9FF85174-5AAE-4F5E-9A48-88743289884B}"/>
    <cellStyle name="Note 2 2 2 2 5 3" xfId="22721" xr:uid="{94CA896B-9C97-463D-A0F5-2D52C554400A}"/>
    <cellStyle name="Note 2 2 2 2 6" xfId="8840" xr:uid="{6C9C09FE-0C89-4829-B544-58BA9662F112}"/>
    <cellStyle name="Note 2 2 2 2 6 2" xfId="25497" xr:uid="{C0A9A2C2-F078-448C-ABB7-8455605D171D}"/>
    <cellStyle name="Note 2 2 2 2 7" xfId="17169" xr:uid="{AFE288B0-86CD-4E8C-855A-01370C608B83}"/>
    <cellStyle name="Note 2 2 2 3" xfId="729" xr:uid="{A411462A-D963-4175-BFD6-9523C16AB42E}"/>
    <cellStyle name="Note 2 2 2 3 2" xfId="2059" xr:uid="{D0F1124A-7191-4B66-A773-492F2D7EAF8B}"/>
    <cellStyle name="Note 2 2 2 3 2 2" xfId="4849" xr:uid="{6360ADEB-B8B2-453B-BCB0-9C1337D45108}"/>
    <cellStyle name="Note 2 2 2 3 2 2 2" xfId="13179" xr:uid="{9DB1EAFF-952B-44E0-871D-0D0E6BFF8571}"/>
    <cellStyle name="Note 2 2 2 3 2 2 2 2" xfId="29836" xr:uid="{EAD526F3-392D-406E-9B36-0C1F5F4F80D0}"/>
    <cellStyle name="Note 2 2 2 3 2 2 3" xfId="21508" xr:uid="{B3B63CB3-30C7-4255-87E7-D24E239FF030}"/>
    <cellStyle name="Note 2 2 2 3 2 3" xfId="7625" xr:uid="{B379F2B3-1676-43C2-B0D8-67C92D815E25}"/>
    <cellStyle name="Note 2 2 2 3 2 3 2" xfId="15955" xr:uid="{4315E471-75BE-4194-81B2-9855C1507F61}"/>
    <cellStyle name="Note 2 2 2 3 2 3 2 2" xfId="32612" xr:uid="{37B7068B-37EC-4956-A99D-15F72B79F9D7}"/>
    <cellStyle name="Note 2 2 2 3 2 3 3" xfId="24284" xr:uid="{DB3783E0-4600-4F55-9173-73EF1E1C0975}"/>
    <cellStyle name="Note 2 2 2 3 2 4" xfId="10403" xr:uid="{5D2F4D0E-B0E2-4087-AE09-7B43BC9BFD5A}"/>
    <cellStyle name="Note 2 2 2 3 2 4 2" xfId="27060" xr:uid="{6AB0A1D1-B6A8-4F51-8628-BA8AF6871ACB}"/>
    <cellStyle name="Note 2 2 2 3 2 5" xfId="18732" xr:uid="{685D1EFF-CB1F-4708-BF79-61E90DF92A51}"/>
    <cellStyle name="Note 2 2 2 3 3" xfId="3522" xr:uid="{8971F803-FAD4-47F0-8155-6B7281EF1E92}"/>
    <cellStyle name="Note 2 2 2 3 3 2" xfId="11852" xr:uid="{6C146F88-DC5F-42F0-B8AE-E337C133BC96}"/>
    <cellStyle name="Note 2 2 2 3 3 2 2" xfId="28509" xr:uid="{1316152D-343D-42CF-A802-66B99FB1D0F3}"/>
    <cellStyle name="Note 2 2 2 3 3 3" xfId="20181" xr:uid="{FA373F77-C9AC-4C94-834A-206E97264652}"/>
    <cellStyle name="Note 2 2 2 3 4" xfId="6298" xr:uid="{4FBF1F25-2B7B-4C13-927C-878F95713E42}"/>
    <cellStyle name="Note 2 2 2 3 4 2" xfId="14628" xr:uid="{F92F7233-73ED-4082-A5FA-ABC767798B78}"/>
    <cellStyle name="Note 2 2 2 3 4 2 2" xfId="31285" xr:uid="{925F0530-0CD7-4119-8819-C1632193B542}"/>
    <cellStyle name="Note 2 2 2 3 4 3" xfId="22957" xr:uid="{5AD3A0F9-A769-4516-AE35-A907C0EA39F8}"/>
    <cellStyle name="Note 2 2 2 3 5" xfId="9076" xr:uid="{9938484A-FF36-46FE-8C6E-43A1ED89C86A}"/>
    <cellStyle name="Note 2 2 2 3 5 2" xfId="25733" xr:uid="{2C7BB0D7-2808-4423-9419-F06E75561C4B}"/>
    <cellStyle name="Note 2 2 2 3 6" xfId="17405" xr:uid="{42207DF8-50B1-428F-AC82-EDFB27496409}"/>
    <cellStyle name="Note 2 2 2 4" xfId="1206" xr:uid="{232384E2-A989-4CC8-93AD-0DDCBC806515}"/>
    <cellStyle name="Note 2 2 2 4 2" xfId="2534" xr:uid="{9B17FEE1-36B3-4BD2-B213-459784E04BA2}"/>
    <cellStyle name="Note 2 2 2 4 2 2" xfId="5324" xr:uid="{A886EC4E-0E46-496D-9CDD-DB4D3A0859C0}"/>
    <cellStyle name="Note 2 2 2 4 2 2 2" xfId="13654" xr:uid="{CC9B3730-8911-4D86-B2E1-2319FFF25056}"/>
    <cellStyle name="Note 2 2 2 4 2 2 2 2" xfId="30311" xr:uid="{B0D74FC4-6351-45FD-A32E-0422B10F9819}"/>
    <cellStyle name="Note 2 2 2 4 2 2 3" xfId="21983" xr:uid="{0B65C8EA-C9FD-4CDF-A5D5-6CB4D1069D28}"/>
    <cellStyle name="Note 2 2 2 4 2 3" xfId="8100" xr:uid="{066D16A4-BDE5-4B09-BDC0-4DA1D509048A}"/>
    <cellStyle name="Note 2 2 2 4 2 3 2" xfId="16430" xr:uid="{87A7E909-6926-4AC3-A232-7C174BF70442}"/>
    <cellStyle name="Note 2 2 2 4 2 3 2 2" xfId="33087" xr:uid="{8909AD43-2E24-4C7D-B6EA-2CBE0DCC08BE}"/>
    <cellStyle name="Note 2 2 2 4 2 3 3" xfId="24759" xr:uid="{4C4B114C-A713-4DE4-A725-030C79D1E930}"/>
    <cellStyle name="Note 2 2 2 4 2 4" xfId="10878" xr:uid="{4F433E9D-6BDE-4496-9DB5-7AAEE370A9C4}"/>
    <cellStyle name="Note 2 2 2 4 2 4 2" xfId="27535" xr:uid="{1D110EEB-2079-4F05-8A58-AB8FAB19ADC2}"/>
    <cellStyle name="Note 2 2 2 4 2 5" xfId="19207" xr:uid="{4F9D38AB-97D8-41BB-9411-AE0DC017E647}"/>
    <cellStyle name="Note 2 2 2 4 3" xfId="3997" xr:uid="{9D917552-7209-4613-AF27-86D31AD1F757}"/>
    <cellStyle name="Note 2 2 2 4 3 2" xfId="12327" xr:uid="{AEDAC3EA-42D0-4712-B7BF-22E5E974391A}"/>
    <cellStyle name="Note 2 2 2 4 3 2 2" xfId="28984" xr:uid="{1E2B0642-04A5-452C-B33F-1DB60E1B991E}"/>
    <cellStyle name="Note 2 2 2 4 3 3" xfId="20656" xr:uid="{B23E80E4-9989-46A2-B61B-A4919D10E7B5}"/>
    <cellStyle name="Note 2 2 2 4 4" xfId="6773" xr:uid="{36DF9D3C-DF3E-4825-9E20-65A4B2B07229}"/>
    <cellStyle name="Note 2 2 2 4 4 2" xfId="15103" xr:uid="{80B6521A-97D4-425C-813E-3F76A541EC3A}"/>
    <cellStyle name="Note 2 2 2 4 4 2 2" xfId="31760" xr:uid="{4DEDE1EA-EC7B-48B4-AF51-70ABC371A1E3}"/>
    <cellStyle name="Note 2 2 2 4 4 3" xfId="23432" xr:uid="{38611AD4-1C04-4A08-9958-DD661C88C64F}"/>
    <cellStyle name="Note 2 2 2 4 5" xfId="9551" xr:uid="{94E28E51-DAD3-40E2-927A-0B3C5975FABF}"/>
    <cellStyle name="Note 2 2 2 4 5 2" xfId="26208" xr:uid="{8AB36F35-1B76-4E0F-80C5-268FEB853857}"/>
    <cellStyle name="Note 2 2 2 4 6" xfId="17880" xr:uid="{F2CD3172-32D1-4407-8EDF-E154A47A812F}"/>
    <cellStyle name="Note 2 2 2 5" xfId="1586" xr:uid="{A2D03091-1232-4677-96F1-2655C0A87C59}"/>
    <cellStyle name="Note 2 2 2 5 2" xfId="4376" xr:uid="{42D4B0C2-267F-4CBF-BA6F-39915B35A309}"/>
    <cellStyle name="Note 2 2 2 5 2 2" xfId="12706" xr:uid="{0804B079-A3EB-4E61-B50F-7963C32EDAA8}"/>
    <cellStyle name="Note 2 2 2 5 2 2 2" xfId="29363" xr:uid="{04E349C9-4207-46BF-899C-2BD3F88D857F}"/>
    <cellStyle name="Note 2 2 2 5 2 3" xfId="21035" xr:uid="{33B030F1-B23F-47D1-840E-6941166064E9}"/>
    <cellStyle name="Note 2 2 2 5 3" xfId="7152" xr:uid="{755BD3D4-B7F0-4BC9-A773-8D0106F69CF7}"/>
    <cellStyle name="Note 2 2 2 5 3 2" xfId="15482" xr:uid="{BEB78E77-8267-472F-AB13-2A55A2E885F7}"/>
    <cellStyle name="Note 2 2 2 5 3 2 2" xfId="32139" xr:uid="{BEE94BF4-85B6-4093-810F-4486EF7989A5}"/>
    <cellStyle name="Note 2 2 2 5 3 3" xfId="23811" xr:uid="{625F5F45-9BA1-4095-9519-C76691E3CD4D}"/>
    <cellStyle name="Note 2 2 2 5 4" xfId="9930" xr:uid="{C93158EA-21A6-4EC4-85B1-DCCAFFC3C78E}"/>
    <cellStyle name="Note 2 2 2 5 4 2" xfId="26587" xr:uid="{9FCCF0EF-4665-44E1-820F-038C71CA896D}"/>
    <cellStyle name="Note 2 2 2 5 5" xfId="18259" xr:uid="{8020F4DC-B3B5-42E6-B33D-6C6C5A1C74DF}"/>
    <cellStyle name="Note 2 2 2 6" xfId="3049" xr:uid="{ED417D23-D853-4240-AB0B-7215039F2220}"/>
    <cellStyle name="Note 2 2 2 6 2" xfId="11379" xr:uid="{D561C746-4194-49EC-BDA1-81F01D66949A}"/>
    <cellStyle name="Note 2 2 2 6 2 2" xfId="28036" xr:uid="{1DD322D4-5EC6-485C-B3E2-EEAECDB0A0F5}"/>
    <cellStyle name="Note 2 2 2 6 3" xfId="19708" xr:uid="{FA398AA2-8877-406E-A3FD-673F3A0C53D9}"/>
    <cellStyle name="Note 2 2 2 7" xfId="5825" xr:uid="{FFBAB1AA-45F8-4E3E-9BA7-AB6C90435325}"/>
    <cellStyle name="Note 2 2 2 7 2" xfId="14155" xr:uid="{8C74225C-BD1D-40AE-A168-279C741A68CB}"/>
    <cellStyle name="Note 2 2 2 7 2 2" xfId="30812" xr:uid="{AF7783CA-3944-4372-B15C-F46EF3A8DACF}"/>
    <cellStyle name="Note 2 2 2 7 3" xfId="22484" xr:uid="{3B738D93-3D32-4E9A-AEF9-F57D2BA33EA0}"/>
    <cellStyle name="Note 2 2 2 8" xfId="8603" xr:uid="{1E09C61E-3395-4A1B-8C2C-64ACEE939A81}"/>
    <cellStyle name="Note 2 2 2 8 2" xfId="25260" xr:uid="{5CD3A216-D0B9-4EE7-A917-85B2253D686F}"/>
    <cellStyle name="Note 2 2 2 9" xfId="16932" xr:uid="{D1C541CF-43EB-4AB4-8392-93697C4B560F}"/>
    <cellStyle name="Note 2 2 3" xfId="373" xr:uid="{3C1D1389-EEDC-4E93-9BA0-7123EBE5483A}"/>
    <cellStyle name="Note 2 2 3 2" xfId="851" xr:uid="{C070383B-8CFF-4143-B52E-E5BDB46B61A5}"/>
    <cellStyle name="Note 2 2 3 2 2" xfId="2179" xr:uid="{0D40C520-2037-4272-8F69-97E5335CB93D}"/>
    <cellStyle name="Note 2 2 3 2 2 2" xfId="4969" xr:uid="{09566A93-734B-4B30-8EE8-A2C210313099}"/>
    <cellStyle name="Note 2 2 3 2 2 2 2" xfId="13299" xr:uid="{BB36B9F6-F074-4314-B930-EACE4C13D1BC}"/>
    <cellStyle name="Note 2 2 3 2 2 2 2 2" xfId="29956" xr:uid="{31EE3996-9603-4F94-828C-2E8990E1109C}"/>
    <cellStyle name="Note 2 2 3 2 2 2 3" xfId="21628" xr:uid="{2FE5B620-63F3-4C31-BC2B-CBBAE2F07D52}"/>
    <cellStyle name="Note 2 2 3 2 2 3" xfId="7745" xr:uid="{110EFED8-B34A-40EB-B1B7-38DD3E73CAB8}"/>
    <cellStyle name="Note 2 2 3 2 2 3 2" xfId="16075" xr:uid="{444FE371-4A55-4542-8F20-CF6EE9DBB885}"/>
    <cellStyle name="Note 2 2 3 2 2 3 2 2" xfId="32732" xr:uid="{EC874981-D056-41A0-B3BC-FE8EF906AD38}"/>
    <cellStyle name="Note 2 2 3 2 2 3 3" xfId="24404" xr:uid="{9804E681-4EC7-44AE-8A9D-6F288510332C}"/>
    <cellStyle name="Note 2 2 3 2 2 4" xfId="10523" xr:uid="{44F05801-C088-479B-810E-2F7123076D7B}"/>
    <cellStyle name="Note 2 2 3 2 2 4 2" xfId="27180" xr:uid="{753AE01B-EEC5-4339-B074-CB1BDC706839}"/>
    <cellStyle name="Note 2 2 3 2 2 5" xfId="18852" xr:uid="{C5FCD593-F806-4CB1-B66B-7CECFB323D20}"/>
    <cellStyle name="Note 2 2 3 2 3" xfId="3642" xr:uid="{76293533-167D-4771-BCE9-E53B5A50CD35}"/>
    <cellStyle name="Note 2 2 3 2 3 2" xfId="11972" xr:uid="{39A53799-FF0F-408D-806D-6B0B17D97F7F}"/>
    <cellStyle name="Note 2 2 3 2 3 2 2" xfId="28629" xr:uid="{BA366C3A-15D9-40EA-BD22-6E2FD4709A50}"/>
    <cellStyle name="Note 2 2 3 2 3 3" xfId="20301" xr:uid="{52F045AA-1D72-48E8-93DF-B2F3D4F64280}"/>
    <cellStyle name="Note 2 2 3 2 4" xfId="6418" xr:uid="{A2735317-97BA-4C4C-98D9-D62B023B5ACD}"/>
    <cellStyle name="Note 2 2 3 2 4 2" xfId="14748" xr:uid="{1683F0FA-D2AB-4883-A6FD-1BE7A2B42620}"/>
    <cellStyle name="Note 2 2 3 2 4 2 2" xfId="31405" xr:uid="{6704D8EA-AE2C-41DF-88F8-786E4B44C524}"/>
    <cellStyle name="Note 2 2 3 2 4 3" xfId="23077" xr:uid="{C09ED49A-5F08-4307-901E-24E81DE09425}"/>
    <cellStyle name="Note 2 2 3 2 5" xfId="9196" xr:uid="{502581DD-91BA-4B05-A35A-62E162F77C52}"/>
    <cellStyle name="Note 2 2 3 2 5 2" xfId="25853" xr:uid="{3C81B3F2-BF6F-440C-BE84-6B62A6DADD7A}"/>
    <cellStyle name="Note 2 2 3 2 6" xfId="17525" xr:uid="{678816C4-3932-46A8-A408-71D59EDA5296}"/>
    <cellStyle name="Note 2 2 3 3" xfId="1703" xr:uid="{5C67D063-9C2E-448A-B775-C15795FA0508}"/>
    <cellStyle name="Note 2 2 3 3 2" xfId="4493" xr:uid="{B5F262E8-46CE-49BC-AF93-8BEB1FC9B5D7}"/>
    <cellStyle name="Note 2 2 3 3 2 2" xfId="12823" xr:uid="{6B5E62B1-10A2-479C-8CF2-5722F109E009}"/>
    <cellStyle name="Note 2 2 3 3 2 2 2" xfId="29480" xr:uid="{1DB04E93-45A6-4F02-96D8-04A48EC891FF}"/>
    <cellStyle name="Note 2 2 3 3 2 3" xfId="21152" xr:uid="{9D28AA58-A750-4D74-A40B-2C956ADCCA03}"/>
    <cellStyle name="Note 2 2 3 3 3" xfId="7269" xr:uid="{74BCC9C5-7B6C-474D-B60A-43A340EB0CFD}"/>
    <cellStyle name="Note 2 2 3 3 3 2" xfId="15599" xr:uid="{0583FD05-5219-48CF-9BDA-79973AAAA847}"/>
    <cellStyle name="Note 2 2 3 3 3 2 2" xfId="32256" xr:uid="{15F4D63B-CE11-43E6-B147-472FE3B8D587}"/>
    <cellStyle name="Note 2 2 3 3 3 3" xfId="23928" xr:uid="{6E832D02-A40A-48FC-BDDE-CBFC1A23B9A0}"/>
    <cellStyle name="Note 2 2 3 3 4" xfId="10047" xr:uid="{061872A7-99B7-4132-B7D6-0021C0FF16AC}"/>
    <cellStyle name="Note 2 2 3 3 4 2" xfId="26704" xr:uid="{17162508-98A4-4155-BEAF-771BD92354A9}"/>
    <cellStyle name="Note 2 2 3 3 5" xfId="18376" xr:uid="{0F555668-947A-499F-8075-15AA523E32BC}"/>
    <cellStyle name="Note 2 2 3 4" xfId="3166" xr:uid="{FB21064C-E5C1-4A71-881F-03CFF2560D9D}"/>
    <cellStyle name="Note 2 2 3 4 2" xfId="11496" xr:uid="{79B0CF7C-DC48-4A5C-B87D-9303928433B1}"/>
    <cellStyle name="Note 2 2 3 4 2 2" xfId="28153" xr:uid="{CC1EB048-467B-4C30-9C8C-B153A850AE2D}"/>
    <cellStyle name="Note 2 2 3 4 3" xfId="19825" xr:uid="{B9834BF5-B195-4A65-AC5B-C5B6BBA22CE9}"/>
    <cellStyle name="Note 2 2 3 5" xfId="5942" xr:uid="{0B594ABE-FAA9-462A-A189-C791DA4C680E}"/>
    <cellStyle name="Note 2 2 3 5 2" xfId="14272" xr:uid="{2AE0F224-20BE-4A01-B4A2-E2363C3D282E}"/>
    <cellStyle name="Note 2 2 3 5 2 2" xfId="30929" xr:uid="{A2206197-0961-40CF-9492-8B0F0EA7CA22}"/>
    <cellStyle name="Note 2 2 3 5 3" xfId="22601" xr:uid="{5247B200-5065-4C9F-927B-7D6E023FEB27}"/>
    <cellStyle name="Note 2 2 3 6" xfId="8720" xr:uid="{811944FB-773A-4A63-B77C-DE260F47DC5C}"/>
    <cellStyle name="Note 2 2 3 6 2" xfId="25377" xr:uid="{98E75645-8909-40BA-A843-57D0C042FB05}"/>
    <cellStyle name="Note 2 2 3 7" xfId="17049" xr:uid="{CF2C6288-1DEC-4AB1-8F09-703E72A07AE2}"/>
    <cellStyle name="Note 2 2 4" xfId="609" xr:uid="{C659C27F-F9F4-465F-A331-1A1AA467AB0A}"/>
    <cellStyle name="Note 2 2 4 2" xfId="1939" xr:uid="{7581A399-5CFA-4856-A829-7EA123C1D227}"/>
    <cellStyle name="Note 2 2 4 2 2" xfId="4729" xr:uid="{E11E9969-F6AE-489A-8B16-B323C5569071}"/>
    <cellStyle name="Note 2 2 4 2 2 2" xfId="13059" xr:uid="{7B87AF9E-0398-41FE-B145-28BC6D19575E}"/>
    <cellStyle name="Note 2 2 4 2 2 2 2" xfId="29716" xr:uid="{759B2FBB-8BF5-4C8C-A95F-0E18C9E6B828}"/>
    <cellStyle name="Note 2 2 4 2 2 3" xfId="21388" xr:uid="{F568DA1F-3715-4D56-9957-F641ECBC2EFC}"/>
    <cellStyle name="Note 2 2 4 2 3" xfId="7505" xr:uid="{52E9E713-7F54-4F09-8752-3FE3D1280779}"/>
    <cellStyle name="Note 2 2 4 2 3 2" xfId="15835" xr:uid="{6A871612-3027-47D9-ABB0-320B399D1E6B}"/>
    <cellStyle name="Note 2 2 4 2 3 2 2" xfId="32492" xr:uid="{35726DBF-DA19-409C-84BB-45C0D2C9DE20}"/>
    <cellStyle name="Note 2 2 4 2 3 3" xfId="24164" xr:uid="{8E96763E-E0C2-459A-B466-6C8EF273BA1A}"/>
    <cellStyle name="Note 2 2 4 2 4" xfId="10283" xr:uid="{6B11DFA7-0024-4C4E-9544-7CBE8091638E}"/>
    <cellStyle name="Note 2 2 4 2 4 2" xfId="26940" xr:uid="{95D89A47-85FD-4DA1-BA27-2029EFF2ECB7}"/>
    <cellStyle name="Note 2 2 4 2 5" xfId="18612" xr:uid="{E809CAC7-268B-4F8E-A46C-3EA751C7F205}"/>
    <cellStyle name="Note 2 2 4 3" xfId="3402" xr:uid="{ABE5AFA1-8C45-4809-A601-8C334DE71735}"/>
    <cellStyle name="Note 2 2 4 3 2" xfId="11732" xr:uid="{3CD7B48A-C00C-4C02-9FBA-4550E15175F5}"/>
    <cellStyle name="Note 2 2 4 3 2 2" xfId="28389" xr:uid="{772E147F-EE77-4222-9688-9A14470A822B}"/>
    <cellStyle name="Note 2 2 4 3 3" xfId="20061" xr:uid="{79F1F0BB-D84D-4F34-BB83-2564FBFE48EF}"/>
    <cellStyle name="Note 2 2 4 4" xfId="6178" xr:uid="{7BFE68C3-AB8B-4C69-B27A-B0AB9858ECAF}"/>
    <cellStyle name="Note 2 2 4 4 2" xfId="14508" xr:uid="{C551870B-1506-4869-BBE0-2A86F9F20CE0}"/>
    <cellStyle name="Note 2 2 4 4 2 2" xfId="31165" xr:uid="{8036189A-B00C-47F9-82D1-8A0ECDFAE78A}"/>
    <cellStyle name="Note 2 2 4 4 3" xfId="22837" xr:uid="{546779BC-84C1-4F5F-ABC2-399452477DA0}"/>
    <cellStyle name="Note 2 2 4 5" xfId="8956" xr:uid="{B12DFDCF-7D64-4746-AC84-D6C6E396B7B0}"/>
    <cellStyle name="Note 2 2 4 5 2" xfId="25613" xr:uid="{E866F53D-6857-423A-A488-B412EB3531D5}"/>
    <cellStyle name="Note 2 2 4 6" xfId="17285" xr:uid="{14FB7900-C6FD-4FD5-A459-3A25DC58D729}"/>
    <cellStyle name="Note 2 2 5" xfId="1086" xr:uid="{4ACE2CBA-5E75-4DA5-89F6-5EEF24767A43}"/>
    <cellStyle name="Note 2 2 5 2" xfId="2414" xr:uid="{D66B4FF1-E707-4BDF-BA54-AEDA4A833838}"/>
    <cellStyle name="Note 2 2 5 2 2" xfId="5204" xr:uid="{E6520E90-5435-49BE-9DFD-45658FA6115A}"/>
    <cellStyle name="Note 2 2 5 2 2 2" xfId="13534" xr:uid="{7B9100C6-0444-425B-A7BD-E613BB290FCF}"/>
    <cellStyle name="Note 2 2 5 2 2 2 2" xfId="30191" xr:uid="{5676DBDA-A352-4AB6-97FC-49FD03AB115B}"/>
    <cellStyle name="Note 2 2 5 2 2 3" xfId="21863" xr:uid="{36508F32-CF09-427B-BC25-45E6C4F7158C}"/>
    <cellStyle name="Note 2 2 5 2 3" xfId="7980" xr:uid="{36C73C22-9B61-4E6F-BF10-5EFF6B96DA8C}"/>
    <cellStyle name="Note 2 2 5 2 3 2" xfId="16310" xr:uid="{67E1EB70-1C38-469B-BAE5-B7EE2712D55B}"/>
    <cellStyle name="Note 2 2 5 2 3 2 2" xfId="32967" xr:uid="{017681B5-FE3D-4671-8D27-C09A30E6619F}"/>
    <cellStyle name="Note 2 2 5 2 3 3" xfId="24639" xr:uid="{125D8C3D-45BA-42B7-B6BD-DBAC3E5181C0}"/>
    <cellStyle name="Note 2 2 5 2 4" xfId="10758" xr:uid="{080AE8D1-F427-4066-83DA-3FB91CA4DE95}"/>
    <cellStyle name="Note 2 2 5 2 4 2" xfId="27415" xr:uid="{D5B4C74B-2B43-49E9-A115-8B5F60631735}"/>
    <cellStyle name="Note 2 2 5 2 5" xfId="19087" xr:uid="{6EFAE866-EE2C-4D8A-B7D8-34F6F5D27504}"/>
    <cellStyle name="Note 2 2 5 3" xfId="3877" xr:uid="{5C788997-A3C8-438C-8DFB-17C9D2F0FF41}"/>
    <cellStyle name="Note 2 2 5 3 2" xfId="12207" xr:uid="{EEF2CE98-B3CC-4164-B54C-48E18EA4FF5F}"/>
    <cellStyle name="Note 2 2 5 3 2 2" xfId="28864" xr:uid="{A9C35DE0-1660-4656-885D-5C65C7C72BD4}"/>
    <cellStyle name="Note 2 2 5 3 3" xfId="20536" xr:uid="{B1FB8797-FA3E-4CF2-B1E2-EC420BDC3057}"/>
    <cellStyle name="Note 2 2 5 4" xfId="6653" xr:uid="{01967F41-925C-41B8-9A92-64A7F5AF1EEB}"/>
    <cellStyle name="Note 2 2 5 4 2" xfId="14983" xr:uid="{F3156227-F2B3-4C16-9CCF-4F501A057D48}"/>
    <cellStyle name="Note 2 2 5 4 2 2" xfId="31640" xr:uid="{6B2431D7-DDF4-4469-A7D4-1F5BD6C19BF6}"/>
    <cellStyle name="Note 2 2 5 4 3" xfId="23312" xr:uid="{F7E0BFB1-2D5C-4935-820D-12FB173FE0F8}"/>
    <cellStyle name="Note 2 2 5 5" xfId="9431" xr:uid="{D5C6EBE1-4A85-41E4-AE16-A4865E725099}"/>
    <cellStyle name="Note 2 2 5 5 2" xfId="26088" xr:uid="{043ABFB9-655D-4393-BD7F-7EBFEB9B9180}"/>
    <cellStyle name="Note 2 2 5 6" xfId="17760" xr:uid="{591D4DE0-0A5B-4261-A7C0-823EC06C4652}"/>
    <cellStyle name="Note 2 2 6" xfId="1351" xr:uid="{13BC9B01-74CB-4C3E-A728-60666B547628}"/>
    <cellStyle name="Note 2 2 6 2" xfId="2679" xr:uid="{67860863-5D91-4B55-A4A3-2284840FDA43}"/>
    <cellStyle name="Note 2 2 6 2 2" xfId="5469" xr:uid="{A97405C1-6276-4091-AC4E-BACB7F712A17}"/>
    <cellStyle name="Note 2 2 6 2 2 2" xfId="13799" xr:uid="{66D3AA0C-9824-422A-B776-3DD8DFCE13A7}"/>
    <cellStyle name="Note 2 2 6 2 2 2 2" xfId="30456" xr:uid="{21CB8848-91BA-4347-A7CF-9AE0D5520FED}"/>
    <cellStyle name="Note 2 2 6 2 2 3" xfId="22128" xr:uid="{36752B53-243B-4223-BB8F-5BEFF3D3A1C6}"/>
    <cellStyle name="Note 2 2 6 2 3" xfId="8245" xr:uid="{CD3E4378-62C0-4619-9783-05B712C4078E}"/>
    <cellStyle name="Note 2 2 6 2 3 2" xfId="16575" xr:uid="{B8BFEC27-E904-4A54-88BE-3746176F5A1B}"/>
    <cellStyle name="Note 2 2 6 2 3 2 2" xfId="33232" xr:uid="{EEE9EAD5-4656-42F0-8F2F-37A50C39D497}"/>
    <cellStyle name="Note 2 2 6 2 3 3" xfId="24904" xr:uid="{10E851BD-C3A3-4137-B7CF-5C28F5BBC473}"/>
    <cellStyle name="Note 2 2 6 2 4" xfId="11023" xr:uid="{198C701A-C646-4081-8BD3-683A45D85DF6}"/>
    <cellStyle name="Note 2 2 6 2 4 2" xfId="27680" xr:uid="{4DCBB9CA-F30E-4B98-A35F-E880581CD9FA}"/>
    <cellStyle name="Note 2 2 6 2 5" xfId="19352" xr:uid="{5D965483-19D2-43ED-BDCB-8A584EEFC3BD}"/>
    <cellStyle name="Note 2 2 6 3" xfId="4142" xr:uid="{A38DF307-C00D-4F86-AAA3-4FBBD32571DC}"/>
    <cellStyle name="Note 2 2 6 3 2" xfId="12472" xr:uid="{4D17F854-AAF4-464F-ADF0-C148DA4644E9}"/>
    <cellStyle name="Note 2 2 6 3 2 2" xfId="29129" xr:uid="{08199815-F875-42AF-BDA5-E8969544961B}"/>
    <cellStyle name="Note 2 2 6 3 3" xfId="20801" xr:uid="{343A0C49-430F-4300-A2C3-F6B7A55FCD83}"/>
    <cellStyle name="Note 2 2 6 4" xfId="6918" xr:uid="{D85342FD-D51A-4C5F-BE05-9CF2E5BC534F}"/>
    <cellStyle name="Note 2 2 6 4 2" xfId="15248" xr:uid="{5DA3C796-1988-463E-B792-7AE1FDBB005C}"/>
    <cellStyle name="Note 2 2 6 4 2 2" xfId="31905" xr:uid="{FF8C19B1-4B1A-4451-814E-25EE30045889}"/>
    <cellStyle name="Note 2 2 6 4 3" xfId="23577" xr:uid="{CE034B42-2BE3-44EA-A2DE-7E2B7CF2C25D}"/>
    <cellStyle name="Note 2 2 6 5" xfId="9696" xr:uid="{6CBC9B04-B140-479A-9572-EDABAFAC77A7}"/>
    <cellStyle name="Note 2 2 6 5 2" xfId="26353" xr:uid="{C921652B-D9DB-43FE-B9E4-F440145CD7A7}"/>
    <cellStyle name="Note 2 2 6 6" xfId="18025" xr:uid="{9FB88DBF-8A56-4C28-8183-FCD83553E8C3}"/>
    <cellStyle name="Note 2 2 7" xfId="1466" xr:uid="{1B16E8DE-7404-4D9B-811F-1E3FCB11FDEF}"/>
    <cellStyle name="Note 2 2 7 2" xfId="4256" xr:uid="{E3B3DDF5-248D-4A16-AE23-686800923D20}"/>
    <cellStyle name="Note 2 2 7 2 2" xfId="12586" xr:uid="{C0C59CDA-7F2D-467D-82CC-70B207251AA9}"/>
    <cellStyle name="Note 2 2 7 2 2 2" xfId="29243" xr:uid="{F5EC10B6-E202-42B2-B931-1236473F1BDF}"/>
    <cellStyle name="Note 2 2 7 2 3" xfId="20915" xr:uid="{FAECA44F-B49D-496E-A881-DD3595A682A7}"/>
    <cellStyle name="Note 2 2 7 3" xfId="7032" xr:uid="{5691AC20-5A32-4245-A0EA-A43892B90113}"/>
    <cellStyle name="Note 2 2 7 3 2" xfId="15362" xr:uid="{642F0D45-DE54-4D0A-92B0-F0FB10801186}"/>
    <cellStyle name="Note 2 2 7 3 2 2" xfId="32019" xr:uid="{27AD7F05-5CEC-4C5C-9562-FA402634DB2D}"/>
    <cellStyle name="Note 2 2 7 3 3" xfId="23691" xr:uid="{D8D0848C-89AC-4EDA-9F89-6AB8D44EA074}"/>
    <cellStyle name="Note 2 2 7 4" xfId="9810" xr:uid="{0017E4DE-428E-4A61-A927-C377B16387DE}"/>
    <cellStyle name="Note 2 2 7 4 2" xfId="26467" xr:uid="{D167ACC2-0FF7-4423-997A-683971627228}"/>
    <cellStyle name="Note 2 2 7 5" xfId="18139" xr:uid="{6C250D1A-0230-422F-BDA3-B9807AF5DDA4}"/>
    <cellStyle name="Note 2 2 8" xfId="2929" xr:uid="{D260B561-2351-4F81-A5FB-0854972A4533}"/>
    <cellStyle name="Note 2 2 8 2" xfId="11259" xr:uid="{8551C73B-F629-4AD1-87D1-26085FCFAA49}"/>
    <cellStyle name="Note 2 2 8 2 2" xfId="27916" xr:uid="{8948EA23-324F-4796-BE4E-42E09CBCC830}"/>
    <cellStyle name="Note 2 2 8 3" xfId="19588" xr:uid="{A94C77E3-0F31-46B5-9D8E-9207699EB49A}"/>
    <cellStyle name="Note 2 2 9" xfId="5705" xr:uid="{4BDFDC99-1751-47A1-A6E5-A88040E09036}"/>
    <cellStyle name="Note 2 2 9 2" xfId="14035" xr:uid="{5DC2B1A4-8CED-4F51-995C-802C01D2890A}"/>
    <cellStyle name="Note 2 2 9 2 2" xfId="30692" xr:uid="{D84D922B-46CA-440B-B15F-1F2F5A536AB3}"/>
    <cellStyle name="Note 2 2 9 3" xfId="22364" xr:uid="{C1E8F164-C5EE-4AD5-A482-862638209FA6}"/>
    <cellStyle name="Note 2 3" xfId="190" xr:uid="{BC39AE34-7FB0-44C4-B53D-65F2F687B897}"/>
    <cellStyle name="Note 2 3 10" xfId="34401" xr:uid="{AA328076-A778-4A39-AE9E-08E7E9B5612A}"/>
    <cellStyle name="Note 2 3 11" xfId="34754" xr:uid="{48AD149B-FEA0-472D-B8CF-C5A194830504}"/>
    <cellStyle name="Note 2 3 2" xfId="431" xr:uid="{ADAE498F-0E53-4214-9F11-138DE2E8232C}"/>
    <cellStyle name="Note 2 3 2 2" xfId="908" xr:uid="{CEE729CC-93B9-479B-8E2A-9187CAF61039}"/>
    <cellStyle name="Note 2 3 2 2 2" xfId="2236" xr:uid="{37091C96-0468-4821-814F-351DB70395A9}"/>
    <cellStyle name="Note 2 3 2 2 2 2" xfId="5026" xr:uid="{8D4E1FAD-8C2B-43F1-8962-37C8DB6E8D3E}"/>
    <cellStyle name="Note 2 3 2 2 2 2 2" xfId="13356" xr:uid="{C72F4FF9-1110-4FE5-9B8F-E93CEF5C0D36}"/>
    <cellStyle name="Note 2 3 2 2 2 2 2 2" xfId="30013" xr:uid="{64240BA1-FA5D-445A-9936-ABF46030EEC4}"/>
    <cellStyle name="Note 2 3 2 2 2 2 3" xfId="21685" xr:uid="{E7A15045-6A13-47EA-80A5-AEDF942B3506}"/>
    <cellStyle name="Note 2 3 2 2 2 3" xfId="7802" xr:uid="{C9E39D4C-7684-41B6-BFD7-82E50C8C632D}"/>
    <cellStyle name="Note 2 3 2 2 2 3 2" xfId="16132" xr:uid="{1D52802B-1C09-4BBD-8461-AFF4D827AB8D}"/>
    <cellStyle name="Note 2 3 2 2 2 3 2 2" xfId="32789" xr:uid="{4CEF53A3-4BE6-4946-8AA0-376EBD733EFB}"/>
    <cellStyle name="Note 2 3 2 2 2 3 3" xfId="24461" xr:uid="{6F953077-C2BD-4FD5-BE44-84846E73B3C6}"/>
    <cellStyle name="Note 2 3 2 2 2 4" xfId="10580" xr:uid="{C5FBAEE3-4471-4C74-83DD-0C9F1F08609D}"/>
    <cellStyle name="Note 2 3 2 2 2 4 2" xfId="27237" xr:uid="{118803F9-1625-4F9C-A839-2C82F4D1D663}"/>
    <cellStyle name="Note 2 3 2 2 2 5" xfId="18909" xr:uid="{4E99570F-19A4-4280-A82E-C3BDDFB811F4}"/>
    <cellStyle name="Note 2 3 2 2 3" xfId="3699" xr:uid="{8A207690-C927-4FDB-9236-22317DC4F8CD}"/>
    <cellStyle name="Note 2 3 2 2 3 2" xfId="12029" xr:uid="{7C0B87BF-1021-4D11-AE72-AE90DEEFB095}"/>
    <cellStyle name="Note 2 3 2 2 3 2 2" xfId="28686" xr:uid="{431ACA4D-6A5C-4042-9C5C-45E3608DB5B9}"/>
    <cellStyle name="Note 2 3 2 2 3 3" xfId="20358" xr:uid="{F822573A-D24C-4BF1-B3BE-6C1C3D876D3E}"/>
    <cellStyle name="Note 2 3 2 2 4" xfId="6475" xr:uid="{555B76FC-8844-45EA-9A12-5A11FBCAF148}"/>
    <cellStyle name="Note 2 3 2 2 4 2" xfId="14805" xr:uid="{CD57153F-F4D8-494A-B05C-44163C63F8FA}"/>
    <cellStyle name="Note 2 3 2 2 4 2 2" xfId="31462" xr:uid="{649B145C-49E9-499D-937D-16BE2B5118DC}"/>
    <cellStyle name="Note 2 3 2 2 4 3" xfId="23134" xr:uid="{EB7D6990-CA49-4225-97EF-4CF339FAA509}"/>
    <cellStyle name="Note 2 3 2 2 5" xfId="9253" xr:uid="{48CCEFE6-F5A4-4EA1-86F2-720BD9D76813}"/>
    <cellStyle name="Note 2 3 2 2 5 2" xfId="25910" xr:uid="{DB842859-E6AB-4712-94F9-C0AC9C3D60DF}"/>
    <cellStyle name="Note 2 3 2 2 6" xfId="17582" xr:uid="{63A67ABF-C790-47BC-B813-59F8A9B55E3E}"/>
    <cellStyle name="Note 2 3 2 3" xfId="1761" xr:uid="{78051960-C8FB-4541-8F44-7AC50472C7D0}"/>
    <cellStyle name="Note 2 3 2 3 2" xfId="4551" xr:uid="{3D111A81-CBCA-4FF5-845E-C44FF01FE37D}"/>
    <cellStyle name="Note 2 3 2 3 2 2" xfId="12881" xr:uid="{12DE859E-38EF-4D56-BB4E-6435CF8B71A7}"/>
    <cellStyle name="Note 2 3 2 3 2 2 2" xfId="29538" xr:uid="{85FC82F4-321C-49A6-9099-2EDA5DED6C25}"/>
    <cellStyle name="Note 2 3 2 3 2 3" xfId="21210" xr:uid="{F09EE9C1-2397-4713-9C1B-85355AAC025A}"/>
    <cellStyle name="Note 2 3 2 3 3" xfId="7327" xr:uid="{01B5180E-3F0A-46D4-835A-5780175AA5A4}"/>
    <cellStyle name="Note 2 3 2 3 3 2" xfId="15657" xr:uid="{B48C7E58-FC97-412D-B4D5-640E9FA0FD6D}"/>
    <cellStyle name="Note 2 3 2 3 3 2 2" xfId="32314" xr:uid="{DD5EAE8D-5FB6-4B37-B47F-5CA6EF950CFB}"/>
    <cellStyle name="Note 2 3 2 3 3 3" xfId="23986" xr:uid="{6FAC62BB-164E-43EB-B91C-14D6BB33B27E}"/>
    <cellStyle name="Note 2 3 2 3 4" xfId="10105" xr:uid="{D9C7CCFF-9227-4F8D-8105-AB06D9854969}"/>
    <cellStyle name="Note 2 3 2 3 4 2" xfId="26762" xr:uid="{699AC75C-D553-435E-9133-E17BB59C6A83}"/>
    <cellStyle name="Note 2 3 2 3 5" xfId="18434" xr:uid="{8D416BEE-73C6-4F4F-8D51-10E4847C88A6}"/>
    <cellStyle name="Note 2 3 2 4" xfId="3224" xr:uid="{722022CB-F1F0-44A9-8381-BFD7376CE9A7}"/>
    <cellStyle name="Note 2 3 2 4 2" xfId="11554" xr:uid="{6BA237AC-92AA-4D45-B064-5A2D5EAC5CEC}"/>
    <cellStyle name="Note 2 3 2 4 2 2" xfId="28211" xr:uid="{2EFF54BE-36C8-49FF-8C94-99BA385B847D}"/>
    <cellStyle name="Note 2 3 2 4 3" xfId="19883" xr:uid="{8AD871FA-D7B1-4D05-B919-BBA05D3C5961}"/>
    <cellStyle name="Note 2 3 2 5" xfId="6000" xr:uid="{DC1011CB-42FE-4A03-A418-C74FA9FC2061}"/>
    <cellStyle name="Note 2 3 2 5 2" xfId="14330" xr:uid="{E7A1F852-E792-4351-9BC3-242DFD302EAC}"/>
    <cellStyle name="Note 2 3 2 5 2 2" xfId="30987" xr:uid="{882B6DC4-DD3B-47C1-95A7-AB75EA18B1F4}"/>
    <cellStyle name="Note 2 3 2 5 3" xfId="22659" xr:uid="{08DD82A6-F00D-45FF-BD49-AD1C63048383}"/>
    <cellStyle name="Note 2 3 2 6" xfId="8778" xr:uid="{DF82FDEE-1DFF-4EAA-9850-CC46B1CF3DF8}"/>
    <cellStyle name="Note 2 3 2 6 2" xfId="25435" xr:uid="{E4D61EF7-FABF-4726-A517-1392FEB240D6}"/>
    <cellStyle name="Note 2 3 2 7" xfId="17107" xr:uid="{45E642F8-F272-4849-9E14-EF888D53D53B}"/>
    <cellStyle name="Note 2 3 2 8" xfId="34616" xr:uid="{88D2231E-9DB2-46BE-A70D-2096FFFC85E9}"/>
    <cellStyle name="Note 2 3 2 9" xfId="34814" xr:uid="{58164197-7619-4794-8BBF-91E7558654C7}"/>
    <cellStyle name="Note 2 3 3" xfId="667" xr:uid="{9C965D3E-2530-42AA-A807-7A7D1A281976}"/>
    <cellStyle name="Note 2 3 3 2" xfId="1997" xr:uid="{1FE33205-B68E-4E69-9CB7-29A51DDE87BD}"/>
    <cellStyle name="Note 2 3 3 2 2" xfId="4787" xr:uid="{8E498AEA-37AA-44CA-B795-423C15B22C7D}"/>
    <cellStyle name="Note 2 3 3 2 2 2" xfId="13117" xr:uid="{1C963D41-BE92-430A-AC53-6D1A1B127E23}"/>
    <cellStyle name="Note 2 3 3 2 2 2 2" xfId="29774" xr:uid="{B547DF69-8201-40C9-B06A-41A3A59332E6}"/>
    <cellStyle name="Note 2 3 3 2 2 3" xfId="21446" xr:uid="{DBABB701-9A81-4141-A887-BD6377EBCA40}"/>
    <cellStyle name="Note 2 3 3 2 3" xfId="7563" xr:uid="{6E6085E6-9F28-4C43-8A55-41D5BC79F594}"/>
    <cellStyle name="Note 2 3 3 2 3 2" xfId="15893" xr:uid="{5A9DDF0B-D99D-4F9A-B924-543AF0D78BAB}"/>
    <cellStyle name="Note 2 3 3 2 3 2 2" xfId="32550" xr:uid="{E18490DA-F10C-40B6-BB46-1534A0E6FFCB}"/>
    <cellStyle name="Note 2 3 3 2 3 3" xfId="24222" xr:uid="{A4B45F37-C888-4678-BA9E-C9DCBB05B9E7}"/>
    <cellStyle name="Note 2 3 3 2 4" xfId="10341" xr:uid="{D304E4B4-4187-4EF2-A55C-2A8C88E82C61}"/>
    <cellStyle name="Note 2 3 3 2 4 2" xfId="26998" xr:uid="{88FB4D04-4351-427E-A01D-7C67DBFBCCBF}"/>
    <cellStyle name="Note 2 3 3 2 5" xfId="18670" xr:uid="{F5FFC291-C09C-41C5-AF34-976B060F6903}"/>
    <cellStyle name="Note 2 3 3 3" xfId="3460" xr:uid="{0F97C153-D210-4BF4-B9EF-A32BE18975E3}"/>
    <cellStyle name="Note 2 3 3 3 2" xfId="11790" xr:uid="{76B0F1EE-AAC5-4D2D-9B83-D5AF6E96AD2A}"/>
    <cellStyle name="Note 2 3 3 3 2 2" xfId="28447" xr:uid="{E255520E-B64C-4437-AB84-A11BCDFB9A82}"/>
    <cellStyle name="Note 2 3 3 3 3" xfId="20119" xr:uid="{B8B77AE9-835B-4C52-861E-3F2BF12D1BAE}"/>
    <cellStyle name="Note 2 3 3 4" xfId="6236" xr:uid="{839687D5-3EDB-40AD-B2B0-17B1C7D945A9}"/>
    <cellStyle name="Note 2 3 3 4 2" xfId="14566" xr:uid="{356CBDF1-3602-4D47-8714-8BF6128645BD}"/>
    <cellStyle name="Note 2 3 3 4 2 2" xfId="31223" xr:uid="{9166BA2F-CB61-4CB7-9593-CE4C0CE9B794}"/>
    <cellStyle name="Note 2 3 3 4 3" xfId="22895" xr:uid="{FA36DF3E-D61A-4322-A680-9FABB0AE36CB}"/>
    <cellStyle name="Note 2 3 3 5" xfId="9014" xr:uid="{9D4357A0-4A86-4DA4-A1CF-132202B3DDAC}"/>
    <cellStyle name="Note 2 3 3 5 2" xfId="25671" xr:uid="{1252BA45-0415-4B6E-A4D0-3CEE9CAAAA19}"/>
    <cellStyle name="Note 2 3 3 6" xfId="17343" xr:uid="{36EC3013-9F02-4930-947E-616898A84212}"/>
    <cellStyle name="Note 2 3 4" xfId="1144" xr:uid="{62531732-87EB-40B5-8ECA-56BF871BC980}"/>
    <cellStyle name="Note 2 3 4 2" xfId="2472" xr:uid="{2015F996-B0CE-40D5-8C01-395B0522487F}"/>
    <cellStyle name="Note 2 3 4 2 2" xfId="5262" xr:uid="{B5A93A1D-E6DA-4ED6-9724-28F3B62B5F00}"/>
    <cellStyle name="Note 2 3 4 2 2 2" xfId="13592" xr:uid="{0D3B9747-AAF3-46C3-ACE0-9E4703D5B639}"/>
    <cellStyle name="Note 2 3 4 2 2 2 2" xfId="30249" xr:uid="{5545D0FF-E57C-4254-8D81-078501CEAEE9}"/>
    <cellStyle name="Note 2 3 4 2 2 3" xfId="21921" xr:uid="{B9B7E6BB-BB1A-4254-90A9-7D49D11B53C6}"/>
    <cellStyle name="Note 2 3 4 2 3" xfId="8038" xr:uid="{FBAB632F-EB77-46E1-8256-15EB9A1EF8F6}"/>
    <cellStyle name="Note 2 3 4 2 3 2" xfId="16368" xr:uid="{063FF91D-DED8-4540-BAB1-088C60F41151}"/>
    <cellStyle name="Note 2 3 4 2 3 2 2" xfId="33025" xr:uid="{B0D26E19-A79A-455D-8BF0-84720825183E}"/>
    <cellStyle name="Note 2 3 4 2 3 3" xfId="24697" xr:uid="{F7345405-BE44-45F2-9B6F-8EC7C1F087DF}"/>
    <cellStyle name="Note 2 3 4 2 4" xfId="10816" xr:uid="{DD301ABE-082A-4879-9948-1CBB2D117D71}"/>
    <cellStyle name="Note 2 3 4 2 4 2" xfId="27473" xr:uid="{0FA4704D-0A2E-425C-88F1-174AC729B64A}"/>
    <cellStyle name="Note 2 3 4 2 5" xfId="19145" xr:uid="{40828764-F57B-42B2-BE22-C61357E90669}"/>
    <cellStyle name="Note 2 3 4 3" xfId="3935" xr:uid="{466B1BDD-D934-41BB-9A8F-129713604303}"/>
    <cellStyle name="Note 2 3 4 3 2" xfId="12265" xr:uid="{1757753E-A8C7-4B19-AE2B-D4E9230337D5}"/>
    <cellStyle name="Note 2 3 4 3 2 2" xfId="28922" xr:uid="{84DF91AC-EABB-408F-AB93-E27EB522232C}"/>
    <cellStyle name="Note 2 3 4 3 3" xfId="20594" xr:uid="{36E90E7C-D335-48E2-836C-8573FDFDF04B}"/>
    <cellStyle name="Note 2 3 4 4" xfId="6711" xr:uid="{D252BED5-C871-4F5B-9184-2BFE37317531}"/>
    <cellStyle name="Note 2 3 4 4 2" xfId="15041" xr:uid="{D67A909D-1F49-4ADF-A46A-78F6087799A4}"/>
    <cellStyle name="Note 2 3 4 4 2 2" xfId="31698" xr:uid="{E96AE42A-524C-4E2F-A61E-D58AB105BEC8}"/>
    <cellStyle name="Note 2 3 4 4 3" xfId="23370" xr:uid="{54419DE3-93A2-47C5-8408-751744FC20A3}"/>
    <cellStyle name="Note 2 3 4 5" xfId="9489" xr:uid="{F6E41068-E8B8-42D9-82B4-0ACFA0C78EB9}"/>
    <cellStyle name="Note 2 3 4 5 2" xfId="26146" xr:uid="{96CD26B9-40E8-4806-9A2C-391AE9197087}"/>
    <cellStyle name="Note 2 3 4 6" xfId="17818" xr:uid="{8B6F04C9-8370-4CAE-A5A1-A0D4EB265415}"/>
    <cellStyle name="Note 2 3 5" xfId="1524" xr:uid="{BB3F6F31-F795-4F5F-8B66-4BB2BE5F2835}"/>
    <cellStyle name="Note 2 3 5 2" xfId="4314" xr:uid="{F9A4C7E7-8FE4-43E3-B595-9CEBE2CCF0C8}"/>
    <cellStyle name="Note 2 3 5 2 2" xfId="12644" xr:uid="{54E08EE8-D73E-479E-91F6-C689512900D7}"/>
    <cellStyle name="Note 2 3 5 2 2 2" xfId="29301" xr:uid="{6FF95ADE-2EDC-43CC-859A-B2C36088288E}"/>
    <cellStyle name="Note 2 3 5 2 3" xfId="20973" xr:uid="{A324B9D6-DA6E-44B6-91F2-5167AA7B243F}"/>
    <cellStyle name="Note 2 3 5 3" xfId="7090" xr:uid="{CACC4B57-BEE8-46EC-B941-7C8D08595C73}"/>
    <cellStyle name="Note 2 3 5 3 2" xfId="15420" xr:uid="{934D14C8-2471-4F02-9E36-5287EF06EED4}"/>
    <cellStyle name="Note 2 3 5 3 2 2" xfId="32077" xr:uid="{78EE6ABD-C9B9-4E18-95A4-D6A314F45729}"/>
    <cellStyle name="Note 2 3 5 3 3" xfId="23749" xr:uid="{AE425284-F88A-4AA7-B9F4-8A774A7DF9B5}"/>
    <cellStyle name="Note 2 3 5 4" xfId="9868" xr:uid="{EE435BC1-081A-4007-A593-9D2472801195}"/>
    <cellStyle name="Note 2 3 5 4 2" xfId="26525" xr:uid="{D5E0007E-4BF3-42EB-B66E-074704901B77}"/>
    <cellStyle name="Note 2 3 5 5" xfId="18197" xr:uid="{5CC4641A-A629-4C99-BB43-EC666EE685A7}"/>
    <cellStyle name="Note 2 3 6" xfId="2987" xr:uid="{8BF016CA-EABE-4520-8B20-360434231CCC}"/>
    <cellStyle name="Note 2 3 6 2" xfId="11317" xr:uid="{0A423F21-0CA1-4034-9B06-ACDF99574094}"/>
    <cellStyle name="Note 2 3 6 2 2" xfId="27974" xr:uid="{85B9A760-919B-40BE-A62D-B8C98B7933A4}"/>
    <cellStyle name="Note 2 3 6 3" xfId="19646" xr:uid="{D1447368-4D79-47E2-97BD-B533C4515631}"/>
    <cellStyle name="Note 2 3 7" xfId="5763" xr:uid="{E84CAAE0-44E2-49B7-9FEE-F48EADD834E1}"/>
    <cellStyle name="Note 2 3 7 2" xfId="14093" xr:uid="{43D8CCD9-7D02-40CB-9E86-F8EED745321B}"/>
    <cellStyle name="Note 2 3 7 2 2" xfId="30750" xr:uid="{DC6747ED-B1FA-4F11-A945-D41CF73F1B48}"/>
    <cellStyle name="Note 2 3 7 3" xfId="22422" xr:uid="{E5DB4901-9BEC-47D7-837C-208E71890541}"/>
    <cellStyle name="Note 2 3 8" xfId="8541" xr:uid="{DA6CE641-9FF3-4C86-81A5-0BBB8C2B4895}"/>
    <cellStyle name="Note 2 3 8 2" xfId="25198" xr:uid="{EB900774-8E51-42D9-A9FB-2B81E34E8BFF}"/>
    <cellStyle name="Note 2 3 9" xfId="16870" xr:uid="{AB5741F2-3D33-4BE6-8F23-8C64BEBA4489}"/>
    <cellStyle name="Note 2 4" xfId="315" xr:uid="{6B7C6DBF-E4D0-472B-BD57-E774C1EF5666}"/>
    <cellStyle name="Note 2 4 2" xfId="796" xr:uid="{E02E6A7A-499A-4A4D-945A-F9D17E24742C}"/>
    <cellStyle name="Note 2 4 2 2" xfId="2124" xr:uid="{7A64B447-6354-4F16-9C48-F6E826EBC905}"/>
    <cellStyle name="Note 2 4 2 2 2" xfId="4914" xr:uid="{F53DFFDF-7D4D-4B3D-A354-B4D6477960A4}"/>
    <cellStyle name="Note 2 4 2 2 2 2" xfId="13244" xr:uid="{4941D19D-ED4E-4676-B05D-B600C06DD208}"/>
    <cellStyle name="Note 2 4 2 2 2 2 2" xfId="29901" xr:uid="{FE7EE40F-1740-407A-A3B8-18BE247EA575}"/>
    <cellStyle name="Note 2 4 2 2 2 3" xfId="21573" xr:uid="{640747B0-A403-4D31-89BD-C789C3C98FAB}"/>
    <cellStyle name="Note 2 4 2 2 3" xfId="7690" xr:uid="{57819819-BA3A-471C-8A65-E08DA02BDA1E}"/>
    <cellStyle name="Note 2 4 2 2 3 2" xfId="16020" xr:uid="{80586352-18D5-43B0-9AFF-80DB8A3FEAC7}"/>
    <cellStyle name="Note 2 4 2 2 3 2 2" xfId="32677" xr:uid="{CE7DDAC6-8E27-4BDA-88DA-CF6712A41B37}"/>
    <cellStyle name="Note 2 4 2 2 3 3" xfId="24349" xr:uid="{1468D076-8D2E-463C-8508-5143D966FF34}"/>
    <cellStyle name="Note 2 4 2 2 4" xfId="10468" xr:uid="{1578B8AD-561A-4EC5-A992-1C7A1FAF12BE}"/>
    <cellStyle name="Note 2 4 2 2 4 2" xfId="27125" xr:uid="{59D5B71D-261B-4FCD-B9C3-91CA8C6DA711}"/>
    <cellStyle name="Note 2 4 2 2 5" xfId="18797" xr:uid="{CBDCD6F8-7B4D-47CD-BD84-BD4274C23926}"/>
    <cellStyle name="Note 2 4 2 3" xfId="3587" xr:uid="{F3A855FF-2B37-4228-AE27-71EB45572519}"/>
    <cellStyle name="Note 2 4 2 3 2" xfId="11917" xr:uid="{A565E6C5-E22E-4082-871A-C415F19A88C7}"/>
    <cellStyle name="Note 2 4 2 3 2 2" xfId="28574" xr:uid="{EF028BE0-B87A-442A-977D-DEF9C99CB858}"/>
    <cellStyle name="Note 2 4 2 3 3" xfId="20246" xr:uid="{3CAD150B-8D63-4A95-9FFD-87C5077F06B0}"/>
    <cellStyle name="Note 2 4 2 4" xfId="6363" xr:uid="{C50087D4-2765-468F-BE1D-CF13900ECA8E}"/>
    <cellStyle name="Note 2 4 2 4 2" xfId="14693" xr:uid="{A40BCE67-5027-4C0B-8C16-9BD7212870EE}"/>
    <cellStyle name="Note 2 4 2 4 2 2" xfId="31350" xr:uid="{9F628314-0379-4B71-BC13-E42081C3C377}"/>
    <cellStyle name="Note 2 4 2 4 3" xfId="23022" xr:uid="{8CAF3DF7-59C8-40C0-8D98-099796C7A4AD}"/>
    <cellStyle name="Note 2 4 2 5" xfId="9141" xr:uid="{A7622D0D-93C0-4A71-974A-A29EAA8A29F9}"/>
    <cellStyle name="Note 2 4 2 5 2" xfId="25798" xr:uid="{DC5601A2-2679-4670-BAD0-109454AF477B}"/>
    <cellStyle name="Note 2 4 2 6" xfId="17470" xr:uid="{56523DA0-1015-4CE9-B11C-0EF1B52BCF91}"/>
    <cellStyle name="Note 2 4 2 7" xfId="34511" xr:uid="{D279B2BA-84CC-4D90-A154-820703E03906}"/>
    <cellStyle name="Note 2 4 3" xfId="1645" xr:uid="{7AAE16F9-0B6A-4EF4-AC81-0E410E83F798}"/>
    <cellStyle name="Note 2 4 3 2" xfId="4435" xr:uid="{F8FCCF97-EB32-4335-B25F-E589DE83BCE1}"/>
    <cellStyle name="Note 2 4 3 2 2" xfId="12765" xr:uid="{E42B7E6D-C472-43B2-ADAB-C997E90AF913}"/>
    <cellStyle name="Note 2 4 3 2 2 2" xfId="29422" xr:uid="{ADA76090-CE35-44A8-8466-4B1A3C970495}"/>
    <cellStyle name="Note 2 4 3 2 3" xfId="21094" xr:uid="{7872D45F-522B-498A-803C-E12BB3BDE0FD}"/>
    <cellStyle name="Note 2 4 3 3" xfId="7211" xr:uid="{7CC41BF8-6FB3-4858-8772-6499E50EB933}"/>
    <cellStyle name="Note 2 4 3 3 2" xfId="15541" xr:uid="{55EA49E4-6451-484C-A1B0-EB96C8B4CA11}"/>
    <cellStyle name="Note 2 4 3 3 2 2" xfId="32198" xr:uid="{ABDACBFB-B44D-43C7-A7B0-5DD0D3B304CC}"/>
    <cellStyle name="Note 2 4 3 3 3" xfId="23870" xr:uid="{47033B23-6471-40E1-B6E7-0AE127128933}"/>
    <cellStyle name="Note 2 4 3 4" xfId="9989" xr:uid="{5B8C1C07-00B4-4AED-AE84-EBE6B2F56BC3}"/>
    <cellStyle name="Note 2 4 3 4 2" xfId="26646" xr:uid="{D8EE5053-90F0-4691-8827-59465E8EBD47}"/>
    <cellStyle name="Note 2 4 3 5" xfId="18318" xr:uid="{18DDED91-4287-4D42-8605-1B3EE3BB9240}"/>
    <cellStyle name="Note 2 4 4" xfId="3108" xr:uid="{B93F878C-2CE2-4D72-98DA-5ABD4D7296AF}"/>
    <cellStyle name="Note 2 4 4 2" xfId="11438" xr:uid="{149C0DD6-565B-494D-A1C9-30CF5EE3C4BE}"/>
    <cellStyle name="Note 2 4 4 2 2" xfId="28095" xr:uid="{A4AB4875-3A87-4463-AB9D-18F8668B5B15}"/>
    <cellStyle name="Note 2 4 4 3" xfId="19767" xr:uid="{778771A5-010B-4BBA-98E6-78F9C8FDE102}"/>
    <cellStyle name="Note 2 4 5" xfId="5884" xr:uid="{81EA08B1-8968-4379-AED4-BF67D2FE0A47}"/>
    <cellStyle name="Note 2 4 5 2" xfId="14214" xr:uid="{CC97751C-FE10-4D4C-BF74-F626E2901F68}"/>
    <cellStyle name="Note 2 4 5 2 2" xfId="30871" xr:uid="{9BB04C71-8095-4CD1-8A96-AEF684953D2D}"/>
    <cellStyle name="Note 2 4 5 3" xfId="22543" xr:uid="{D3DAE699-C85F-4762-87C0-03146894D38D}"/>
    <cellStyle name="Note 2 4 6" xfId="8662" xr:uid="{FD50BCED-DBF2-48E1-8BC2-0F2141BBCE0E}"/>
    <cellStyle name="Note 2 4 6 2" xfId="25319" xr:uid="{45C09278-F0AA-4672-8D96-C90300C95578}"/>
    <cellStyle name="Note 2 4 7" xfId="16991" xr:uid="{959A7C14-0A4E-4F78-858A-50EDBC50E423}"/>
    <cellStyle name="Note 2 4 8" xfId="34296" xr:uid="{0CD1617A-727C-4E82-87A0-0772E6481363}"/>
    <cellStyle name="Note 2 4 9" xfId="34774" xr:uid="{E8FDB99B-9130-4DFD-BD1A-2B0501B9A806}"/>
    <cellStyle name="Note 2 5" xfId="551" xr:uid="{7B6E19FB-48C7-4F8A-89E6-8AD7DB41AE47}"/>
    <cellStyle name="Note 2 5 2" xfId="1881" xr:uid="{76C46A53-6E07-47A1-B6EC-F9B6DA9A61E1}"/>
    <cellStyle name="Note 2 5 2 2" xfId="4671" xr:uid="{15B443EA-E655-4A65-A766-090224E9CBDA}"/>
    <cellStyle name="Note 2 5 2 2 2" xfId="13001" xr:uid="{B160B3EF-4210-4B04-BD76-271FBC184118}"/>
    <cellStyle name="Note 2 5 2 2 2 2" xfId="29658" xr:uid="{0B16183B-16F1-4A67-BC5D-53FE3EA77F50}"/>
    <cellStyle name="Note 2 5 2 2 3" xfId="21330" xr:uid="{298628BC-1191-4133-8127-9C317E1E368E}"/>
    <cellStyle name="Note 2 5 2 3" xfId="7447" xr:uid="{B7C4C87A-2ADB-4B34-927E-26787981CC79}"/>
    <cellStyle name="Note 2 5 2 3 2" xfId="15777" xr:uid="{DAFB059A-C937-4732-9062-D765B0ED6294}"/>
    <cellStyle name="Note 2 5 2 3 2 2" xfId="32434" xr:uid="{CFFFF27D-7009-4207-86B0-E4C3500281D2}"/>
    <cellStyle name="Note 2 5 2 3 3" xfId="24106" xr:uid="{AE483DF9-5897-4D1C-8E29-2FF8523FAA29}"/>
    <cellStyle name="Note 2 5 2 4" xfId="10225" xr:uid="{14BD581B-ED01-4441-89EC-C743E1519A57}"/>
    <cellStyle name="Note 2 5 2 4 2" xfId="26882" xr:uid="{87688C72-CF43-4EBF-A516-5456EE21C899}"/>
    <cellStyle name="Note 2 5 2 5" xfId="18554" xr:uid="{79675700-E1D0-44C3-9CA2-0C9E34ECD359}"/>
    <cellStyle name="Note 2 5 3" xfId="3344" xr:uid="{2F76200B-2E62-4841-9439-BFB3317D9022}"/>
    <cellStyle name="Note 2 5 3 2" xfId="11674" xr:uid="{AAA8D6AD-C4BE-4689-B54D-16FDC8411B38}"/>
    <cellStyle name="Note 2 5 3 2 2" xfId="28331" xr:uid="{8C4DA6D6-C2BE-4155-88DD-8A3CB406D73B}"/>
    <cellStyle name="Note 2 5 3 3" xfId="20003" xr:uid="{A857CC40-174D-4D78-B581-3CA055D62E60}"/>
    <cellStyle name="Note 2 5 4" xfId="6120" xr:uid="{BB971125-68F2-499F-8367-4D3D225337A2}"/>
    <cellStyle name="Note 2 5 4 2" xfId="14450" xr:uid="{C6447453-3F5F-4FF0-8A82-1F4A25109E4E}"/>
    <cellStyle name="Note 2 5 4 2 2" xfId="31107" xr:uid="{729DAEB8-22BC-428D-B9FF-281394409AEA}"/>
    <cellStyle name="Note 2 5 4 3" xfId="22779" xr:uid="{FC53B793-211A-49E1-B8A5-2419EDF3717C}"/>
    <cellStyle name="Note 2 5 5" xfId="8898" xr:uid="{1CA62A77-B5F9-410E-9679-D620BC86E250}"/>
    <cellStyle name="Note 2 5 5 2" xfId="25555" xr:uid="{1A8487E5-774C-4A78-83B8-6EF0D421A11A}"/>
    <cellStyle name="Note 2 5 6" xfId="17227" xr:uid="{5261FEA9-85C8-476D-90EA-FC6316816FBE}"/>
    <cellStyle name="Note 2 5 7" xfId="34460" xr:uid="{F7E2D6B2-291A-4BB7-BE0B-235A05DE15E7}"/>
    <cellStyle name="Note 2 6" xfId="1028" xr:uid="{6785457A-6983-4611-A551-E1DB9E8423DC}"/>
    <cellStyle name="Note 2 6 2" xfId="2356" xr:uid="{C425770A-E66E-41EB-A29A-659E078BE332}"/>
    <cellStyle name="Note 2 6 2 2" xfId="5146" xr:uid="{E747ADA8-232E-4416-87C3-94B656D12037}"/>
    <cellStyle name="Note 2 6 2 2 2" xfId="13476" xr:uid="{8A62AFA9-0EB2-4DB2-85CF-F141E00DC3BA}"/>
    <cellStyle name="Note 2 6 2 2 2 2" xfId="30133" xr:uid="{6557C1D7-7644-4C4B-9C46-F1384B0B6A41}"/>
    <cellStyle name="Note 2 6 2 2 3" xfId="21805" xr:uid="{6C01D634-2EF2-4DA9-9C41-E37CC00DA446}"/>
    <cellStyle name="Note 2 6 2 3" xfId="7922" xr:uid="{3E4F2AC2-3E9F-48A0-BE67-CFD118BD3DEF}"/>
    <cellStyle name="Note 2 6 2 3 2" xfId="16252" xr:uid="{4C3C5DC4-D631-4D2D-9646-8EB2D6E77EB2}"/>
    <cellStyle name="Note 2 6 2 3 2 2" xfId="32909" xr:uid="{089E0717-31F1-4B4A-9318-DF2B4425BDAA}"/>
    <cellStyle name="Note 2 6 2 3 3" xfId="24581" xr:uid="{48531B42-62A9-4FB6-9181-1B5C9E207097}"/>
    <cellStyle name="Note 2 6 2 4" xfId="10700" xr:uid="{CE351735-EEDE-4007-819F-2B88C040E595}"/>
    <cellStyle name="Note 2 6 2 4 2" xfId="27357" xr:uid="{51112AC5-B8BD-45A9-B771-78AC7B8A0EC0}"/>
    <cellStyle name="Note 2 6 2 5" xfId="19029" xr:uid="{78B2FBF1-96B7-4B4C-987C-470C3963D381}"/>
    <cellStyle name="Note 2 6 3" xfId="3819" xr:uid="{B2A2C9B7-1F03-475B-ACB3-7702FDDC53AC}"/>
    <cellStyle name="Note 2 6 3 2" xfId="12149" xr:uid="{9E0B98E1-BCBE-4A59-BA2B-A010D6810026}"/>
    <cellStyle name="Note 2 6 3 2 2" xfId="28806" xr:uid="{F0ADE8B7-D460-487A-9E86-D9C2272DA94B}"/>
    <cellStyle name="Note 2 6 3 3" xfId="20478" xr:uid="{70DF6A0F-14E9-4354-AC4D-32CAC28BFE0D}"/>
    <cellStyle name="Note 2 6 4" xfId="6595" xr:uid="{22B361DD-B391-482C-8B6B-5DDFDF6069F7}"/>
    <cellStyle name="Note 2 6 4 2" xfId="14925" xr:uid="{444DC120-163D-4142-8277-1EA5C0DCB42D}"/>
    <cellStyle name="Note 2 6 4 2 2" xfId="31582" xr:uid="{7DCA759C-F76A-4841-9C4B-FBC902364297}"/>
    <cellStyle name="Note 2 6 4 3" xfId="23254" xr:uid="{6E267450-58AC-4520-A242-6941E9C5D1BD}"/>
    <cellStyle name="Note 2 6 5" xfId="9373" xr:uid="{F04291ED-6D37-4250-A0FB-7C9EE710C78F}"/>
    <cellStyle name="Note 2 6 5 2" xfId="26030" xr:uid="{4567CC3F-3ADA-4DC8-919E-1117D5361440}"/>
    <cellStyle name="Note 2 6 6" xfId="17702" xr:uid="{BC0152B2-6723-49DE-B2BA-280F895872DD}"/>
    <cellStyle name="Note 2 7" xfId="1289" xr:uid="{CA22D91E-5CC7-4CBE-B947-E10FECCA90E1}"/>
    <cellStyle name="Note 2 7 2" xfId="2617" xr:uid="{11E498AF-06F7-41BB-96BE-D7F3EA7CB436}"/>
    <cellStyle name="Note 2 7 2 2" xfId="5407" xr:uid="{F2986A13-8457-4551-8044-B52EA56DB7D7}"/>
    <cellStyle name="Note 2 7 2 2 2" xfId="13737" xr:uid="{864376DC-84C4-4BAE-AD29-16B74AA776C7}"/>
    <cellStyle name="Note 2 7 2 2 2 2" xfId="30394" xr:uid="{8EFE10D2-91DB-43FB-9EC7-D134D70D9A3D}"/>
    <cellStyle name="Note 2 7 2 2 3" xfId="22066" xr:uid="{68D7792F-F1B6-466C-A49B-4DF75943ADBA}"/>
    <cellStyle name="Note 2 7 2 3" xfId="8183" xr:uid="{37FF9B5B-B3ED-4DD2-B050-129A4A73FFF5}"/>
    <cellStyle name="Note 2 7 2 3 2" xfId="16513" xr:uid="{335E87A2-3CF0-4430-A722-E19FAC5D04FE}"/>
    <cellStyle name="Note 2 7 2 3 2 2" xfId="33170" xr:uid="{0C58157B-8255-4F3A-950E-692FF5511737}"/>
    <cellStyle name="Note 2 7 2 3 3" xfId="24842" xr:uid="{4D745DE3-F755-4503-ABD8-F0F12051D55C}"/>
    <cellStyle name="Note 2 7 2 4" xfId="10961" xr:uid="{1909D13D-A5A8-4B77-85A1-E82D832D50DA}"/>
    <cellStyle name="Note 2 7 2 4 2" xfId="27618" xr:uid="{309F674D-5222-43E1-AD5D-D8F64028FEEE}"/>
    <cellStyle name="Note 2 7 2 5" xfId="19290" xr:uid="{5663B12A-58E6-418F-903E-25215B172B7D}"/>
    <cellStyle name="Note 2 7 3" xfId="4080" xr:uid="{6DD9EE27-CC45-4EE5-BB78-225B04EA6FD2}"/>
    <cellStyle name="Note 2 7 3 2" xfId="12410" xr:uid="{E8E36896-C367-461B-9F2E-4A6FCA1E5630}"/>
    <cellStyle name="Note 2 7 3 2 2" xfId="29067" xr:uid="{F7A96E60-2D9D-4ED6-B1E0-446EF540CE4B}"/>
    <cellStyle name="Note 2 7 3 3" xfId="20739" xr:uid="{DC8E724F-B8FE-4C9E-AFA4-0364AEB9435F}"/>
    <cellStyle name="Note 2 7 4" xfId="6856" xr:uid="{76ED522C-445F-42AB-9EC9-3B80A72CA6C0}"/>
    <cellStyle name="Note 2 7 4 2" xfId="15186" xr:uid="{0C08E36E-7C45-4ECE-A017-B6ED43526DFB}"/>
    <cellStyle name="Note 2 7 4 2 2" xfId="31843" xr:uid="{6368D1E7-AF74-493B-B397-0169DB8DED5A}"/>
    <cellStyle name="Note 2 7 4 3" xfId="23515" xr:uid="{0B4241BD-9F84-4D03-848E-B9F805D56091}"/>
    <cellStyle name="Note 2 7 5" xfId="9634" xr:uid="{A2FA0D4C-33A4-4EBC-9289-CE6C1A82D035}"/>
    <cellStyle name="Note 2 7 5 2" xfId="26291" xr:uid="{DACC5CD7-CBD8-423D-BB7C-ED73EED3A22C}"/>
    <cellStyle name="Note 2 7 6" xfId="17963" xr:uid="{9A8EBD75-4972-42F5-A0F7-3D22177B3BCE}"/>
    <cellStyle name="Note 2 8" xfId="1407" xr:uid="{932D3D22-C2EC-49D1-9FA3-152607D72EA1}"/>
    <cellStyle name="Note 2 8 2" xfId="4198" xr:uid="{E2B55EBB-928B-4C5D-A812-DCB53FB0F4E2}"/>
    <cellStyle name="Note 2 8 2 2" xfId="12528" xr:uid="{3D845A22-2925-456D-8027-664D8A47F42F}"/>
    <cellStyle name="Note 2 8 2 2 2" xfId="29185" xr:uid="{483C2390-3378-4AA1-A08F-0BCBF557D6BE}"/>
    <cellStyle name="Note 2 8 2 3" xfId="20857" xr:uid="{EABFC5E1-E08E-4FFD-AF78-10EF6B6161D3}"/>
    <cellStyle name="Note 2 8 3" xfId="6974" xr:uid="{AA84CBFB-A900-44DD-A594-AE008ED4B28B}"/>
    <cellStyle name="Note 2 8 3 2" xfId="15304" xr:uid="{4F62462A-32CD-4B23-B4AF-5792EFFBE4A2}"/>
    <cellStyle name="Note 2 8 3 2 2" xfId="31961" xr:uid="{CAA62814-A2DF-469F-908D-D801C7F63A77}"/>
    <cellStyle name="Note 2 8 3 3" xfId="23633" xr:uid="{91013953-B930-47D6-B2DF-AF86CE1FFD87}"/>
    <cellStyle name="Note 2 8 4" xfId="9752" xr:uid="{3CCD72F9-4ECF-4118-B877-C317BA4E1702}"/>
    <cellStyle name="Note 2 8 4 2" xfId="26409" xr:uid="{8534BBD3-37E2-4C99-9FCE-04435904C17C}"/>
    <cellStyle name="Note 2 8 5" xfId="18081" xr:uid="{E7E2C7E0-C046-49A0-B31A-BE8CC360DE52}"/>
    <cellStyle name="Note 2 9" xfId="2870" xr:uid="{5514DC10-9890-40E8-95BA-FACECE13B696}"/>
    <cellStyle name="Note 2 9 2" xfId="11201" xr:uid="{C7F6A8A9-251A-4C29-BD57-2DA63DE34E7D}"/>
    <cellStyle name="Note 2 9 2 2" xfId="27858" xr:uid="{31B66145-8D1C-4768-A8B6-2EB8E07F9A69}"/>
    <cellStyle name="Note 2 9 3" xfId="19530" xr:uid="{CC48138E-E038-4F2E-8DBD-627D5C58B122}"/>
    <cellStyle name="Note 3" xfId="76" xr:uid="{B41EC020-B383-42A6-8AE8-8D55CD5A5EBE}"/>
    <cellStyle name="Note 3 10" xfId="5653" xr:uid="{DC8C32CA-BCB5-4650-BE21-A377958918DB}"/>
    <cellStyle name="Note 3 10 2" xfId="13983" xr:uid="{0D64A2BA-C4A5-41A8-BFF3-1A656D2C6F83}"/>
    <cellStyle name="Note 3 10 2 2" xfId="30640" xr:uid="{9C589A70-F48F-4F3B-8919-A65DA760F8AE}"/>
    <cellStyle name="Note 3 10 3" xfId="22312" xr:uid="{97DBEA1F-C424-4A31-BEFA-54F1AA95EF5C}"/>
    <cellStyle name="Note 3 11" xfId="8430" xr:uid="{BEBDBE3F-C980-42C0-B1AD-E9628126299A}"/>
    <cellStyle name="Note 3 11 2" xfId="25088" xr:uid="{B309FFB1-644C-415B-A1E0-B775292DE91B}"/>
    <cellStyle name="Note 3 12" xfId="16760" xr:uid="{58295693-C98C-4569-877A-8F5E54088E93}"/>
    <cellStyle name="Note 3 13" xfId="34012" xr:uid="{86B04A84-E64F-4ADC-8345-695EFE74044C}"/>
    <cellStyle name="Note 3 2" xfId="137" xr:uid="{2140C3EA-E6C4-4617-8FD3-F103E26EF344}"/>
    <cellStyle name="Note 3 2 10" xfId="8489" xr:uid="{B70DB27C-F8EF-42DF-A340-A7244CFA64D5}"/>
    <cellStyle name="Note 3 2 10 2" xfId="25146" xr:uid="{76FFB95C-2FD3-4AD4-9F40-0A663AC2689D}"/>
    <cellStyle name="Note 3 2 11" xfId="16818" xr:uid="{EE7D0A1F-2DA0-4974-9708-7A49BABB1E4E}"/>
    <cellStyle name="Note 3 2 12" xfId="34365" xr:uid="{EFDA558B-54E1-49C8-BD5B-9C4C02D049FD}"/>
    <cellStyle name="Note 3 2 2" xfId="257" xr:uid="{6306E9AC-1E38-4808-931F-7AAD982C886B}"/>
    <cellStyle name="Note 3 2 2 10" xfId="34580" xr:uid="{44C61265-CE34-4296-9750-37170BC8C81C}"/>
    <cellStyle name="Note 3 2 2 2" xfId="499" xr:uid="{0B9A4C10-609B-4845-B721-FDC37FFBC120}"/>
    <cellStyle name="Note 3 2 2 2 2" xfId="975" xr:uid="{9E82F5A5-5D8A-410D-A4D6-18CCF8C6F5C5}"/>
    <cellStyle name="Note 3 2 2 2 2 2" xfId="2303" xr:uid="{F0A681AB-EB58-46EA-88ED-7292E89A27B1}"/>
    <cellStyle name="Note 3 2 2 2 2 2 2" xfId="5093" xr:uid="{7AAF2A9C-959C-476E-8D33-C168F4A47F79}"/>
    <cellStyle name="Note 3 2 2 2 2 2 2 2" xfId="13423" xr:uid="{DD022C94-AABC-4EA0-8AD3-06848A59C255}"/>
    <cellStyle name="Note 3 2 2 2 2 2 2 2 2" xfId="30080" xr:uid="{D82DE52F-699A-4926-B595-1F7E8C967C3B}"/>
    <cellStyle name="Note 3 2 2 2 2 2 2 3" xfId="21752" xr:uid="{C4381177-FA27-4B71-8DA6-4D1C98C6741E}"/>
    <cellStyle name="Note 3 2 2 2 2 2 3" xfId="7869" xr:uid="{662A1E17-B230-458F-ABB4-C608DD3535B5}"/>
    <cellStyle name="Note 3 2 2 2 2 2 3 2" xfId="16199" xr:uid="{5A5A9D4A-C69E-48DA-BDDC-739975B3B1B9}"/>
    <cellStyle name="Note 3 2 2 2 2 2 3 2 2" xfId="32856" xr:uid="{6A52B7DF-CC30-4702-BE06-9BD5A97D457E}"/>
    <cellStyle name="Note 3 2 2 2 2 2 3 3" xfId="24528" xr:uid="{4448CA99-D32C-4B6F-A952-37D032D0B4F4}"/>
    <cellStyle name="Note 3 2 2 2 2 2 4" xfId="10647" xr:uid="{1903BB43-BDAA-433E-8A4F-2EF3478E03EC}"/>
    <cellStyle name="Note 3 2 2 2 2 2 4 2" xfId="27304" xr:uid="{05AD9950-1038-46CA-ACE6-95AA30DFE41A}"/>
    <cellStyle name="Note 3 2 2 2 2 2 5" xfId="18976" xr:uid="{CAEFC9B3-18E1-41FE-9740-00E88D8891AC}"/>
    <cellStyle name="Note 3 2 2 2 2 3" xfId="3766" xr:uid="{21B89A26-330F-491E-8D99-7C0611AC935E}"/>
    <cellStyle name="Note 3 2 2 2 2 3 2" xfId="12096" xr:uid="{FD5EF979-EB98-4AFA-A38A-01BCCB374457}"/>
    <cellStyle name="Note 3 2 2 2 2 3 2 2" xfId="28753" xr:uid="{738DF86F-EB55-40A8-8673-BD4D644306AD}"/>
    <cellStyle name="Note 3 2 2 2 2 3 3" xfId="20425" xr:uid="{925A8AE6-2D96-4197-92EE-6494F4ABE394}"/>
    <cellStyle name="Note 3 2 2 2 2 4" xfId="6542" xr:uid="{599FECAE-1796-416B-B1F8-D161195C761A}"/>
    <cellStyle name="Note 3 2 2 2 2 4 2" xfId="14872" xr:uid="{E73174C5-F09E-42AF-A2F0-6D29A2D8A312}"/>
    <cellStyle name="Note 3 2 2 2 2 4 2 2" xfId="31529" xr:uid="{E4CFCC14-52FC-4EC7-84D4-DBD99E573E4C}"/>
    <cellStyle name="Note 3 2 2 2 2 4 3" xfId="23201" xr:uid="{4B5391A7-3EBC-4E60-98FA-3F79928F1FB0}"/>
    <cellStyle name="Note 3 2 2 2 2 5" xfId="9320" xr:uid="{F8BC9B96-ADCE-4FFA-8666-89D8782254C3}"/>
    <cellStyle name="Note 3 2 2 2 2 5 2" xfId="25977" xr:uid="{5A6971EB-0FFF-40FB-ABFC-7AA5540831AA}"/>
    <cellStyle name="Note 3 2 2 2 2 6" xfId="17649" xr:uid="{CE39D5FC-DA03-4BE7-94F4-146E0D0F411C}"/>
    <cellStyle name="Note 3 2 2 2 3" xfId="1829" xr:uid="{6C7EE0FA-C93D-4B89-BD11-C40A6FE30F07}"/>
    <cellStyle name="Note 3 2 2 2 3 2" xfId="4619" xr:uid="{9960C741-90F6-47C1-A548-1E42F87B11E7}"/>
    <cellStyle name="Note 3 2 2 2 3 2 2" xfId="12949" xr:uid="{8C31169E-618D-4667-89B0-506982E2AF21}"/>
    <cellStyle name="Note 3 2 2 2 3 2 2 2" xfId="29606" xr:uid="{A3412A51-D917-44CB-BB4B-C51C8DE3E622}"/>
    <cellStyle name="Note 3 2 2 2 3 2 3" xfId="21278" xr:uid="{55F9210A-A77F-48FB-A9E2-6ACD435E8CFB}"/>
    <cellStyle name="Note 3 2 2 2 3 3" xfId="7395" xr:uid="{7BED7BC9-2828-4696-A3C9-498EEDE49B7E}"/>
    <cellStyle name="Note 3 2 2 2 3 3 2" xfId="15725" xr:uid="{4997F160-D1DF-40D0-86BD-96B92BF54CCA}"/>
    <cellStyle name="Note 3 2 2 2 3 3 2 2" xfId="32382" xr:uid="{3D07C8FB-FE7E-4A6C-AB2E-183A3648C5DB}"/>
    <cellStyle name="Note 3 2 2 2 3 3 3" xfId="24054" xr:uid="{0E3F5553-404C-48E1-87D0-22CD1CB3506A}"/>
    <cellStyle name="Note 3 2 2 2 3 4" xfId="10173" xr:uid="{F1C624AF-54F0-4643-8715-C419093BF114}"/>
    <cellStyle name="Note 3 2 2 2 3 4 2" xfId="26830" xr:uid="{6D39E93B-57C7-4F4A-82E2-E6F5DEFE7559}"/>
    <cellStyle name="Note 3 2 2 2 3 5" xfId="18502" xr:uid="{70A7C49A-59BB-4575-A114-A3B0321C36BC}"/>
    <cellStyle name="Note 3 2 2 2 4" xfId="3292" xr:uid="{086184FF-78B5-4DD0-9694-91B4DBB78315}"/>
    <cellStyle name="Note 3 2 2 2 4 2" xfId="11622" xr:uid="{A8AFD40A-B9D9-4514-82EF-A9C88E56BDEB}"/>
    <cellStyle name="Note 3 2 2 2 4 2 2" xfId="28279" xr:uid="{34E5E11B-CFC8-4C32-B8BD-650B75560C95}"/>
    <cellStyle name="Note 3 2 2 2 4 3" xfId="19951" xr:uid="{432783E7-EEB9-4F70-A4EA-9CDADAED1CDF}"/>
    <cellStyle name="Note 3 2 2 2 5" xfId="6068" xr:uid="{257143AD-BF91-420C-A9E1-D450F3B7ADDC}"/>
    <cellStyle name="Note 3 2 2 2 5 2" xfId="14398" xr:uid="{4738BD8D-2245-44CF-AE57-094F28927B7C}"/>
    <cellStyle name="Note 3 2 2 2 5 2 2" xfId="31055" xr:uid="{AB463514-832C-4CAD-B36E-102FAA12A99E}"/>
    <cellStyle name="Note 3 2 2 2 5 3" xfId="22727" xr:uid="{667D4C28-E845-48EC-B8D6-D003415FB967}"/>
    <cellStyle name="Note 3 2 2 2 6" xfId="8846" xr:uid="{0B17C26F-A075-41C9-93D3-4C02B997E9ED}"/>
    <cellStyle name="Note 3 2 2 2 6 2" xfId="25503" xr:uid="{0CC02721-EA7D-4251-8702-400F4634C7B5}"/>
    <cellStyle name="Note 3 2 2 2 7" xfId="17175" xr:uid="{B2562734-7C31-4276-8BF1-98151F10B591}"/>
    <cellStyle name="Note 3 2 2 3" xfId="735" xr:uid="{E927CF7E-2A52-4EDC-B379-0C9B03F94316}"/>
    <cellStyle name="Note 3 2 2 3 2" xfId="2065" xr:uid="{26BE8DD1-331C-40D4-831F-110CE9C1F9FB}"/>
    <cellStyle name="Note 3 2 2 3 2 2" xfId="4855" xr:uid="{3CC92DEB-5CA5-40E2-866D-398317CCCC14}"/>
    <cellStyle name="Note 3 2 2 3 2 2 2" xfId="13185" xr:uid="{2689A8CC-155D-4A08-BE85-E516F5ADBA91}"/>
    <cellStyle name="Note 3 2 2 3 2 2 2 2" xfId="29842" xr:uid="{86F45DB3-7BB0-471C-88E3-DA76E05DF6EA}"/>
    <cellStyle name="Note 3 2 2 3 2 2 3" xfId="21514" xr:uid="{96E107FC-BBEC-48B9-BB0C-7090A2B041C6}"/>
    <cellStyle name="Note 3 2 2 3 2 3" xfId="7631" xr:uid="{BF2DCBE0-759B-41EA-950A-BE0D9B6977D0}"/>
    <cellStyle name="Note 3 2 2 3 2 3 2" xfId="15961" xr:uid="{EBC161D7-4B84-4F8B-A660-3ACB58874CB8}"/>
    <cellStyle name="Note 3 2 2 3 2 3 2 2" xfId="32618" xr:uid="{EC9166D0-A2C4-4509-9AEA-34CC46D6AAB8}"/>
    <cellStyle name="Note 3 2 2 3 2 3 3" xfId="24290" xr:uid="{7B17BFCD-B197-40B4-97C4-54045B6EF9AB}"/>
    <cellStyle name="Note 3 2 2 3 2 4" xfId="10409" xr:uid="{EB4947DA-0AF1-482F-9179-8495B87B7DC0}"/>
    <cellStyle name="Note 3 2 2 3 2 4 2" xfId="27066" xr:uid="{4C37EC65-04B5-4E92-B030-2CF36480D97B}"/>
    <cellStyle name="Note 3 2 2 3 2 5" xfId="18738" xr:uid="{75B16100-1F8B-4FD1-9903-2B1072909675}"/>
    <cellStyle name="Note 3 2 2 3 3" xfId="3528" xr:uid="{C2C6FCE7-CEB8-4BA3-ACC9-D93B3C049B7D}"/>
    <cellStyle name="Note 3 2 2 3 3 2" xfId="11858" xr:uid="{8B9FD743-16DC-4F15-967D-245EF7D202FB}"/>
    <cellStyle name="Note 3 2 2 3 3 2 2" xfId="28515" xr:uid="{C20FB7EA-39F9-41DC-8C8B-3311222DBDD7}"/>
    <cellStyle name="Note 3 2 2 3 3 3" xfId="20187" xr:uid="{1558D754-6768-4433-A6F1-A45C342C604F}"/>
    <cellStyle name="Note 3 2 2 3 4" xfId="6304" xr:uid="{8F66CFF9-0B4A-41A0-A9BE-9BD093879880}"/>
    <cellStyle name="Note 3 2 2 3 4 2" xfId="14634" xr:uid="{CFBBD54F-F983-4193-9F3E-DDBE2538B721}"/>
    <cellStyle name="Note 3 2 2 3 4 2 2" xfId="31291" xr:uid="{A1284922-0953-4513-9864-5C3FE9D34D8B}"/>
    <cellStyle name="Note 3 2 2 3 4 3" xfId="22963" xr:uid="{B0A6328D-E0D1-477D-A3D3-C60C5B8212E7}"/>
    <cellStyle name="Note 3 2 2 3 5" xfId="9082" xr:uid="{185EDFDF-502E-4F71-B43F-FE09FB71C65C}"/>
    <cellStyle name="Note 3 2 2 3 5 2" xfId="25739" xr:uid="{A2EABB9A-588A-417D-A175-2280B3972F12}"/>
    <cellStyle name="Note 3 2 2 3 6" xfId="17411" xr:uid="{120E3328-E149-49CF-969F-04CBF8AE6B36}"/>
    <cellStyle name="Note 3 2 2 4" xfId="1212" xr:uid="{C9E02051-D55F-41D9-96B8-DAC65DCACB6E}"/>
    <cellStyle name="Note 3 2 2 4 2" xfId="2540" xr:uid="{B16EA3F6-705D-4BA3-B7C1-ACA4182CA5A0}"/>
    <cellStyle name="Note 3 2 2 4 2 2" xfId="5330" xr:uid="{0D562011-C3FE-40F2-9B3A-0C5281DE3FA9}"/>
    <cellStyle name="Note 3 2 2 4 2 2 2" xfId="13660" xr:uid="{48151643-CCB1-4189-9A93-FFF6CABF0379}"/>
    <cellStyle name="Note 3 2 2 4 2 2 2 2" xfId="30317" xr:uid="{D6A20A9F-5CF3-4FCD-8640-D188168D650B}"/>
    <cellStyle name="Note 3 2 2 4 2 2 3" xfId="21989" xr:uid="{A26FDF84-B38C-4A1A-B1C4-797845ED9837}"/>
    <cellStyle name="Note 3 2 2 4 2 3" xfId="8106" xr:uid="{D7E63835-EA3B-47C4-9D17-D5532DEA2AA7}"/>
    <cellStyle name="Note 3 2 2 4 2 3 2" xfId="16436" xr:uid="{7600E06C-2E70-4701-B533-E642CCE7FBBC}"/>
    <cellStyle name="Note 3 2 2 4 2 3 2 2" xfId="33093" xr:uid="{244C17BC-E7A3-4C63-9DD8-83FD5D24FEE2}"/>
    <cellStyle name="Note 3 2 2 4 2 3 3" xfId="24765" xr:uid="{7DBD7DF7-0437-4E6F-AEE3-3FE96D4180DF}"/>
    <cellStyle name="Note 3 2 2 4 2 4" xfId="10884" xr:uid="{B2BD1AA3-8E28-4D93-BA31-7F01440B7CEB}"/>
    <cellStyle name="Note 3 2 2 4 2 4 2" xfId="27541" xr:uid="{BB46F37C-20EE-4B33-8F31-9B13151B4CF1}"/>
    <cellStyle name="Note 3 2 2 4 2 5" xfId="19213" xr:uid="{AD5A73ED-1CDF-4D0D-A2FC-DA75E00AF045}"/>
    <cellStyle name="Note 3 2 2 4 3" xfId="4003" xr:uid="{CB6FCE23-8F04-4505-9DAB-2CDA3660BF58}"/>
    <cellStyle name="Note 3 2 2 4 3 2" xfId="12333" xr:uid="{D5A276C6-AC8E-4A18-BF48-1731471A7127}"/>
    <cellStyle name="Note 3 2 2 4 3 2 2" xfId="28990" xr:uid="{44479BD9-22EA-43D9-97EC-2321E10789B4}"/>
    <cellStyle name="Note 3 2 2 4 3 3" xfId="20662" xr:uid="{1AD13645-2922-423D-A15B-E9A9AD12DCC6}"/>
    <cellStyle name="Note 3 2 2 4 4" xfId="6779" xr:uid="{5731D103-1163-4A9C-B002-B0310D9BD099}"/>
    <cellStyle name="Note 3 2 2 4 4 2" xfId="15109" xr:uid="{9B357AAC-5C46-4CD7-9988-F3F0616E179C}"/>
    <cellStyle name="Note 3 2 2 4 4 2 2" xfId="31766" xr:uid="{56047E77-26DE-4AFA-B93B-526E2A5E5B09}"/>
    <cellStyle name="Note 3 2 2 4 4 3" xfId="23438" xr:uid="{5C155920-8FF9-496E-A9A9-A3514C322D39}"/>
    <cellStyle name="Note 3 2 2 4 5" xfId="9557" xr:uid="{72669217-DBF7-4713-8C93-7E171F1D20DC}"/>
    <cellStyle name="Note 3 2 2 4 5 2" xfId="26214" xr:uid="{2ADB490D-34D7-4B80-B84C-EC43E7871397}"/>
    <cellStyle name="Note 3 2 2 4 6" xfId="17886" xr:uid="{A7B9729C-BE74-40FB-A022-9D986A6C6FD8}"/>
    <cellStyle name="Note 3 2 2 5" xfId="1592" xr:uid="{100BF05D-712C-491C-BB4C-AAA4054176A7}"/>
    <cellStyle name="Note 3 2 2 5 2" xfId="4382" xr:uid="{C227D3C9-AA07-42E4-A660-D087F259AE7F}"/>
    <cellStyle name="Note 3 2 2 5 2 2" xfId="12712" xr:uid="{76D07227-0230-4810-A86C-6DD3AA484052}"/>
    <cellStyle name="Note 3 2 2 5 2 2 2" xfId="29369" xr:uid="{8031FEED-8FE9-4C64-A391-B16FF6CA9BA2}"/>
    <cellStyle name="Note 3 2 2 5 2 3" xfId="21041" xr:uid="{CB09EF07-FB17-4377-B7CE-9824D711537D}"/>
    <cellStyle name="Note 3 2 2 5 3" xfId="7158" xr:uid="{315A929D-90C4-4773-B683-8B99CB1CEA77}"/>
    <cellStyle name="Note 3 2 2 5 3 2" xfId="15488" xr:uid="{E66411A9-4DB7-4EC2-9E5A-1C39695781F1}"/>
    <cellStyle name="Note 3 2 2 5 3 2 2" xfId="32145" xr:uid="{414BD68C-E41B-4441-86F9-11BDB894D519}"/>
    <cellStyle name="Note 3 2 2 5 3 3" xfId="23817" xr:uid="{5E27321F-447D-4ADD-9137-1CD10069FC10}"/>
    <cellStyle name="Note 3 2 2 5 4" xfId="9936" xr:uid="{E959142E-D12F-4AE0-AD83-6A082DF9C600}"/>
    <cellStyle name="Note 3 2 2 5 4 2" xfId="26593" xr:uid="{D641A65D-0C82-45E7-8CBC-DA9FDC5CC75E}"/>
    <cellStyle name="Note 3 2 2 5 5" xfId="18265" xr:uid="{EF5DF56A-04B1-43AD-A285-9457DD691A25}"/>
    <cellStyle name="Note 3 2 2 6" xfId="3055" xr:uid="{9A218E35-B927-4AAA-89D5-3000C2BD3387}"/>
    <cellStyle name="Note 3 2 2 6 2" xfId="11385" xr:uid="{AE18A2FA-AE04-44E9-8E0E-CB994C669F06}"/>
    <cellStyle name="Note 3 2 2 6 2 2" xfId="28042" xr:uid="{3FD75114-A795-4C3A-99B6-E6DB0B3998B8}"/>
    <cellStyle name="Note 3 2 2 6 3" xfId="19714" xr:uid="{36773FE1-693D-4B95-A53A-3AD91A44C8B3}"/>
    <cellStyle name="Note 3 2 2 7" xfId="5831" xr:uid="{529C407A-D441-4A39-94BA-FA1D3C0129CE}"/>
    <cellStyle name="Note 3 2 2 7 2" xfId="14161" xr:uid="{0ADA5FD8-D91F-45FD-B8E3-2595015793FE}"/>
    <cellStyle name="Note 3 2 2 7 2 2" xfId="30818" xr:uid="{57C6CC56-DE3D-4531-9938-87B54B3AD6B4}"/>
    <cellStyle name="Note 3 2 2 7 3" xfId="22490" xr:uid="{1E71F55A-99C0-4F29-8C92-93E538679F0F}"/>
    <cellStyle name="Note 3 2 2 8" xfId="8609" xr:uid="{6C23C834-DE0B-4F3D-979F-EB39C953ADFF}"/>
    <cellStyle name="Note 3 2 2 8 2" xfId="25266" xr:uid="{61E080AA-19C3-47B8-9880-75CAF24F81C2}"/>
    <cellStyle name="Note 3 2 2 9" xfId="16938" xr:uid="{69A12B6E-48F4-467C-A2FD-B7794DBF5EA0}"/>
    <cellStyle name="Note 3 2 3" xfId="379" xr:uid="{75E12BCC-2D25-4D34-A37E-52C3FAFF545C}"/>
    <cellStyle name="Note 3 2 3 2" xfId="857" xr:uid="{6F4AE549-4AE3-4E86-B4E0-2AEEFEDA850A}"/>
    <cellStyle name="Note 3 2 3 2 2" xfId="2185" xr:uid="{87A2DA43-9F34-4358-B2EF-2F4DEF870587}"/>
    <cellStyle name="Note 3 2 3 2 2 2" xfId="4975" xr:uid="{0AA158AF-F033-4D0A-ABEF-E7D29F9322A4}"/>
    <cellStyle name="Note 3 2 3 2 2 2 2" xfId="13305" xr:uid="{6291B433-2F89-4750-9E0E-98A2520C517F}"/>
    <cellStyle name="Note 3 2 3 2 2 2 2 2" xfId="29962" xr:uid="{48A3C865-54CD-40E0-A26A-A6C05D971DDF}"/>
    <cellStyle name="Note 3 2 3 2 2 2 3" xfId="21634" xr:uid="{8BB080A3-5AC2-4C68-8370-D567F8AD12FE}"/>
    <cellStyle name="Note 3 2 3 2 2 3" xfId="7751" xr:uid="{0D481691-AC0D-4EFD-A3EC-D9A1A0D4196B}"/>
    <cellStyle name="Note 3 2 3 2 2 3 2" xfId="16081" xr:uid="{3AE1C135-77BE-4763-BB63-5EAD7F4E43A6}"/>
    <cellStyle name="Note 3 2 3 2 2 3 2 2" xfId="32738" xr:uid="{28D39621-105C-4DB5-BA2D-BB644D48B594}"/>
    <cellStyle name="Note 3 2 3 2 2 3 3" xfId="24410" xr:uid="{B0655D24-6CF9-4A60-872B-AD7A94E1DA3C}"/>
    <cellStyle name="Note 3 2 3 2 2 4" xfId="10529" xr:uid="{86647B97-42D1-4007-B0B8-B997C6354694}"/>
    <cellStyle name="Note 3 2 3 2 2 4 2" xfId="27186" xr:uid="{66238817-2E27-4781-8F42-1888589ADA66}"/>
    <cellStyle name="Note 3 2 3 2 2 5" xfId="18858" xr:uid="{BCFD30E3-66B6-45C4-8DDD-5F8FFDBF9D74}"/>
    <cellStyle name="Note 3 2 3 2 3" xfId="3648" xr:uid="{987DC784-8CC4-415C-89AF-819783F4C22E}"/>
    <cellStyle name="Note 3 2 3 2 3 2" xfId="11978" xr:uid="{B4A15F41-8C8C-471A-8E5F-CFF6EC8952FF}"/>
    <cellStyle name="Note 3 2 3 2 3 2 2" xfId="28635" xr:uid="{0FE67B82-332E-46C8-9974-569776BF1637}"/>
    <cellStyle name="Note 3 2 3 2 3 3" xfId="20307" xr:uid="{1478D3C0-DBB1-4BFD-8895-881BFD7DB570}"/>
    <cellStyle name="Note 3 2 3 2 4" xfId="6424" xr:uid="{258E9EE3-7410-4484-B92C-DE9E803E26A2}"/>
    <cellStyle name="Note 3 2 3 2 4 2" xfId="14754" xr:uid="{93907897-1571-4377-A17C-831AD6943759}"/>
    <cellStyle name="Note 3 2 3 2 4 2 2" xfId="31411" xr:uid="{F6A69121-5C10-45B7-9861-022687FD7DF6}"/>
    <cellStyle name="Note 3 2 3 2 4 3" xfId="23083" xr:uid="{B849D07E-710A-4940-8AA9-AD639238549B}"/>
    <cellStyle name="Note 3 2 3 2 5" xfId="9202" xr:uid="{E744E381-FD9F-4F54-A074-3DE6BA24FA1A}"/>
    <cellStyle name="Note 3 2 3 2 5 2" xfId="25859" xr:uid="{D3553B68-EAC8-4E76-A3D3-56AA81A2A806}"/>
    <cellStyle name="Note 3 2 3 2 6" xfId="17531" xr:uid="{B8AD5B22-A9FC-4CD0-AF4B-41A699B11859}"/>
    <cellStyle name="Note 3 2 3 3" xfId="1709" xr:uid="{B032684B-8AD6-415E-9E12-55C6F5AB0271}"/>
    <cellStyle name="Note 3 2 3 3 2" xfId="4499" xr:uid="{052D2B9C-2AB3-49C4-95C5-419E89614E2C}"/>
    <cellStyle name="Note 3 2 3 3 2 2" xfId="12829" xr:uid="{FC4157E7-0673-42A6-B4AB-4A08B1C86E38}"/>
    <cellStyle name="Note 3 2 3 3 2 2 2" xfId="29486" xr:uid="{25378A23-6084-4F3F-8099-012E1775A2BD}"/>
    <cellStyle name="Note 3 2 3 3 2 3" xfId="21158" xr:uid="{500E0E24-E14D-4C37-98D3-1C297B90B074}"/>
    <cellStyle name="Note 3 2 3 3 3" xfId="7275" xr:uid="{B9E950A8-C707-4732-A178-83C85C27CA5C}"/>
    <cellStyle name="Note 3 2 3 3 3 2" xfId="15605" xr:uid="{D334CB8C-1F76-4CFB-B9AF-691E2B5D8D3C}"/>
    <cellStyle name="Note 3 2 3 3 3 2 2" xfId="32262" xr:uid="{F1670103-EFDC-460F-A635-0DBABB7A4065}"/>
    <cellStyle name="Note 3 2 3 3 3 3" xfId="23934" xr:uid="{2F014006-4D30-4C54-8BD7-4853D23A16C2}"/>
    <cellStyle name="Note 3 2 3 3 4" xfId="10053" xr:uid="{EC23BED0-99DC-4CB5-AAB0-FE471517AE0B}"/>
    <cellStyle name="Note 3 2 3 3 4 2" xfId="26710" xr:uid="{9FE11BB3-8BCC-49B2-BBA3-39DA2B8E078D}"/>
    <cellStyle name="Note 3 2 3 3 5" xfId="18382" xr:uid="{6B6CBC76-DDA2-4311-A38D-78B93ADD688A}"/>
    <cellStyle name="Note 3 2 3 4" xfId="3172" xr:uid="{E81F0015-E3B1-4720-BCA2-268D9A71CC05}"/>
    <cellStyle name="Note 3 2 3 4 2" xfId="11502" xr:uid="{8057F9BA-30DD-4E5C-82F0-14EF2642D145}"/>
    <cellStyle name="Note 3 2 3 4 2 2" xfId="28159" xr:uid="{8A9E544B-6C9A-44AC-AD97-71DD46702AB2}"/>
    <cellStyle name="Note 3 2 3 4 3" xfId="19831" xr:uid="{5C9FD51D-FAB0-457E-ABB9-914FA37AEDF7}"/>
    <cellStyle name="Note 3 2 3 5" xfId="5948" xr:uid="{CE29D376-0673-4974-A72E-18C13F5E042E}"/>
    <cellStyle name="Note 3 2 3 5 2" xfId="14278" xr:uid="{6EE9C332-D5DC-40C1-9D2A-5DC5F4AD2FF2}"/>
    <cellStyle name="Note 3 2 3 5 2 2" xfId="30935" xr:uid="{8001020C-B436-4158-B0E5-275CFED4E5E1}"/>
    <cellStyle name="Note 3 2 3 5 3" xfId="22607" xr:uid="{416644CA-E43E-49EA-8ACE-8066425B85BC}"/>
    <cellStyle name="Note 3 2 3 6" xfId="8726" xr:uid="{5DCA5D5B-8EB3-4200-A318-12176762393E}"/>
    <cellStyle name="Note 3 2 3 6 2" xfId="25383" xr:uid="{0579AF69-0F24-4A21-8EA3-42628D903F46}"/>
    <cellStyle name="Note 3 2 3 7" xfId="17055" xr:uid="{AE0E1984-BA4B-4141-BACB-B4EA520D3C22}"/>
    <cellStyle name="Note 3 2 4" xfId="615" xr:uid="{B3F8CCA5-22C0-4A90-8D53-1A83B162525D}"/>
    <cellStyle name="Note 3 2 4 2" xfId="1945" xr:uid="{C1F3B2DB-2653-4D7A-B961-302C81E632C1}"/>
    <cellStyle name="Note 3 2 4 2 2" xfId="4735" xr:uid="{072A5B30-72CD-4E32-8733-907AFBA0BEA1}"/>
    <cellStyle name="Note 3 2 4 2 2 2" xfId="13065" xr:uid="{37DF7AC9-0191-4DF7-A30B-48D168CD7197}"/>
    <cellStyle name="Note 3 2 4 2 2 2 2" xfId="29722" xr:uid="{0FF4BC7B-D1DB-4CB0-80DD-361499603360}"/>
    <cellStyle name="Note 3 2 4 2 2 3" xfId="21394" xr:uid="{472E09BB-A95C-492A-A7CD-7F7BD6CE6A4E}"/>
    <cellStyle name="Note 3 2 4 2 3" xfId="7511" xr:uid="{F289EA54-F06D-4B51-96CC-0BA52880736C}"/>
    <cellStyle name="Note 3 2 4 2 3 2" xfId="15841" xr:uid="{10FAB81E-9A51-4A09-88D4-01F511652FCF}"/>
    <cellStyle name="Note 3 2 4 2 3 2 2" xfId="32498" xr:uid="{20C819B6-CDC7-4E40-85A7-8C2D0CF4347A}"/>
    <cellStyle name="Note 3 2 4 2 3 3" xfId="24170" xr:uid="{C2C964F1-2020-46F3-BAC2-7D3F3C3B9A19}"/>
    <cellStyle name="Note 3 2 4 2 4" xfId="10289" xr:uid="{392CE96B-6056-43C6-BAF5-81AFF8AACBAF}"/>
    <cellStyle name="Note 3 2 4 2 4 2" xfId="26946" xr:uid="{B8732B0D-C98B-48F5-A390-28B17559BE48}"/>
    <cellStyle name="Note 3 2 4 2 5" xfId="18618" xr:uid="{A84EB6BC-E473-407B-A98C-425348601001}"/>
    <cellStyle name="Note 3 2 4 3" xfId="3408" xr:uid="{5A667BC5-4C89-41FF-AE76-28C318AC7B1A}"/>
    <cellStyle name="Note 3 2 4 3 2" xfId="11738" xr:uid="{F013BCAF-F430-41F1-ABB3-EBAB04AC2565}"/>
    <cellStyle name="Note 3 2 4 3 2 2" xfId="28395" xr:uid="{602EAFA2-8124-4BFE-B18A-6A18A90EA3E7}"/>
    <cellStyle name="Note 3 2 4 3 3" xfId="20067" xr:uid="{ED3376D8-11DD-40B5-84A7-B14627A05D01}"/>
    <cellStyle name="Note 3 2 4 4" xfId="6184" xr:uid="{17982446-25AD-4513-9FEC-F191AD486525}"/>
    <cellStyle name="Note 3 2 4 4 2" xfId="14514" xr:uid="{36B382E0-0C53-4A76-BC15-5BDC04971A43}"/>
    <cellStyle name="Note 3 2 4 4 2 2" xfId="31171" xr:uid="{DE202A86-7244-4653-8F8F-872DDB055A15}"/>
    <cellStyle name="Note 3 2 4 4 3" xfId="22843" xr:uid="{9F267FB3-83F0-4C34-8BF6-11E7AD904448}"/>
    <cellStyle name="Note 3 2 4 5" xfId="8962" xr:uid="{C154C7C7-8B31-4215-A3A3-F50D2779C5A7}"/>
    <cellStyle name="Note 3 2 4 5 2" xfId="25619" xr:uid="{600F5B06-D9AC-4090-82A7-8CBFBF6D6599}"/>
    <cellStyle name="Note 3 2 4 6" xfId="17291" xr:uid="{CE7B5736-A647-44F7-A73D-1FD13B6CBF01}"/>
    <cellStyle name="Note 3 2 5" xfId="1092" xr:uid="{BC61C676-EFF7-4C71-ADA0-F3A446AF846E}"/>
    <cellStyle name="Note 3 2 5 2" xfId="2420" xr:uid="{D7F17627-D2CD-4532-8764-AEEB64A42264}"/>
    <cellStyle name="Note 3 2 5 2 2" xfId="5210" xr:uid="{46274E5C-E9C1-4ADB-9B89-C7B1702AEE2B}"/>
    <cellStyle name="Note 3 2 5 2 2 2" xfId="13540" xr:uid="{E2C7E8C7-7B30-4A51-8547-6DA600FCA22C}"/>
    <cellStyle name="Note 3 2 5 2 2 2 2" xfId="30197" xr:uid="{A14EEFCF-0FF5-4B72-9E21-C3D18C87E539}"/>
    <cellStyle name="Note 3 2 5 2 2 3" xfId="21869" xr:uid="{7963ABF6-0270-449C-B8FA-9C65F5DBB683}"/>
    <cellStyle name="Note 3 2 5 2 3" xfId="7986" xr:uid="{19B897FD-3D13-4911-AE0C-E95B7BD274E6}"/>
    <cellStyle name="Note 3 2 5 2 3 2" xfId="16316" xr:uid="{97257549-219A-4ECD-BE03-803D07B5E120}"/>
    <cellStyle name="Note 3 2 5 2 3 2 2" xfId="32973" xr:uid="{BE6326B0-BBD3-44B6-86F4-6CB8DE201C85}"/>
    <cellStyle name="Note 3 2 5 2 3 3" xfId="24645" xr:uid="{47356A16-9742-4778-8C7C-9E3E3F792CD8}"/>
    <cellStyle name="Note 3 2 5 2 4" xfId="10764" xr:uid="{19B65297-B6E5-417A-A42F-4AB65E3762CB}"/>
    <cellStyle name="Note 3 2 5 2 4 2" xfId="27421" xr:uid="{5E4E126A-1E6D-4E90-AA35-3A6041A75C12}"/>
    <cellStyle name="Note 3 2 5 2 5" xfId="19093" xr:uid="{B9D571A3-1DFC-46B2-A08E-A715CED3B7C2}"/>
    <cellStyle name="Note 3 2 5 3" xfId="3883" xr:uid="{A72F0950-F0FB-4A21-8721-17E1A7103F0F}"/>
    <cellStyle name="Note 3 2 5 3 2" xfId="12213" xr:uid="{018C147C-463F-41BE-95FB-4A97114618EB}"/>
    <cellStyle name="Note 3 2 5 3 2 2" xfId="28870" xr:uid="{340F284E-5C08-416E-A50C-8B1C2E510424}"/>
    <cellStyle name="Note 3 2 5 3 3" xfId="20542" xr:uid="{A2FE4572-8EAC-4436-9A2E-13C095F9D090}"/>
    <cellStyle name="Note 3 2 5 4" xfId="6659" xr:uid="{5A4A6827-D18E-406E-9438-1E86C5B13395}"/>
    <cellStyle name="Note 3 2 5 4 2" xfId="14989" xr:uid="{4913476E-399D-41D2-A115-2ECECA1DC579}"/>
    <cellStyle name="Note 3 2 5 4 2 2" xfId="31646" xr:uid="{051797DA-D181-4FCF-ACF3-564262A0A8A4}"/>
    <cellStyle name="Note 3 2 5 4 3" xfId="23318" xr:uid="{255165BD-DB41-4F66-B765-51DB7402D824}"/>
    <cellStyle name="Note 3 2 5 5" xfId="9437" xr:uid="{0AF8956F-D36B-4A8F-AA9F-AA868F327984}"/>
    <cellStyle name="Note 3 2 5 5 2" xfId="26094" xr:uid="{E47C0100-411E-4AB0-83B1-F06C92B0FB0F}"/>
    <cellStyle name="Note 3 2 5 6" xfId="17766" xr:uid="{D8A7DA50-B7CA-49AC-BA78-9CEDFFF67523}"/>
    <cellStyle name="Note 3 2 6" xfId="1357" xr:uid="{6038DFED-F0C7-4473-A4FB-EF45F3F10F06}"/>
    <cellStyle name="Note 3 2 6 2" xfId="2685" xr:uid="{A3EE3490-1BAC-40B4-98F8-E161CE27460D}"/>
    <cellStyle name="Note 3 2 6 2 2" xfId="5475" xr:uid="{3FF2F062-216F-4DF3-AA0C-C7029DAD8A09}"/>
    <cellStyle name="Note 3 2 6 2 2 2" xfId="13805" xr:uid="{7382DA4F-F58D-427B-B2C7-2EBA709C4CDF}"/>
    <cellStyle name="Note 3 2 6 2 2 2 2" xfId="30462" xr:uid="{3C4ADFF5-A2BA-4C01-A5BC-C12207D6DFB4}"/>
    <cellStyle name="Note 3 2 6 2 2 3" xfId="22134" xr:uid="{B6AD354F-41A8-4AE1-80BB-7B02182E3970}"/>
    <cellStyle name="Note 3 2 6 2 3" xfId="8251" xr:uid="{F38C57D6-0ADF-49B1-BE29-60F0DBEACC30}"/>
    <cellStyle name="Note 3 2 6 2 3 2" xfId="16581" xr:uid="{FC43839B-D98E-473B-AF98-8A3EBF840AB0}"/>
    <cellStyle name="Note 3 2 6 2 3 2 2" xfId="33238" xr:uid="{FD68795D-89CE-4539-9667-E51FEE829CC5}"/>
    <cellStyle name="Note 3 2 6 2 3 3" xfId="24910" xr:uid="{28EAF1DF-4B38-477F-8A78-59136B8A12AF}"/>
    <cellStyle name="Note 3 2 6 2 4" xfId="11029" xr:uid="{3DFA3C51-FCC0-43C6-A6CA-CFEB0018C082}"/>
    <cellStyle name="Note 3 2 6 2 4 2" xfId="27686" xr:uid="{FE74F9F4-1C97-4C4B-BC87-98BB7F8391AE}"/>
    <cellStyle name="Note 3 2 6 2 5" xfId="19358" xr:uid="{7108670D-9CDD-4B98-B025-EB9D468616B3}"/>
    <cellStyle name="Note 3 2 6 3" xfId="4148" xr:uid="{911F51B2-B461-4A31-A630-4858BD2FC075}"/>
    <cellStyle name="Note 3 2 6 3 2" xfId="12478" xr:uid="{28299E88-B4A6-44A4-A418-B4225ACEA734}"/>
    <cellStyle name="Note 3 2 6 3 2 2" xfId="29135" xr:uid="{37E78927-19D1-47EE-9620-51C3FA34BB91}"/>
    <cellStyle name="Note 3 2 6 3 3" xfId="20807" xr:uid="{E13128EF-611B-4360-9940-916B89B0D4CC}"/>
    <cellStyle name="Note 3 2 6 4" xfId="6924" xr:uid="{8BA60A32-AEBB-4008-9B2B-63102DF8B1FE}"/>
    <cellStyle name="Note 3 2 6 4 2" xfId="15254" xr:uid="{038EAC6B-9CD0-4880-8F3C-30051B13A642}"/>
    <cellStyle name="Note 3 2 6 4 2 2" xfId="31911" xr:uid="{E07D559B-08D0-40CD-9E0F-C2E15188F325}"/>
    <cellStyle name="Note 3 2 6 4 3" xfId="23583" xr:uid="{8CA8CCBF-432C-4ABA-B1BC-0F5FA80EA9BD}"/>
    <cellStyle name="Note 3 2 6 5" xfId="9702" xr:uid="{18FE192B-564A-42C2-8DF8-1B1C025FAEA2}"/>
    <cellStyle name="Note 3 2 6 5 2" xfId="26359" xr:uid="{D17E3F76-C14A-4F0D-BE89-7E541A3A9729}"/>
    <cellStyle name="Note 3 2 6 6" xfId="18031" xr:uid="{BB206B59-77B7-44DD-BB07-29AD6537F5B9}"/>
    <cellStyle name="Note 3 2 7" xfId="1472" xr:uid="{E09BE650-B434-4296-AED5-59AD2D67149E}"/>
    <cellStyle name="Note 3 2 7 2" xfId="4262" xr:uid="{D658F654-1A5B-4218-9D35-2E2CD554C6ED}"/>
    <cellStyle name="Note 3 2 7 2 2" xfId="12592" xr:uid="{8E709100-2831-4FB8-BED7-B9506058A809}"/>
    <cellStyle name="Note 3 2 7 2 2 2" xfId="29249" xr:uid="{CF8DD4EB-EDD3-4769-A0E9-D57E1FFF36A5}"/>
    <cellStyle name="Note 3 2 7 2 3" xfId="20921" xr:uid="{AD063E2B-31BB-47AF-A79D-863FC1A38DEE}"/>
    <cellStyle name="Note 3 2 7 3" xfId="7038" xr:uid="{42AE0CEA-9D92-44CC-94FA-3F1E5E134EA9}"/>
    <cellStyle name="Note 3 2 7 3 2" xfId="15368" xr:uid="{AF304309-C86A-48F5-B4CA-ABB714A76F25}"/>
    <cellStyle name="Note 3 2 7 3 2 2" xfId="32025" xr:uid="{3F01E328-A920-4312-BE37-897872011902}"/>
    <cellStyle name="Note 3 2 7 3 3" xfId="23697" xr:uid="{365C0FEE-9E36-4815-8C98-D227B4299C9D}"/>
    <cellStyle name="Note 3 2 7 4" xfId="9816" xr:uid="{1F11F636-D270-433D-A672-999A0A351F0A}"/>
    <cellStyle name="Note 3 2 7 4 2" xfId="26473" xr:uid="{4F2E8906-5F40-4EC9-A61A-526A35A03BCC}"/>
    <cellStyle name="Note 3 2 7 5" xfId="18145" xr:uid="{D06B3202-8058-4E08-86B0-C15DDCB1F280}"/>
    <cellStyle name="Note 3 2 8" xfId="2935" xr:uid="{00FAD544-04D4-420D-A8FB-12524EB68D7E}"/>
    <cellStyle name="Note 3 2 8 2" xfId="11265" xr:uid="{A726045D-5613-44F4-86F7-6A358B11117D}"/>
    <cellStyle name="Note 3 2 8 2 2" xfId="27922" xr:uid="{B9987ED0-07B8-4975-82EA-3BF08C2F0F70}"/>
    <cellStyle name="Note 3 2 8 3" xfId="19594" xr:uid="{9E32AA8F-E89B-45BB-87F3-620581F500E1}"/>
    <cellStyle name="Note 3 2 9" xfId="5711" xr:uid="{79546BAD-B597-430A-A009-C56A7783E888}"/>
    <cellStyle name="Note 3 2 9 2" xfId="14041" xr:uid="{85C42D6F-4D51-4048-82D3-3811036ED567}"/>
    <cellStyle name="Note 3 2 9 2 2" xfId="30698" xr:uid="{E4D951F4-660B-42B4-809D-FAE8BE246E19}"/>
    <cellStyle name="Note 3 2 9 3" xfId="22370" xr:uid="{691CBF8B-2F81-4BCB-B4A0-4854F739B551}"/>
    <cellStyle name="Note 3 3" xfId="196" xr:uid="{FE21E7EE-5B77-4B8B-A06C-0AADB474FCB3}"/>
    <cellStyle name="Note 3 3 10" xfId="34331" xr:uid="{8F844655-194F-4722-AFEF-0F5CFE2E641E}"/>
    <cellStyle name="Note 3 3 2" xfId="437" xr:uid="{7E7B8B04-F02C-47B0-B6C9-B540C84F236D}"/>
    <cellStyle name="Note 3 3 2 2" xfId="914" xr:uid="{6A23C291-AA84-4C5B-821E-C7BACF1481E5}"/>
    <cellStyle name="Note 3 3 2 2 2" xfId="2242" xr:uid="{F1AEBC98-EC08-457B-8660-CBDB9D5AA87F}"/>
    <cellStyle name="Note 3 3 2 2 2 2" xfId="5032" xr:uid="{5D9C0A58-13CB-4C3B-A05A-AD1DB69145E2}"/>
    <cellStyle name="Note 3 3 2 2 2 2 2" xfId="13362" xr:uid="{B0EBE3B5-4D55-4F91-9F07-8CFF9FECCF69}"/>
    <cellStyle name="Note 3 3 2 2 2 2 2 2" xfId="30019" xr:uid="{21B71116-3B97-4886-BCD6-DB9AE15B9420}"/>
    <cellStyle name="Note 3 3 2 2 2 2 3" xfId="21691" xr:uid="{6D41AF27-CD0C-498B-B661-81AFE5BDA50C}"/>
    <cellStyle name="Note 3 3 2 2 2 3" xfId="7808" xr:uid="{2B6C350E-3B0E-4F1A-AA4B-EBDCF1E6E563}"/>
    <cellStyle name="Note 3 3 2 2 2 3 2" xfId="16138" xr:uid="{6E59578B-5F2A-4B21-ADED-911BB9BFEF78}"/>
    <cellStyle name="Note 3 3 2 2 2 3 2 2" xfId="32795" xr:uid="{A96206BA-4E2C-4474-A8BC-E8CF0AF4BD71}"/>
    <cellStyle name="Note 3 3 2 2 2 3 3" xfId="24467" xr:uid="{479277D0-A482-4FFE-B85E-C3CB875B6D04}"/>
    <cellStyle name="Note 3 3 2 2 2 4" xfId="10586" xr:uid="{F303A7CC-BBAF-4FB8-B6AC-DA1A3B52687B}"/>
    <cellStyle name="Note 3 3 2 2 2 4 2" xfId="27243" xr:uid="{17AF39E2-1912-49F4-9CD8-C198D34BC649}"/>
    <cellStyle name="Note 3 3 2 2 2 5" xfId="18915" xr:uid="{EBF3F127-D2F4-43A5-9892-72E30A071612}"/>
    <cellStyle name="Note 3 3 2 2 3" xfId="3705" xr:uid="{BDC8BB2F-2EE0-4692-8102-C6D89E070AA9}"/>
    <cellStyle name="Note 3 3 2 2 3 2" xfId="12035" xr:uid="{1A798FC8-166E-4198-915E-E8A485CEF177}"/>
    <cellStyle name="Note 3 3 2 2 3 2 2" xfId="28692" xr:uid="{84EBC119-608F-4137-BEEC-D93CCC4642B7}"/>
    <cellStyle name="Note 3 3 2 2 3 3" xfId="20364" xr:uid="{85A7BD4A-487A-4B31-A877-0A3053CA7FA3}"/>
    <cellStyle name="Note 3 3 2 2 4" xfId="6481" xr:uid="{B81C120B-3851-4852-A911-2F84AD77005C}"/>
    <cellStyle name="Note 3 3 2 2 4 2" xfId="14811" xr:uid="{712E3951-748A-42DA-84F5-0A66D649E6CE}"/>
    <cellStyle name="Note 3 3 2 2 4 2 2" xfId="31468" xr:uid="{3272A58B-B12C-45D0-9FDA-FEAA737B8E83}"/>
    <cellStyle name="Note 3 3 2 2 4 3" xfId="23140" xr:uid="{23BA0783-1E59-46E1-BF4F-CA68D22BC5AA}"/>
    <cellStyle name="Note 3 3 2 2 5" xfId="9259" xr:uid="{EC2CA8B7-E98B-4208-ABA1-21C725D0DC01}"/>
    <cellStyle name="Note 3 3 2 2 5 2" xfId="25916" xr:uid="{39056CE2-9AEA-4789-82FA-9730BEE05822}"/>
    <cellStyle name="Note 3 3 2 2 6" xfId="17588" xr:uid="{2B02B5A7-F9EE-42FD-A999-88687FFE61E7}"/>
    <cellStyle name="Note 3 3 2 3" xfId="1767" xr:uid="{13C1B4BE-D9C6-41B8-B052-FA220BCFE05F}"/>
    <cellStyle name="Note 3 3 2 3 2" xfId="4557" xr:uid="{B0A14C82-723C-41A4-B893-9F12807DAE39}"/>
    <cellStyle name="Note 3 3 2 3 2 2" xfId="12887" xr:uid="{2BB48A3E-999E-43A4-9812-31012264484A}"/>
    <cellStyle name="Note 3 3 2 3 2 2 2" xfId="29544" xr:uid="{A518E553-C1F2-4DA4-A6DF-70AA16479491}"/>
    <cellStyle name="Note 3 3 2 3 2 3" xfId="21216" xr:uid="{C4650E8C-3549-42D6-8CAA-62C62F5949E0}"/>
    <cellStyle name="Note 3 3 2 3 3" xfId="7333" xr:uid="{C3EE6A1E-2968-45CA-B50A-715F6F32D24B}"/>
    <cellStyle name="Note 3 3 2 3 3 2" xfId="15663" xr:uid="{D9559D0A-F06E-4887-AE6B-63A7D9AD08B7}"/>
    <cellStyle name="Note 3 3 2 3 3 2 2" xfId="32320" xr:uid="{BFCC8290-0523-4564-9AFD-7AA6D7D99A58}"/>
    <cellStyle name="Note 3 3 2 3 3 3" xfId="23992" xr:uid="{3629D49A-0CC4-440F-B5F2-CB3498BF07A5}"/>
    <cellStyle name="Note 3 3 2 3 4" xfId="10111" xr:uid="{A64726B4-BA6E-4449-92C4-235B03FA40D9}"/>
    <cellStyle name="Note 3 3 2 3 4 2" xfId="26768" xr:uid="{7C6B0890-186F-46A0-8B1E-804E960AE664}"/>
    <cellStyle name="Note 3 3 2 3 5" xfId="18440" xr:uid="{FA24441C-6D07-42A7-B548-BA3EF707CBA0}"/>
    <cellStyle name="Note 3 3 2 4" xfId="3230" xr:uid="{C7C59E25-A3F6-4DFA-A142-00D59C9A54A6}"/>
    <cellStyle name="Note 3 3 2 4 2" xfId="11560" xr:uid="{6A58489A-EA8E-47E8-80D9-40E76E0FCFFF}"/>
    <cellStyle name="Note 3 3 2 4 2 2" xfId="28217" xr:uid="{BBCA0591-1961-4462-B4A4-8386B15C5861}"/>
    <cellStyle name="Note 3 3 2 4 3" xfId="19889" xr:uid="{43D54634-6924-42E9-9FC8-12B63F39A2B5}"/>
    <cellStyle name="Note 3 3 2 5" xfId="6006" xr:uid="{87401BE7-D2E4-4F40-9543-C92A1B7EBFA1}"/>
    <cellStyle name="Note 3 3 2 5 2" xfId="14336" xr:uid="{FE39187F-C736-450A-9D29-922EDD13DEA9}"/>
    <cellStyle name="Note 3 3 2 5 2 2" xfId="30993" xr:uid="{E040716C-DB43-4E4C-B663-60CF65059259}"/>
    <cellStyle name="Note 3 3 2 5 3" xfId="22665" xr:uid="{FE31D03A-23B4-4773-86A8-AACA1C896E7A}"/>
    <cellStyle name="Note 3 3 2 6" xfId="8784" xr:uid="{07EFCCDC-DC33-4268-80AB-890B13C9CD3E}"/>
    <cellStyle name="Note 3 3 2 6 2" xfId="25441" xr:uid="{339A3D53-E3BE-47D0-BD17-0CA49D4C5960}"/>
    <cellStyle name="Note 3 3 2 7" xfId="17113" xr:uid="{7584E52B-2813-488F-B921-B3EAF31B9583}"/>
    <cellStyle name="Note 3 3 2 8" xfId="34546" xr:uid="{C7338B3E-941B-463B-AF91-07E7C45D6A13}"/>
    <cellStyle name="Note 3 3 3" xfId="673" xr:uid="{57FFC3A8-EDEC-4422-9EDC-953DE179DA1B}"/>
    <cellStyle name="Note 3 3 3 2" xfId="2003" xr:uid="{12DC012A-596C-446E-BC73-E64B8A518D3E}"/>
    <cellStyle name="Note 3 3 3 2 2" xfId="4793" xr:uid="{C8B88450-22A0-4B67-A7E5-44E3E4057BEF}"/>
    <cellStyle name="Note 3 3 3 2 2 2" xfId="13123" xr:uid="{6F4C4AC5-811F-4486-912F-297954B9DCF3}"/>
    <cellStyle name="Note 3 3 3 2 2 2 2" xfId="29780" xr:uid="{09018122-93DA-4FD9-BD1A-5B19524912DA}"/>
    <cellStyle name="Note 3 3 3 2 2 3" xfId="21452" xr:uid="{8C8FC3E8-CC2E-4ED5-8561-93F0103AD9BE}"/>
    <cellStyle name="Note 3 3 3 2 3" xfId="7569" xr:uid="{F448EB97-888A-4987-B6A1-E056B9D10554}"/>
    <cellStyle name="Note 3 3 3 2 3 2" xfId="15899" xr:uid="{5EE3DE45-DDAD-423A-89CA-E0EF2D5FB732}"/>
    <cellStyle name="Note 3 3 3 2 3 2 2" xfId="32556" xr:uid="{E555FA2F-8C4A-4495-A1B7-80F183EB8BF5}"/>
    <cellStyle name="Note 3 3 3 2 3 3" xfId="24228" xr:uid="{83397C09-5471-40A0-9119-69D85698FB55}"/>
    <cellStyle name="Note 3 3 3 2 4" xfId="10347" xr:uid="{0B1B6D4C-38AE-4B88-86B3-487B677113AC}"/>
    <cellStyle name="Note 3 3 3 2 4 2" xfId="27004" xr:uid="{642CE935-3D94-4A71-8448-C95FC012BA6C}"/>
    <cellStyle name="Note 3 3 3 2 5" xfId="18676" xr:uid="{41D9B0AA-08A4-4537-94C1-100965473312}"/>
    <cellStyle name="Note 3 3 3 3" xfId="3466" xr:uid="{BEF7AE20-CDD2-4420-82D8-842804341DC6}"/>
    <cellStyle name="Note 3 3 3 3 2" xfId="11796" xr:uid="{79FC694C-3000-4590-A66F-F05121096B6C}"/>
    <cellStyle name="Note 3 3 3 3 2 2" xfId="28453" xr:uid="{83FE2F15-08F3-4B20-BF2F-558779D2294D}"/>
    <cellStyle name="Note 3 3 3 3 3" xfId="20125" xr:uid="{CAEFF8D1-2D62-45C6-9A31-DA80B945241E}"/>
    <cellStyle name="Note 3 3 3 4" xfId="6242" xr:uid="{C2395C20-D049-48A4-9A25-0BC8EDE0283B}"/>
    <cellStyle name="Note 3 3 3 4 2" xfId="14572" xr:uid="{E210E578-1DF7-48E1-8297-172CFD9E4E83}"/>
    <cellStyle name="Note 3 3 3 4 2 2" xfId="31229" xr:uid="{30869ACE-290F-44DF-9757-812E39742FA2}"/>
    <cellStyle name="Note 3 3 3 4 3" xfId="22901" xr:uid="{DA33A8C0-F4AA-49BD-93C8-792EFCEBCEAD}"/>
    <cellStyle name="Note 3 3 3 5" xfId="9020" xr:uid="{6BD8E8A9-930D-4347-9F2B-E8BB912C801D}"/>
    <cellStyle name="Note 3 3 3 5 2" xfId="25677" xr:uid="{3FDEB856-FB29-4480-9498-37E8A087F1B6}"/>
    <cellStyle name="Note 3 3 3 6" xfId="17349" xr:uid="{EBC0ECFC-9990-4626-861C-CE8FFD4B37F8}"/>
    <cellStyle name="Note 3 3 4" xfId="1150" xr:uid="{03CBC676-9E83-4228-BB4D-1E5094159654}"/>
    <cellStyle name="Note 3 3 4 2" xfId="2478" xr:uid="{D69B8CD9-FD92-4376-A567-A89041FAA5D1}"/>
    <cellStyle name="Note 3 3 4 2 2" xfId="5268" xr:uid="{928BD567-EA47-4201-AA5B-049DF64BA5A6}"/>
    <cellStyle name="Note 3 3 4 2 2 2" xfId="13598" xr:uid="{EEC2EC77-0043-4AAB-8085-5831801E31C5}"/>
    <cellStyle name="Note 3 3 4 2 2 2 2" xfId="30255" xr:uid="{F5558DB9-5BD9-475D-B4C8-BD7A1E7227BC}"/>
    <cellStyle name="Note 3 3 4 2 2 3" xfId="21927" xr:uid="{0A57F6CA-2504-4349-8B7E-BEEF67B74BC8}"/>
    <cellStyle name="Note 3 3 4 2 3" xfId="8044" xr:uid="{6007C4AB-0B5A-4EE0-94E2-163388C3B829}"/>
    <cellStyle name="Note 3 3 4 2 3 2" xfId="16374" xr:uid="{97C7751E-C5A4-4B28-8C82-26BC14379952}"/>
    <cellStyle name="Note 3 3 4 2 3 2 2" xfId="33031" xr:uid="{D8D57CA0-46A0-484A-83F2-F4A2C616BF02}"/>
    <cellStyle name="Note 3 3 4 2 3 3" xfId="24703" xr:uid="{ECA2C53E-9AE1-4C90-A0D8-977A5503C278}"/>
    <cellStyle name="Note 3 3 4 2 4" xfId="10822" xr:uid="{8A6C6853-B3BA-46FB-B6D9-F29320383210}"/>
    <cellStyle name="Note 3 3 4 2 4 2" xfId="27479" xr:uid="{34B33027-2AEE-4044-9ADA-33DF078804D6}"/>
    <cellStyle name="Note 3 3 4 2 5" xfId="19151" xr:uid="{5DC1507C-A7CF-4D8A-BFFB-66B56C4B12B5}"/>
    <cellStyle name="Note 3 3 4 3" xfId="3941" xr:uid="{FA9F89E5-7DE9-46F3-B5D0-D486A6257361}"/>
    <cellStyle name="Note 3 3 4 3 2" xfId="12271" xr:uid="{C15F7F10-8352-4926-AFAB-470EBFB6FF78}"/>
    <cellStyle name="Note 3 3 4 3 2 2" xfId="28928" xr:uid="{5E0CCBDE-98B5-4F5F-8391-632F76F0B5BF}"/>
    <cellStyle name="Note 3 3 4 3 3" xfId="20600" xr:uid="{B315EF34-A8CE-4C7B-B804-6FB16FC3653A}"/>
    <cellStyle name="Note 3 3 4 4" xfId="6717" xr:uid="{DCD98E91-66CE-40CE-8FD4-98C1A3004079}"/>
    <cellStyle name="Note 3 3 4 4 2" xfId="15047" xr:uid="{E84B3CF2-9F1C-4B63-93F2-697B7446381F}"/>
    <cellStyle name="Note 3 3 4 4 2 2" xfId="31704" xr:uid="{45405FAB-833D-4D54-96A3-A5AD8462B85A}"/>
    <cellStyle name="Note 3 3 4 4 3" xfId="23376" xr:uid="{E35C2518-1410-4F77-8BED-38FE6A515702}"/>
    <cellStyle name="Note 3 3 4 5" xfId="9495" xr:uid="{9BC175A3-3388-4FCC-80D0-90208B77FC27}"/>
    <cellStyle name="Note 3 3 4 5 2" xfId="26152" xr:uid="{E48AF51F-D7EC-4848-ABE7-867DCAA8B3B5}"/>
    <cellStyle name="Note 3 3 4 6" xfId="17824" xr:uid="{9AB83839-1EE4-4E23-BD15-73A0EC39FE3C}"/>
    <cellStyle name="Note 3 3 5" xfId="1530" xr:uid="{8B6D345E-C243-40B8-8B6F-83FC2A0CF721}"/>
    <cellStyle name="Note 3 3 5 2" xfId="4320" xr:uid="{2E47C1EE-1E08-4454-890B-6F339EE88C58}"/>
    <cellStyle name="Note 3 3 5 2 2" xfId="12650" xr:uid="{B09E03EC-3A78-4CF8-8727-BF84471597DE}"/>
    <cellStyle name="Note 3 3 5 2 2 2" xfId="29307" xr:uid="{15E22FC5-8842-44D2-95B7-D58EF161A6AE}"/>
    <cellStyle name="Note 3 3 5 2 3" xfId="20979" xr:uid="{298625FE-8AC3-4261-BDB8-0FEAD27F76EC}"/>
    <cellStyle name="Note 3 3 5 3" xfId="7096" xr:uid="{E57A0F5D-CDF3-4F01-A6B8-1F5AD91F13BD}"/>
    <cellStyle name="Note 3 3 5 3 2" xfId="15426" xr:uid="{7E8386F3-EB9C-459E-836D-98B7AA87611A}"/>
    <cellStyle name="Note 3 3 5 3 2 2" xfId="32083" xr:uid="{E7EC7A47-6F54-42DF-987D-C7F41F031F44}"/>
    <cellStyle name="Note 3 3 5 3 3" xfId="23755" xr:uid="{60A947FD-FC27-4A68-B70F-9E6AB8202C8C}"/>
    <cellStyle name="Note 3 3 5 4" xfId="9874" xr:uid="{9E0D11CF-A4F6-4A68-9336-6FDBE69C4892}"/>
    <cellStyle name="Note 3 3 5 4 2" xfId="26531" xr:uid="{E621055C-5094-42E8-A0D8-232D1DA1B50C}"/>
    <cellStyle name="Note 3 3 5 5" xfId="18203" xr:uid="{DC6FD242-3B95-454D-9A4B-10418C2D0D25}"/>
    <cellStyle name="Note 3 3 6" xfId="2993" xr:uid="{0A34D536-B852-40DD-9A85-9952B26BE32E}"/>
    <cellStyle name="Note 3 3 6 2" xfId="11323" xr:uid="{607565B1-877B-4C44-AD52-0F611499F9FB}"/>
    <cellStyle name="Note 3 3 6 2 2" xfId="27980" xr:uid="{1DF8F822-8E1E-418E-814A-2E5DC5F9ECF8}"/>
    <cellStyle name="Note 3 3 6 3" xfId="19652" xr:uid="{3B6888E9-9D06-448B-86C0-5ED9C8B6A01C}"/>
    <cellStyle name="Note 3 3 7" xfId="5769" xr:uid="{14EDC0E4-1B86-4FCE-A193-9CD3131AA35E}"/>
    <cellStyle name="Note 3 3 7 2" xfId="14099" xr:uid="{69BEE076-5FD7-4F47-B3B9-85BA2E15E93B}"/>
    <cellStyle name="Note 3 3 7 2 2" xfId="30756" xr:uid="{DD22F280-08D0-483D-BB45-3708AC11395A}"/>
    <cellStyle name="Note 3 3 7 3" xfId="22428" xr:uid="{3A44083A-C227-4C3C-86DA-3A78A8527CE8}"/>
    <cellStyle name="Note 3 3 8" xfId="8547" xr:uid="{5B9561B4-31E4-49E0-BDD9-2A1E50BFCAF6}"/>
    <cellStyle name="Note 3 3 8 2" xfId="25204" xr:uid="{636CD4A0-06CD-4F68-908F-772B5CBA21A1}"/>
    <cellStyle name="Note 3 3 9" xfId="16876" xr:uid="{2B8E3A15-A968-49F2-A748-C65E15265545}"/>
    <cellStyle name="Note 3 4" xfId="321" xr:uid="{5CC69303-83DD-459B-B32D-AC4FF71B1B2E}"/>
    <cellStyle name="Note 3 4 2" xfId="801" xr:uid="{8CE9F767-3234-4522-8479-DEB3E9198BD6}"/>
    <cellStyle name="Note 3 4 2 2" xfId="2129" xr:uid="{7140E99F-A04E-4063-B780-3D8966549BAD}"/>
    <cellStyle name="Note 3 4 2 2 2" xfId="4919" xr:uid="{2D61FACE-37CC-4153-9FF2-D6C97E94FF33}"/>
    <cellStyle name="Note 3 4 2 2 2 2" xfId="13249" xr:uid="{7C762FB6-6282-46BE-A714-DD981998581C}"/>
    <cellStyle name="Note 3 4 2 2 2 2 2" xfId="29906" xr:uid="{8B3B9E93-93FD-4C8D-AE43-32C69B473570}"/>
    <cellStyle name="Note 3 4 2 2 2 3" xfId="21578" xr:uid="{17D57457-460B-4EA6-ABF4-C2A882F67EDF}"/>
    <cellStyle name="Note 3 4 2 2 3" xfId="7695" xr:uid="{B3B44296-8E43-46B4-AF86-B1034485BD14}"/>
    <cellStyle name="Note 3 4 2 2 3 2" xfId="16025" xr:uid="{CA1CA75A-E75E-4568-97E7-F2F40CBDFFE9}"/>
    <cellStyle name="Note 3 4 2 2 3 2 2" xfId="32682" xr:uid="{E3A035D0-5559-42BA-9F4D-B8CF8EBEBA3E}"/>
    <cellStyle name="Note 3 4 2 2 3 3" xfId="24354" xr:uid="{0CC6EA09-4A8C-48B9-A95E-FF3107BFD8BC}"/>
    <cellStyle name="Note 3 4 2 2 4" xfId="10473" xr:uid="{963E1257-2123-4A00-88BB-160CFE4F1F3F}"/>
    <cellStyle name="Note 3 4 2 2 4 2" xfId="27130" xr:uid="{9B1B8F95-C1EF-40A3-8B61-CA123ABE7A3D}"/>
    <cellStyle name="Note 3 4 2 2 5" xfId="18802" xr:uid="{062C3273-B8DD-4676-A260-E3F714B83D11}"/>
    <cellStyle name="Note 3 4 2 3" xfId="3592" xr:uid="{C2F70031-D43D-4C36-8B57-47EA4FDADB48}"/>
    <cellStyle name="Note 3 4 2 3 2" xfId="11922" xr:uid="{74E244EE-36F5-4818-9FB8-241D648DEB6D}"/>
    <cellStyle name="Note 3 4 2 3 2 2" xfId="28579" xr:uid="{BF31D037-1059-4944-ABCF-6EC82B955D87}"/>
    <cellStyle name="Note 3 4 2 3 3" xfId="20251" xr:uid="{66B7262D-DBDF-44D1-8BBB-0DEED9A630DF}"/>
    <cellStyle name="Note 3 4 2 4" xfId="6368" xr:uid="{59FEAE63-2C3F-4630-A38A-D5A885BFD0B1}"/>
    <cellStyle name="Note 3 4 2 4 2" xfId="14698" xr:uid="{808107BD-5488-45DC-A2EE-AD810A9D046C}"/>
    <cellStyle name="Note 3 4 2 4 2 2" xfId="31355" xr:uid="{081262F7-993B-430A-87D7-85A709DF5BE4}"/>
    <cellStyle name="Note 3 4 2 4 3" xfId="23027" xr:uid="{3864828F-FB9D-45AA-B65F-C79E9B073210}"/>
    <cellStyle name="Note 3 4 2 5" xfId="9146" xr:uid="{B637B875-D4F1-4D45-8420-09A439D8FEFE}"/>
    <cellStyle name="Note 3 4 2 5 2" xfId="25803" xr:uid="{DD9A53A1-93AA-4285-8DE4-62591BCAA82F}"/>
    <cellStyle name="Note 3 4 2 6" xfId="17475" xr:uid="{43E7A625-979B-46E2-A9BA-FE3FA5ABF205}"/>
    <cellStyle name="Note 3 4 2 7" xfId="34564" xr:uid="{43AE946E-8BBC-4FEA-AB7E-1E2171AD388E}"/>
    <cellStyle name="Note 3 4 3" xfId="1651" xr:uid="{17BE3136-E063-4D79-B571-A72A003EC52D}"/>
    <cellStyle name="Note 3 4 3 2" xfId="4441" xr:uid="{F4E39201-704D-4637-8216-89816ECBE40E}"/>
    <cellStyle name="Note 3 4 3 2 2" xfId="12771" xr:uid="{907041A0-45BA-46EA-9F6D-BEC4002688B6}"/>
    <cellStyle name="Note 3 4 3 2 2 2" xfId="29428" xr:uid="{66973916-E10A-40A3-8F8F-2A1734C9832B}"/>
    <cellStyle name="Note 3 4 3 2 3" xfId="21100" xr:uid="{68605B1F-78BE-4966-8DC2-A72C9EF8E910}"/>
    <cellStyle name="Note 3 4 3 3" xfId="7217" xr:uid="{C67E11EE-BA29-41CC-AE66-0DA1CBFA397C}"/>
    <cellStyle name="Note 3 4 3 3 2" xfId="15547" xr:uid="{5D1DF6D8-AA48-4361-9C2D-CD7496DD554E}"/>
    <cellStyle name="Note 3 4 3 3 2 2" xfId="32204" xr:uid="{9FFF43B7-D301-46C5-AF25-83E757C0BA41}"/>
    <cellStyle name="Note 3 4 3 3 3" xfId="23876" xr:uid="{53591E94-E5CF-4346-8098-945B76397727}"/>
    <cellStyle name="Note 3 4 3 4" xfId="9995" xr:uid="{6C9685D9-9BF5-409E-8173-06CFDC458C4D}"/>
    <cellStyle name="Note 3 4 3 4 2" xfId="26652" xr:uid="{8E215D37-BFF1-4919-986A-874AA6794A1C}"/>
    <cellStyle name="Note 3 4 3 5" xfId="18324" xr:uid="{5371F553-58B3-47BD-B83E-B4EC44B8DAAC}"/>
    <cellStyle name="Note 3 4 4" xfId="3114" xr:uid="{5C1858B8-CE3F-4450-81B7-BC6C8F8964D4}"/>
    <cellStyle name="Note 3 4 4 2" xfId="11444" xr:uid="{F0FBFFAE-22E6-48FA-BC90-5CA48BF5045A}"/>
    <cellStyle name="Note 3 4 4 2 2" xfId="28101" xr:uid="{3538095C-8D06-4211-BADD-8A1169B12C4E}"/>
    <cellStyle name="Note 3 4 4 3" xfId="19773" xr:uid="{A15986F3-B641-4CD8-A97E-911121008557}"/>
    <cellStyle name="Note 3 4 5" xfId="5890" xr:uid="{A34C6EA1-84E1-432D-B9C5-624164E072D9}"/>
    <cellStyle name="Note 3 4 5 2" xfId="14220" xr:uid="{A2AC9BF7-44B4-4816-BADD-FB6137F881F6}"/>
    <cellStyle name="Note 3 4 5 2 2" xfId="30877" xr:uid="{05D4D99B-519F-4C96-8D29-2E5DE2811E24}"/>
    <cellStyle name="Note 3 4 5 3" xfId="22549" xr:uid="{21E27B4E-09D5-4DD4-8D83-E324B21F4335}"/>
    <cellStyle name="Note 3 4 6" xfId="8668" xr:uid="{29C09929-ECFF-408F-B014-3CC994EEC8EF}"/>
    <cellStyle name="Note 3 4 6 2" xfId="25325" xr:uid="{EED23AEE-EC38-4A32-A4F1-CDBC8C358DFC}"/>
    <cellStyle name="Note 3 4 7" xfId="16997" xr:uid="{CC68A964-857F-4EC3-B688-9B83DE399FB4}"/>
    <cellStyle name="Note 3 4 8" xfId="34349" xr:uid="{1427F287-71F1-451D-94D6-9B57EAB55E01}"/>
    <cellStyle name="Note 3 5" xfId="557" xr:uid="{3A385BD4-3DA6-465F-97E1-2E6F3CD99D59}"/>
    <cellStyle name="Note 3 5 2" xfId="1887" xr:uid="{362E3156-1AE6-4767-AC26-98A2A02B3758}"/>
    <cellStyle name="Note 3 5 2 2" xfId="4677" xr:uid="{B6A0AC06-5A6C-4C83-8356-82A1EA4DEDA9}"/>
    <cellStyle name="Note 3 5 2 2 2" xfId="13007" xr:uid="{460815E3-B038-44CC-AE09-2BE9B275E1BB}"/>
    <cellStyle name="Note 3 5 2 2 2 2" xfId="29664" xr:uid="{2E681FA5-A719-4E62-8553-5F4FBECE3B7A}"/>
    <cellStyle name="Note 3 5 2 2 3" xfId="21336" xr:uid="{62AF2D92-6A46-4A98-A6C0-EBC079925FE0}"/>
    <cellStyle name="Note 3 5 2 3" xfId="7453" xr:uid="{01699BBE-747A-44E3-BE54-8778E4483CFE}"/>
    <cellStyle name="Note 3 5 2 3 2" xfId="15783" xr:uid="{1EEBFEFB-B4BA-4C68-A662-664576DB40C5}"/>
    <cellStyle name="Note 3 5 2 3 2 2" xfId="32440" xr:uid="{FD2F1694-C6B6-4B4B-B024-F7CEAA1382AB}"/>
    <cellStyle name="Note 3 5 2 3 3" xfId="24112" xr:uid="{DFB8B187-51F6-4ECE-8FE3-ACBA48B16C47}"/>
    <cellStyle name="Note 3 5 2 4" xfId="10231" xr:uid="{70B06D0E-BBC1-4A0C-BFF2-F2A66E1C5686}"/>
    <cellStyle name="Note 3 5 2 4 2" xfId="26888" xr:uid="{4242B091-4615-4889-BF82-26F9EA460228}"/>
    <cellStyle name="Note 3 5 2 5" xfId="18560" xr:uid="{DCF86A69-3B97-48D3-9983-06B38ECB7B88}"/>
    <cellStyle name="Note 3 5 3" xfId="3350" xr:uid="{3E2128E2-266A-4D56-B915-3ABDDAC8A414}"/>
    <cellStyle name="Note 3 5 3 2" xfId="11680" xr:uid="{A5B98966-A199-4301-8767-76D0610819FE}"/>
    <cellStyle name="Note 3 5 3 2 2" xfId="28337" xr:uid="{C4DBAF7A-1DE8-4A4A-AD45-AE68B4CE7A6C}"/>
    <cellStyle name="Note 3 5 3 3" xfId="20009" xr:uid="{021B4312-4192-45D6-A1E4-477420F84F9C}"/>
    <cellStyle name="Note 3 5 4" xfId="6126" xr:uid="{422B51F6-1406-4955-A482-10117EF4E3D9}"/>
    <cellStyle name="Note 3 5 4 2" xfId="14456" xr:uid="{6EE2DD75-3A99-4AD2-8103-AB27821E149F}"/>
    <cellStyle name="Note 3 5 4 2 2" xfId="31113" xr:uid="{4EEAC41A-52F6-4AB5-8698-F1704ACF41DB}"/>
    <cellStyle name="Note 3 5 4 3" xfId="22785" xr:uid="{3A977DEC-0633-4336-84D5-A3C25EF3C7E7}"/>
    <cellStyle name="Note 3 5 5" xfId="8904" xr:uid="{FAC25543-EFF5-4B62-BDAC-9C8DA0D8FF2C}"/>
    <cellStyle name="Note 3 5 5 2" xfId="25561" xr:uid="{7E9C0460-C186-426B-968D-25AA0073C94D}"/>
    <cellStyle name="Note 3 5 6" xfId="17233" xr:uid="{38AC7BD0-2858-4688-8936-CA6E0DE2632C}"/>
    <cellStyle name="Note 3 5 7" xfId="34466" xr:uid="{D92B883C-D2FD-4587-88A4-3D9B39CEEEF9}"/>
    <cellStyle name="Note 3 6" xfId="1034" xr:uid="{A45B1148-2140-4977-9D7B-7E7555FFA1F0}"/>
    <cellStyle name="Note 3 6 2" xfId="2362" xr:uid="{93004583-2B80-40B5-B394-53D4CC07E1B1}"/>
    <cellStyle name="Note 3 6 2 2" xfId="5152" xr:uid="{CFFCFBF3-F8AD-4479-857F-2F481A447DAF}"/>
    <cellStyle name="Note 3 6 2 2 2" xfId="13482" xr:uid="{F7DA2BE3-A892-4CC8-BA2F-399A18A677C2}"/>
    <cellStyle name="Note 3 6 2 2 2 2" xfId="30139" xr:uid="{35C9C5DF-2BEC-4AB3-BAA7-E0EDA56B9CBD}"/>
    <cellStyle name="Note 3 6 2 2 3" xfId="21811" xr:uid="{75D84023-262F-4862-BAEA-E7CE2ECDC5F9}"/>
    <cellStyle name="Note 3 6 2 3" xfId="7928" xr:uid="{26A7098F-259B-488E-B5FC-913AE3A8A63C}"/>
    <cellStyle name="Note 3 6 2 3 2" xfId="16258" xr:uid="{C0599575-9CF0-4841-B8B9-198E6BB5745A}"/>
    <cellStyle name="Note 3 6 2 3 2 2" xfId="32915" xr:uid="{7FD905A1-D74E-40DB-9043-D99D3B804570}"/>
    <cellStyle name="Note 3 6 2 3 3" xfId="24587" xr:uid="{75CB202A-992C-4589-B493-4E81ABBF830C}"/>
    <cellStyle name="Note 3 6 2 4" xfId="10706" xr:uid="{C5866BDA-A922-4E29-97B3-9AB0264CDD8A}"/>
    <cellStyle name="Note 3 6 2 4 2" xfId="27363" xr:uid="{9E4AA4AA-3C2F-461F-99AB-B9136D216185}"/>
    <cellStyle name="Note 3 6 2 5" xfId="19035" xr:uid="{54C398F3-402D-436D-9BDC-CFD0BB2ACBA7}"/>
    <cellStyle name="Note 3 6 3" xfId="3825" xr:uid="{E8038473-422F-4988-BDC1-D6604FCA2E70}"/>
    <cellStyle name="Note 3 6 3 2" xfId="12155" xr:uid="{B8DC01B5-CD26-4889-B589-20F5FB839826}"/>
    <cellStyle name="Note 3 6 3 2 2" xfId="28812" xr:uid="{71FF7492-6916-4D74-AAD2-11A1FF67AE0A}"/>
    <cellStyle name="Note 3 6 3 3" xfId="20484" xr:uid="{D63B5348-4951-4AEB-A8B6-87D1E3935971}"/>
    <cellStyle name="Note 3 6 4" xfId="6601" xr:uid="{AA9465FC-7902-4AC6-AE5F-C4CF42AE5716}"/>
    <cellStyle name="Note 3 6 4 2" xfId="14931" xr:uid="{8948D14D-3627-444F-9466-83F347552CEB}"/>
    <cellStyle name="Note 3 6 4 2 2" xfId="31588" xr:uid="{3B90CDFB-033B-4DCB-B693-E54690C591E7}"/>
    <cellStyle name="Note 3 6 4 3" xfId="23260" xr:uid="{A86AECAD-39FF-42FB-A2EB-24BF8BD45A30}"/>
    <cellStyle name="Note 3 6 5" xfId="9379" xr:uid="{69BC31C9-4738-4F35-A4B3-C9329ACAB9FB}"/>
    <cellStyle name="Note 3 6 5 2" xfId="26036" xr:uid="{5EB6FDF8-AA81-437C-A243-B77590B88DC2}"/>
    <cellStyle name="Note 3 6 6" xfId="17708" xr:uid="{E89DB82D-294B-4769-AFD9-B9519D622F2C}"/>
    <cellStyle name="Note 3 7" xfId="1295" xr:uid="{EF33E6B4-1CC3-4CCF-AEC8-027387CF5101}"/>
    <cellStyle name="Note 3 7 2" xfId="2623" xr:uid="{0B4D4246-1338-455B-9166-321BA0AB14B7}"/>
    <cellStyle name="Note 3 7 2 2" xfId="5413" xr:uid="{66E32606-526D-4772-ADE0-57418927F44C}"/>
    <cellStyle name="Note 3 7 2 2 2" xfId="13743" xr:uid="{411B7992-B3F4-4BCA-98C1-8FF40689F5E6}"/>
    <cellStyle name="Note 3 7 2 2 2 2" xfId="30400" xr:uid="{B4B83C4A-5A7E-480D-98E1-06F4CD253B26}"/>
    <cellStyle name="Note 3 7 2 2 3" xfId="22072" xr:uid="{859BFB85-E241-4CB5-BE9B-CD4B5592FC7C}"/>
    <cellStyle name="Note 3 7 2 3" xfId="8189" xr:uid="{7A1F63B6-0C13-4FF4-B3CB-A999C3C15CE1}"/>
    <cellStyle name="Note 3 7 2 3 2" xfId="16519" xr:uid="{397BA832-87EC-40EA-BA11-8D952C6B87AE}"/>
    <cellStyle name="Note 3 7 2 3 2 2" xfId="33176" xr:uid="{9C899C95-AD25-46F6-9ABE-380643085604}"/>
    <cellStyle name="Note 3 7 2 3 3" xfId="24848" xr:uid="{9F922A0A-5251-452B-AB0B-D373AA716F7E}"/>
    <cellStyle name="Note 3 7 2 4" xfId="10967" xr:uid="{A6CADD4C-0DA7-4DFA-AF7C-91E13D30BD2F}"/>
    <cellStyle name="Note 3 7 2 4 2" xfId="27624" xr:uid="{6BADFDCB-A146-4644-9F5D-D40D67E68476}"/>
    <cellStyle name="Note 3 7 2 5" xfId="19296" xr:uid="{9D993E9F-7B3B-462D-93AE-51270FFC4CFD}"/>
    <cellStyle name="Note 3 7 3" xfId="4086" xr:uid="{836D2769-356F-4162-8118-143B08420103}"/>
    <cellStyle name="Note 3 7 3 2" xfId="12416" xr:uid="{EE955BEE-4234-44E3-A285-6958E7FFB089}"/>
    <cellStyle name="Note 3 7 3 2 2" xfId="29073" xr:uid="{A01D869C-617F-4451-B91A-DBF88FC5F594}"/>
    <cellStyle name="Note 3 7 3 3" xfId="20745" xr:uid="{933899B5-883C-4C7E-9493-31EAADB3C374}"/>
    <cellStyle name="Note 3 7 4" xfId="6862" xr:uid="{3BDCF78B-AF5D-482E-9A47-BA4685E1E3F7}"/>
    <cellStyle name="Note 3 7 4 2" xfId="15192" xr:uid="{A7261ADA-31C3-4160-BB89-7BAB6554A7F6}"/>
    <cellStyle name="Note 3 7 4 2 2" xfId="31849" xr:uid="{A57E46EC-42A9-49DC-961B-1A9A4BCAF02F}"/>
    <cellStyle name="Note 3 7 4 3" xfId="23521" xr:uid="{03FED59B-B82E-4D93-BBC9-0A285D8EF848}"/>
    <cellStyle name="Note 3 7 5" xfId="9640" xr:uid="{D993D29F-8DE9-4432-BBFE-FDADCF63B16D}"/>
    <cellStyle name="Note 3 7 5 2" xfId="26297" xr:uid="{E1AB547D-E53A-4880-8A91-C63A107F75C3}"/>
    <cellStyle name="Note 3 7 6" xfId="17969" xr:uid="{4C9E8919-A817-4D53-ADEC-9FF14B97932F}"/>
    <cellStyle name="Note 3 8" xfId="1413" xr:uid="{780300FA-9386-48C8-9F83-E810F52422C9}"/>
    <cellStyle name="Note 3 8 2" xfId="4204" xr:uid="{63125BE6-FCFC-4BDA-9891-504C35F0A876}"/>
    <cellStyle name="Note 3 8 2 2" xfId="12534" xr:uid="{06FEA159-6C20-4679-9B24-13744387564D}"/>
    <cellStyle name="Note 3 8 2 2 2" xfId="29191" xr:uid="{128D2951-F26F-4628-BDD6-9B93F2FDB5C6}"/>
    <cellStyle name="Note 3 8 2 3" xfId="20863" xr:uid="{667A9479-B477-4D9A-A3E5-8B77703D2089}"/>
    <cellStyle name="Note 3 8 3" xfId="6980" xr:uid="{4A335056-A03D-4BBD-8328-43ED2FA11C72}"/>
    <cellStyle name="Note 3 8 3 2" xfId="15310" xr:uid="{0318B8B0-70FC-4242-AB45-71D90A3DC3EE}"/>
    <cellStyle name="Note 3 8 3 2 2" xfId="31967" xr:uid="{4D3C6EF0-862E-4F71-B3CE-A6B4B1E4A9CC}"/>
    <cellStyle name="Note 3 8 3 3" xfId="23639" xr:uid="{8F5B6885-55BA-430D-A078-E747C2B0598F}"/>
    <cellStyle name="Note 3 8 4" xfId="9758" xr:uid="{1D62D45C-662A-4BA8-B4BA-1B2FBC9944D7}"/>
    <cellStyle name="Note 3 8 4 2" xfId="26415" xr:uid="{F7D058CD-8C4F-45C5-9D79-36BA671F5C26}"/>
    <cellStyle name="Note 3 8 5" xfId="18087" xr:uid="{D7482908-8EFF-434C-8E6F-0200157098DF}"/>
    <cellStyle name="Note 3 9" xfId="2876" xr:uid="{9F8BA768-D071-4285-BFAE-0FA338813955}"/>
    <cellStyle name="Note 3 9 2" xfId="11207" xr:uid="{D52B77F6-80D5-45F7-87EE-9F46815C944D}"/>
    <cellStyle name="Note 3 9 2 2" xfId="27864" xr:uid="{CE7E6933-711C-420A-A6A9-DE066EFD8929}"/>
    <cellStyle name="Note 3 9 3" xfId="19536" xr:uid="{4B85FE63-7B0C-4E65-9D9B-CEBC65AEE2E8}"/>
    <cellStyle name="Note 4" xfId="1238" xr:uid="{F8BB1176-7A40-4B90-9DD1-B588C228970C}"/>
    <cellStyle name="Note 4 2" xfId="2566" xr:uid="{723658F8-DEB8-4387-A92E-DB098B218559}"/>
    <cellStyle name="Note 4 2 2" xfId="5356" xr:uid="{2F54775A-C422-442E-AFF7-42E345B381DE}"/>
    <cellStyle name="Note 4 2 2 2" xfId="13686" xr:uid="{66FC1D42-87EE-4121-87F6-1B0F0C1D59AE}"/>
    <cellStyle name="Note 4 2 2 2 2" xfId="30343" xr:uid="{4724FC9B-5E74-4494-9361-9C7D325BAE9F}"/>
    <cellStyle name="Note 4 2 2 3" xfId="22015" xr:uid="{AA964AA1-D8AF-4BA9-BD16-83892DF5C6CC}"/>
    <cellStyle name="Note 4 2 3" xfId="8132" xr:uid="{487329E6-0457-495E-AB12-D147031937B2}"/>
    <cellStyle name="Note 4 2 3 2" xfId="16462" xr:uid="{C18DEAA5-DB23-42CF-9354-14BD4C3DB9B5}"/>
    <cellStyle name="Note 4 2 3 2 2" xfId="33119" xr:uid="{89336FD1-2DB8-4D79-AED3-E2E95242AEDA}"/>
    <cellStyle name="Note 4 2 3 3" xfId="24791" xr:uid="{94143CB6-9620-4D06-89DB-033160D71960}"/>
    <cellStyle name="Note 4 2 4" xfId="10910" xr:uid="{F4833B4F-E317-44EB-9CD2-383D1DB78AB4}"/>
    <cellStyle name="Note 4 2 4 2" xfId="27567" xr:uid="{BB5437AF-79F3-40FC-A458-20BBDB05DB8E}"/>
    <cellStyle name="Note 4 2 5" xfId="19239" xr:uid="{D20D91C9-7044-4683-B5D2-90A0D89AA4A0}"/>
    <cellStyle name="Note 4 3" xfId="4029" xr:uid="{47EF331B-60D5-4C10-900B-3C7BD18945AE}"/>
    <cellStyle name="Note 4 3 2" xfId="12359" xr:uid="{6CEFEDB1-1DD1-4800-8EDF-4B5DB3D3C5BE}"/>
    <cellStyle name="Note 4 3 2 2" xfId="29016" xr:uid="{4358C0DA-BEA3-43DB-8FB8-4DFF9181955E}"/>
    <cellStyle name="Note 4 3 3" xfId="20688" xr:uid="{517C8D76-9112-4D94-98A3-903723B66A31}"/>
    <cellStyle name="Note 4 4" xfId="6805" xr:uid="{B0DE6C03-F980-40CE-927B-0DCF30720ACD}"/>
    <cellStyle name="Note 4 4 2" xfId="15135" xr:uid="{BBD361C5-9766-47AC-B26A-979C976AED91}"/>
    <cellStyle name="Note 4 4 2 2" xfId="31792" xr:uid="{5DF900B9-00C9-45F7-826F-D991EFF18D79}"/>
    <cellStyle name="Note 4 4 3" xfId="23464" xr:uid="{5D2DD16A-91C5-45C4-A8E2-F8A72C948089}"/>
    <cellStyle name="Note 4 5" xfId="9583" xr:uid="{17B1F77B-7F75-4CE4-9211-80F4CFCA4439}"/>
    <cellStyle name="Note 4 5 2" xfId="26240" xr:uid="{54754489-9ABA-4C9F-9D33-5EA38F5E1BC7}"/>
    <cellStyle name="Note 4 6" xfId="17912" xr:uid="{0CF75A6B-A83D-4D3E-AE64-51F5EDC91441}"/>
    <cellStyle name="Notiz" xfId="33948" xr:uid="{1F7A433F-711E-4477-8AC5-2CA0FB6FBF51}"/>
    <cellStyle name="Notiz 2" xfId="34338" xr:uid="{1B6677CC-45FC-439B-BA4C-4CC0EA13F61A}"/>
    <cellStyle name="Notiz 2 2" xfId="34553" xr:uid="{616F8D64-97CC-44EC-BC2E-D2A024328EC6}"/>
    <cellStyle name="Notiz 3" xfId="34400" xr:uid="{BBA8105F-8311-4966-8EFA-7B7B439BB772}"/>
    <cellStyle name="Notiz 3 2" xfId="34615" xr:uid="{D8D89F26-6D94-4292-BB17-F101846A94F9}"/>
    <cellStyle name="Notiz 4" xfId="34369" xr:uid="{2F90CBEB-F171-4E28-9C67-737E654DC419}"/>
    <cellStyle name="Notiz 4 2" xfId="34584" xr:uid="{3B9F0E41-0A97-48BE-B650-B19DC04A934E}"/>
    <cellStyle name="Notiz 5" xfId="34461" xr:uid="{6EC1E411-87B5-4BE7-B4C9-054A9358A10E}"/>
    <cellStyle name="Output" xfId="27" builtinId="21" customBuiltin="1"/>
    <cellStyle name="Output 2" xfId="33949" xr:uid="{69E555E5-EA46-4578-B635-CB374CC2E8AE}"/>
    <cellStyle name="Output 2 2" xfId="34339" xr:uid="{D8F962BD-EA2F-43BA-8785-D8FE1355A4FE}"/>
    <cellStyle name="Output 2 2 2" xfId="34554" xr:uid="{AF27A673-59D5-4C7F-A26D-62BEEF07F044}"/>
    <cellStyle name="Output 2 2 3" xfId="34847" xr:uid="{8C6597F4-A004-41A0-9A40-E8BD2BA2759D}"/>
    <cellStyle name="Output 2 3" xfId="34435" xr:uid="{661C2FFC-4924-4F10-8D0D-928D0912A584}"/>
    <cellStyle name="Output 2 3 2" xfId="34650" xr:uid="{B387F5EB-7CFD-4503-9BAA-BAB4B4DF3A5D}"/>
    <cellStyle name="Output 2 4" xfId="34462" xr:uid="{CE41AFB6-1053-4DDC-88B8-621813874891}"/>
    <cellStyle name="Output 2 5" xfId="34841" xr:uid="{49E33F8E-8547-4DE4-8983-A51ECFAACF32}"/>
    <cellStyle name="Output 3" xfId="34013" xr:uid="{BA94EB0D-B30C-46D4-B7B9-3512D3636448}"/>
    <cellStyle name="Output 3 2" xfId="34366" xr:uid="{08C55999-838E-4857-BFB6-C5FC325E7C16}"/>
    <cellStyle name="Output 3 2 2" xfId="34581" xr:uid="{1A968F35-5D09-44D4-9207-8E86B3670B85}"/>
    <cellStyle name="Output 3 3" xfId="34417" xr:uid="{F0EEF174-5DF3-42A7-8569-6A8EFDC310B3}"/>
    <cellStyle name="Output 3 3 2" xfId="34632" xr:uid="{904CC7E8-EB3D-4664-8FA3-C0F70BA940F6}"/>
    <cellStyle name="Output 3 4" xfId="34467" xr:uid="{CA73B707-9F7A-4044-9B87-349BB3E1B7D5}"/>
    <cellStyle name="Output 3 5" xfId="34820" xr:uid="{F8C9EBDD-F700-4A13-805C-9D78E067BC02}"/>
    <cellStyle name="Pattern" xfId="33950" xr:uid="{88378F4E-B982-4193-8A4F-282B45115411}"/>
    <cellStyle name="Pattern 2" xfId="34210" xr:uid="{3A4721F9-931E-4A73-B4E1-CDD3C5D09B7B}"/>
    <cellStyle name="Pattern 2 2" xfId="34353" xr:uid="{1685F117-8C75-4A0B-B8BD-1330885B54FB}"/>
    <cellStyle name="Pattern 2 2 2" xfId="34568" xr:uid="{3C7A4090-5E25-41BD-B9C1-A95BD42BFBEC}"/>
    <cellStyle name="Pattern 2 3" xfId="34499" xr:uid="{F8BE3D54-36E4-464F-82B6-670D8D246D46}"/>
    <cellStyle name="Pattern 3" xfId="34059" xr:uid="{7ACD691C-0E01-44DC-8A4C-D2727F770952}"/>
    <cellStyle name="Pattern 3 2" xfId="34396" xr:uid="{8E616521-19CA-42F0-A9F8-C2159B1DAFEE}"/>
    <cellStyle name="Pattern 3 2 2" xfId="34611" xr:uid="{70254CEB-5EF7-47FA-9CB4-42502AA5EB8B}"/>
    <cellStyle name="Pattern 3 3" xfId="34295" xr:uid="{C0737F8C-0E17-4281-A622-2BAC1CFAF66A}"/>
    <cellStyle name="Pattern 3 3 2" xfId="34510" xr:uid="{F1C6D9F3-C643-4A7B-96A9-5381BAAAB3BC}"/>
    <cellStyle name="Pattern 3 4" xfId="34409" xr:uid="{5A32298C-C171-4E05-8962-BA9DC80E4B27}"/>
    <cellStyle name="Pattern 3 4 2" xfId="34624" xr:uid="{247A4AC2-23F0-402B-AEE4-1C7626487AB6}"/>
    <cellStyle name="Percen - Type1" xfId="34842" xr:uid="{3E0B5D64-2BFF-4AB0-8096-5E3D51E26E09}"/>
    <cellStyle name="Percent" xfId="2" builtinId="5"/>
    <cellStyle name="Percent 10" xfId="2897" xr:uid="{C4D8109B-B918-4292-9ED0-2E3E4CF60EBC}"/>
    <cellStyle name="Percent 11" xfId="8451" xr:uid="{B6D13FF8-A963-4B5C-A29D-DE92E454D6DB}"/>
    <cellStyle name="Percent 12" xfId="97" xr:uid="{6DEAA883-2EB9-4C01-9A0F-68C5343E0367}"/>
    <cellStyle name="Percent 2" xfId="10" xr:uid="{A71DCDAC-074E-4012-92BF-C1020F72F4B1}"/>
    <cellStyle name="Percent 2 2" xfId="2711" xr:uid="{DF61618E-475F-4BF9-BCFF-A7EB34DEFF19}"/>
    <cellStyle name="Percent 2 2 2" xfId="33658" xr:uid="{6B73D52C-3EFC-4EA7-A407-956D337A90F6}"/>
    <cellStyle name="Percent 2 2 3" xfId="34211" xr:uid="{0662F8E1-80DC-46A9-A8F6-FDFC0E4BBD6F}"/>
    <cellStyle name="Percent 2 3" xfId="33383" xr:uid="{E2CAD1C0-6DD8-47E5-B40B-14FC0203D88C}"/>
    <cellStyle name="Percent 2 4" xfId="33951" xr:uid="{33939107-53AB-4163-8932-4E65C8A529B0}"/>
    <cellStyle name="Percent 2 5" xfId="34714" xr:uid="{3523BB5C-EA68-4CBE-8DD1-CA7B9EB8D0A8}"/>
    <cellStyle name="Percent 3" xfId="13" xr:uid="{FB47DF39-E1AE-4A7C-976B-577886D4D5B4}"/>
    <cellStyle name="Percent 3 10" xfId="5646" xr:uid="{99F27103-3120-4F89-860E-7ABC2CC8AB19}"/>
    <cellStyle name="Percent 3 10 2" xfId="13976" xr:uid="{23B63FE9-C43A-4E86-BA62-8DF3331EFC3B}"/>
    <cellStyle name="Percent 3 10 2 2" xfId="30633" xr:uid="{A698F124-B84E-48A4-AA82-90DB4A7336EA}"/>
    <cellStyle name="Percent 3 10 3" xfId="22305" xr:uid="{6913ECA7-730F-4B0B-A3AA-DE7523749A7C}"/>
    <cellStyle name="Percent 3 11" xfId="8423" xr:uid="{9196E9E2-009A-425A-A1AB-CD32AA55345B}"/>
    <cellStyle name="Percent 3 11 2" xfId="25081" xr:uid="{5D0E3B82-3509-41F3-807A-BB776698CDEA}"/>
    <cellStyle name="Percent 3 12" xfId="16753" xr:uid="{CCE69813-F02D-49BB-8126-ECBC7871E26A}"/>
    <cellStyle name="Percent 3 13" xfId="34850" xr:uid="{9E1A89B9-0782-4B13-AE22-A1A5D19CDC88}"/>
    <cellStyle name="Percent 3 2" xfId="129" xr:uid="{174E080E-F1F2-4C93-BBE6-A8D40F02EAC4}"/>
    <cellStyle name="Percent 3 2 10" xfId="8482" xr:uid="{3C8175AC-61E9-4DE7-8B02-24FB888C46A0}"/>
    <cellStyle name="Percent 3 2 10 2" xfId="25139" xr:uid="{F9E8748C-35B6-41E9-BADC-597A72396332}"/>
    <cellStyle name="Percent 3 2 11" xfId="16811" xr:uid="{F905249D-A524-480B-8BC9-32398E9897A6}"/>
    <cellStyle name="Percent 3 2 2" xfId="250" xr:uid="{65F790CE-F705-486E-920E-CF13F6BE2156}"/>
    <cellStyle name="Percent 3 2 2 2" xfId="492" xr:uid="{C3535CB2-9E94-49D7-B909-E1B6737E838E}"/>
    <cellStyle name="Percent 3 2 2 2 2" xfId="968" xr:uid="{033EC173-B30B-4983-9EEE-2301D6ECEAD1}"/>
    <cellStyle name="Percent 3 2 2 2 2 2" xfId="2296" xr:uid="{7B6D73F5-2B33-4B71-9B1F-BC298D400377}"/>
    <cellStyle name="Percent 3 2 2 2 2 2 2" xfId="5086" xr:uid="{E2DCE607-37D7-4E3F-A974-71E365DD4E61}"/>
    <cellStyle name="Percent 3 2 2 2 2 2 2 2" xfId="13416" xr:uid="{4600022C-4698-4218-B05E-1350CCC518D8}"/>
    <cellStyle name="Percent 3 2 2 2 2 2 2 2 2" xfId="30073" xr:uid="{F7902ADB-4F06-4A65-9731-AA10EA5EAEE2}"/>
    <cellStyle name="Percent 3 2 2 2 2 2 2 3" xfId="21745" xr:uid="{F5ACF130-D843-4DBC-B1D1-C277BBA7992D}"/>
    <cellStyle name="Percent 3 2 2 2 2 2 3" xfId="7862" xr:uid="{F2F7CE64-C756-4081-A30B-C7D6D6898DF4}"/>
    <cellStyle name="Percent 3 2 2 2 2 2 3 2" xfId="16192" xr:uid="{55115046-13DC-4DD6-A662-779481A72BFF}"/>
    <cellStyle name="Percent 3 2 2 2 2 2 3 2 2" xfId="32849" xr:uid="{F65213CE-83C6-46F1-B8EF-0645D9C996E8}"/>
    <cellStyle name="Percent 3 2 2 2 2 2 3 3" xfId="24521" xr:uid="{6C44812D-7A14-410D-B4CD-BEC3D8F01E1B}"/>
    <cellStyle name="Percent 3 2 2 2 2 2 4" xfId="10640" xr:uid="{22B504A6-4D0B-46B3-B5BB-3A79528EF322}"/>
    <cellStyle name="Percent 3 2 2 2 2 2 4 2" xfId="27297" xr:uid="{DD890263-D5C1-40FB-8609-8D92D27F2C69}"/>
    <cellStyle name="Percent 3 2 2 2 2 2 5" xfId="18969" xr:uid="{AAF24173-11BB-4460-9E7A-ED140B6F1921}"/>
    <cellStyle name="Percent 3 2 2 2 2 3" xfId="3759" xr:uid="{1BB334E9-F887-40B0-8AE4-4F868D2F0521}"/>
    <cellStyle name="Percent 3 2 2 2 2 3 2" xfId="12089" xr:uid="{94EBE7DB-A472-49A3-824C-C9DB0E33EA8A}"/>
    <cellStyle name="Percent 3 2 2 2 2 3 2 2" xfId="28746" xr:uid="{1E051210-DC21-4D09-928B-F76CB1DC41A0}"/>
    <cellStyle name="Percent 3 2 2 2 2 3 3" xfId="20418" xr:uid="{664813C7-73C7-4784-8FF6-4B3B370EFE0F}"/>
    <cellStyle name="Percent 3 2 2 2 2 4" xfId="6535" xr:uid="{7401C8F2-BBB2-4205-9AFB-1AD73801719D}"/>
    <cellStyle name="Percent 3 2 2 2 2 4 2" xfId="14865" xr:uid="{111A0E51-8C71-4365-9061-B20503D891A9}"/>
    <cellStyle name="Percent 3 2 2 2 2 4 2 2" xfId="31522" xr:uid="{46FFE62D-E8A6-4B66-A643-0A6DB8D8F138}"/>
    <cellStyle name="Percent 3 2 2 2 2 4 3" xfId="23194" xr:uid="{FE535FF7-ACC8-4742-8469-0B1205703BA0}"/>
    <cellStyle name="Percent 3 2 2 2 2 5" xfId="9313" xr:uid="{6B468CE0-448A-4662-8912-9F19A84356CD}"/>
    <cellStyle name="Percent 3 2 2 2 2 5 2" xfId="25970" xr:uid="{C8C49533-0CF1-4574-9437-2EAEA3569446}"/>
    <cellStyle name="Percent 3 2 2 2 2 6" xfId="17642" xr:uid="{93FCCBAF-26A0-458D-AD3F-876D53E565EB}"/>
    <cellStyle name="Percent 3 2 2 2 3" xfId="1822" xr:uid="{3356AF1C-1123-41CD-942F-47582D04FD9E}"/>
    <cellStyle name="Percent 3 2 2 2 3 2" xfId="4612" xr:uid="{E1E4BE18-789F-4604-A37F-7A4160046A0F}"/>
    <cellStyle name="Percent 3 2 2 2 3 2 2" xfId="12942" xr:uid="{8857992A-B3FB-466C-A6DB-CB91E0621D4C}"/>
    <cellStyle name="Percent 3 2 2 2 3 2 2 2" xfId="29599" xr:uid="{C7DEE0D0-B7ED-426A-85D2-010A5F6B3BDC}"/>
    <cellStyle name="Percent 3 2 2 2 3 2 3" xfId="21271" xr:uid="{106AF8F9-81F7-43B5-8B04-05438EB97917}"/>
    <cellStyle name="Percent 3 2 2 2 3 3" xfId="7388" xr:uid="{6194D0C3-34AD-4C9E-A420-264B5704013C}"/>
    <cellStyle name="Percent 3 2 2 2 3 3 2" xfId="15718" xr:uid="{027FE677-911E-4E0E-B666-70791700B9D1}"/>
    <cellStyle name="Percent 3 2 2 2 3 3 2 2" xfId="32375" xr:uid="{CBF90D08-5983-408F-9744-7153F03F5C61}"/>
    <cellStyle name="Percent 3 2 2 2 3 3 3" xfId="24047" xr:uid="{B91DF4F9-AE8B-4AE2-B385-EBFA800A2A1A}"/>
    <cellStyle name="Percent 3 2 2 2 3 4" xfId="10166" xr:uid="{9382AD81-90C3-4B9D-AF9A-4204FA278377}"/>
    <cellStyle name="Percent 3 2 2 2 3 4 2" xfId="26823" xr:uid="{C7FDE148-CEEA-4F20-AF87-81E91094C716}"/>
    <cellStyle name="Percent 3 2 2 2 3 5" xfId="18495" xr:uid="{734F172A-0681-4506-B9D8-5BC42D69DEB0}"/>
    <cellStyle name="Percent 3 2 2 2 4" xfId="3285" xr:uid="{A4E1F22A-DC65-466F-AAD1-29F86B958099}"/>
    <cellStyle name="Percent 3 2 2 2 4 2" xfId="11615" xr:uid="{59869353-670E-49AA-B246-436004F5102E}"/>
    <cellStyle name="Percent 3 2 2 2 4 2 2" xfId="28272" xr:uid="{2BAAEA14-0C53-41CF-BA34-6AEF60C6E44B}"/>
    <cellStyle name="Percent 3 2 2 2 4 3" xfId="19944" xr:uid="{E4C89B13-25D4-4A99-A739-D4684A4ED058}"/>
    <cellStyle name="Percent 3 2 2 2 5" xfId="6061" xr:uid="{76FBA892-02B6-47F5-AA3C-B9658EB13C9D}"/>
    <cellStyle name="Percent 3 2 2 2 5 2" xfId="14391" xr:uid="{5EE9E851-6E70-45D5-9ED8-31E9442508D1}"/>
    <cellStyle name="Percent 3 2 2 2 5 2 2" xfId="31048" xr:uid="{831C8AC4-F317-4EE5-9C30-70C054EC5FDB}"/>
    <cellStyle name="Percent 3 2 2 2 5 3" xfId="22720" xr:uid="{17610D9D-070E-4575-8710-BBE6F2319FB3}"/>
    <cellStyle name="Percent 3 2 2 2 6" xfId="8839" xr:uid="{1C8B76C2-60D2-492C-9BB7-2EEE7A017E7E}"/>
    <cellStyle name="Percent 3 2 2 2 6 2" xfId="25496" xr:uid="{83F72C3D-7A60-4803-8EA8-1DEDD225C6D6}"/>
    <cellStyle name="Percent 3 2 2 2 7" xfId="17168" xr:uid="{1C5C62CE-6CB7-40A1-BF8B-6B8CC1101FD3}"/>
    <cellStyle name="Percent 3 2 2 3" xfId="728" xr:uid="{D993D2B1-0FA1-49C6-9D93-714CEA701429}"/>
    <cellStyle name="Percent 3 2 2 3 2" xfId="2058" xr:uid="{5CB8CCC1-851B-41FA-A839-A8E55ED408B2}"/>
    <cellStyle name="Percent 3 2 2 3 2 2" xfId="4848" xr:uid="{A6BF8545-D011-4DB0-BC33-736B4F2A0F80}"/>
    <cellStyle name="Percent 3 2 2 3 2 2 2" xfId="13178" xr:uid="{8A757CCB-0577-4B2A-A616-37E5EB53C47C}"/>
    <cellStyle name="Percent 3 2 2 3 2 2 2 2" xfId="29835" xr:uid="{10B5B427-A843-4DC7-B134-9D41F82DB95E}"/>
    <cellStyle name="Percent 3 2 2 3 2 2 3" xfId="21507" xr:uid="{3D554544-F4CF-46DA-8F8A-408E7003F71F}"/>
    <cellStyle name="Percent 3 2 2 3 2 3" xfId="7624" xr:uid="{89288C86-CABA-449F-A514-F3F48951099B}"/>
    <cellStyle name="Percent 3 2 2 3 2 3 2" xfId="15954" xr:uid="{74D052F1-F113-40EA-B858-B8C12A47769E}"/>
    <cellStyle name="Percent 3 2 2 3 2 3 2 2" xfId="32611" xr:uid="{B9042092-42FA-4D56-943E-BBB5DA5430DC}"/>
    <cellStyle name="Percent 3 2 2 3 2 3 3" xfId="24283" xr:uid="{888E8F8B-E1BF-4EB1-A9DA-A70E9016CF0B}"/>
    <cellStyle name="Percent 3 2 2 3 2 4" xfId="10402" xr:uid="{FAD8D51D-ABAE-4FED-80B7-2D53213B0911}"/>
    <cellStyle name="Percent 3 2 2 3 2 4 2" xfId="27059" xr:uid="{C65FAD69-4548-4975-B526-A1DA52C6B77C}"/>
    <cellStyle name="Percent 3 2 2 3 2 5" xfId="18731" xr:uid="{0AEFA69C-2985-4E5D-AFA2-D462356A7B80}"/>
    <cellStyle name="Percent 3 2 2 3 3" xfId="3521" xr:uid="{BDD33594-D691-4E01-B8B5-C178761DDF07}"/>
    <cellStyle name="Percent 3 2 2 3 3 2" xfId="11851" xr:uid="{454B5D81-13C2-4C27-B112-838BCB176611}"/>
    <cellStyle name="Percent 3 2 2 3 3 2 2" xfId="28508" xr:uid="{6DE2AFC2-98BF-402B-A795-D9CF5974D423}"/>
    <cellStyle name="Percent 3 2 2 3 3 3" xfId="20180" xr:uid="{60076151-213A-45A6-B6CF-DAEBBEDD78FC}"/>
    <cellStyle name="Percent 3 2 2 3 4" xfId="6297" xr:uid="{4BAD6FBE-CEA3-42CD-8B5F-4082F536BB06}"/>
    <cellStyle name="Percent 3 2 2 3 4 2" xfId="14627" xr:uid="{DC34F14E-E292-48BF-8822-FF6F01986EA7}"/>
    <cellStyle name="Percent 3 2 2 3 4 2 2" xfId="31284" xr:uid="{61FE3E8E-6EA7-4333-B29C-BE727EF1EEA5}"/>
    <cellStyle name="Percent 3 2 2 3 4 3" xfId="22956" xr:uid="{88FF802C-2719-45CD-9462-567F44877DF0}"/>
    <cellStyle name="Percent 3 2 2 3 5" xfId="9075" xr:uid="{76E4FA23-9018-4DB7-88F6-243C84C504C4}"/>
    <cellStyle name="Percent 3 2 2 3 5 2" xfId="25732" xr:uid="{E80002DA-7AD8-4DA3-BFEC-85DF65B5E299}"/>
    <cellStyle name="Percent 3 2 2 3 6" xfId="17404" xr:uid="{A9BFC967-B532-4032-843F-73784ACBE4F0}"/>
    <cellStyle name="Percent 3 2 2 4" xfId="1205" xr:uid="{CF118870-C0B4-4A8F-A89E-28A47E2AF178}"/>
    <cellStyle name="Percent 3 2 2 4 2" xfId="2533" xr:uid="{5F14D0DD-2087-4F29-9FBD-3B211C28FDEF}"/>
    <cellStyle name="Percent 3 2 2 4 2 2" xfId="5323" xr:uid="{0BEBEFD7-9953-458D-9E59-94189B64FE44}"/>
    <cellStyle name="Percent 3 2 2 4 2 2 2" xfId="13653" xr:uid="{BFAFFB22-515F-4E7D-8263-7F06AD33AAEE}"/>
    <cellStyle name="Percent 3 2 2 4 2 2 2 2" xfId="30310" xr:uid="{D13E768E-665E-4E91-BB8C-3C6FE0BB6DFF}"/>
    <cellStyle name="Percent 3 2 2 4 2 2 3" xfId="21982" xr:uid="{1DA8C017-1B12-4109-A152-24F75CBF6FB5}"/>
    <cellStyle name="Percent 3 2 2 4 2 3" xfId="8099" xr:uid="{F155A4A1-2D30-4D22-A645-0FCCBFD4A825}"/>
    <cellStyle name="Percent 3 2 2 4 2 3 2" xfId="16429" xr:uid="{2249D34E-ED6B-464A-8BF7-D5F74259A802}"/>
    <cellStyle name="Percent 3 2 2 4 2 3 2 2" xfId="33086" xr:uid="{D3612D51-1FDA-4FC2-99F4-10B654970AAB}"/>
    <cellStyle name="Percent 3 2 2 4 2 3 3" xfId="24758" xr:uid="{640DC34A-C920-4080-9837-B4CBC47CFB91}"/>
    <cellStyle name="Percent 3 2 2 4 2 4" xfId="10877" xr:uid="{3479BF4F-9697-4BBD-81A5-A75D011D5F83}"/>
    <cellStyle name="Percent 3 2 2 4 2 4 2" xfId="27534" xr:uid="{B6C50957-64D7-41FC-847B-E8DD0F95191E}"/>
    <cellStyle name="Percent 3 2 2 4 2 5" xfId="19206" xr:uid="{3380FB54-CBED-4CAA-B2B6-26E187B32AAF}"/>
    <cellStyle name="Percent 3 2 2 4 3" xfId="3996" xr:uid="{06526292-CADE-4E6B-84AC-4663EBE8DFA9}"/>
    <cellStyle name="Percent 3 2 2 4 3 2" xfId="12326" xr:uid="{C77E8B54-8917-477F-967F-194787FADBDE}"/>
    <cellStyle name="Percent 3 2 2 4 3 2 2" xfId="28983" xr:uid="{8A4D13D8-421C-4778-A9A8-65A83C0C785F}"/>
    <cellStyle name="Percent 3 2 2 4 3 3" xfId="20655" xr:uid="{1AA3D5F5-E5E8-4EF0-9B5E-D165A9020A2E}"/>
    <cellStyle name="Percent 3 2 2 4 4" xfId="6772" xr:uid="{846F1323-05A0-4FEC-89FF-A93592B2A9E2}"/>
    <cellStyle name="Percent 3 2 2 4 4 2" xfId="15102" xr:uid="{86FF00F0-EF5B-43EE-AB6A-8413ED9FBB57}"/>
    <cellStyle name="Percent 3 2 2 4 4 2 2" xfId="31759" xr:uid="{E283B713-F052-4318-99CE-1325F9B307E0}"/>
    <cellStyle name="Percent 3 2 2 4 4 3" xfId="23431" xr:uid="{8087FAC3-C18F-4404-8DAB-B2C817936779}"/>
    <cellStyle name="Percent 3 2 2 4 5" xfId="9550" xr:uid="{B8A042AB-4D66-4C86-869E-1AD11443B125}"/>
    <cellStyle name="Percent 3 2 2 4 5 2" xfId="26207" xr:uid="{2E91E2CF-ADBD-49FE-8F7D-D7C5A414FAA8}"/>
    <cellStyle name="Percent 3 2 2 4 6" xfId="17879" xr:uid="{6D858926-8141-4324-B39F-1F1F08CCED9A}"/>
    <cellStyle name="Percent 3 2 2 5" xfId="1585" xr:uid="{B92A01E2-95EA-4F58-A771-17458454ECFC}"/>
    <cellStyle name="Percent 3 2 2 5 2" xfId="4375" xr:uid="{23678A78-1883-4391-A4CC-5DA3DB09DE72}"/>
    <cellStyle name="Percent 3 2 2 5 2 2" xfId="12705" xr:uid="{C6B631A0-FC47-433C-B9C3-597D9D6F3047}"/>
    <cellStyle name="Percent 3 2 2 5 2 2 2" xfId="29362" xr:uid="{F3B4C1A4-FD25-4604-A6EC-9035FB762F5D}"/>
    <cellStyle name="Percent 3 2 2 5 2 3" xfId="21034" xr:uid="{132A7C9B-16AB-4225-BA35-66C6DA199C45}"/>
    <cellStyle name="Percent 3 2 2 5 3" xfId="7151" xr:uid="{9435E012-995D-46E8-B7FD-8574E854BD3F}"/>
    <cellStyle name="Percent 3 2 2 5 3 2" xfId="15481" xr:uid="{8045C8C5-8F21-469E-82EB-8605D23DACE7}"/>
    <cellStyle name="Percent 3 2 2 5 3 2 2" xfId="32138" xr:uid="{354EEDE6-384D-4C79-AEE4-51F426F239D0}"/>
    <cellStyle name="Percent 3 2 2 5 3 3" xfId="23810" xr:uid="{305611D1-3598-42DF-992F-D7BADF3671D2}"/>
    <cellStyle name="Percent 3 2 2 5 4" xfId="9929" xr:uid="{64B16D46-C181-4A76-8EF1-5D54DC11FCA2}"/>
    <cellStyle name="Percent 3 2 2 5 4 2" xfId="26586" xr:uid="{1D6E38F9-4E72-4C33-9996-5FB5CF2F7559}"/>
    <cellStyle name="Percent 3 2 2 5 5" xfId="18258" xr:uid="{C73F2A9E-463F-4033-99E3-84DFD82A2336}"/>
    <cellStyle name="Percent 3 2 2 6" xfId="3048" xr:uid="{6DE9F0AF-8145-497C-BA35-83C60391B3D9}"/>
    <cellStyle name="Percent 3 2 2 6 2" xfId="11378" xr:uid="{5191A8DC-154E-4925-BC88-88CDC8814659}"/>
    <cellStyle name="Percent 3 2 2 6 2 2" xfId="28035" xr:uid="{98EFAA07-B61A-4CAF-99FC-76790F586FD5}"/>
    <cellStyle name="Percent 3 2 2 6 3" xfId="19707" xr:uid="{0E452ED6-656E-48C5-84E7-6BA81BFA3B7F}"/>
    <cellStyle name="Percent 3 2 2 7" xfId="5824" xr:uid="{4ABA3D36-E494-49B5-9738-669969838436}"/>
    <cellStyle name="Percent 3 2 2 7 2" xfId="14154" xr:uid="{FE579188-3169-421D-A204-B7A9069D1E87}"/>
    <cellStyle name="Percent 3 2 2 7 2 2" xfId="30811" xr:uid="{BCD5334A-806E-4A49-937E-3D9BE76CAFB9}"/>
    <cellStyle name="Percent 3 2 2 7 3" xfId="22483" xr:uid="{68C00036-AA51-4958-AAEC-3BBAE00FD783}"/>
    <cellStyle name="Percent 3 2 2 8" xfId="8602" xr:uid="{13ED5C7D-CA1B-465C-8BFF-EF42397A9C23}"/>
    <cellStyle name="Percent 3 2 2 8 2" xfId="25259" xr:uid="{C3B1CBE6-9784-46A1-A461-3CD16D270286}"/>
    <cellStyle name="Percent 3 2 2 9" xfId="16931" xr:uid="{3EB3406B-4A12-4E47-8043-CF9BFAE8BB2B}"/>
    <cellStyle name="Percent 3 2 3" xfId="372" xr:uid="{34DD8361-3FE8-4091-BA0A-220B67DB85AB}"/>
    <cellStyle name="Percent 3 2 3 2" xfId="850" xr:uid="{706C5ABA-E422-4DB9-B2D1-EEE7DBAC4A2C}"/>
    <cellStyle name="Percent 3 2 3 2 2" xfId="2178" xr:uid="{F8DB749A-84F9-477A-87CC-CAC40FF22172}"/>
    <cellStyle name="Percent 3 2 3 2 2 2" xfId="4968" xr:uid="{873EDC9A-F45D-4C70-92CD-E01454BB5C0D}"/>
    <cellStyle name="Percent 3 2 3 2 2 2 2" xfId="13298" xr:uid="{6140E673-9560-40C2-962C-97C2EF476AA0}"/>
    <cellStyle name="Percent 3 2 3 2 2 2 2 2" xfId="29955" xr:uid="{FFF07BC4-E731-4393-BCC4-144B9F29A89B}"/>
    <cellStyle name="Percent 3 2 3 2 2 2 3" xfId="21627" xr:uid="{606F12E3-9B06-4734-935D-ACB10C50A38F}"/>
    <cellStyle name="Percent 3 2 3 2 2 3" xfId="7744" xr:uid="{B1445EAB-E859-4FE3-90BC-A78ABB66B836}"/>
    <cellStyle name="Percent 3 2 3 2 2 3 2" xfId="16074" xr:uid="{2F173631-289F-49F8-9AA1-A7F478394A81}"/>
    <cellStyle name="Percent 3 2 3 2 2 3 2 2" xfId="32731" xr:uid="{665AE3CC-9CE9-40EA-8ED7-E45459D63570}"/>
    <cellStyle name="Percent 3 2 3 2 2 3 3" xfId="24403" xr:uid="{7F32AFE6-ABCB-4334-88E0-94FDDC362244}"/>
    <cellStyle name="Percent 3 2 3 2 2 4" xfId="10522" xr:uid="{B3C151EF-C002-4D85-BFC0-CCF0B2123AB1}"/>
    <cellStyle name="Percent 3 2 3 2 2 4 2" xfId="27179" xr:uid="{CE1C486E-0865-497B-A4C8-C9714F203E63}"/>
    <cellStyle name="Percent 3 2 3 2 2 5" xfId="18851" xr:uid="{DDA9EC80-747E-4A4A-B592-933AF9CDA46A}"/>
    <cellStyle name="Percent 3 2 3 2 3" xfId="3641" xr:uid="{E4DFF79D-7807-4753-81DE-26E5D0DD9FAD}"/>
    <cellStyle name="Percent 3 2 3 2 3 2" xfId="11971" xr:uid="{5DC354C1-9D4F-46E1-A7FC-F8261F36B138}"/>
    <cellStyle name="Percent 3 2 3 2 3 2 2" xfId="28628" xr:uid="{8559E29F-8635-49B5-AF32-0F75BD6B22D0}"/>
    <cellStyle name="Percent 3 2 3 2 3 3" xfId="20300" xr:uid="{0D4B5639-A871-4A0F-83BF-15752E93EF3C}"/>
    <cellStyle name="Percent 3 2 3 2 4" xfId="6417" xr:uid="{EA297F23-15FC-4BE5-9CFB-650CD5B640CC}"/>
    <cellStyle name="Percent 3 2 3 2 4 2" xfId="14747" xr:uid="{F53B56D2-2948-4594-8427-62DC16E22F55}"/>
    <cellStyle name="Percent 3 2 3 2 4 2 2" xfId="31404" xr:uid="{0391A8C4-5668-46F5-A8B8-6E8C5720DBD1}"/>
    <cellStyle name="Percent 3 2 3 2 4 3" xfId="23076" xr:uid="{AF7ECC5C-91A8-4CDD-B4F9-01FBA1657442}"/>
    <cellStyle name="Percent 3 2 3 2 5" xfId="9195" xr:uid="{9F5CC2B9-AAD8-4B40-830C-1BD493AFE8CB}"/>
    <cellStyle name="Percent 3 2 3 2 5 2" xfId="25852" xr:uid="{E80601BE-6A95-44BE-9240-E9DAEAC0BEEB}"/>
    <cellStyle name="Percent 3 2 3 2 6" xfId="17524" xr:uid="{2773DE3B-83A8-43EC-AFB8-C90E92A063A2}"/>
    <cellStyle name="Percent 3 2 3 3" xfId="1702" xr:uid="{21CA1C6A-F9DD-4A95-AD66-A300CA6EC0D1}"/>
    <cellStyle name="Percent 3 2 3 3 2" xfId="4492" xr:uid="{5FCA9733-6393-4D4C-AA63-748CDB1E171A}"/>
    <cellStyle name="Percent 3 2 3 3 2 2" xfId="12822" xr:uid="{4737DBC5-042D-40F7-B448-E70DEE0535D6}"/>
    <cellStyle name="Percent 3 2 3 3 2 2 2" xfId="29479" xr:uid="{4564D2BD-B0E9-44A1-9891-EE8793C73DD3}"/>
    <cellStyle name="Percent 3 2 3 3 2 3" xfId="21151" xr:uid="{6C632DF8-2549-4C3C-AF4E-E443093F6BC7}"/>
    <cellStyle name="Percent 3 2 3 3 3" xfId="7268" xr:uid="{018C4BE4-4590-4032-9290-D49C793E63E1}"/>
    <cellStyle name="Percent 3 2 3 3 3 2" xfId="15598" xr:uid="{77CA02D8-034B-47EF-AAD8-551E6E1D32A3}"/>
    <cellStyle name="Percent 3 2 3 3 3 2 2" xfId="32255" xr:uid="{3C3C62EE-888B-411D-AC3A-6DD181671EA2}"/>
    <cellStyle name="Percent 3 2 3 3 3 3" xfId="23927" xr:uid="{9203EC09-7A1F-4889-9426-3DEFBBAB8A28}"/>
    <cellStyle name="Percent 3 2 3 3 4" xfId="10046" xr:uid="{F0F0EFEE-2A1C-4C4A-AC2C-21F63EA9CB37}"/>
    <cellStyle name="Percent 3 2 3 3 4 2" xfId="26703" xr:uid="{63628485-7C40-4655-BA0C-9D8E07326E9C}"/>
    <cellStyle name="Percent 3 2 3 3 5" xfId="18375" xr:uid="{5785EC73-DDF4-4215-9256-3E088EFCC1B2}"/>
    <cellStyle name="Percent 3 2 3 4" xfId="3165" xr:uid="{07772909-E1C4-4B9E-8FA7-C2251574610B}"/>
    <cellStyle name="Percent 3 2 3 4 2" xfId="11495" xr:uid="{F267CE86-E4A1-4C26-947B-D043AF3A05A9}"/>
    <cellStyle name="Percent 3 2 3 4 2 2" xfId="28152" xr:uid="{F19057FB-C7E8-479A-A309-9D6E7FBF8B91}"/>
    <cellStyle name="Percent 3 2 3 4 3" xfId="19824" xr:uid="{526C6BB6-091B-4DF7-9D4C-09A220B974AB}"/>
    <cellStyle name="Percent 3 2 3 5" xfId="5941" xr:uid="{FDCA6B38-4A99-4655-90B2-9F37F0C2DECB}"/>
    <cellStyle name="Percent 3 2 3 5 2" xfId="14271" xr:uid="{422929A7-E722-4F50-AE84-9AE647D20193}"/>
    <cellStyle name="Percent 3 2 3 5 2 2" xfId="30928" xr:uid="{25B2D1A2-E1CD-4771-8F1B-4DA1331EA32C}"/>
    <cellStyle name="Percent 3 2 3 5 3" xfId="22600" xr:uid="{AA15EFE6-EB84-4710-B26F-085088BFFCA0}"/>
    <cellStyle name="Percent 3 2 3 6" xfId="8719" xr:uid="{DC7B8297-CDAF-4CC6-816C-C0124CA2180D}"/>
    <cellStyle name="Percent 3 2 3 6 2" xfId="25376" xr:uid="{CDD80F59-8A6D-4B26-8563-2B99385077D2}"/>
    <cellStyle name="Percent 3 2 3 7" xfId="17048" xr:uid="{1A753EC9-2DBA-40CC-A574-9672094B55DC}"/>
    <cellStyle name="Percent 3 2 4" xfId="608" xr:uid="{23CDEDAA-326A-4E16-B021-BF5C53A7751C}"/>
    <cellStyle name="Percent 3 2 4 2" xfId="1938" xr:uid="{B6228A2C-3145-41F2-BA93-BC69A7E457F0}"/>
    <cellStyle name="Percent 3 2 4 2 2" xfId="4728" xr:uid="{47EEBB81-853F-4905-8184-2D2B233B558C}"/>
    <cellStyle name="Percent 3 2 4 2 2 2" xfId="13058" xr:uid="{51D88343-37C4-447F-8D1A-DB829D818371}"/>
    <cellStyle name="Percent 3 2 4 2 2 2 2" xfId="29715" xr:uid="{C0EB6471-E8BD-49BC-B39D-F38E31C7147B}"/>
    <cellStyle name="Percent 3 2 4 2 2 3" xfId="21387" xr:uid="{42783395-B76F-4281-B365-778F7E68D34D}"/>
    <cellStyle name="Percent 3 2 4 2 3" xfId="7504" xr:uid="{569DAD4F-99DC-4A4A-AEEE-F79DEE737164}"/>
    <cellStyle name="Percent 3 2 4 2 3 2" xfId="15834" xr:uid="{8E793FBD-FE55-4835-9E4E-18F6BC16AD6F}"/>
    <cellStyle name="Percent 3 2 4 2 3 2 2" xfId="32491" xr:uid="{B05C3A51-A578-444D-8F26-7A3949A938BF}"/>
    <cellStyle name="Percent 3 2 4 2 3 3" xfId="24163" xr:uid="{89B13CFB-D507-4A87-B48D-F5EF37B8D5D1}"/>
    <cellStyle name="Percent 3 2 4 2 4" xfId="10282" xr:uid="{B34F9A02-3DB2-402C-8CE9-16655F13EBBD}"/>
    <cellStyle name="Percent 3 2 4 2 4 2" xfId="26939" xr:uid="{E1B10609-E1E8-4686-B2B7-DA9B00061D58}"/>
    <cellStyle name="Percent 3 2 4 2 5" xfId="18611" xr:uid="{7A605251-36D2-4F93-8162-233FBE6298A2}"/>
    <cellStyle name="Percent 3 2 4 3" xfId="3401" xr:uid="{5E852E09-C050-4744-9B40-055F79DE1D6B}"/>
    <cellStyle name="Percent 3 2 4 3 2" xfId="11731" xr:uid="{28CA044E-FE25-4D1C-AEEA-241F67D8FCE7}"/>
    <cellStyle name="Percent 3 2 4 3 2 2" xfId="28388" xr:uid="{2A93B937-B5D5-4DBC-A287-356C1C1E0828}"/>
    <cellStyle name="Percent 3 2 4 3 3" xfId="20060" xr:uid="{C83D59B6-390E-4F26-B2D4-C5D71A5033E1}"/>
    <cellStyle name="Percent 3 2 4 4" xfId="6177" xr:uid="{C93F8196-40E3-45AC-B6A4-DE58F89FB9BE}"/>
    <cellStyle name="Percent 3 2 4 4 2" xfId="14507" xr:uid="{5F912E57-4CCF-414E-AE95-52AD9CF38E3F}"/>
    <cellStyle name="Percent 3 2 4 4 2 2" xfId="31164" xr:uid="{609571F7-2E5A-446E-A580-4DD415D5E1D7}"/>
    <cellStyle name="Percent 3 2 4 4 3" xfId="22836" xr:uid="{37C7FEDE-B650-4D37-93D0-532990FF7836}"/>
    <cellStyle name="Percent 3 2 4 5" xfId="8955" xr:uid="{E2B723B0-5E72-4D68-B35B-6D732B92CB3D}"/>
    <cellStyle name="Percent 3 2 4 5 2" xfId="25612" xr:uid="{41D1398C-E4AB-4B60-B0EA-46C4272E5259}"/>
    <cellStyle name="Percent 3 2 4 6" xfId="17284" xr:uid="{40756997-9158-477D-B55F-3808DE508711}"/>
    <cellStyle name="Percent 3 2 5" xfId="1085" xr:uid="{0EC5C2DC-082A-4ACD-8689-2DD527C3257C}"/>
    <cellStyle name="Percent 3 2 5 2" xfId="2413" xr:uid="{D05C50F7-ADB6-45BD-8C00-D77725493AEB}"/>
    <cellStyle name="Percent 3 2 5 2 2" xfId="5203" xr:uid="{F793AF7B-0700-45A2-9E37-9EA2B820E5DD}"/>
    <cellStyle name="Percent 3 2 5 2 2 2" xfId="13533" xr:uid="{6779DE1E-603F-4C72-A896-DEE93C4412BC}"/>
    <cellStyle name="Percent 3 2 5 2 2 2 2" xfId="30190" xr:uid="{C5934C6B-D39E-4A23-B088-50B8DECD7C7A}"/>
    <cellStyle name="Percent 3 2 5 2 2 3" xfId="21862" xr:uid="{EAD76322-AF7A-4DC0-B870-3A72C3CB1762}"/>
    <cellStyle name="Percent 3 2 5 2 3" xfId="7979" xr:uid="{51891012-981D-47F3-9C6E-0F60D23A51C9}"/>
    <cellStyle name="Percent 3 2 5 2 3 2" xfId="16309" xr:uid="{820885EE-4002-4A60-8B21-31D6C186CC07}"/>
    <cellStyle name="Percent 3 2 5 2 3 2 2" xfId="32966" xr:uid="{3E0C8282-B46E-4B2C-8984-9DBB98BD92B1}"/>
    <cellStyle name="Percent 3 2 5 2 3 3" xfId="24638" xr:uid="{D2A5CA0A-5E6D-4CE6-B4B8-6CD480223AFD}"/>
    <cellStyle name="Percent 3 2 5 2 4" xfId="10757" xr:uid="{BC4EFA20-4F11-4D2F-A18F-ABD94C4E008B}"/>
    <cellStyle name="Percent 3 2 5 2 4 2" xfId="27414" xr:uid="{57B07177-1F93-4D09-9D02-0EE4D910C86B}"/>
    <cellStyle name="Percent 3 2 5 2 5" xfId="19086" xr:uid="{8692D1F5-B122-48AA-A2E4-E5BF21CA4EC6}"/>
    <cellStyle name="Percent 3 2 5 3" xfId="3876" xr:uid="{D08932BA-49C5-4AA5-A309-FE75FFDC2CCA}"/>
    <cellStyle name="Percent 3 2 5 3 2" xfId="12206" xr:uid="{4F839994-ADBD-44FF-BE4B-B4EB14D7F2AA}"/>
    <cellStyle name="Percent 3 2 5 3 2 2" xfId="28863" xr:uid="{7BFBD886-E5CA-44F5-84B9-1B58078E561A}"/>
    <cellStyle name="Percent 3 2 5 3 3" xfId="20535" xr:uid="{FA679680-71E2-4D88-A746-757DC630C1F1}"/>
    <cellStyle name="Percent 3 2 5 4" xfId="6652" xr:uid="{EB9121A2-C4BB-48BE-8F59-D8DF7F241EDB}"/>
    <cellStyle name="Percent 3 2 5 4 2" xfId="14982" xr:uid="{D3850A2A-52F9-46BE-9EA0-2B29395B4264}"/>
    <cellStyle name="Percent 3 2 5 4 2 2" xfId="31639" xr:uid="{0A9B816B-A9CA-4C2C-AFF7-7B60785F45D4}"/>
    <cellStyle name="Percent 3 2 5 4 3" xfId="23311" xr:uid="{12743E14-3214-480A-A02F-9480E45CA2FE}"/>
    <cellStyle name="Percent 3 2 5 5" xfId="9430" xr:uid="{24F50342-E44F-4605-8081-A36932B204B3}"/>
    <cellStyle name="Percent 3 2 5 5 2" xfId="26087" xr:uid="{36C3F8CF-665C-405C-AD17-7B3A71B0E37C}"/>
    <cellStyle name="Percent 3 2 5 6" xfId="17759" xr:uid="{52A4EC99-3F0B-4223-B4B3-8927B517E5B4}"/>
    <cellStyle name="Percent 3 2 6" xfId="1350" xr:uid="{511BD874-5F25-4EE4-BAB8-0ADE970FADFC}"/>
    <cellStyle name="Percent 3 2 6 2" xfId="2678" xr:uid="{B829620A-E220-4281-B332-002415CBC692}"/>
    <cellStyle name="Percent 3 2 6 2 2" xfId="5468" xr:uid="{E8A1E938-92CF-48EB-9E8B-CC7273366D85}"/>
    <cellStyle name="Percent 3 2 6 2 2 2" xfId="13798" xr:uid="{7C5A3E8C-86EE-437B-89D0-D781DEB51F04}"/>
    <cellStyle name="Percent 3 2 6 2 2 2 2" xfId="30455" xr:uid="{BBBD4E3E-E3BF-43A2-B9F2-D7297CB67BDD}"/>
    <cellStyle name="Percent 3 2 6 2 2 3" xfId="22127" xr:uid="{8A506907-16FC-467B-9C18-D9E12289D0FE}"/>
    <cellStyle name="Percent 3 2 6 2 3" xfId="8244" xr:uid="{CD98BC78-2D40-4722-8720-94B68F78147F}"/>
    <cellStyle name="Percent 3 2 6 2 3 2" xfId="16574" xr:uid="{7EA98DEB-FA11-4E16-A21F-09C265BD6C3A}"/>
    <cellStyle name="Percent 3 2 6 2 3 2 2" xfId="33231" xr:uid="{38D523BF-F78C-4F24-8E0C-504792D6B45C}"/>
    <cellStyle name="Percent 3 2 6 2 3 3" xfId="24903" xr:uid="{D680868D-02EF-4CD7-A331-FAF96649CA9E}"/>
    <cellStyle name="Percent 3 2 6 2 4" xfId="11022" xr:uid="{31B7DC19-4EE9-4DCD-A985-1B108B308B92}"/>
    <cellStyle name="Percent 3 2 6 2 4 2" xfId="27679" xr:uid="{15D52E95-D749-4CD3-8346-2DFD97A4AE28}"/>
    <cellStyle name="Percent 3 2 6 2 5" xfId="19351" xr:uid="{35C911D5-2125-48CB-95A6-1F8CA3B1CD13}"/>
    <cellStyle name="Percent 3 2 6 3" xfId="4141" xr:uid="{F2713D39-323F-45AF-9601-8221C5C76BF4}"/>
    <cellStyle name="Percent 3 2 6 3 2" xfId="12471" xr:uid="{2C0024AE-7DA2-45FA-8C49-48F43855E380}"/>
    <cellStyle name="Percent 3 2 6 3 2 2" xfId="29128" xr:uid="{3D4DC695-E783-4827-8CD5-78D3D521DC3B}"/>
    <cellStyle name="Percent 3 2 6 3 3" xfId="20800" xr:uid="{7F50650F-6DED-44FA-A4C4-06022B9C2E6D}"/>
    <cellStyle name="Percent 3 2 6 4" xfId="6917" xr:uid="{F5007A6E-82C3-4694-9D04-A941C69183C7}"/>
    <cellStyle name="Percent 3 2 6 4 2" xfId="15247" xr:uid="{65AD59DC-692F-40CD-A3A4-D650A17D80FB}"/>
    <cellStyle name="Percent 3 2 6 4 2 2" xfId="31904" xr:uid="{7E15860D-C052-41E8-B552-737206314A57}"/>
    <cellStyle name="Percent 3 2 6 4 3" xfId="23576" xr:uid="{73E492B8-4FEC-4B4B-83CB-DDDB0BC572AE}"/>
    <cellStyle name="Percent 3 2 6 5" xfId="9695" xr:uid="{63C2ACDB-1AB3-4848-9061-760C99A2A70A}"/>
    <cellStyle name="Percent 3 2 6 5 2" xfId="26352" xr:uid="{E310DCB5-19C0-421D-A011-5EC568D7881F}"/>
    <cellStyle name="Percent 3 2 6 6" xfId="18024" xr:uid="{6A18A3B1-4916-4C11-A8B7-D0ED958B3A61}"/>
    <cellStyle name="Percent 3 2 7" xfId="1465" xr:uid="{F8492270-9678-4F59-9602-9F3A78B4BD15}"/>
    <cellStyle name="Percent 3 2 7 2" xfId="4255" xr:uid="{951C5FD4-5B38-4D58-816F-F7B11E67BBE7}"/>
    <cellStyle name="Percent 3 2 7 2 2" xfId="12585" xr:uid="{6E932946-9D13-4A18-BB48-9CF078FFB597}"/>
    <cellStyle name="Percent 3 2 7 2 2 2" xfId="29242" xr:uid="{B2E4CE67-1195-4D07-B14D-15787FD25AC4}"/>
    <cellStyle name="Percent 3 2 7 2 3" xfId="20914" xr:uid="{E0408387-7C14-4555-AECA-C3DB8B6302E5}"/>
    <cellStyle name="Percent 3 2 7 3" xfId="7031" xr:uid="{A3EB995A-929E-48C2-AF4A-6A43CB31AAE8}"/>
    <cellStyle name="Percent 3 2 7 3 2" xfId="15361" xr:uid="{B1F31D0A-E530-468B-B310-1E80E8C7B567}"/>
    <cellStyle name="Percent 3 2 7 3 2 2" xfId="32018" xr:uid="{FC7F90C7-005B-4F8D-9EA8-22BCAAAC0923}"/>
    <cellStyle name="Percent 3 2 7 3 3" xfId="23690" xr:uid="{A1400973-5248-4FE9-AAC9-AE1D4A5DFE13}"/>
    <cellStyle name="Percent 3 2 7 4" xfId="9809" xr:uid="{5968D6A2-F85F-4426-9739-688FCFCD5A6E}"/>
    <cellStyle name="Percent 3 2 7 4 2" xfId="26466" xr:uid="{0654E609-8C18-4E42-963C-F4CD7B5D3B47}"/>
    <cellStyle name="Percent 3 2 7 5" xfId="18138" xr:uid="{2652F5DC-AAC2-4732-95AE-61CE8C7C7EBE}"/>
    <cellStyle name="Percent 3 2 8" xfId="2928" xr:uid="{A3FEDDB1-7768-4107-A283-292294E9144D}"/>
    <cellStyle name="Percent 3 2 8 2" xfId="11258" xr:uid="{155F58EA-22A6-4875-BE21-A1CD37767A14}"/>
    <cellStyle name="Percent 3 2 8 2 2" xfId="27915" xr:uid="{63FA808D-33E5-403F-9E84-098A1586DBE2}"/>
    <cellStyle name="Percent 3 2 8 3" xfId="19587" xr:uid="{A67CA672-9D50-4065-B058-83AF33EA8F8E}"/>
    <cellStyle name="Percent 3 2 9" xfId="5704" xr:uid="{46325CF1-DFE4-4630-AE9E-5D06CF70F21D}"/>
    <cellStyle name="Percent 3 2 9 2" xfId="14034" xr:uid="{1E5E40F4-FD99-4E1F-9C73-0EC1112181DD}"/>
    <cellStyle name="Percent 3 2 9 2 2" xfId="30691" xr:uid="{06C23BC2-9B84-4915-AC81-708E4C3442FC}"/>
    <cellStyle name="Percent 3 2 9 3" xfId="22363" xr:uid="{6FEDDC40-3EE0-44BF-9A13-52989FE2DC8F}"/>
    <cellStyle name="Percent 3 3" xfId="189" xr:uid="{E2D9EC60-4619-48FA-9728-3F2D7CE25FCC}"/>
    <cellStyle name="Percent 3 3 2" xfId="430" xr:uid="{8A0C1240-4DD1-48D1-BB50-21A97D94C56F}"/>
    <cellStyle name="Percent 3 3 2 2" xfId="907" xr:uid="{E0541D16-F958-413B-9693-BB7DCE8EC918}"/>
    <cellStyle name="Percent 3 3 2 2 2" xfId="2235" xr:uid="{118CB3D4-27B5-4A1D-BFD0-129847E5F79D}"/>
    <cellStyle name="Percent 3 3 2 2 2 2" xfId="5025" xr:uid="{513EB142-6498-4BA5-9C07-012C01438B1B}"/>
    <cellStyle name="Percent 3 3 2 2 2 2 2" xfId="13355" xr:uid="{C0815088-8902-4872-9174-2869F3BBEDB0}"/>
    <cellStyle name="Percent 3 3 2 2 2 2 2 2" xfId="30012" xr:uid="{60373D0A-5A0F-4659-85E1-266946FA75AD}"/>
    <cellStyle name="Percent 3 3 2 2 2 2 3" xfId="21684" xr:uid="{9E023A5B-60A3-4A9B-B418-01829B16040E}"/>
    <cellStyle name="Percent 3 3 2 2 2 3" xfId="7801" xr:uid="{026FDD3D-FCDB-4343-883F-045B16DAC7F8}"/>
    <cellStyle name="Percent 3 3 2 2 2 3 2" xfId="16131" xr:uid="{8739DB31-1D0D-41E5-B889-8E8B649B577F}"/>
    <cellStyle name="Percent 3 3 2 2 2 3 2 2" xfId="32788" xr:uid="{20DAB47E-C0D9-4D57-9D5E-7C17AE3417EF}"/>
    <cellStyle name="Percent 3 3 2 2 2 3 3" xfId="24460" xr:uid="{7C0E8507-370B-429A-A6CD-EC574D8F0EE6}"/>
    <cellStyle name="Percent 3 3 2 2 2 4" xfId="10579" xr:uid="{B8D8DDF6-4CDB-4F18-B352-3ECCF739A36F}"/>
    <cellStyle name="Percent 3 3 2 2 2 4 2" xfId="27236" xr:uid="{5B92D1E0-BC7B-4B52-B0BD-3937C22B6A85}"/>
    <cellStyle name="Percent 3 3 2 2 2 5" xfId="18908" xr:uid="{859045D4-D016-42C9-AF2F-3D343DD74E05}"/>
    <cellStyle name="Percent 3 3 2 2 3" xfId="3698" xr:uid="{74057EE6-E541-4CA6-AF6E-800B63E02525}"/>
    <cellStyle name="Percent 3 3 2 2 3 2" xfId="12028" xr:uid="{13FAFCE6-4CA7-4D2C-9D0A-23457A07935B}"/>
    <cellStyle name="Percent 3 3 2 2 3 2 2" xfId="28685" xr:uid="{036AAD9F-C73E-458E-A963-1B2F7CF24E5D}"/>
    <cellStyle name="Percent 3 3 2 2 3 3" xfId="20357" xr:uid="{E07888C0-9A3B-4381-996A-66EF426C2B8E}"/>
    <cellStyle name="Percent 3 3 2 2 4" xfId="6474" xr:uid="{3EBE4CE4-5F53-4533-8EDE-4986138927CD}"/>
    <cellStyle name="Percent 3 3 2 2 4 2" xfId="14804" xr:uid="{364EF32A-7E1F-4744-BA38-440071861864}"/>
    <cellStyle name="Percent 3 3 2 2 4 2 2" xfId="31461" xr:uid="{4651F599-CD56-401F-87F7-959FB078F4CF}"/>
    <cellStyle name="Percent 3 3 2 2 4 3" xfId="23133" xr:uid="{79017502-ACE8-470F-AB4E-9CB0F10BCDAA}"/>
    <cellStyle name="Percent 3 3 2 2 5" xfId="9252" xr:uid="{28E57C32-E015-47F4-B089-2925234C7A24}"/>
    <cellStyle name="Percent 3 3 2 2 5 2" xfId="25909" xr:uid="{D3AD96F4-A31F-4300-8CC3-B5429A4C734A}"/>
    <cellStyle name="Percent 3 3 2 2 6" xfId="17581" xr:uid="{2DB5B008-AB20-4243-81BB-FE02902AB89D}"/>
    <cellStyle name="Percent 3 3 2 3" xfId="1760" xr:uid="{BF0DBCB7-E41D-4D2D-9AD0-2A9C9509F2DC}"/>
    <cellStyle name="Percent 3 3 2 3 2" xfId="4550" xr:uid="{F92F228C-8EB1-44BF-B918-3266C7C52831}"/>
    <cellStyle name="Percent 3 3 2 3 2 2" xfId="12880" xr:uid="{53940741-44A6-424D-BE81-7740C6CEC6C0}"/>
    <cellStyle name="Percent 3 3 2 3 2 2 2" xfId="29537" xr:uid="{16BAEB2B-3F03-4295-96F0-742911CA2D0F}"/>
    <cellStyle name="Percent 3 3 2 3 2 3" xfId="21209" xr:uid="{F9294C2A-B744-4DB8-8595-065B3D9E1F2C}"/>
    <cellStyle name="Percent 3 3 2 3 3" xfId="7326" xr:uid="{36C48C0C-F134-4F71-9499-DEB20AD6669B}"/>
    <cellStyle name="Percent 3 3 2 3 3 2" xfId="15656" xr:uid="{DB0C8E97-E2AE-4C92-9AE6-9D39C30C1297}"/>
    <cellStyle name="Percent 3 3 2 3 3 2 2" xfId="32313" xr:uid="{E7775FB3-71E7-418D-ABE7-E953B09DDAD4}"/>
    <cellStyle name="Percent 3 3 2 3 3 3" xfId="23985" xr:uid="{32D3B9D9-336E-49E4-B977-40A65C0A6AB3}"/>
    <cellStyle name="Percent 3 3 2 3 4" xfId="10104" xr:uid="{4EC1BEC4-457F-4FDA-8A2B-51FB2E8EEA66}"/>
    <cellStyle name="Percent 3 3 2 3 4 2" xfId="26761" xr:uid="{BCBE790C-CCE9-436D-92DE-C66088126BD1}"/>
    <cellStyle name="Percent 3 3 2 3 5" xfId="18433" xr:uid="{57802F61-F72B-4EBD-88F7-B23922D47AF5}"/>
    <cellStyle name="Percent 3 3 2 4" xfId="3223" xr:uid="{99BE72F6-024D-40A8-808C-094F0EBE80BA}"/>
    <cellStyle name="Percent 3 3 2 4 2" xfId="11553" xr:uid="{0A4AC686-5BBC-4400-8A57-8A9887FF7F0A}"/>
    <cellStyle name="Percent 3 3 2 4 2 2" xfId="28210" xr:uid="{29FFAD64-FEBF-4AD7-9B98-BA6D3C224EA8}"/>
    <cellStyle name="Percent 3 3 2 4 3" xfId="19882" xr:uid="{E17C9298-C9B8-4631-BC5D-FF560DA2C4E3}"/>
    <cellStyle name="Percent 3 3 2 5" xfId="5999" xr:uid="{7158EF83-CB9C-439C-9FCD-AF8313AC2661}"/>
    <cellStyle name="Percent 3 3 2 5 2" xfId="14329" xr:uid="{D78F9B62-1E85-4BB5-BD4F-F32DEFD8854E}"/>
    <cellStyle name="Percent 3 3 2 5 2 2" xfId="30986" xr:uid="{409892D2-6D74-488D-8CCC-5F0D38B2788C}"/>
    <cellStyle name="Percent 3 3 2 5 3" xfId="22658" xr:uid="{7530EAFE-CF93-4A12-A00D-4241CA1A6C22}"/>
    <cellStyle name="Percent 3 3 2 6" xfId="8777" xr:uid="{B0CAA23D-9F36-4205-8582-0078A32A78B9}"/>
    <cellStyle name="Percent 3 3 2 6 2" xfId="25434" xr:uid="{FCC2D673-4A1A-43AB-B01B-FAC082995A7B}"/>
    <cellStyle name="Percent 3 3 2 7" xfId="17106" xr:uid="{ACDA1948-83D4-46AD-AE17-9C2F331415EC}"/>
    <cellStyle name="Percent 3 3 3" xfId="666" xr:uid="{902E13F2-CAD5-49A3-9CD2-66822E2E3EA3}"/>
    <cellStyle name="Percent 3 3 3 2" xfId="1996" xr:uid="{685C3690-8F97-4517-97C1-CF7EABB7E97A}"/>
    <cellStyle name="Percent 3 3 3 2 2" xfId="4786" xr:uid="{30C84533-E459-4BB6-A88E-D66AE46C9C63}"/>
    <cellStyle name="Percent 3 3 3 2 2 2" xfId="13116" xr:uid="{DBA35D53-73EA-42E2-9618-8EC23731189A}"/>
    <cellStyle name="Percent 3 3 3 2 2 2 2" xfId="29773" xr:uid="{565509DA-E2FF-4B22-92AE-2A38F28CE4E2}"/>
    <cellStyle name="Percent 3 3 3 2 2 3" xfId="21445" xr:uid="{A6347A97-A7A4-4B32-BC92-CE840BF76839}"/>
    <cellStyle name="Percent 3 3 3 2 3" xfId="7562" xr:uid="{E65DF15C-E2A7-4EC7-82F2-F37D8D0925BA}"/>
    <cellStyle name="Percent 3 3 3 2 3 2" xfId="15892" xr:uid="{75FEB1AF-BBA7-4120-8964-36DDEE961EAD}"/>
    <cellStyle name="Percent 3 3 3 2 3 2 2" xfId="32549" xr:uid="{B066E05A-7769-4537-9B9B-85AE61C6306C}"/>
    <cellStyle name="Percent 3 3 3 2 3 3" xfId="24221" xr:uid="{B34E5272-59D3-4136-8A8E-F729C32226AD}"/>
    <cellStyle name="Percent 3 3 3 2 4" xfId="10340" xr:uid="{915862CC-2CC1-4F14-A09B-5B1D96FC7541}"/>
    <cellStyle name="Percent 3 3 3 2 4 2" xfId="26997" xr:uid="{CE41C09A-B11D-484B-A1E2-010FAA48ADC1}"/>
    <cellStyle name="Percent 3 3 3 2 5" xfId="18669" xr:uid="{813A1496-939E-4997-83D5-B3A97580578F}"/>
    <cellStyle name="Percent 3 3 3 3" xfId="3459" xr:uid="{33CF95F0-75F4-45E5-978D-633EC0BB3698}"/>
    <cellStyle name="Percent 3 3 3 3 2" xfId="11789" xr:uid="{18DE441E-FE2B-484C-BF6C-7F1FAF07AF56}"/>
    <cellStyle name="Percent 3 3 3 3 2 2" xfId="28446" xr:uid="{9704A178-79DF-44F5-BAF8-35D54CC6D1AE}"/>
    <cellStyle name="Percent 3 3 3 3 3" xfId="20118" xr:uid="{58CD8E60-2147-413B-BB67-30E6607213E0}"/>
    <cellStyle name="Percent 3 3 3 4" xfId="6235" xr:uid="{C4C74A3E-9433-482F-9239-F796457C2380}"/>
    <cellStyle name="Percent 3 3 3 4 2" xfId="14565" xr:uid="{C71BD291-507C-4B5E-A2C4-B2D87A0B035A}"/>
    <cellStyle name="Percent 3 3 3 4 2 2" xfId="31222" xr:uid="{94878177-958E-4F47-B391-34BC4224E925}"/>
    <cellStyle name="Percent 3 3 3 4 3" xfId="22894" xr:uid="{BE396D9B-491F-488F-A531-3729774A20F1}"/>
    <cellStyle name="Percent 3 3 3 5" xfId="9013" xr:uid="{CBBFE761-3258-4AE1-902A-A16EEF7B2878}"/>
    <cellStyle name="Percent 3 3 3 5 2" xfId="25670" xr:uid="{8FF9E6A0-7205-42FE-A8E3-D0DAF744D9ED}"/>
    <cellStyle name="Percent 3 3 3 6" xfId="17342" xr:uid="{B8004342-AFA2-4DEE-9FD6-D9289591D9CD}"/>
    <cellStyle name="Percent 3 3 4" xfId="1143" xr:uid="{889BE171-500D-40CC-926A-E28266B40CEC}"/>
    <cellStyle name="Percent 3 3 4 2" xfId="2471" xr:uid="{D1CB179A-6106-43FB-95E6-77E73248CF6D}"/>
    <cellStyle name="Percent 3 3 4 2 2" xfId="5261" xr:uid="{47FCECF3-B6F7-443D-A6DF-B8B9B59CB927}"/>
    <cellStyle name="Percent 3 3 4 2 2 2" xfId="13591" xr:uid="{0B140B35-DF09-45AD-A17F-5A0D1ED9EB64}"/>
    <cellStyle name="Percent 3 3 4 2 2 2 2" xfId="30248" xr:uid="{3003721E-AED1-4FA4-A314-C23E84C44F14}"/>
    <cellStyle name="Percent 3 3 4 2 2 3" xfId="21920" xr:uid="{9FDF0676-4095-4CE7-82AC-386278AC6CDF}"/>
    <cellStyle name="Percent 3 3 4 2 3" xfId="8037" xr:uid="{7AEE16CF-F381-4DFC-88A9-734C665DE9B1}"/>
    <cellStyle name="Percent 3 3 4 2 3 2" xfId="16367" xr:uid="{513D3F41-31A4-4546-B8B4-A0CDA5F33584}"/>
    <cellStyle name="Percent 3 3 4 2 3 2 2" xfId="33024" xr:uid="{F6676EB7-A928-451B-9D1D-0E910E4DAD0F}"/>
    <cellStyle name="Percent 3 3 4 2 3 3" xfId="24696" xr:uid="{9751A325-1CF4-4FD5-9F7A-45849853D639}"/>
    <cellStyle name="Percent 3 3 4 2 4" xfId="10815" xr:uid="{7CD31976-D9C3-42E2-82C8-5363D859E169}"/>
    <cellStyle name="Percent 3 3 4 2 4 2" xfId="27472" xr:uid="{C651D518-BCA1-4AE8-9F31-50313074650D}"/>
    <cellStyle name="Percent 3 3 4 2 5" xfId="19144" xr:uid="{EC30FBAE-FD19-4636-8135-476CE70177E9}"/>
    <cellStyle name="Percent 3 3 4 3" xfId="3934" xr:uid="{B33D9EA3-D967-4C02-BB5A-EB1E987988E8}"/>
    <cellStyle name="Percent 3 3 4 3 2" xfId="12264" xr:uid="{E146D44D-B857-4360-BA1D-149FFDDC8A58}"/>
    <cellStyle name="Percent 3 3 4 3 2 2" xfId="28921" xr:uid="{3F72ACE7-123B-4B72-902B-4EB77C0C8CB9}"/>
    <cellStyle name="Percent 3 3 4 3 3" xfId="20593" xr:uid="{1EB76708-5CF3-4CB9-95F4-4E13BADBBC92}"/>
    <cellStyle name="Percent 3 3 4 4" xfId="6710" xr:uid="{D79B7FAE-8E61-47B3-B15F-45A10BA4D2BE}"/>
    <cellStyle name="Percent 3 3 4 4 2" xfId="15040" xr:uid="{FFCEBBDF-8A1C-4395-86E1-4F1AC191F543}"/>
    <cellStyle name="Percent 3 3 4 4 2 2" xfId="31697" xr:uid="{6D76E28E-B04C-414A-9DEB-D55C957A44BB}"/>
    <cellStyle name="Percent 3 3 4 4 3" xfId="23369" xr:uid="{FD710C1E-FE63-41B7-B449-84802E667CE8}"/>
    <cellStyle name="Percent 3 3 4 5" xfId="9488" xr:uid="{2B5FF024-DDB3-440E-B0FF-937EBBD013E6}"/>
    <cellStyle name="Percent 3 3 4 5 2" xfId="26145" xr:uid="{6AC9BCA9-55C1-489F-AECA-4A8EE72F7096}"/>
    <cellStyle name="Percent 3 3 4 6" xfId="17817" xr:uid="{44CBE286-0D15-4B70-B398-04173108BBF6}"/>
    <cellStyle name="Percent 3 3 5" xfId="1523" xr:uid="{755925C4-D38A-4DB9-BC50-2FF735C96325}"/>
    <cellStyle name="Percent 3 3 5 2" xfId="4313" xr:uid="{F9ECACE3-E66C-4A36-B590-1B15A1DB092B}"/>
    <cellStyle name="Percent 3 3 5 2 2" xfId="12643" xr:uid="{B905D312-2AFB-4B68-8097-DD800E29F918}"/>
    <cellStyle name="Percent 3 3 5 2 2 2" xfId="29300" xr:uid="{8CC61523-64F6-47F0-86B2-BC19D4CE5BEF}"/>
    <cellStyle name="Percent 3 3 5 2 3" xfId="20972" xr:uid="{A9E58923-D67A-4812-8BA5-C1038F07F727}"/>
    <cellStyle name="Percent 3 3 5 3" xfId="7089" xr:uid="{DD96CF1E-B454-48C2-87A9-FA11750A1401}"/>
    <cellStyle name="Percent 3 3 5 3 2" xfId="15419" xr:uid="{07B9DEBA-CCD2-4BBB-BD5D-A8E596081463}"/>
    <cellStyle name="Percent 3 3 5 3 2 2" xfId="32076" xr:uid="{807DF55C-292C-403F-B446-2A7F0DA99C3E}"/>
    <cellStyle name="Percent 3 3 5 3 3" xfId="23748" xr:uid="{5CCE9905-58D1-4B51-90BC-C8767F8F699E}"/>
    <cellStyle name="Percent 3 3 5 4" xfId="9867" xr:uid="{2408A552-46B3-4CA6-AF7A-D43DE18D9C4F}"/>
    <cellStyle name="Percent 3 3 5 4 2" xfId="26524" xr:uid="{DE517F49-6952-401E-82ED-42DB099DC9D6}"/>
    <cellStyle name="Percent 3 3 5 5" xfId="18196" xr:uid="{9655B9F7-D27F-4EA9-B344-DF033C34215D}"/>
    <cellStyle name="Percent 3 3 6" xfId="2986" xr:uid="{A7EF9F49-5A25-4A7C-BAA5-4336ABBB56F1}"/>
    <cellStyle name="Percent 3 3 6 2" xfId="11316" xr:uid="{1D32F94F-DDFB-49EE-AAB8-81453ECF4E53}"/>
    <cellStyle name="Percent 3 3 6 2 2" xfId="27973" xr:uid="{AB0F7885-FB4E-4634-9BF0-DB536EFF914D}"/>
    <cellStyle name="Percent 3 3 6 3" xfId="19645" xr:uid="{A1B315CC-F37F-4F7B-AE59-19CF7AE31FB7}"/>
    <cellStyle name="Percent 3 3 7" xfId="5762" xr:uid="{C2749D2F-F4D6-41D7-9284-37BD08FEADBD}"/>
    <cellStyle name="Percent 3 3 7 2" xfId="14092" xr:uid="{432FB1BE-15DF-4D28-8994-CD927A44599F}"/>
    <cellStyle name="Percent 3 3 7 2 2" xfId="30749" xr:uid="{A9B6C140-17BA-4F96-A293-E0990706DACE}"/>
    <cellStyle name="Percent 3 3 7 3" xfId="22421" xr:uid="{F2AA05DD-2E51-4013-AA6D-A07996CEFC65}"/>
    <cellStyle name="Percent 3 3 8" xfId="8540" xr:uid="{610BB1F5-D939-49F2-9815-B7418E79C46A}"/>
    <cellStyle name="Percent 3 3 8 2" xfId="25197" xr:uid="{8E880BDF-9275-472A-9848-19F7E710C807}"/>
    <cellStyle name="Percent 3 3 9" xfId="16869" xr:uid="{55014D98-A3BD-4C17-913B-94A3A9E96839}"/>
    <cellStyle name="Percent 3 4" xfId="314" xr:uid="{F126C02C-2843-42C1-9393-403A406D9B02}"/>
    <cellStyle name="Percent 3 4 2" xfId="795" xr:uid="{45C72C62-B09B-4C90-AC18-EA05E92E2485}"/>
    <cellStyle name="Percent 3 4 2 2" xfId="2123" xr:uid="{49A82E1B-625D-478F-B84C-AD364AC45ADE}"/>
    <cellStyle name="Percent 3 4 2 2 2" xfId="4913" xr:uid="{FB0A772B-96E3-4CFC-A7EB-2E6C4551C68E}"/>
    <cellStyle name="Percent 3 4 2 2 2 2" xfId="13243" xr:uid="{B644F580-5453-485A-AD6C-2F85171BF93B}"/>
    <cellStyle name="Percent 3 4 2 2 2 2 2" xfId="29900" xr:uid="{D00E3799-A667-4049-8BE5-516C3A7751D6}"/>
    <cellStyle name="Percent 3 4 2 2 2 3" xfId="21572" xr:uid="{57687B4A-11ED-4ED0-98FA-EA1C7D50D49B}"/>
    <cellStyle name="Percent 3 4 2 2 3" xfId="7689" xr:uid="{2FD75478-EC6E-4A60-89A3-ED349F98C89E}"/>
    <cellStyle name="Percent 3 4 2 2 3 2" xfId="16019" xr:uid="{1AF35D8F-8F9B-454A-B9D8-32DF80CB8705}"/>
    <cellStyle name="Percent 3 4 2 2 3 2 2" xfId="32676" xr:uid="{31B27BE7-EBBB-43B0-A1D5-C61326053E90}"/>
    <cellStyle name="Percent 3 4 2 2 3 3" xfId="24348" xr:uid="{ED6D9054-3A9A-4AC9-A14F-79A85506F563}"/>
    <cellStyle name="Percent 3 4 2 2 4" xfId="10467" xr:uid="{F486B17F-712A-4677-8EFB-E2A2F905C442}"/>
    <cellStyle name="Percent 3 4 2 2 4 2" xfId="27124" xr:uid="{E76081FA-3A0A-473F-ADDB-B80E7C8B0AD7}"/>
    <cellStyle name="Percent 3 4 2 2 5" xfId="18796" xr:uid="{71D92962-419B-4F75-A725-2AD6DE3D0CD5}"/>
    <cellStyle name="Percent 3 4 2 3" xfId="3586" xr:uid="{4D7303DC-1085-4065-B5BF-95A01F3E7732}"/>
    <cellStyle name="Percent 3 4 2 3 2" xfId="11916" xr:uid="{7836FD27-321C-4640-B805-6EF77A7371C8}"/>
    <cellStyle name="Percent 3 4 2 3 2 2" xfId="28573" xr:uid="{8606172A-314B-459F-A378-932E01892017}"/>
    <cellStyle name="Percent 3 4 2 3 3" xfId="20245" xr:uid="{96301FB6-9D03-446E-B16E-A3B1EE457211}"/>
    <cellStyle name="Percent 3 4 2 4" xfId="6362" xr:uid="{4D28FFDC-BBB0-4946-840C-07B30F5B8217}"/>
    <cellStyle name="Percent 3 4 2 4 2" xfId="14692" xr:uid="{AE48C643-292C-4B04-8F02-0462F66F1DDA}"/>
    <cellStyle name="Percent 3 4 2 4 2 2" xfId="31349" xr:uid="{416CE679-2D48-4BC1-B10F-F0CED013EAB8}"/>
    <cellStyle name="Percent 3 4 2 4 3" xfId="23021" xr:uid="{B0E15606-6855-48D4-945D-D55F05F1B534}"/>
    <cellStyle name="Percent 3 4 2 5" xfId="9140" xr:uid="{18BAD31B-159A-4715-89F3-405EF9D5DE8A}"/>
    <cellStyle name="Percent 3 4 2 5 2" xfId="25797" xr:uid="{B2E62D1B-8B27-4A62-A545-D501B9AE1A55}"/>
    <cellStyle name="Percent 3 4 2 6" xfId="17469" xr:uid="{96CE55E6-9798-488E-B1FF-EF39DAFAC149}"/>
    <cellStyle name="Percent 3 4 3" xfId="1644" xr:uid="{D7697C95-EF09-4790-A003-EB957392CB4A}"/>
    <cellStyle name="Percent 3 4 3 2" xfId="4434" xr:uid="{FE56ED8A-2C46-4457-807A-CD210D3DD0DD}"/>
    <cellStyle name="Percent 3 4 3 2 2" xfId="12764" xr:uid="{BC8F3B41-5620-4B2B-B89F-83C5B1007266}"/>
    <cellStyle name="Percent 3 4 3 2 2 2" xfId="29421" xr:uid="{51E4679F-38F4-4F68-95B5-FD6903FDECBB}"/>
    <cellStyle name="Percent 3 4 3 2 3" xfId="21093" xr:uid="{EDB07509-0946-4A45-8E1F-CA09DBD8ECC8}"/>
    <cellStyle name="Percent 3 4 3 3" xfId="7210" xr:uid="{008DC340-32CE-40D9-A44A-B1B02E23336E}"/>
    <cellStyle name="Percent 3 4 3 3 2" xfId="15540" xr:uid="{B15676EB-4EB0-4F2D-84FE-68746E6804DE}"/>
    <cellStyle name="Percent 3 4 3 3 2 2" xfId="32197" xr:uid="{102CF4EB-7EBB-48BC-932A-59DD1A1490B0}"/>
    <cellStyle name="Percent 3 4 3 3 3" xfId="23869" xr:uid="{D2F33D46-5383-4942-BF68-04C924BC01CC}"/>
    <cellStyle name="Percent 3 4 3 4" xfId="9988" xr:uid="{5D9FCA19-0A04-4D94-AFB5-57C169F72CC7}"/>
    <cellStyle name="Percent 3 4 3 4 2" xfId="26645" xr:uid="{34E46649-5C00-402D-BB6F-A6D0FFC404FC}"/>
    <cellStyle name="Percent 3 4 3 5" xfId="18317" xr:uid="{241CCD88-1435-43D5-A4B0-56EA54C01B60}"/>
    <cellStyle name="Percent 3 4 4" xfId="3107" xr:uid="{6013C74A-7ED8-4138-8BCD-696DEDAEC4A6}"/>
    <cellStyle name="Percent 3 4 4 2" xfId="11437" xr:uid="{ACDEDB20-1128-44E9-AFFF-A18125064CDF}"/>
    <cellStyle name="Percent 3 4 4 2 2" xfId="28094" xr:uid="{EF6B32A7-00FA-422B-BE12-A9D83E826510}"/>
    <cellStyle name="Percent 3 4 4 3" xfId="19766" xr:uid="{E3F1D40D-D20A-486E-8034-4A40E1BD0D6E}"/>
    <cellStyle name="Percent 3 4 5" xfId="5883" xr:uid="{37AF4B1C-02DC-442E-847C-0552C1CBE45E}"/>
    <cellStyle name="Percent 3 4 5 2" xfId="14213" xr:uid="{112EC726-B107-4815-BBDD-69B1EA417237}"/>
    <cellStyle name="Percent 3 4 5 2 2" xfId="30870" xr:uid="{844C4200-0FED-4955-B149-DC2677DBA345}"/>
    <cellStyle name="Percent 3 4 5 3" xfId="22542" xr:uid="{BDFA6CDA-FE03-4427-A4FB-5C6BD037F53B}"/>
    <cellStyle name="Percent 3 4 6" xfId="8661" xr:uid="{890CA359-06AC-4A3B-A9AC-68FE15A89DF2}"/>
    <cellStyle name="Percent 3 4 6 2" xfId="25318" xr:uid="{2296D0CB-6764-4C60-8C55-FDF275AA25E0}"/>
    <cellStyle name="Percent 3 4 7" xfId="16990" xr:uid="{85BDBAE6-B248-4991-A8F0-1DAA3A9FA7F6}"/>
    <cellStyle name="Percent 3 5" xfId="550" xr:uid="{C1DE91A4-9003-4DC5-96D4-17E56C0BA2AA}"/>
    <cellStyle name="Percent 3 5 2" xfId="1880" xr:uid="{1C2EAF6B-D2E8-43F4-9B14-7FCE72EFFD22}"/>
    <cellStyle name="Percent 3 5 2 2" xfId="4670" xr:uid="{998E7AA2-4EA5-4C7E-AEA0-A750C388B2B7}"/>
    <cellStyle name="Percent 3 5 2 2 2" xfId="13000" xr:uid="{6624DEC5-574D-4905-956A-2962FF231AC8}"/>
    <cellStyle name="Percent 3 5 2 2 2 2" xfId="29657" xr:uid="{E4F82B27-C952-4CB2-8114-6DD4F837E940}"/>
    <cellStyle name="Percent 3 5 2 2 3" xfId="21329" xr:uid="{69B141F1-FCB2-443C-AE7E-388E45879B22}"/>
    <cellStyle name="Percent 3 5 2 3" xfId="7446" xr:uid="{50DC05D8-E4DC-476B-A055-F153BBAA8D27}"/>
    <cellStyle name="Percent 3 5 2 3 2" xfId="15776" xr:uid="{DD248620-0D65-454D-B9A3-72A6E46983D4}"/>
    <cellStyle name="Percent 3 5 2 3 2 2" xfId="32433" xr:uid="{AD823D84-26D2-4606-B968-C39A0E7D5813}"/>
    <cellStyle name="Percent 3 5 2 3 3" xfId="24105" xr:uid="{2064C536-760B-4B88-8F1F-0C2A2A5F3534}"/>
    <cellStyle name="Percent 3 5 2 4" xfId="10224" xr:uid="{F039AF02-1200-445B-AC25-82548B1A55B6}"/>
    <cellStyle name="Percent 3 5 2 4 2" xfId="26881" xr:uid="{E7E446EF-4B54-40C8-8646-9F715EADBFDF}"/>
    <cellStyle name="Percent 3 5 2 5" xfId="18553" xr:uid="{9D7B6ABC-BF70-4611-B522-94BA97067590}"/>
    <cellStyle name="Percent 3 5 3" xfId="3343" xr:uid="{2A10E6A1-29F6-42F6-BF75-6CEE1EE7856A}"/>
    <cellStyle name="Percent 3 5 3 2" xfId="11673" xr:uid="{E93018C5-B10B-4F55-9C39-2CD076E44E20}"/>
    <cellStyle name="Percent 3 5 3 2 2" xfId="28330" xr:uid="{3246B10C-B475-45BF-AAE1-58DD96D67A9E}"/>
    <cellStyle name="Percent 3 5 3 3" xfId="20002" xr:uid="{C7A47388-69FB-498E-B557-E4D61B7C2E81}"/>
    <cellStyle name="Percent 3 5 4" xfId="6119" xr:uid="{D4F27945-B5CE-4AE2-BC18-8AC367E95BBF}"/>
    <cellStyle name="Percent 3 5 4 2" xfId="14449" xr:uid="{1B5EA1DC-769E-4602-8826-96D0BA533A71}"/>
    <cellStyle name="Percent 3 5 4 2 2" xfId="31106" xr:uid="{CDD8D37F-A38C-41A3-9948-655289B2A215}"/>
    <cellStyle name="Percent 3 5 4 3" xfId="22778" xr:uid="{013401AE-2463-4EA8-9FA1-CF5E152E590A}"/>
    <cellStyle name="Percent 3 5 5" xfId="8897" xr:uid="{F83BA87E-F48B-4139-BFD8-1C4C3ED3079F}"/>
    <cellStyle name="Percent 3 5 5 2" xfId="25554" xr:uid="{091FEA65-F259-4E30-AE15-BFBC7A3E1368}"/>
    <cellStyle name="Percent 3 5 6" xfId="17226" xr:uid="{EAEB0C55-5F32-40B5-9F80-D6584014321D}"/>
    <cellStyle name="Percent 3 6" xfId="1027" xr:uid="{EB50FC4E-0B22-4B8E-845F-1D1B111453F1}"/>
    <cellStyle name="Percent 3 6 2" xfId="2355" xr:uid="{15080E37-6A04-4BC4-9746-2B0B7395B8FC}"/>
    <cellStyle name="Percent 3 6 2 2" xfId="5145" xr:uid="{8CE4B797-9B51-4E77-A0F2-C5FA94B26ECC}"/>
    <cellStyle name="Percent 3 6 2 2 2" xfId="13475" xr:uid="{AD3594CF-B1EC-4AAE-A382-C472EAC7B9CF}"/>
    <cellStyle name="Percent 3 6 2 2 2 2" xfId="30132" xr:uid="{67FFB151-139A-479F-8988-6E7247442D48}"/>
    <cellStyle name="Percent 3 6 2 2 3" xfId="21804" xr:uid="{81C3DF7A-F99C-4638-BAFA-38B3E3F30742}"/>
    <cellStyle name="Percent 3 6 2 3" xfId="7921" xr:uid="{D006DBD4-C47E-4E4F-8780-B87EB5F7358A}"/>
    <cellStyle name="Percent 3 6 2 3 2" xfId="16251" xr:uid="{A05A4512-7524-4505-BE62-EDB8BCEC08BC}"/>
    <cellStyle name="Percent 3 6 2 3 2 2" xfId="32908" xr:uid="{A8274B09-6680-43A6-B7C2-51193E24CBEF}"/>
    <cellStyle name="Percent 3 6 2 3 3" xfId="24580" xr:uid="{46A9851F-52CD-43B7-BFE1-494604E3D375}"/>
    <cellStyle name="Percent 3 6 2 4" xfId="10699" xr:uid="{B79E3235-DB2C-4AD2-AFC3-CCB38D54921D}"/>
    <cellStyle name="Percent 3 6 2 4 2" xfId="27356" xr:uid="{701E7ADF-5FBF-4D34-9703-27E8D75E11D4}"/>
    <cellStyle name="Percent 3 6 2 5" xfId="19028" xr:uid="{766326E9-0EFC-4109-91E0-BA08BFE357BC}"/>
    <cellStyle name="Percent 3 6 3" xfId="3818" xr:uid="{9735DB0D-551C-4793-B055-E389AE929D7C}"/>
    <cellStyle name="Percent 3 6 3 2" xfId="12148" xr:uid="{F1124C93-9627-40A8-9DEA-18F6CA0B3044}"/>
    <cellStyle name="Percent 3 6 3 2 2" xfId="28805" xr:uid="{D22CB477-D1EB-41DC-B958-0AB4F5C404AD}"/>
    <cellStyle name="Percent 3 6 3 3" xfId="20477" xr:uid="{641A604F-58ED-4F63-8F4E-2F56531EA10C}"/>
    <cellStyle name="Percent 3 6 4" xfId="6594" xr:uid="{93E7D190-5E05-4997-8FF3-C392480C46FF}"/>
    <cellStyle name="Percent 3 6 4 2" xfId="14924" xr:uid="{E93A65D2-F464-4737-842B-2A5AD6EF2331}"/>
    <cellStyle name="Percent 3 6 4 2 2" xfId="31581" xr:uid="{1829FAD6-D5AF-49A9-9608-ECCFEBABAFED}"/>
    <cellStyle name="Percent 3 6 4 3" xfId="23253" xr:uid="{961898BC-5030-4DD3-8E04-D883778B2CEF}"/>
    <cellStyle name="Percent 3 6 5" xfId="9372" xr:uid="{F5BA9AED-3212-4425-9C15-0B4B10A4D500}"/>
    <cellStyle name="Percent 3 6 5 2" xfId="26029" xr:uid="{FF9ECC99-A79C-4C50-8BA7-D155987B8F26}"/>
    <cellStyle name="Percent 3 6 6" xfId="17701" xr:uid="{E93CACCD-05CE-498E-86C3-7BCF71AFFBF8}"/>
    <cellStyle name="Percent 3 7" xfId="1288" xr:uid="{254DD508-0CA9-4073-9CA1-651D607F2F9F}"/>
    <cellStyle name="Percent 3 7 2" xfId="2616" xr:uid="{587CC11B-DBCA-48E6-94CA-A7DB11A36071}"/>
    <cellStyle name="Percent 3 7 2 2" xfId="5406" xr:uid="{A779029C-2F51-4AC4-A434-6E5FD35ADF78}"/>
    <cellStyle name="Percent 3 7 2 2 2" xfId="13736" xr:uid="{4E9187AF-BC6D-4366-938A-921001FE7A5D}"/>
    <cellStyle name="Percent 3 7 2 2 2 2" xfId="30393" xr:uid="{8C04C8DB-C27C-474A-BBB8-32673A387FCC}"/>
    <cellStyle name="Percent 3 7 2 2 3" xfId="22065" xr:uid="{A889238C-BF2D-4AF6-A213-F221EB9AE16B}"/>
    <cellStyle name="Percent 3 7 2 3" xfId="8182" xr:uid="{977D2DC7-6676-4373-87DB-CFC4D47FFB08}"/>
    <cellStyle name="Percent 3 7 2 3 2" xfId="16512" xr:uid="{93E1C25C-DFDE-4544-8750-D1BFFF56BF35}"/>
    <cellStyle name="Percent 3 7 2 3 2 2" xfId="33169" xr:uid="{35BD07F5-9C05-4560-9AFA-0C9DCFF874BE}"/>
    <cellStyle name="Percent 3 7 2 3 3" xfId="24841" xr:uid="{49BEBFBA-E024-48AB-9843-D9905CE7C7DA}"/>
    <cellStyle name="Percent 3 7 2 4" xfId="10960" xr:uid="{4CFF2C99-C01A-455A-A9E1-29BCD2FF4073}"/>
    <cellStyle name="Percent 3 7 2 4 2" xfId="27617" xr:uid="{4462653F-2E8C-4FA5-B6E7-8B6F7D1663DE}"/>
    <cellStyle name="Percent 3 7 2 5" xfId="19289" xr:uid="{622C2030-3AB2-450F-9878-30B0CBD06077}"/>
    <cellStyle name="Percent 3 7 3" xfId="4079" xr:uid="{32C9F329-862F-4BD1-9856-3084323D9D99}"/>
    <cellStyle name="Percent 3 7 3 2" xfId="12409" xr:uid="{B79A3E16-110A-428D-A7E2-E11C036A1105}"/>
    <cellStyle name="Percent 3 7 3 2 2" xfId="29066" xr:uid="{11204DD5-92B4-4931-A066-476478A8A684}"/>
    <cellStyle name="Percent 3 7 3 3" xfId="20738" xr:uid="{C569FC0A-EA42-4286-97A1-6A50F7CB4D38}"/>
    <cellStyle name="Percent 3 7 4" xfId="6855" xr:uid="{FC2163E2-3BED-495F-B5B7-27AD30B5CB77}"/>
    <cellStyle name="Percent 3 7 4 2" xfId="15185" xr:uid="{12B4CF4E-B29D-4855-A361-2C8EDFC710F9}"/>
    <cellStyle name="Percent 3 7 4 2 2" xfId="31842" xr:uid="{4490ABE9-7AC3-4B2B-AC2E-BF505CB357BB}"/>
    <cellStyle name="Percent 3 7 4 3" xfId="23514" xr:uid="{7FA49FF7-A2FE-4839-A016-15C68EAFC9E7}"/>
    <cellStyle name="Percent 3 7 5" xfId="9633" xr:uid="{224E1ABA-79D8-4A42-8235-EDC0C042FFF1}"/>
    <cellStyle name="Percent 3 7 5 2" xfId="26290" xr:uid="{6E0A8276-D4DF-4923-B8C0-156F63891D51}"/>
    <cellStyle name="Percent 3 7 6" xfId="17962" xr:uid="{8E962B5D-296A-404A-B316-A9437CD056F0}"/>
    <cellStyle name="Percent 3 8" xfId="1406" xr:uid="{E6715D1C-8DF3-4187-8991-1573BA782C51}"/>
    <cellStyle name="Percent 3 8 2" xfId="4197" xr:uid="{E258A199-383F-468E-AFF1-3A42D8AB2430}"/>
    <cellStyle name="Percent 3 8 2 2" xfId="12527" xr:uid="{E0B97482-DF90-4B80-B3F7-6FED35FA227E}"/>
    <cellStyle name="Percent 3 8 2 2 2" xfId="29184" xr:uid="{DF15F23E-E070-464A-A509-D49363C150A7}"/>
    <cellStyle name="Percent 3 8 2 3" xfId="20856" xr:uid="{6AD24E8D-CBD9-47EC-8B66-A3A36FF00FC1}"/>
    <cellStyle name="Percent 3 8 3" xfId="6973" xr:uid="{ED310969-859D-4617-8676-94785CA7E501}"/>
    <cellStyle name="Percent 3 8 3 2" xfId="15303" xr:uid="{5E49BFE6-C545-402C-A644-F74D8E4AFFF8}"/>
    <cellStyle name="Percent 3 8 3 2 2" xfId="31960" xr:uid="{4D2558EF-8196-4B8C-8A0B-864DA11F11B2}"/>
    <cellStyle name="Percent 3 8 3 3" xfId="23632" xr:uid="{02DE3242-52AB-4273-A381-7B3077B562B0}"/>
    <cellStyle name="Percent 3 8 4" xfId="9751" xr:uid="{7AF17BC8-69E8-4853-9742-68C108C3138E}"/>
    <cellStyle name="Percent 3 8 4 2" xfId="26408" xr:uid="{F43704B4-EF62-4858-890E-11335FD658DE}"/>
    <cellStyle name="Percent 3 8 5" xfId="18080" xr:uid="{FA429C1C-0457-4DE7-90C8-F80CE84CD850}"/>
    <cellStyle name="Percent 3 9" xfId="2869" xr:uid="{DEAD9B77-EC42-467B-8855-652256FE0626}"/>
    <cellStyle name="Percent 3 9 2" xfId="11200" xr:uid="{1567A7C4-13C9-41D3-AE5B-1487072E3140}"/>
    <cellStyle name="Percent 3 9 2 2" xfId="27857" xr:uid="{E11B362D-5886-4F60-AD81-4C1E0380DE1F}"/>
    <cellStyle name="Percent 3 9 3" xfId="19529" xr:uid="{A955DED3-84DE-47A3-9BF6-13427F773F28}"/>
    <cellStyle name="Percent 4" xfId="74" xr:uid="{DF6B4738-7B5D-4AD7-8467-FB24C3878E5F}"/>
    <cellStyle name="Percent 4 10" xfId="5651" xr:uid="{E0C0F05A-5544-42D4-A3DA-D4C898BA4341}"/>
    <cellStyle name="Percent 4 10 2" xfId="13981" xr:uid="{EF37893B-3C1F-404E-B362-AB0A7B31D62C}"/>
    <cellStyle name="Percent 4 10 2 2" xfId="30638" xr:uid="{6CAD6547-895D-4315-A85C-48D2252450F1}"/>
    <cellStyle name="Percent 4 10 3" xfId="22310" xr:uid="{8F217D05-2458-4B61-9A64-6ABDADE4F186}"/>
    <cellStyle name="Percent 4 11" xfId="8428" xr:uid="{429862C3-1DB1-41D0-A63B-4EF2038B966B}"/>
    <cellStyle name="Percent 4 11 2" xfId="25086" xr:uid="{A3267B1E-739D-4F6F-AC7A-EDB4102CD873}"/>
    <cellStyle name="Percent 4 12" xfId="16758" xr:uid="{F238539F-8FCE-4575-9184-AADCEB7440DC}"/>
    <cellStyle name="Percent 4 13" xfId="34816" xr:uid="{1FF6D9D3-E9AC-41A4-94E1-6F0C5047EC40}"/>
    <cellStyle name="Percent 4 2" xfId="135" xr:uid="{8A1AB54E-8407-4707-A965-B376E8AAF0AD}"/>
    <cellStyle name="Percent 4 2 10" xfId="8487" xr:uid="{BA4F84AC-F8E4-4EF6-BA39-32AC14BE123A}"/>
    <cellStyle name="Percent 4 2 10 2" xfId="25144" xr:uid="{F5CF1A14-4016-47CF-B7C1-5D28C29D711E}"/>
    <cellStyle name="Percent 4 2 11" xfId="16816" xr:uid="{7E5FA1D1-1C33-42C8-9379-305B2426D25E}"/>
    <cellStyle name="Percent 4 2 2" xfId="255" xr:uid="{FE10F506-3F1F-4213-B1B4-F396A0B6BDC4}"/>
    <cellStyle name="Percent 4 2 2 2" xfId="497" xr:uid="{81410049-8EB1-486E-B9F7-29D5C143CB36}"/>
    <cellStyle name="Percent 4 2 2 2 2" xfId="973" xr:uid="{A3CD8EDA-800D-479B-955A-8710961E75DB}"/>
    <cellStyle name="Percent 4 2 2 2 2 2" xfId="2301" xr:uid="{28EC6E6C-81F3-4543-AB61-46AD6105BCCE}"/>
    <cellStyle name="Percent 4 2 2 2 2 2 2" xfId="5091" xr:uid="{CC0553B7-EFCC-4184-9942-D3E5A665B909}"/>
    <cellStyle name="Percent 4 2 2 2 2 2 2 2" xfId="13421" xr:uid="{C938D87C-5069-4748-8122-9E22752C65FC}"/>
    <cellStyle name="Percent 4 2 2 2 2 2 2 2 2" xfId="30078" xr:uid="{44BA5B2D-CA8A-4A66-8A1A-684C3D02EFC7}"/>
    <cellStyle name="Percent 4 2 2 2 2 2 2 3" xfId="21750" xr:uid="{A48216FE-C56F-4F4A-AD74-AB8F40CF833F}"/>
    <cellStyle name="Percent 4 2 2 2 2 2 3" xfId="7867" xr:uid="{B47DB8BB-0BDE-413A-A648-428D977857BF}"/>
    <cellStyle name="Percent 4 2 2 2 2 2 3 2" xfId="16197" xr:uid="{CF1FD714-A4B7-4684-8496-9E4C01057962}"/>
    <cellStyle name="Percent 4 2 2 2 2 2 3 2 2" xfId="32854" xr:uid="{3ED9BB60-7233-409A-A468-C4A409967A5F}"/>
    <cellStyle name="Percent 4 2 2 2 2 2 3 3" xfId="24526" xr:uid="{0533EA1F-154C-4572-AC98-B5104543C300}"/>
    <cellStyle name="Percent 4 2 2 2 2 2 4" xfId="10645" xr:uid="{62167597-080D-4B83-903E-0676FF19636C}"/>
    <cellStyle name="Percent 4 2 2 2 2 2 4 2" xfId="27302" xr:uid="{E007E5A0-F71D-4316-9367-36F451E87CE9}"/>
    <cellStyle name="Percent 4 2 2 2 2 2 5" xfId="18974" xr:uid="{C7FB0B73-C5A4-4F21-9EF3-89416C68361F}"/>
    <cellStyle name="Percent 4 2 2 2 2 3" xfId="3764" xr:uid="{C483FE37-445D-4B03-9B59-958473164980}"/>
    <cellStyle name="Percent 4 2 2 2 2 3 2" xfId="12094" xr:uid="{905D4AC2-DF8F-4251-8D93-9B82E3952FBA}"/>
    <cellStyle name="Percent 4 2 2 2 2 3 2 2" xfId="28751" xr:uid="{3031A145-059C-4DBC-8D67-0891C8ED6E36}"/>
    <cellStyle name="Percent 4 2 2 2 2 3 3" xfId="20423" xr:uid="{D38BC165-E8AA-4EFE-A21A-58BF0206AF3B}"/>
    <cellStyle name="Percent 4 2 2 2 2 4" xfId="6540" xr:uid="{6357BD7B-D727-4F4A-8836-952D8B61290A}"/>
    <cellStyle name="Percent 4 2 2 2 2 4 2" xfId="14870" xr:uid="{1B5093B9-6DD9-4E49-9E62-5FDBFA2B73BA}"/>
    <cellStyle name="Percent 4 2 2 2 2 4 2 2" xfId="31527" xr:uid="{531CA15C-1902-4055-A5F0-0E00A0BCBB9A}"/>
    <cellStyle name="Percent 4 2 2 2 2 4 3" xfId="23199" xr:uid="{ADA57DE3-9E1C-441A-B648-0A940D3DFE86}"/>
    <cellStyle name="Percent 4 2 2 2 2 5" xfId="9318" xr:uid="{193BA0B2-498D-4979-A288-9D99971CE814}"/>
    <cellStyle name="Percent 4 2 2 2 2 5 2" xfId="25975" xr:uid="{DAD8F32E-86DA-4BEF-9559-3AA9A9BD75D6}"/>
    <cellStyle name="Percent 4 2 2 2 2 6" xfId="17647" xr:uid="{E8351914-9D9D-4B39-8845-9B13AEC2FFAF}"/>
    <cellStyle name="Percent 4 2 2 2 3" xfId="1827" xr:uid="{F16E7D4D-FCE1-4894-90B5-20835795FF17}"/>
    <cellStyle name="Percent 4 2 2 2 3 2" xfId="4617" xr:uid="{A4C35F13-727F-43A3-A312-AEF0765D01BF}"/>
    <cellStyle name="Percent 4 2 2 2 3 2 2" xfId="12947" xr:uid="{92A8BF98-4CF2-469F-9246-E5CC38F50798}"/>
    <cellStyle name="Percent 4 2 2 2 3 2 2 2" xfId="29604" xr:uid="{66B135E5-72B9-4AA9-B762-6ACBADDA414A}"/>
    <cellStyle name="Percent 4 2 2 2 3 2 3" xfId="21276" xr:uid="{3DDFA31B-C999-41CB-A3B0-3332B4142AEC}"/>
    <cellStyle name="Percent 4 2 2 2 3 3" xfId="7393" xr:uid="{1912C77B-55EE-4346-8E9B-0767376234D0}"/>
    <cellStyle name="Percent 4 2 2 2 3 3 2" xfId="15723" xr:uid="{C1DE7647-168B-4C52-B42D-2C46514C62D2}"/>
    <cellStyle name="Percent 4 2 2 2 3 3 2 2" xfId="32380" xr:uid="{3A5DEE7B-7865-4A20-B420-70B5EF9B3525}"/>
    <cellStyle name="Percent 4 2 2 2 3 3 3" xfId="24052" xr:uid="{C869D331-150E-4743-AD68-1E1409119FCC}"/>
    <cellStyle name="Percent 4 2 2 2 3 4" xfId="10171" xr:uid="{1A4172CA-DD19-4238-BE1B-95A97D6AC5E8}"/>
    <cellStyle name="Percent 4 2 2 2 3 4 2" xfId="26828" xr:uid="{0461C17F-2284-441E-81B9-0AD3ADE7368A}"/>
    <cellStyle name="Percent 4 2 2 2 3 5" xfId="18500" xr:uid="{E495C833-D246-4B5D-B1BC-74F61A864473}"/>
    <cellStyle name="Percent 4 2 2 2 4" xfId="3290" xr:uid="{EE4948DA-DE91-438B-AC27-CC80B3B0649B}"/>
    <cellStyle name="Percent 4 2 2 2 4 2" xfId="11620" xr:uid="{C3E9545E-256E-4343-A411-8BE581FDDB0D}"/>
    <cellStyle name="Percent 4 2 2 2 4 2 2" xfId="28277" xr:uid="{4BA3F78E-CC3F-4627-A229-D156611F711C}"/>
    <cellStyle name="Percent 4 2 2 2 4 3" xfId="19949" xr:uid="{4C144FF0-2C41-4B6F-8957-9A81847F5E5B}"/>
    <cellStyle name="Percent 4 2 2 2 5" xfId="6066" xr:uid="{018E261D-D6A6-4DF8-9BA9-91D897AB29CB}"/>
    <cellStyle name="Percent 4 2 2 2 5 2" xfId="14396" xr:uid="{B08155A5-3A69-4C4D-A363-6C2A59DE2193}"/>
    <cellStyle name="Percent 4 2 2 2 5 2 2" xfId="31053" xr:uid="{7F8950E4-8C24-401E-AECA-F39C4DD3071D}"/>
    <cellStyle name="Percent 4 2 2 2 5 3" xfId="22725" xr:uid="{AFB9005B-6465-416A-BD17-D00DADDEDA0E}"/>
    <cellStyle name="Percent 4 2 2 2 6" xfId="8844" xr:uid="{63228DDF-E0DC-4D7D-AD7C-BF333F4673CE}"/>
    <cellStyle name="Percent 4 2 2 2 6 2" xfId="25501" xr:uid="{80511EC7-E66A-40D8-B88E-D5E5D84506DB}"/>
    <cellStyle name="Percent 4 2 2 2 7" xfId="17173" xr:uid="{89C37B20-5746-42CC-A1C7-F076102EF4F1}"/>
    <cellStyle name="Percent 4 2 2 3" xfId="733" xr:uid="{F6107B26-1234-4C42-AAE5-A76C117C70BB}"/>
    <cellStyle name="Percent 4 2 2 3 2" xfId="2063" xr:uid="{ACC97E78-0836-4DB8-89DA-6596726FC7D7}"/>
    <cellStyle name="Percent 4 2 2 3 2 2" xfId="4853" xr:uid="{F267EA29-04D1-42AC-A31D-E5C6BBAD7425}"/>
    <cellStyle name="Percent 4 2 2 3 2 2 2" xfId="13183" xr:uid="{12B42643-820F-496A-AC5B-211607532F7A}"/>
    <cellStyle name="Percent 4 2 2 3 2 2 2 2" xfId="29840" xr:uid="{312A97AE-158E-49DD-B9E2-3F2A9CC1AAA1}"/>
    <cellStyle name="Percent 4 2 2 3 2 2 3" xfId="21512" xr:uid="{D89C7FF2-21E0-4216-BF01-8B35AB9BD612}"/>
    <cellStyle name="Percent 4 2 2 3 2 3" xfId="7629" xr:uid="{DE07C43F-F240-41F7-9E1D-9A14416B0983}"/>
    <cellStyle name="Percent 4 2 2 3 2 3 2" xfId="15959" xr:uid="{43AAB92A-FA4C-495E-919A-C44F85624BA4}"/>
    <cellStyle name="Percent 4 2 2 3 2 3 2 2" xfId="32616" xr:uid="{84364BE7-6E2B-49BD-A30C-3548504B0FAC}"/>
    <cellStyle name="Percent 4 2 2 3 2 3 3" xfId="24288" xr:uid="{FC0C4D5E-FC61-4D61-A384-EA847859A978}"/>
    <cellStyle name="Percent 4 2 2 3 2 4" xfId="10407" xr:uid="{06E2350C-0BBF-437C-BDB5-8ADAACB9AE0B}"/>
    <cellStyle name="Percent 4 2 2 3 2 4 2" xfId="27064" xr:uid="{0EDE8B9E-3EE7-4C47-8674-44B5EAFBFA62}"/>
    <cellStyle name="Percent 4 2 2 3 2 5" xfId="18736" xr:uid="{94BB1C3F-1872-4A09-96D0-16F10747BEC7}"/>
    <cellStyle name="Percent 4 2 2 3 3" xfId="3526" xr:uid="{0AFFAA4D-53C9-497D-BF3F-901D106EA8E2}"/>
    <cellStyle name="Percent 4 2 2 3 3 2" xfId="11856" xr:uid="{344FBE2D-754C-4F40-AFA7-DCF3B75478A2}"/>
    <cellStyle name="Percent 4 2 2 3 3 2 2" xfId="28513" xr:uid="{CE41D0DC-557F-4F70-81CF-60FCC5E6ED78}"/>
    <cellStyle name="Percent 4 2 2 3 3 3" xfId="20185" xr:uid="{D1484032-6078-45E1-BAEA-B1BE3249D437}"/>
    <cellStyle name="Percent 4 2 2 3 4" xfId="6302" xr:uid="{31E89504-A14C-4AFE-96A2-EF917373282E}"/>
    <cellStyle name="Percent 4 2 2 3 4 2" xfId="14632" xr:uid="{0BA585C2-DF37-4213-B169-6136E28EFEE5}"/>
    <cellStyle name="Percent 4 2 2 3 4 2 2" xfId="31289" xr:uid="{00ED5A1C-1AA6-4B02-9BD9-661CF181283F}"/>
    <cellStyle name="Percent 4 2 2 3 4 3" xfId="22961" xr:uid="{D8DF4FE4-A64B-4D2D-A232-570E2D4B7162}"/>
    <cellStyle name="Percent 4 2 2 3 5" xfId="9080" xr:uid="{03AE25F3-FEF2-4FEE-9541-736BA391B0DC}"/>
    <cellStyle name="Percent 4 2 2 3 5 2" xfId="25737" xr:uid="{0CCC7E6C-2F30-42D5-80A1-E0A4381BEDE2}"/>
    <cellStyle name="Percent 4 2 2 3 6" xfId="17409" xr:uid="{52651196-C75C-47AE-8EDB-9569A32C6FD7}"/>
    <cellStyle name="Percent 4 2 2 4" xfId="1210" xr:uid="{56E21E80-458E-46C2-BF4B-9D0D2C3C4661}"/>
    <cellStyle name="Percent 4 2 2 4 2" xfId="2538" xr:uid="{1829620D-496A-4B4B-8343-58F273816B6E}"/>
    <cellStyle name="Percent 4 2 2 4 2 2" xfId="5328" xr:uid="{E82CFB45-076F-49D5-9631-B8AFA2CBAEF5}"/>
    <cellStyle name="Percent 4 2 2 4 2 2 2" xfId="13658" xr:uid="{92C3B7A5-6017-41B7-BEA8-07EA8D1D58B9}"/>
    <cellStyle name="Percent 4 2 2 4 2 2 2 2" xfId="30315" xr:uid="{89AF8C74-FBF5-4EE7-BA16-382361B18482}"/>
    <cellStyle name="Percent 4 2 2 4 2 2 3" xfId="21987" xr:uid="{4B750248-6EE2-4309-AA89-B250788BDCD5}"/>
    <cellStyle name="Percent 4 2 2 4 2 3" xfId="8104" xr:uid="{034BBF1D-2933-4E92-85BE-D96EAB617EE1}"/>
    <cellStyle name="Percent 4 2 2 4 2 3 2" xfId="16434" xr:uid="{53F8C52A-E183-4404-9B01-CCF433F31C6D}"/>
    <cellStyle name="Percent 4 2 2 4 2 3 2 2" xfId="33091" xr:uid="{C562C4C2-5116-4951-B943-7B5509FD5DF7}"/>
    <cellStyle name="Percent 4 2 2 4 2 3 3" xfId="24763" xr:uid="{55D8F59E-8359-4D8C-8BCE-356455A9F819}"/>
    <cellStyle name="Percent 4 2 2 4 2 4" xfId="10882" xr:uid="{04B05E5C-77AD-4AC9-88C1-68543783DD01}"/>
    <cellStyle name="Percent 4 2 2 4 2 4 2" xfId="27539" xr:uid="{B562F54F-BC98-409B-8315-2072AE65EDEE}"/>
    <cellStyle name="Percent 4 2 2 4 2 5" xfId="19211" xr:uid="{BD6E9860-2AF5-4B9E-9339-A221969B6523}"/>
    <cellStyle name="Percent 4 2 2 4 3" xfId="4001" xr:uid="{39039EE3-6666-4C18-A292-4FBBADA04C59}"/>
    <cellStyle name="Percent 4 2 2 4 3 2" xfId="12331" xr:uid="{C7E12A77-0D6D-475E-8E10-14DCBB315CA6}"/>
    <cellStyle name="Percent 4 2 2 4 3 2 2" xfId="28988" xr:uid="{4D331D45-7BD2-4871-883A-9BC9A8CDAC12}"/>
    <cellStyle name="Percent 4 2 2 4 3 3" xfId="20660" xr:uid="{D89D4C5B-9486-49C9-88B8-1A4D718D8DA7}"/>
    <cellStyle name="Percent 4 2 2 4 4" xfId="6777" xr:uid="{A350145E-D77A-40DB-93B3-C980C85DD40F}"/>
    <cellStyle name="Percent 4 2 2 4 4 2" xfId="15107" xr:uid="{DAC96EBD-DE82-423B-AECA-00D6AA84FEE0}"/>
    <cellStyle name="Percent 4 2 2 4 4 2 2" xfId="31764" xr:uid="{23F82D20-2FFB-43DF-8876-C15DDEEAC86C}"/>
    <cellStyle name="Percent 4 2 2 4 4 3" xfId="23436" xr:uid="{39D263F9-04DF-47E9-BF5C-25519FEAA61D}"/>
    <cellStyle name="Percent 4 2 2 4 5" xfId="9555" xr:uid="{23FA991D-629A-4F0B-A4A6-9A5F53DFE002}"/>
    <cellStyle name="Percent 4 2 2 4 5 2" xfId="26212" xr:uid="{A3C39EE0-F5F2-4AB7-AA87-0D13B88587E4}"/>
    <cellStyle name="Percent 4 2 2 4 6" xfId="17884" xr:uid="{98BCF920-F7C1-4A05-BDC6-361375F37CC2}"/>
    <cellStyle name="Percent 4 2 2 5" xfId="1590" xr:uid="{3F82A5CD-4194-4628-9527-0574AE2E52DA}"/>
    <cellStyle name="Percent 4 2 2 5 2" xfId="4380" xr:uid="{493B10F9-FB1A-4584-BD72-3D9D769D1A77}"/>
    <cellStyle name="Percent 4 2 2 5 2 2" xfId="12710" xr:uid="{2448AC65-B1B3-4F66-9F28-A44D0394E8C3}"/>
    <cellStyle name="Percent 4 2 2 5 2 2 2" xfId="29367" xr:uid="{43F8FB1B-0942-4197-B72B-986CAB4AA173}"/>
    <cellStyle name="Percent 4 2 2 5 2 3" xfId="21039" xr:uid="{A3120A19-CA5E-42EF-AA03-33B69570E1E9}"/>
    <cellStyle name="Percent 4 2 2 5 3" xfId="7156" xr:uid="{08230C4D-B6FC-4CEB-B3E9-D200985CDC94}"/>
    <cellStyle name="Percent 4 2 2 5 3 2" xfId="15486" xr:uid="{45DE42A7-3678-4E61-A14E-CC9C5571C248}"/>
    <cellStyle name="Percent 4 2 2 5 3 2 2" xfId="32143" xr:uid="{FDB70600-A19C-4D26-8615-E79B6B5433CF}"/>
    <cellStyle name="Percent 4 2 2 5 3 3" xfId="23815" xr:uid="{39E2082D-C55A-413B-BEEC-4356FD71FAF4}"/>
    <cellStyle name="Percent 4 2 2 5 4" xfId="9934" xr:uid="{1781FACC-0510-4EB9-A4C6-980E6F0F8025}"/>
    <cellStyle name="Percent 4 2 2 5 4 2" xfId="26591" xr:uid="{40B918A5-393D-46A0-9B4F-A9E42160031A}"/>
    <cellStyle name="Percent 4 2 2 5 5" xfId="18263" xr:uid="{26F1D5B1-3024-4DF9-8E90-5D7A13168005}"/>
    <cellStyle name="Percent 4 2 2 6" xfId="3053" xr:uid="{6CA7877E-44FC-4E57-8484-E071D1ED5A19}"/>
    <cellStyle name="Percent 4 2 2 6 2" xfId="11383" xr:uid="{146A220F-1D73-43CC-9CDB-8C02FA89F70D}"/>
    <cellStyle name="Percent 4 2 2 6 2 2" xfId="28040" xr:uid="{77EDCD0B-4A72-4E7F-B72E-B3D8506C9CE2}"/>
    <cellStyle name="Percent 4 2 2 6 3" xfId="19712" xr:uid="{2F034D6B-3EEA-487E-BA26-CC51A9EEA86D}"/>
    <cellStyle name="Percent 4 2 2 7" xfId="5829" xr:uid="{4952ED68-4AF9-42BE-AD9F-1AED136263B5}"/>
    <cellStyle name="Percent 4 2 2 7 2" xfId="14159" xr:uid="{6F4800E7-73AC-4911-B781-0F8AFC4F8F38}"/>
    <cellStyle name="Percent 4 2 2 7 2 2" xfId="30816" xr:uid="{0C314E63-8742-4D7B-BBD3-E909DB5F4C9E}"/>
    <cellStyle name="Percent 4 2 2 7 3" xfId="22488" xr:uid="{F0E65A1F-312E-4E49-9AAE-AD4720CFEF63}"/>
    <cellStyle name="Percent 4 2 2 8" xfId="8607" xr:uid="{049E9B84-B763-4986-ADD6-4673BF2E7FAE}"/>
    <cellStyle name="Percent 4 2 2 8 2" xfId="25264" xr:uid="{9ABFC521-322E-4AAF-A07F-65D69BB91AF9}"/>
    <cellStyle name="Percent 4 2 2 9" xfId="16936" xr:uid="{413A775B-25C9-4B3F-9813-63B9C6CB9FDA}"/>
    <cellStyle name="Percent 4 2 3" xfId="377" xr:uid="{E09C17EB-2622-450A-BBA5-41C0F1020152}"/>
    <cellStyle name="Percent 4 2 3 2" xfId="855" xr:uid="{A4B6317D-5D86-480A-BAFF-31FD810DD5D4}"/>
    <cellStyle name="Percent 4 2 3 2 2" xfId="2183" xr:uid="{FA31D265-CCC1-4935-937C-9EA1E690DF15}"/>
    <cellStyle name="Percent 4 2 3 2 2 2" xfId="4973" xr:uid="{4A8F5941-FB7D-4EB1-BEE7-1765B67145EE}"/>
    <cellStyle name="Percent 4 2 3 2 2 2 2" xfId="13303" xr:uid="{44CEE5B2-78A1-4231-A1F2-529DC2BE46AF}"/>
    <cellStyle name="Percent 4 2 3 2 2 2 2 2" xfId="29960" xr:uid="{23AAA070-9B98-412B-B7F7-62B75445FB4D}"/>
    <cellStyle name="Percent 4 2 3 2 2 2 3" xfId="21632" xr:uid="{9678F170-AE91-4277-8ED5-62DC6F9890D2}"/>
    <cellStyle name="Percent 4 2 3 2 2 3" xfId="7749" xr:uid="{2FEBC393-DB9F-4520-8D66-9A68864EF800}"/>
    <cellStyle name="Percent 4 2 3 2 2 3 2" xfId="16079" xr:uid="{01347ADD-9A5C-4B8B-A976-4F125FC89F80}"/>
    <cellStyle name="Percent 4 2 3 2 2 3 2 2" xfId="32736" xr:uid="{C76EC23F-EB66-483E-B484-44FAE5986CD0}"/>
    <cellStyle name="Percent 4 2 3 2 2 3 3" xfId="24408" xr:uid="{85BC1169-413E-4EBE-9513-2CBD4CA0B529}"/>
    <cellStyle name="Percent 4 2 3 2 2 4" xfId="10527" xr:uid="{1AA447AF-1AC0-4469-9BB4-6574B1C6EF6A}"/>
    <cellStyle name="Percent 4 2 3 2 2 4 2" xfId="27184" xr:uid="{000D1D67-BD57-4D89-9664-14E94DBC22AD}"/>
    <cellStyle name="Percent 4 2 3 2 2 5" xfId="18856" xr:uid="{C2C697DC-1CC1-4C9C-8961-B94F1CB4BB42}"/>
    <cellStyle name="Percent 4 2 3 2 3" xfId="3646" xr:uid="{E99C0835-1AED-4B86-B2B7-FEB61BDE36F2}"/>
    <cellStyle name="Percent 4 2 3 2 3 2" xfId="11976" xr:uid="{5E83ADBB-4164-4F2E-AE12-1B5309B0A976}"/>
    <cellStyle name="Percent 4 2 3 2 3 2 2" xfId="28633" xr:uid="{5558A3A1-1313-4F31-8C34-BC42B34F4E9F}"/>
    <cellStyle name="Percent 4 2 3 2 3 3" xfId="20305" xr:uid="{6E0EF7E7-277F-4BC8-99C9-6772998ACF46}"/>
    <cellStyle name="Percent 4 2 3 2 4" xfId="6422" xr:uid="{F72FD592-C41F-44CE-911C-918B40F0B242}"/>
    <cellStyle name="Percent 4 2 3 2 4 2" xfId="14752" xr:uid="{B5E0CF92-FE06-4194-9476-56036C4B808A}"/>
    <cellStyle name="Percent 4 2 3 2 4 2 2" xfId="31409" xr:uid="{1643D51C-55CE-4449-84A7-2689F17BDFF0}"/>
    <cellStyle name="Percent 4 2 3 2 4 3" xfId="23081" xr:uid="{C6138320-4259-4D91-ADD8-88B1A5556A3C}"/>
    <cellStyle name="Percent 4 2 3 2 5" xfId="9200" xr:uid="{A89ABAA8-929E-49D7-890B-E55D2084C8AC}"/>
    <cellStyle name="Percent 4 2 3 2 5 2" xfId="25857" xr:uid="{C78F981E-5DA3-4C8F-B558-E09585A86090}"/>
    <cellStyle name="Percent 4 2 3 2 6" xfId="17529" xr:uid="{CFB452EB-915A-4497-9AB6-EF4089F26D3C}"/>
    <cellStyle name="Percent 4 2 3 3" xfId="1707" xr:uid="{197BE0F7-6560-409B-99F6-209F248037C3}"/>
    <cellStyle name="Percent 4 2 3 3 2" xfId="4497" xr:uid="{342FEAA0-8C2F-49DE-9366-F50AB4C29860}"/>
    <cellStyle name="Percent 4 2 3 3 2 2" xfId="12827" xr:uid="{9CC3C95B-F618-4BAE-A175-8CE95F4D4365}"/>
    <cellStyle name="Percent 4 2 3 3 2 2 2" xfId="29484" xr:uid="{23901329-CEFD-4449-8C19-7970FE61D777}"/>
    <cellStyle name="Percent 4 2 3 3 2 3" xfId="21156" xr:uid="{71577839-53F9-46C8-BCFA-013733993A2E}"/>
    <cellStyle name="Percent 4 2 3 3 3" xfId="7273" xr:uid="{219DAE84-DF0A-49FC-93A3-01D781E1567D}"/>
    <cellStyle name="Percent 4 2 3 3 3 2" xfId="15603" xr:uid="{6452DD80-8010-4470-A68F-7D242D9030B3}"/>
    <cellStyle name="Percent 4 2 3 3 3 2 2" xfId="32260" xr:uid="{65F7559A-55F6-4827-8800-A6BFCBBBB028}"/>
    <cellStyle name="Percent 4 2 3 3 3 3" xfId="23932" xr:uid="{1D60291C-9D23-4284-9D36-55539664AA50}"/>
    <cellStyle name="Percent 4 2 3 3 4" xfId="10051" xr:uid="{17D95F53-D633-4B54-B3BD-538F3940CE46}"/>
    <cellStyle name="Percent 4 2 3 3 4 2" xfId="26708" xr:uid="{6FBC1644-F821-466B-B618-ED5FCF371BB5}"/>
    <cellStyle name="Percent 4 2 3 3 5" xfId="18380" xr:uid="{B5A6FB93-A22A-4B1F-B604-B5DD97F7774D}"/>
    <cellStyle name="Percent 4 2 3 4" xfId="3170" xr:uid="{75CC9420-BFE8-4FBD-97CD-1888905CAE8A}"/>
    <cellStyle name="Percent 4 2 3 4 2" xfId="11500" xr:uid="{C6A6E229-4935-48BE-9B20-B3EC5224C036}"/>
    <cellStyle name="Percent 4 2 3 4 2 2" xfId="28157" xr:uid="{B1C54115-A9EF-41B6-ABDC-1DFA61AFF2CB}"/>
    <cellStyle name="Percent 4 2 3 4 3" xfId="19829" xr:uid="{06371E92-2543-4DE4-9DA3-182D9BB5DF64}"/>
    <cellStyle name="Percent 4 2 3 5" xfId="5946" xr:uid="{53447797-CF63-46AC-941A-9087C6EE9A8B}"/>
    <cellStyle name="Percent 4 2 3 5 2" xfId="14276" xr:uid="{92C69578-0AF9-44C2-848F-0EC99A6FE771}"/>
    <cellStyle name="Percent 4 2 3 5 2 2" xfId="30933" xr:uid="{957208A0-71D0-4F4F-B07C-47242A9C0055}"/>
    <cellStyle name="Percent 4 2 3 5 3" xfId="22605" xr:uid="{B26F30B4-7F1A-429F-8AF8-BB89BD208B38}"/>
    <cellStyle name="Percent 4 2 3 6" xfId="8724" xr:uid="{35FD23A1-488F-4DF8-9AF7-C400912862DF}"/>
    <cellStyle name="Percent 4 2 3 6 2" xfId="25381" xr:uid="{B5564EEA-0A01-4CF5-A42E-94CC2D480394}"/>
    <cellStyle name="Percent 4 2 3 7" xfId="17053" xr:uid="{15D0D907-3BDB-44DE-8F21-1E364B9C77AD}"/>
    <cellStyle name="Percent 4 2 4" xfId="613" xr:uid="{D9413469-DD15-4307-B89E-BB6D7425E542}"/>
    <cellStyle name="Percent 4 2 4 2" xfId="1943" xr:uid="{208007B0-4F4C-4F67-92E0-EA1466B55D6D}"/>
    <cellStyle name="Percent 4 2 4 2 2" xfId="4733" xr:uid="{BB33A1AC-E231-4A02-9B51-579820578D8C}"/>
    <cellStyle name="Percent 4 2 4 2 2 2" xfId="13063" xr:uid="{71B0B9B0-D5E6-44B2-AA59-BF1576EA5A39}"/>
    <cellStyle name="Percent 4 2 4 2 2 2 2" xfId="29720" xr:uid="{54F1C0A8-DDB4-4FEA-B774-DB1C793E4C16}"/>
    <cellStyle name="Percent 4 2 4 2 2 3" xfId="21392" xr:uid="{F63240C5-5C2C-4FB9-9B67-349D97375EBD}"/>
    <cellStyle name="Percent 4 2 4 2 3" xfId="7509" xr:uid="{71E9F4E7-6AE5-4813-90D4-64F4512058D7}"/>
    <cellStyle name="Percent 4 2 4 2 3 2" xfId="15839" xr:uid="{5D0CB96E-B9EC-41FB-A895-E598C05A4858}"/>
    <cellStyle name="Percent 4 2 4 2 3 2 2" xfId="32496" xr:uid="{36E2D709-5CE6-45AE-8380-898A2BF869F4}"/>
    <cellStyle name="Percent 4 2 4 2 3 3" xfId="24168" xr:uid="{D534A3A7-8A4E-4667-A618-808112123537}"/>
    <cellStyle name="Percent 4 2 4 2 4" xfId="10287" xr:uid="{2D0AAF0B-7F2C-4C10-A76E-AB8F049A6BD7}"/>
    <cellStyle name="Percent 4 2 4 2 4 2" xfId="26944" xr:uid="{5A3A2ADE-377B-46A5-BD25-122B5F8EB252}"/>
    <cellStyle name="Percent 4 2 4 2 5" xfId="18616" xr:uid="{66360043-CB24-4F51-A73C-0775E40EF9BA}"/>
    <cellStyle name="Percent 4 2 4 3" xfId="3406" xr:uid="{93CEDED9-27B5-4C10-AF2F-8E19ECAADFEA}"/>
    <cellStyle name="Percent 4 2 4 3 2" xfId="11736" xr:uid="{894EC558-511F-49FC-88C0-5C88D558F7CC}"/>
    <cellStyle name="Percent 4 2 4 3 2 2" xfId="28393" xr:uid="{AD4D423E-50CD-4341-8E9F-A9A2D2661D86}"/>
    <cellStyle name="Percent 4 2 4 3 3" xfId="20065" xr:uid="{ADEB963F-96AA-4B38-A9F8-B80B9A42D27E}"/>
    <cellStyle name="Percent 4 2 4 4" xfId="6182" xr:uid="{0EE9FCDC-3045-4A14-A888-80D294F3C296}"/>
    <cellStyle name="Percent 4 2 4 4 2" xfId="14512" xr:uid="{939DCFC5-9F47-44F6-9A8E-75F629A03474}"/>
    <cellStyle name="Percent 4 2 4 4 2 2" xfId="31169" xr:uid="{D6874045-37EB-484E-BA75-AF6E98DC5D34}"/>
    <cellStyle name="Percent 4 2 4 4 3" xfId="22841" xr:uid="{07A82685-200C-40F6-89B6-7FEA9E366E59}"/>
    <cellStyle name="Percent 4 2 4 5" xfId="8960" xr:uid="{662F51C3-5F98-4233-AA27-3C4E1F493714}"/>
    <cellStyle name="Percent 4 2 4 5 2" xfId="25617" xr:uid="{26478B21-F02D-4EEB-83DE-E5BF1927C5F6}"/>
    <cellStyle name="Percent 4 2 4 6" xfId="17289" xr:uid="{FF9FB007-221B-4894-ABD1-FE08DEC2EC9C}"/>
    <cellStyle name="Percent 4 2 5" xfId="1090" xr:uid="{F628E8E1-A4B5-4109-A996-B205AE6B52A8}"/>
    <cellStyle name="Percent 4 2 5 2" xfId="2418" xr:uid="{B4A8F418-6701-492A-AEEB-CAC19A6CCFD7}"/>
    <cellStyle name="Percent 4 2 5 2 2" xfId="5208" xr:uid="{95A882F8-A139-4A3C-83C8-F2A991D06061}"/>
    <cellStyle name="Percent 4 2 5 2 2 2" xfId="13538" xr:uid="{3D3A664B-AE23-44B0-A06E-80FF12A26102}"/>
    <cellStyle name="Percent 4 2 5 2 2 2 2" xfId="30195" xr:uid="{C3C0D52E-9752-4730-A24B-EA88DDA6768B}"/>
    <cellStyle name="Percent 4 2 5 2 2 3" xfId="21867" xr:uid="{D387ACB6-913B-46F0-B1E0-2855053B4B10}"/>
    <cellStyle name="Percent 4 2 5 2 3" xfId="7984" xr:uid="{850DDE2A-ABE2-4C09-A962-D3DEC5F0E0C1}"/>
    <cellStyle name="Percent 4 2 5 2 3 2" xfId="16314" xr:uid="{47EAC63D-88DF-4207-A0D6-75A73C282CC1}"/>
    <cellStyle name="Percent 4 2 5 2 3 2 2" xfId="32971" xr:uid="{6A5FB441-2B44-4C54-833F-7359E5314BCE}"/>
    <cellStyle name="Percent 4 2 5 2 3 3" xfId="24643" xr:uid="{6ADA99E9-089F-4F3E-B91B-B27C61B80016}"/>
    <cellStyle name="Percent 4 2 5 2 4" xfId="10762" xr:uid="{736CBD82-BB9C-421F-85EF-EDE3634DA0FD}"/>
    <cellStyle name="Percent 4 2 5 2 4 2" xfId="27419" xr:uid="{5C025CC8-3632-4DED-9733-44EE39E70FD2}"/>
    <cellStyle name="Percent 4 2 5 2 5" xfId="19091" xr:uid="{BD0E543C-538E-43E7-9D4F-ECD22FD7B230}"/>
    <cellStyle name="Percent 4 2 5 3" xfId="3881" xr:uid="{459E89CE-B8B2-4D80-8FF3-00FECE771D23}"/>
    <cellStyle name="Percent 4 2 5 3 2" xfId="12211" xr:uid="{96D4877E-5BD4-43E9-9564-A27FA95EAF66}"/>
    <cellStyle name="Percent 4 2 5 3 2 2" xfId="28868" xr:uid="{529D7426-6E4B-48AE-B6F4-71E3FCEAF587}"/>
    <cellStyle name="Percent 4 2 5 3 3" xfId="20540" xr:uid="{596F7BB2-554D-4993-8369-900E84CCDB79}"/>
    <cellStyle name="Percent 4 2 5 4" xfId="6657" xr:uid="{7207585B-D339-483E-9F45-90D40D70330F}"/>
    <cellStyle name="Percent 4 2 5 4 2" xfId="14987" xr:uid="{2DC148C9-44C3-4E99-9A60-84CF2E19B445}"/>
    <cellStyle name="Percent 4 2 5 4 2 2" xfId="31644" xr:uid="{9625F621-DC2B-4B60-A506-8C3C86E64B7C}"/>
    <cellStyle name="Percent 4 2 5 4 3" xfId="23316" xr:uid="{64A4BE32-C639-4E35-A93C-A4FA20DAE258}"/>
    <cellStyle name="Percent 4 2 5 5" xfId="9435" xr:uid="{53A34E4B-6D48-4481-AF21-326E92739573}"/>
    <cellStyle name="Percent 4 2 5 5 2" xfId="26092" xr:uid="{3BDD532E-3CF2-4E12-AE19-A9F4DB9B7A52}"/>
    <cellStyle name="Percent 4 2 5 6" xfId="17764" xr:uid="{2DFF56D4-D60B-4148-AA72-F2A5D2906A73}"/>
    <cellStyle name="Percent 4 2 6" xfId="1355" xr:uid="{91B910A6-FFE5-4248-B350-C95B3BDAFDE7}"/>
    <cellStyle name="Percent 4 2 6 2" xfId="2683" xr:uid="{BAB57C8E-BC92-4845-ABEB-777A8DE8D4EC}"/>
    <cellStyle name="Percent 4 2 6 2 2" xfId="5473" xr:uid="{5A13B118-DE6B-4062-A2AD-471551478D14}"/>
    <cellStyle name="Percent 4 2 6 2 2 2" xfId="13803" xr:uid="{9D89C7D5-C566-4DE7-8044-DC1DB7B0A4AA}"/>
    <cellStyle name="Percent 4 2 6 2 2 2 2" xfId="30460" xr:uid="{6BB103A5-460E-4E61-AC61-420FF3F7A2D2}"/>
    <cellStyle name="Percent 4 2 6 2 2 3" xfId="22132" xr:uid="{2CA7AF80-B156-4AD9-9383-42509C1D4D65}"/>
    <cellStyle name="Percent 4 2 6 2 3" xfId="8249" xr:uid="{7CAD85BD-55CC-4F84-A889-9814AD3DF694}"/>
    <cellStyle name="Percent 4 2 6 2 3 2" xfId="16579" xr:uid="{2EC06233-54FA-4B10-8E15-9EC886D03D92}"/>
    <cellStyle name="Percent 4 2 6 2 3 2 2" xfId="33236" xr:uid="{06AE13AF-FA21-4ECB-9BA2-A67A6E33BCF5}"/>
    <cellStyle name="Percent 4 2 6 2 3 3" xfId="24908" xr:uid="{A82E83CE-EB31-411C-9006-95077BEBD6C6}"/>
    <cellStyle name="Percent 4 2 6 2 4" xfId="11027" xr:uid="{0011CDFD-D2FC-41B1-86D8-FAD6D48DE3AB}"/>
    <cellStyle name="Percent 4 2 6 2 4 2" xfId="27684" xr:uid="{9CEFD9DF-781F-4C57-8C7F-363B97B4DABE}"/>
    <cellStyle name="Percent 4 2 6 2 5" xfId="19356" xr:uid="{1CDE6E08-D0C4-4CFC-9D16-95C22FCB79C8}"/>
    <cellStyle name="Percent 4 2 6 3" xfId="4146" xr:uid="{1B54BDC0-AC4C-431F-9037-AF4F01DB61B5}"/>
    <cellStyle name="Percent 4 2 6 3 2" xfId="12476" xr:uid="{771217CD-B360-4293-A6B3-31FEC1CA27DB}"/>
    <cellStyle name="Percent 4 2 6 3 2 2" xfId="29133" xr:uid="{E29B5C01-99B6-4A0F-8448-B13A003B0261}"/>
    <cellStyle name="Percent 4 2 6 3 3" xfId="20805" xr:uid="{185A882E-07E6-4F5B-8A4C-A71828FADC17}"/>
    <cellStyle name="Percent 4 2 6 4" xfId="6922" xr:uid="{B9752F20-7DA7-4C1E-95D3-41139975E6D3}"/>
    <cellStyle name="Percent 4 2 6 4 2" xfId="15252" xr:uid="{49AFFCF7-D9C8-4902-82BD-76C2781F0BCF}"/>
    <cellStyle name="Percent 4 2 6 4 2 2" xfId="31909" xr:uid="{44B95A11-68D0-430E-B2BC-6BA8DBA9B7C9}"/>
    <cellStyle name="Percent 4 2 6 4 3" xfId="23581" xr:uid="{59513DD2-6180-49CF-A4BE-D763CABE2CC5}"/>
    <cellStyle name="Percent 4 2 6 5" xfId="9700" xr:uid="{366D6D27-3AC2-4912-A1D4-B32221CE49B1}"/>
    <cellStyle name="Percent 4 2 6 5 2" xfId="26357" xr:uid="{549D23BE-0835-40C1-9B29-3C3CFED56950}"/>
    <cellStyle name="Percent 4 2 6 6" xfId="18029" xr:uid="{C690891A-C3F7-4D5E-945D-449E60165911}"/>
    <cellStyle name="Percent 4 2 7" xfId="1470" xr:uid="{EBDCC7DB-4F68-44A4-A637-D826A1C655E8}"/>
    <cellStyle name="Percent 4 2 7 2" xfId="4260" xr:uid="{A17BC688-3997-41B8-89E7-BE40E3971250}"/>
    <cellStyle name="Percent 4 2 7 2 2" xfId="12590" xr:uid="{22E68654-B5BA-40B6-8AF2-103309AF0050}"/>
    <cellStyle name="Percent 4 2 7 2 2 2" xfId="29247" xr:uid="{B0826A63-FBD0-467E-84EB-B9827ECA552E}"/>
    <cellStyle name="Percent 4 2 7 2 3" xfId="20919" xr:uid="{A0451953-AAFD-4044-A4A9-4601AE9B3FD6}"/>
    <cellStyle name="Percent 4 2 7 3" xfId="7036" xr:uid="{8897BF13-8DF2-4C91-B47E-F2E3D9731788}"/>
    <cellStyle name="Percent 4 2 7 3 2" xfId="15366" xr:uid="{B473DECA-BE97-4CF4-8C65-B7C29CDB4CBD}"/>
    <cellStyle name="Percent 4 2 7 3 2 2" xfId="32023" xr:uid="{7E396B03-82BD-4D51-A099-351ABB490414}"/>
    <cellStyle name="Percent 4 2 7 3 3" xfId="23695" xr:uid="{142708D1-81FA-460E-A32C-987463647E02}"/>
    <cellStyle name="Percent 4 2 7 4" xfId="9814" xr:uid="{35F74F34-9BB6-428C-9F73-44CDB793D02B}"/>
    <cellStyle name="Percent 4 2 7 4 2" xfId="26471" xr:uid="{268A1428-9509-4F3B-AACF-AA0E044918B3}"/>
    <cellStyle name="Percent 4 2 7 5" xfId="18143" xr:uid="{52824E9E-66A1-493B-BF50-D87A0EE389CA}"/>
    <cellStyle name="Percent 4 2 8" xfId="2933" xr:uid="{1D0CE054-0EAB-4B1B-B6AE-B02A048974CC}"/>
    <cellStyle name="Percent 4 2 8 2" xfId="11263" xr:uid="{99DB0A7D-833F-4E20-80AA-C761EC3236B9}"/>
    <cellStyle name="Percent 4 2 8 2 2" xfId="27920" xr:uid="{9381FED3-55CB-4DF8-A2F9-42A030603989}"/>
    <cellStyle name="Percent 4 2 8 3" xfId="19592" xr:uid="{7591F236-5360-469F-B9E6-C7ECA7116BE8}"/>
    <cellStyle name="Percent 4 2 9" xfId="5709" xr:uid="{B8E2FDAA-4F38-4AE9-9C88-660C0F8BACB1}"/>
    <cellStyle name="Percent 4 2 9 2" xfId="14039" xr:uid="{3AC844AF-AF17-40E3-A381-2743A804EEE1}"/>
    <cellStyle name="Percent 4 2 9 2 2" xfId="30696" xr:uid="{EB93D219-A9EC-44BC-89C8-313B03FCFC91}"/>
    <cellStyle name="Percent 4 2 9 3" xfId="22368" xr:uid="{1676A8AC-5CC2-4855-9F5F-A37FCD748E41}"/>
    <cellStyle name="Percent 4 3" xfId="194" xr:uid="{5FB85C26-4C90-45B8-AD3A-83CAFA311E01}"/>
    <cellStyle name="Percent 4 3 2" xfId="435" xr:uid="{E262515C-8F37-46B7-82EC-B551C4C73ED5}"/>
    <cellStyle name="Percent 4 3 2 2" xfId="912" xr:uid="{522A3324-6030-4FDD-8885-869F7BC30C73}"/>
    <cellStyle name="Percent 4 3 2 2 2" xfId="2240" xr:uid="{5D9A7923-DAAA-4F46-81BE-75DEF639A142}"/>
    <cellStyle name="Percent 4 3 2 2 2 2" xfId="5030" xr:uid="{B149E4F9-E86B-489B-9A08-C0615B2E8FD4}"/>
    <cellStyle name="Percent 4 3 2 2 2 2 2" xfId="13360" xr:uid="{341368A3-3837-4DFE-AD2B-CA51656B7BCA}"/>
    <cellStyle name="Percent 4 3 2 2 2 2 2 2" xfId="30017" xr:uid="{E35EA010-8A9D-44ED-A588-6CC4AF1D48C8}"/>
    <cellStyle name="Percent 4 3 2 2 2 2 3" xfId="21689" xr:uid="{B2B146E3-E3C5-4729-9A11-C4DF995238CF}"/>
    <cellStyle name="Percent 4 3 2 2 2 3" xfId="7806" xr:uid="{A59497D7-4635-4C46-B224-9833B5F5834A}"/>
    <cellStyle name="Percent 4 3 2 2 2 3 2" xfId="16136" xr:uid="{E0E9394B-F40D-4B3B-B280-AF5A5274EAD3}"/>
    <cellStyle name="Percent 4 3 2 2 2 3 2 2" xfId="32793" xr:uid="{6190A302-C90F-45F4-88DE-D71BEB8697D2}"/>
    <cellStyle name="Percent 4 3 2 2 2 3 3" xfId="24465" xr:uid="{305BE07D-5199-4480-B215-87987BA97FD9}"/>
    <cellStyle name="Percent 4 3 2 2 2 4" xfId="10584" xr:uid="{2ADF7BD1-89D0-49D7-BF0A-5A161C71E3FD}"/>
    <cellStyle name="Percent 4 3 2 2 2 4 2" xfId="27241" xr:uid="{54DA097F-E4F8-477A-BA9A-DA13241264E5}"/>
    <cellStyle name="Percent 4 3 2 2 2 5" xfId="18913" xr:uid="{12DBEA97-AC4C-48FD-B5DF-1B17FA7C7913}"/>
    <cellStyle name="Percent 4 3 2 2 3" xfId="3703" xr:uid="{8203600E-E952-49DC-9F7C-1F4E812E5048}"/>
    <cellStyle name="Percent 4 3 2 2 3 2" xfId="12033" xr:uid="{C8359EF1-8E65-4E54-AE3C-DFC3B41772B0}"/>
    <cellStyle name="Percent 4 3 2 2 3 2 2" xfId="28690" xr:uid="{165A132D-113D-4716-9A96-3AD8F8882C2E}"/>
    <cellStyle name="Percent 4 3 2 2 3 3" xfId="20362" xr:uid="{B9AB0B46-D343-4A81-AAEB-72D4B37C1E05}"/>
    <cellStyle name="Percent 4 3 2 2 4" xfId="6479" xr:uid="{F577F064-3D1F-4EAA-9E8D-88DAA38F8363}"/>
    <cellStyle name="Percent 4 3 2 2 4 2" xfId="14809" xr:uid="{C1317B29-9FE8-46B5-B1AF-7BFA1DC6D241}"/>
    <cellStyle name="Percent 4 3 2 2 4 2 2" xfId="31466" xr:uid="{66DD2DBD-EDFF-43DE-B432-1EB002722C56}"/>
    <cellStyle name="Percent 4 3 2 2 4 3" xfId="23138" xr:uid="{18B70AFF-176A-45C9-ABC9-A1A954E16F13}"/>
    <cellStyle name="Percent 4 3 2 2 5" xfId="9257" xr:uid="{FD46488B-1F6A-4670-9B88-8A03885F184C}"/>
    <cellStyle name="Percent 4 3 2 2 5 2" xfId="25914" xr:uid="{33625A22-4C78-442F-92CF-55204EED3186}"/>
    <cellStyle name="Percent 4 3 2 2 6" xfId="17586" xr:uid="{4A18CF4A-D854-4573-91FA-E7D87BEE9A0B}"/>
    <cellStyle name="Percent 4 3 2 3" xfId="1765" xr:uid="{17965A8B-39AD-4594-A30C-8EC5F35B6323}"/>
    <cellStyle name="Percent 4 3 2 3 2" xfId="4555" xr:uid="{C986DF7D-5466-439F-9B84-33384DC7E4DF}"/>
    <cellStyle name="Percent 4 3 2 3 2 2" xfId="12885" xr:uid="{39E66600-653B-4208-9F64-71C1A0ADC932}"/>
    <cellStyle name="Percent 4 3 2 3 2 2 2" xfId="29542" xr:uid="{03B2184D-CE56-447B-BA62-A9BF6CEE1295}"/>
    <cellStyle name="Percent 4 3 2 3 2 3" xfId="21214" xr:uid="{082E7244-95CA-4299-AD02-9826DE7BBE8F}"/>
    <cellStyle name="Percent 4 3 2 3 3" xfId="7331" xr:uid="{A73F6125-6508-4BEC-844F-6F9C1CE7873B}"/>
    <cellStyle name="Percent 4 3 2 3 3 2" xfId="15661" xr:uid="{B01CCB09-243E-4D88-8857-006145AB459F}"/>
    <cellStyle name="Percent 4 3 2 3 3 2 2" xfId="32318" xr:uid="{BEF879E2-9AFF-4972-A097-5946B116996E}"/>
    <cellStyle name="Percent 4 3 2 3 3 3" xfId="23990" xr:uid="{7A08B7CD-C832-41C8-9DAA-554B1625D2B9}"/>
    <cellStyle name="Percent 4 3 2 3 4" xfId="10109" xr:uid="{87F25080-E834-47E8-B966-66B747A534F7}"/>
    <cellStyle name="Percent 4 3 2 3 4 2" xfId="26766" xr:uid="{212603D0-826B-4038-869F-62FD897A7E3C}"/>
    <cellStyle name="Percent 4 3 2 3 5" xfId="18438" xr:uid="{8DB73950-67A7-4B95-9E01-B91BB4F8671A}"/>
    <cellStyle name="Percent 4 3 2 4" xfId="3228" xr:uid="{07DD738A-AB2A-4CF8-B915-BE4C56D370DF}"/>
    <cellStyle name="Percent 4 3 2 4 2" xfId="11558" xr:uid="{446A1366-28D1-4B94-900D-E758474BADBF}"/>
    <cellStyle name="Percent 4 3 2 4 2 2" xfId="28215" xr:uid="{25D058A4-69C1-457F-B070-9167A3425116}"/>
    <cellStyle name="Percent 4 3 2 4 3" xfId="19887" xr:uid="{64599068-BC6B-433C-ACC3-05B0E03272D9}"/>
    <cellStyle name="Percent 4 3 2 5" xfId="6004" xr:uid="{633E561A-4D11-40E1-9B44-FAE80AAA1CDF}"/>
    <cellStyle name="Percent 4 3 2 5 2" xfId="14334" xr:uid="{82114A33-8A11-45F4-8E4A-BD6492367DD2}"/>
    <cellStyle name="Percent 4 3 2 5 2 2" xfId="30991" xr:uid="{2A12D8A0-EA2D-4B77-807E-C1DCE0376A85}"/>
    <cellStyle name="Percent 4 3 2 5 3" xfId="22663" xr:uid="{A9304445-11A6-413D-BF07-EAAF8ABA6C5C}"/>
    <cellStyle name="Percent 4 3 2 6" xfId="8782" xr:uid="{02522545-2650-4326-85AA-3A3634A3FB89}"/>
    <cellStyle name="Percent 4 3 2 6 2" xfId="25439" xr:uid="{20F0A552-1966-442E-BA9A-161D074464AE}"/>
    <cellStyle name="Percent 4 3 2 7" xfId="17111" xr:uid="{7BC4AF91-268F-4653-979B-ECE201535622}"/>
    <cellStyle name="Percent 4 3 3" xfId="671" xr:uid="{882679D5-D340-40AF-B7E6-ACF4BCBE58AC}"/>
    <cellStyle name="Percent 4 3 3 2" xfId="2001" xr:uid="{9BED019B-BAC8-4609-9563-A936004F10B3}"/>
    <cellStyle name="Percent 4 3 3 2 2" xfId="4791" xr:uid="{8FC16C29-A180-414C-9AD6-DA4C8FD79E37}"/>
    <cellStyle name="Percent 4 3 3 2 2 2" xfId="13121" xr:uid="{E3B8F4B4-7151-4C2E-8194-761BFBC1EF9C}"/>
    <cellStyle name="Percent 4 3 3 2 2 2 2" xfId="29778" xr:uid="{2297589F-A788-4457-B78B-5759BA084A4D}"/>
    <cellStyle name="Percent 4 3 3 2 2 3" xfId="21450" xr:uid="{BE7A627B-DF57-4F3E-8ECB-08F38CDC9749}"/>
    <cellStyle name="Percent 4 3 3 2 3" xfId="7567" xr:uid="{11F01214-0B50-43AD-8C6F-52CE88ABE858}"/>
    <cellStyle name="Percent 4 3 3 2 3 2" xfId="15897" xr:uid="{83E4720A-0C2A-4F9C-A2F5-F19AC77BEEEE}"/>
    <cellStyle name="Percent 4 3 3 2 3 2 2" xfId="32554" xr:uid="{8F43FB22-2761-42A3-BFD8-5A68B93290D9}"/>
    <cellStyle name="Percent 4 3 3 2 3 3" xfId="24226" xr:uid="{2BEF972C-7F8E-4A54-B2C7-E6E23B32CB40}"/>
    <cellStyle name="Percent 4 3 3 2 4" xfId="10345" xr:uid="{7F4C3989-A06A-49BD-A897-AC41E8FC33B4}"/>
    <cellStyle name="Percent 4 3 3 2 4 2" xfId="27002" xr:uid="{4897C481-6C79-497F-BA8B-E6B9EDA217E6}"/>
    <cellStyle name="Percent 4 3 3 2 5" xfId="18674" xr:uid="{1AF3DF77-453A-4E03-9F4E-ED8609103616}"/>
    <cellStyle name="Percent 4 3 3 3" xfId="3464" xr:uid="{BF3E7247-47DC-466A-888B-C728C36788F2}"/>
    <cellStyle name="Percent 4 3 3 3 2" xfId="11794" xr:uid="{261C99F2-5C6C-4C43-BA6E-0CC53DB430DE}"/>
    <cellStyle name="Percent 4 3 3 3 2 2" xfId="28451" xr:uid="{0CA27099-91FE-4A13-A34A-C4458B7DBB40}"/>
    <cellStyle name="Percent 4 3 3 3 3" xfId="20123" xr:uid="{8E0D4808-745E-40BD-8657-17E434E3A6EA}"/>
    <cellStyle name="Percent 4 3 3 4" xfId="6240" xr:uid="{C9756881-B2CE-414A-B8FF-ED0EB162506F}"/>
    <cellStyle name="Percent 4 3 3 4 2" xfId="14570" xr:uid="{C68EE230-B0D9-4E02-AD36-92DEEA2EFB63}"/>
    <cellStyle name="Percent 4 3 3 4 2 2" xfId="31227" xr:uid="{AEBA1B5D-8266-48B1-96E7-ED6AE21FB09B}"/>
    <cellStyle name="Percent 4 3 3 4 3" xfId="22899" xr:uid="{A8522823-E4DF-42FC-8747-B55B83C3EF51}"/>
    <cellStyle name="Percent 4 3 3 5" xfId="9018" xr:uid="{35D16B49-6360-4FFC-888A-41D30732DC59}"/>
    <cellStyle name="Percent 4 3 3 5 2" xfId="25675" xr:uid="{431BAB7D-7C0E-4A35-AE35-52B7B68CB80D}"/>
    <cellStyle name="Percent 4 3 3 6" xfId="17347" xr:uid="{B268A111-9B79-40B1-8C00-ACDC4567EBD2}"/>
    <cellStyle name="Percent 4 3 4" xfId="1148" xr:uid="{18870390-1755-40E6-9257-C28BED8D0EA6}"/>
    <cellStyle name="Percent 4 3 4 2" xfId="2476" xr:uid="{906A4B8E-51EE-4C54-B5D0-426EE485725B}"/>
    <cellStyle name="Percent 4 3 4 2 2" xfId="5266" xr:uid="{67DAD5F3-0065-46A2-B2B8-F60BCA9B5325}"/>
    <cellStyle name="Percent 4 3 4 2 2 2" xfId="13596" xr:uid="{1CA7988B-7809-4C8B-9D45-486F10D17EC4}"/>
    <cellStyle name="Percent 4 3 4 2 2 2 2" xfId="30253" xr:uid="{E7BC1D06-4D51-4F84-A5AA-72D02BE1EA46}"/>
    <cellStyle name="Percent 4 3 4 2 2 3" xfId="21925" xr:uid="{F10BB071-49AE-47F6-93E5-6B676368F0B4}"/>
    <cellStyle name="Percent 4 3 4 2 3" xfId="8042" xr:uid="{94970866-20B3-4393-9866-E5D200BCF5A3}"/>
    <cellStyle name="Percent 4 3 4 2 3 2" xfId="16372" xr:uid="{7526C2E5-5ECE-471C-B06C-22A86829CC73}"/>
    <cellStyle name="Percent 4 3 4 2 3 2 2" xfId="33029" xr:uid="{F2F12109-B550-48AE-9D8A-24E41ECB1053}"/>
    <cellStyle name="Percent 4 3 4 2 3 3" xfId="24701" xr:uid="{36975FEE-A68B-4DED-987D-3A5C63DCA3E6}"/>
    <cellStyle name="Percent 4 3 4 2 4" xfId="10820" xr:uid="{82369D04-F3FC-49F0-8744-6684217D86F1}"/>
    <cellStyle name="Percent 4 3 4 2 4 2" xfId="27477" xr:uid="{D26A4E99-A86E-4ED3-8C8A-C86B6365216A}"/>
    <cellStyle name="Percent 4 3 4 2 5" xfId="19149" xr:uid="{204B0877-5785-4CC7-A6E6-9A849D731E29}"/>
    <cellStyle name="Percent 4 3 4 3" xfId="3939" xr:uid="{84A58397-D8ED-49B1-8CBA-05D288AE1EA8}"/>
    <cellStyle name="Percent 4 3 4 3 2" xfId="12269" xr:uid="{61CAA3D9-4C01-4D15-AAC8-BA6E5EA1B150}"/>
    <cellStyle name="Percent 4 3 4 3 2 2" xfId="28926" xr:uid="{4A97B940-502E-4E80-8706-5BEE7638F970}"/>
    <cellStyle name="Percent 4 3 4 3 3" xfId="20598" xr:uid="{6B576A5A-F416-4240-9030-87C4E415BAAA}"/>
    <cellStyle name="Percent 4 3 4 4" xfId="6715" xr:uid="{281BD12E-DC87-48C8-BDE5-763A4CE7C220}"/>
    <cellStyle name="Percent 4 3 4 4 2" xfId="15045" xr:uid="{E61DCDF3-0F51-41B4-A530-B92EB45CFAB1}"/>
    <cellStyle name="Percent 4 3 4 4 2 2" xfId="31702" xr:uid="{C5F28900-4625-4AE1-A72E-1D2BF5278CB5}"/>
    <cellStyle name="Percent 4 3 4 4 3" xfId="23374" xr:uid="{BE3881FE-54F2-4AC3-AF10-F2CDBA04FD34}"/>
    <cellStyle name="Percent 4 3 4 5" xfId="9493" xr:uid="{C9802459-0610-4F7C-8450-78349572BBCF}"/>
    <cellStyle name="Percent 4 3 4 5 2" xfId="26150" xr:uid="{46930132-5BAD-4361-8572-0DF60595DEB3}"/>
    <cellStyle name="Percent 4 3 4 6" xfId="17822" xr:uid="{1E4E18A3-F26E-4793-AEC3-F9E16873835E}"/>
    <cellStyle name="Percent 4 3 5" xfId="1528" xr:uid="{97E68BD5-2357-421E-BF2B-1759736D94DA}"/>
    <cellStyle name="Percent 4 3 5 2" xfId="4318" xr:uid="{17BC9A81-3F5E-4D42-ADD1-C6333D869446}"/>
    <cellStyle name="Percent 4 3 5 2 2" xfId="12648" xr:uid="{29CC19E3-BB5F-4FAB-A60F-BE837FDEB0FD}"/>
    <cellStyle name="Percent 4 3 5 2 2 2" xfId="29305" xr:uid="{813B801D-1341-49E4-A30D-F6652827E258}"/>
    <cellStyle name="Percent 4 3 5 2 3" xfId="20977" xr:uid="{462199CA-2FB6-43FB-8CFD-77FDDFEAEA08}"/>
    <cellStyle name="Percent 4 3 5 3" xfId="7094" xr:uid="{499AC224-0757-476E-A20D-60E968C566CC}"/>
    <cellStyle name="Percent 4 3 5 3 2" xfId="15424" xr:uid="{3F887B53-7813-4EC3-B9C8-E08A95C538E8}"/>
    <cellStyle name="Percent 4 3 5 3 2 2" xfId="32081" xr:uid="{1E5FC11D-41EA-4CBF-9236-CC1858C777AF}"/>
    <cellStyle name="Percent 4 3 5 3 3" xfId="23753" xr:uid="{D030EE46-0910-42ED-89B4-492156C5BE43}"/>
    <cellStyle name="Percent 4 3 5 4" xfId="9872" xr:uid="{398561D7-AEDD-4C44-8CE6-BDF4EAEFC678}"/>
    <cellStyle name="Percent 4 3 5 4 2" xfId="26529" xr:uid="{59BE29E1-0DFD-45EC-98D3-F6FAB2314A6C}"/>
    <cellStyle name="Percent 4 3 5 5" xfId="18201" xr:uid="{19578465-E69C-462A-A813-70E3BA69792F}"/>
    <cellStyle name="Percent 4 3 6" xfId="2991" xr:uid="{2A877D5B-A8B6-4271-818F-B396C2CB4A24}"/>
    <cellStyle name="Percent 4 3 6 2" xfId="11321" xr:uid="{7D4C1BED-EFB6-4256-A0EA-5D93468B0D14}"/>
    <cellStyle name="Percent 4 3 6 2 2" xfId="27978" xr:uid="{C143C86D-8BF7-4B8B-B938-3110E8CFD3DD}"/>
    <cellStyle name="Percent 4 3 6 3" xfId="19650" xr:uid="{A5175032-16E9-4350-8484-CF4D745F4DEC}"/>
    <cellStyle name="Percent 4 3 7" xfId="5767" xr:uid="{5ECFBA4B-3741-4B85-9EC8-66E5DEB21453}"/>
    <cellStyle name="Percent 4 3 7 2" xfId="14097" xr:uid="{3EB6A3F0-C1AB-4FD8-961F-1E91434D8317}"/>
    <cellStyle name="Percent 4 3 7 2 2" xfId="30754" xr:uid="{7E75211A-D12B-447C-AD74-A5DFBFA5BFB0}"/>
    <cellStyle name="Percent 4 3 7 3" xfId="22426" xr:uid="{21145280-CFD1-4370-A9E0-80D5CC15AD75}"/>
    <cellStyle name="Percent 4 3 8" xfId="8545" xr:uid="{F905C2CB-9F09-4F9F-AFA8-462FA6154D1E}"/>
    <cellStyle name="Percent 4 3 8 2" xfId="25202" xr:uid="{16D1D6CE-A365-4155-970F-42B6B4AC0626}"/>
    <cellStyle name="Percent 4 3 9" xfId="16874" xr:uid="{525CB0F9-313F-40E2-8AAA-CE9E324BBCA7}"/>
    <cellStyle name="Percent 4 4" xfId="319" xr:uid="{D1DCE584-0F5C-4AD5-B3D7-CAF328C87E76}"/>
    <cellStyle name="Percent 4 4 2" xfId="799" xr:uid="{EC867C37-F580-4EE5-9D07-4695C9FCF00B}"/>
    <cellStyle name="Percent 4 4 2 2" xfId="2127" xr:uid="{CCDF98B9-FECE-49B4-8E13-DEB257017A3B}"/>
    <cellStyle name="Percent 4 4 2 2 2" xfId="4917" xr:uid="{4BD85F69-DCEB-4D5A-A38C-B8FDAFECEB3B}"/>
    <cellStyle name="Percent 4 4 2 2 2 2" xfId="13247" xr:uid="{4E701002-5F1B-4C98-A4FF-F47115061DC5}"/>
    <cellStyle name="Percent 4 4 2 2 2 2 2" xfId="29904" xr:uid="{45910E71-CA4E-4ECE-9B50-CCB77E28276F}"/>
    <cellStyle name="Percent 4 4 2 2 2 3" xfId="21576" xr:uid="{EDA3187D-D249-4454-85D9-741470DE283F}"/>
    <cellStyle name="Percent 4 4 2 2 3" xfId="7693" xr:uid="{08781E03-364F-41EF-B845-CD6FB76D050F}"/>
    <cellStyle name="Percent 4 4 2 2 3 2" xfId="16023" xr:uid="{8ADFB3B6-5B1F-4D15-915A-7118AB055DC8}"/>
    <cellStyle name="Percent 4 4 2 2 3 2 2" xfId="32680" xr:uid="{062B8D60-31B6-4388-A238-AB5573F40251}"/>
    <cellStyle name="Percent 4 4 2 2 3 3" xfId="24352" xr:uid="{2DF88D3A-2BF5-4304-A3B9-85CEAE9F06EC}"/>
    <cellStyle name="Percent 4 4 2 2 4" xfId="10471" xr:uid="{44CF79D8-030E-4DB5-B8DE-CA43F738CFC2}"/>
    <cellStyle name="Percent 4 4 2 2 4 2" xfId="27128" xr:uid="{C9127A17-D880-450D-B13A-C326481195D0}"/>
    <cellStyle name="Percent 4 4 2 2 5" xfId="18800" xr:uid="{05F889D3-026C-4960-8C7C-E6C30E6EEBDA}"/>
    <cellStyle name="Percent 4 4 2 3" xfId="3590" xr:uid="{9CF3D604-3D54-4FD2-800C-13FF38EC6A1F}"/>
    <cellStyle name="Percent 4 4 2 3 2" xfId="11920" xr:uid="{239B621D-F67E-4763-BA1F-B00AC7FC1D84}"/>
    <cellStyle name="Percent 4 4 2 3 2 2" xfId="28577" xr:uid="{0950F3F6-9414-4512-A1A2-963906F4EFBC}"/>
    <cellStyle name="Percent 4 4 2 3 3" xfId="20249" xr:uid="{9FAF84DD-9C50-4402-84D1-F28A137238CA}"/>
    <cellStyle name="Percent 4 4 2 4" xfId="6366" xr:uid="{32047BB1-03FC-4E7F-9231-3D2E8982F429}"/>
    <cellStyle name="Percent 4 4 2 4 2" xfId="14696" xr:uid="{239CA34C-37CE-4E52-9A6E-25381373E723}"/>
    <cellStyle name="Percent 4 4 2 4 2 2" xfId="31353" xr:uid="{2AE55B74-C6A3-4D93-A9B7-362FD4CB5E97}"/>
    <cellStyle name="Percent 4 4 2 4 3" xfId="23025" xr:uid="{B6541F83-5EEA-4637-86F9-57B0ADF5F3FA}"/>
    <cellStyle name="Percent 4 4 2 5" xfId="9144" xr:uid="{54AF2672-B3B2-4675-93C4-6ADEEC5AD098}"/>
    <cellStyle name="Percent 4 4 2 5 2" xfId="25801" xr:uid="{89C2B919-0414-4224-B6A5-399891C471C3}"/>
    <cellStyle name="Percent 4 4 2 6" xfId="17473" xr:uid="{8A49BA7B-0EA7-4CC3-963E-DB3C341ECF66}"/>
    <cellStyle name="Percent 4 4 3" xfId="1649" xr:uid="{E62724A8-8F0B-471A-9245-0542E8923B4B}"/>
    <cellStyle name="Percent 4 4 3 2" xfId="4439" xr:uid="{985CF418-4740-474A-8F9B-7EC995649E68}"/>
    <cellStyle name="Percent 4 4 3 2 2" xfId="12769" xr:uid="{6B93313C-50FA-4591-B5C4-0ACF07543EF8}"/>
    <cellStyle name="Percent 4 4 3 2 2 2" xfId="29426" xr:uid="{DA3D5EAE-DC2F-4EA2-BF2A-8C1207BBEE69}"/>
    <cellStyle name="Percent 4 4 3 2 3" xfId="21098" xr:uid="{1574500B-C489-45B8-BAB3-E2B0CC09209D}"/>
    <cellStyle name="Percent 4 4 3 3" xfId="7215" xr:uid="{FDDB955C-8A9C-4A8C-99F8-21C1BE8DFBA1}"/>
    <cellStyle name="Percent 4 4 3 3 2" xfId="15545" xr:uid="{2DBF9069-116B-4C39-917B-CFC7EAF964D1}"/>
    <cellStyle name="Percent 4 4 3 3 2 2" xfId="32202" xr:uid="{C5119E3D-521C-45AD-B953-498CCDCF3148}"/>
    <cellStyle name="Percent 4 4 3 3 3" xfId="23874" xr:uid="{3A2BF7D0-E76D-47D5-A8FE-F9A2A716E6A1}"/>
    <cellStyle name="Percent 4 4 3 4" xfId="9993" xr:uid="{6352B7F6-87CF-4E1B-BDFD-37176E04835B}"/>
    <cellStyle name="Percent 4 4 3 4 2" xfId="26650" xr:uid="{6B87DB25-A0E8-4592-8585-A13E6B8867B4}"/>
    <cellStyle name="Percent 4 4 3 5" xfId="18322" xr:uid="{DA519F9F-4E9B-47A2-80A7-1A3D6706028B}"/>
    <cellStyle name="Percent 4 4 4" xfId="3112" xr:uid="{AD6F057A-24F5-45A2-A9F0-9BD6F705A11A}"/>
    <cellStyle name="Percent 4 4 4 2" xfId="11442" xr:uid="{B709A32C-6061-4A34-ACDA-103B89616F74}"/>
    <cellStyle name="Percent 4 4 4 2 2" xfId="28099" xr:uid="{9715106B-2F4A-4131-A0A1-690AF4069250}"/>
    <cellStyle name="Percent 4 4 4 3" xfId="19771" xr:uid="{50F58334-BC23-4282-9A29-EDB2BCCFD74A}"/>
    <cellStyle name="Percent 4 4 5" xfId="5888" xr:uid="{4B82338B-C280-4262-97AA-3BAACCB3F63C}"/>
    <cellStyle name="Percent 4 4 5 2" xfId="14218" xr:uid="{678C4964-3F83-42D9-A485-40464007CB2B}"/>
    <cellStyle name="Percent 4 4 5 2 2" xfId="30875" xr:uid="{9067C2F9-4BF3-4AC1-AC0D-7F5E3C4106B8}"/>
    <cellStyle name="Percent 4 4 5 3" xfId="22547" xr:uid="{F3E201E5-4919-48C4-BBB0-7FD6D19A3A8D}"/>
    <cellStyle name="Percent 4 4 6" xfId="8666" xr:uid="{AB90B7C0-324A-4D9B-A891-0FC603D39903}"/>
    <cellStyle name="Percent 4 4 6 2" xfId="25323" xr:uid="{608E4EB4-2FB2-4229-A0B1-39B71C73ACC4}"/>
    <cellStyle name="Percent 4 4 7" xfId="16995" xr:uid="{95F7CE2A-09EB-4483-AAE0-A13236841F1F}"/>
    <cellStyle name="Percent 4 5" xfId="555" xr:uid="{6EC0DD15-8CA6-459F-81B0-97B98AB9A985}"/>
    <cellStyle name="Percent 4 5 2" xfId="1885" xr:uid="{0E2C8092-C1BE-4016-9E71-0A5A0AACECD3}"/>
    <cellStyle name="Percent 4 5 2 2" xfId="4675" xr:uid="{F055B1B1-766A-4CDD-9BCD-A13FCA29DFCF}"/>
    <cellStyle name="Percent 4 5 2 2 2" xfId="13005" xr:uid="{2A4DDC5A-BFAA-4D90-AA96-BFB1A931111D}"/>
    <cellStyle name="Percent 4 5 2 2 2 2" xfId="29662" xr:uid="{953850E9-A09E-4E15-BCE2-1D484BB95391}"/>
    <cellStyle name="Percent 4 5 2 2 3" xfId="21334" xr:uid="{10ADE3B8-DD2A-4451-98C7-412D0F4C751C}"/>
    <cellStyle name="Percent 4 5 2 3" xfId="7451" xr:uid="{B1047FEC-25D5-4ECE-A05D-33C2B57347F3}"/>
    <cellStyle name="Percent 4 5 2 3 2" xfId="15781" xr:uid="{D152791E-3648-47FE-8687-16DFA022B73D}"/>
    <cellStyle name="Percent 4 5 2 3 2 2" xfId="32438" xr:uid="{3C4F012E-4260-41A0-9B29-59BE4E105BA8}"/>
    <cellStyle name="Percent 4 5 2 3 3" xfId="24110" xr:uid="{B6AC9D4B-5F46-476E-8694-D6E472B77561}"/>
    <cellStyle name="Percent 4 5 2 4" xfId="10229" xr:uid="{932E092E-7B58-456C-8DDC-6AB8B84867BD}"/>
    <cellStyle name="Percent 4 5 2 4 2" xfId="26886" xr:uid="{C5D82D75-6E4B-4096-A503-C9D12BAE7473}"/>
    <cellStyle name="Percent 4 5 2 5" xfId="18558" xr:uid="{6B3A3E2B-DBAE-47BB-8603-FEB2D273CD1A}"/>
    <cellStyle name="Percent 4 5 3" xfId="3348" xr:uid="{4E3EEE9C-A21D-4AEA-9D88-D830F0352A85}"/>
    <cellStyle name="Percent 4 5 3 2" xfId="11678" xr:uid="{FEF01014-4F67-48DE-BF21-4D9366C01C26}"/>
    <cellStyle name="Percent 4 5 3 2 2" xfId="28335" xr:uid="{4A3D6675-A033-48F0-AFCF-564CA61C0BC1}"/>
    <cellStyle name="Percent 4 5 3 3" xfId="20007" xr:uid="{D16D4D1C-610D-464B-9FEA-2DCBF4171219}"/>
    <cellStyle name="Percent 4 5 4" xfId="6124" xr:uid="{A006D036-95B2-4EBC-B578-81B6220E38FB}"/>
    <cellStyle name="Percent 4 5 4 2" xfId="14454" xr:uid="{8FE5AD24-3209-4905-A52E-DE1AEC0B91BD}"/>
    <cellStyle name="Percent 4 5 4 2 2" xfId="31111" xr:uid="{31B2EA24-806B-4E18-BBA5-69E1F361D765}"/>
    <cellStyle name="Percent 4 5 4 3" xfId="22783" xr:uid="{4E2ED24E-DE7C-4ED4-B189-B67E24D1DFA7}"/>
    <cellStyle name="Percent 4 5 5" xfId="8902" xr:uid="{ABE4303E-7D21-4501-B64C-9F91D9FBAC35}"/>
    <cellStyle name="Percent 4 5 5 2" xfId="25559" xr:uid="{8C07CA8E-D8E0-41B3-A7B7-1E0A8EB1F2E9}"/>
    <cellStyle name="Percent 4 5 6" xfId="17231" xr:uid="{C6B3CCCA-4272-4162-BEA4-C0CBA2C5755A}"/>
    <cellStyle name="Percent 4 6" xfId="1032" xr:uid="{381661B0-7EF4-47B2-B2B7-694CDD5C5608}"/>
    <cellStyle name="Percent 4 6 2" xfId="2360" xr:uid="{905D114E-6F47-4D81-9BD8-2EC67079EE4F}"/>
    <cellStyle name="Percent 4 6 2 2" xfId="5150" xr:uid="{6EED7CE6-7272-4469-920C-62820C89D51A}"/>
    <cellStyle name="Percent 4 6 2 2 2" xfId="13480" xr:uid="{F2FE1414-AA36-4A17-A191-64E0234212A8}"/>
    <cellStyle name="Percent 4 6 2 2 2 2" xfId="30137" xr:uid="{88776B9F-AA23-42B3-8CA2-B04DD6C948DA}"/>
    <cellStyle name="Percent 4 6 2 2 3" xfId="21809" xr:uid="{B824068D-A4CF-4BD4-9BC5-2451806561D5}"/>
    <cellStyle name="Percent 4 6 2 3" xfId="7926" xr:uid="{9DC39D7E-C0B7-41D9-BE88-0569C10C2093}"/>
    <cellStyle name="Percent 4 6 2 3 2" xfId="16256" xr:uid="{9B34F990-B527-4145-89A3-A1480E8AF3B1}"/>
    <cellStyle name="Percent 4 6 2 3 2 2" xfId="32913" xr:uid="{F7F786E5-499C-4EC8-B6F0-2ED2316261EB}"/>
    <cellStyle name="Percent 4 6 2 3 3" xfId="24585" xr:uid="{6A05E4ED-F474-4659-AA9B-C8326085137C}"/>
    <cellStyle name="Percent 4 6 2 4" xfId="10704" xr:uid="{680CC71E-A5A8-4630-8A9D-0BEB35A48F43}"/>
    <cellStyle name="Percent 4 6 2 4 2" xfId="27361" xr:uid="{0A3DBE71-003A-4F3C-B522-7E74A758248C}"/>
    <cellStyle name="Percent 4 6 2 5" xfId="19033" xr:uid="{335A8515-0733-49FD-B628-71D04BBBB843}"/>
    <cellStyle name="Percent 4 6 3" xfId="3823" xr:uid="{1766A88F-73F6-40ED-994E-ECD4546D6A51}"/>
    <cellStyle name="Percent 4 6 3 2" xfId="12153" xr:uid="{436CDDC8-5F68-4742-B51C-D0C8AB06A606}"/>
    <cellStyle name="Percent 4 6 3 2 2" xfId="28810" xr:uid="{D4C8BB0F-6C43-4D03-90F6-DFF16B031107}"/>
    <cellStyle name="Percent 4 6 3 3" xfId="20482" xr:uid="{B4031E26-17AF-4F35-B77F-16106264F299}"/>
    <cellStyle name="Percent 4 6 4" xfId="6599" xr:uid="{A296DE3A-8D17-4BC2-8995-735E20C593BC}"/>
    <cellStyle name="Percent 4 6 4 2" xfId="14929" xr:uid="{292C9390-9F0E-4FA7-B295-C55A4057E66D}"/>
    <cellStyle name="Percent 4 6 4 2 2" xfId="31586" xr:uid="{B365B6BE-F6E1-420F-AC35-AB7056DA9673}"/>
    <cellStyle name="Percent 4 6 4 3" xfId="23258" xr:uid="{D4F9149A-B371-4F87-8423-5F11C6C0A7B3}"/>
    <cellStyle name="Percent 4 6 5" xfId="9377" xr:uid="{E58618F8-888F-4AEA-BD7A-37E1509DA114}"/>
    <cellStyle name="Percent 4 6 5 2" xfId="26034" xr:uid="{8A081E48-8AAE-4D8D-8909-D250C58EEFAC}"/>
    <cellStyle name="Percent 4 6 6" xfId="17706" xr:uid="{CEF90EAE-3A59-41BA-926D-26907BF5B269}"/>
    <cellStyle name="Percent 4 7" xfId="1293" xr:uid="{A5EE2A15-1F97-4C5D-9931-BCF4CDAD93FF}"/>
    <cellStyle name="Percent 4 7 2" xfId="2621" xr:uid="{E83A31D9-A5FF-4B94-9ACD-811459F27939}"/>
    <cellStyle name="Percent 4 7 2 2" xfId="5411" xr:uid="{D4649A64-83B2-4600-A5F4-173482780CAC}"/>
    <cellStyle name="Percent 4 7 2 2 2" xfId="13741" xr:uid="{612C7C3A-B5DC-4A16-851F-B7425C4EA4EB}"/>
    <cellStyle name="Percent 4 7 2 2 2 2" xfId="30398" xr:uid="{B75B33C8-4E21-4B2D-8D46-BB7A65184443}"/>
    <cellStyle name="Percent 4 7 2 2 3" xfId="22070" xr:uid="{420F5D45-9B5F-41F9-B927-A56495DB4D0A}"/>
    <cellStyle name="Percent 4 7 2 3" xfId="8187" xr:uid="{7C3821B7-FA9D-4BBF-A3AA-CF50725390DB}"/>
    <cellStyle name="Percent 4 7 2 3 2" xfId="16517" xr:uid="{816CA765-6FA3-4307-A0DB-2E8DE6011EB4}"/>
    <cellStyle name="Percent 4 7 2 3 2 2" xfId="33174" xr:uid="{FE8F79E8-C533-4268-B31F-CE629B98D378}"/>
    <cellStyle name="Percent 4 7 2 3 3" xfId="24846" xr:uid="{072C8C4C-3D8B-4FB4-8AE3-3A093E04ADA4}"/>
    <cellStyle name="Percent 4 7 2 4" xfId="10965" xr:uid="{A40EFD89-CC81-428E-856C-1B2F8DE01B9B}"/>
    <cellStyle name="Percent 4 7 2 4 2" xfId="27622" xr:uid="{808E6BA0-E3D6-4C51-88B1-B67E94FA548A}"/>
    <cellStyle name="Percent 4 7 2 5" xfId="19294" xr:uid="{1F30CD6A-06BE-4461-89C4-0C938270AF63}"/>
    <cellStyle name="Percent 4 7 3" xfId="4084" xr:uid="{C33275DD-A209-4AF8-A5E9-8B07A3ADD64F}"/>
    <cellStyle name="Percent 4 7 3 2" xfId="12414" xr:uid="{2C637AD6-19B6-468D-944E-218C3230AFCA}"/>
    <cellStyle name="Percent 4 7 3 2 2" xfId="29071" xr:uid="{ED0C67D3-6D49-4B11-91D0-2571DD581C54}"/>
    <cellStyle name="Percent 4 7 3 3" xfId="20743" xr:uid="{97DD4782-10BC-4D11-9C93-75C121BD4A70}"/>
    <cellStyle name="Percent 4 7 4" xfId="6860" xr:uid="{F8F3BB41-4EAA-4B9C-876C-5F465175011E}"/>
    <cellStyle name="Percent 4 7 4 2" xfId="15190" xr:uid="{0C3C98CB-9DF7-4870-8077-649717E96EC6}"/>
    <cellStyle name="Percent 4 7 4 2 2" xfId="31847" xr:uid="{7535BBED-9D20-4FF3-BDE7-41E8F9E663A1}"/>
    <cellStyle name="Percent 4 7 4 3" xfId="23519" xr:uid="{A321F436-8E10-4FAD-B9DE-E191F70C5BDB}"/>
    <cellStyle name="Percent 4 7 5" xfId="9638" xr:uid="{7DAEAF7E-FC99-4914-98D7-0D3CA6AA62DA}"/>
    <cellStyle name="Percent 4 7 5 2" xfId="26295" xr:uid="{EE3B0168-1F66-47C0-9853-C70DED711135}"/>
    <cellStyle name="Percent 4 7 6" xfId="17967" xr:uid="{8CFD9601-B59C-4950-B296-CF720FCAABC8}"/>
    <cellStyle name="Percent 4 8" xfId="1411" xr:uid="{1B801B09-112E-4BC2-A4B8-E81E58B88DC1}"/>
    <cellStyle name="Percent 4 8 2" xfId="4202" xr:uid="{4D67185B-F22A-4DA9-9E22-50026C252B6D}"/>
    <cellStyle name="Percent 4 8 2 2" xfId="12532" xr:uid="{22F0B491-A341-43C5-897F-A88430A2002E}"/>
    <cellStyle name="Percent 4 8 2 2 2" xfId="29189" xr:uid="{4D76C503-AE09-4B79-B3F7-9E1B92B80D41}"/>
    <cellStyle name="Percent 4 8 2 3" xfId="20861" xr:uid="{607CAABC-01C5-43A2-A33C-54A417C00956}"/>
    <cellStyle name="Percent 4 8 3" xfId="6978" xr:uid="{AC822CEB-84BF-4975-AE36-A2AFEB50BDE5}"/>
    <cellStyle name="Percent 4 8 3 2" xfId="15308" xr:uid="{D3444E62-8518-4851-8CBD-6421621FCE7E}"/>
    <cellStyle name="Percent 4 8 3 2 2" xfId="31965" xr:uid="{4B3D0444-0F79-454C-B4C4-44F18E4DB0DE}"/>
    <cellStyle name="Percent 4 8 3 3" xfId="23637" xr:uid="{3AD0E984-0D0F-4529-A15E-E3930CD5A3B4}"/>
    <cellStyle name="Percent 4 8 4" xfId="9756" xr:uid="{3B77F758-6763-4232-A16B-91A6FFEAA862}"/>
    <cellStyle name="Percent 4 8 4 2" xfId="26413" xr:uid="{119723D7-C625-4E6A-98BA-AA02839F0117}"/>
    <cellStyle name="Percent 4 8 5" xfId="18085" xr:uid="{E4A8D7BB-15FA-4EBA-A6E8-89916D3EA470}"/>
    <cellStyle name="Percent 4 9" xfId="2874" xr:uid="{A7F394F5-5574-4AC1-995D-CAD7A448ECA8}"/>
    <cellStyle name="Percent 4 9 2" xfId="11205" xr:uid="{6F831E87-52F2-418F-873C-2DF025F0102D}"/>
    <cellStyle name="Percent 4 9 2 2" xfId="27862" xr:uid="{DE02047D-4B52-457B-A1CD-1F754D239E25}"/>
    <cellStyle name="Percent 4 9 3" xfId="19534" xr:uid="{C75F4D73-1619-4407-B27E-2190245244CF}"/>
    <cellStyle name="Percent 5" xfId="158" xr:uid="{EBAAE3DA-D463-43A7-BD4D-4DD52B1162CE}"/>
    <cellStyle name="Percent 5 2" xfId="2723" xr:uid="{A790146E-D38D-4AF6-BB5F-4290A31E25D4}"/>
    <cellStyle name="Percent 5 2 2" xfId="33670" xr:uid="{CAEE41EF-FBB5-4403-909D-70CF0E8ADC8A}"/>
    <cellStyle name="Percent 5 3" xfId="2839" xr:uid="{3FC14435-26E6-4956-BEA8-8EB5E6D5D8D7}"/>
    <cellStyle name="Percent 5 3 2" xfId="5617" xr:uid="{1A341B99-5C86-41AB-990C-B847F74E5242}"/>
    <cellStyle name="Percent 5 3 2 2" xfId="13947" xr:uid="{36B4C5D3-3DB1-4D50-8E0E-91F2D8738E5A}"/>
    <cellStyle name="Percent 5 3 2 2 2" xfId="30604" xr:uid="{B53C8C27-7C60-486E-8C98-29CD67AB4BD6}"/>
    <cellStyle name="Percent 5 3 2 3" xfId="22276" xr:uid="{073AF775-A223-4D37-8B20-60BCC5F73EED}"/>
    <cellStyle name="Percent 5 3 3" xfId="8393" xr:uid="{0C91889E-3C99-4A53-94BF-1ED9336003C3}"/>
    <cellStyle name="Percent 5 3 3 2" xfId="16723" xr:uid="{80BD1FD8-47D4-46ED-A88E-7A919243CA4A}"/>
    <cellStyle name="Percent 5 3 3 2 2" xfId="33380" xr:uid="{BC2D1D31-276D-4AAD-B2BA-B394A35F5D9A}"/>
    <cellStyle name="Percent 5 3 3 3" xfId="25052" xr:uid="{F15D026A-1E58-4140-A88A-EBA2DB8B1FD8}"/>
    <cellStyle name="Percent 5 3 4" xfId="11171" xr:uid="{9CE561D9-312A-44F8-A912-8EA5FF89449C}"/>
    <cellStyle name="Percent 5 3 4 2" xfId="27828" xr:uid="{15C59AC0-A3F3-4EC4-A2C4-0260780C019A}"/>
    <cellStyle name="Percent 5 3 5" xfId="19500" xr:uid="{0D2C6567-F253-4FE5-BDCD-61D9293BF47C}"/>
    <cellStyle name="Percent 5 4" xfId="33395" xr:uid="{08B86A32-BDFB-424C-BD88-0EB4642FDE3B}"/>
    <cellStyle name="Percent 5 5" xfId="34710" xr:uid="{261BE417-0780-4F05-AC4D-BBF528BB3D4D}"/>
    <cellStyle name="Percent 6" xfId="282" xr:uid="{DC1C2777-998A-4E8B-9016-BA090AF38761}"/>
    <cellStyle name="Percent 7" xfId="767" xr:uid="{1E041B3B-7169-4045-89BF-55EB886ABA20}"/>
    <cellStyle name="Percent 7 2" xfId="2786" xr:uid="{04AA9373-9B0B-4DA7-B16A-43084BC37A6A}"/>
    <cellStyle name="Percent 7 2 2" xfId="33733" xr:uid="{B1492B35-AB5A-4905-AC84-A1ED57E02DF0}"/>
    <cellStyle name="Percent 7 3" xfId="33458" xr:uid="{22CD1E54-AE14-48C4-A292-DA6C21D46FF9}"/>
    <cellStyle name="Percent 8" xfId="1237" xr:uid="{690735ED-DC32-4939-9D06-FE3A540DCFB8}"/>
    <cellStyle name="Percent 8 2" xfId="2565" xr:uid="{375DDECE-0939-4F11-BBFF-1FC147C41B2B}"/>
    <cellStyle name="Percent 8 2 2" xfId="5355" xr:uid="{DF371788-D1F0-43EB-B144-92312FF081E4}"/>
    <cellStyle name="Percent 8 2 2 2" xfId="13685" xr:uid="{C1DBE8DF-9B3F-4AA9-B536-6E2F3376089F}"/>
    <cellStyle name="Percent 8 2 2 2 2" xfId="30342" xr:uid="{CDF4DF13-6C82-471F-89D8-8C3897847648}"/>
    <cellStyle name="Percent 8 2 2 3" xfId="22014" xr:uid="{A07EC928-3F44-43D8-B1E2-344BB334FF3F}"/>
    <cellStyle name="Percent 8 2 3" xfId="8131" xr:uid="{454A5693-9296-4408-A741-8E893871C16E}"/>
    <cellStyle name="Percent 8 2 3 2" xfId="16461" xr:uid="{89A1E24A-3D0F-407A-85C3-64CCD3903D5B}"/>
    <cellStyle name="Percent 8 2 3 2 2" xfId="33118" xr:uid="{653F16EB-CBCC-490A-954E-6E4A14D01E29}"/>
    <cellStyle name="Percent 8 2 3 3" xfId="24790" xr:uid="{48AA2516-CF50-4747-B05F-AD0FAB0CE7E8}"/>
    <cellStyle name="Percent 8 2 4" xfId="10909" xr:uid="{123B339D-88DD-4CF6-BFF2-057D2B76EDE3}"/>
    <cellStyle name="Percent 8 2 4 2" xfId="27566" xr:uid="{0A81B022-F49B-40EE-BE9A-14CEBCDCA597}"/>
    <cellStyle name="Percent 8 2 5" xfId="19238" xr:uid="{CCE58855-96FC-4E41-B23C-8F68E0D0E53F}"/>
    <cellStyle name="Percent 8 3" xfId="4028" xr:uid="{2076E0B4-C536-4F10-B57D-BF3422215ACD}"/>
    <cellStyle name="Percent 8 3 2" xfId="12358" xr:uid="{7CFFF9F1-3E75-4E14-AA99-E38F99011787}"/>
    <cellStyle name="Percent 8 3 2 2" xfId="29015" xr:uid="{08AB3D00-9027-4366-8E68-37497E386215}"/>
    <cellStyle name="Percent 8 3 3" xfId="20687" xr:uid="{CFB664A6-9388-4292-AC6D-A96AE01822DE}"/>
    <cellStyle name="Percent 8 4" xfId="6804" xr:uid="{BB604BE7-CEEB-42C2-A270-420206121EFC}"/>
    <cellStyle name="Percent 8 4 2" xfId="15134" xr:uid="{01AA1327-C56C-4FCF-9224-39AAD8B9C659}"/>
    <cellStyle name="Percent 8 4 2 2" xfId="31791" xr:uid="{4A835E03-29CC-4518-AF20-074B4736A914}"/>
    <cellStyle name="Percent 8 4 3" xfId="23463" xr:uid="{321280F0-65DE-4FCD-90FF-BEFE143E92A1}"/>
    <cellStyle name="Percent 8 5" xfId="9582" xr:uid="{CDE4C665-0E81-4788-936A-0295BD347887}"/>
    <cellStyle name="Percent 8 5 2" xfId="26239" xr:uid="{13EB2F44-FC27-4BB3-B5A6-F31F92C55013}"/>
    <cellStyle name="Percent 8 6" xfId="17911" xr:uid="{3E5CBCFB-2616-4A87-8ABB-F3ABE123E9D0}"/>
    <cellStyle name="Percent 9" xfId="1434" xr:uid="{4D8FA622-F2E2-437C-92D4-921905A2800A}"/>
    <cellStyle name="Percent 9 2" xfId="33525" xr:uid="{F65329B4-1D75-4683-A5B8-9270201FEAEC}"/>
    <cellStyle name="Procent 2" xfId="34843" xr:uid="{743C0CD0-AD29-4C12-B4E6-538E1CD6205C}"/>
    <cellStyle name="Procent 3" xfId="34844" xr:uid="{B64053F1-CD6A-4FF3-9DAD-3B55B543F5D9}"/>
    <cellStyle name="RowLevel_1 2" xfId="33859" xr:uid="{86193C97-7538-44CE-AAD7-83DCF8077BBF}"/>
    <cellStyle name="Schlecht" xfId="33952" xr:uid="{B7024C8C-0C57-4FD0-9242-FE40E483F3E2}"/>
    <cellStyle name="Section title" xfId="34681" xr:uid="{840DCBC0-AB8D-44B8-B7E8-ACA96E9AD11E}"/>
    <cellStyle name="Shade" xfId="33804" xr:uid="{4D1C6640-FEE9-44D2-A4BB-0FA26BE98E21}"/>
    <cellStyle name="Shade 2" xfId="33953" xr:uid="{D23D9DCA-F2D5-490A-80A5-B59438E2B7B8}"/>
    <cellStyle name="Shade 2 2" xfId="34213" xr:uid="{E8784EB7-74BC-4FE3-A9BF-83280F3054C2}"/>
    <cellStyle name="Shade 2 2 2" xfId="34298" xr:uid="{D7A29EF0-E711-434B-BC39-93D4A5FBB792}"/>
    <cellStyle name="Shade 2 2 2 2" xfId="34513" xr:uid="{D3C4B265-246E-4589-B6B3-4A07AD80A8BE}"/>
    <cellStyle name="Shade 2 2 3" xfId="34501" xr:uid="{DDBBD066-A9F3-4231-9911-96AF03184568}"/>
    <cellStyle name="Shade 2 3" xfId="34061" xr:uid="{1E0B45DA-4BB7-41D4-92D8-54213584BE36}"/>
    <cellStyle name="Shade 2 3 2" xfId="34398" xr:uid="{ABBBDC75-A368-4BC7-AC29-2F0FB63BBE92}"/>
    <cellStyle name="Shade 2 3 2 2" xfId="34613" xr:uid="{27B2C954-0C9A-4A0A-BE6B-FC793F577128}"/>
    <cellStyle name="Shade 2 3 3" xfId="34427" xr:uid="{AE681699-13BA-41CA-91E5-1297F47C4102}"/>
    <cellStyle name="Shade 2 3 3 2" xfId="34642" xr:uid="{0141EDDB-ADDA-49CE-845C-A60B030F5E79}"/>
    <cellStyle name="Shade 2 3 4" xfId="34341" xr:uid="{15B6DF92-3E2F-4318-8F16-C7ED9ADB18DB}"/>
    <cellStyle name="Shade 2 3 4 2" xfId="34556" xr:uid="{853BEE1B-CF36-41C8-BE0F-1BE26346AB75}"/>
    <cellStyle name="Shade 3" xfId="34212" xr:uid="{DB287A66-6B19-4FA9-8F26-76491C561B47}"/>
    <cellStyle name="Shade 3 2" xfId="34352" xr:uid="{198C978B-8739-4185-AED9-F27DFE71F091}"/>
    <cellStyle name="Shade 3 2 2" xfId="34567" xr:uid="{C4BAAECC-F2D9-4AA0-AA92-5CBEA6F4C6C5}"/>
    <cellStyle name="Shade 3 3" xfId="34500" xr:uid="{0FB96A7B-C49E-4658-B068-0FE6DCE7F34C}"/>
    <cellStyle name="Shade 4" xfId="34060" xr:uid="{298B373D-D27B-47FE-B5B2-A409D6F28641}"/>
    <cellStyle name="Shade 4 2" xfId="33824" xr:uid="{788B0DB5-9DC8-4508-85A3-05A2DDEDB2E9}"/>
    <cellStyle name="Shade 4 2 2" xfId="34397" xr:uid="{9F2ABBBF-FD88-41BA-9822-F57F6A546DEB}"/>
    <cellStyle name="Shade 4 2 3" xfId="34612" xr:uid="{95D6CA73-ACF6-452A-8198-ED7D17AA4EE8}"/>
    <cellStyle name="Shade 4 3" xfId="34426" xr:uid="{4A1C6817-D59A-439C-9F98-23E2F8D4D8D1}"/>
    <cellStyle name="Shade 4 3 2" xfId="34641" xr:uid="{0A111674-6882-46E1-8EEE-1876F5A36075}"/>
    <cellStyle name="Shade 4 4" xfId="34288" xr:uid="{8E9977BC-DFF8-4A75-895F-557BB00E5EB6}"/>
    <cellStyle name="Shade 4 4 2" xfId="34503" xr:uid="{2FC2EEAA-0FA7-4517-A901-EEF930BE4A34}"/>
    <cellStyle name="Shade 5" xfId="33856" xr:uid="{021CFB1C-6D27-4D9E-838C-D7B2F68D784B}"/>
    <cellStyle name="Shade_B_border2" xfId="33954" xr:uid="{1D73ABE8-CBA5-406A-A836-0E8CD93ECE84}"/>
    <cellStyle name="Standard 2" xfId="33823" xr:uid="{CD1BEF6C-D497-4B7A-8B79-2C460677EDBD}"/>
    <cellStyle name="Standard 2 2" xfId="34173" xr:uid="{2B29D174-EFAF-4AC4-B817-A1DC631ED6F0}"/>
    <cellStyle name="Standard 2 2 2" xfId="34283" xr:uid="{4D6BC158-0F26-4C70-ADC3-05BA93B89472}"/>
    <cellStyle name="Standard 2 3" xfId="34282" xr:uid="{48006EEB-7415-4416-8E1D-4677C00EB2D3}"/>
    <cellStyle name="Title" xfId="19" builtinId="15" customBuiltin="1"/>
    <cellStyle name="Title 2" xfId="33955" xr:uid="{5C6E1063-922B-458E-8C12-11C9E5BA1EA4}"/>
    <cellStyle name="Title 3" xfId="34014" xr:uid="{AE3A8D91-06AA-4903-885F-12B14A2CB31D}"/>
    <cellStyle name="Total" xfId="32" builtinId="25" customBuiltin="1"/>
    <cellStyle name="Total 2" xfId="33956" xr:uid="{A99A228F-4DA1-4E95-A0AC-2A4E27631640}"/>
    <cellStyle name="Total 2 2" xfId="34343" xr:uid="{3FDDF998-02FC-4EE0-A9D8-FB83F7A14CBC}"/>
    <cellStyle name="Total 2 2 2" xfId="34558" xr:uid="{EE5E3F5F-C47F-4C7E-82C5-61464C91A3C9}"/>
    <cellStyle name="Total 2 2 3" xfId="34848" xr:uid="{16EAF4AD-4655-4FA6-BD19-1347DAE73B42}"/>
    <cellStyle name="Total 2 3" xfId="34404" xr:uid="{DA2F8520-4171-445D-B276-B460A8E9C641}"/>
    <cellStyle name="Total 2 3 2" xfId="34619" xr:uid="{136F603B-F0F6-4C82-BA33-4ABE421E0C84}"/>
    <cellStyle name="Total 2 4" xfId="34292" xr:uid="{35D24CBB-C79F-4FF9-A4FC-8954D6C030A2}"/>
    <cellStyle name="Total 2 4 2" xfId="34507" xr:uid="{963B7120-B2A3-43A3-97CF-C207A359B388}"/>
    <cellStyle name="Total 2 5" xfId="34463" xr:uid="{8B88BE32-5609-4A8F-AABF-5C232A41B82B}"/>
    <cellStyle name="Total 2 6" xfId="34845" xr:uid="{620AFC9C-604A-456A-93E8-0C745155C759}"/>
    <cellStyle name="Total 3" xfId="34015" xr:uid="{B826F1C1-BC32-44BB-9832-9D32D920CFB8}"/>
    <cellStyle name="Total 3 2" xfId="34367" xr:uid="{8BF9D799-5956-40E2-B60D-5FE364CE117E}"/>
    <cellStyle name="Total 3 2 2" xfId="34582" xr:uid="{4816399A-49DE-4076-831F-B998856716B8}"/>
    <cellStyle name="Total 3 3" xfId="34330" xr:uid="{F02FF520-CD4A-4C07-9DD3-3EF1E3CFB8CE}"/>
    <cellStyle name="Total 3 3 2" xfId="34545" xr:uid="{A9F0F765-ABB3-4D8A-85DE-6847A114A160}"/>
    <cellStyle name="Total 3 4" xfId="34371" xr:uid="{55FD1B0C-5928-4284-8AB5-4CEA7A476CDA}"/>
    <cellStyle name="Total 3 4 2" xfId="34586" xr:uid="{6850DB7B-0156-4F41-A47F-42B97D7E1B14}"/>
    <cellStyle name="Total 3 5" xfId="34468" xr:uid="{11632013-FA85-48E5-8612-4CC76CBA1032}"/>
    <cellStyle name="Überschrift" xfId="33957" xr:uid="{2E2ECD8D-B516-4B02-B239-0F2C6BA67AD3}"/>
    <cellStyle name="Überschrift 1" xfId="33958" xr:uid="{8EF23E60-47A2-4CD7-AC0C-5EE5F9BCA477}"/>
    <cellStyle name="Überschrift 2" xfId="33959" xr:uid="{8C7F290C-C862-4DF2-ACA4-26920A8B1CD8}"/>
    <cellStyle name="Überschrift 3" xfId="33960" xr:uid="{FD2A443E-885E-4C49-99DF-56FDA946C94D}"/>
    <cellStyle name="Überschrift 4" xfId="33961" xr:uid="{18FC966B-5B4E-4BBC-9472-D823E59F15B2}"/>
    <cellStyle name="Verknüpfte Zelle" xfId="33962" xr:uid="{92EC1E93-90B6-47A0-9CC4-7F3341740EC2}"/>
    <cellStyle name="Warnender Text" xfId="33828" hidden="1" xr:uid="{F7D0A3E0-50A2-41DA-A0E8-882BB0A079D1}"/>
    <cellStyle name="Warnender Text 2" xfId="34172" xr:uid="{B90A627C-3A8E-43EA-BD2E-841F6D54AE0E}"/>
    <cellStyle name="Warnender Text 3" xfId="34063" xr:uid="{943A2459-6DC6-4DA8-9884-FCC7C1C0F60D}"/>
    <cellStyle name="Warning" xfId="34679" xr:uid="{B5260014-0FF6-45F1-916E-FA0091D255BB}"/>
    <cellStyle name="Warning Text" xfId="30" builtinId="11" customBuiltin="1"/>
    <cellStyle name="Warning Text 2" xfId="33963" xr:uid="{42654BFE-597F-493D-9131-82564E2AEB52}"/>
    <cellStyle name="Warning Text 3" xfId="34016" xr:uid="{057C59BA-A9F0-456F-8062-121C4517ADC8}"/>
    <cellStyle name="Worksheet Title" xfId="34680" xr:uid="{7AB22AD9-E74F-42BE-BAE7-1FED0505D7B9}"/>
    <cellStyle name="Zelle überprüfen" xfId="33964" xr:uid="{25936010-12EC-453E-B3DF-F36CB620BDFA}"/>
    <cellStyle name="Гиперссылка" xfId="33965" xr:uid="{C1B3902E-008D-4C8D-9E50-BD0DFDEE8F7A}"/>
    <cellStyle name="Гиперссылка 2" xfId="33966" xr:uid="{568228E5-1203-4EAB-BD2A-B06727A190BD}"/>
    <cellStyle name="Гиперссылка 3" xfId="33974" xr:uid="{B40BBC29-A214-4565-B93D-D88B8CC08845}"/>
    <cellStyle name="Гиперссылка 4" xfId="34146" xr:uid="{268D7123-3E78-4109-930B-F43F0DD646A6}"/>
    <cellStyle name="Обычный_2++" xfId="33813" xr:uid="{C1360303-4380-48D6-9462-20DB1269D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'SEAI-AEA_BioData'!$A$16</c:f>
              <c:strCache>
                <c:ptCount val="1"/>
                <c:pt idx="0">
                  <c:v>Table A. 4: Medium supply/reference demand</c:v>
                </c:pt>
              </c:strCache>
            </c:strRef>
          </c:tx>
          <c:marker>
            <c:symbol val="none"/>
          </c:marker>
          <c:cat>
            <c:numRef>
              <c:f>'SEAI-AEA_BioData'!$J$38:$N$38</c:f>
              <c:numCache>
                <c:formatCode>General</c:formatCode>
                <c:ptCount val="5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</c:numCache>
            </c:numRef>
          </c:cat>
          <c:val>
            <c:numRef>
              <c:f>'SEAI-AEA_BioData'!$J$23:$N$23</c:f>
              <c:numCache>
                <c:formatCode>0.0</c:formatCode>
                <c:ptCount val="5"/>
                <c:pt idx="0">
                  <c:v>18.606095347281933</c:v>
                </c:pt>
                <c:pt idx="1">
                  <c:v>18.176172733352441</c:v>
                </c:pt>
                <c:pt idx="2">
                  <c:v>17.579057991783699</c:v>
                </c:pt>
                <c:pt idx="3">
                  <c:v>16.599789815610968</c:v>
                </c:pt>
                <c:pt idx="4">
                  <c:v>15.883252125728479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E2-4804-A363-2C5EADDCE506}"/>
            </c:ext>
          </c:extLst>
        </c:ser>
        <c:ser>
          <c:idx val="1"/>
          <c:order val="1"/>
          <c:tx>
            <c:strRef>
              <c:f>'SEAI-AEA_BioData'!$A$48</c:f>
              <c:strCache>
                <c:ptCount val="1"/>
                <c:pt idx="0">
                  <c:v>Table A. 7: Ambitious supply/high demand</c:v>
                </c:pt>
              </c:strCache>
            </c:strRef>
          </c:tx>
          <c:marker>
            <c:symbol val="none"/>
          </c:marker>
          <c:cat>
            <c:numRef>
              <c:f>'SEAI-AEA_BioData'!$J$38:$N$38</c:f>
              <c:numCache>
                <c:formatCode>General</c:formatCode>
                <c:ptCount val="5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</c:numCache>
            </c:numRef>
          </c:cat>
          <c:val>
            <c:numRef>
              <c:f>'SEAI-AEA_BioData'!$J$55:$N$55</c:f>
              <c:numCache>
                <c:formatCode>0.0</c:formatCode>
                <c:ptCount val="5"/>
                <c:pt idx="0">
                  <c:v>18.606095347281933</c:v>
                </c:pt>
                <c:pt idx="1">
                  <c:v>20.636285468615647</c:v>
                </c:pt>
                <c:pt idx="2">
                  <c:v>22.714244769274863</c:v>
                </c:pt>
                <c:pt idx="3">
                  <c:v>25.174357504538072</c:v>
                </c:pt>
                <c:pt idx="4">
                  <c:v>28.757045953950509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E2-4804-A363-2C5EADDCE506}"/>
            </c:ext>
          </c:extLst>
        </c:ser>
        <c:ser>
          <c:idx val="2"/>
          <c:order val="2"/>
          <c:tx>
            <c:strRef>
              <c:f>'SEAI-AEA_BioData'!$A$26</c:f>
              <c:strCache>
                <c:ptCount val="1"/>
                <c:pt idx="0">
                  <c:v>Table A. 5: Ambitious supply/reference demand</c:v>
                </c:pt>
              </c:strCache>
            </c:strRef>
          </c:tx>
          <c:marker>
            <c:symbol val="none"/>
          </c:marker>
          <c:cat>
            <c:numRef>
              <c:f>'SEAI-AEA_BioData'!$J$38:$N$38</c:f>
              <c:numCache>
                <c:formatCode>General</c:formatCode>
                <c:ptCount val="5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</c:numCache>
            </c:numRef>
          </c:cat>
          <c:val>
            <c:numRef>
              <c:f>'SEAI-AEA_BioData'!$J$33:$N$33</c:f>
              <c:numCache>
                <c:formatCode>0.0</c:formatCode>
                <c:ptCount val="5"/>
                <c:pt idx="0">
                  <c:v>18.606095347281933</c:v>
                </c:pt>
                <c:pt idx="1">
                  <c:v>18.916595012897677</c:v>
                </c:pt>
                <c:pt idx="2">
                  <c:v>19.083787140536923</c:v>
                </c:pt>
                <c:pt idx="3">
                  <c:v>18.916595012897677</c:v>
                </c:pt>
                <c:pt idx="4">
                  <c:v>19.131556319862423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E2-4804-A363-2C5EADDCE506}"/>
            </c:ext>
          </c:extLst>
        </c:ser>
        <c:ser>
          <c:idx val="3"/>
          <c:order val="3"/>
          <c:tx>
            <c:strRef>
              <c:f>'SEAI-AEA_BioData'!$A$37</c:f>
              <c:strCache>
                <c:ptCount val="1"/>
                <c:pt idx="0">
                  <c:v>Table A. 6: Medium supply/high demand</c:v>
                </c:pt>
              </c:strCache>
            </c:strRef>
          </c:tx>
          <c:marker>
            <c:symbol val="none"/>
          </c:marker>
          <c:cat>
            <c:numRef>
              <c:f>'SEAI-AEA_BioData'!$J$38:$N$38</c:f>
              <c:numCache>
                <c:formatCode>General</c:formatCode>
                <c:ptCount val="5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</c:numCache>
            </c:numRef>
          </c:cat>
          <c:val>
            <c:numRef>
              <c:f>'SEAI-AEA_BioData'!$J$44:$N$44</c:f>
              <c:numCache>
                <c:formatCode>0.0</c:formatCode>
                <c:ptCount val="5"/>
                <c:pt idx="0">
                  <c:v>18.606095347281933</c:v>
                </c:pt>
                <c:pt idx="1">
                  <c:v>19.680901882105665</c:v>
                </c:pt>
                <c:pt idx="2">
                  <c:v>20.684054647941146</c:v>
                </c:pt>
                <c:pt idx="3">
                  <c:v>21.758861182764878</c:v>
                </c:pt>
                <c:pt idx="4">
                  <c:v>23.550205407471097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E2-4804-A363-2C5EADDCE506}"/>
            </c:ext>
          </c:extLst>
        </c:ser>
        <c:ser>
          <c:idx val="4"/>
          <c:order val="4"/>
          <c:tx>
            <c:strRef>
              <c:f>'SEAI-AEA_BioData'!$A$5</c:f>
              <c:strCache>
                <c:ptCount val="1"/>
                <c:pt idx="0">
                  <c:v>Table A. 3: Restricted supply/reference demand</c:v>
                </c:pt>
              </c:strCache>
            </c:strRef>
          </c:tx>
          <c:marker>
            <c:symbol val="none"/>
          </c:marker>
          <c:val>
            <c:numRef>
              <c:f>'SEAI-AEA_BioData'!$J$12:$N$12</c:f>
              <c:numCache>
                <c:formatCode>0.0</c:formatCode>
                <c:ptCount val="5"/>
                <c:pt idx="0">
                  <c:v>18.606095347281933</c:v>
                </c:pt>
                <c:pt idx="1">
                  <c:v>17.674596350434697</c:v>
                </c:pt>
                <c:pt idx="2">
                  <c:v>16.552020636285469</c:v>
                </c:pt>
                <c:pt idx="3">
                  <c:v>15.047291487532243</c:v>
                </c:pt>
                <c:pt idx="4">
                  <c:v>13.781408235406515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E2-4804-A363-2C5EADDCE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942080"/>
        <c:axId val="196956160"/>
      </c:lineChart>
      <c:catAx>
        <c:axId val="19694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6956160"/>
        <c:crosses val="autoZero"/>
        <c:auto val="1"/>
        <c:lblAlgn val="ctr"/>
        <c:lblOffset val="100"/>
        <c:noMultiLvlLbl val="0"/>
      </c:catAx>
      <c:valAx>
        <c:axId val="19695616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9694208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11150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7675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315686</xdr:colOff>
      <xdr:row>41</xdr:row>
      <xdr:rowOff>7675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7675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106100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45057" name="Drop Down 1" hidden="1">
              <a:extLst>
                <a:ext uri="{63B3BB69-23CF-44E3-9099-C40C66FF867C}">
                  <a14:compatExt spid="_x0000_s45057"/>
                </a:ext>
                <a:ext uri="{FF2B5EF4-FFF2-40B4-BE49-F238E27FC236}">
                  <a16:creationId xmlns:a16="http://schemas.microsoft.com/office/drawing/2014/main" id="{00000000-0008-0000-0100-000001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272141</xdr:colOff>
      <xdr:row>73</xdr:row>
      <xdr:rowOff>108855</xdr:rowOff>
    </xdr:from>
    <xdr:to>
      <xdr:col>10</xdr:col>
      <xdr:colOff>27213</xdr:colOff>
      <xdr:row>98</xdr:row>
      <xdr:rowOff>149871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0355" y="14804569"/>
          <a:ext cx="4397829" cy="46674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84663</xdr:colOff>
      <xdr:row>3</xdr:row>
      <xdr:rowOff>10584</xdr:rowOff>
    </xdr:from>
    <xdr:to>
      <xdr:col>36</xdr:col>
      <xdr:colOff>201080</xdr:colOff>
      <xdr:row>19</xdr:row>
      <xdr:rowOff>191557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7C4C8F66-ABE1-4B54-AB0B-7B0CD7FE4B47}" userId="Balyk, Olexandr" providerId="None"/>
  <person displayName="Bakytzhan Suleimenov" id="{8DC344A8-B605-4425-B9AE-CA9E273BB438}" userId="S::BSuleimenov@ucc.ie::f6970575-8acf-461c-bc66-0e999b6a9f6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4" dT="2024-08-19T12:19:07.80" personId="{8DC344A8-B605-4425-B9AE-CA9E273BB438}" id="{A395ADEB-EAA4-47F1-BF06-F5E93216F45B}">
    <text>Share of wood bio resources in CONCAWE report (medium scenario)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2" dT="2021-02-10T13:17:04.18" personId="{7C4C8F66-ABE1-4B54-AB0B-7B0CD7FE4B47}" id="{DF35ABC3-9BB5-47E6-9E75-DAC846139278}">
    <text>to make shares sum up to 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1-02-12T11:30:44.74" personId="{7C4C8F66-ABE1-4B54-AB0B-7B0CD7FE4B47}" id="{826B8038-8340-4DCF-B1C7-9C31DF36714F}">
    <text>Barrel of Oil Equivalent</text>
  </threadedComment>
  <threadedComment ref="C10" dT="2021-02-12T11:38:47.97" personId="{7C4C8F66-ABE1-4B54-AB0B-7B0CD7FE4B47}" id="{A923A034-E220-4D43-8DAE-2D90CA0274C0}">
    <text>Average exchange rate in 2019, ECB</text>
  </threadedComment>
  <threadedComment ref="C11" dT="2021-02-12T11:45:06.79" personId="{7C4C8F66-ABE1-4B54-AB0B-7B0CD7FE4B47}" id="{7CE7B728-8236-4C08-BAA6-2C879B05AD65}">
    <text>Average exchange rate in 2018, ECB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C7F3-E799-4282-82F0-A564D9B9FE0C}">
  <sheetPr codeName="Sheet16"/>
  <dimension ref="A1:Z99"/>
  <sheetViews>
    <sheetView showGridLines="0" zoomScaleNormal="100" workbookViewId="0">
      <selection activeCell="B27" sqref="B27:D27"/>
    </sheetView>
  </sheetViews>
  <sheetFormatPr defaultColWidth="8.90625" defaultRowHeight="14.5"/>
  <cols>
    <col min="1" max="4" width="21.6328125" customWidth="1"/>
    <col min="5" max="6" width="14.08984375" customWidth="1"/>
    <col min="7" max="7" width="12.08984375" customWidth="1"/>
    <col min="8" max="10" width="8.08984375" customWidth="1"/>
    <col min="11" max="11" width="9.6328125" customWidth="1"/>
    <col min="12" max="12" width="8.08984375" customWidth="1"/>
    <col min="13" max="13" width="10" customWidth="1"/>
    <col min="14" max="14" width="11.36328125" customWidth="1"/>
    <col min="15" max="15" width="13.36328125" customWidth="1"/>
  </cols>
  <sheetData>
    <row r="1" spans="1:26">
      <c r="A1" s="276"/>
      <c r="B1" s="276"/>
      <c r="C1" s="276"/>
      <c r="D1" s="276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</row>
    <row r="2" spans="1:26">
      <c r="A2" s="276"/>
      <c r="B2" s="276"/>
      <c r="C2" s="276"/>
      <c r="D2" s="276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</row>
    <row r="3" spans="1:26">
      <c r="A3" s="276"/>
      <c r="B3" s="276"/>
      <c r="C3" s="276"/>
      <c r="D3" s="276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</row>
    <row r="4" spans="1:26">
      <c r="A4" s="276"/>
      <c r="B4" s="276"/>
      <c r="C4" s="276"/>
      <c r="D4" s="276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</row>
    <row r="5" spans="1:26">
      <c r="A5" s="276"/>
      <c r="B5" s="276"/>
      <c r="C5" s="276"/>
      <c r="D5" s="276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</row>
    <row r="6" spans="1:26">
      <c r="A6" s="276"/>
      <c r="B6" s="276"/>
      <c r="C6" s="276"/>
      <c r="D6" s="276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</row>
    <row r="7" spans="1:26">
      <c r="A7" s="276"/>
      <c r="B7" s="276"/>
      <c r="C7" s="276"/>
      <c r="D7" s="276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</row>
    <row r="8" spans="1:26">
      <c r="A8" s="276"/>
      <c r="B8" s="276"/>
      <c r="C8" s="276"/>
      <c r="D8" s="276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</row>
    <row r="9" spans="1:26">
      <c r="A9" s="276"/>
      <c r="B9" s="276"/>
      <c r="C9" s="276"/>
      <c r="D9" s="276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</row>
    <row r="10" spans="1:26">
      <c r="A10" s="276"/>
      <c r="B10" s="276"/>
      <c r="C10" s="276"/>
      <c r="D10" s="276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</row>
    <row r="11" spans="1:26">
      <c r="A11" s="276"/>
      <c r="B11" s="276"/>
      <c r="C11" s="276"/>
      <c r="D11" s="276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</row>
    <row r="12" spans="1:26">
      <c r="A12" s="276"/>
      <c r="B12" s="276"/>
      <c r="C12" s="276"/>
      <c r="D12" s="276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</row>
    <row r="13" spans="1:26">
      <c r="A13" s="276"/>
      <c r="B13" s="276"/>
      <c r="C13" s="276"/>
      <c r="D13" s="276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</row>
    <row r="14" spans="1:26">
      <c r="A14" s="276"/>
      <c r="B14" s="276"/>
      <c r="C14" s="276"/>
      <c r="D14" s="276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</row>
    <row r="15" spans="1:26">
      <c r="A15" s="276"/>
      <c r="B15" s="276"/>
      <c r="C15" s="276"/>
      <c r="D15" s="276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</row>
    <row r="16" spans="1:26" ht="102.75" customHeight="1">
      <c r="A16" s="473" t="s">
        <v>578</v>
      </c>
      <c r="B16" s="473"/>
      <c r="C16" s="473"/>
      <c r="D16" s="473"/>
      <c r="E16" s="278"/>
      <c r="F16" s="278"/>
      <c r="G16" s="279"/>
      <c r="H16" s="279"/>
      <c r="I16" s="279"/>
      <c r="J16" s="279"/>
      <c r="K16" s="279"/>
      <c r="L16" s="279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</row>
    <row r="17" spans="1:26" ht="17.25" customHeight="1">
      <c r="A17" s="280"/>
      <c r="B17" s="280"/>
      <c r="C17" s="280"/>
      <c r="D17" s="280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</row>
    <row r="18" spans="1:26" ht="17.25" customHeight="1">
      <c r="A18" s="280"/>
      <c r="B18" s="280"/>
      <c r="C18" s="280"/>
      <c r="D18" s="280"/>
      <c r="E18" s="281"/>
      <c r="F18" s="281"/>
      <c r="G18" s="282"/>
      <c r="H18" s="282"/>
      <c r="I18" s="282"/>
      <c r="J18" s="282"/>
      <c r="K18" s="282"/>
      <c r="L18" s="282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</row>
    <row r="19" spans="1:26" ht="17.25" customHeight="1">
      <c r="A19" s="283" t="s">
        <v>579</v>
      </c>
      <c r="B19" s="472" t="s">
        <v>594</v>
      </c>
      <c r="C19" s="472"/>
      <c r="D19" s="472"/>
      <c r="E19" s="284"/>
      <c r="F19" s="284"/>
      <c r="G19" s="285"/>
      <c r="H19" s="285"/>
      <c r="I19" s="285"/>
      <c r="J19" s="285"/>
      <c r="K19" s="285"/>
      <c r="L19" s="285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</row>
    <row r="20" spans="1:26" ht="17.25" customHeight="1">
      <c r="A20" s="283" t="s">
        <v>580</v>
      </c>
      <c r="B20" s="472" t="s">
        <v>593</v>
      </c>
      <c r="C20" s="472"/>
      <c r="D20" s="472"/>
      <c r="E20" s="284"/>
      <c r="F20" s="284"/>
      <c r="G20" s="285"/>
      <c r="H20" s="285"/>
      <c r="I20" s="285"/>
      <c r="J20" s="285"/>
      <c r="K20" s="285"/>
      <c r="L20" s="285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</row>
    <row r="21" spans="1:26" ht="17.25" customHeight="1">
      <c r="A21" s="283" t="s">
        <v>581</v>
      </c>
      <c r="B21" s="286" t="s">
        <v>595</v>
      </c>
      <c r="C21" s="286"/>
      <c r="D21" s="286"/>
      <c r="E21" s="284"/>
      <c r="F21" s="284"/>
      <c r="G21" s="285"/>
      <c r="H21" s="285"/>
      <c r="I21" s="285"/>
      <c r="J21" s="285"/>
      <c r="K21" s="285"/>
      <c r="L21" s="285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</row>
    <row r="22" spans="1:26" ht="17.25" customHeight="1">
      <c r="A22" s="283"/>
      <c r="B22" s="286"/>
      <c r="C22" s="286"/>
      <c r="D22" s="286"/>
      <c r="E22" s="284"/>
      <c r="F22" s="284"/>
      <c r="G22" s="285"/>
      <c r="H22" s="285"/>
      <c r="I22" s="285"/>
      <c r="J22" s="285"/>
      <c r="K22" s="285"/>
      <c r="L22" s="285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</row>
    <row r="23" spans="1:26" ht="17.25" customHeight="1">
      <c r="A23" s="283" t="s">
        <v>582</v>
      </c>
      <c r="B23" s="472" t="s">
        <v>591</v>
      </c>
      <c r="C23" s="472"/>
      <c r="D23" s="472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</row>
    <row r="24" spans="1:26" ht="17.25" customHeight="1">
      <c r="A24" s="283"/>
      <c r="B24" s="286" t="s">
        <v>592</v>
      </c>
      <c r="C24" s="286"/>
      <c r="D24" s="286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</row>
    <row r="25" spans="1:26" ht="17.25" customHeight="1">
      <c r="A25" s="283"/>
      <c r="B25" s="286" t="s">
        <v>590</v>
      </c>
      <c r="C25" s="286"/>
      <c r="D25" s="286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</row>
    <row r="26" spans="1:26" ht="17.25" customHeight="1">
      <c r="A26" s="283" t="s">
        <v>583</v>
      </c>
      <c r="B26" s="472" t="s">
        <v>657</v>
      </c>
      <c r="C26" s="472"/>
      <c r="D26" s="472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</row>
    <row r="27" spans="1:26" ht="17.25" customHeight="1">
      <c r="A27" s="283"/>
      <c r="B27" s="472" t="s">
        <v>658</v>
      </c>
      <c r="C27" s="472"/>
      <c r="D27" s="472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</row>
    <row r="28" spans="1:26" ht="17.25" customHeight="1">
      <c r="A28" s="283"/>
      <c r="B28" s="286"/>
      <c r="C28" s="286"/>
      <c r="D28" s="286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</row>
    <row r="29" spans="1:26" ht="17.25" customHeight="1">
      <c r="A29" s="283" t="s">
        <v>584</v>
      </c>
      <c r="B29" s="287">
        <v>1</v>
      </c>
      <c r="C29" s="286"/>
      <c r="D29" s="286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</row>
    <row r="30" spans="1:26" ht="17.25" customHeight="1">
      <c r="A30" s="283" t="s">
        <v>585</v>
      </c>
      <c r="B30" s="474" t="s">
        <v>586</v>
      </c>
      <c r="C30" s="472"/>
      <c r="D30" s="472"/>
      <c r="E30" s="288"/>
      <c r="F30" s="288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</row>
    <row r="31" spans="1:26" ht="17.25" customHeight="1">
      <c r="A31" s="283" t="s">
        <v>587</v>
      </c>
      <c r="B31" s="472" t="s">
        <v>588</v>
      </c>
      <c r="C31" s="472"/>
      <c r="D31" s="472"/>
      <c r="E31" s="288"/>
      <c r="F31" s="288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</row>
    <row r="32" spans="1:26" ht="17.25" customHeight="1">
      <c r="A32" s="289"/>
      <c r="B32" s="290" t="s">
        <v>589</v>
      </c>
      <c r="C32" s="289"/>
      <c r="D32" s="289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</row>
    <row r="33" spans="1:26">
      <c r="A33" s="276"/>
      <c r="B33" s="276"/>
      <c r="C33" s="276"/>
      <c r="D33" s="276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</row>
    <row r="34" spans="1:26">
      <c r="A34" s="276"/>
      <c r="B34" s="276"/>
      <c r="C34" s="276"/>
      <c r="D34" s="276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</row>
    <row r="35" spans="1:26">
      <c r="A35" s="276"/>
      <c r="B35" s="276"/>
      <c r="C35" s="276"/>
      <c r="D35" s="276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</row>
    <row r="36" spans="1:26">
      <c r="A36" s="276"/>
      <c r="B36" s="276"/>
      <c r="C36" s="276"/>
      <c r="D36" s="276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</row>
    <row r="37" spans="1:26">
      <c r="A37" s="276"/>
      <c r="B37" s="276"/>
      <c r="C37" s="276"/>
      <c r="D37" s="276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</row>
    <row r="38" spans="1:26">
      <c r="A38" s="276"/>
      <c r="B38" s="276"/>
      <c r="C38" s="276"/>
      <c r="D38" s="276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</row>
    <row r="39" spans="1:26">
      <c r="A39" s="276"/>
      <c r="B39" s="276"/>
      <c r="C39" s="276"/>
      <c r="D39" s="276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</row>
    <row r="40" spans="1:26">
      <c r="A40" s="276"/>
      <c r="B40" s="276"/>
      <c r="C40" s="276"/>
      <c r="D40" s="276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</row>
    <row r="41" spans="1:26">
      <c r="A41" s="276"/>
      <c r="B41" s="276"/>
      <c r="C41" s="276"/>
      <c r="D41" s="276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</row>
    <row r="42" spans="1:26">
      <c r="A42" s="276"/>
      <c r="B42" s="276"/>
      <c r="C42" s="276"/>
      <c r="D42" s="276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</row>
    <row r="43" spans="1:26">
      <c r="A43" s="277"/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</row>
    <row r="44" spans="1:26">
      <c r="A44" s="277"/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</row>
    <row r="45" spans="1:26">
      <c r="A45" s="277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</row>
    <row r="46" spans="1:26">
      <c r="A46" s="277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</row>
    <row r="47" spans="1:26">
      <c r="A47" s="277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</row>
    <row r="48" spans="1:26">
      <c r="A48" s="277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</row>
    <row r="49" spans="1:26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</row>
    <row r="50" spans="1:26">
      <c r="A50" s="277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</row>
    <row r="51" spans="1:26">
      <c r="A51" s="277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</row>
    <row r="52" spans="1:26">
      <c r="A52" s="277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</row>
    <row r="53" spans="1:26">
      <c r="A53" s="277"/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</row>
    <row r="54" spans="1:26">
      <c r="A54" s="277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</row>
    <row r="55" spans="1:26">
      <c r="A55" s="277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</row>
    <row r="56" spans="1:26">
      <c r="A56" s="277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</row>
    <row r="57" spans="1:26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</row>
    <row r="58" spans="1:26">
      <c r="A58" s="277"/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</row>
    <row r="59" spans="1:26">
      <c r="A59" s="277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</row>
    <row r="60" spans="1:26">
      <c r="A60" s="277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</row>
    <row r="61" spans="1:26">
      <c r="A61" s="277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</row>
    <row r="62" spans="1:26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</row>
    <row r="63" spans="1:26">
      <c r="A63" s="277"/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</row>
    <row r="64" spans="1:26">
      <c r="A64" s="277"/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</row>
    <row r="65" spans="1:26">
      <c r="A65" s="277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</row>
    <row r="66" spans="1:26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</row>
    <row r="67" spans="1:26">
      <c r="A67" s="277"/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</row>
    <row r="68" spans="1:26">
      <c r="A68" s="277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</row>
    <row r="69" spans="1:26">
      <c r="A69" s="277"/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</row>
    <row r="70" spans="1:26">
      <c r="A70" s="277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</row>
    <row r="71" spans="1:26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</row>
    <row r="72" spans="1:26">
      <c r="A72" s="277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</row>
    <row r="73" spans="1:26">
      <c r="A73" s="277"/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</row>
    <row r="74" spans="1:26">
      <c r="A74" s="277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</row>
    <row r="75" spans="1:26">
      <c r="A75" s="277"/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</row>
    <row r="76" spans="1:26">
      <c r="A76" s="277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</row>
    <row r="77" spans="1:26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</row>
    <row r="78" spans="1:26">
      <c r="A78" s="277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</row>
    <row r="79" spans="1:26">
      <c r="A79" s="277"/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</row>
    <row r="80" spans="1:26">
      <c r="A80" s="277"/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</row>
    <row r="81" spans="1:26">
      <c r="A81" s="277"/>
      <c r="B81" s="277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</row>
    <row r="82" spans="1:26">
      <c r="A82" s="277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</row>
    <row r="83" spans="1:26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</row>
    <row r="84" spans="1:26">
      <c r="A84" s="277"/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</row>
    <row r="85" spans="1:26">
      <c r="A85" s="277"/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</row>
    <row r="86" spans="1:26">
      <c r="A86" s="277"/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</row>
    <row r="87" spans="1:26">
      <c r="A87" s="277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</row>
    <row r="88" spans="1:26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</row>
    <row r="89" spans="1:26">
      <c r="A89" s="277"/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</row>
    <row r="90" spans="1:26">
      <c r="A90" s="277"/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</row>
    <row r="91" spans="1:26">
      <c r="A91" s="277"/>
      <c r="B91" s="277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</row>
    <row r="92" spans="1:26">
      <c r="A92" s="277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</row>
    <row r="93" spans="1:26">
      <c r="A93" s="277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</row>
    <row r="94" spans="1:26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</row>
    <row r="95" spans="1:26">
      <c r="A95" s="277"/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</row>
    <row r="96" spans="1:26">
      <c r="A96" s="277"/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</row>
    <row r="97" spans="1:26">
      <c r="A97" s="277"/>
      <c r="B97" s="277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</row>
    <row r="98" spans="1:26">
      <c r="A98" s="277"/>
      <c r="B98" s="277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</row>
    <row r="99" spans="1:26">
      <c r="A99" s="277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</row>
  </sheetData>
  <mergeCells count="8">
    <mergeCell ref="B31:D31"/>
    <mergeCell ref="A16:D16"/>
    <mergeCell ref="B19:D19"/>
    <mergeCell ref="B20:D20"/>
    <mergeCell ref="B23:D23"/>
    <mergeCell ref="B26:D26"/>
    <mergeCell ref="B30:D30"/>
    <mergeCell ref="B27:D27"/>
  </mergeCells>
  <hyperlinks>
    <hyperlink ref="B30" r:id="rId1" xr:uid="{F7F8F6D6-10DA-4B47-BA30-3EBC39D07587}"/>
    <hyperlink ref="B32" r:id="rId2" xr:uid="{BD486DBF-2DF2-43B1-8C90-21EF28E1A47B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3EF7-2BA1-4958-B9C1-EB66FD6DB01F}">
  <sheetPr codeName="Sheet15"/>
  <dimension ref="A3:AD37"/>
  <sheetViews>
    <sheetView zoomScaleNormal="100" workbookViewId="0">
      <selection activeCell="F30" sqref="F30"/>
    </sheetView>
  </sheetViews>
  <sheetFormatPr defaultColWidth="9" defaultRowHeight="14.5"/>
  <cols>
    <col min="1" max="1" width="12.08984375" customWidth="1"/>
    <col min="2" max="2" width="11.6328125" customWidth="1"/>
    <col min="3" max="3" width="3.08984375" bestFit="1" customWidth="1"/>
    <col min="4" max="4" width="8.54296875" bestFit="1" customWidth="1"/>
    <col min="5" max="5" width="6.36328125" bestFit="1" customWidth="1"/>
    <col min="6" max="6" width="5" bestFit="1" customWidth="1"/>
    <col min="7" max="7" width="5.6328125" bestFit="1" customWidth="1"/>
    <col min="8" max="8" width="5.90625" bestFit="1" customWidth="1"/>
    <col min="9" max="9" width="5.36328125" bestFit="1" customWidth="1"/>
    <col min="10" max="11" width="5.6328125" bestFit="1" customWidth="1"/>
    <col min="12" max="12" width="6.54296875" bestFit="1" customWidth="1"/>
    <col min="13" max="13" width="6" bestFit="1" customWidth="1"/>
    <col min="14" max="14" width="6.6328125" bestFit="1" customWidth="1"/>
    <col min="15" max="15" width="6.54296875" bestFit="1" customWidth="1"/>
    <col min="16" max="16" width="7.08984375" bestFit="1" customWidth="1"/>
    <col min="17" max="17" width="5.6328125" bestFit="1" customWidth="1"/>
    <col min="18" max="18" width="6" bestFit="1" customWidth="1"/>
    <col min="19" max="19" width="5.90625" bestFit="1" customWidth="1"/>
    <col min="20" max="20" width="5.54296875" bestFit="1" customWidth="1"/>
    <col min="21" max="21" width="5.90625" bestFit="1" customWidth="1"/>
    <col min="22" max="22" width="6.6328125" bestFit="1" customWidth="1"/>
    <col min="23" max="23" width="5" bestFit="1" customWidth="1"/>
    <col min="24" max="24" width="7.54296875" customWidth="1"/>
    <col min="25" max="25" width="6.6328125" bestFit="1" customWidth="1"/>
    <col min="26" max="28" width="6" bestFit="1" customWidth="1"/>
    <col min="29" max="29" width="5.6328125" bestFit="1" customWidth="1"/>
    <col min="30" max="30" width="6.6328125" bestFit="1" customWidth="1"/>
  </cols>
  <sheetData>
    <row r="3" spans="1:30">
      <c r="C3" s="227" t="str" cm="1">
        <f t="array" ref="C3">INDEX(C5:C7,$A$4)</f>
        <v>IE</v>
      </c>
      <c r="D3" s="227" t="str" cm="1">
        <f t="array" ref="D3">INDEX(D5:D7,$A$4)</f>
        <v>National</v>
      </c>
      <c r="E3" s="227" t="str" cm="1">
        <f t="array" ref="E3">INDEX(E5:E7,$A$4)</f>
        <v>IE-CW</v>
      </c>
      <c r="F3" s="227" t="str" cm="1">
        <f t="array" ref="F3">INDEX(F5:F7,$A$4)</f>
        <v>IE-D</v>
      </c>
      <c r="G3" s="227" t="str" cm="1">
        <f t="array" ref="G3">INDEX(G5:G7,$A$4)</f>
        <v>IE-KE</v>
      </c>
      <c r="H3" s="227" t="str" cm="1">
        <f t="array" ref="H3">INDEX(H5:H7,$A$4)</f>
        <v>IE-KK</v>
      </c>
      <c r="I3" s="227" t="str" cm="1">
        <f t="array" ref="I3">INDEX(I5:I7,$A$4)</f>
        <v>IE-LS</v>
      </c>
      <c r="J3" s="227" t="str" cm="1">
        <f t="array" ref="J3">INDEX(J5:J7,$A$4)</f>
        <v>IE-LD</v>
      </c>
      <c r="K3" s="227" t="str" cm="1">
        <f t="array" ref="K3">INDEX(K5:K7,$A$4)</f>
        <v>IE-LH</v>
      </c>
      <c r="L3" s="227" t="str" cm="1">
        <f t="array" ref="L3">INDEX(L5:L7,$A$4)</f>
        <v>IE-MH</v>
      </c>
      <c r="M3" s="227" t="str" cm="1">
        <f t="array" ref="M3">INDEX(M5:M7,$A$4)</f>
        <v>IE-OY</v>
      </c>
      <c r="N3" s="227" t="str" cm="1">
        <f t="array" ref="N3">INDEX(N5:N7,$A$4)</f>
        <v>IE-WH</v>
      </c>
      <c r="O3" s="227" t="str" cm="1">
        <f t="array" ref="O3">INDEX(O5:O7,$A$4)</f>
        <v>IE-WX</v>
      </c>
      <c r="P3" s="227" t="str" cm="1">
        <f t="array" ref="P3">INDEX(P5:P7,$A$4)</f>
        <v>IE-WW</v>
      </c>
      <c r="Q3" s="227" t="str" cm="1">
        <f t="array" ref="Q3">INDEX(Q5:Q7,$A$4)</f>
        <v>IE-CE</v>
      </c>
      <c r="R3" s="227" t="str" cm="1">
        <f t="array" ref="R3">INDEX(R5:R7,$A$4)</f>
        <v>IE-CO</v>
      </c>
      <c r="S3" s="227" t="str" cm="1">
        <f t="array" ref="S3">INDEX(S5:S7,$A$4)</f>
        <v>IE-KY</v>
      </c>
      <c r="T3" s="227" t="str" cm="1">
        <f t="array" ref="T3">INDEX(T5:T7,$A$4)</f>
        <v>IE-LK</v>
      </c>
      <c r="U3" s="227" t="str" cm="1">
        <f t="array" ref="U3">INDEX(U5:U7,$A$4)</f>
        <v>IE-TA</v>
      </c>
      <c r="V3" s="227" t="str" cm="1">
        <f t="array" ref="V3">INDEX(V5:V7,$A$4)</f>
        <v>IE-WD</v>
      </c>
      <c r="W3" s="227" t="str" cm="1">
        <f t="array" ref="W3">INDEX(W5:W7,$A$4)</f>
        <v>IE-G</v>
      </c>
      <c r="X3" s="227" t="str" cm="1">
        <f t="array" ref="X3">INDEX(X5:X7,$A$4)</f>
        <v>IE-LM</v>
      </c>
      <c r="Y3" s="227" t="str" cm="1">
        <f t="array" ref="Y3">INDEX(Y5:Y7,$A$4)</f>
        <v>IE-MO</v>
      </c>
      <c r="Z3" s="227" t="str" cm="1">
        <f t="array" ref="Z3">INDEX(Z5:Z7,$A$4)</f>
        <v>IE-RN</v>
      </c>
      <c r="AA3" s="227" t="str" cm="1">
        <f t="array" ref="AA3">INDEX(AA5:AA7,$A$4)</f>
        <v>IE-SO</v>
      </c>
      <c r="AB3" s="227" t="str" cm="1">
        <f t="array" ref="AB3">INDEX(AB5:AB7,$A$4)</f>
        <v>IE-CN</v>
      </c>
      <c r="AC3" s="227" t="str" cm="1">
        <f t="array" ref="AC3">INDEX(AC5:AC7,$A$4)</f>
        <v>IE-DL</v>
      </c>
      <c r="AD3" s="227" t="str" cm="1">
        <f t="array" ref="AD3">INDEX(AD5:AD7,$A$4)</f>
        <v>IE-MN</v>
      </c>
    </row>
    <row r="4" spans="1:30">
      <c r="A4">
        <v>1</v>
      </c>
    </row>
    <row r="5" spans="1:30">
      <c r="A5" t="s">
        <v>453</v>
      </c>
      <c r="C5" s="228" t="s">
        <v>454</v>
      </c>
      <c r="D5" s="228" t="s">
        <v>455</v>
      </c>
      <c r="E5" s="227" t="str">
        <f>A11</f>
        <v>IE-CW</v>
      </c>
      <c r="F5" s="227" t="str">
        <f>A16</f>
        <v>IE-D</v>
      </c>
      <c r="G5" s="227" t="str">
        <f>A19</f>
        <v>IE-KE</v>
      </c>
      <c r="H5" s="227" t="str">
        <f>A20</f>
        <v>IE-KK</v>
      </c>
      <c r="I5" s="227" t="str">
        <f>A21</f>
        <v>IE-LS</v>
      </c>
      <c r="J5" s="227" t="str">
        <f>A24</f>
        <v>IE-LD</v>
      </c>
      <c r="K5" s="227" t="str">
        <f>A25</f>
        <v>IE-LH</v>
      </c>
      <c r="L5" s="227" t="str">
        <f>A27</f>
        <v>IE-MH</v>
      </c>
      <c r="M5" s="227" t="str">
        <f>A29</f>
        <v>IE-OY</v>
      </c>
      <c r="N5" s="227" t="str">
        <f>A34</f>
        <v>IE-WH</v>
      </c>
      <c r="O5" s="227" t="str">
        <f>A35</f>
        <v>IE-WX</v>
      </c>
      <c r="P5" s="227" t="str">
        <f>A36</f>
        <v>IE-WW</v>
      </c>
      <c r="Q5" s="227" t="str">
        <f>A13</f>
        <v>IE-CE</v>
      </c>
      <c r="R5" s="227" t="str">
        <f>A14</f>
        <v>IE-CO</v>
      </c>
      <c r="S5" s="227" t="str">
        <f>A18</f>
        <v>IE-KY</v>
      </c>
      <c r="T5" s="227" t="str">
        <f>A23</f>
        <v>IE-LK</v>
      </c>
      <c r="U5" s="227" t="str">
        <f>A32</f>
        <v>IE-TA</v>
      </c>
      <c r="V5" s="227" t="str">
        <f>A33</f>
        <v>IE-WD</v>
      </c>
      <c r="W5" s="227" t="str">
        <f>A17</f>
        <v>IE-G</v>
      </c>
      <c r="X5" s="227" t="str">
        <f>A22</f>
        <v>IE-LM</v>
      </c>
      <c r="Y5" s="227" t="str">
        <f>A26</f>
        <v>IE-MO</v>
      </c>
      <c r="Z5" s="227" t="str">
        <f>A30</f>
        <v>IE-RN</v>
      </c>
      <c r="AA5" s="227" t="str">
        <f>A31</f>
        <v>IE-SO</v>
      </c>
      <c r="AB5" s="227" t="str">
        <f>A12</f>
        <v>IE-CN</v>
      </c>
      <c r="AC5" s="227" t="str">
        <f>A15</f>
        <v>IE-DL</v>
      </c>
      <c r="AD5" s="227" t="str">
        <f>A28</f>
        <v>IE-MN</v>
      </c>
    </row>
    <row r="6" spans="1:30">
      <c r="A6" t="s">
        <v>456</v>
      </c>
      <c r="C6" s="227" t="str">
        <f>C5</f>
        <v>IE</v>
      </c>
      <c r="D6" s="227" t="str">
        <f>"*"&amp;D5</f>
        <v>*National</v>
      </c>
      <c r="E6" s="227" t="str">
        <f>"*"&amp;E5</f>
        <v>*IE-CW</v>
      </c>
      <c r="F6" s="227" t="str">
        <f t="shared" ref="F6:AD6" si="0">"*"&amp;F5</f>
        <v>*IE-D</v>
      </c>
      <c r="G6" s="227" t="str">
        <f t="shared" si="0"/>
        <v>*IE-KE</v>
      </c>
      <c r="H6" s="227" t="str">
        <f t="shared" si="0"/>
        <v>*IE-KK</v>
      </c>
      <c r="I6" s="227" t="str">
        <f t="shared" si="0"/>
        <v>*IE-LS</v>
      </c>
      <c r="J6" s="227" t="str">
        <f t="shared" si="0"/>
        <v>*IE-LD</v>
      </c>
      <c r="K6" s="227" t="str">
        <f t="shared" si="0"/>
        <v>*IE-LH</v>
      </c>
      <c r="L6" s="227" t="str">
        <f t="shared" si="0"/>
        <v>*IE-MH</v>
      </c>
      <c r="M6" s="227" t="str">
        <f t="shared" si="0"/>
        <v>*IE-OY</v>
      </c>
      <c r="N6" s="227" t="str">
        <f t="shared" si="0"/>
        <v>*IE-WH</v>
      </c>
      <c r="O6" s="227" t="str">
        <f t="shared" si="0"/>
        <v>*IE-WX</v>
      </c>
      <c r="P6" s="227" t="str">
        <f t="shared" si="0"/>
        <v>*IE-WW</v>
      </c>
      <c r="Q6" s="227" t="str">
        <f t="shared" si="0"/>
        <v>*IE-CE</v>
      </c>
      <c r="R6" s="227" t="str">
        <f t="shared" si="0"/>
        <v>*IE-CO</v>
      </c>
      <c r="S6" s="227" t="str">
        <f t="shared" si="0"/>
        <v>*IE-KY</v>
      </c>
      <c r="T6" s="227" t="str">
        <f t="shared" si="0"/>
        <v>*IE-LK</v>
      </c>
      <c r="U6" s="227" t="str">
        <f t="shared" si="0"/>
        <v>*IE-TA</v>
      </c>
      <c r="V6" s="227" t="str">
        <f t="shared" si="0"/>
        <v>*IE-WD</v>
      </c>
      <c r="W6" s="227" t="str">
        <f t="shared" si="0"/>
        <v>*IE-G</v>
      </c>
      <c r="X6" s="227" t="str">
        <f t="shared" si="0"/>
        <v>*IE-LM</v>
      </c>
      <c r="Y6" s="227" t="str">
        <f t="shared" si="0"/>
        <v>*IE-MO</v>
      </c>
      <c r="Z6" s="227" t="str">
        <f t="shared" si="0"/>
        <v>*IE-RN</v>
      </c>
      <c r="AA6" s="227" t="str">
        <f t="shared" si="0"/>
        <v>*IE-SO</v>
      </c>
      <c r="AB6" s="227" t="str">
        <f t="shared" si="0"/>
        <v>*IE-CN</v>
      </c>
      <c r="AC6" s="227" t="str">
        <f t="shared" si="0"/>
        <v>*IE-DL</v>
      </c>
      <c r="AD6" s="227" t="str">
        <f t="shared" si="0"/>
        <v>*IE-MN</v>
      </c>
    </row>
    <row r="7" spans="1:30">
      <c r="A7" t="s">
        <v>457</v>
      </c>
      <c r="C7" s="227" t="str">
        <f>"*"&amp;C5</f>
        <v>*IE</v>
      </c>
      <c r="D7" s="227" t="str">
        <f>D5</f>
        <v>National</v>
      </c>
      <c r="E7" s="227" t="str">
        <f t="shared" ref="E7:AD7" si="1">E5</f>
        <v>IE-CW</v>
      </c>
      <c r="F7" s="227" t="str">
        <f t="shared" si="1"/>
        <v>IE-D</v>
      </c>
      <c r="G7" s="227" t="str">
        <f t="shared" si="1"/>
        <v>IE-KE</v>
      </c>
      <c r="H7" s="227" t="str">
        <f t="shared" si="1"/>
        <v>IE-KK</v>
      </c>
      <c r="I7" s="227" t="str">
        <f t="shared" si="1"/>
        <v>IE-LS</v>
      </c>
      <c r="J7" s="227" t="str">
        <f t="shared" si="1"/>
        <v>IE-LD</v>
      </c>
      <c r="K7" s="227" t="str">
        <f t="shared" si="1"/>
        <v>IE-LH</v>
      </c>
      <c r="L7" s="227" t="str">
        <f t="shared" si="1"/>
        <v>IE-MH</v>
      </c>
      <c r="M7" s="227" t="str">
        <f t="shared" si="1"/>
        <v>IE-OY</v>
      </c>
      <c r="N7" s="227" t="str">
        <f t="shared" si="1"/>
        <v>IE-WH</v>
      </c>
      <c r="O7" s="227" t="str">
        <f t="shared" si="1"/>
        <v>IE-WX</v>
      </c>
      <c r="P7" s="227" t="str">
        <f t="shared" si="1"/>
        <v>IE-WW</v>
      </c>
      <c r="Q7" s="227" t="str">
        <f t="shared" si="1"/>
        <v>IE-CE</v>
      </c>
      <c r="R7" s="227" t="str">
        <f t="shared" si="1"/>
        <v>IE-CO</v>
      </c>
      <c r="S7" s="227" t="str">
        <f t="shared" si="1"/>
        <v>IE-KY</v>
      </c>
      <c r="T7" s="227" t="str">
        <f t="shared" si="1"/>
        <v>IE-LK</v>
      </c>
      <c r="U7" s="227" t="str">
        <f t="shared" si="1"/>
        <v>IE-TA</v>
      </c>
      <c r="V7" s="227" t="str">
        <f t="shared" si="1"/>
        <v>IE-WD</v>
      </c>
      <c r="W7" s="227" t="str">
        <f t="shared" si="1"/>
        <v>IE-G</v>
      </c>
      <c r="X7" s="227" t="str">
        <f t="shared" si="1"/>
        <v>IE-LM</v>
      </c>
      <c r="Y7" s="227" t="str">
        <f t="shared" si="1"/>
        <v>IE-MO</v>
      </c>
      <c r="Z7" s="227" t="str">
        <f t="shared" si="1"/>
        <v>IE-RN</v>
      </c>
      <c r="AA7" s="227" t="str">
        <f t="shared" si="1"/>
        <v>IE-SO</v>
      </c>
      <c r="AB7" s="227" t="str">
        <f t="shared" si="1"/>
        <v>IE-CN</v>
      </c>
      <c r="AC7" s="227" t="str">
        <f t="shared" si="1"/>
        <v>IE-DL</v>
      </c>
      <c r="AD7" s="227" t="str">
        <f t="shared" si="1"/>
        <v>IE-MN</v>
      </c>
    </row>
    <row r="10" spans="1:30" ht="15" thickBot="1">
      <c r="A10" s="229" t="s">
        <v>278</v>
      </c>
      <c r="B10" s="229" t="s">
        <v>458</v>
      </c>
    </row>
    <row r="11" spans="1:30">
      <c r="A11" s="230" t="s">
        <v>459</v>
      </c>
      <c r="B11" s="230" t="s">
        <v>460</v>
      </c>
    </row>
    <row r="12" spans="1:30">
      <c r="A12" s="31" t="s">
        <v>461</v>
      </c>
      <c r="B12" s="31" t="s">
        <v>462</v>
      </c>
    </row>
    <row r="13" spans="1:30">
      <c r="A13" s="31" t="s">
        <v>463</v>
      </c>
      <c r="B13" s="31" t="s">
        <v>464</v>
      </c>
    </row>
    <row r="14" spans="1:30">
      <c r="A14" s="31" t="s">
        <v>465</v>
      </c>
      <c r="B14" s="31" t="s">
        <v>466</v>
      </c>
    </row>
    <row r="15" spans="1:30">
      <c r="A15" s="31" t="s">
        <v>467</v>
      </c>
      <c r="B15" s="31" t="s">
        <v>468</v>
      </c>
    </row>
    <row r="16" spans="1:30">
      <c r="A16" s="31" t="s">
        <v>469</v>
      </c>
      <c r="B16" s="31" t="s">
        <v>470</v>
      </c>
    </row>
    <row r="17" spans="1:2">
      <c r="A17" s="31" t="s">
        <v>471</v>
      </c>
      <c r="B17" s="31" t="s">
        <v>472</v>
      </c>
    </row>
    <row r="18" spans="1:2">
      <c r="A18" s="31" t="s">
        <v>473</v>
      </c>
      <c r="B18" s="31" t="s">
        <v>474</v>
      </c>
    </row>
    <row r="19" spans="1:2">
      <c r="A19" s="31" t="s">
        <v>475</v>
      </c>
      <c r="B19" s="31" t="s">
        <v>476</v>
      </c>
    </row>
    <row r="20" spans="1:2">
      <c r="A20" s="31" t="s">
        <v>477</v>
      </c>
      <c r="B20" s="31" t="s">
        <v>478</v>
      </c>
    </row>
    <row r="21" spans="1:2">
      <c r="A21" s="31" t="s">
        <v>479</v>
      </c>
      <c r="B21" s="31" t="s">
        <v>480</v>
      </c>
    </row>
    <row r="22" spans="1:2">
      <c r="A22" s="31" t="s">
        <v>481</v>
      </c>
      <c r="B22" s="31" t="s">
        <v>482</v>
      </c>
    </row>
    <row r="23" spans="1:2">
      <c r="A23" s="31" t="s">
        <v>483</v>
      </c>
      <c r="B23" s="31" t="s">
        <v>484</v>
      </c>
    </row>
    <row r="24" spans="1:2">
      <c r="A24" s="31" t="s">
        <v>485</v>
      </c>
      <c r="B24" s="31" t="s">
        <v>486</v>
      </c>
    </row>
    <row r="25" spans="1:2">
      <c r="A25" s="31" t="s">
        <v>487</v>
      </c>
      <c r="B25" s="31" t="s">
        <v>488</v>
      </c>
    </row>
    <row r="26" spans="1:2">
      <c r="A26" s="31" t="s">
        <v>489</v>
      </c>
      <c r="B26" s="31" t="s">
        <v>490</v>
      </c>
    </row>
    <row r="27" spans="1:2">
      <c r="A27" s="31" t="s">
        <v>491</v>
      </c>
      <c r="B27" s="31" t="s">
        <v>492</v>
      </c>
    </row>
    <row r="28" spans="1:2">
      <c r="A28" s="31" t="s">
        <v>493</v>
      </c>
      <c r="B28" s="31" t="s">
        <v>494</v>
      </c>
    </row>
    <row r="29" spans="1:2">
      <c r="A29" s="31" t="s">
        <v>495</v>
      </c>
      <c r="B29" s="31" t="s">
        <v>496</v>
      </c>
    </row>
    <row r="30" spans="1:2">
      <c r="A30" s="31" t="s">
        <v>497</v>
      </c>
      <c r="B30" s="31" t="s">
        <v>498</v>
      </c>
    </row>
    <row r="31" spans="1:2">
      <c r="A31" s="31" t="s">
        <v>499</v>
      </c>
      <c r="B31" s="31" t="s">
        <v>500</v>
      </c>
    </row>
    <row r="32" spans="1:2">
      <c r="A32" s="31" t="s">
        <v>501</v>
      </c>
      <c r="B32" s="31" t="s">
        <v>502</v>
      </c>
    </row>
    <row r="33" spans="1:2">
      <c r="A33" s="31" t="s">
        <v>503</v>
      </c>
      <c r="B33" s="31" t="s">
        <v>504</v>
      </c>
    </row>
    <row r="34" spans="1:2">
      <c r="A34" s="31" t="s">
        <v>505</v>
      </c>
      <c r="B34" s="31" t="s">
        <v>506</v>
      </c>
    </row>
    <row r="35" spans="1:2">
      <c r="A35" s="31" t="s">
        <v>507</v>
      </c>
      <c r="B35" s="31" t="s">
        <v>508</v>
      </c>
    </row>
    <row r="36" spans="1:2">
      <c r="A36" s="31" t="s">
        <v>509</v>
      </c>
      <c r="B36" s="31" t="s">
        <v>510</v>
      </c>
    </row>
    <row r="37" spans="1:2">
      <c r="A37" s="231" t="s">
        <v>511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57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CB6D-2A3E-4879-AFF8-DE9B6A0FD3B5}">
  <sheetPr codeName="Sheet13">
    <tabColor rgb="FFFF0000"/>
  </sheetPr>
  <dimension ref="A1:AQ40"/>
  <sheetViews>
    <sheetView zoomScale="70" zoomScaleNormal="70" workbookViewId="0">
      <pane xSplit="2" ySplit="1" topLeftCell="C2" activePane="bottomRight" state="frozen"/>
      <selection activeCell="A65" sqref="A65:XFD65"/>
      <selection pane="topRight" activeCell="A65" sqref="A65:XFD65"/>
      <selection pane="bottomLeft" activeCell="A65" sqref="A65:XFD65"/>
      <selection pane="bottomRight" activeCell="D5" sqref="D5"/>
    </sheetView>
  </sheetViews>
  <sheetFormatPr defaultColWidth="9.08984375" defaultRowHeight="13"/>
  <cols>
    <col min="1" max="1" width="38.08984375" style="133" customWidth="1"/>
    <col min="2" max="2" width="13" style="131" bestFit="1" customWidth="1"/>
    <col min="3" max="4" width="7.54296875" style="134" bestFit="1" customWidth="1"/>
    <col min="5" max="5" width="9.08984375" style="134"/>
    <col min="6" max="6" width="6.08984375" style="135" customWidth="1"/>
    <col min="7" max="7" width="5.90625" style="135" bestFit="1" customWidth="1"/>
    <col min="8" max="8" width="7.36328125" style="134" bestFit="1" customWidth="1"/>
    <col min="9" max="9" width="6.08984375" style="135" bestFit="1" customWidth="1"/>
    <col min="10" max="10" width="6" style="135" bestFit="1" customWidth="1"/>
    <col min="11" max="11" width="6.90625" style="135" bestFit="1" customWidth="1"/>
    <col min="12" max="12" width="8.6328125" style="132" bestFit="1" customWidth="1"/>
    <col min="13" max="13" width="8.08984375" style="131" bestFit="1" customWidth="1"/>
    <col min="14" max="14" width="8.08984375" style="131" customWidth="1"/>
    <col min="15" max="15" width="5.36328125" style="131" customWidth="1"/>
    <col min="16" max="16" width="7.36328125" style="131" customWidth="1"/>
    <col min="17" max="17" width="7.36328125" style="131" bestFit="1" customWidth="1"/>
    <col min="18" max="18" width="8.08984375" style="131" bestFit="1" customWidth="1"/>
    <col min="19" max="20" width="7.36328125" style="131" bestFit="1" customWidth="1"/>
    <col min="21" max="21" width="8.36328125" style="131" bestFit="1" customWidth="1"/>
    <col min="22" max="22" width="6.90625" style="131" bestFit="1" customWidth="1"/>
    <col min="23" max="25" width="5.36328125" style="131" customWidth="1"/>
    <col min="26" max="26" width="5.36328125" style="135" customWidth="1"/>
    <col min="27" max="27" width="8.08984375" style="132" bestFit="1" customWidth="1"/>
    <col min="28" max="28" width="6.6328125" style="132" bestFit="1" customWidth="1"/>
    <col min="29" max="30" width="5.54296875" style="131" customWidth="1"/>
    <col min="31" max="31" width="8.6328125" style="131" bestFit="1" customWidth="1"/>
    <col min="32" max="32" width="8.6328125" style="131" customWidth="1"/>
    <col min="33" max="33" width="5.54296875" style="131" customWidth="1"/>
    <col min="34" max="34" width="5.90625" style="131" bestFit="1" customWidth="1"/>
    <col min="35" max="36" width="7" style="131" customWidth="1"/>
    <col min="37" max="40" width="5.54296875" style="131" customWidth="1"/>
    <col min="41" max="41" width="8.6328125" style="132" bestFit="1" customWidth="1"/>
    <col min="42" max="42" width="4.36328125" style="132" bestFit="1" customWidth="1"/>
    <col min="43" max="43" width="9.36328125" style="131" bestFit="1" customWidth="1"/>
    <col min="44" max="16384" width="9.08984375" style="131"/>
  </cols>
  <sheetData>
    <row r="1" spans="1:43" ht="120" thickBot="1">
      <c r="A1" s="212" t="s">
        <v>427</v>
      </c>
      <c r="B1" s="211" t="s">
        <v>428</v>
      </c>
      <c r="C1" s="213" t="s">
        <v>159</v>
      </c>
      <c r="D1" s="214" t="s">
        <v>160</v>
      </c>
      <c r="E1" s="209" t="s">
        <v>161</v>
      </c>
      <c r="F1" s="208" t="s">
        <v>162</v>
      </c>
      <c r="G1" s="208" t="s">
        <v>163</v>
      </c>
      <c r="H1" s="210" t="s">
        <v>164</v>
      </c>
      <c r="I1" s="214" t="s">
        <v>165</v>
      </c>
      <c r="J1" s="209" t="s">
        <v>166</v>
      </c>
      <c r="K1" s="209" t="s">
        <v>167</v>
      </c>
      <c r="L1" s="210" t="s">
        <v>168</v>
      </c>
      <c r="M1" s="214" t="s">
        <v>169</v>
      </c>
      <c r="N1" s="220" t="s">
        <v>442</v>
      </c>
      <c r="O1" s="209" t="s">
        <v>170</v>
      </c>
      <c r="P1" s="209" t="s">
        <v>171</v>
      </c>
      <c r="Q1" s="209" t="s">
        <v>172</v>
      </c>
      <c r="R1" s="209" t="s">
        <v>173</v>
      </c>
      <c r="S1" s="209" t="s">
        <v>174</v>
      </c>
      <c r="T1" s="209" t="s">
        <v>175</v>
      </c>
      <c r="U1" s="209" t="s">
        <v>176</v>
      </c>
      <c r="V1" s="209" t="s">
        <v>177</v>
      </c>
      <c r="W1" s="208" t="s">
        <v>178</v>
      </c>
      <c r="X1" s="208" t="s">
        <v>179</v>
      </c>
      <c r="Y1" s="208" t="s">
        <v>180</v>
      </c>
      <c r="Z1" s="209" t="s">
        <v>181</v>
      </c>
      <c r="AA1" s="210" t="s">
        <v>182</v>
      </c>
      <c r="AB1" s="215" t="s">
        <v>183</v>
      </c>
      <c r="AC1" s="216" t="s">
        <v>184</v>
      </c>
      <c r="AD1" s="209" t="s">
        <v>185</v>
      </c>
      <c r="AE1" s="221" t="s">
        <v>443</v>
      </c>
      <c r="AF1" s="218" t="s">
        <v>444</v>
      </c>
      <c r="AG1" s="209" t="s">
        <v>186</v>
      </c>
      <c r="AH1" s="209" t="s">
        <v>187</v>
      </c>
      <c r="AI1" s="221" t="s">
        <v>445</v>
      </c>
      <c r="AJ1" s="218" t="s">
        <v>446</v>
      </c>
      <c r="AK1" s="221" t="s">
        <v>447</v>
      </c>
      <c r="AL1" s="218" t="s">
        <v>448</v>
      </c>
      <c r="AM1" s="219" t="s">
        <v>449</v>
      </c>
      <c r="AN1" s="210" t="s">
        <v>188</v>
      </c>
      <c r="AO1" s="210" t="s">
        <v>189</v>
      </c>
      <c r="AP1" s="215" t="s">
        <v>190</v>
      </c>
      <c r="AQ1" s="217" t="s">
        <v>191</v>
      </c>
    </row>
    <row r="2" spans="1:43">
      <c r="A2" s="291" t="s">
        <v>192</v>
      </c>
      <c r="B2" s="292"/>
      <c r="C2" s="293">
        <f>SUM(D2:G2)</f>
        <v>0</v>
      </c>
      <c r="D2" s="294">
        <v>0</v>
      </c>
      <c r="E2" s="295"/>
      <c r="F2" s="296"/>
      <c r="G2" s="296"/>
      <c r="H2" s="297">
        <f>SUM(I2:K2)</f>
        <v>815.92434898628403</v>
      </c>
      <c r="I2" s="298">
        <v>688.22034898628408</v>
      </c>
      <c r="J2" s="299">
        <v>127.70399999999999</v>
      </c>
      <c r="K2" s="300"/>
      <c r="L2" s="297">
        <f>SUM(M2:Z2)</f>
        <v>0</v>
      </c>
      <c r="M2" s="298"/>
      <c r="N2" s="301"/>
      <c r="O2" s="302"/>
      <c r="P2" s="302"/>
      <c r="Q2" s="302"/>
      <c r="R2" s="302"/>
      <c r="S2" s="302"/>
      <c r="T2" s="302"/>
      <c r="U2" s="302"/>
      <c r="V2" s="302"/>
      <c r="W2" s="296"/>
      <c r="X2" s="296"/>
      <c r="Y2" s="296"/>
      <c r="Z2" s="300"/>
      <c r="AA2" s="297">
        <v>2751.9191872187112</v>
      </c>
      <c r="AB2" s="303">
        <f>SUM(AC2:AM2)</f>
        <v>1334.658297317769</v>
      </c>
      <c r="AC2" s="304">
        <v>59.691708987970003</v>
      </c>
      <c r="AD2" s="300">
        <v>743.01992281532614</v>
      </c>
      <c r="AE2" s="300">
        <v>248.90859762015592</v>
      </c>
      <c r="AF2" s="300">
        <v>139.99992739520798</v>
      </c>
      <c r="AG2" s="300">
        <v>33.531818868055431</v>
      </c>
      <c r="AH2" s="300">
        <v>16.813132576534866</v>
      </c>
      <c r="AI2" s="300">
        <v>31.064467987392003</v>
      </c>
      <c r="AJ2" s="300">
        <v>2.6691993220799999</v>
      </c>
      <c r="AK2" s="298">
        <v>1.8899880806415161</v>
      </c>
      <c r="AL2" s="298">
        <v>13.54608560366562</v>
      </c>
      <c r="AM2" s="296">
        <v>43.523448060739646</v>
      </c>
      <c r="AN2" s="305">
        <v>145.43710297949829</v>
      </c>
      <c r="AO2" s="305"/>
      <c r="AP2" s="303"/>
      <c r="AQ2" s="306">
        <f>C2+H2+L2+AA2+AB2+AN2+AO2+AP2</f>
        <v>5047.9389365022625</v>
      </c>
    </row>
    <row r="3" spans="1:43">
      <c r="A3" s="307" t="s">
        <v>193</v>
      </c>
      <c r="B3" s="308"/>
      <c r="C3" s="309">
        <f>SUM(D3:G3)</f>
        <v>903.49466255082825</v>
      </c>
      <c r="D3" s="310">
        <v>829.57460107090037</v>
      </c>
      <c r="E3" s="311">
        <v>61.722867734674637</v>
      </c>
      <c r="F3" s="312"/>
      <c r="G3" s="312">
        <v>12.197193745253209</v>
      </c>
      <c r="H3" s="313">
        <f>SUM(I3:K3)</f>
        <v>0</v>
      </c>
      <c r="I3" s="314"/>
      <c r="J3" s="315"/>
      <c r="K3" s="316"/>
      <c r="L3" s="313">
        <f>SUM(M3:Z3)</f>
        <v>9138.5577999094057</v>
      </c>
      <c r="M3" s="314">
        <v>3053.4742963851995</v>
      </c>
      <c r="N3" s="314">
        <v>16.633377499200002</v>
      </c>
      <c r="O3" s="316">
        <v>0</v>
      </c>
      <c r="P3" s="316">
        <v>564.2364083333332</v>
      </c>
      <c r="Q3" s="316">
        <v>369.14638715136005</v>
      </c>
      <c r="R3" s="316">
        <v>1542.2444022448799</v>
      </c>
      <c r="S3" s="316">
        <v>82.827948630790956</v>
      </c>
      <c r="T3" s="316">
        <v>157.5463640726893</v>
      </c>
      <c r="U3" s="316">
        <v>2932.6955801163149</v>
      </c>
      <c r="V3" s="316">
        <v>166.37647928144222</v>
      </c>
      <c r="W3" s="312">
        <v>7.5616539426795564</v>
      </c>
      <c r="X3" s="312">
        <v>200.83222211696253</v>
      </c>
      <c r="Y3" s="312">
        <v>1.2281470084248403</v>
      </c>
      <c r="Z3" s="316">
        <v>43.754533126130625</v>
      </c>
      <c r="AA3" s="313">
        <v>1728.338063506957</v>
      </c>
      <c r="AB3" s="317">
        <f>SUM(AC3:AM3)</f>
        <v>151.93355907200862</v>
      </c>
      <c r="AC3" s="318"/>
      <c r="AD3" s="316"/>
      <c r="AE3" s="316">
        <v>24.282116302936618</v>
      </c>
      <c r="AF3" s="316"/>
      <c r="AG3" s="316"/>
      <c r="AH3" s="316"/>
      <c r="AI3" s="316">
        <v>104.81441230492801</v>
      </c>
      <c r="AJ3" s="316">
        <v>22.837030464144</v>
      </c>
      <c r="AK3" s="314"/>
      <c r="AL3" s="314"/>
      <c r="AM3" s="312"/>
      <c r="AN3" s="319"/>
      <c r="AO3" s="319">
        <v>139.45061680000001</v>
      </c>
      <c r="AP3" s="317"/>
      <c r="AQ3" s="320">
        <f t="shared" ref="AQ3:AQ20" si="0">C3+H3+L3+AA3+AB3+AN3+AO3+AP3</f>
        <v>12061.7747018392</v>
      </c>
    </row>
    <row r="4" spans="1:43">
      <c r="A4" s="307" t="s">
        <v>194</v>
      </c>
      <c r="B4" s="308"/>
      <c r="C4" s="309">
        <f>SUM(D4:G4)</f>
        <v>15.186580890896002</v>
      </c>
      <c r="D4" s="310">
        <v>0</v>
      </c>
      <c r="E4" s="321">
        <v>14.097722162000002</v>
      </c>
      <c r="F4" s="312"/>
      <c r="G4" s="312">
        <v>1.0888587288959999</v>
      </c>
      <c r="H4" s="313">
        <f>SUM(I4:K4)</f>
        <v>7.0330680000000001</v>
      </c>
      <c r="I4" s="314"/>
      <c r="J4" s="315"/>
      <c r="K4" s="316">
        <v>7.0330680000000001</v>
      </c>
      <c r="L4" s="313">
        <f>SUM(M4:Z4)</f>
        <v>1717.0624747879344</v>
      </c>
      <c r="M4" s="314">
        <v>0</v>
      </c>
      <c r="N4" s="314">
        <v>0</v>
      </c>
      <c r="O4" s="316"/>
      <c r="P4" s="316">
        <v>364.52221864444448</v>
      </c>
      <c r="Q4" s="316">
        <v>21.672508399360005</v>
      </c>
      <c r="R4" s="316">
        <v>156.29379915984001</v>
      </c>
      <c r="S4" s="316">
        <v>986.60611760112999</v>
      </c>
      <c r="T4" s="316">
        <v>35.289733288720633</v>
      </c>
      <c r="U4" s="316">
        <v>102.14625414775992</v>
      </c>
      <c r="V4" s="316">
        <v>2.9088437938490893E-3</v>
      </c>
      <c r="W4" s="312">
        <v>36.297317128453038</v>
      </c>
      <c r="X4" s="312">
        <v>5.4694689952000006</v>
      </c>
      <c r="Y4" s="312">
        <v>1.8500297569930473E-2</v>
      </c>
      <c r="Z4" s="316">
        <v>8.7436482816626366</v>
      </c>
      <c r="AA4" s="313">
        <v>0</v>
      </c>
      <c r="AB4" s="317">
        <f>SUM(AC4:AM4)</f>
        <v>9.4476585178560004</v>
      </c>
      <c r="AC4" s="318"/>
      <c r="AD4" s="316"/>
      <c r="AE4" s="316">
        <v>0.41264639999999991</v>
      </c>
      <c r="AF4" s="316"/>
      <c r="AG4" s="316"/>
      <c r="AH4" s="316"/>
      <c r="AI4" s="316">
        <v>9.0350121178560006</v>
      </c>
      <c r="AJ4" s="316">
        <v>0</v>
      </c>
      <c r="AK4" s="314"/>
      <c r="AL4" s="314"/>
      <c r="AM4" s="312"/>
      <c r="AN4" s="319"/>
      <c r="AO4" s="319">
        <v>141.83539077999998</v>
      </c>
      <c r="AP4" s="317"/>
      <c r="AQ4" s="320">
        <f t="shared" si="0"/>
        <v>1890.5651729766864</v>
      </c>
    </row>
    <row r="5" spans="1:43">
      <c r="A5" s="307" t="s">
        <v>195</v>
      </c>
      <c r="B5" s="308"/>
      <c r="C5" s="309">
        <f>SUM(D5:G5)</f>
        <v>0</v>
      </c>
      <c r="D5" s="310"/>
      <c r="E5" s="321"/>
      <c r="F5" s="312"/>
      <c r="G5" s="312"/>
      <c r="H5" s="313">
        <f>SUM(I5:K5)</f>
        <v>0</v>
      </c>
      <c r="I5" s="314"/>
      <c r="J5" s="315"/>
      <c r="K5" s="316"/>
      <c r="L5" s="313">
        <f>SUM(M5:Z5)</f>
        <v>172.71258946798309</v>
      </c>
      <c r="M5" s="314"/>
      <c r="N5" s="314"/>
      <c r="O5" s="316"/>
      <c r="P5" s="316"/>
      <c r="Q5" s="316"/>
      <c r="R5" s="316"/>
      <c r="S5" s="316">
        <v>15.730078096892656</v>
      </c>
      <c r="T5" s="316"/>
      <c r="U5" s="316">
        <v>156.98251137109042</v>
      </c>
      <c r="V5" s="316"/>
      <c r="W5" s="312"/>
      <c r="X5" s="312"/>
      <c r="Y5" s="312"/>
      <c r="Z5" s="316"/>
      <c r="AA5" s="313"/>
      <c r="AB5" s="317">
        <f>SUM(AC5:AM5)</f>
        <v>0</v>
      </c>
      <c r="AC5" s="318"/>
      <c r="AD5" s="316"/>
      <c r="AE5" s="316"/>
      <c r="AF5" s="316"/>
      <c r="AG5" s="316"/>
      <c r="AH5" s="316"/>
      <c r="AI5" s="316"/>
      <c r="AJ5" s="316"/>
      <c r="AK5" s="314"/>
      <c r="AL5" s="314"/>
      <c r="AM5" s="312"/>
      <c r="AN5" s="319"/>
      <c r="AO5" s="319"/>
      <c r="AP5" s="317"/>
      <c r="AQ5" s="320">
        <f t="shared" si="0"/>
        <v>172.71258946798309</v>
      </c>
    </row>
    <row r="6" spans="1:43" ht="13.5" thickBot="1">
      <c r="A6" s="322" t="s">
        <v>196</v>
      </c>
      <c r="B6" s="323"/>
      <c r="C6" s="309">
        <f>SUM(D6:G6)</f>
        <v>-101.25634942971131</v>
      </c>
      <c r="D6" s="324">
        <v>-101.869888772661</v>
      </c>
      <c r="E6" s="312">
        <v>-0.8079766727235479</v>
      </c>
      <c r="F6" s="325"/>
      <c r="G6" s="325">
        <v>1.4215160156732278</v>
      </c>
      <c r="H6" s="326">
        <f>SUM(I6:K6)</f>
        <v>-122.93905189963694</v>
      </c>
      <c r="I6" s="327">
        <v>-136.53826589963694</v>
      </c>
      <c r="J6" s="328">
        <v>0</v>
      </c>
      <c r="K6" s="327">
        <v>13.599214000000003</v>
      </c>
      <c r="L6" s="326">
        <f>SUM(M6:Z6)</f>
        <v>151.33981188504902</v>
      </c>
      <c r="M6" s="314">
        <v>38.730964773999993</v>
      </c>
      <c r="N6" s="314">
        <v>-8.8751519999999999</v>
      </c>
      <c r="O6" s="316"/>
      <c r="P6" s="316">
        <v>-9.6980083333333713</v>
      </c>
      <c r="Q6" s="316">
        <v>12.883201938880001</v>
      </c>
      <c r="R6" s="316">
        <v>82.12024884504001</v>
      </c>
      <c r="S6" s="316">
        <v>23.637599999999999</v>
      </c>
      <c r="T6" s="316">
        <v>1.4659197380156652</v>
      </c>
      <c r="U6" s="316">
        <v>8.3874136006762399</v>
      </c>
      <c r="V6" s="316">
        <v>3.2040911090633046</v>
      </c>
      <c r="W6" s="325">
        <v>-0.51646778729281662</v>
      </c>
      <c r="X6" s="325">
        <v>0</v>
      </c>
      <c r="Y6" s="325">
        <v>0</v>
      </c>
      <c r="Z6" s="327">
        <v>0</v>
      </c>
      <c r="AA6" s="326">
        <v>0</v>
      </c>
      <c r="AB6" s="329">
        <f>SUM(AC6:AM6)</f>
        <v>4.4601014379600006</v>
      </c>
      <c r="AC6" s="330"/>
      <c r="AD6" s="331"/>
      <c r="AE6" s="331">
        <v>0.26707427819999968</v>
      </c>
      <c r="AF6" s="331"/>
      <c r="AG6" s="331"/>
      <c r="AH6" s="331"/>
      <c r="AI6" s="331">
        <v>1.7828522013120007</v>
      </c>
      <c r="AJ6" s="331">
        <v>2.4101749584479997</v>
      </c>
      <c r="AK6" s="327"/>
      <c r="AL6" s="327"/>
      <c r="AM6" s="325"/>
      <c r="AN6" s="332"/>
      <c r="AO6" s="332"/>
      <c r="AP6" s="329"/>
      <c r="AQ6" s="333">
        <f t="shared" si="0"/>
        <v>-68.395488006339221</v>
      </c>
    </row>
    <row r="7" spans="1:43">
      <c r="A7" s="334" t="s">
        <v>197</v>
      </c>
      <c r="B7" s="335"/>
      <c r="C7" s="336">
        <f t="shared" ref="C7:AP7" si="1">C2+C3-C4-C5+C6</f>
        <v>787.05173223022086</v>
      </c>
      <c r="D7" s="337">
        <f t="shared" si="1"/>
        <v>727.70471229823943</v>
      </c>
      <c r="E7" s="338">
        <f t="shared" si="1"/>
        <v>46.817168899951085</v>
      </c>
      <c r="F7" s="338">
        <f t="shared" si="1"/>
        <v>0</v>
      </c>
      <c r="G7" s="338">
        <f t="shared" si="1"/>
        <v>12.529851032030438</v>
      </c>
      <c r="H7" s="339">
        <f t="shared" si="1"/>
        <v>685.95222908664709</v>
      </c>
      <c r="I7" s="337">
        <f t="shared" si="1"/>
        <v>551.68208308664714</v>
      </c>
      <c r="J7" s="340">
        <f t="shared" si="1"/>
        <v>127.70399999999999</v>
      </c>
      <c r="K7" s="338">
        <f t="shared" si="1"/>
        <v>6.5661460000000034</v>
      </c>
      <c r="L7" s="339">
        <f t="shared" si="1"/>
        <v>7400.1225475385372</v>
      </c>
      <c r="M7" s="337">
        <f t="shared" si="1"/>
        <v>3092.2052611591994</v>
      </c>
      <c r="N7" s="337">
        <f t="shared" si="1"/>
        <v>7.7582254992000017</v>
      </c>
      <c r="O7" s="338">
        <f t="shared" si="1"/>
        <v>0</v>
      </c>
      <c r="P7" s="338">
        <f t="shared" si="1"/>
        <v>190.01618135555535</v>
      </c>
      <c r="Q7" s="338">
        <f t="shared" si="1"/>
        <v>360.35708069088003</v>
      </c>
      <c r="R7" s="338">
        <f t="shared" si="1"/>
        <v>1468.0708519300797</v>
      </c>
      <c r="S7" s="338">
        <f t="shared" si="1"/>
        <v>-895.87064706723163</v>
      </c>
      <c r="T7" s="338">
        <f t="shared" si="1"/>
        <v>123.72255052198433</v>
      </c>
      <c r="U7" s="338">
        <f t="shared" si="1"/>
        <v>2681.9542281981408</v>
      </c>
      <c r="V7" s="338">
        <f t="shared" si="1"/>
        <v>169.57766154671168</v>
      </c>
      <c r="W7" s="338">
        <f t="shared" si="1"/>
        <v>-29.252130973066301</v>
      </c>
      <c r="X7" s="338">
        <f t="shared" si="1"/>
        <v>195.36275312176252</v>
      </c>
      <c r="Y7" s="338">
        <f t="shared" si="1"/>
        <v>1.2096467108549098</v>
      </c>
      <c r="Z7" s="338">
        <f t="shared" si="1"/>
        <v>35.010884844467988</v>
      </c>
      <c r="AA7" s="339">
        <f t="shared" si="1"/>
        <v>4480.2572507256682</v>
      </c>
      <c r="AB7" s="339">
        <f t="shared" si="1"/>
        <v>1481.6042993098815</v>
      </c>
      <c r="AC7" s="337">
        <f t="shared" si="1"/>
        <v>59.691708987970003</v>
      </c>
      <c r="AD7" s="338">
        <f t="shared" si="1"/>
        <v>743.01992281532614</v>
      </c>
      <c r="AE7" s="338">
        <f t="shared" si="1"/>
        <v>273.04514180129252</v>
      </c>
      <c r="AF7" s="338">
        <f t="shared" si="1"/>
        <v>139.99992739520798</v>
      </c>
      <c r="AG7" s="338">
        <f t="shared" si="1"/>
        <v>33.531818868055431</v>
      </c>
      <c r="AH7" s="338">
        <f t="shared" si="1"/>
        <v>16.813132576534866</v>
      </c>
      <c r="AI7" s="338">
        <f t="shared" si="1"/>
        <v>128.62672037577602</v>
      </c>
      <c r="AJ7" s="338">
        <f t="shared" si="1"/>
        <v>27.916404744672001</v>
      </c>
      <c r="AK7" s="341">
        <f t="shared" si="1"/>
        <v>1.8899880806415161</v>
      </c>
      <c r="AL7" s="341">
        <f t="shared" si="1"/>
        <v>13.54608560366562</v>
      </c>
      <c r="AM7" s="337">
        <f t="shared" si="1"/>
        <v>43.523448060739646</v>
      </c>
      <c r="AN7" s="339">
        <f t="shared" si="1"/>
        <v>145.43710297949829</v>
      </c>
      <c r="AO7" s="339">
        <f t="shared" si="1"/>
        <v>-2.3847739799999772</v>
      </c>
      <c r="AP7" s="342">
        <f t="shared" si="1"/>
        <v>0</v>
      </c>
      <c r="AQ7" s="343">
        <f t="shared" si="0"/>
        <v>14978.040387890453</v>
      </c>
    </row>
    <row r="8" spans="1:43" ht="13.5" thickBot="1">
      <c r="A8" s="344" t="s">
        <v>198</v>
      </c>
      <c r="B8" s="345"/>
      <c r="C8" s="346">
        <f t="shared" ref="C8:AP8" si="2">C7-C27</f>
        <v>787.05173223022086</v>
      </c>
      <c r="D8" s="347">
        <f t="shared" si="2"/>
        <v>727.70471229823943</v>
      </c>
      <c r="E8" s="348">
        <f t="shared" si="2"/>
        <v>46.817168899951085</v>
      </c>
      <c r="F8" s="349">
        <f t="shared" si="2"/>
        <v>0</v>
      </c>
      <c r="G8" s="349">
        <f t="shared" si="2"/>
        <v>12.529851032030438</v>
      </c>
      <c r="H8" s="350">
        <f t="shared" si="2"/>
        <v>685.95222908664709</v>
      </c>
      <c r="I8" s="347">
        <f t="shared" si="2"/>
        <v>551.68208308664714</v>
      </c>
      <c r="J8" s="351">
        <f t="shared" si="2"/>
        <v>127.70399999999999</v>
      </c>
      <c r="K8" s="348">
        <f t="shared" si="2"/>
        <v>6.5661460000000034</v>
      </c>
      <c r="L8" s="350">
        <f t="shared" si="2"/>
        <v>7400.1225475385372</v>
      </c>
      <c r="M8" s="347">
        <f t="shared" si="2"/>
        <v>3092.2052611591994</v>
      </c>
      <c r="N8" s="347">
        <f t="shared" si="2"/>
        <v>7.7582254992000017</v>
      </c>
      <c r="O8" s="348">
        <f t="shared" si="2"/>
        <v>0</v>
      </c>
      <c r="P8" s="348">
        <f t="shared" si="2"/>
        <v>190.01618135555535</v>
      </c>
      <c r="Q8" s="348">
        <f t="shared" si="2"/>
        <v>360.35708069088003</v>
      </c>
      <c r="R8" s="348">
        <f t="shared" si="2"/>
        <v>1468.0708519300797</v>
      </c>
      <c r="S8" s="348">
        <f t="shared" si="2"/>
        <v>-895.87064706723163</v>
      </c>
      <c r="T8" s="348">
        <f t="shared" si="2"/>
        <v>123.72255052198433</v>
      </c>
      <c r="U8" s="348">
        <f t="shared" si="2"/>
        <v>2681.9542281981408</v>
      </c>
      <c r="V8" s="348">
        <f t="shared" si="2"/>
        <v>169.57766154671168</v>
      </c>
      <c r="W8" s="349">
        <f t="shared" si="2"/>
        <v>-29.252130973066301</v>
      </c>
      <c r="X8" s="349">
        <f t="shared" si="2"/>
        <v>195.36275312176252</v>
      </c>
      <c r="Y8" s="349">
        <f t="shared" si="2"/>
        <v>1.2096467108549098</v>
      </c>
      <c r="Z8" s="348">
        <f t="shared" si="2"/>
        <v>35.010884844467988</v>
      </c>
      <c r="AA8" s="350">
        <f t="shared" si="2"/>
        <v>4480.2572507256682</v>
      </c>
      <c r="AB8" s="352">
        <f t="shared" si="2"/>
        <v>1481.6042993098815</v>
      </c>
      <c r="AC8" s="347">
        <f t="shared" si="2"/>
        <v>59.691708987970003</v>
      </c>
      <c r="AD8" s="348">
        <f t="shared" si="2"/>
        <v>743.01992281532614</v>
      </c>
      <c r="AE8" s="348">
        <f t="shared" si="2"/>
        <v>273.04514180129252</v>
      </c>
      <c r="AF8" s="348">
        <f t="shared" si="2"/>
        <v>139.99992739520798</v>
      </c>
      <c r="AG8" s="348">
        <f t="shared" si="2"/>
        <v>33.531818868055431</v>
      </c>
      <c r="AH8" s="348">
        <f t="shared" si="2"/>
        <v>16.813132576534866</v>
      </c>
      <c r="AI8" s="348">
        <f t="shared" si="2"/>
        <v>128.62672037577602</v>
      </c>
      <c r="AJ8" s="348">
        <f t="shared" si="2"/>
        <v>27.916404744672001</v>
      </c>
      <c r="AK8" s="353">
        <f t="shared" si="2"/>
        <v>1.8899880806415161</v>
      </c>
      <c r="AL8" s="353">
        <f t="shared" si="2"/>
        <v>13.54608560366562</v>
      </c>
      <c r="AM8" s="347">
        <f t="shared" si="2"/>
        <v>43.523448060739646</v>
      </c>
      <c r="AN8" s="350">
        <f t="shared" si="2"/>
        <v>145.43710297949829</v>
      </c>
      <c r="AO8" s="350">
        <f t="shared" si="2"/>
        <v>-2.3847739799999772</v>
      </c>
      <c r="AP8" s="347">
        <f t="shared" si="2"/>
        <v>0</v>
      </c>
      <c r="AQ8" s="354">
        <f t="shared" si="0"/>
        <v>14978.040387890453</v>
      </c>
    </row>
    <row r="9" spans="1:43">
      <c r="A9" s="334" t="s">
        <v>199</v>
      </c>
      <c r="B9" s="335"/>
      <c r="C9" s="336">
        <f t="shared" ref="C9:AP9" si="3">SUM(C10:C14)</f>
        <v>489.13419536754503</v>
      </c>
      <c r="D9" s="341">
        <f t="shared" si="3"/>
        <v>489.13419536754503</v>
      </c>
      <c r="E9" s="338">
        <f t="shared" si="3"/>
        <v>0</v>
      </c>
      <c r="F9" s="355">
        <f t="shared" si="3"/>
        <v>0</v>
      </c>
      <c r="G9" s="355">
        <f t="shared" si="3"/>
        <v>0</v>
      </c>
      <c r="H9" s="339">
        <f t="shared" si="3"/>
        <v>541.02658367795425</v>
      </c>
      <c r="I9" s="341">
        <f t="shared" si="3"/>
        <v>541.02658367795425</v>
      </c>
      <c r="J9" s="340">
        <f t="shared" si="3"/>
        <v>0</v>
      </c>
      <c r="K9" s="338">
        <f t="shared" si="3"/>
        <v>0</v>
      </c>
      <c r="L9" s="339">
        <f t="shared" si="3"/>
        <v>3165.7216476484605</v>
      </c>
      <c r="M9" s="338">
        <f t="shared" si="3"/>
        <v>3092.2052611591994</v>
      </c>
      <c r="N9" s="338">
        <f t="shared" ref="N9" si="4">SUM(N10:N14)</f>
        <v>38.786602361842682</v>
      </c>
      <c r="O9" s="338">
        <f t="shared" si="3"/>
        <v>0</v>
      </c>
      <c r="P9" s="338">
        <f t="shared" si="3"/>
        <v>0</v>
      </c>
      <c r="Q9" s="338">
        <f t="shared" si="3"/>
        <v>0</v>
      </c>
      <c r="R9" s="338">
        <f t="shared" si="3"/>
        <v>0</v>
      </c>
      <c r="S9" s="338">
        <f t="shared" si="3"/>
        <v>25.868327226603597</v>
      </c>
      <c r="T9" s="338">
        <f t="shared" si="3"/>
        <v>0.63499472294399995</v>
      </c>
      <c r="U9" s="338">
        <f t="shared" si="3"/>
        <v>8.2264621778709284</v>
      </c>
      <c r="V9" s="338">
        <f t="shared" si="3"/>
        <v>0</v>
      </c>
      <c r="W9" s="355">
        <f t="shared" si="3"/>
        <v>0</v>
      </c>
      <c r="X9" s="355">
        <f t="shared" si="3"/>
        <v>0</v>
      </c>
      <c r="Y9" s="355">
        <f t="shared" si="3"/>
        <v>0</v>
      </c>
      <c r="Z9" s="338">
        <f t="shared" si="3"/>
        <v>0</v>
      </c>
      <c r="AA9" s="339">
        <f t="shared" si="3"/>
        <v>2501.2994242635782</v>
      </c>
      <c r="AB9" s="337">
        <f t="shared" si="3"/>
        <v>215.90352917717644</v>
      </c>
      <c r="AC9" s="356">
        <f t="shared" si="3"/>
        <v>0</v>
      </c>
      <c r="AD9" s="338">
        <f t="shared" si="3"/>
        <v>0</v>
      </c>
      <c r="AE9" s="338">
        <f t="shared" si="3"/>
        <v>76.028615684916531</v>
      </c>
      <c r="AF9" s="338">
        <f t="shared" ref="AF9" si="5">SUM(AF10:AF14)</f>
        <v>99.30702317107577</v>
      </c>
      <c r="AG9" s="338">
        <f t="shared" si="3"/>
        <v>33.531818868055431</v>
      </c>
      <c r="AH9" s="338">
        <f t="shared" si="3"/>
        <v>7.0360714531287174</v>
      </c>
      <c r="AI9" s="338">
        <f t="shared" si="3"/>
        <v>0</v>
      </c>
      <c r="AJ9" s="338">
        <f t="shared" ref="AJ9" si="6">SUM(AJ10:AJ14)</f>
        <v>0</v>
      </c>
      <c r="AK9" s="341">
        <f t="shared" si="3"/>
        <v>0</v>
      </c>
      <c r="AL9" s="341">
        <f t="shared" ref="AL9" si="7">SUM(AL10:AL14)</f>
        <v>0</v>
      </c>
      <c r="AM9" s="355">
        <f t="shared" si="3"/>
        <v>0</v>
      </c>
      <c r="AN9" s="339">
        <f t="shared" si="3"/>
        <v>90.714163374524205</v>
      </c>
      <c r="AO9" s="339">
        <f t="shared" si="3"/>
        <v>54.38453208</v>
      </c>
      <c r="AP9" s="337">
        <f t="shared" si="3"/>
        <v>0</v>
      </c>
      <c r="AQ9" s="357">
        <f t="shared" si="0"/>
        <v>7058.184075589239</v>
      </c>
    </row>
    <row r="10" spans="1:43">
      <c r="A10" s="358" t="s">
        <v>603</v>
      </c>
      <c r="B10" s="359"/>
      <c r="C10" s="360">
        <f>SUM(D10:G10)</f>
        <v>489.13419536754503</v>
      </c>
      <c r="D10" s="361">
        <v>489.13419536754503</v>
      </c>
      <c r="E10" s="362"/>
      <c r="F10" s="363"/>
      <c r="G10" s="363"/>
      <c r="H10" s="364">
        <f>SUM(I10:K10)</f>
        <v>467.10845991760607</v>
      </c>
      <c r="I10" s="361">
        <v>467.10845991760607</v>
      </c>
      <c r="J10" s="365">
        <v>0</v>
      </c>
      <c r="K10" s="362"/>
      <c r="L10" s="364">
        <f>SUM(M10:Z10)</f>
        <v>34.094789404474525</v>
      </c>
      <c r="M10" s="362"/>
      <c r="N10" s="362"/>
      <c r="O10" s="362"/>
      <c r="P10" s="362"/>
      <c r="Q10" s="362"/>
      <c r="R10" s="362"/>
      <c r="S10" s="362">
        <v>25.868327226603597</v>
      </c>
      <c r="T10" s="362"/>
      <c r="U10" s="362">
        <v>8.2264621778709284</v>
      </c>
      <c r="V10" s="362"/>
      <c r="W10" s="363"/>
      <c r="X10" s="363"/>
      <c r="Y10" s="363"/>
      <c r="Z10" s="362"/>
      <c r="AA10" s="364">
        <v>2187.6033883210698</v>
      </c>
      <c r="AB10" s="366">
        <f>SUM(AC10:AM10)</f>
        <v>205.30590173319058</v>
      </c>
      <c r="AC10" s="367"/>
      <c r="AD10" s="362"/>
      <c r="AE10" s="362">
        <v>72.467059694059387</v>
      </c>
      <c r="AF10" s="362">
        <v>99.30702317107577</v>
      </c>
      <c r="AG10" s="362">
        <v>33.531818868055431</v>
      </c>
      <c r="AH10" s="362"/>
      <c r="AI10" s="362"/>
      <c r="AJ10" s="362"/>
      <c r="AK10" s="361"/>
      <c r="AL10" s="361"/>
      <c r="AM10" s="363"/>
      <c r="AN10" s="368">
        <v>90.714163374524205</v>
      </c>
      <c r="AO10" s="364"/>
      <c r="AP10" s="366"/>
      <c r="AQ10" s="369">
        <f t="shared" si="0"/>
        <v>3473.9608981184101</v>
      </c>
    </row>
    <row r="11" spans="1:43">
      <c r="A11" s="307" t="s">
        <v>604</v>
      </c>
      <c r="B11" s="308"/>
      <c r="C11" s="309">
        <f>SUM(D11:G11)</f>
        <v>0</v>
      </c>
      <c r="D11" s="314">
        <v>0</v>
      </c>
      <c r="E11" s="316"/>
      <c r="F11" s="312"/>
      <c r="G11" s="312"/>
      <c r="H11" s="313">
        <f>SUM(I11:K11)</f>
        <v>5.8425469182429177</v>
      </c>
      <c r="I11" s="314">
        <v>5.8425469182429177</v>
      </c>
      <c r="J11" s="315"/>
      <c r="K11" s="316"/>
      <c r="L11" s="313">
        <f>SUM(M11:Z11)</f>
        <v>0.63499472294399995</v>
      </c>
      <c r="M11" s="316"/>
      <c r="N11" s="370"/>
      <c r="O11" s="370">
        <v>0</v>
      </c>
      <c r="P11" s="316"/>
      <c r="Q11" s="316"/>
      <c r="R11" s="316"/>
      <c r="S11" s="316">
        <v>0</v>
      </c>
      <c r="T11" s="316">
        <v>0.63499472294399995</v>
      </c>
      <c r="U11" s="316">
        <v>0</v>
      </c>
      <c r="V11" s="316"/>
      <c r="W11" s="312"/>
      <c r="X11" s="312"/>
      <c r="Y11" s="312"/>
      <c r="Z11" s="316"/>
      <c r="AA11" s="313">
        <v>272.96145103491432</v>
      </c>
      <c r="AB11" s="317">
        <f>SUM(AC11:AM11)</f>
        <v>10.597627443985861</v>
      </c>
      <c r="AC11" s="318"/>
      <c r="AD11" s="316"/>
      <c r="AE11" s="316">
        <v>3.5615559908571428</v>
      </c>
      <c r="AF11" s="316"/>
      <c r="AG11" s="316"/>
      <c r="AH11" s="316">
        <v>7.0360714531287174</v>
      </c>
      <c r="AI11" s="316"/>
      <c r="AJ11" s="316"/>
      <c r="AK11" s="314"/>
      <c r="AL11" s="314"/>
      <c r="AM11" s="312"/>
      <c r="AN11" s="319"/>
      <c r="AO11" s="319"/>
      <c r="AP11" s="317"/>
      <c r="AQ11" s="320">
        <f t="shared" si="0"/>
        <v>290.03662012008709</v>
      </c>
    </row>
    <row r="12" spans="1:43">
      <c r="A12" s="307" t="s">
        <v>605</v>
      </c>
      <c r="B12" s="308"/>
      <c r="C12" s="309"/>
      <c r="D12" s="314"/>
      <c r="E12" s="316"/>
      <c r="F12" s="312"/>
      <c r="G12" s="312"/>
      <c r="H12" s="313"/>
      <c r="I12" s="314"/>
      <c r="J12" s="315"/>
      <c r="K12" s="316"/>
      <c r="L12" s="313"/>
      <c r="M12" s="316"/>
      <c r="N12" s="370"/>
      <c r="O12" s="370"/>
      <c r="P12" s="316"/>
      <c r="Q12" s="316"/>
      <c r="R12" s="316"/>
      <c r="S12" s="316"/>
      <c r="T12" s="316"/>
      <c r="U12" s="316"/>
      <c r="V12" s="316"/>
      <c r="W12" s="312"/>
      <c r="X12" s="312"/>
      <c r="Y12" s="312"/>
      <c r="Z12" s="316"/>
      <c r="AA12" s="313"/>
      <c r="AB12" s="317"/>
      <c r="AC12" s="318"/>
      <c r="AD12" s="316"/>
      <c r="AE12" s="316"/>
      <c r="AF12" s="316"/>
      <c r="AG12" s="316"/>
      <c r="AH12" s="316"/>
      <c r="AI12" s="316"/>
      <c r="AJ12" s="316"/>
      <c r="AK12" s="314"/>
      <c r="AL12" s="314"/>
      <c r="AM12" s="312"/>
      <c r="AN12" s="319"/>
      <c r="AO12" s="319">
        <v>42.942060079999997</v>
      </c>
      <c r="AP12" s="317"/>
      <c r="AQ12" s="320">
        <f t="shared" si="0"/>
        <v>42.942060079999997</v>
      </c>
    </row>
    <row r="13" spans="1:43">
      <c r="A13" s="307" t="s">
        <v>606</v>
      </c>
      <c r="B13" s="308"/>
      <c r="C13" s="309">
        <f>SUM(D13:G13)</f>
        <v>0</v>
      </c>
      <c r="D13" s="314"/>
      <c r="E13" s="312"/>
      <c r="F13" s="312"/>
      <c r="G13" s="312"/>
      <c r="H13" s="313">
        <f>SUM(I13:K13)</f>
        <v>68.075576842105264</v>
      </c>
      <c r="I13" s="314">
        <v>68.075576842105264</v>
      </c>
      <c r="J13" s="315"/>
      <c r="K13" s="316"/>
      <c r="L13" s="313">
        <f>SUM(M13:Z13)</f>
        <v>0</v>
      </c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2"/>
      <c r="X13" s="312"/>
      <c r="Y13" s="312"/>
      <c r="Z13" s="316"/>
      <c r="AA13" s="313"/>
      <c r="AB13" s="317">
        <f>SUM(AC13:AM13)</f>
        <v>0</v>
      </c>
      <c r="AC13" s="318"/>
      <c r="AD13" s="316"/>
      <c r="AE13" s="316"/>
      <c r="AF13" s="316"/>
      <c r="AG13" s="316"/>
      <c r="AH13" s="316"/>
      <c r="AI13" s="316"/>
      <c r="AJ13" s="316"/>
      <c r="AK13" s="314"/>
      <c r="AL13" s="314"/>
      <c r="AM13" s="312"/>
      <c r="AN13" s="319"/>
      <c r="AO13" s="319"/>
      <c r="AP13" s="317"/>
      <c r="AQ13" s="320">
        <f t="shared" si="0"/>
        <v>68.075576842105264</v>
      </c>
    </row>
    <row r="14" spans="1:43">
      <c r="A14" s="371" t="s">
        <v>607</v>
      </c>
      <c r="B14" s="372"/>
      <c r="C14" s="373">
        <f>SUM(D14:G14)</f>
        <v>0</v>
      </c>
      <c r="D14" s="374"/>
      <c r="E14" s="375"/>
      <c r="F14" s="376"/>
      <c r="G14" s="376"/>
      <c r="H14" s="377">
        <f>SUM(I14:K14)</f>
        <v>0</v>
      </c>
      <c r="I14" s="374"/>
      <c r="J14" s="378"/>
      <c r="K14" s="375"/>
      <c r="L14" s="377">
        <f>SUM(M14:Z14)</f>
        <v>3130.991863521042</v>
      </c>
      <c r="M14" s="375">
        <v>3092.2052611591994</v>
      </c>
      <c r="N14" s="375">
        <v>38.786602361842682</v>
      </c>
      <c r="O14" s="375"/>
      <c r="P14" s="375"/>
      <c r="Q14" s="375"/>
      <c r="R14" s="375"/>
      <c r="S14" s="375"/>
      <c r="T14" s="375"/>
      <c r="U14" s="375"/>
      <c r="V14" s="375"/>
      <c r="W14" s="376"/>
      <c r="X14" s="376"/>
      <c r="Y14" s="376"/>
      <c r="Z14" s="375"/>
      <c r="AA14" s="377">
        <v>40.734584907594211</v>
      </c>
      <c r="AB14" s="379">
        <f>SUM(AC14:AM14)</f>
        <v>0</v>
      </c>
      <c r="AC14" s="380"/>
      <c r="AD14" s="375"/>
      <c r="AE14" s="375"/>
      <c r="AF14" s="375"/>
      <c r="AG14" s="375"/>
      <c r="AH14" s="375"/>
      <c r="AI14" s="375"/>
      <c r="AJ14" s="375"/>
      <c r="AK14" s="374"/>
      <c r="AL14" s="374"/>
      <c r="AM14" s="376"/>
      <c r="AN14" s="381"/>
      <c r="AO14" s="381">
        <v>11.442471999999999</v>
      </c>
      <c r="AP14" s="379"/>
      <c r="AQ14" s="382">
        <f t="shared" si="0"/>
        <v>3183.1689204286363</v>
      </c>
    </row>
    <row r="15" spans="1:43">
      <c r="A15" s="383" t="s">
        <v>200</v>
      </c>
      <c r="B15" s="384"/>
      <c r="C15" s="385">
        <f t="shared" ref="C15:AP15" si="8">SUM(C16:C20)</f>
        <v>0</v>
      </c>
      <c r="D15" s="386">
        <f t="shared" si="8"/>
        <v>0</v>
      </c>
      <c r="E15" s="387">
        <f t="shared" si="8"/>
        <v>0</v>
      </c>
      <c r="F15" s="388">
        <f t="shared" si="8"/>
        <v>0</v>
      </c>
      <c r="G15" s="388">
        <f t="shared" si="8"/>
        <v>0</v>
      </c>
      <c r="H15" s="389">
        <f t="shared" si="8"/>
        <v>64.671797999999995</v>
      </c>
      <c r="I15" s="386">
        <f t="shared" si="8"/>
        <v>0</v>
      </c>
      <c r="J15" s="390">
        <f t="shared" si="8"/>
        <v>0</v>
      </c>
      <c r="K15" s="387">
        <f t="shared" si="8"/>
        <v>64.671797999999995</v>
      </c>
      <c r="L15" s="389">
        <f t="shared" si="8"/>
        <v>3166.7858692089685</v>
      </c>
      <c r="M15" s="387">
        <f t="shared" si="8"/>
        <v>0</v>
      </c>
      <c r="N15" s="387">
        <f t="shared" si="8"/>
        <v>0</v>
      </c>
      <c r="O15" s="387">
        <f t="shared" si="8"/>
        <v>90.017983923640699</v>
      </c>
      <c r="P15" s="387">
        <f t="shared" si="8"/>
        <v>640.53679657777786</v>
      </c>
      <c r="Q15" s="387">
        <f t="shared" si="8"/>
        <v>226.77459106847999</v>
      </c>
      <c r="R15" s="387">
        <f t="shared" si="8"/>
        <v>0</v>
      </c>
      <c r="S15" s="387">
        <f t="shared" si="8"/>
        <v>960.95017928079096</v>
      </c>
      <c r="T15" s="387">
        <f t="shared" si="8"/>
        <v>64.797462901984332</v>
      </c>
      <c r="U15" s="387">
        <f t="shared" si="8"/>
        <v>1146.9502117491124</v>
      </c>
      <c r="V15" s="387">
        <f t="shared" si="8"/>
        <v>0</v>
      </c>
      <c r="W15" s="388">
        <f t="shared" si="8"/>
        <v>36.758643707182323</v>
      </c>
      <c r="X15" s="388">
        <f t="shared" si="8"/>
        <v>0</v>
      </c>
      <c r="Y15" s="388">
        <f t="shared" si="8"/>
        <v>0</v>
      </c>
      <c r="Z15" s="387">
        <f t="shared" si="8"/>
        <v>0</v>
      </c>
      <c r="AA15" s="389">
        <f t="shared" si="8"/>
        <v>0</v>
      </c>
      <c r="AB15" s="391">
        <f t="shared" si="8"/>
        <v>0</v>
      </c>
      <c r="AC15" s="392">
        <f t="shared" si="8"/>
        <v>0</v>
      </c>
      <c r="AD15" s="387">
        <f t="shared" si="8"/>
        <v>0</v>
      </c>
      <c r="AE15" s="387">
        <f t="shared" si="8"/>
        <v>0</v>
      </c>
      <c r="AF15" s="387">
        <f t="shared" si="8"/>
        <v>0</v>
      </c>
      <c r="AG15" s="393">
        <f t="shared" si="8"/>
        <v>0</v>
      </c>
      <c r="AH15" s="393">
        <f t="shared" si="8"/>
        <v>0</v>
      </c>
      <c r="AI15" s="393">
        <f t="shared" si="8"/>
        <v>0</v>
      </c>
      <c r="AJ15" s="393">
        <f t="shared" si="8"/>
        <v>0</v>
      </c>
      <c r="AK15" s="386">
        <f t="shared" si="8"/>
        <v>0</v>
      </c>
      <c r="AL15" s="386">
        <f t="shared" si="8"/>
        <v>0</v>
      </c>
      <c r="AM15" s="388">
        <f t="shared" si="8"/>
        <v>0</v>
      </c>
      <c r="AN15" s="389">
        <f t="shared" si="8"/>
        <v>0</v>
      </c>
      <c r="AO15" s="389">
        <f t="shared" si="8"/>
        <v>1873.361490524092</v>
      </c>
      <c r="AP15" s="391">
        <f t="shared" si="8"/>
        <v>0</v>
      </c>
      <c r="AQ15" s="394">
        <f t="shared" si="0"/>
        <v>5104.8191577330599</v>
      </c>
    </row>
    <row r="16" spans="1:43">
      <c r="A16" s="358" t="s">
        <v>608</v>
      </c>
      <c r="B16" s="359"/>
      <c r="C16" s="360">
        <f>SUM(D16:G16)</f>
        <v>0</v>
      </c>
      <c r="D16" s="361"/>
      <c r="E16" s="362"/>
      <c r="F16" s="363"/>
      <c r="G16" s="363"/>
      <c r="H16" s="364">
        <f>SUM(I16:K16)</f>
        <v>0</v>
      </c>
      <c r="I16" s="361"/>
      <c r="J16" s="362"/>
      <c r="K16" s="362"/>
      <c r="L16" s="364">
        <f>SUM(M16:Z16)</f>
        <v>0</v>
      </c>
      <c r="M16" s="362"/>
      <c r="N16" s="362"/>
      <c r="O16" s="362"/>
      <c r="P16" s="362"/>
      <c r="Q16" s="362"/>
      <c r="R16" s="362"/>
      <c r="S16" s="362"/>
      <c r="T16" s="362"/>
      <c r="U16" s="362"/>
      <c r="V16" s="362"/>
      <c r="W16" s="363"/>
      <c r="X16" s="363"/>
      <c r="Y16" s="363"/>
      <c r="Z16" s="362"/>
      <c r="AA16" s="364"/>
      <c r="AB16" s="366">
        <f>SUM(AC16:AL16)</f>
        <v>0</v>
      </c>
      <c r="AC16" s="367"/>
      <c r="AD16" s="362"/>
      <c r="AE16" s="362"/>
      <c r="AF16" s="362"/>
      <c r="AG16" s="370"/>
      <c r="AH16" s="370"/>
      <c r="AI16" s="370"/>
      <c r="AJ16" s="370"/>
      <c r="AK16" s="361"/>
      <c r="AL16" s="361"/>
      <c r="AM16" s="363"/>
      <c r="AN16" s="368"/>
      <c r="AO16" s="368">
        <v>1667.7865923774164</v>
      </c>
      <c r="AP16" s="366"/>
      <c r="AQ16" s="395">
        <f>C16+H16+L16+AA16+AO16+AP16</f>
        <v>1667.7865923774164</v>
      </c>
    </row>
    <row r="17" spans="1:43">
      <c r="A17" s="307" t="s">
        <v>609</v>
      </c>
      <c r="B17" s="308"/>
      <c r="C17" s="309">
        <f>SUM(D17:G17)</f>
        <v>0</v>
      </c>
      <c r="D17" s="314"/>
      <c r="E17" s="316"/>
      <c r="F17" s="312"/>
      <c r="G17" s="312"/>
      <c r="H17" s="313">
        <f>SUM(I17:K17)</f>
        <v>0</v>
      </c>
      <c r="I17" s="314"/>
      <c r="J17" s="316"/>
      <c r="K17" s="316"/>
      <c r="L17" s="313">
        <f>SUM(M17:Z17)</f>
        <v>0</v>
      </c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2"/>
      <c r="X17" s="312"/>
      <c r="Y17" s="312"/>
      <c r="Z17" s="316"/>
      <c r="AA17" s="313"/>
      <c r="AB17" s="317">
        <f>SUM(AC17:AL17)</f>
        <v>0</v>
      </c>
      <c r="AC17" s="318"/>
      <c r="AD17" s="316"/>
      <c r="AE17" s="316"/>
      <c r="AF17" s="316"/>
      <c r="AG17" s="316"/>
      <c r="AH17" s="316"/>
      <c r="AI17" s="316"/>
      <c r="AJ17" s="316"/>
      <c r="AK17" s="314"/>
      <c r="AL17" s="314"/>
      <c r="AM17" s="312"/>
      <c r="AN17" s="319"/>
      <c r="AO17" s="396">
        <v>185.14395873624346</v>
      </c>
      <c r="AP17" s="317"/>
      <c r="AQ17" s="320">
        <f>C17+H17+L17+AA17+AO17+AP17</f>
        <v>185.14395873624346</v>
      </c>
    </row>
    <row r="18" spans="1:43">
      <c r="A18" s="307" t="s">
        <v>610</v>
      </c>
      <c r="B18" s="308"/>
      <c r="C18" s="309"/>
      <c r="D18" s="314"/>
      <c r="E18" s="316"/>
      <c r="F18" s="312"/>
      <c r="G18" s="312"/>
      <c r="H18" s="313"/>
      <c r="I18" s="314"/>
      <c r="J18" s="316"/>
      <c r="K18" s="316"/>
      <c r="L18" s="313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2"/>
      <c r="X18" s="312"/>
      <c r="Y18" s="312"/>
      <c r="Z18" s="316"/>
      <c r="AA18" s="313"/>
      <c r="AB18" s="317"/>
      <c r="AC18" s="318"/>
      <c r="AD18" s="316"/>
      <c r="AE18" s="316"/>
      <c r="AF18" s="316"/>
      <c r="AG18" s="316"/>
      <c r="AH18" s="316"/>
      <c r="AI18" s="316"/>
      <c r="AJ18" s="316"/>
      <c r="AK18" s="314"/>
      <c r="AL18" s="314"/>
      <c r="AM18" s="312"/>
      <c r="AN18" s="319"/>
      <c r="AO18" s="319">
        <v>20.430939410432</v>
      </c>
      <c r="AP18" s="317"/>
      <c r="AQ18" s="320">
        <f t="shared" si="0"/>
        <v>20.430939410432</v>
      </c>
    </row>
    <row r="19" spans="1:43">
      <c r="A19" s="307" t="s">
        <v>611</v>
      </c>
      <c r="B19" s="308"/>
      <c r="C19" s="309"/>
      <c r="D19" s="131"/>
      <c r="E19" s="316"/>
      <c r="F19" s="312"/>
      <c r="G19" s="312"/>
      <c r="H19" s="313">
        <f>SUM(I19:K19)</f>
        <v>64.671797999999995</v>
      </c>
      <c r="I19" s="314"/>
      <c r="J19" s="316"/>
      <c r="K19" s="316">
        <v>64.671797999999995</v>
      </c>
      <c r="L19" s="313">
        <f>SUM(M19:Z19)</f>
        <v>0</v>
      </c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2"/>
      <c r="X19" s="312"/>
      <c r="Y19" s="312"/>
      <c r="Z19" s="316"/>
      <c r="AA19" s="313"/>
      <c r="AB19" s="317">
        <f>SUM(AC19:AL19)</f>
        <v>0</v>
      </c>
      <c r="AC19" s="318"/>
      <c r="AD19" s="316"/>
      <c r="AE19" s="316"/>
      <c r="AF19" s="316"/>
      <c r="AG19" s="316"/>
      <c r="AH19" s="316"/>
      <c r="AI19" s="316"/>
      <c r="AJ19" s="316"/>
      <c r="AK19" s="314"/>
      <c r="AL19" s="314"/>
      <c r="AM19" s="312"/>
      <c r="AN19" s="319"/>
      <c r="AO19" s="319"/>
      <c r="AP19" s="317"/>
      <c r="AQ19" s="320">
        <f t="shared" si="0"/>
        <v>64.671797999999995</v>
      </c>
    </row>
    <row r="20" spans="1:43">
      <c r="A20" s="371" t="s">
        <v>612</v>
      </c>
      <c r="B20" s="372"/>
      <c r="C20" s="373"/>
      <c r="D20" s="374"/>
      <c r="E20" s="375"/>
      <c r="F20" s="376"/>
      <c r="G20" s="376"/>
      <c r="H20" s="377">
        <f>SUM(I20:K20)</f>
        <v>0</v>
      </c>
      <c r="I20" s="374"/>
      <c r="J20" s="375"/>
      <c r="K20" s="375"/>
      <c r="L20" s="377">
        <f>SUM(M20:Z20)</f>
        <v>3166.7858692089685</v>
      </c>
      <c r="M20" s="375"/>
      <c r="N20" s="375"/>
      <c r="O20" s="375">
        <v>90.017983923640699</v>
      </c>
      <c r="P20" s="375">
        <v>640.53679657777786</v>
      </c>
      <c r="Q20" s="375">
        <v>226.77459106847999</v>
      </c>
      <c r="R20" s="375">
        <v>0</v>
      </c>
      <c r="S20" s="375">
        <v>960.95017928079096</v>
      </c>
      <c r="T20" s="375">
        <v>64.797462901984332</v>
      </c>
      <c r="U20" s="375">
        <v>1146.9502117491124</v>
      </c>
      <c r="V20" s="375"/>
      <c r="W20" s="376">
        <v>36.758643707182323</v>
      </c>
      <c r="X20" s="376"/>
      <c r="Y20" s="376"/>
      <c r="Z20" s="375"/>
      <c r="AA20" s="377"/>
      <c r="AB20" s="379">
        <f>SUM(AC20:AL20)</f>
        <v>0</v>
      </c>
      <c r="AC20" s="380"/>
      <c r="AD20" s="375"/>
      <c r="AE20" s="375"/>
      <c r="AF20" s="375"/>
      <c r="AG20" s="375"/>
      <c r="AH20" s="375"/>
      <c r="AI20" s="375"/>
      <c r="AJ20" s="375"/>
      <c r="AK20" s="374"/>
      <c r="AL20" s="374"/>
      <c r="AM20" s="376"/>
      <c r="AN20" s="381"/>
      <c r="AO20" s="381"/>
      <c r="AP20" s="379"/>
      <c r="AQ20" s="382">
        <f t="shared" si="0"/>
        <v>3166.7858692089685</v>
      </c>
    </row>
    <row r="21" spans="1:43">
      <c r="A21" s="397" t="s">
        <v>201</v>
      </c>
      <c r="B21" s="398"/>
      <c r="C21" s="399">
        <f>SUM(C22:C24)</f>
        <v>22.240061570656763</v>
      </c>
      <c r="D21" s="400">
        <f>SUM(D22:D24)</f>
        <v>-17.141361188350004</v>
      </c>
      <c r="E21" s="401">
        <f>SUM(E22:E24)</f>
        <v>39.381422759006767</v>
      </c>
      <c r="F21" s="402">
        <f>SUM(F22:F24)</f>
        <v>0</v>
      </c>
      <c r="G21" s="402">
        <f>SUM(G22:G24)</f>
        <v>0</v>
      </c>
      <c r="H21" s="403">
        <f>SUM(I21:K21)</f>
        <v>0</v>
      </c>
      <c r="I21" s="400">
        <f>SUM(I22:I24)</f>
        <v>0</v>
      </c>
      <c r="J21" s="401">
        <f>SUM(J22:J24)</f>
        <v>0</v>
      </c>
      <c r="K21" s="401">
        <f>SUM(K22:K24)</f>
        <v>0</v>
      </c>
      <c r="L21" s="403">
        <f>SUM(M21:Z21)</f>
        <v>-24.684016341344112</v>
      </c>
      <c r="M21" s="401">
        <f t="shared" ref="M21:AQ21" si="9">SUM(M22:M24)</f>
        <v>0</v>
      </c>
      <c r="N21" s="401">
        <f t="shared" si="9"/>
        <v>30.880435114089789</v>
      </c>
      <c r="O21" s="401">
        <f t="shared" si="9"/>
        <v>0</v>
      </c>
      <c r="P21" s="401">
        <f t="shared" si="9"/>
        <v>-31.331710700000009</v>
      </c>
      <c r="Q21" s="401">
        <f t="shared" si="9"/>
        <v>361.91080481920005</v>
      </c>
      <c r="R21" s="401">
        <f t="shared" si="9"/>
        <v>-361.12225342559998</v>
      </c>
      <c r="S21" s="401">
        <f t="shared" si="9"/>
        <v>-0.17168420677966101</v>
      </c>
      <c r="T21" s="401">
        <f t="shared" si="9"/>
        <v>0</v>
      </c>
      <c r="U21" s="401">
        <f t="shared" si="9"/>
        <v>-2.6095463715975598</v>
      </c>
      <c r="V21" s="401">
        <f t="shared" si="9"/>
        <v>-22.240061570656767</v>
      </c>
      <c r="W21" s="402">
        <f t="shared" si="9"/>
        <v>0</v>
      </c>
      <c r="X21" s="402">
        <f t="shared" si="9"/>
        <v>0</v>
      </c>
      <c r="Y21" s="402">
        <f t="shared" si="9"/>
        <v>0</v>
      </c>
      <c r="Z21" s="401">
        <f t="shared" si="9"/>
        <v>0</v>
      </c>
      <c r="AA21" s="403">
        <f t="shared" si="9"/>
        <v>0</v>
      </c>
      <c r="AB21" s="404">
        <f t="shared" si="9"/>
        <v>-804.60161988393759</v>
      </c>
      <c r="AC21" s="405">
        <f t="shared" si="9"/>
        <v>-59.691708987970003</v>
      </c>
      <c r="AD21" s="401">
        <f t="shared" si="9"/>
        <v>-743.01992281532614</v>
      </c>
      <c r="AE21" s="401">
        <f t="shared" si="9"/>
        <v>0</v>
      </c>
      <c r="AF21" s="401">
        <f t="shared" si="9"/>
        <v>0</v>
      </c>
      <c r="AG21" s="406">
        <f t="shared" si="9"/>
        <v>0</v>
      </c>
      <c r="AH21" s="406">
        <f t="shared" si="9"/>
        <v>0</v>
      </c>
      <c r="AI21" s="406">
        <f t="shared" si="9"/>
        <v>0</v>
      </c>
      <c r="AJ21" s="406">
        <f t="shared" si="9"/>
        <v>0</v>
      </c>
      <c r="AK21" s="400">
        <f t="shared" si="9"/>
        <v>-1.8899880806415161</v>
      </c>
      <c r="AL21" s="406">
        <f t="shared" si="9"/>
        <v>0</v>
      </c>
      <c r="AM21" s="402">
        <f t="shared" si="9"/>
        <v>0</v>
      </c>
      <c r="AN21" s="407">
        <f t="shared" si="9"/>
        <v>0</v>
      </c>
      <c r="AO21" s="403">
        <f t="shared" si="9"/>
        <v>804.60161988393759</v>
      </c>
      <c r="AP21" s="404">
        <f t="shared" si="9"/>
        <v>0</v>
      </c>
      <c r="AQ21" s="408">
        <f t="shared" si="9"/>
        <v>-2.4439547706873483</v>
      </c>
    </row>
    <row r="22" spans="1:43">
      <c r="A22" s="358" t="s">
        <v>613</v>
      </c>
      <c r="B22" s="359"/>
      <c r="C22" s="409"/>
      <c r="D22" s="410"/>
      <c r="E22" s="411"/>
      <c r="F22" s="363"/>
      <c r="G22" s="363"/>
      <c r="H22" s="364"/>
      <c r="I22" s="412"/>
      <c r="J22" s="362"/>
      <c r="K22" s="362"/>
      <c r="L22" s="364"/>
      <c r="M22" s="362"/>
      <c r="N22" s="362"/>
      <c r="O22" s="362"/>
      <c r="P22" s="362"/>
      <c r="Q22" s="362"/>
      <c r="R22" s="362"/>
      <c r="S22" s="362"/>
      <c r="T22" s="362"/>
      <c r="U22" s="362"/>
      <c r="V22" s="362"/>
      <c r="W22" s="363"/>
      <c r="X22" s="363"/>
      <c r="Y22" s="363"/>
      <c r="Z22" s="362"/>
      <c r="AA22" s="364"/>
      <c r="AB22" s="366">
        <f>SUM(AC22:AM22)</f>
        <v>-804.60161988393759</v>
      </c>
      <c r="AC22" s="367">
        <f>-AC2</f>
        <v>-59.691708987970003</v>
      </c>
      <c r="AD22" s="362">
        <f>-AD2</f>
        <v>-743.01992281532614</v>
      </c>
      <c r="AE22" s="362"/>
      <c r="AF22" s="362"/>
      <c r="AG22" s="370"/>
      <c r="AH22" s="370"/>
      <c r="AI22" s="370"/>
      <c r="AJ22" s="370"/>
      <c r="AK22" s="361">
        <v>-1.8899880806415161</v>
      </c>
      <c r="AL22" s="370"/>
      <c r="AM22" s="363"/>
      <c r="AN22" s="368"/>
      <c r="AO22" s="364">
        <f>-(C22+H22+L22+AA22+AB22)</f>
        <v>804.60161988393759</v>
      </c>
      <c r="AP22" s="366"/>
      <c r="AQ22" s="395">
        <f>C22+H22+L22+AA22+AB22+AN22+AO22+AP22</f>
        <v>0</v>
      </c>
    </row>
    <row r="23" spans="1:43">
      <c r="A23" s="413" t="s">
        <v>614</v>
      </c>
      <c r="B23" s="384"/>
      <c r="C23" s="414"/>
      <c r="D23" s="415"/>
      <c r="E23" s="387"/>
      <c r="F23" s="416"/>
      <c r="G23" s="416"/>
      <c r="H23" s="389"/>
      <c r="I23" s="417"/>
      <c r="J23" s="418"/>
      <c r="K23" s="418"/>
      <c r="L23" s="389"/>
      <c r="M23" s="418"/>
      <c r="N23" s="418"/>
      <c r="O23" s="418"/>
      <c r="P23" s="418"/>
      <c r="Q23" s="418"/>
      <c r="R23" s="418"/>
      <c r="S23" s="418"/>
      <c r="T23" s="418"/>
      <c r="U23" s="418"/>
      <c r="V23" s="418"/>
      <c r="W23" s="416"/>
      <c r="X23" s="416"/>
      <c r="Y23" s="416"/>
      <c r="Z23" s="418"/>
      <c r="AA23" s="389"/>
      <c r="AB23" s="391"/>
      <c r="AC23" s="419"/>
      <c r="AD23" s="418"/>
      <c r="AE23" s="418"/>
      <c r="AF23" s="418"/>
      <c r="AG23" s="418"/>
      <c r="AH23" s="418"/>
      <c r="AI23" s="418"/>
      <c r="AJ23" s="418"/>
      <c r="AK23" s="420"/>
      <c r="AL23" s="420"/>
      <c r="AM23" s="416"/>
      <c r="AN23" s="421"/>
      <c r="AO23" s="389"/>
      <c r="AP23" s="391"/>
      <c r="AQ23" s="422">
        <f>C23+H23+L23+AA23+AB23+AN23+AO23+AP23</f>
        <v>0</v>
      </c>
    </row>
    <row r="24" spans="1:43" ht="13.5" thickBot="1">
      <c r="A24" s="322" t="s">
        <v>615</v>
      </c>
      <c r="B24" s="323"/>
      <c r="C24" s="423">
        <f>SUM(D24:G24)</f>
        <v>22.240061570656763</v>
      </c>
      <c r="D24" s="424">
        <v>-17.141361188350004</v>
      </c>
      <c r="E24" s="331">
        <f>-D24-V24</f>
        <v>39.381422759006767</v>
      </c>
      <c r="F24" s="325"/>
      <c r="G24" s="325"/>
      <c r="H24" s="326"/>
      <c r="I24" s="425"/>
      <c r="J24" s="331"/>
      <c r="K24" s="331"/>
      <c r="L24" s="326">
        <f>SUM(N24:Z24)</f>
        <v>-24.684016341344112</v>
      </c>
      <c r="M24" s="331"/>
      <c r="N24" s="331">
        <v>30.880435114089789</v>
      </c>
      <c r="O24" s="331"/>
      <c r="P24" s="331">
        <v>-31.331710700000009</v>
      </c>
      <c r="Q24" s="331">
        <v>361.91080481920005</v>
      </c>
      <c r="R24" s="331">
        <v>-361.12225342559998</v>
      </c>
      <c r="S24" s="331">
        <v>-0.17168420677966101</v>
      </c>
      <c r="T24" s="331"/>
      <c r="U24" s="331">
        <v>-2.6095463715975598</v>
      </c>
      <c r="V24" s="325">
        <v>-22.240061570656767</v>
      </c>
      <c r="W24" s="325">
        <v>0</v>
      </c>
      <c r="X24" s="325"/>
      <c r="Y24" s="325"/>
      <c r="Z24" s="331"/>
      <c r="AA24" s="326"/>
      <c r="AB24" s="326">
        <f>SUM(AC24:AM24)</f>
        <v>0</v>
      </c>
      <c r="AC24" s="330"/>
      <c r="AD24" s="331"/>
      <c r="AE24" s="331"/>
      <c r="AF24" s="331"/>
      <c r="AG24" s="331"/>
      <c r="AH24" s="331"/>
      <c r="AI24" s="331"/>
      <c r="AJ24" s="331"/>
      <c r="AK24" s="327"/>
      <c r="AL24" s="327"/>
      <c r="AM24" s="325"/>
      <c r="AN24" s="332"/>
      <c r="AO24" s="326"/>
      <c r="AP24" s="329"/>
      <c r="AQ24" s="333">
        <f>C24+H24+L24+AA24+AB24+AN24+AO24+AP24</f>
        <v>-2.4439547706873483</v>
      </c>
    </row>
    <row r="25" spans="1:43" ht="13.5" thickBot="1">
      <c r="A25" s="383" t="s">
        <v>204</v>
      </c>
      <c r="B25" s="384"/>
      <c r="C25" s="385">
        <f>SUM(D25:G25)</f>
        <v>0</v>
      </c>
      <c r="D25" s="386"/>
      <c r="E25" s="387"/>
      <c r="F25" s="416"/>
      <c r="G25" s="416"/>
      <c r="H25" s="389">
        <f>SUM(I25:K25)</f>
        <v>10.28324833984202</v>
      </c>
      <c r="I25" s="416">
        <v>10.28324833984202</v>
      </c>
      <c r="J25" s="426"/>
      <c r="K25" s="418"/>
      <c r="L25" s="389">
        <f>SUM(O25:Z25)</f>
        <v>98.284657617035819</v>
      </c>
      <c r="M25" s="418"/>
      <c r="N25" s="418"/>
      <c r="O25" s="418">
        <v>95.274692021714102</v>
      </c>
      <c r="P25" s="418"/>
      <c r="Q25" s="418"/>
      <c r="R25" s="418"/>
      <c r="S25" s="418">
        <v>0</v>
      </c>
      <c r="T25" s="418">
        <v>4.1693256233877908E-3</v>
      </c>
      <c r="U25" s="418">
        <v>3.0057962696983291</v>
      </c>
      <c r="V25" s="418"/>
      <c r="W25" s="416"/>
      <c r="X25" s="416"/>
      <c r="Y25" s="416"/>
      <c r="Z25" s="418"/>
      <c r="AA25" s="389">
        <v>57.528599543766255</v>
      </c>
      <c r="AB25" s="391">
        <f>SUM(AC25:AI25)</f>
        <v>0</v>
      </c>
      <c r="AC25" s="392"/>
      <c r="AD25" s="418"/>
      <c r="AE25" s="418"/>
      <c r="AF25" s="418"/>
      <c r="AG25" s="418"/>
      <c r="AH25" s="418"/>
      <c r="AI25" s="418"/>
      <c r="AJ25" s="418"/>
      <c r="AK25" s="420"/>
      <c r="AL25" s="420"/>
      <c r="AM25" s="416"/>
      <c r="AN25" s="421"/>
      <c r="AO25" s="389">
        <v>259.46681438260055</v>
      </c>
      <c r="AP25" s="391"/>
      <c r="AQ25" s="422">
        <f>C25+H25+L25+AA25+AB25+AN25+AO25+AP25</f>
        <v>425.56331988324462</v>
      </c>
    </row>
    <row r="26" spans="1:43" ht="13.5" thickBot="1">
      <c r="A26" s="427" t="s">
        <v>205</v>
      </c>
      <c r="B26" s="428"/>
      <c r="C26" s="429">
        <f t="shared" ref="C26:AP26" si="10">C7-C9+C15+C21-C25</f>
        <v>320.15759843333262</v>
      </c>
      <c r="D26" s="430">
        <f t="shared" si="10"/>
        <v>221.42915574234439</v>
      </c>
      <c r="E26" s="431">
        <f t="shared" si="10"/>
        <v>86.198591658957852</v>
      </c>
      <c r="F26" s="431">
        <f t="shared" si="10"/>
        <v>0</v>
      </c>
      <c r="G26" s="431">
        <f t="shared" si="10"/>
        <v>12.529851032030438</v>
      </c>
      <c r="H26" s="432">
        <f t="shared" si="10"/>
        <v>199.31419506885081</v>
      </c>
      <c r="I26" s="430">
        <f t="shared" si="10"/>
        <v>0.37225106885087023</v>
      </c>
      <c r="J26" s="433">
        <f t="shared" si="10"/>
        <v>127.70399999999999</v>
      </c>
      <c r="K26" s="431">
        <f t="shared" si="10"/>
        <v>71.237943999999999</v>
      </c>
      <c r="L26" s="432">
        <f t="shared" si="10"/>
        <v>7278.2180951406654</v>
      </c>
      <c r="M26" s="431">
        <f t="shared" si="10"/>
        <v>0</v>
      </c>
      <c r="N26" s="431">
        <f t="shared" si="10"/>
        <v>-0.14794174855289199</v>
      </c>
      <c r="O26" s="431">
        <f t="shared" si="10"/>
        <v>-5.2567080980734033</v>
      </c>
      <c r="P26" s="431">
        <f t="shared" si="10"/>
        <v>799.22126723333315</v>
      </c>
      <c r="Q26" s="431">
        <f t="shared" si="10"/>
        <v>949.04247657856001</v>
      </c>
      <c r="R26" s="431">
        <f t="shared" si="10"/>
        <v>1106.9485985044798</v>
      </c>
      <c r="S26" s="431">
        <f t="shared" si="10"/>
        <v>39.03952078017609</v>
      </c>
      <c r="T26" s="431">
        <f t="shared" si="10"/>
        <v>187.88084937540125</v>
      </c>
      <c r="U26" s="431">
        <f t="shared" si="10"/>
        <v>3815.0626351280866</v>
      </c>
      <c r="V26" s="431">
        <f t="shared" si="10"/>
        <v>147.33759997605492</v>
      </c>
      <c r="W26" s="431">
        <f t="shared" si="10"/>
        <v>7.506512734116022</v>
      </c>
      <c r="X26" s="431">
        <f t="shared" si="10"/>
        <v>195.36275312176252</v>
      </c>
      <c r="Y26" s="431">
        <f t="shared" si="10"/>
        <v>1.2096467108549098</v>
      </c>
      <c r="Z26" s="431">
        <f t="shared" si="10"/>
        <v>35.010884844467988</v>
      </c>
      <c r="AA26" s="432">
        <f t="shared" si="10"/>
        <v>1921.4292269183238</v>
      </c>
      <c r="AB26" s="434">
        <f t="shared" si="10"/>
        <v>461.09915024876761</v>
      </c>
      <c r="AC26" s="356">
        <f t="shared" si="10"/>
        <v>0</v>
      </c>
      <c r="AD26" s="338">
        <f t="shared" si="10"/>
        <v>0</v>
      </c>
      <c r="AE26" s="338">
        <f t="shared" si="10"/>
        <v>197.01652611637599</v>
      </c>
      <c r="AF26" s="338">
        <f t="shared" si="10"/>
        <v>40.692904224132207</v>
      </c>
      <c r="AG26" s="338">
        <f t="shared" si="10"/>
        <v>0</v>
      </c>
      <c r="AH26" s="338">
        <f t="shared" si="10"/>
        <v>9.7770611234061491</v>
      </c>
      <c r="AI26" s="338">
        <f t="shared" si="10"/>
        <v>128.62672037577602</v>
      </c>
      <c r="AJ26" s="338">
        <f t="shared" si="10"/>
        <v>27.916404744672001</v>
      </c>
      <c r="AK26" s="341">
        <f t="shared" si="10"/>
        <v>0</v>
      </c>
      <c r="AL26" s="341">
        <f t="shared" si="10"/>
        <v>13.54608560366562</v>
      </c>
      <c r="AM26" s="435">
        <f t="shared" si="10"/>
        <v>43.523448060739646</v>
      </c>
      <c r="AN26" s="432">
        <f t="shared" si="10"/>
        <v>54.722939604974087</v>
      </c>
      <c r="AO26" s="432">
        <f t="shared" si="10"/>
        <v>2361.7269899654289</v>
      </c>
      <c r="AP26" s="434">
        <f t="shared" si="10"/>
        <v>0</v>
      </c>
      <c r="AQ26" s="436">
        <f>C26+H26+L26+AA26+AB26+AN26+AO26+AP26</f>
        <v>12596.668195380342</v>
      </c>
    </row>
    <row r="39" spans="14:16">
      <c r="P39" s="223"/>
    </row>
    <row r="40" spans="14:16">
      <c r="N40" s="222"/>
    </row>
  </sheetData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8973-03EE-47B5-B88E-68B51CDC4391}">
  <sheetPr codeName="Sheet1"/>
  <dimension ref="B3:AC86"/>
  <sheetViews>
    <sheetView zoomScale="90" zoomScaleNormal="90" workbookViewId="0">
      <selection activeCell="N71" sqref="N71"/>
    </sheetView>
  </sheetViews>
  <sheetFormatPr defaultRowHeight="14.5"/>
  <cols>
    <col min="1" max="1" width="1.54296875" customWidth="1"/>
    <col min="2" max="2" width="23.36328125" bestFit="1" customWidth="1"/>
    <col min="3" max="3" width="46.6328125" bestFit="1" customWidth="1"/>
    <col min="4" max="4" width="1.54296875" bestFit="1" customWidth="1"/>
    <col min="5" max="5" width="20.90625" customWidth="1"/>
    <col min="6" max="6" width="85.54296875" bestFit="1" customWidth="1"/>
    <col min="7" max="7" width="14.54296875" customWidth="1"/>
    <col min="8" max="8" width="8.90625" bestFit="1" customWidth="1"/>
    <col min="9" max="9" width="9.6328125" bestFit="1" customWidth="1"/>
    <col min="10" max="10" width="18.90625" bestFit="1" customWidth="1"/>
    <col min="11" max="11" width="9.6328125" bestFit="1" customWidth="1"/>
    <col min="12" max="12" width="1.54296875" bestFit="1" customWidth="1"/>
    <col min="13" max="13" width="27.36328125" bestFit="1" customWidth="1"/>
    <col min="14" max="14" width="35.6328125" bestFit="1" customWidth="1"/>
    <col min="15" max="15" width="1.54296875" customWidth="1"/>
    <col min="16" max="16" width="9.6328125" bestFit="1" customWidth="1"/>
    <col min="17" max="17" width="20" bestFit="1" customWidth="1"/>
    <col min="18" max="18" width="1.54296875" customWidth="1"/>
    <col min="20" max="20" width="18.08984375" bestFit="1" customWidth="1"/>
    <col min="21" max="21" width="1.54296875" customWidth="1"/>
    <col min="22" max="22" width="11.36328125" bestFit="1" customWidth="1"/>
    <col min="23" max="23" width="26.90625" bestFit="1" customWidth="1"/>
    <col min="24" max="24" width="1.54296875" customWidth="1"/>
    <col min="26" max="26" width="11.08984375" bestFit="1" customWidth="1"/>
    <col min="27" max="27" width="1.54296875" customWidth="1"/>
    <col min="29" max="29" width="13.36328125" bestFit="1" customWidth="1"/>
  </cols>
  <sheetData>
    <row r="3" spans="2:29" ht="18.5">
      <c r="B3" s="165" t="s">
        <v>281</v>
      </c>
      <c r="E3" s="165" t="s">
        <v>396</v>
      </c>
      <c r="L3" t="s">
        <v>357</v>
      </c>
      <c r="M3" s="165" t="s">
        <v>336</v>
      </c>
      <c r="P3" s="165" t="s">
        <v>277</v>
      </c>
      <c r="S3" s="165" t="s">
        <v>376</v>
      </c>
      <c r="V3" s="165" t="s">
        <v>400</v>
      </c>
      <c r="Y3" s="165" t="s">
        <v>383</v>
      </c>
      <c r="AB3" s="165" t="s">
        <v>386</v>
      </c>
    </row>
    <row r="4" spans="2:29" ht="15" thickBot="1">
      <c r="B4" s="166" t="s">
        <v>278</v>
      </c>
      <c r="C4" s="166" t="s">
        <v>279</v>
      </c>
      <c r="E4" s="166" t="s">
        <v>278</v>
      </c>
      <c r="F4" s="166" t="s">
        <v>279</v>
      </c>
      <c r="G4" s="166" t="s">
        <v>341</v>
      </c>
      <c r="H4" s="166" t="s">
        <v>342</v>
      </c>
      <c r="I4" s="166" t="s">
        <v>344</v>
      </c>
      <c r="J4" s="166" t="s">
        <v>378</v>
      </c>
      <c r="K4" s="166" t="s">
        <v>343</v>
      </c>
      <c r="M4" s="166" t="s">
        <v>278</v>
      </c>
      <c r="N4" s="166" t="s">
        <v>279</v>
      </c>
      <c r="P4" s="166" t="s">
        <v>278</v>
      </c>
      <c r="Q4" s="166" t="s">
        <v>279</v>
      </c>
      <c r="S4" s="166" t="s">
        <v>278</v>
      </c>
      <c r="T4" s="166" t="s">
        <v>279</v>
      </c>
      <c r="V4" s="166" t="s">
        <v>278</v>
      </c>
      <c r="W4" s="166" t="s">
        <v>279</v>
      </c>
      <c r="Y4" s="166" t="s">
        <v>278</v>
      </c>
      <c r="Z4" s="166" t="s">
        <v>279</v>
      </c>
      <c r="AB4" s="166" t="s">
        <v>278</v>
      </c>
      <c r="AC4" s="166" t="s">
        <v>279</v>
      </c>
    </row>
    <row r="5" spans="2:29">
      <c r="B5" s="167" t="s">
        <v>282</v>
      </c>
      <c r="C5" s="167" t="s">
        <v>75</v>
      </c>
      <c r="E5" s="167" t="str">
        <f t="shared" ref="E5" si="0">I5&amp;H5&amp;J5</f>
        <v>IMPCOABIT</v>
      </c>
      <c r="F5" t="str">
        <f t="shared" ref="F5:F36" si="1">G5 &amp; " of " &amp; VLOOKUP(H5,$B$5:$C$84,2,FALSE) &amp; IF(J5&lt;&gt;0,IF(VLOOKUP(J5,$V$5:$W$12,2,FALSE)&lt;&gt;""," - " &amp; VLOOKUP(J5,$V$5:$W$12,2,FALSE),""),"")</f>
        <v xml:space="preserve">Import of Bituminous Coal </v>
      </c>
      <c r="G5" s="167" t="str">
        <f t="shared" ref="G5:G36" si="2">VLOOKUP(I5,$S$5:$T$10,2,FALSE)</f>
        <v>Import</v>
      </c>
      <c r="H5" s="167" t="str">
        <f>B38</f>
        <v>COABIT</v>
      </c>
      <c r="I5" s="167" t="str">
        <f t="shared" ref="I5:I36" si="3">$S$6</f>
        <v>IMP</v>
      </c>
      <c r="J5" s="168"/>
      <c r="K5" s="167" t="s">
        <v>13</v>
      </c>
      <c r="M5" s="167" t="s">
        <v>337</v>
      </c>
      <c r="N5" s="167" t="s">
        <v>391</v>
      </c>
      <c r="P5" s="167" t="s">
        <v>334</v>
      </c>
      <c r="Q5" s="167" t="s">
        <v>335</v>
      </c>
      <c r="S5" s="167" t="s">
        <v>9</v>
      </c>
      <c r="T5" s="167" t="s">
        <v>424</v>
      </c>
      <c r="V5" s="167" t="s">
        <v>377</v>
      </c>
      <c r="W5" s="167" t="s">
        <v>401</v>
      </c>
      <c r="Y5" s="167" t="s">
        <v>381</v>
      </c>
      <c r="Z5" s="167" t="s">
        <v>384</v>
      </c>
      <c r="AB5" s="167" t="s">
        <v>387</v>
      </c>
      <c r="AC5" s="167" t="s">
        <v>389</v>
      </c>
    </row>
    <row r="6" spans="2:29">
      <c r="B6" s="167" t="s">
        <v>283</v>
      </c>
      <c r="C6" s="167" t="s">
        <v>284</v>
      </c>
      <c r="E6" s="167" t="str">
        <f>I6&amp;H6&amp;J6</f>
        <v>IMPCOAHAR</v>
      </c>
      <c r="F6" t="str">
        <f t="shared" si="1"/>
        <v xml:space="preserve">Import of Hard Coal / Antracite </v>
      </c>
      <c r="G6" s="167" t="str">
        <f t="shared" si="2"/>
        <v>Import</v>
      </c>
      <c r="H6" s="167" t="str">
        <f>B39</f>
        <v>COAHAR</v>
      </c>
      <c r="I6" s="167" t="str">
        <f t="shared" si="3"/>
        <v>IMP</v>
      </c>
      <c r="J6" s="168"/>
      <c r="K6" s="167" t="s">
        <v>13</v>
      </c>
      <c r="M6" s="167" t="s">
        <v>366</v>
      </c>
      <c r="N6" s="167" t="s">
        <v>392</v>
      </c>
      <c r="P6" s="167" t="s">
        <v>280</v>
      </c>
      <c r="Q6" s="167" t="s">
        <v>202</v>
      </c>
      <c r="S6" s="167" t="s">
        <v>13</v>
      </c>
      <c r="T6" s="167" t="s">
        <v>397</v>
      </c>
      <c r="V6" s="167" t="s">
        <v>620</v>
      </c>
      <c r="W6" s="167" t="s">
        <v>616</v>
      </c>
      <c r="Y6" s="167" t="s">
        <v>382</v>
      </c>
      <c r="Z6" s="167" t="s">
        <v>385</v>
      </c>
      <c r="AB6" s="167" t="s">
        <v>388</v>
      </c>
      <c r="AC6" s="167" t="s">
        <v>390</v>
      </c>
    </row>
    <row r="7" spans="2:29">
      <c r="B7" s="167" t="s">
        <v>285</v>
      </c>
      <c r="C7" s="167" t="s">
        <v>286</v>
      </c>
      <c r="E7" s="167" t="str">
        <f t="shared" ref="E7:E8" si="4">I7&amp;H7&amp;J7</f>
        <v>IMPCOACOK</v>
      </c>
      <c r="F7" t="str">
        <f t="shared" si="1"/>
        <v xml:space="preserve">Import of Coke Coal </v>
      </c>
      <c r="G7" s="167" t="str">
        <f t="shared" si="2"/>
        <v>Import</v>
      </c>
      <c r="H7" s="167" t="str">
        <f>B40</f>
        <v>COACOK</v>
      </c>
      <c r="I7" s="167" t="str">
        <f t="shared" si="3"/>
        <v>IMP</v>
      </c>
      <c r="J7" s="168"/>
      <c r="K7" s="167" t="s">
        <v>13</v>
      </c>
      <c r="M7" s="167" t="s">
        <v>338</v>
      </c>
      <c r="N7" s="167" t="s">
        <v>393</v>
      </c>
      <c r="P7" s="167"/>
      <c r="Q7" s="167"/>
      <c r="S7" s="167" t="s">
        <v>62</v>
      </c>
      <c r="T7" s="167" t="s">
        <v>398</v>
      </c>
      <c r="V7" s="167" t="s">
        <v>402</v>
      </c>
      <c r="W7" s="167"/>
      <c r="Y7" s="167"/>
      <c r="Z7" s="167"/>
      <c r="AB7" s="167"/>
      <c r="AC7" s="167"/>
    </row>
    <row r="8" spans="2:29">
      <c r="B8" s="167" t="s">
        <v>287</v>
      </c>
      <c r="C8" s="167" t="s">
        <v>288</v>
      </c>
      <c r="E8" s="167" t="str">
        <f t="shared" si="4"/>
        <v>IMPCOALIG</v>
      </c>
      <c r="F8" t="str">
        <f t="shared" si="1"/>
        <v xml:space="preserve">Import of Lignite /  Brown Coal </v>
      </c>
      <c r="G8" s="167" t="str">
        <f t="shared" si="2"/>
        <v>Import</v>
      </c>
      <c r="H8" s="167" t="str">
        <f>B41</f>
        <v>COALIG</v>
      </c>
      <c r="I8" s="167" t="str">
        <f t="shared" si="3"/>
        <v>IMP</v>
      </c>
      <c r="J8" s="168"/>
      <c r="K8" s="167" t="s">
        <v>13</v>
      </c>
      <c r="M8" s="167" t="s">
        <v>394</v>
      </c>
      <c r="N8" t="s">
        <v>395</v>
      </c>
      <c r="P8" s="167"/>
      <c r="Q8" s="167"/>
      <c r="S8" s="167" t="s">
        <v>422</v>
      </c>
      <c r="T8" s="167" t="s">
        <v>423</v>
      </c>
      <c r="V8" t="s">
        <v>425</v>
      </c>
      <c r="W8" t="s">
        <v>426</v>
      </c>
    </row>
    <row r="9" spans="2:29">
      <c r="B9" s="167" t="s">
        <v>289</v>
      </c>
      <c r="C9" s="167" t="s">
        <v>290</v>
      </c>
      <c r="E9" s="167" t="str">
        <f>I9&amp;H9&amp;J9</f>
        <v>IMPOILCRD</v>
      </c>
      <c r="F9" t="str">
        <f t="shared" si="1"/>
        <v xml:space="preserve">Import of Crude Oil </v>
      </c>
      <c r="G9" s="167" t="str">
        <f t="shared" si="2"/>
        <v>Import</v>
      </c>
      <c r="H9" s="167" t="str">
        <f>B43</f>
        <v>OILCRD</v>
      </c>
      <c r="I9" s="167" t="str">
        <f t="shared" si="3"/>
        <v>IMP</v>
      </c>
      <c r="J9" s="168"/>
      <c r="K9" s="167" t="s">
        <v>13</v>
      </c>
      <c r="M9" s="167" t="s">
        <v>339</v>
      </c>
      <c r="N9" s="167" t="s">
        <v>362</v>
      </c>
      <c r="S9" s="167" t="s">
        <v>399</v>
      </c>
      <c r="T9" s="167" t="s">
        <v>421</v>
      </c>
      <c r="V9" s="167" t="s">
        <v>406</v>
      </c>
      <c r="W9" s="167" t="s">
        <v>410</v>
      </c>
    </row>
    <row r="10" spans="2:29">
      <c r="B10" s="167" t="s">
        <v>291</v>
      </c>
      <c r="C10" s="167" t="s">
        <v>292</v>
      </c>
      <c r="E10" s="167" t="str">
        <f>I10&amp;H10&amp;J10</f>
        <v>IMPOILKER</v>
      </c>
      <c r="F10" t="str">
        <f t="shared" si="1"/>
        <v xml:space="preserve">Import of Kerosene </v>
      </c>
      <c r="G10" s="167" t="str">
        <f t="shared" si="2"/>
        <v>Import</v>
      </c>
      <c r="H10" s="167" t="str">
        <f t="shared" ref="H10:H15" si="5">B45</f>
        <v>OILKER</v>
      </c>
      <c r="I10" s="167" t="str">
        <f t="shared" si="3"/>
        <v>IMP</v>
      </c>
      <c r="J10" s="168"/>
      <c r="K10" s="167" t="s">
        <v>13</v>
      </c>
      <c r="M10" s="167" t="s">
        <v>340</v>
      </c>
      <c r="N10" s="167" t="s">
        <v>363</v>
      </c>
      <c r="S10" s="167"/>
      <c r="T10" s="167"/>
      <c r="V10" s="167" t="s">
        <v>407</v>
      </c>
      <c r="W10" s="167" t="s">
        <v>411</v>
      </c>
    </row>
    <row r="11" spans="2:29">
      <c r="B11" s="167" t="s">
        <v>293</v>
      </c>
      <c r="C11" s="167" t="s">
        <v>74</v>
      </c>
      <c r="E11" s="167" t="str">
        <f>I11&amp;H11&amp;J11</f>
        <v>IMPOILHFO</v>
      </c>
      <c r="F11" t="str">
        <f t="shared" si="1"/>
        <v xml:space="preserve">Import of Heavy Fuel Oil </v>
      </c>
      <c r="G11" s="167" t="str">
        <f t="shared" si="2"/>
        <v>Import</v>
      </c>
      <c r="H11" s="167" t="str">
        <f t="shared" si="5"/>
        <v>OILHFO</v>
      </c>
      <c r="I11" s="167" t="str">
        <f t="shared" si="3"/>
        <v>IMP</v>
      </c>
      <c r="J11" s="168"/>
      <c r="K11" s="167" t="s">
        <v>13</v>
      </c>
      <c r="M11" s="167" t="s">
        <v>374</v>
      </c>
      <c r="N11" s="167" t="s">
        <v>375</v>
      </c>
      <c r="V11" t="s">
        <v>408</v>
      </c>
      <c r="W11" s="167" t="s">
        <v>412</v>
      </c>
    </row>
    <row r="12" spans="2:29">
      <c r="B12" s="167" t="s">
        <v>294</v>
      </c>
      <c r="C12" s="167" t="s">
        <v>295</v>
      </c>
      <c r="E12" s="167" t="str">
        <f>I12&amp;H12&amp;J12</f>
        <v>IMPOILDST</v>
      </c>
      <c r="F12" t="str">
        <f t="shared" si="1"/>
        <v xml:space="preserve">Import of Diesel Oil </v>
      </c>
      <c r="G12" s="167" t="str">
        <f t="shared" si="2"/>
        <v>Import</v>
      </c>
      <c r="H12" s="167" t="str">
        <f t="shared" si="5"/>
        <v>OILDST</v>
      </c>
      <c r="I12" s="167" t="str">
        <f t="shared" si="3"/>
        <v>IMP</v>
      </c>
      <c r="J12" s="168"/>
      <c r="K12" s="167" t="s">
        <v>13</v>
      </c>
      <c r="M12" s="167" t="s">
        <v>358</v>
      </c>
      <c r="N12" t="s">
        <v>361</v>
      </c>
      <c r="V12" s="167" t="s">
        <v>409</v>
      </c>
      <c r="W12" s="167" t="s">
        <v>413</v>
      </c>
    </row>
    <row r="13" spans="2:29">
      <c r="B13" s="167" t="s">
        <v>379</v>
      </c>
      <c r="C13" s="167" t="s">
        <v>380</v>
      </c>
      <c r="E13" s="167" t="str">
        <f t="shared" ref="E13:E14" si="6">I13&amp;H13&amp;J13</f>
        <v>IMPOILLPG</v>
      </c>
      <c r="F13" t="str">
        <f t="shared" si="1"/>
        <v xml:space="preserve">Import of Liquified Petroleum Gas </v>
      </c>
      <c r="G13" s="167" t="str">
        <f t="shared" si="2"/>
        <v>Import</v>
      </c>
      <c r="H13" s="167" t="str">
        <f t="shared" si="5"/>
        <v>OILLPG</v>
      </c>
      <c r="I13" s="167" t="str">
        <f t="shared" si="3"/>
        <v>IMP</v>
      </c>
      <c r="J13" s="168"/>
      <c r="K13" s="167" t="s">
        <v>13</v>
      </c>
      <c r="M13" s="167" t="s">
        <v>359</v>
      </c>
      <c r="N13" t="s">
        <v>364</v>
      </c>
    </row>
    <row r="14" spans="2:29">
      <c r="B14" s="167" t="s">
        <v>296</v>
      </c>
      <c r="C14" t="s">
        <v>297</v>
      </c>
      <c r="E14" s="167" t="str">
        <f t="shared" si="6"/>
        <v>IMPOILGSL</v>
      </c>
      <c r="F14" t="str">
        <f t="shared" si="1"/>
        <v xml:space="preserve">Import of Gasoline </v>
      </c>
      <c r="G14" s="167" t="str">
        <f t="shared" si="2"/>
        <v>Import</v>
      </c>
      <c r="H14" s="167" t="str">
        <f t="shared" si="5"/>
        <v>OILGSL</v>
      </c>
      <c r="I14" s="167" t="str">
        <f t="shared" si="3"/>
        <v>IMP</v>
      </c>
      <c r="J14" s="168"/>
      <c r="K14" s="167" t="s">
        <v>13</v>
      </c>
      <c r="M14" s="167" t="s">
        <v>360</v>
      </c>
      <c r="N14" t="s">
        <v>365</v>
      </c>
    </row>
    <row r="15" spans="2:29">
      <c r="B15" s="167" t="s">
        <v>298</v>
      </c>
      <c r="C15" s="167" t="s">
        <v>299</v>
      </c>
      <c r="E15" s="167" t="str">
        <f t="shared" ref="E15" si="7">I15&amp;H15&amp;J15</f>
        <v>IMPOILCOK</v>
      </c>
      <c r="F15" t="str">
        <f t="shared" si="1"/>
        <v xml:space="preserve">Import of Petroleum Coke </v>
      </c>
      <c r="G15" s="167" t="str">
        <f t="shared" si="2"/>
        <v>Import</v>
      </c>
      <c r="H15" s="167" t="str">
        <f t="shared" si="5"/>
        <v>OILCOK</v>
      </c>
      <c r="I15" s="167" t="str">
        <f t="shared" si="3"/>
        <v>IMP</v>
      </c>
      <c r="J15" s="168"/>
      <c r="K15" s="167" t="s">
        <v>13</v>
      </c>
    </row>
    <row r="16" spans="2:29">
      <c r="B16" s="167" t="s">
        <v>300</v>
      </c>
      <c r="C16" s="167" t="s">
        <v>301</v>
      </c>
      <c r="E16" s="167" t="str">
        <f>I16&amp;H16&amp;J16</f>
        <v>IMPOILNEU</v>
      </c>
      <c r="F16" t="str">
        <f t="shared" si="1"/>
        <v>Import of Oil for Non-Energy uses</v>
      </c>
      <c r="G16" s="167" t="str">
        <f t="shared" si="2"/>
        <v>Import</v>
      </c>
      <c r="H16" s="167" t="str">
        <f>B52</f>
        <v>OILNEU</v>
      </c>
      <c r="I16" s="167" t="str">
        <f t="shared" si="3"/>
        <v>IMP</v>
      </c>
      <c r="J16" s="168"/>
      <c r="K16" s="167" t="s">
        <v>13</v>
      </c>
    </row>
    <row r="17" spans="2:11">
      <c r="B17" s="167" t="s">
        <v>302</v>
      </c>
      <c r="C17" s="167" t="s">
        <v>369</v>
      </c>
      <c r="E17" s="167" t="str">
        <f>I17&amp;H17&amp;J17</f>
        <v>IMPGASNAT_UK</v>
      </c>
      <c r="F17" t="str">
        <f t="shared" si="1"/>
        <v>Import of Natural Gas  - UK</v>
      </c>
      <c r="G17" s="167" t="str">
        <f t="shared" si="2"/>
        <v>Import</v>
      </c>
      <c r="H17" s="167" t="str">
        <f>B53</f>
        <v>GASNAT</v>
      </c>
      <c r="I17" s="167" t="str">
        <f t="shared" si="3"/>
        <v>IMP</v>
      </c>
      <c r="J17" s="167" t="str">
        <f>V5</f>
        <v>_UK</v>
      </c>
      <c r="K17" s="167" t="s">
        <v>13</v>
      </c>
    </row>
    <row r="18" spans="2:11">
      <c r="B18" s="167" t="s">
        <v>303</v>
      </c>
      <c r="C18" s="167" t="s">
        <v>304</v>
      </c>
      <c r="E18" s="167" t="str">
        <f>I18&amp;H18&amp;J18</f>
        <v>IMPGASLNG_GLOBAL</v>
      </c>
      <c r="F18" t="str">
        <f t="shared" si="1"/>
        <v xml:space="preserve">Import of Liquified Natural Gas </v>
      </c>
      <c r="G18" s="167" t="str">
        <f t="shared" si="2"/>
        <v>Import</v>
      </c>
      <c r="H18" s="167" t="str">
        <f>B54</f>
        <v>GASLNG</v>
      </c>
      <c r="I18" s="167" t="str">
        <f t="shared" si="3"/>
        <v>IMP</v>
      </c>
      <c r="J18" s="167" t="str">
        <f>V7</f>
        <v>_GLOBAL</v>
      </c>
      <c r="K18" s="167" t="s">
        <v>13</v>
      </c>
    </row>
    <row r="19" spans="2:11">
      <c r="B19" s="167" t="s">
        <v>305</v>
      </c>
      <c r="C19" s="167" t="s">
        <v>306</v>
      </c>
      <c r="E19" s="167" t="str">
        <f>I19&amp;H19&amp;J19</f>
        <v>IMPNUCURM</v>
      </c>
      <c r="F19" t="str">
        <f t="shared" si="1"/>
        <v>Import of Uranium</v>
      </c>
      <c r="G19" s="167" t="str">
        <f t="shared" si="2"/>
        <v>Import</v>
      </c>
      <c r="H19" s="167" t="str">
        <f>B55</f>
        <v>NUCURM</v>
      </c>
      <c r="I19" s="167" t="str">
        <f t="shared" si="3"/>
        <v>IMP</v>
      </c>
      <c r="J19" s="167"/>
      <c r="K19" s="167" t="s">
        <v>13</v>
      </c>
    </row>
    <row r="20" spans="2:11">
      <c r="B20" s="167" t="s">
        <v>371</v>
      </c>
      <c r="C20" s="167" t="s">
        <v>307</v>
      </c>
      <c r="E20" s="167" t="str">
        <f>I20&amp;H20&amp;J20</f>
        <v>IMPBIOETH1G_S1</v>
      </c>
      <c r="F20" t="str">
        <f t="shared" si="1"/>
        <v>Import of Ethanol 1st generation  - Step 1</v>
      </c>
      <c r="G20" s="167" t="str">
        <f t="shared" si="2"/>
        <v>Import</v>
      </c>
      <c r="H20" s="167" t="str">
        <f>B62</f>
        <v>BIOETH1G</v>
      </c>
      <c r="I20" s="167" t="str">
        <f t="shared" si="3"/>
        <v>IMP</v>
      </c>
      <c r="J20" s="167" t="str">
        <f>$V$9</f>
        <v>_S1</v>
      </c>
      <c r="K20" s="167" t="s">
        <v>13</v>
      </c>
    </row>
    <row r="21" spans="2:11">
      <c r="B21" s="167" t="s">
        <v>370</v>
      </c>
      <c r="C21" s="167" t="s">
        <v>308</v>
      </c>
      <c r="E21" s="167" t="str">
        <f t="shared" ref="E21:E28" si="8">I21&amp;H21&amp;J21</f>
        <v>IMPBIOETH1G_S2</v>
      </c>
      <c r="F21" t="str">
        <f t="shared" si="1"/>
        <v>Import of Ethanol 1st generation  - Step 2</v>
      </c>
      <c r="G21" s="167" t="str">
        <f t="shared" si="2"/>
        <v>Import</v>
      </c>
      <c r="H21" s="167" t="str">
        <f>B62</f>
        <v>BIOETH1G</v>
      </c>
      <c r="I21" s="167" t="str">
        <f t="shared" si="3"/>
        <v>IMP</v>
      </c>
      <c r="J21" s="167" t="str">
        <f>$V$10</f>
        <v>_S2</v>
      </c>
      <c r="K21" s="167" t="s">
        <v>13</v>
      </c>
    </row>
    <row r="22" spans="2:11">
      <c r="B22" s="167" t="s">
        <v>300</v>
      </c>
      <c r="C22" s="167" t="s">
        <v>309</v>
      </c>
      <c r="E22" s="167" t="str">
        <f t="shared" si="8"/>
        <v>IMPBIOETH1G_S3</v>
      </c>
      <c r="F22" t="str">
        <f t="shared" si="1"/>
        <v>Import of Ethanol 1st generation  - Step 3</v>
      </c>
      <c r="G22" s="167" t="str">
        <f t="shared" si="2"/>
        <v>Import</v>
      </c>
      <c r="H22" s="167" t="str">
        <f>B62</f>
        <v>BIOETH1G</v>
      </c>
      <c r="I22" s="167" t="str">
        <f t="shared" si="3"/>
        <v>IMP</v>
      </c>
      <c r="J22" s="167" t="str">
        <f>$V$11</f>
        <v>_S3</v>
      </c>
      <c r="K22" s="167" t="s">
        <v>13</v>
      </c>
    </row>
    <row r="23" spans="2:11">
      <c r="B23" s="167" t="s">
        <v>310</v>
      </c>
      <c r="C23" s="167" t="s">
        <v>311</v>
      </c>
      <c r="E23" s="167" t="str">
        <f t="shared" si="8"/>
        <v>IMPBIOETH1G_S4</v>
      </c>
      <c r="F23" t="str">
        <f t="shared" si="1"/>
        <v>Import of Ethanol 1st generation  - Step 4</v>
      </c>
      <c r="G23" s="167" t="str">
        <f t="shared" si="2"/>
        <v>Import</v>
      </c>
      <c r="H23" s="167" t="str">
        <f>B62</f>
        <v>BIOETH1G</v>
      </c>
      <c r="I23" s="167" t="str">
        <f t="shared" si="3"/>
        <v>IMP</v>
      </c>
      <c r="J23" s="167" t="str">
        <f>$V$12</f>
        <v>_S4</v>
      </c>
      <c r="K23" s="167" t="s">
        <v>13</v>
      </c>
    </row>
    <row r="24" spans="2:11">
      <c r="B24" s="167" t="s">
        <v>312</v>
      </c>
      <c r="C24" s="167" t="s">
        <v>313</v>
      </c>
      <c r="E24" s="167" t="str">
        <f t="shared" si="8"/>
        <v>IMPBIODST1G_S1</v>
      </c>
      <c r="F24" t="str">
        <f t="shared" si="1"/>
        <v>Import of Biodiesel 1st generation  - Step 1</v>
      </c>
      <c r="G24" s="167" t="str">
        <f t="shared" si="2"/>
        <v>Import</v>
      </c>
      <c r="H24" s="167" t="str">
        <f>B64</f>
        <v>BIODST1G</v>
      </c>
      <c r="I24" s="167" t="str">
        <f t="shared" si="3"/>
        <v>IMP</v>
      </c>
      <c r="J24" s="167" t="str">
        <f>$V$9</f>
        <v>_S1</v>
      </c>
      <c r="K24" s="167" t="s">
        <v>13</v>
      </c>
    </row>
    <row r="25" spans="2:11">
      <c r="B25" s="181" t="s">
        <v>314</v>
      </c>
      <c r="C25" s="183" t="s">
        <v>315</v>
      </c>
      <c r="E25" s="167" t="str">
        <f t="shared" si="8"/>
        <v>IMPBIODST1G_S2</v>
      </c>
      <c r="F25" t="str">
        <f t="shared" si="1"/>
        <v>Import of Biodiesel 1st generation  - Step 2</v>
      </c>
      <c r="G25" s="167" t="str">
        <f t="shared" si="2"/>
        <v>Import</v>
      </c>
      <c r="H25" s="167" t="str">
        <f>B64</f>
        <v>BIODST1G</v>
      </c>
      <c r="I25" s="167" t="str">
        <f t="shared" si="3"/>
        <v>IMP</v>
      </c>
      <c r="J25" s="167" t="str">
        <f>$V$10</f>
        <v>_S2</v>
      </c>
      <c r="K25" s="167" t="s">
        <v>13</v>
      </c>
    </row>
    <row r="26" spans="2:11">
      <c r="B26" s="181" t="s">
        <v>316</v>
      </c>
      <c r="C26" s="183" t="s">
        <v>317</v>
      </c>
      <c r="E26" s="167" t="str">
        <f t="shared" si="8"/>
        <v>IMPBIODST1G_S3</v>
      </c>
      <c r="F26" t="str">
        <f t="shared" si="1"/>
        <v>Import of Biodiesel 1st generation  - Step 3</v>
      </c>
      <c r="G26" s="167" t="str">
        <f t="shared" si="2"/>
        <v>Import</v>
      </c>
      <c r="H26" s="167" t="str">
        <f>B64</f>
        <v>BIODST1G</v>
      </c>
      <c r="I26" s="167" t="str">
        <f t="shared" si="3"/>
        <v>IMP</v>
      </c>
      <c r="J26" s="167" t="str">
        <f>$V$11</f>
        <v>_S3</v>
      </c>
      <c r="K26" s="167" t="s">
        <v>13</v>
      </c>
    </row>
    <row r="27" spans="2:11">
      <c r="B27" s="181" t="s">
        <v>318</v>
      </c>
      <c r="C27" s="181" t="s">
        <v>319</v>
      </c>
      <c r="E27" s="167" t="str">
        <f t="shared" si="8"/>
        <v>IMPBIODST1G_S4</v>
      </c>
      <c r="F27" t="str">
        <f t="shared" si="1"/>
        <v>Import of Biodiesel 1st generation  - Step 4</v>
      </c>
      <c r="G27" s="167" t="str">
        <f t="shared" si="2"/>
        <v>Import</v>
      </c>
      <c r="H27" s="167" t="str">
        <f>B64</f>
        <v>BIODST1G</v>
      </c>
      <c r="I27" s="167" t="str">
        <f t="shared" si="3"/>
        <v>IMP</v>
      </c>
      <c r="J27" s="167" t="str">
        <f>$V$12</f>
        <v>_S4</v>
      </c>
      <c r="K27" s="167" t="s">
        <v>13</v>
      </c>
    </row>
    <row r="28" spans="2:11">
      <c r="B28" s="181" t="s">
        <v>320</v>
      </c>
      <c r="C28" s="181" t="s">
        <v>321</v>
      </c>
      <c r="E28" s="202" t="str">
        <f t="shared" si="8"/>
        <v>IMPBIOJKR_S1</v>
      </c>
      <c r="F28" s="202" t="str">
        <f t="shared" si="1"/>
        <v>Import of Bio Jet Kerosene - Step 1</v>
      </c>
      <c r="G28" s="202" t="str">
        <f t="shared" si="2"/>
        <v>Import</v>
      </c>
      <c r="H28" s="202" t="str">
        <f>B68</f>
        <v>BIOJKR</v>
      </c>
      <c r="I28" s="202" t="str">
        <f t="shared" si="3"/>
        <v>IMP</v>
      </c>
      <c r="J28" s="202" t="str">
        <f>$V$9</f>
        <v>_S1</v>
      </c>
      <c r="K28" s="202" t="s">
        <v>13</v>
      </c>
    </row>
    <row r="29" spans="2:11">
      <c r="B29" s="181" t="s">
        <v>322</v>
      </c>
      <c r="C29" s="183" t="s">
        <v>323</v>
      </c>
      <c r="E29" s="167" t="str">
        <f t="shared" ref="E29:E41" si="9">I29&amp;H29&amp;J29</f>
        <v>IMPBIOWPE_S1</v>
      </c>
      <c r="F29" t="str">
        <f t="shared" si="1"/>
        <v>Import of Wood Pellets  - Step 1</v>
      </c>
      <c r="G29" s="167" t="str">
        <f t="shared" si="2"/>
        <v>Import</v>
      </c>
      <c r="H29" s="167" t="str">
        <f>B73</f>
        <v>BIOWPE</v>
      </c>
      <c r="I29" s="167" t="str">
        <f t="shared" si="3"/>
        <v>IMP</v>
      </c>
      <c r="J29" s="167" t="str">
        <f>$V$9</f>
        <v>_S1</v>
      </c>
      <c r="K29" s="167" t="s">
        <v>13</v>
      </c>
    </row>
    <row r="30" spans="2:11">
      <c r="B30" s="181" t="s">
        <v>324</v>
      </c>
      <c r="C30" s="183" t="s">
        <v>325</v>
      </c>
      <c r="E30" s="167" t="str">
        <f t="shared" si="9"/>
        <v>IMPBIOWPE_S2</v>
      </c>
      <c r="F30" t="str">
        <f t="shared" si="1"/>
        <v>Import of Wood Pellets  - Step 2</v>
      </c>
      <c r="G30" s="167" t="str">
        <f t="shared" si="2"/>
        <v>Import</v>
      </c>
      <c r="H30" s="167" t="str">
        <f>B73</f>
        <v>BIOWPE</v>
      </c>
      <c r="I30" s="167" t="str">
        <f t="shared" si="3"/>
        <v>IMP</v>
      </c>
      <c r="J30" s="167" t="str">
        <f>$V$10</f>
        <v>_S2</v>
      </c>
      <c r="K30" s="167" t="s">
        <v>13</v>
      </c>
    </row>
    <row r="31" spans="2:11">
      <c r="B31" s="181" t="s">
        <v>326</v>
      </c>
      <c r="C31" s="167" t="s">
        <v>327</v>
      </c>
      <c r="E31" s="167" t="str">
        <f t="shared" si="9"/>
        <v>IMPBIOWPE_S3</v>
      </c>
      <c r="F31" t="str">
        <f t="shared" si="1"/>
        <v>Import of Wood Pellets  - Step 3</v>
      </c>
      <c r="G31" s="167" t="str">
        <f t="shared" si="2"/>
        <v>Import</v>
      </c>
      <c r="H31" s="167" t="str">
        <f>B73</f>
        <v>BIOWPE</v>
      </c>
      <c r="I31" s="167" t="str">
        <f t="shared" si="3"/>
        <v>IMP</v>
      </c>
      <c r="J31" s="167" t="str">
        <f>$V$11</f>
        <v>_S3</v>
      </c>
      <c r="K31" s="167" t="s">
        <v>13</v>
      </c>
    </row>
    <row r="32" spans="2:11">
      <c r="B32" s="181" t="s">
        <v>328</v>
      </c>
      <c r="C32" s="167" t="s">
        <v>329</v>
      </c>
      <c r="E32" s="167" t="str">
        <f t="shared" si="9"/>
        <v>IMPBIOWPE_S4</v>
      </c>
      <c r="F32" t="str">
        <f t="shared" si="1"/>
        <v>Import of Wood Pellets  - Step 4</v>
      </c>
      <c r="G32" s="167" t="str">
        <f t="shared" si="2"/>
        <v>Import</v>
      </c>
      <c r="H32" s="167" t="str">
        <f>B73</f>
        <v>BIOWPE</v>
      </c>
      <c r="I32" s="167" t="str">
        <f t="shared" si="3"/>
        <v>IMP</v>
      </c>
      <c r="J32" s="167" t="str">
        <f>$V$12</f>
        <v>_S4</v>
      </c>
      <c r="K32" s="167" t="s">
        <v>13</v>
      </c>
    </row>
    <row r="33" spans="2:20">
      <c r="B33" s="181" t="s">
        <v>330</v>
      </c>
      <c r="C33" s="167" t="s">
        <v>331</v>
      </c>
      <c r="E33" s="167" t="str">
        <f t="shared" si="9"/>
        <v>IMPBIOWCH_S1</v>
      </c>
      <c r="F33" t="str">
        <f t="shared" si="1"/>
        <v>Import of Wood Chip  - Step 1</v>
      </c>
      <c r="G33" s="167" t="str">
        <f t="shared" si="2"/>
        <v>Import</v>
      </c>
      <c r="H33" s="167" t="str">
        <f>B74</f>
        <v>BIOWCH</v>
      </c>
      <c r="I33" s="167" t="str">
        <f t="shared" si="3"/>
        <v>IMP</v>
      </c>
      <c r="J33" s="167" t="str">
        <f>$V$9</f>
        <v>_S1</v>
      </c>
      <c r="K33" s="167" t="s">
        <v>13</v>
      </c>
    </row>
    <row r="34" spans="2:20">
      <c r="B34" s="181" t="s">
        <v>332</v>
      </c>
      <c r="C34" s="167" t="s">
        <v>264</v>
      </c>
      <c r="E34" s="167" t="str">
        <f t="shared" si="9"/>
        <v>IMPBIOWCH_S2</v>
      </c>
      <c r="F34" t="str">
        <f t="shared" si="1"/>
        <v>Import of Wood Chip  - Step 2</v>
      </c>
      <c r="G34" s="167" t="str">
        <f t="shared" si="2"/>
        <v>Import</v>
      </c>
      <c r="H34" s="167" t="str">
        <f>B74</f>
        <v>BIOWCH</v>
      </c>
      <c r="I34" s="167" t="str">
        <f t="shared" si="3"/>
        <v>IMP</v>
      </c>
      <c r="J34" s="167" t="str">
        <f>$V$10</f>
        <v>_S2</v>
      </c>
      <c r="K34" s="167" t="s">
        <v>13</v>
      </c>
    </row>
    <row r="35" spans="2:20">
      <c r="B35" s="181" t="s">
        <v>280</v>
      </c>
      <c r="C35" s="167" t="s">
        <v>202</v>
      </c>
      <c r="E35" s="167" t="str">
        <f t="shared" si="9"/>
        <v>IMPBIOWCH_S3</v>
      </c>
      <c r="F35" t="str">
        <f t="shared" si="1"/>
        <v>Import of Wood Chip  - Step 3</v>
      </c>
      <c r="G35" s="167" t="str">
        <f t="shared" si="2"/>
        <v>Import</v>
      </c>
      <c r="H35" s="167" t="str">
        <f>B74</f>
        <v>BIOWCH</v>
      </c>
      <c r="I35" s="167" t="str">
        <f t="shared" si="3"/>
        <v>IMP</v>
      </c>
      <c r="J35" s="167" t="str">
        <f>$V$11</f>
        <v>_S3</v>
      </c>
      <c r="K35" s="167" t="s">
        <v>13</v>
      </c>
    </row>
    <row r="36" spans="2:20">
      <c r="B36" s="181" t="s">
        <v>333</v>
      </c>
      <c r="C36" s="167" t="s">
        <v>203</v>
      </c>
      <c r="E36" s="167" t="str">
        <f t="shared" si="9"/>
        <v>IMPBIOWCH_S4</v>
      </c>
      <c r="F36" t="str">
        <f t="shared" si="1"/>
        <v>Import of Wood Chip  - Step 4</v>
      </c>
      <c r="G36" s="167" t="str">
        <f t="shared" si="2"/>
        <v>Import</v>
      </c>
      <c r="H36" s="167" t="str">
        <f>B74</f>
        <v>BIOWCH</v>
      </c>
      <c r="I36" s="167" t="str">
        <f t="shared" si="3"/>
        <v>IMP</v>
      </c>
      <c r="J36" s="167" t="str">
        <f>$V$12</f>
        <v>_S4</v>
      </c>
      <c r="K36" s="167" t="s">
        <v>13</v>
      </c>
      <c r="M36" s="23"/>
      <c r="N36" s="23"/>
      <c r="O36" s="23"/>
      <c r="P36" s="23"/>
      <c r="Q36" s="104"/>
      <c r="R36" s="24"/>
      <c r="S36" s="23"/>
      <c r="T36" s="104"/>
    </row>
    <row r="37" spans="2:20">
      <c r="B37" s="182" t="s">
        <v>367</v>
      </c>
      <c r="C37" s="167" t="s">
        <v>368</v>
      </c>
      <c r="E37" s="167" t="str">
        <f t="shared" si="9"/>
        <v>MINGASNAT_S1</v>
      </c>
      <c r="F37" t="str">
        <f t="shared" ref="F37:F68" si="10">G37 &amp; " of " &amp; VLOOKUP(H37,$B$5:$C$84,2,FALSE) &amp; IF(J37&lt;&gt;0,IF(VLOOKUP(J37,$V$5:$W$12,2,FALSE)&lt;&gt;""," - " &amp; VLOOKUP(J37,$V$5:$W$12,2,FALSE),""),"")</f>
        <v>Domestic Potential of Natural Gas  - Step 1</v>
      </c>
      <c r="G37" s="167" t="str">
        <f t="shared" ref="G37:G68" si="11">VLOOKUP(I37,$S$5:$T$10,2,FALSE)</f>
        <v>Domestic Potential</v>
      </c>
      <c r="H37" s="167" t="str">
        <f>B53</f>
        <v>GASNAT</v>
      </c>
      <c r="I37" s="167" t="str">
        <f t="shared" ref="I37:I78" si="12">$S$5</f>
        <v>MIN</v>
      </c>
      <c r="J37" s="167" t="str">
        <f>$V$9</f>
        <v>_S1</v>
      </c>
      <c r="K37" s="167" t="s">
        <v>9</v>
      </c>
      <c r="M37" s="23"/>
      <c r="N37" s="23"/>
      <c r="O37" s="23"/>
      <c r="P37" s="23"/>
      <c r="Q37" s="23"/>
      <c r="R37" s="24"/>
      <c r="S37" s="23"/>
      <c r="T37" s="23"/>
    </row>
    <row r="38" spans="2:20">
      <c r="B38" s="181" t="s">
        <v>24</v>
      </c>
      <c r="C38" s="167" t="s">
        <v>231</v>
      </c>
      <c r="E38" s="167" t="str">
        <f t="shared" si="9"/>
        <v>MINGASNAT_S2</v>
      </c>
      <c r="F38" t="str">
        <f t="shared" si="10"/>
        <v>Domestic Potential of Natural Gas  - Step 2</v>
      </c>
      <c r="G38" s="167" t="str">
        <f t="shared" si="11"/>
        <v>Domestic Potential</v>
      </c>
      <c r="H38" s="167" t="str">
        <f>B53</f>
        <v>GASNAT</v>
      </c>
      <c r="I38" s="167" t="str">
        <f t="shared" si="12"/>
        <v>MIN</v>
      </c>
      <c r="J38" s="167" t="str">
        <f>$V$10</f>
        <v>_S2</v>
      </c>
      <c r="K38" s="167" t="s">
        <v>9</v>
      </c>
      <c r="M38" s="104"/>
      <c r="N38" s="23"/>
      <c r="O38" s="23"/>
      <c r="P38" s="23"/>
      <c r="Q38" s="104"/>
      <c r="R38" s="24"/>
      <c r="S38" s="23"/>
      <c r="T38" s="104"/>
    </row>
    <row r="39" spans="2:20">
      <c r="B39" s="181" t="s">
        <v>26</v>
      </c>
      <c r="C39" s="167" t="s">
        <v>232</v>
      </c>
      <c r="E39" s="167" t="str">
        <f t="shared" si="9"/>
        <v>MINPEAT_S1</v>
      </c>
      <c r="F39" t="str">
        <f t="shared" si="10"/>
        <v>Domestic Potential of Peat  - Step 1</v>
      </c>
      <c r="G39" s="167" t="str">
        <f t="shared" si="11"/>
        <v>Domestic Potential</v>
      </c>
      <c r="H39" s="167" t="str">
        <f>B42</f>
        <v>PEAT</v>
      </c>
      <c r="I39" s="167" t="str">
        <f t="shared" si="12"/>
        <v>MIN</v>
      </c>
      <c r="J39" s="167" t="str">
        <f>$V$9</f>
        <v>_S1</v>
      </c>
      <c r="K39" s="167" t="s">
        <v>9</v>
      </c>
    </row>
    <row r="40" spans="2:20">
      <c r="B40" s="181" t="s">
        <v>25</v>
      </c>
      <c r="C40" s="167" t="s">
        <v>233</v>
      </c>
      <c r="E40" s="167" t="str">
        <f t="shared" si="9"/>
        <v>MINPEAT_S2</v>
      </c>
      <c r="F40" t="str">
        <f t="shared" si="10"/>
        <v>Domestic Potential of Peat  - Step 2</v>
      </c>
      <c r="G40" s="167" t="str">
        <f t="shared" si="11"/>
        <v>Domestic Potential</v>
      </c>
      <c r="H40" s="167" t="str">
        <f>B42</f>
        <v>PEAT</v>
      </c>
      <c r="I40" s="167" t="str">
        <f t="shared" si="12"/>
        <v>MIN</v>
      </c>
      <c r="J40" s="167" t="str">
        <f>$V$10</f>
        <v>_S2</v>
      </c>
      <c r="K40" s="167" t="s">
        <v>9</v>
      </c>
    </row>
    <row r="41" spans="2:20">
      <c r="B41" s="181" t="s">
        <v>271</v>
      </c>
      <c r="C41" s="167" t="s">
        <v>234</v>
      </c>
      <c r="E41" s="167" t="str">
        <f t="shared" si="9"/>
        <v>MINRENHYD</v>
      </c>
      <c r="F41" t="str">
        <f t="shared" si="10"/>
        <v xml:space="preserve">Domestic Potential of Hydro </v>
      </c>
      <c r="G41" s="167" t="str">
        <f t="shared" si="11"/>
        <v>Domestic Potential</v>
      </c>
      <c r="H41" s="167" t="str">
        <f t="shared" ref="H41:H46" si="13">B56</f>
        <v>RENHYD</v>
      </c>
      <c r="I41" s="167" t="str">
        <f t="shared" si="12"/>
        <v>MIN</v>
      </c>
      <c r="J41" s="167"/>
      <c r="K41" s="167" t="s">
        <v>9</v>
      </c>
    </row>
    <row r="42" spans="2:20">
      <c r="B42" s="181" t="s">
        <v>12</v>
      </c>
      <c r="C42" s="167" t="s">
        <v>235</v>
      </c>
      <c r="E42" s="167" t="str">
        <f t="shared" ref="E42:E47" si="14">I42&amp;H42&amp;J42</f>
        <v>MINRENWIN</v>
      </c>
      <c r="F42" t="str">
        <f t="shared" si="10"/>
        <v xml:space="preserve">Domestic Potential of Wind </v>
      </c>
      <c r="G42" s="167" t="str">
        <f t="shared" si="11"/>
        <v>Domestic Potential</v>
      </c>
      <c r="H42" s="167" t="str">
        <f t="shared" si="13"/>
        <v>RENWIN</v>
      </c>
      <c r="I42" s="167" t="str">
        <f t="shared" si="12"/>
        <v>MIN</v>
      </c>
      <c r="J42" s="167"/>
      <c r="K42" s="167" t="s">
        <v>9</v>
      </c>
    </row>
    <row r="43" spans="2:20">
      <c r="B43" s="181" t="s">
        <v>28</v>
      </c>
      <c r="C43" s="167" t="s">
        <v>236</v>
      </c>
      <c r="E43" s="167" t="str">
        <f t="shared" si="14"/>
        <v>MINRENSOL</v>
      </c>
      <c r="F43" t="str">
        <f t="shared" si="10"/>
        <v xml:space="preserve">Domestic Potential of Solar </v>
      </c>
      <c r="G43" s="167" t="str">
        <f t="shared" si="11"/>
        <v>Domestic Potential</v>
      </c>
      <c r="H43" s="167" t="str">
        <f t="shared" si="13"/>
        <v>RENSOL</v>
      </c>
      <c r="I43" s="167" t="str">
        <f t="shared" si="12"/>
        <v>MIN</v>
      </c>
      <c r="J43" s="167"/>
      <c r="K43" s="167" t="s">
        <v>9</v>
      </c>
    </row>
    <row r="44" spans="2:20">
      <c r="B44" s="182" t="s">
        <v>208</v>
      </c>
      <c r="C44" s="167" t="s">
        <v>237</v>
      </c>
      <c r="E44" s="167" t="str">
        <f t="shared" si="14"/>
        <v>MINMSWAS</v>
      </c>
      <c r="F44" t="str">
        <f t="shared" si="10"/>
        <v xml:space="preserve">Domestic Potential of Municipal Solid Waste </v>
      </c>
      <c r="G44" s="167" t="str">
        <f t="shared" si="11"/>
        <v>Domestic Potential</v>
      </c>
      <c r="H44" s="167" t="str">
        <f t="shared" si="13"/>
        <v>MSWAS</v>
      </c>
      <c r="I44" s="167" t="str">
        <f t="shared" si="12"/>
        <v>MIN</v>
      </c>
      <c r="J44" s="167"/>
      <c r="K44" s="167" t="s">
        <v>9</v>
      </c>
    </row>
    <row r="45" spans="2:20">
      <c r="B45" s="181" t="s">
        <v>32</v>
      </c>
      <c r="C45" s="167" t="s">
        <v>238</v>
      </c>
      <c r="E45" s="167" t="str">
        <f t="shared" si="14"/>
        <v>MINRENOCE</v>
      </c>
      <c r="F45" t="str">
        <f t="shared" si="10"/>
        <v xml:space="preserve">Domestic Potential of Ocean </v>
      </c>
      <c r="G45" s="167" t="str">
        <f t="shared" si="11"/>
        <v>Domestic Potential</v>
      </c>
      <c r="H45" s="167" t="str">
        <f t="shared" si="13"/>
        <v>RENOCE</v>
      </c>
      <c r="I45" s="167" t="str">
        <f t="shared" si="12"/>
        <v>MIN</v>
      </c>
      <c r="J45" s="167"/>
      <c r="K45" s="167" t="s">
        <v>9</v>
      </c>
    </row>
    <row r="46" spans="2:20">
      <c r="B46" s="181" t="s">
        <v>31</v>
      </c>
      <c r="C46" s="167" t="s">
        <v>239</v>
      </c>
      <c r="E46" s="167" t="str">
        <f t="shared" si="14"/>
        <v>MINRENAHT</v>
      </c>
      <c r="F46" t="str">
        <f t="shared" si="10"/>
        <v>Domestic Potential of Ambient Heat</v>
      </c>
      <c r="G46" s="167" t="str">
        <f t="shared" si="11"/>
        <v>Domestic Potential</v>
      </c>
      <c r="H46" s="167" t="str">
        <f t="shared" si="13"/>
        <v>RENAHT</v>
      </c>
      <c r="I46" s="167" t="str">
        <f t="shared" si="12"/>
        <v>MIN</v>
      </c>
      <c r="J46" s="167"/>
      <c r="K46" s="167" t="s">
        <v>9</v>
      </c>
    </row>
    <row r="47" spans="2:20">
      <c r="B47" s="181" t="s">
        <v>29</v>
      </c>
      <c r="C47" s="167" t="s">
        <v>240</v>
      </c>
      <c r="E47" s="167" t="str">
        <f t="shared" si="14"/>
        <v>MINBIOWOO1_S1</v>
      </c>
      <c r="F47" t="str">
        <f t="shared" si="10"/>
        <v>Domestic Potential of Sawmill residues - Step 1</v>
      </c>
      <c r="G47" s="167" t="str">
        <f t="shared" si="11"/>
        <v>Domestic Potential</v>
      </c>
      <c r="H47" s="167" t="str">
        <f>$B$70</f>
        <v>BIOWOO1</v>
      </c>
      <c r="I47" s="167" t="str">
        <f t="shared" si="12"/>
        <v>MIN</v>
      </c>
      <c r="J47" s="167" t="str">
        <f>$V$9</f>
        <v>_S1</v>
      </c>
      <c r="K47" s="167" t="s">
        <v>9</v>
      </c>
    </row>
    <row r="48" spans="2:20">
      <c r="B48" s="181" t="s">
        <v>33</v>
      </c>
      <c r="C48" s="167" t="s">
        <v>241</v>
      </c>
      <c r="E48" s="167" t="str">
        <f t="shared" ref="E48:E56" si="15">I48&amp;H48&amp;J48</f>
        <v>MINBIOWOO1_S2</v>
      </c>
      <c r="F48" t="str">
        <f t="shared" si="10"/>
        <v>Domestic Potential of Sawmill residues - Step 2</v>
      </c>
      <c r="G48" s="167" t="str">
        <f t="shared" si="11"/>
        <v>Domestic Potential</v>
      </c>
      <c r="H48" s="167" t="str">
        <f>$B$70</f>
        <v>BIOWOO1</v>
      </c>
      <c r="I48" s="167" t="str">
        <f t="shared" si="12"/>
        <v>MIN</v>
      </c>
      <c r="J48" s="167" t="str">
        <f>$V$10</f>
        <v>_S2</v>
      </c>
      <c r="K48" s="167" t="s">
        <v>9</v>
      </c>
    </row>
    <row r="49" spans="2:11">
      <c r="B49" s="181" t="s">
        <v>30</v>
      </c>
      <c r="C49" s="167" t="s">
        <v>242</v>
      </c>
      <c r="E49" s="167" t="str">
        <f t="shared" si="15"/>
        <v>MINBIOWOO1_S3</v>
      </c>
      <c r="F49" t="str">
        <f t="shared" si="10"/>
        <v>Domestic Potential of Sawmill residues - Step 3</v>
      </c>
      <c r="G49" s="167" t="str">
        <f t="shared" si="11"/>
        <v>Domestic Potential</v>
      </c>
      <c r="H49" s="167" t="str">
        <f>$B$70</f>
        <v>BIOWOO1</v>
      </c>
      <c r="I49" s="167" t="str">
        <f t="shared" si="12"/>
        <v>MIN</v>
      </c>
      <c r="J49" s="167" t="str">
        <f>$V$11</f>
        <v>_S3</v>
      </c>
      <c r="K49" s="167" t="s">
        <v>9</v>
      </c>
    </row>
    <row r="50" spans="2:11">
      <c r="B50" s="181" t="s">
        <v>73</v>
      </c>
      <c r="C50" s="167" t="s">
        <v>243</v>
      </c>
      <c r="E50" s="167" t="str">
        <f t="shared" si="15"/>
        <v>MINBIOWOO2_S1</v>
      </c>
      <c r="F50" t="str">
        <f t="shared" si="10"/>
        <v>Domestic Potential of Post-Consumer Recycled Wood - Step 1</v>
      </c>
      <c r="G50" s="167" t="str">
        <f t="shared" si="11"/>
        <v>Domestic Potential</v>
      </c>
      <c r="H50" s="167" t="str">
        <f>$B$71</f>
        <v>BIOWOO2</v>
      </c>
      <c r="I50" s="167" t="str">
        <f t="shared" si="12"/>
        <v>MIN</v>
      </c>
      <c r="J50" s="167" t="str">
        <f>$V$9</f>
        <v>_S1</v>
      </c>
      <c r="K50" s="167" t="s">
        <v>9</v>
      </c>
    </row>
    <row r="51" spans="2:11">
      <c r="B51" s="182" t="s">
        <v>209</v>
      </c>
      <c r="C51" s="167" t="s">
        <v>244</v>
      </c>
      <c r="E51" s="167" t="str">
        <f t="shared" si="15"/>
        <v>MINBIOWOO2_S2</v>
      </c>
      <c r="F51" t="str">
        <f t="shared" si="10"/>
        <v>Domestic Potential of Post-Consumer Recycled Wood - Step 2</v>
      </c>
      <c r="G51" s="167" t="str">
        <f t="shared" si="11"/>
        <v>Domestic Potential</v>
      </c>
      <c r="H51" s="167" t="str">
        <f>$B$71</f>
        <v>BIOWOO2</v>
      </c>
      <c r="I51" s="167" t="str">
        <f t="shared" si="12"/>
        <v>MIN</v>
      </c>
      <c r="J51" s="167" t="str">
        <f>$V$10</f>
        <v>_S2</v>
      </c>
      <c r="K51" s="167" t="s">
        <v>9</v>
      </c>
    </row>
    <row r="52" spans="2:11">
      <c r="B52" s="181" t="s">
        <v>272</v>
      </c>
      <c r="C52" s="167" t="s">
        <v>273</v>
      </c>
      <c r="E52" s="167" t="str">
        <f t="shared" si="15"/>
        <v>MINBIOWOO2_S3</v>
      </c>
      <c r="F52" t="str">
        <f t="shared" si="10"/>
        <v>Domestic Potential of Post-Consumer Recycled Wood - Step 3</v>
      </c>
      <c r="G52" s="167" t="str">
        <f t="shared" si="11"/>
        <v>Domestic Potential</v>
      </c>
      <c r="H52" s="167" t="str">
        <f>$B$71</f>
        <v>BIOWOO2</v>
      </c>
      <c r="I52" s="167" t="str">
        <f t="shared" si="12"/>
        <v>MIN</v>
      </c>
      <c r="J52" s="167" t="str">
        <f>$V$11</f>
        <v>_S3</v>
      </c>
      <c r="K52" s="167" t="s">
        <v>9</v>
      </c>
    </row>
    <row r="53" spans="2:11">
      <c r="B53" s="181" t="s">
        <v>11</v>
      </c>
      <c r="C53" s="167" t="s">
        <v>229</v>
      </c>
      <c r="E53" s="167" t="str">
        <f t="shared" si="15"/>
        <v>MINBIOWOO3_S1</v>
      </c>
      <c r="F53" t="str">
        <f t="shared" si="10"/>
        <v>Domestic Potential of Straw - Step 1</v>
      </c>
      <c r="G53" s="167" t="str">
        <f t="shared" si="11"/>
        <v>Domestic Potential</v>
      </c>
      <c r="H53" s="167" t="str">
        <f>$B$72</f>
        <v>BIOWOO3</v>
      </c>
      <c r="I53" s="167" t="str">
        <f t="shared" si="12"/>
        <v>MIN</v>
      </c>
      <c r="J53" s="167" t="str">
        <f>$V$9</f>
        <v>_S1</v>
      </c>
      <c r="K53" s="167" t="s">
        <v>9</v>
      </c>
    </row>
    <row r="54" spans="2:11">
      <c r="B54" s="181" t="s">
        <v>27</v>
      </c>
      <c r="C54" s="167" t="s">
        <v>230</v>
      </c>
      <c r="E54" s="167" t="str">
        <f t="shared" si="15"/>
        <v>MINBIOWOO3_S2</v>
      </c>
      <c r="F54" t="str">
        <f t="shared" si="10"/>
        <v>Domestic Potential of Straw - Step 2</v>
      </c>
      <c r="G54" s="167" t="str">
        <f t="shared" si="11"/>
        <v>Domestic Potential</v>
      </c>
      <c r="H54" s="167" t="str">
        <f>$B$72</f>
        <v>BIOWOO3</v>
      </c>
      <c r="I54" s="167" t="str">
        <f t="shared" si="12"/>
        <v>MIN</v>
      </c>
      <c r="J54" s="167" t="str">
        <f>$V$10</f>
        <v>_S2</v>
      </c>
      <c r="K54" s="167" t="s">
        <v>9</v>
      </c>
    </row>
    <row r="55" spans="2:11">
      <c r="B55" s="181" t="s">
        <v>356</v>
      </c>
      <c r="C55" s="167" t="s">
        <v>264</v>
      </c>
      <c r="E55" s="167" t="str">
        <f t="shared" si="15"/>
        <v>MINBIOWOO3_S3</v>
      </c>
      <c r="F55" t="str">
        <f t="shared" si="10"/>
        <v>Domestic Potential of Straw - Step 3</v>
      </c>
      <c r="G55" s="167" t="str">
        <f t="shared" si="11"/>
        <v>Domestic Potential</v>
      </c>
      <c r="H55" s="167" t="str">
        <f>$B$72</f>
        <v>BIOWOO3</v>
      </c>
      <c r="I55" s="167" t="str">
        <f t="shared" si="12"/>
        <v>MIN</v>
      </c>
      <c r="J55" s="167" t="str">
        <f>$V$11</f>
        <v>_S3</v>
      </c>
      <c r="K55" s="167" t="s">
        <v>9</v>
      </c>
    </row>
    <row r="56" spans="2:11">
      <c r="B56" s="181" t="s">
        <v>34</v>
      </c>
      <c r="C56" s="167" t="s">
        <v>245</v>
      </c>
      <c r="E56" s="167" t="str">
        <f t="shared" si="15"/>
        <v>MINBIOMSW1_S1</v>
      </c>
      <c r="F56" t="str">
        <f t="shared" si="10"/>
        <v>Domestic Potential of Biodegradable Municipal Solid Waste potential - Solid  - Step 1</v>
      </c>
      <c r="G56" s="167" t="str">
        <f t="shared" si="11"/>
        <v>Domestic Potential</v>
      </c>
      <c r="H56" s="167" t="str">
        <f>$B$75</f>
        <v>BIOMSW1</v>
      </c>
      <c r="I56" s="167" t="str">
        <f t="shared" si="12"/>
        <v>MIN</v>
      </c>
      <c r="J56" s="167" t="str">
        <f>$V$9</f>
        <v>_S1</v>
      </c>
      <c r="K56" s="167" t="s">
        <v>9</v>
      </c>
    </row>
    <row r="57" spans="2:11">
      <c r="B57" s="181" t="s">
        <v>35</v>
      </c>
      <c r="C57" s="167" t="s">
        <v>246</v>
      </c>
      <c r="E57" s="167" t="str">
        <f t="shared" ref="E57:E67" si="16">I57&amp;H57&amp;J57</f>
        <v>MINBIOMSW1_S2</v>
      </c>
      <c r="F57" t="str">
        <f t="shared" si="10"/>
        <v>Domestic Potential of Biodegradable Municipal Solid Waste potential - Solid  - Step 2</v>
      </c>
      <c r="G57" s="167" t="str">
        <f t="shared" si="11"/>
        <v>Domestic Potential</v>
      </c>
      <c r="H57" s="167" t="str">
        <f>$B$75</f>
        <v>BIOMSW1</v>
      </c>
      <c r="I57" s="167" t="str">
        <f t="shared" si="12"/>
        <v>MIN</v>
      </c>
      <c r="J57" s="167" t="str">
        <f>$V$10</f>
        <v>_S2</v>
      </c>
      <c r="K57" s="167" t="s">
        <v>9</v>
      </c>
    </row>
    <row r="58" spans="2:11">
      <c r="B58" s="182" t="s">
        <v>36</v>
      </c>
      <c r="C58" s="167" t="s">
        <v>247</v>
      </c>
      <c r="E58" s="167" t="str">
        <f t="shared" si="16"/>
        <v>MINBIOMSW1_S3</v>
      </c>
      <c r="F58" t="str">
        <f t="shared" si="10"/>
        <v>Domestic Potential of Biodegradable Municipal Solid Waste potential - Solid  - Step 3</v>
      </c>
      <c r="G58" s="167" t="str">
        <f t="shared" si="11"/>
        <v>Domestic Potential</v>
      </c>
      <c r="H58" s="167" t="str">
        <f>$B$75</f>
        <v>BIOMSW1</v>
      </c>
      <c r="I58" s="167" t="str">
        <f t="shared" si="12"/>
        <v>MIN</v>
      </c>
      <c r="J58" s="167" t="str">
        <f>$V$11</f>
        <v>_S3</v>
      </c>
      <c r="K58" s="167" t="s">
        <v>9</v>
      </c>
    </row>
    <row r="59" spans="2:11">
      <c r="B59" s="181" t="s">
        <v>56</v>
      </c>
      <c r="C59" s="167" t="s">
        <v>248</v>
      </c>
      <c r="E59" s="167" t="str">
        <f t="shared" si="16"/>
        <v>MINBIOMSW2_S1</v>
      </c>
      <c r="F59" t="str">
        <f t="shared" si="10"/>
        <v>Domestic Potential of Biodegradable Municipal Solid Waste  - Step 1</v>
      </c>
      <c r="G59" s="167" t="str">
        <f t="shared" si="11"/>
        <v>Domestic Potential</v>
      </c>
      <c r="H59" s="167" t="str">
        <f>$B$76</f>
        <v>BIOMSW2</v>
      </c>
      <c r="I59" s="167" t="str">
        <f t="shared" si="12"/>
        <v>MIN</v>
      </c>
      <c r="J59" s="167" t="str">
        <f>$V$9</f>
        <v>_S1</v>
      </c>
      <c r="K59" s="167" t="s">
        <v>9</v>
      </c>
    </row>
    <row r="60" spans="2:11">
      <c r="B60" s="181" t="s">
        <v>37</v>
      </c>
      <c r="C60" s="167" t="s">
        <v>249</v>
      </c>
      <c r="E60" s="167" t="str">
        <f t="shared" si="16"/>
        <v>MINBIOMSW2_S2</v>
      </c>
      <c r="F60" t="str">
        <f t="shared" si="10"/>
        <v>Domestic Potential of Biodegradable Municipal Solid Waste  - Step 2</v>
      </c>
      <c r="G60" s="167" t="str">
        <f t="shared" si="11"/>
        <v>Domestic Potential</v>
      </c>
      <c r="H60" s="167" t="str">
        <f>$B$76</f>
        <v>BIOMSW2</v>
      </c>
      <c r="I60" s="167" t="str">
        <f t="shared" si="12"/>
        <v>MIN</v>
      </c>
      <c r="J60" s="167" t="str">
        <f>$V$10</f>
        <v>_S2</v>
      </c>
      <c r="K60" s="167" t="s">
        <v>9</v>
      </c>
    </row>
    <row r="61" spans="2:11">
      <c r="B61" s="181" t="s">
        <v>577</v>
      </c>
      <c r="C61" s="167" t="s">
        <v>441</v>
      </c>
      <c r="E61" s="167" t="str">
        <f t="shared" si="16"/>
        <v>MINBIOMSW2_S3</v>
      </c>
      <c r="F61" t="str">
        <f t="shared" si="10"/>
        <v>Domestic Potential of Biodegradable Municipal Solid Waste  - Step 3</v>
      </c>
      <c r="G61" s="167" t="str">
        <f t="shared" si="11"/>
        <v>Domestic Potential</v>
      </c>
      <c r="H61" s="167" t="str">
        <f>$B$76</f>
        <v>BIOMSW2</v>
      </c>
      <c r="I61" s="167" t="str">
        <f t="shared" si="12"/>
        <v>MIN</v>
      </c>
      <c r="J61" s="167" t="str">
        <f>$V$11</f>
        <v>_S3</v>
      </c>
      <c r="K61" s="167" t="s">
        <v>9</v>
      </c>
    </row>
    <row r="62" spans="2:11">
      <c r="B62" s="181" t="s">
        <v>69</v>
      </c>
      <c r="C62" s="167" t="s">
        <v>250</v>
      </c>
      <c r="E62" s="167" t="str">
        <f t="shared" si="16"/>
        <v>MINBIOTLW_S1</v>
      </c>
      <c r="F62" t="str">
        <f t="shared" si="10"/>
        <v>Domestic Potential of Tallow  - Step 1</v>
      </c>
      <c r="G62" s="167" t="str">
        <f t="shared" si="11"/>
        <v>Domestic Potential</v>
      </c>
      <c r="H62" s="167" t="str">
        <f>$B$77</f>
        <v>BIOTLW</v>
      </c>
      <c r="I62" s="167" t="str">
        <f t="shared" si="12"/>
        <v>MIN</v>
      </c>
      <c r="J62" s="167" t="str">
        <f>$V$9</f>
        <v>_S1</v>
      </c>
      <c r="K62" s="167" t="s">
        <v>9</v>
      </c>
    </row>
    <row r="63" spans="2:11">
      <c r="B63" s="181" t="s">
        <v>71</v>
      </c>
      <c r="C63" s="167" t="s">
        <v>251</v>
      </c>
      <c r="E63" s="167" t="str">
        <f t="shared" si="16"/>
        <v>MINBIOTLW_S2</v>
      </c>
      <c r="F63" t="str">
        <f t="shared" si="10"/>
        <v>Domestic Potential of Tallow  - Step 2</v>
      </c>
      <c r="G63" s="167" t="str">
        <f t="shared" si="11"/>
        <v>Domestic Potential</v>
      </c>
      <c r="H63" s="167" t="str">
        <f>$B$77</f>
        <v>BIOTLW</v>
      </c>
      <c r="I63" s="167" t="str">
        <f t="shared" si="12"/>
        <v>MIN</v>
      </c>
      <c r="J63" s="167" t="str">
        <f>$V$10</f>
        <v>_S2</v>
      </c>
      <c r="K63" s="167" t="s">
        <v>9</v>
      </c>
    </row>
    <row r="64" spans="2:11">
      <c r="B64" s="181" t="s">
        <v>70</v>
      </c>
      <c r="C64" s="167" t="s">
        <v>252</v>
      </c>
      <c r="E64" s="167" t="str">
        <f t="shared" si="16"/>
        <v>MINBIOTLW_S3</v>
      </c>
      <c r="F64" t="str">
        <f t="shared" si="10"/>
        <v>Domestic Potential of Tallow  - Step 3</v>
      </c>
      <c r="G64" s="167" t="str">
        <f t="shared" si="11"/>
        <v>Domestic Potential</v>
      </c>
      <c r="H64" s="167" t="str">
        <f>$B$77</f>
        <v>BIOTLW</v>
      </c>
      <c r="I64" s="167" t="str">
        <f t="shared" si="12"/>
        <v>MIN</v>
      </c>
      <c r="J64" s="167" t="str">
        <f>$V$11</f>
        <v>_S3</v>
      </c>
      <c r="K64" s="167" t="s">
        <v>9</v>
      </c>
    </row>
    <row r="65" spans="2:11">
      <c r="B65" s="182" t="s">
        <v>72</v>
      </c>
      <c r="C65" s="167" t="s">
        <v>451</v>
      </c>
      <c r="E65" s="167" t="str">
        <f t="shared" si="16"/>
        <v>MINBIORVO_S1</v>
      </c>
      <c r="F65" t="str">
        <f t="shared" si="10"/>
        <v>Domestic Potential of Recovered Vegetable Oil  - Step 1</v>
      </c>
      <c r="G65" s="167" t="str">
        <f t="shared" si="11"/>
        <v>Domestic Potential</v>
      </c>
      <c r="H65" s="167" t="str">
        <f>$B$78</f>
        <v>BIORVO</v>
      </c>
      <c r="I65" s="167" t="str">
        <f t="shared" si="12"/>
        <v>MIN</v>
      </c>
      <c r="J65" s="167" t="str">
        <f>$V$9</f>
        <v>_S1</v>
      </c>
      <c r="K65" s="167" t="s">
        <v>9</v>
      </c>
    </row>
    <row r="66" spans="2:11">
      <c r="B66" s="181" t="s">
        <v>142</v>
      </c>
      <c r="C66" s="167" t="s">
        <v>253</v>
      </c>
      <c r="E66" s="167" t="str">
        <f t="shared" si="16"/>
        <v>MINBIORVO_S2</v>
      </c>
      <c r="F66" t="str">
        <f t="shared" si="10"/>
        <v>Domestic Potential of Recovered Vegetable Oil  - Step 2</v>
      </c>
      <c r="G66" s="167" t="str">
        <f t="shared" si="11"/>
        <v>Domestic Potential</v>
      </c>
      <c r="H66" s="167" t="str">
        <f>$B$78</f>
        <v>BIORVO</v>
      </c>
      <c r="I66" s="167" t="str">
        <f t="shared" si="12"/>
        <v>MIN</v>
      </c>
      <c r="J66" s="167" t="str">
        <f>$V$10</f>
        <v>_S2</v>
      </c>
      <c r="K66" s="167" t="s">
        <v>9</v>
      </c>
    </row>
    <row r="67" spans="2:11">
      <c r="B67" s="181" t="s">
        <v>143</v>
      </c>
      <c r="C67" s="167" t="s">
        <v>254</v>
      </c>
      <c r="E67" s="167" t="str">
        <f t="shared" si="16"/>
        <v>MINBIORVO_S3</v>
      </c>
      <c r="F67" t="str">
        <f t="shared" si="10"/>
        <v>Domestic Potential of Recovered Vegetable Oil  - Step 3</v>
      </c>
      <c r="G67" s="167" t="str">
        <f t="shared" si="11"/>
        <v>Domestic Potential</v>
      </c>
      <c r="H67" s="167" t="str">
        <f>$B$78</f>
        <v>BIORVO</v>
      </c>
      <c r="I67" s="167" t="str">
        <f t="shared" si="12"/>
        <v>MIN</v>
      </c>
      <c r="J67" s="167" t="str">
        <f>$V$11</f>
        <v>_S3</v>
      </c>
      <c r="K67" s="167" t="s">
        <v>9</v>
      </c>
    </row>
    <row r="68" spans="2:11">
      <c r="B68" s="201" t="s">
        <v>440</v>
      </c>
      <c r="C68" s="202" t="s">
        <v>439</v>
      </c>
      <c r="E68" s="167" t="str">
        <f t="shared" ref="E68:E76" si="17">I68&amp;H68&amp;J68</f>
        <v>MINBIOCATW_S1</v>
      </c>
      <c r="F68" t="str">
        <f t="shared" si="10"/>
        <v>Domestic Potential of Cattle Waste  - Step 1</v>
      </c>
      <c r="G68" s="167" t="str">
        <f t="shared" si="11"/>
        <v>Domestic Potential</v>
      </c>
      <c r="H68" s="167" t="str">
        <f>$B$79</f>
        <v>BIOCATW</v>
      </c>
      <c r="I68" s="167" t="str">
        <f t="shared" si="12"/>
        <v>MIN</v>
      </c>
      <c r="J68" s="167" t="str">
        <f>$V$9</f>
        <v>_S1</v>
      </c>
      <c r="K68" s="167" t="s">
        <v>9</v>
      </c>
    </row>
    <row r="69" spans="2:11">
      <c r="B69" s="181" t="s">
        <v>131</v>
      </c>
      <c r="C69" s="167" t="s">
        <v>417</v>
      </c>
      <c r="E69" s="167" t="str">
        <f t="shared" si="17"/>
        <v>MINBIOCATW_S2</v>
      </c>
      <c r="F69" t="str">
        <f t="shared" ref="F69:F79" si="18">G69 &amp; " of " &amp; VLOOKUP(H69,$B$5:$C$84,2,FALSE) &amp; IF(J69&lt;&gt;0,IF(VLOOKUP(J69,$V$5:$W$12,2,FALSE)&lt;&gt;""," - " &amp; VLOOKUP(J69,$V$5:$W$12,2,FALSE),""),"")</f>
        <v>Domestic Potential of Cattle Waste  - Step 2</v>
      </c>
      <c r="G69" s="167" t="str">
        <f t="shared" ref="G69:G86" si="19">VLOOKUP(I69,$S$5:$T$10,2,FALSE)</f>
        <v>Domestic Potential</v>
      </c>
      <c r="H69" s="167" t="str">
        <f>$B$79</f>
        <v>BIOCATW</v>
      </c>
      <c r="I69" s="167" t="str">
        <f t="shared" si="12"/>
        <v>MIN</v>
      </c>
      <c r="J69" s="167" t="str">
        <f>$V$10</f>
        <v>_S2</v>
      </c>
      <c r="K69" s="167" t="s">
        <v>9</v>
      </c>
    </row>
    <row r="70" spans="2:11">
      <c r="B70" s="181" t="s">
        <v>414</v>
      </c>
      <c r="C70" s="167" t="s">
        <v>418</v>
      </c>
      <c r="E70" s="167" t="str">
        <f t="shared" si="17"/>
        <v>MINBIOCATW_S3</v>
      </c>
      <c r="F70" t="str">
        <f t="shared" si="18"/>
        <v>Domestic Potential of Cattle Waste  - Step 3</v>
      </c>
      <c r="G70" s="167" t="str">
        <f t="shared" si="19"/>
        <v>Domestic Potential</v>
      </c>
      <c r="H70" s="167" t="str">
        <f>$B$79</f>
        <v>BIOCATW</v>
      </c>
      <c r="I70" s="167" t="str">
        <f t="shared" si="12"/>
        <v>MIN</v>
      </c>
      <c r="J70" s="167" t="str">
        <f>$V$11</f>
        <v>_S3</v>
      </c>
      <c r="K70" s="167" t="s">
        <v>9</v>
      </c>
    </row>
    <row r="71" spans="2:11">
      <c r="B71" s="181" t="s">
        <v>415</v>
      </c>
      <c r="C71" s="167" t="s">
        <v>419</v>
      </c>
      <c r="E71" s="167" t="str">
        <f t="shared" si="17"/>
        <v>MINBIOPIGW_S1</v>
      </c>
      <c r="F71" t="str">
        <f t="shared" si="18"/>
        <v>Domestic Potential of Pig Waste  - Step 1</v>
      </c>
      <c r="G71" s="167" t="str">
        <f t="shared" si="19"/>
        <v>Domestic Potential</v>
      </c>
      <c r="H71" s="167" t="str">
        <f>$B$80</f>
        <v>BIOPIGW</v>
      </c>
      <c r="I71" s="167" t="str">
        <f t="shared" si="12"/>
        <v>MIN</v>
      </c>
      <c r="J71" s="167" t="str">
        <f>$V$9</f>
        <v>_S1</v>
      </c>
      <c r="K71" s="167" t="s">
        <v>9</v>
      </c>
    </row>
    <row r="72" spans="2:11">
      <c r="B72" s="181" t="s">
        <v>416</v>
      </c>
      <c r="C72" s="167" t="s">
        <v>420</v>
      </c>
      <c r="E72" s="167" t="str">
        <f t="shared" si="17"/>
        <v>MINBIOPIGW_S2</v>
      </c>
      <c r="F72" t="str">
        <f t="shared" si="18"/>
        <v>Domestic Potential of Pig Waste  - Step 2</v>
      </c>
      <c r="G72" s="167" t="str">
        <f t="shared" si="19"/>
        <v>Domestic Potential</v>
      </c>
      <c r="H72" s="167" t="str">
        <f>$B$80</f>
        <v>BIOPIGW</v>
      </c>
      <c r="I72" s="167" t="str">
        <f t="shared" si="12"/>
        <v>MIN</v>
      </c>
      <c r="J72" s="167" t="str">
        <f>$V$10</f>
        <v>_S2</v>
      </c>
      <c r="K72" s="167" t="s">
        <v>9</v>
      </c>
    </row>
    <row r="73" spans="2:11">
      <c r="B73" s="181" t="s">
        <v>60</v>
      </c>
      <c r="C73" s="167" t="s">
        <v>255</v>
      </c>
      <c r="E73" s="167" t="str">
        <f t="shared" si="17"/>
        <v>MINBIOPIGW_S3</v>
      </c>
      <c r="F73" t="str">
        <f t="shared" si="18"/>
        <v>Domestic Potential of Pig Waste  - Step 3</v>
      </c>
      <c r="G73" s="167" t="str">
        <f t="shared" si="19"/>
        <v>Domestic Potential</v>
      </c>
      <c r="H73" s="167" t="str">
        <f>$B$80</f>
        <v>BIOPIGW</v>
      </c>
      <c r="I73" s="167" t="str">
        <f t="shared" si="12"/>
        <v>MIN</v>
      </c>
      <c r="J73" s="167" t="str">
        <f>$V$11</f>
        <v>_S3</v>
      </c>
      <c r="K73" s="167" t="s">
        <v>9</v>
      </c>
    </row>
    <row r="74" spans="2:11">
      <c r="B74" s="181" t="s">
        <v>61</v>
      </c>
      <c r="C74" s="167" t="s">
        <v>256</v>
      </c>
      <c r="E74" s="167" t="str">
        <f t="shared" si="17"/>
        <v>MINBIOINDF_S1</v>
      </c>
      <c r="F74" t="str">
        <f t="shared" si="18"/>
        <v>Domestic Potential of Industrial Food Waste  - Step 1</v>
      </c>
      <c r="G74" s="167" t="str">
        <f t="shared" si="19"/>
        <v>Domestic Potential</v>
      </c>
      <c r="H74" s="167" t="str">
        <f>$B$81</f>
        <v>BIOINDF</v>
      </c>
      <c r="I74" s="167" t="str">
        <f t="shared" si="12"/>
        <v>MIN</v>
      </c>
      <c r="J74" s="167" t="str">
        <f>$V$9</f>
        <v>_S1</v>
      </c>
      <c r="K74" s="167" t="s">
        <v>9</v>
      </c>
    </row>
    <row r="75" spans="2:11">
      <c r="B75" s="181" t="s">
        <v>138</v>
      </c>
      <c r="C75" s="167" t="s">
        <v>257</v>
      </c>
      <c r="E75" s="167" t="str">
        <f t="shared" si="17"/>
        <v>MINBIOINDF_S2</v>
      </c>
      <c r="F75" t="str">
        <f t="shared" si="18"/>
        <v>Domestic Potential of Industrial Food Waste  - Step 2</v>
      </c>
      <c r="G75" s="167" t="str">
        <f t="shared" si="19"/>
        <v>Domestic Potential</v>
      </c>
      <c r="H75" s="167" t="str">
        <f>$B$81</f>
        <v>BIOINDF</v>
      </c>
      <c r="I75" s="167" t="str">
        <f t="shared" si="12"/>
        <v>MIN</v>
      </c>
      <c r="J75" s="167" t="str">
        <f>$V$10</f>
        <v>_S2</v>
      </c>
      <c r="K75" s="167" t="s">
        <v>9</v>
      </c>
    </row>
    <row r="76" spans="2:11">
      <c r="B76" s="182" t="s">
        <v>139</v>
      </c>
      <c r="C76" s="167" t="s">
        <v>258</v>
      </c>
      <c r="E76" s="167" t="str">
        <f t="shared" si="17"/>
        <v>MINBIOINDF_S3</v>
      </c>
      <c r="F76" t="str">
        <f t="shared" si="18"/>
        <v>Domestic Potential of Industrial Food Waste  - Step 3</v>
      </c>
      <c r="G76" s="167" t="str">
        <f t="shared" si="19"/>
        <v>Domestic Potential</v>
      </c>
      <c r="H76" s="167" t="str">
        <f>$B$81</f>
        <v>BIOINDF</v>
      </c>
      <c r="I76" s="167" t="str">
        <f t="shared" si="12"/>
        <v>MIN</v>
      </c>
      <c r="J76" s="167" t="str">
        <f>$V$11</f>
        <v>_S3</v>
      </c>
      <c r="K76" s="167" t="s">
        <v>9</v>
      </c>
    </row>
    <row r="77" spans="2:11">
      <c r="B77" s="181" t="s">
        <v>135</v>
      </c>
      <c r="C77" s="167" t="s">
        <v>259</v>
      </c>
      <c r="E77" s="167" t="str">
        <f t="shared" ref="E77:E78" si="20">I77&amp;H77&amp;J77</f>
        <v>MINCYC</v>
      </c>
      <c r="F77" t="str">
        <f t="shared" si="18"/>
        <v>Domestic Potential of Cycling</v>
      </c>
      <c r="G77" s="167" t="str">
        <f t="shared" si="19"/>
        <v>Domestic Potential</v>
      </c>
      <c r="H77" s="167" t="str">
        <f>$B$83</f>
        <v>CYC</v>
      </c>
      <c r="I77" s="167" t="str">
        <f t="shared" si="12"/>
        <v>MIN</v>
      </c>
      <c r="J77" s="167"/>
      <c r="K77" s="167" t="s">
        <v>9</v>
      </c>
    </row>
    <row r="78" spans="2:11">
      <c r="B78" s="181" t="s">
        <v>134</v>
      </c>
      <c r="C78" s="167" t="s">
        <v>260</v>
      </c>
      <c r="E78" s="167" t="str">
        <f t="shared" si="20"/>
        <v>MINWLK</v>
      </c>
      <c r="F78" t="str">
        <f t="shared" si="18"/>
        <v>Domestic Potential of Walking</v>
      </c>
      <c r="G78" s="167" t="str">
        <f t="shared" si="19"/>
        <v>Domestic Potential</v>
      </c>
      <c r="H78" s="167" t="str">
        <f>$B$84</f>
        <v>WLK</v>
      </c>
      <c r="I78" s="167" t="str">
        <f t="shared" si="12"/>
        <v>MIN</v>
      </c>
      <c r="J78" s="167"/>
      <c r="K78" s="167" t="s">
        <v>9</v>
      </c>
    </row>
    <row r="79" spans="2:11">
      <c r="B79" s="181" t="s">
        <v>137</v>
      </c>
      <c r="C79" s="167" t="s">
        <v>261</v>
      </c>
      <c r="E79" s="167" t="str">
        <f t="shared" ref="E79:E80" si="21">I79&amp;H79&amp;J79</f>
        <v>IMPELC_UK-EWIC</v>
      </c>
      <c r="F79" t="str">
        <f t="shared" si="18"/>
        <v>Import of Electricity - UK East-West Interconnector</v>
      </c>
      <c r="G79" s="167" t="str">
        <f t="shared" si="19"/>
        <v>Import</v>
      </c>
      <c r="H79" s="167" t="str">
        <f>$B$35</f>
        <v>ELC</v>
      </c>
      <c r="I79" s="167" t="str">
        <f>$S$6</f>
        <v>IMP</v>
      </c>
      <c r="J79" s="167" t="str">
        <f>$V$6</f>
        <v>_UK-EWIC</v>
      </c>
      <c r="K79" s="167" t="s">
        <v>13</v>
      </c>
    </row>
    <row r="80" spans="2:11">
      <c r="B80" s="181" t="s">
        <v>136</v>
      </c>
      <c r="C80" s="167" t="s">
        <v>262</v>
      </c>
      <c r="E80" s="167" t="str">
        <f t="shared" si="21"/>
        <v>EXPELC_UK-EWIC</v>
      </c>
      <c r="F80" t="str">
        <f>G80 &amp; " of " &amp; VLOOKUP(H80,$B$5:$C$83,2,FALSE) &amp; IF(J80&lt;&gt;0,IF(VLOOKUP(J80,$V$5:$W$12,2,FALSE)&lt;&gt;""," - " &amp; VLOOKUP(J80,$V$5:$W$12,2,FALSE),""),"")</f>
        <v>Export of Electricity - UK East-West Interconnector</v>
      </c>
      <c r="G80" s="167" t="str">
        <f t="shared" si="19"/>
        <v>Export</v>
      </c>
      <c r="H80" s="167" t="str">
        <f>$B$35</f>
        <v>ELC</v>
      </c>
      <c r="I80" s="167" t="str">
        <f>$S$7</f>
        <v>EXP</v>
      </c>
      <c r="J80" s="167" t="str">
        <f>$V$6</f>
        <v>_UK-EWIC</v>
      </c>
      <c r="K80" s="167" t="s">
        <v>62</v>
      </c>
    </row>
    <row r="81" spans="2:11">
      <c r="B81" s="181" t="s">
        <v>140</v>
      </c>
      <c r="C81" s="167" t="s">
        <v>263</v>
      </c>
      <c r="E81" s="167" t="str">
        <f>LEFT(P5,1)&amp;I81&amp;H81&amp;J81</f>
        <v>SREFOILCRD_Whitegate</v>
      </c>
      <c r="F81" t="str">
        <f>G81 &amp; " of " &amp; VLOOKUP(H81,$B$5:$C$83,2,FALSE) &amp; IF(J81&lt;&gt;0,IF(VLOOKUP(J81,$V$5:$W$12,2,FALSE)&lt;&gt;""," - " &amp; VLOOKUP(J81,$V$5:$W$12,2,FALSE),""),"")</f>
        <v>Refinery of Crude Oil  - Whitegate</v>
      </c>
      <c r="G81" s="167" t="str">
        <f t="shared" si="19"/>
        <v>Refinery</v>
      </c>
      <c r="H81" t="str">
        <f>B43</f>
        <v>OILCRD</v>
      </c>
      <c r="I81" s="167" t="str">
        <f>$S$8</f>
        <v>REF</v>
      </c>
      <c r="J81" t="str">
        <f>V8</f>
        <v>_Whitegate</v>
      </c>
      <c r="K81" s="167" t="s">
        <v>150</v>
      </c>
    </row>
    <row r="82" spans="2:11">
      <c r="B82" s="181" t="s">
        <v>372</v>
      </c>
      <c r="C82" s="167" t="s">
        <v>373</v>
      </c>
      <c r="E82" s="167" t="str">
        <f>I82&amp;$P$5&amp;H82&amp;J82</f>
        <v>FT-SUPNGA</v>
      </c>
      <c r="F82" t="str">
        <f>G82 &amp; " - " &amp; VLOOKUP(H82,$B$5:$C$84,2,FALSE) &amp; IF(J82&lt;&gt;0,IF(VLOOKUP(J82,$V$5:$W$12,2,FALSE)&lt;&gt;""," - " &amp; VLOOKUP(J82,$V$5:$W$12,2,FALSE),""),"") &amp; " (" &amp; $P$5 &amp; ")"</f>
        <v>Fuel Tech - Natural Gas (SUP)</v>
      </c>
      <c r="G82" s="167" t="str">
        <f t="shared" si="19"/>
        <v>Fuel Tech</v>
      </c>
      <c r="H82" t="str">
        <f>B12</f>
        <v>NGA</v>
      </c>
      <c r="I82" s="167" t="str">
        <f>$S$9</f>
        <v>FT-</v>
      </c>
      <c r="K82" s="167" t="s">
        <v>150</v>
      </c>
    </row>
    <row r="83" spans="2:11">
      <c r="B83" s="182" t="s">
        <v>435</v>
      </c>
      <c r="C83" s="167" t="s">
        <v>437</v>
      </c>
      <c r="E83" s="167" t="str">
        <f>I83&amp;$P$5&amp;H83&amp;J83</f>
        <v>FT-SUPCOA</v>
      </c>
      <c r="F83" t="str">
        <f>G83 &amp; " - " &amp; VLOOKUP(H83,$B$5:$C$84,2,FALSE) &amp; IF(J83&lt;&gt;0,IF(VLOOKUP(J83,$V$5:$W$12,2,FALSE)&lt;&gt;""," - " &amp; VLOOKUP(J83,$V$5:$W$12,2,FALSE),""),"") &amp; " (" &amp; $P$5 &amp; ")"</f>
        <v>Fuel Tech - Coal (SUP)</v>
      </c>
      <c r="G83" s="167" t="str">
        <f t="shared" si="19"/>
        <v>Fuel Tech</v>
      </c>
      <c r="H83" t="str">
        <f>B5</f>
        <v>COA</v>
      </c>
      <c r="I83" s="167" t="str">
        <f>$S$9</f>
        <v>FT-</v>
      </c>
      <c r="K83" s="167" t="s">
        <v>150</v>
      </c>
    </row>
    <row r="84" spans="2:11">
      <c r="B84" s="181" t="s">
        <v>436</v>
      </c>
      <c r="C84" s="167" t="s">
        <v>438</v>
      </c>
      <c r="E84" s="167" t="str">
        <f>I84&amp;$P$5&amp;H84&amp;J84</f>
        <v>FT-SUPWAS</v>
      </c>
      <c r="F84" t="str">
        <f>G84 &amp; " - " &amp; VLOOKUP(H84,$B$5:$C$84,2,FALSE) &amp; IF(J84&lt;&gt;0,IF(VLOOKUP(J84,$V$5:$W$12,2,FALSE)&lt;&gt;""," - " &amp; VLOOKUP(J84,$V$5:$W$12,2,FALSE),""),"") &amp; " (" &amp; $P$5 &amp; ")"</f>
        <v>Fuel Tech - Waste (SUP)</v>
      </c>
      <c r="G84" s="167" t="str">
        <f t="shared" si="19"/>
        <v>Fuel Tech</v>
      </c>
      <c r="H84" t="str">
        <f>B37</f>
        <v>WAS</v>
      </c>
      <c r="I84" s="167" t="str">
        <f>$S$9</f>
        <v>FT-</v>
      </c>
      <c r="K84" s="167" t="s">
        <v>150</v>
      </c>
    </row>
    <row r="85" spans="2:11">
      <c r="E85" s="167" t="str">
        <f>I85&amp;$P$5&amp;H85&amp;J85</f>
        <v>FT-SUPBIO</v>
      </c>
      <c r="F85" t="str">
        <f>G85 &amp; " - " &amp; VLOOKUP(H85,$B$5:$C$84,2,FALSE) &amp; IF(J85&lt;&gt;0,IF(VLOOKUP(J85,$V$5:$W$12,2,FALSE)&lt;&gt;""," - " &amp; VLOOKUP(J85,$V$5:$W$12,2,FALSE),""),"") &amp; " (" &amp; $P$5 &amp; ")"</f>
        <v>Fuel Tech - Biomass (SUP)</v>
      </c>
      <c r="G85" s="167" t="str">
        <f t="shared" si="19"/>
        <v>Fuel Tech</v>
      </c>
      <c r="H85" t="str">
        <f>B13</f>
        <v>BIO</v>
      </c>
      <c r="I85" s="167" t="str">
        <f>$S$9</f>
        <v>FT-</v>
      </c>
      <c r="K85" s="167" t="s">
        <v>150</v>
      </c>
    </row>
    <row r="86" spans="2:11">
      <c r="E86" s="167" t="str">
        <f>I86&amp;$P$5&amp;H86&amp;J86</f>
        <v>FT-SUPELC</v>
      </c>
      <c r="F86" t="str">
        <f>G86 &amp; " - " &amp; VLOOKUP(H86,$B$5:$C$84,2,FALSE) &amp; IF(J86&lt;&gt;0,IF(VLOOKUP(J86,$V$5:$W$12,2,FALSE)&lt;&gt;""," - " &amp; VLOOKUP(J86,$V$5:$W$12,2,FALSE),""),"") &amp; " (" &amp; $P$5 &amp; ")"</f>
        <v>Fuel Tech - Electricity (SUP)</v>
      </c>
      <c r="G86" s="167" t="str">
        <f t="shared" si="19"/>
        <v>Fuel Tech</v>
      </c>
      <c r="H86" t="str">
        <f>B35</f>
        <v>ELC</v>
      </c>
      <c r="I86" s="167" t="str">
        <f>$S$9</f>
        <v>FT-</v>
      </c>
      <c r="K86" s="167" t="s">
        <v>150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85"/>
  <sheetViews>
    <sheetView topLeftCell="A67" zoomScale="110" zoomScaleNormal="110" workbookViewId="0">
      <selection activeCell="L81" sqref="L81"/>
    </sheetView>
  </sheetViews>
  <sheetFormatPr defaultColWidth="9.08984375" defaultRowHeight="14.5"/>
  <cols>
    <col min="2" max="2" width="19" customWidth="1"/>
    <col min="3" max="3" width="18.36328125" bestFit="1" customWidth="1"/>
    <col min="4" max="4" width="49.90625" customWidth="1"/>
  </cols>
  <sheetData>
    <row r="2" spans="2:9">
      <c r="B2" s="169" t="s">
        <v>14</v>
      </c>
      <c r="C2" s="170"/>
      <c r="D2" s="170"/>
      <c r="E2" s="170"/>
      <c r="F2" s="170"/>
      <c r="G2" s="170"/>
      <c r="H2" s="170"/>
      <c r="I2" s="170"/>
    </row>
    <row r="3" spans="2:9" ht="15" thickBot="1">
      <c r="B3" s="166" t="s">
        <v>15</v>
      </c>
      <c r="C3" s="166" t="s">
        <v>16</v>
      </c>
      <c r="D3" s="166" t="s">
        <v>17</v>
      </c>
      <c r="E3" s="166" t="s">
        <v>18</v>
      </c>
      <c r="F3" s="166" t="s">
        <v>19</v>
      </c>
      <c r="G3" s="166" t="s">
        <v>20</v>
      </c>
      <c r="H3" s="166" t="s">
        <v>21</v>
      </c>
      <c r="I3" s="166" t="s">
        <v>22</v>
      </c>
    </row>
    <row r="4" spans="2:9" ht="28.5" customHeight="1">
      <c r="B4" s="171" t="s">
        <v>345</v>
      </c>
      <c r="C4" s="171" t="s">
        <v>346</v>
      </c>
      <c r="D4" s="172" t="s">
        <v>279</v>
      </c>
      <c r="E4" s="172"/>
      <c r="F4" s="172"/>
      <c r="G4" s="172"/>
      <c r="H4" s="172"/>
      <c r="I4" s="172"/>
    </row>
    <row r="5" spans="2:9" ht="28.5" customHeight="1">
      <c r="B5" s="177" t="s">
        <v>347</v>
      </c>
      <c r="C5" s="177"/>
      <c r="D5" s="178"/>
      <c r="E5" s="178"/>
      <c r="F5" s="178"/>
      <c r="G5" s="178"/>
      <c r="H5" s="178"/>
      <c r="I5" s="178"/>
    </row>
    <row r="6" spans="2:9">
      <c r="B6" s="174" t="s">
        <v>23</v>
      </c>
      <c r="C6" s="179" t="str">
        <f>CONVENTIONS!B38</f>
        <v>COABIT</v>
      </c>
      <c r="D6" s="179" t="str">
        <f>CONVENTIONS!C38</f>
        <v xml:space="preserve">Bituminous Coal </v>
      </c>
      <c r="E6" s="174" t="s">
        <v>10</v>
      </c>
      <c r="F6" s="174"/>
      <c r="G6" s="174"/>
      <c r="H6" s="174"/>
      <c r="I6" s="174"/>
    </row>
    <row r="7" spans="2:9">
      <c r="B7" s="174" t="s">
        <v>23</v>
      </c>
      <c r="C7" s="179" t="str">
        <f>CONVENTIONS!B39</f>
        <v>COAHAR</v>
      </c>
      <c r="D7" s="179" t="str">
        <f>CONVENTIONS!C39</f>
        <v xml:space="preserve">Hard Coal / Antracite </v>
      </c>
      <c r="E7" s="174" t="s">
        <v>10</v>
      </c>
      <c r="F7" s="174"/>
      <c r="G7" s="174"/>
      <c r="H7" s="174"/>
      <c r="I7" s="174"/>
    </row>
    <row r="8" spans="2:9">
      <c r="B8" s="174" t="s">
        <v>23</v>
      </c>
      <c r="C8" s="179" t="str">
        <f>CONVENTIONS!B40</f>
        <v>COACOK</v>
      </c>
      <c r="D8" s="179" t="str">
        <f>CONVENTIONS!C40</f>
        <v xml:space="preserve">Coke Coal </v>
      </c>
      <c r="E8" s="174" t="s">
        <v>10</v>
      </c>
      <c r="F8" s="174"/>
      <c r="G8" s="174"/>
      <c r="H8" s="174"/>
      <c r="I8" s="174"/>
    </row>
    <row r="9" spans="2:9">
      <c r="B9" s="174" t="s">
        <v>23</v>
      </c>
      <c r="C9" s="179" t="str">
        <f>CONVENTIONS!B41</f>
        <v>COALIG</v>
      </c>
      <c r="D9" s="179" t="str">
        <f>CONVENTIONS!C41</f>
        <v xml:space="preserve">Lignite /  Brown Coal </v>
      </c>
      <c r="E9" s="174" t="s">
        <v>10</v>
      </c>
      <c r="F9" s="174"/>
      <c r="G9" s="174"/>
      <c r="H9" s="174"/>
      <c r="I9" s="174"/>
    </row>
    <row r="10" spans="2:9">
      <c r="B10" s="174" t="s">
        <v>23</v>
      </c>
      <c r="C10" s="179" t="str">
        <f>CONVENTIONS!B42</f>
        <v>PEAT</v>
      </c>
      <c r="D10" s="179" t="str">
        <f>CONVENTIONS!C42</f>
        <v xml:space="preserve">Peat </v>
      </c>
      <c r="E10" s="174" t="s">
        <v>10</v>
      </c>
      <c r="F10" s="174"/>
      <c r="G10" s="174"/>
      <c r="H10" s="174"/>
      <c r="I10" s="174"/>
    </row>
    <row r="11" spans="2:9">
      <c r="B11" s="174" t="s">
        <v>23</v>
      </c>
      <c r="C11" s="179" t="str">
        <f>CONVENTIONS!B43</f>
        <v>OILCRD</v>
      </c>
      <c r="D11" s="179" t="str">
        <f>CONVENTIONS!C43</f>
        <v xml:space="preserve">Crude Oil </v>
      </c>
      <c r="E11" s="174" t="s">
        <v>10</v>
      </c>
      <c r="F11" s="174"/>
      <c r="G11" s="174"/>
      <c r="H11" s="174"/>
      <c r="I11" s="174"/>
    </row>
    <row r="12" spans="2:9">
      <c r="B12" s="174" t="s">
        <v>23</v>
      </c>
      <c r="C12" s="179" t="str">
        <f>CONVENTIONS!B44</f>
        <v>OILRFG</v>
      </c>
      <c r="D12" s="179" t="str">
        <f>CONVENTIONS!C44</f>
        <v xml:space="preserve">Refinery Gas </v>
      </c>
      <c r="E12" s="174" t="s">
        <v>10</v>
      </c>
      <c r="F12" s="174"/>
      <c r="G12" s="174"/>
      <c r="H12" s="174"/>
      <c r="I12" s="174"/>
    </row>
    <row r="13" spans="2:9">
      <c r="B13" s="174" t="s">
        <v>23</v>
      </c>
      <c r="C13" s="179" t="str">
        <f>CONVENTIONS!B45</f>
        <v>OILKER</v>
      </c>
      <c r="D13" s="179" t="str">
        <f>CONVENTIONS!C45</f>
        <v xml:space="preserve">Kerosene </v>
      </c>
      <c r="E13" s="174" t="s">
        <v>10</v>
      </c>
      <c r="F13" s="174"/>
      <c r="G13" s="174"/>
      <c r="H13" s="174"/>
      <c r="I13" s="174"/>
    </row>
    <row r="14" spans="2:9">
      <c r="B14" s="174" t="s">
        <v>23</v>
      </c>
      <c r="C14" s="179" t="str">
        <f>CONVENTIONS!B46</f>
        <v>OILHFO</v>
      </c>
      <c r="D14" s="179" t="str">
        <f>CONVENTIONS!C46</f>
        <v xml:space="preserve">Heavy Fuel Oil </v>
      </c>
      <c r="E14" s="174" t="s">
        <v>10</v>
      </c>
      <c r="F14" s="174"/>
      <c r="G14" s="174"/>
      <c r="H14" s="174"/>
      <c r="I14" s="174"/>
    </row>
    <row r="15" spans="2:9">
      <c r="B15" s="174" t="s">
        <v>23</v>
      </c>
      <c r="C15" s="179" t="str">
        <f>CONVENTIONS!B47</f>
        <v>OILDST</v>
      </c>
      <c r="D15" s="179" t="str">
        <f>CONVENTIONS!C47</f>
        <v xml:space="preserve">Diesel Oil </v>
      </c>
      <c r="E15" s="174" t="s">
        <v>10</v>
      </c>
      <c r="F15" s="174"/>
      <c r="G15" s="174"/>
      <c r="H15" s="174"/>
      <c r="I15" s="174"/>
    </row>
    <row r="16" spans="2:9">
      <c r="B16" s="174" t="s">
        <v>23</v>
      </c>
      <c r="C16" s="179" t="str">
        <f>CONVENTIONS!B48</f>
        <v>OILLPG</v>
      </c>
      <c r="D16" s="179" t="str">
        <f>CONVENTIONS!C48</f>
        <v xml:space="preserve">Liquified Petroleum Gas </v>
      </c>
      <c r="E16" s="174" t="s">
        <v>10</v>
      </c>
      <c r="F16" s="174"/>
      <c r="G16" s="174"/>
      <c r="H16" s="174"/>
      <c r="I16" s="174"/>
    </row>
    <row r="17" spans="2:9">
      <c r="B17" s="174" t="s">
        <v>23</v>
      </c>
      <c r="C17" s="179" t="str">
        <f>CONVENTIONS!B49</f>
        <v>OILGSL</v>
      </c>
      <c r="D17" s="179" t="str">
        <f>CONVENTIONS!C49</f>
        <v xml:space="preserve">Gasoline </v>
      </c>
      <c r="E17" s="174" t="s">
        <v>10</v>
      </c>
      <c r="F17" s="174"/>
      <c r="G17" s="174"/>
      <c r="H17" s="174"/>
      <c r="I17" s="174"/>
    </row>
    <row r="18" spans="2:9">
      <c r="B18" s="174" t="s">
        <v>23</v>
      </c>
      <c r="C18" s="179" t="str">
        <f>CONVENTIONS!B50</f>
        <v>OILCOK</v>
      </c>
      <c r="D18" s="179" t="str">
        <f>CONVENTIONS!C50</f>
        <v xml:space="preserve">Petroleum Coke </v>
      </c>
      <c r="E18" s="174" t="s">
        <v>10</v>
      </c>
      <c r="F18" s="174"/>
      <c r="G18" s="174"/>
      <c r="H18" s="174"/>
      <c r="I18" s="174"/>
    </row>
    <row r="19" spans="2:9">
      <c r="B19" s="174" t="s">
        <v>23</v>
      </c>
      <c r="C19" s="179" t="str">
        <f>CONVENTIONS!B51</f>
        <v>OILNAP</v>
      </c>
      <c r="D19" s="179" t="str">
        <f>CONVENTIONS!C51</f>
        <v xml:space="preserve">Naphta </v>
      </c>
      <c r="E19" s="174" t="s">
        <v>10</v>
      </c>
      <c r="F19" s="174"/>
      <c r="G19" s="174"/>
      <c r="H19" s="174"/>
      <c r="I19" s="174"/>
    </row>
    <row r="20" spans="2:9">
      <c r="B20" s="174" t="s">
        <v>23</v>
      </c>
      <c r="C20" s="179" t="str">
        <f>CONVENTIONS!B52</f>
        <v>OILNEU</v>
      </c>
      <c r="D20" s="179" t="str">
        <f>CONVENTIONS!C52</f>
        <v>Oil for Non-Energy uses</v>
      </c>
      <c r="E20" s="174" t="s">
        <v>10</v>
      </c>
      <c r="F20" s="174"/>
      <c r="G20" s="174"/>
      <c r="H20" s="174"/>
      <c r="I20" s="174"/>
    </row>
    <row r="21" spans="2:9">
      <c r="B21" s="174" t="s">
        <v>23</v>
      </c>
      <c r="C21" s="179" t="str">
        <f>CONVENTIONS!B53</f>
        <v>GASNAT</v>
      </c>
      <c r="D21" s="179" t="str">
        <f>CONVENTIONS!C53</f>
        <v xml:space="preserve">Natural Gas </v>
      </c>
      <c r="E21" s="174" t="s">
        <v>10</v>
      </c>
      <c r="F21" s="174"/>
      <c r="G21" s="174" t="s">
        <v>68</v>
      </c>
      <c r="H21" s="174"/>
      <c r="I21" s="174"/>
    </row>
    <row r="22" spans="2:9">
      <c r="B22" s="174" t="s">
        <v>23</v>
      </c>
      <c r="C22" s="179" t="str">
        <f>CONVENTIONS!B54</f>
        <v>GASLNG</v>
      </c>
      <c r="D22" s="179" t="str">
        <f>CONVENTIONS!C54</f>
        <v xml:space="preserve">Liquified Natural Gas </v>
      </c>
      <c r="E22" s="174" t="s">
        <v>10</v>
      </c>
      <c r="F22" s="174"/>
      <c r="G22" s="174" t="s">
        <v>68</v>
      </c>
      <c r="H22" s="174"/>
      <c r="I22" s="174"/>
    </row>
    <row r="23" spans="2:9">
      <c r="B23" s="174" t="s">
        <v>23</v>
      </c>
      <c r="C23" s="179" t="str">
        <f>CONVENTIONS!B55</f>
        <v>NUCURM</v>
      </c>
      <c r="D23" s="179" t="str">
        <f>CONVENTIONS!C55</f>
        <v>Uranium</v>
      </c>
      <c r="E23" s="174" t="s">
        <v>10</v>
      </c>
      <c r="F23" s="174"/>
      <c r="G23" s="174"/>
      <c r="H23" s="174"/>
      <c r="I23" s="174"/>
    </row>
    <row r="24" spans="2:9">
      <c r="B24" s="174" t="s">
        <v>23</v>
      </c>
      <c r="C24" s="179" t="str">
        <f>CONVENTIONS!B56</f>
        <v>RENHYD</v>
      </c>
      <c r="D24" s="179" t="str">
        <f>CONVENTIONS!C56</f>
        <v xml:space="preserve">Hydro </v>
      </c>
      <c r="E24" s="174" t="s">
        <v>10</v>
      </c>
      <c r="F24" s="174"/>
      <c r="G24" s="174"/>
      <c r="H24" s="174"/>
      <c r="I24" s="174"/>
    </row>
    <row r="25" spans="2:9">
      <c r="B25" s="174" t="s">
        <v>23</v>
      </c>
      <c r="C25" s="179" t="str">
        <f>CONVENTIONS!B57</f>
        <v>RENWIN</v>
      </c>
      <c r="D25" s="179" t="str">
        <f>CONVENTIONS!C57</f>
        <v xml:space="preserve">Wind </v>
      </c>
      <c r="E25" s="174" t="s">
        <v>10</v>
      </c>
      <c r="F25" s="174"/>
      <c r="G25" s="174"/>
      <c r="H25" s="174"/>
      <c r="I25" s="174"/>
    </row>
    <row r="26" spans="2:9">
      <c r="B26" s="174" t="s">
        <v>23</v>
      </c>
      <c r="C26" s="179" t="str">
        <f>CONVENTIONS!B58</f>
        <v>RENSOL</v>
      </c>
      <c r="D26" s="179" t="str">
        <f>CONVENTIONS!C58</f>
        <v xml:space="preserve">Solar </v>
      </c>
      <c r="E26" s="174" t="s">
        <v>10</v>
      </c>
      <c r="F26" s="174"/>
      <c r="G26" s="174"/>
      <c r="H26" s="174"/>
      <c r="I26" s="174"/>
    </row>
    <row r="27" spans="2:9">
      <c r="B27" s="174" t="s">
        <v>23</v>
      </c>
      <c r="C27" s="179" t="str">
        <f>CONVENTIONS!B59</f>
        <v>MSWAS</v>
      </c>
      <c r="D27" s="179" t="str">
        <f>CONVENTIONS!C59</f>
        <v xml:space="preserve">Municipal Solid Waste </v>
      </c>
      <c r="E27" s="174" t="s">
        <v>10</v>
      </c>
      <c r="F27" s="174"/>
      <c r="G27" s="174"/>
      <c r="H27" s="174"/>
      <c r="I27" s="174"/>
    </row>
    <row r="28" spans="2:9">
      <c r="B28" s="174" t="s">
        <v>23</v>
      </c>
      <c r="C28" s="179" t="str">
        <f>CONVENTIONS!B60</f>
        <v>RENOCE</v>
      </c>
      <c r="D28" s="179" t="str">
        <f>CONVENTIONS!C60</f>
        <v xml:space="preserve">Ocean </v>
      </c>
      <c r="E28" s="174" t="s">
        <v>10</v>
      </c>
      <c r="F28" s="174"/>
      <c r="G28" s="174"/>
      <c r="H28" s="174"/>
      <c r="I28" s="174"/>
    </row>
    <row r="29" spans="2:9">
      <c r="B29" s="174" t="s">
        <v>23</v>
      </c>
      <c r="C29" s="179" t="str">
        <f>CONVENTIONS!B61</f>
        <v>RENAHT</v>
      </c>
      <c r="D29" s="179" t="str">
        <f>CONVENTIONS!C61</f>
        <v>Ambient Heat</v>
      </c>
      <c r="E29" s="174" t="s">
        <v>10</v>
      </c>
      <c r="F29" s="174"/>
      <c r="G29" s="174"/>
      <c r="H29" s="174"/>
      <c r="I29" s="174"/>
    </row>
    <row r="30" spans="2:9">
      <c r="B30" s="174" t="s">
        <v>23</v>
      </c>
      <c r="C30" s="179" t="str">
        <f>CONVENTIONS!B62</f>
        <v>BIOETH1G</v>
      </c>
      <c r="D30" s="179" t="str">
        <f>CONVENTIONS!C62</f>
        <v xml:space="preserve">Ethanol 1st generation </v>
      </c>
      <c r="E30" s="174" t="s">
        <v>10</v>
      </c>
      <c r="F30" s="174"/>
      <c r="G30" s="174"/>
      <c r="H30" s="174"/>
      <c r="I30" s="174"/>
    </row>
    <row r="31" spans="2:9">
      <c r="B31" s="174" t="s">
        <v>23</v>
      </c>
      <c r="C31" s="179" t="str">
        <f>CONVENTIONS!B63</f>
        <v>BIOETH2G</v>
      </c>
      <c r="D31" s="179" t="str">
        <f>CONVENTIONS!C63</f>
        <v xml:space="preserve">Ethanol 2nd generation </v>
      </c>
      <c r="E31" s="174" t="s">
        <v>10</v>
      </c>
      <c r="F31" s="174"/>
      <c r="G31" s="174"/>
      <c r="H31" s="174"/>
      <c r="I31" s="174"/>
    </row>
    <row r="32" spans="2:9">
      <c r="B32" s="174" t="s">
        <v>23</v>
      </c>
      <c r="C32" s="179" t="str">
        <f>CONVENTIONS!B64</f>
        <v>BIODST1G</v>
      </c>
      <c r="D32" s="179" t="str">
        <f>CONVENTIONS!C64</f>
        <v xml:space="preserve">Biodiesel 1st generation </v>
      </c>
      <c r="E32" s="174" t="s">
        <v>10</v>
      </c>
      <c r="F32" s="174"/>
      <c r="G32" s="174"/>
      <c r="H32" s="174"/>
      <c r="I32" s="174"/>
    </row>
    <row r="33" spans="2:9">
      <c r="B33" s="174" t="s">
        <v>23</v>
      </c>
      <c r="C33" s="179" t="str">
        <f>CONVENTIONS!B65</f>
        <v>BIODST2G</v>
      </c>
      <c r="D33" s="179" t="str">
        <f>CONVENTIONS!C65</f>
        <v xml:space="preserve">Biodiesel 2nd generation </v>
      </c>
      <c r="E33" s="174" t="s">
        <v>10</v>
      </c>
      <c r="F33" s="174"/>
      <c r="G33" s="174"/>
      <c r="H33" s="174"/>
      <c r="I33" s="174"/>
    </row>
    <row r="34" spans="2:9">
      <c r="B34" s="174" t="s">
        <v>23</v>
      </c>
      <c r="C34" s="179" t="str">
        <f>CONVENTIONS!B66</f>
        <v>BIOGAS1G</v>
      </c>
      <c r="D34" s="179" t="str">
        <f>CONVENTIONS!C66</f>
        <v xml:space="preserve">Biogas 1st generation </v>
      </c>
      <c r="E34" s="174" t="s">
        <v>10</v>
      </c>
      <c r="F34" s="174"/>
      <c r="G34" s="174"/>
      <c r="H34" s="174"/>
      <c r="I34" s="174"/>
    </row>
    <row r="35" spans="2:9">
      <c r="B35" s="174" t="s">
        <v>23</v>
      </c>
      <c r="C35" s="179" t="str">
        <f>CONVENTIONS!B67</f>
        <v>BIOGAS2G</v>
      </c>
      <c r="D35" s="179" t="str">
        <f>CONVENTIONS!C67</f>
        <v xml:space="preserve">Biogas 2nd generation </v>
      </c>
      <c r="E35" s="174" t="s">
        <v>10</v>
      </c>
      <c r="F35" s="174"/>
      <c r="G35" s="174"/>
      <c r="H35" s="174"/>
      <c r="I35" s="174"/>
    </row>
    <row r="36" spans="2:9">
      <c r="B36" s="203" t="s">
        <v>23</v>
      </c>
      <c r="C36" s="204" t="str">
        <f>CONVENTIONS!B68</f>
        <v>BIOJKR</v>
      </c>
      <c r="D36" s="204" t="s">
        <v>439</v>
      </c>
      <c r="E36" s="174" t="s">
        <v>10</v>
      </c>
      <c r="F36" s="174"/>
      <c r="G36" s="174"/>
      <c r="H36" s="174"/>
      <c r="I36" s="174"/>
    </row>
    <row r="37" spans="2:9">
      <c r="B37" s="174" t="s">
        <v>23</v>
      </c>
      <c r="C37" s="179" t="str">
        <f>CONVENTIONS!B69</f>
        <v>BIOWOO</v>
      </c>
      <c r="D37" s="179" t="str">
        <f>CONVENTIONS!C69</f>
        <v xml:space="preserve">Biomass - generic </v>
      </c>
      <c r="E37" s="174" t="s">
        <v>10</v>
      </c>
      <c r="F37" s="174"/>
      <c r="G37" s="174"/>
      <c r="H37" s="174"/>
      <c r="I37" s="174"/>
    </row>
    <row r="38" spans="2:9">
      <c r="B38" s="174" t="s">
        <v>23</v>
      </c>
      <c r="C38" s="179" t="str">
        <f>CONVENTIONS!B70</f>
        <v>BIOWOO1</v>
      </c>
      <c r="D38" s="179" t="str">
        <f>CONVENTIONS!C70</f>
        <v>Sawmill residues</v>
      </c>
      <c r="E38" s="174" t="s">
        <v>10</v>
      </c>
      <c r="F38" s="174"/>
      <c r="G38" s="174"/>
      <c r="H38" s="174"/>
      <c r="I38" s="174"/>
    </row>
    <row r="39" spans="2:9">
      <c r="B39" s="174" t="s">
        <v>23</v>
      </c>
      <c r="C39" s="179" t="str">
        <f>CONVENTIONS!B71</f>
        <v>BIOWOO2</v>
      </c>
      <c r="D39" s="179" t="str">
        <f>CONVENTIONS!C71</f>
        <v>Post-Consumer Recycled Wood</v>
      </c>
      <c r="E39" s="174" t="s">
        <v>10</v>
      </c>
      <c r="F39" s="174"/>
      <c r="G39" s="174"/>
      <c r="H39" s="174"/>
      <c r="I39" s="174"/>
    </row>
    <row r="40" spans="2:9">
      <c r="B40" s="174" t="s">
        <v>23</v>
      </c>
      <c r="C40" s="179" t="str">
        <f>CONVENTIONS!B72</f>
        <v>BIOWOO3</v>
      </c>
      <c r="D40" s="179" t="str">
        <f>CONVENTIONS!C72</f>
        <v>Straw</v>
      </c>
      <c r="E40" s="174" t="s">
        <v>10</v>
      </c>
      <c r="F40" s="174"/>
      <c r="G40" s="174"/>
      <c r="H40" s="174"/>
      <c r="I40" s="174"/>
    </row>
    <row r="41" spans="2:9">
      <c r="B41" s="174" t="s">
        <v>23</v>
      </c>
      <c r="C41" s="179" t="str">
        <f>CONVENTIONS!B73</f>
        <v>BIOWPE</v>
      </c>
      <c r="D41" s="179" t="str">
        <f>CONVENTIONS!C73</f>
        <v xml:space="preserve">Wood Pellets </v>
      </c>
      <c r="E41" s="174" t="s">
        <v>10</v>
      </c>
      <c r="F41" s="174"/>
      <c r="G41" s="174"/>
      <c r="H41" s="174"/>
      <c r="I41" s="174"/>
    </row>
    <row r="42" spans="2:9">
      <c r="B42" s="174" t="s">
        <v>23</v>
      </c>
      <c r="C42" s="179" t="str">
        <f>CONVENTIONS!B74</f>
        <v>BIOWCH</v>
      </c>
      <c r="D42" s="179" t="str">
        <f>CONVENTIONS!C74</f>
        <v xml:space="preserve">Wood Chip </v>
      </c>
      <c r="E42" s="174" t="s">
        <v>10</v>
      </c>
      <c r="F42" s="174"/>
      <c r="G42" s="174"/>
      <c r="H42" s="174"/>
      <c r="I42" s="174"/>
    </row>
    <row r="43" spans="2:9">
      <c r="B43" s="174" t="s">
        <v>23</v>
      </c>
      <c r="C43" s="179" t="str">
        <f>CONVENTIONS!B75</f>
        <v>BIOMSW1</v>
      </c>
      <c r="D43" s="179" t="str">
        <f>CONVENTIONS!C75</f>
        <v xml:space="preserve">Biodegradable Municipal Solid Waste potential - Solid </v>
      </c>
      <c r="E43" s="174" t="s">
        <v>10</v>
      </c>
      <c r="F43" s="174"/>
      <c r="G43" s="174"/>
      <c r="H43" s="174"/>
      <c r="I43" s="174"/>
    </row>
    <row r="44" spans="2:9">
      <c r="B44" s="174" t="s">
        <v>23</v>
      </c>
      <c r="C44" s="179" t="str">
        <f>CONVENTIONS!B76</f>
        <v>BIOMSW2</v>
      </c>
      <c r="D44" s="179" t="str">
        <f>CONVENTIONS!C76</f>
        <v xml:space="preserve">Biodegradable Municipal Solid Waste </v>
      </c>
      <c r="E44" s="174" t="s">
        <v>10</v>
      </c>
      <c r="F44" s="174"/>
      <c r="G44" s="174"/>
      <c r="H44" s="174"/>
      <c r="I44" s="174"/>
    </row>
    <row r="45" spans="2:9">
      <c r="B45" s="174" t="s">
        <v>23</v>
      </c>
      <c r="C45" s="179" t="str">
        <f>CONVENTIONS!B77</f>
        <v>BIOTLW</v>
      </c>
      <c r="D45" s="179" t="str">
        <f>CONVENTIONS!C77</f>
        <v xml:space="preserve">Tallow </v>
      </c>
      <c r="E45" s="174" t="s">
        <v>10</v>
      </c>
      <c r="F45" s="174"/>
      <c r="G45" s="174"/>
      <c r="H45" s="174"/>
      <c r="I45" s="174"/>
    </row>
    <row r="46" spans="2:9">
      <c r="B46" s="174" t="s">
        <v>23</v>
      </c>
      <c r="C46" s="179" t="str">
        <f>CONVENTIONS!B78</f>
        <v>BIORVO</v>
      </c>
      <c r="D46" s="179" t="str">
        <f>CONVENTIONS!C78</f>
        <v xml:space="preserve">Recovered Vegetable Oil </v>
      </c>
      <c r="E46" s="174" t="s">
        <v>10</v>
      </c>
      <c r="F46" s="174"/>
      <c r="G46" s="174"/>
      <c r="H46" s="174"/>
      <c r="I46" s="174"/>
    </row>
    <row r="47" spans="2:9">
      <c r="B47" s="174" t="s">
        <v>23</v>
      </c>
      <c r="C47" s="179" t="str">
        <f>CONVENTIONS!B79</f>
        <v>BIOCATW</v>
      </c>
      <c r="D47" s="179" t="str">
        <f>CONVENTIONS!C79</f>
        <v xml:space="preserve">Cattle Waste </v>
      </c>
      <c r="E47" s="174" t="s">
        <v>10</v>
      </c>
      <c r="F47" s="174"/>
      <c r="G47" s="174"/>
      <c r="H47" s="174"/>
      <c r="I47" s="174"/>
    </row>
    <row r="48" spans="2:9">
      <c r="B48" s="174" t="s">
        <v>23</v>
      </c>
      <c r="C48" s="179" t="str">
        <f>CONVENTIONS!B80</f>
        <v>BIOPIGW</v>
      </c>
      <c r="D48" s="179" t="str">
        <f>CONVENTIONS!C80</f>
        <v xml:space="preserve">Pig Waste </v>
      </c>
      <c r="E48" s="174" t="s">
        <v>10</v>
      </c>
      <c r="F48" s="174"/>
      <c r="G48" s="174"/>
      <c r="H48" s="174"/>
      <c r="I48" s="174"/>
    </row>
    <row r="49" spans="2:9">
      <c r="B49" s="174" t="s">
        <v>23</v>
      </c>
      <c r="C49" s="179" t="str">
        <f>CONVENTIONS!B81</f>
        <v>BIOINDF</v>
      </c>
      <c r="D49" s="179" t="str">
        <f>CONVENTIONS!C81</f>
        <v xml:space="preserve">Industrial Food Waste </v>
      </c>
      <c r="E49" s="174" t="s">
        <v>10</v>
      </c>
      <c r="F49" s="174"/>
      <c r="G49" s="174"/>
      <c r="H49" s="174"/>
      <c r="I49" s="174"/>
    </row>
    <row r="50" spans="2:9">
      <c r="B50" s="174" t="s">
        <v>23</v>
      </c>
      <c r="C50" s="179" t="str">
        <f>CONVENTIONS!B83</f>
        <v>CYC</v>
      </c>
      <c r="D50" s="179" t="str">
        <f>CONVENTIONS!C83</f>
        <v>Cycling</v>
      </c>
      <c r="E50" s="174" t="s">
        <v>10</v>
      </c>
      <c r="F50" s="174"/>
      <c r="G50" s="174"/>
      <c r="H50" s="174"/>
      <c r="I50" s="174"/>
    </row>
    <row r="51" spans="2:9">
      <c r="B51" s="174" t="s">
        <v>23</v>
      </c>
      <c r="C51" s="179" t="str">
        <f>CONVENTIONS!B84</f>
        <v>WLK</v>
      </c>
      <c r="D51" s="179" t="str">
        <f>CONVENTIONS!C84</f>
        <v>Walking</v>
      </c>
      <c r="E51" s="174" t="s">
        <v>10</v>
      </c>
      <c r="F51" s="174"/>
      <c r="G51" s="174"/>
      <c r="H51" s="174"/>
      <c r="I51" s="174"/>
    </row>
    <row r="52" spans="2:9">
      <c r="B52" s="174" t="s">
        <v>23</v>
      </c>
      <c r="C52" s="179" t="str">
        <f>CONVENTIONS!$P$5&amp;CONVENTIONS!B5</f>
        <v>SUPCOA</v>
      </c>
      <c r="D52" s="179" t="str">
        <f>CONVENTIONS!C5 &amp; " (" &amp; CONVENTIONS!$P$5 &amp; ")"</f>
        <v>Coal (SUP)</v>
      </c>
      <c r="E52" s="174" t="s">
        <v>10</v>
      </c>
      <c r="F52" s="174"/>
      <c r="G52" s="174"/>
      <c r="H52" s="174"/>
      <c r="I52" s="174"/>
    </row>
    <row r="53" spans="2:9">
      <c r="B53" s="174" t="s">
        <v>23</v>
      </c>
      <c r="C53" s="179" t="str">
        <f>CONVENTIONS!$P$5&amp;CONVENTIONS!B12</f>
        <v>SUPNGA</v>
      </c>
      <c r="D53" s="179" t="str">
        <f>CONVENTIONS!C12 &amp; " (" &amp; CONVENTIONS!$P$5 &amp; ")"</f>
        <v>Natural Gas (SUP)</v>
      </c>
      <c r="E53" s="174" t="s">
        <v>10</v>
      </c>
      <c r="F53" s="174"/>
      <c r="G53" s="174"/>
      <c r="H53" s="174"/>
      <c r="I53" s="174"/>
    </row>
    <row r="54" spans="2:9">
      <c r="B54" s="174" t="s">
        <v>23</v>
      </c>
      <c r="C54" s="179" t="str">
        <f>CONVENTIONS!$P$5&amp;CONVENTIONS!B13</f>
        <v>SUPBIO</v>
      </c>
      <c r="D54" s="179" t="str">
        <f>CONVENTIONS!C13 &amp; " (" &amp; CONVENTIONS!$P$5 &amp; ")"</f>
        <v>Biomass (SUP)</v>
      </c>
      <c r="E54" s="174" t="s">
        <v>10</v>
      </c>
      <c r="F54" s="174"/>
      <c r="G54" s="174"/>
      <c r="H54" s="174"/>
      <c r="I54" s="174"/>
    </row>
    <row r="55" spans="2:9">
      <c r="B55" s="174" t="s">
        <v>23</v>
      </c>
      <c r="C55" s="179" t="str">
        <f>CONVENTIONS!$P$5&amp;CONVENTIONS!B35</f>
        <v>SUPELC</v>
      </c>
      <c r="D55" s="179" t="str">
        <f>CONVENTIONS!C35 &amp; " (" &amp; CONVENTIONS!$P$5 &amp; ")"</f>
        <v>Electricity (SUP)</v>
      </c>
      <c r="E55" s="174" t="s">
        <v>10</v>
      </c>
      <c r="F55" s="174"/>
      <c r="G55" s="174" t="s">
        <v>63</v>
      </c>
      <c r="H55" s="174"/>
      <c r="I55" s="174"/>
    </row>
    <row r="56" spans="2:9">
      <c r="B56" s="174" t="s">
        <v>23</v>
      </c>
      <c r="C56" s="179" t="str">
        <f>CONVENTIONS!$P$5&amp;CONVENTIONS!B37</f>
        <v>SUPWAS</v>
      </c>
      <c r="D56" s="179" t="str">
        <f>CONVENTIONS!C37 &amp; " (" &amp; CONVENTIONS!$P$5 &amp; ")"</f>
        <v>Waste (SUP)</v>
      </c>
      <c r="E56" s="174" t="s">
        <v>10</v>
      </c>
      <c r="F56" s="174"/>
      <c r="G56" s="174"/>
      <c r="H56" s="174"/>
      <c r="I56" s="174"/>
    </row>
    <row r="57" spans="2:9">
      <c r="B57" s="174" t="s">
        <v>23</v>
      </c>
      <c r="C57" s="179" t="str">
        <f>CONVENTIONS!$B$35&amp;CONVENTIONS!AB5</f>
        <v>ELCC</v>
      </c>
      <c r="D57" s="179" t="str">
        <f>CONVENTIONS!$C$35 &amp;  " - " &amp; CONVENTIONS!AC5</f>
        <v>Electricity - centralised</v>
      </c>
      <c r="E57" s="174" t="s">
        <v>10</v>
      </c>
      <c r="F57" s="174"/>
      <c r="G57" s="174" t="s">
        <v>63</v>
      </c>
      <c r="H57" s="174"/>
      <c r="I57" s="174" t="s">
        <v>280</v>
      </c>
    </row>
    <row r="58" spans="2:9">
      <c r="B58" s="174" t="s">
        <v>23</v>
      </c>
      <c r="C58" s="179" t="str">
        <f>CONVENTIONS!$B$35&amp;CONVENTIONS!AB6</f>
        <v>ELCD</v>
      </c>
      <c r="D58" s="179" t="str">
        <f>CONVENTIONS!$C$35 &amp;  " - " &amp; CONVENTIONS!AC6</f>
        <v>Electricity - decentralised</v>
      </c>
      <c r="E58" s="174" t="s">
        <v>10</v>
      </c>
      <c r="F58" s="174"/>
      <c r="G58" s="174" t="s">
        <v>63</v>
      </c>
      <c r="H58" s="174"/>
      <c r="I58" s="174"/>
    </row>
    <row r="59" spans="2:9">
      <c r="B59" s="174" t="s">
        <v>23</v>
      </c>
      <c r="C59" s="179" t="str">
        <f>CONVENTIONS!$P$5&amp;CONVENTIONS!$B$82&amp;CONVENTIONS!Y5&amp;CONVENTIONS!AB5</f>
        <v>SUPH2GC</v>
      </c>
      <c r="D59" s="179" t="str">
        <f>CONVENTIONS!$C$82 &amp; " " &amp; CONVENTIONS!Z5 &amp; " - " &amp; CONVENTIONS!AC5&amp; " (" &amp; CONVENTIONS!$P$5 &amp; ")"</f>
        <v>Hydrogen gaseous - centralised (SUP)</v>
      </c>
      <c r="E59" s="174" t="s">
        <v>10</v>
      </c>
      <c r="F59" s="174"/>
      <c r="G59" s="174" t="s">
        <v>68</v>
      </c>
      <c r="H59" s="174"/>
      <c r="I59" s="174"/>
    </row>
    <row r="60" spans="2:9">
      <c r="B60" s="174" t="s">
        <v>23</v>
      </c>
      <c r="C60" s="179" t="str">
        <f>CONVENTIONS!$P$5&amp;CONVENTIONS!$B$82&amp;CONVENTIONS!Y6&amp;CONVENTIONS!AB5</f>
        <v>SUPH2LC</v>
      </c>
      <c r="D60" s="179" t="str">
        <f>CONVENTIONS!$C$82 &amp; " " &amp; CONVENTIONS!Z6 &amp; " - " &amp; CONVENTIONS!AC5&amp; " (" &amp; CONVENTIONS!$P$5 &amp; ")"</f>
        <v>Hydrogen liquid - centralised (SUP)</v>
      </c>
      <c r="E60" s="174" t="s">
        <v>10</v>
      </c>
      <c r="F60" s="174"/>
      <c r="G60" s="174" t="s">
        <v>68</v>
      </c>
      <c r="H60" s="174"/>
      <c r="I60" s="174"/>
    </row>
    <row r="61" spans="2:9">
      <c r="B61" s="174" t="s">
        <v>23</v>
      </c>
      <c r="C61" s="179" t="str">
        <f>CONVENTIONS!$P$5&amp;CONVENTIONS!$B$82&amp;CONVENTIONS!Y5&amp;CONVENTIONS!AB6</f>
        <v>SUPH2GD</v>
      </c>
      <c r="D61" s="179" t="str">
        <f>CONVENTIONS!$C$82 &amp; " " &amp; CONVENTIONS!Z5 &amp; " - " &amp; CONVENTIONS!AC6 &amp; " (" &amp; CONVENTIONS!$P$5 &amp; ")"</f>
        <v>Hydrogen gaseous - decentralised (SUP)</v>
      </c>
      <c r="E61" s="174" t="s">
        <v>10</v>
      </c>
      <c r="F61" s="174"/>
      <c r="G61" s="174" t="s">
        <v>68</v>
      </c>
      <c r="H61" s="174"/>
      <c r="I61" s="174"/>
    </row>
    <row r="62" spans="2:9">
      <c r="B62" s="174" t="s">
        <v>23</v>
      </c>
      <c r="C62" s="179" t="str">
        <f>CONVENTIONS!$P$5&amp;CONVENTIONS!$B$82&amp;CONVENTIONS!Y6&amp;CONVENTIONS!AB6</f>
        <v>SUPH2LD</v>
      </c>
      <c r="D62" s="179" t="str">
        <f>CONVENTIONS!$C$82 &amp; " " &amp; CONVENTIONS!Z6 &amp; " - " &amp; CONVENTIONS!AC6 &amp; " (" &amp; CONVENTIONS!$P$5 &amp; ")"</f>
        <v>Hydrogen liquid - decentralised (SUP)</v>
      </c>
      <c r="E62" s="174" t="s">
        <v>10</v>
      </c>
      <c r="F62" s="174"/>
      <c r="G62" s="174" t="s">
        <v>68</v>
      </c>
      <c r="H62" s="174"/>
      <c r="I62" s="174"/>
    </row>
    <row r="63" spans="2:9">
      <c r="B63" s="185" t="s">
        <v>348</v>
      </c>
      <c r="C63" s="185"/>
      <c r="D63" s="185"/>
      <c r="E63" s="185"/>
      <c r="F63" s="185"/>
      <c r="G63" s="185"/>
      <c r="H63" s="185"/>
      <c r="I63" s="185"/>
    </row>
    <row r="64" spans="2:9">
      <c r="B64" s="174" t="s">
        <v>269</v>
      </c>
      <c r="C64" s="179" t="str">
        <f>CONVENTIONS!$P$5&amp;CONVENTIONS!M5</f>
        <v>SUPCH4N</v>
      </c>
      <c r="D64" s="179" t="str">
        <f>CONVENTIONS!N5 &amp; " (" &amp; CONVENTIONS!$P$5 &amp; ")"</f>
        <v>Methane - eNergy Emissions (SUP)</v>
      </c>
      <c r="E64" s="174" t="s">
        <v>270</v>
      </c>
      <c r="F64" s="174"/>
      <c r="G64" s="174"/>
      <c r="H64" s="174"/>
      <c r="I64" s="174"/>
    </row>
    <row r="65" spans="2:9">
      <c r="B65" s="174" t="s">
        <v>269</v>
      </c>
      <c r="C65" s="179" t="str">
        <f>CONVENTIONS!$P$5&amp;CONVENTIONS!M6</f>
        <v>SUPCH4P</v>
      </c>
      <c r="D65" s="179" t="str">
        <f>CONVENTIONS!N6 &amp; " (" &amp; CONVENTIONS!$P$5 &amp; ")"</f>
        <v>Methane Emissions - Process Emissions (SUP)</v>
      </c>
      <c r="E65" s="174" t="s">
        <v>270</v>
      </c>
      <c r="F65" s="174"/>
      <c r="G65" s="174"/>
      <c r="H65" s="174"/>
      <c r="I65" s="174"/>
    </row>
    <row r="66" spans="2:9">
      <c r="B66" s="174" t="s">
        <v>269</v>
      </c>
      <c r="C66" s="179" t="str">
        <f>CONVENTIONS!$P$5&amp;CONVENTIONS!M7</f>
        <v>SUPN2ON</v>
      </c>
      <c r="D66" s="179" t="str">
        <f>CONVENTIONS!N7 &amp; " (" &amp; CONVENTIONS!$P$5 &amp; ")"</f>
        <v>N2O Emissions - eNergy Emissions (SUP)</v>
      </c>
      <c r="E66" s="174" t="s">
        <v>270</v>
      </c>
      <c r="F66" s="174"/>
      <c r="G66" s="174"/>
      <c r="H66" s="174"/>
      <c r="I66" s="174"/>
    </row>
    <row r="67" spans="2:9">
      <c r="B67" s="174" t="s">
        <v>269</v>
      </c>
      <c r="C67" s="179" t="str">
        <f>CONVENTIONS!$P$5&amp;CONVENTIONS!M8</f>
        <v>SUPSO2N</v>
      </c>
      <c r="D67" s="179" t="str">
        <f>CONVENTIONS!N8 &amp; " (" &amp; CONVENTIONS!$P$5 &amp; ")"</f>
        <v>Sulfur dioxide - eNergy Emissions (SUP)</v>
      </c>
      <c r="E67" s="174" t="s">
        <v>270</v>
      </c>
      <c r="F67" s="174"/>
      <c r="G67" s="174"/>
      <c r="H67" s="174"/>
      <c r="I67" s="174"/>
    </row>
    <row r="68" spans="2:9">
      <c r="B68" s="174" t="s">
        <v>269</v>
      </c>
      <c r="C68" s="179" t="str">
        <f>CONVENTIONS!$P$5&amp;CONVENTIONS!M9</f>
        <v>SUPCO2N</v>
      </c>
      <c r="D68" s="179" t="str">
        <f>CONVENTIONS!N9 &amp; " (" &amp; CONVENTIONS!$P$5 &amp; ")"</f>
        <v>Carbon Dioxide - eNergy Emissions (SUP)</v>
      </c>
      <c r="E68" s="174" t="s">
        <v>270</v>
      </c>
      <c r="F68" s="174"/>
      <c r="G68" s="174"/>
      <c r="H68" s="174"/>
      <c r="I68" s="174"/>
    </row>
    <row r="69" spans="2:9">
      <c r="B69" s="174" t="s">
        <v>269</v>
      </c>
      <c r="C69" s="179" t="str">
        <f>CONVENTIONS!$P$5&amp;CONVENTIONS!M10</f>
        <v>SUPCO2P</v>
      </c>
      <c r="D69" s="179" t="str">
        <f>CONVENTIONS!N10 &amp; " (" &amp; CONVENTIONS!$P$5 &amp; ")"</f>
        <v>Carbon Dioxide - Process Emissions (SUP)</v>
      </c>
      <c r="E69" s="174" t="s">
        <v>270</v>
      </c>
      <c r="F69" s="174"/>
      <c r="G69" s="174"/>
      <c r="H69" s="174"/>
      <c r="I69" s="174"/>
    </row>
    <row r="70" spans="2:9">
      <c r="B70" s="174" t="s">
        <v>269</v>
      </c>
      <c r="C70" s="179" t="str">
        <f>CONVENTIONS!$P$5&amp;CONVENTIONS!M11</f>
        <v>SUPCO2S</v>
      </c>
      <c r="D70" s="179" t="str">
        <f>CONVENTIONS!N11 &amp; " (" &amp; CONVENTIONS!$P$5 &amp; ")"</f>
        <v>Carbon Dioxide - Sequestered (SUP)</v>
      </c>
      <c r="E70" s="174" t="s">
        <v>270</v>
      </c>
      <c r="F70" s="174"/>
      <c r="G70" s="174"/>
      <c r="H70" s="174"/>
      <c r="I70" s="174"/>
    </row>
    <row r="71" spans="2:9">
      <c r="B71" s="174" t="s">
        <v>269</v>
      </c>
      <c r="C71" s="179" t="str">
        <f>CONVENTIONS!$P$5&amp;CONVENTIONS!M12</f>
        <v>SUPNOXN</v>
      </c>
      <c r="D71" s="179" t="str">
        <f>CONVENTIONS!N12 &amp; " (" &amp; CONVENTIONS!$P$5 &amp; ")"</f>
        <v>Nitrogen Oxide  - eNergy Emissions (SUP)</v>
      </c>
      <c r="E71" s="174" t="s">
        <v>270</v>
      </c>
      <c r="F71" s="174"/>
      <c r="G71" s="174"/>
      <c r="H71" s="174"/>
      <c r="I71" s="174"/>
    </row>
    <row r="72" spans="2:9">
      <c r="B72" s="174" t="s">
        <v>269</v>
      </c>
      <c r="C72" s="179" t="str">
        <f>CONVENTIONS!$P$5&amp;CONVENTIONS!M13</f>
        <v>SUPPM10</v>
      </c>
      <c r="D72" s="179" t="str">
        <f>CONVENTIONS!N13 &amp; " (" &amp; CONVENTIONS!$P$5 &amp; ")"</f>
        <v>Particulate Matter &lt;10 µm (SUP)</v>
      </c>
      <c r="E72" s="174" t="s">
        <v>270</v>
      </c>
      <c r="F72" s="174"/>
      <c r="G72" s="174"/>
      <c r="H72" s="174"/>
      <c r="I72" s="174"/>
    </row>
    <row r="73" spans="2:9">
      <c r="B73" s="174" t="s">
        <v>269</v>
      </c>
      <c r="C73" s="179" t="str">
        <f>CONVENTIONS!$P$5&amp;CONVENTIONS!M14</f>
        <v>SUPPM25</v>
      </c>
      <c r="D73" s="179" t="str">
        <f>CONVENTIONS!N14 &amp; " (" &amp; CONVENTIONS!$P$5 &amp; ")"</f>
        <v>Particulate Matter &lt;2.5 µm (SUP)</v>
      </c>
      <c r="E73" s="174" t="s">
        <v>270</v>
      </c>
      <c r="F73" s="174"/>
      <c r="G73" s="174"/>
      <c r="H73" s="174"/>
      <c r="I73" s="174"/>
    </row>
    <row r="74" spans="2:9">
      <c r="B74" s="185" t="s">
        <v>653</v>
      </c>
      <c r="C74" s="185"/>
      <c r="D74" s="185"/>
      <c r="E74" s="185"/>
      <c r="F74" s="185"/>
      <c r="G74" s="185"/>
      <c r="H74" s="185"/>
      <c r="I74" s="185"/>
    </row>
    <row r="75" spans="2:9">
      <c r="B75" s="174" t="s">
        <v>269</v>
      </c>
      <c r="C75" t="s">
        <v>650</v>
      </c>
      <c r="D75" t="s">
        <v>654</v>
      </c>
      <c r="E75" s="174" t="s">
        <v>270</v>
      </c>
      <c r="F75" t="s">
        <v>655</v>
      </c>
    </row>
    <row r="76" spans="2:9">
      <c r="B76" s="174" t="s">
        <v>269</v>
      </c>
      <c r="C76" t="s">
        <v>651</v>
      </c>
      <c r="D76" t="s">
        <v>656</v>
      </c>
      <c r="E76" s="174" t="s">
        <v>270</v>
      </c>
      <c r="F76" t="s">
        <v>655</v>
      </c>
    </row>
    <row r="77" spans="2:9">
      <c r="B77" t="s">
        <v>23</v>
      </c>
      <c r="C77" t="s">
        <v>660</v>
      </c>
      <c r="D77" t="s">
        <v>258</v>
      </c>
      <c r="E77" t="s">
        <v>10</v>
      </c>
    </row>
    <row r="78" spans="2:9">
      <c r="B78" s="174" t="s">
        <v>269</v>
      </c>
      <c r="C78" t="s">
        <v>662</v>
      </c>
      <c r="D78" t="s">
        <v>664</v>
      </c>
      <c r="E78" s="174" t="s">
        <v>270</v>
      </c>
    </row>
    <row r="79" spans="2:9">
      <c r="B79" s="174" t="s">
        <v>269</v>
      </c>
      <c r="C79" t="s">
        <v>663</v>
      </c>
      <c r="D79" t="s">
        <v>665</v>
      </c>
      <c r="E79" s="174" t="s">
        <v>270</v>
      </c>
    </row>
    <row r="80" spans="2:9">
      <c r="B80" s="174" t="s">
        <v>269</v>
      </c>
      <c r="C80" t="s">
        <v>666</v>
      </c>
      <c r="D80" t="s">
        <v>668</v>
      </c>
      <c r="E80" s="174" t="s">
        <v>270</v>
      </c>
      <c r="F80" t="s">
        <v>655</v>
      </c>
    </row>
    <row r="81" spans="2:6">
      <c r="B81" t="s">
        <v>269</v>
      </c>
      <c r="C81" t="s">
        <v>742</v>
      </c>
      <c r="D81" t="s">
        <v>743</v>
      </c>
      <c r="E81" t="s">
        <v>270</v>
      </c>
      <c r="F81" t="s">
        <v>655</v>
      </c>
    </row>
    <row r="82" spans="2:6">
      <c r="B82" t="s">
        <v>269</v>
      </c>
      <c r="C82" t="s">
        <v>736</v>
      </c>
      <c r="D82" t="s">
        <v>744</v>
      </c>
      <c r="E82" t="s">
        <v>270</v>
      </c>
      <c r="F82" t="s">
        <v>655</v>
      </c>
    </row>
    <row r="83" spans="2:6">
      <c r="B83" t="s">
        <v>269</v>
      </c>
      <c r="C83" t="s">
        <v>748</v>
      </c>
      <c r="D83" t="s">
        <v>750</v>
      </c>
      <c r="E83" t="s">
        <v>270</v>
      </c>
      <c r="F83" t="s">
        <v>655</v>
      </c>
    </row>
    <row r="84" spans="2:6">
      <c r="B84" t="s">
        <v>269</v>
      </c>
      <c r="C84" t="s">
        <v>756</v>
      </c>
      <c r="D84" t="s">
        <v>757</v>
      </c>
      <c r="E84" t="s">
        <v>270</v>
      </c>
      <c r="F84" t="s">
        <v>655</v>
      </c>
    </row>
    <row r="85" spans="2:6">
      <c r="B85" t="s">
        <v>269</v>
      </c>
      <c r="C85" t="s">
        <v>758</v>
      </c>
      <c r="D85" t="s">
        <v>759</v>
      </c>
      <c r="E85" t="s">
        <v>270</v>
      </c>
      <c r="F85" t="s">
        <v>655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FF4F-A0CF-43AC-AC4F-5B8E72D4ACA3}">
  <sheetPr codeName="Sheet3"/>
  <dimension ref="B1:V91"/>
  <sheetViews>
    <sheetView topLeftCell="A60" zoomScale="70" zoomScaleNormal="70" workbookViewId="0">
      <selection activeCell="I104" sqref="I104"/>
    </sheetView>
  </sheetViews>
  <sheetFormatPr defaultRowHeight="14.5"/>
  <cols>
    <col min="2" max="2" width="26" customWidth="1"/>
    <col min="3" max="3" width="10.6328125" bestFit="1" customWidth="1"/>
    <col min="4" max="4" width="16" bestFit="1" customWidth="1"/>
    <col min="5" max="5" width="58.90625" bestFit="1" customWidth="1"/>
    <col min="6" max="6" width="11.54296875" customWidth="1"/>
    <col min="7" max="7" width="12.90625" customWidth="1"/>
    <col min="8" max="8" width="30.36328125" customWidth="1"/>
    <col min="9" max="9" width="25.36328125" customWidth="1"/>
    <col min="10" max="10" width="17.36328125" customWidth="1"/>
    <col min="14" max="14" width="13.54296875" customWidth="1"/>
    <col min="15" max="15" width="18.36328125" customWidth="1"/>
    <col min="16" max="16" width="26.26953125" customWidth="1"/>
    <col min="17" max="17" width="86" customWidth="1"/>
    <col min="18" max="18" width="17.81640625" customWidth="1"/>
    <col min="19" max="19" width="14.7265625" customWidth="1"/>
    <col min="20" max="20" width="19.08984375" customWidth="1"/>
    <col min="21" max="21" width="23.26953125" customWidth="1"/>
    <col min="22" max="22" width="20.36328125" customWidth="1"/>
  </cols>
  <sheetData>
    <row r="1" spans="2:22" ht="26">
      <c r="B1" s="175" t="s">
        <v>349</v>
      </c>
      <c r="C1" s="175"/>
      <c r="D1" s="176"/>
      <c r="E1" s="176"/>
      <c r="F1" s="176"/>
      <c r="G1" s="176"/>
      <c r="H1" s="176"/>
      <c r="I1" s="176"/>
      <c r="J1" s="176"/>
    </row>
    <row r="3" spans="2:22">
      <c r="B3" s="169" t="s">
        <v>0</v>
      </c>
      <c r="C3" s="169"/>
      <c r="D3" s="170"/>
      <c r="E3" s="170"/>
      <c r="F3" s="170"/>
      <c r="G3" s="170"/>
      <c r="H3" s="170"/>
      <c r="I3" s="170"/>
      <c r="J3" s="170"/>
      <c r="N3" s="169" t="s">
        <v>0</v>
      </c>
      <c r="O3" s="169"/>
      <c r="P3" s="170"/>
      <c r="Q3" s="170"/>
      <c r="R3" s="170"/>
      <c r="S3" s="170"/>
      <c r="T3" s="170"/>
      <c r="U3" s="170"/>
      <c r="V3" s="170"/>
    </row>
    <row r="4" spans="2:22" ht="15" thickBot="1">
      <c r="B4" s="166" t="s">
        <v>1</v>
      </c>
      <c r="C4" s="166" t="s">
        <v>512</v>
      </c>
      <c r="D4" s="166" t="s">
        <v>2</v>
      </c>
      <c r="E4" s="166" t="s">
        <v>3</v>
      </c>
      <c r="F4" s="166" t="s">
        <v>4</v>
      </c>
      <c r="G4" s="166" t="s">
        <v>5</v>
      </c>
      <c r="H4" s="166" t="s">
        <v>6</v>
      </c>
      <c r="I4" s="166" t="s">
        <v>7</v>
      </c>
      <c r="J4" s="166" t="s">
        <v>8</v>
      </c>
      <c r="N4" s="166" t="s">
        <v>1</v>
      </c>
      <c r="O4" s="166" t="s">
        <v>512</v>
      </c>
      <c r="P4" s="166" t="s">
        <v>2</v>
      </c>
      <c r="Q4" s="166" t="s">
        <v>3</v>
      </c>
      <c r="R4" s="166" t="s">
        <v>4</v>
      </c>
      <c r="S4" s="166" t="s">
        <v>5</v>
      </c>
      <c r="T4" s="166" t="s">
        <v>6</v>
      </c>
      <c r="U4" s="166" t="s">
        <v>7</v>
      </c>
      <c r="V4" s="166" t="s">
        <v>8</v>
      </c>
    </row>
    <row r="5" spans="2:22" ht="26">
      <c r="B5" s="172" t="s">
        <v>132</v>
      </c>
      <c r="C5" s="171"/>
      <c r="D5" s="171" t="s">
        <v>350</v>
      </c>
      <c r="E5" s="171" t="s">
        <v>279</v>
      </c>
      <c r="F5" s="171" t="s">
        <v>351</v>
      </c>
      <c r="G5" s="171" t="s">
        <v>352</v>
      </c>
      <c r="H5" s="171" t="s">
        <v>353</v>
      </c>
      <c r="I5" s="173" t="s">
        <v>354</v>
      </c>
      <c r="J5" s="173" t="s">
        <v>133</v>
      </c>
      <c r="N5" s="172" t="s">
        <v>132</v>
      </c>
      <c r="O5" s="171"/>
      <c r="P5" s="171" t="s">
        <v>350</v>
      </c>
      <c r="Q5" s="171" t="s">
        <v>279</v>
      </c>
      <c r="R5" s="171" t="s">
        <v>351</v>
      </c>
      <c r="S5" s="171" t="s">
        <v>352</v>
      </c>
      <c r="T5" s="171" t="s">
        <v>353</v>
      </c>
      <c r="U5" s="173" t="s">
        <v>354</v>
      </c>
      <c r="V5" s="173" t="s">
        <v>133</v>
      </c>
    </row>
    <row r="6" spans="2:22">
      <c r="B6" s="178" t="s">
        <v>403</v>
      </c>
      <c r="C6" s="177"/>
      <c r="D6" s="177"/>
      <c r="E6" s="178"/>
      <c r="F6" s="178"/>
      <c r="G6" s="178"/>
      <c r="H6" s="178"/>
      <c r="I6" s="178"/>
      <c r="J6" s="178"/>
      <c r="N6" s="178" t="s">
        <v>403</v>
      </c>
      <c r="O6" s="177"/>
      <c r="P6" s="177"/>
      <c r="Q6" s="178"/>
      <c r="R6" s="178"/>
      <c r="S6" s="178"/>
      <c r="T6" s="178"/>
      <c r="U6" s="178"/>
      <c r="V6" s="178"/>
    </row>
    <row r="7" spans="2:22">
      <c r="B7" s="179" t="str">
        <f>CONVENTIONS!K5</f>
        <v>IMP</v>
      </c>
      <c r="C7" s="232" t="str">
        <f>_xlfn.TEXTJOIN(",",TRUE,IF(LEFT(Regions!$C$3,1)&lt;&gt;"*",Regions!$C$3,""),IF(LEFT(Regions!$D$3,1)&lt;&gt;"*",Regions!$D$3,""))</f>
        <v>IE,National</v>
      </c>
      <c r="D7" s="179" t="str">
        <f>CONVENTIONS!E5</f>
        <v>IMPCOABIT</v>
      </c>
      <c r="E7" s="179" t="str">
        <f>CONVENTIONS!F5</f>
        <v xml:space="preserve">Import of Bituminous Coal </v>
      </c>
      <c r="F7" s="186" t="s">
        <v>10</v>
      </c>
      <c r="G7" s="167" t="s">
        <v>151</v>
      </c>
      <c r="H7" s="167"/>
      <c r="I7" s="187"/>
      <c r="J7" s="167"/>
      <c r="N7" t="s">
        <v>9</v>
      </c>
      <c r="O7" t="s">
        <v>669</v>
      </c>
      <c r="P7" t="s">
        <v>677</v>
      </c>
      <c r="Q7" t="s">
        <v>678</v>
      </c>
      <c r="R7" t="s">
        <v>10</v>
      </c>
      <c r="S7" t="s">
        <v>151</v>
      </c>
    </row>
    <row r="8" spans="2:22">
      <c r="B8" s="179" t="str">
        <f>CONVENTIONS!K6</f>
        <v>IMP</v>
      </c>
      <c r="C8" s="232" t="str">
        <f>_xlfn.TEXTJOIN(",",TRUE,IF(LEFT(Regions!$C$3,1)&lt;&gt;"*",Regions!$C$3,""),IF(LEFT(Regions!$D$3,1)&lt;&gt;"*",Regions!$D$3,""))</f>
        <v>IE,National</v>
      </c>
      <c r="D8" s="179" t="str">
        <f>CONVENTIONS!E6</f>
        <v>IMPCOAHAR</v>
      </c>
      <c r="E8" s="179" t="str">
        <f>CONVENTIONS!F6</f>
        <v xml:space="preserve">Import of Hard Coal / Antracite </v>
      </c>
      <c r="F8" s="186" t="s">
        <v>10</v>
      </c>
      <c r="G8" s="167" t="s">
        <v>151</v>
      </c>
      <c r="H8" s="187"/>
      <c r="I8" s="187"/>
      <c r="J8" s="167"/>
      <c r="N8" t="s">
        <v>9</v>
      </c>
      <c r="O8" t="s">
        <v>669</v>
      </c>
      <c r="P8" t="s">
        <v>694</v>
      </c>
      <c r="Q8" t="s">
        <v>695</v>
      </c>
      <c r="R8" t="s">
        <v>10</v>
      </c>
      <c r="S8" t="s">
        <v>151</v>
      </c>
    </row>
    <row r="9" spans="2:22">
      <c r="B9" s="179" t="str">
        <f>CONVENTIONS!K7</f>
        <v>IMP</v>
      </c>
      <c r="C9" s="232" t="str">
        <f>_xlfn.TEXTJOIN(",",TRUE,IF(LEFT(Regions!$C$3,1)&lt;&gt;"*",Regions!$C$3,""),IF(LEFT(Regions!$D$3,1)&lt;&gt;"*",Regions!$D$3,""))</f>
        <v>IE,National</v>
      </c>
      <c r="D9" s="179" t="str">
        <f>CONVENTIONS!E7</f>
        <v>IMPCOACOK</v>
      </c>
      <c r="E9" s="179" t="str">
        <f>CONVENTIONS!F7</f>
        <v xml:space="preserve">Import of Coke Coal </v>
      </c>
      <c r="F9" s="186" t="s">
        <v>10</v>
      </c>
      <c r="G9" s="167" t="s">
        <v>151</v>
      </c>
      <c r="H9" s="187"/>
      <c r="I9" s="187"/>
      <c r="J9" s="167"/>
      <c r="N9" t="s">
        <v>9</v>
      </c>
      <c r="O9" t="s">
        <v>669</v>
      </c>
      <c r="P9" t="s">
        <v>710</v>
      </c>
      <c r="Q9" t="s">
        <v>711</v>
      </c>
      <c r="R9" t="s">
        <v>10</v>
      </c>
      <c r="S9" t="s">
        <v>151</v>
      </c>
    </row>
    <row r="10" spans="2:22">
      <c r="B10" s="179" t="str">
        <f>CONVENTIONS!K8</f>
        <v>IMP</v>
      </c>
      <c r="C10" s="232" t="str">
        <f>_xlfn.TEXTJOIN(",",TRUE,IF(LEFT(Regions!$C$3,1)&lt;&gt;"*",Regions!$C$3,""),IF(LEFT(Regions!$D$3,1)&lt;&gt;"*",Regions!$D$3,""))</f>
        <v>IE,National</v>
      </c>
      <c r="D10" s="179" t="str">
        <f>CONVENTIONS!E8</f>
        <v>IMPCOALIG</v>
      </c>
      <c r="E10" s="179" t="str">
        <f>CONVENTIONS!F8</f>
        <v xml:space="preserve">Import of Lignite /  Brown Coal </v>
      </c>
      <c r="F10" s="186" t="s">
        <v>10</v>
      </c>
      <c r="G10" s="167" t="s">
        <v>151</v>
      </c>
      <c r="H10" s="187"/>
      <c r="I10" s="187"/>
      <c r="J10" s="167"/>
      <c r="N10" t="s">
        <v>9</v>
      </c>
      <c r="O10" t="s">
        <v>669</v>
      </c>
      <c r="P10" t="s">
        <v>670</v>
      </c>
      <c r="Q10" t="s">
        <v>671</v>
      </c>
      <c r="R10" t="s">
        <v>10</v>
      </c>
      <c r="S10" t="s">
        <v>151</v>
      </c>
    </row>
    <row r="11" spans="2:22">
      <c r="B11" s="179" t="str">
        <f>CONVENTIONS!K9</f>
        <v>IMP</v>
      </c>
      <c r="C11" s="232" t="str">
        <f>_xlfn.TEXTJOIN(",",TRUE,IF(LEFT(Regions!$C$3,1)&lt;&gt;"*",Regions!$C$3,""),IF(LEFT(Regions!$D$3,1)&lt;&gt;"*",Regions!$D$3,""))</f>
        <v>IE,National</v>
      </c>
      <c r="D11" s="179" t="str">
        <f>CONVENTIONS!E9</f>
        <v>IMPOILCRD</v>
      </c>
      <c r="E11" s="179" t="str">
        <f>CONVENTIONS!F9</f>
        <v xml:space="preserve">Import of Crude Oil </v>
      </c>
      <c r="F11" s="186" t="s">
        <v>10</v>
      </c>
      <c r="G11" s="167" t="s">
        <v>151</v>
      </c>
      <c r="H11" s="187"/>
      <c r="I11" s="187"/>
      <c r="J11" s="167"/>
      <c r="N11" t="s">
        <v>9</v>
      </c>
      <c r="O11" t="s">
        <v>669</v>
      </c>
      <c r="P11" t="s">
        <v>688</v>
      </c>
      <c r="Q11" t="s">
        <v>689</v>
      </c>
      <c r="R11" t="s">
        <v>10</v>
      </c>
      <c r="S11" t="s">
        <v>151</v>
      </c>
    </row>
    <row r="12" spans="2:22">
      <c r="B12" s="179" t="str">
        <f>CONVENTIONS!K10</f>
        <v>IMP</v>
      </c>
      <c r="C12" s="232" t="str">
        <f>_xlfn.TEXTJOIN(",",TRUE,IF(LEFT(Regions!$C$3,1)&lt;&gt;"*",Regions!$C$3,""),IF(LEFT(Regions!$D$3,1)&lt;&gt;"*",Regions!$D$3,""))</f>
        <v>IE,National</v>
      </c>
      <c r="D12" s="179" t="str">
        <f>CONVENTIONS!E10</f>
        <v>IMPOILKER</v>
      </c>
      <c r="E12" s="179" t="str">
        <f>CONVENTIONS!F10</f>
        <v xml:space="preserve">Import of Kerosene </v>
      </c>
      <c r="F12" s="186" t="s">
        <v>10</v>
      </c>
      <c r="G12" s="167" t="s">
        <v>151</v>
      </c>
      <c r="H12" s="187"/>
      <c r="I12" s="187"/>
      <c r="J12" s="167"/>
      <c r="N12" t="s">
        <v>9</v>
      </c>
      <c r="O12" t="s">
        <v>669</v>
      </c>
      <c r="P12" t="s">
        <v>704</v>
      </c>
      <c r="Q12" t="s">
        <v>705</v>
      </c>
      <c r="R12" t="s">
        <v>10</v>
      </c>
      <c r="S12" t="s">
        <v>151</v>
      </c>
    </row>
    <row r="13" spans="2:22">
      <c r="B13" s="179" t="str">
        <f>CONVENTIONS!K11</f>
        <v>IMP</v>
      </c>
      <c r="C13" s="232" t="str">
        <f>_xlfn.TEXTJOIN(",",TRUE,IF(LEFT(Regions!$C$3,1)&lt;&gt;"*",Regions!$C$3,""),IF(LEFT(Regions!$D$3,1)&lt;&gt;"*",Regions!$D$3,""))</f>
        <v>IE,National</v>
      </c>
      <c r="D13" s="179" t="str">
        <f>CONVENTIONS!E11</f>
        <v>IMPOILHFO</v>
      </c>
      <c r="E13" s="179" t="str">
        <f>CONVENTIONS!F11</f>
        <v xml:space="preserve">Import of Heavy Fuel Oil </v>
      </c>
      <c r="F13" s="186" t="s">
        <v>10</v>
      </c>
      <c r="G13" s="167" t="s">
        <v>151</v>
      </c>
      <c r="H13" s="187"/>
      <c r="I13" s="187"/>
      <c r="J13" s="167"/>
      <c r="N13" t="s">
        <v>9</v>
      </c>
      <c r="O13" t="s">
        <v>669</v>
      </c>
      <c r="P13" t="s">
        <v>683</v>
      </c>
      <c r="Q13" t="s">
        <v>684</v>
      </c>
      <c r="R13" t="s">
        <v>10</v>
      </c>
      <c r="S13" t="s">
        <v>151</v>
      </c>
    </row>
    <row r="14" spans="2:22">
      <c r="B14" s="179" t="str">
        <f>CONVENTIONS!K12</f>
        <v>IMP</v>
      </c>
      <c r="C14" s="232" t="str">
        <f>_xlfn.TEXTJOIN(",",TRUE,IF(LEFT(Regions!$C$3,1)&lt;&gt;"*",Regions!$C$3,""),IF(LEFT(Regions!$D$3,1)&lt;&gt;"*",Regions!$D$3,""))</f>
        <v>IE,National</v>
      </c>
      <c r="D14" s="179" t="str">
        <f>CONVENTIONS!E12</f>
        <v>IMPOILDST</v>
      </c>
      <c r="E14" s="179" t="str">
        <f>CONVENTIONS!F12</f>
        <v xml:space="preserve">Import of Diesel Oil </v>
      </c>
      <c r="F14" s="186" t="s">
        <v>10</v>
      </c>
      <c r="G14" s="167" t="s">
        <v>151</v>
      </c>
      <c r="H14" s="187"/>
      <c r="I14" s="187"/>
      <c r="J14" s="167"/>
      <c r="N14" t="s">
        <v>9</v>
      </c>
      <c r="O14" t="s">
        <v>669</v>
      </c>
      <c r="P14" t="s">
        <v>700</v>
      </c>
      <c r="Q14" t="s">
        <v>701</v>
      </c>
      <c r="R14" t="s">
        <v>10</v>
      </c>
      <c r="S14" t="s">
        <v>151</v>
      </c>
    </row>
    <row r="15" spans="2:22">
      <c r="B15" s="179" t="str">
        <f>CONVENTIONS!K13</f>
        <v>IMP</v>
      </c>
      <c r="C15" s="232" t="str">
        <f>_xlfn.TEXTJOIN(",",TRUE,IF(LEFT(Regions!$C$3,1)&lt;&gt;"*",Regions!$C$3,""),IF(LEFT(Regions!$D$3,1)&lt;&gt;"*",Regions!$D$3,""))</f>
        <v>IE,National</v>
      </c>
      <c r="D15" s="179" t="str">
        <f>CONVENTIONS!E13</f>
        <v>IMPOILLPG</v>
      </c>
      <c r="E15" s="179" t="str">
        <f>CONVENTIONS!F13</f>
        <v xml:space="preserve">Import of Liquified Petroleum Gas </v>
      </c>
      <c r="F15" s="186" t="s">
        <v>10</v>
      </c>
      <c r="G15" s="167" t="s">
        <v>151</v>
      </c>
      <c r="H15" s="187"/>
      <c r="I15" s="187"/>
      <c r="J15" s="167"/>
      <c r="N15" t="s">
        <v>9</v>
      </c>
      <c r="O15" t="s">
        <v>669</v>
      </c>
      <c r="P15" t="s">
        <v>716</v>
      </c>
      <c r="Q15" t="s">
        <v>717</v>
      </c>
      <c r="R15" t="s">
        <v>10</v>
      </c>
      <c r="S15" t="s">
        <v>151</v>
      </c>
    </row>
    <row r="16" spans="2:22">
      <c r="B16" s="179" t="str">
        <f>CONVENTIONS!K14</f>
        <v>IMP</v>
      </c>
      <c r="C16" s="232" t="str">
        <f>_xlfn.TEXTJOIN(",",TRUE,IF(LEFT(Regions!$C$3,1)&lt;&gt;"*",Regions!$C$3,""),IF(LEFT(Regions!$D$3,1)&lt;&gt;"*",Regions!$D$3,""))</f>
        <v>IE,National</v>
      </c>
      <c r="D16" s="179" t="str">
        <f>CONVENTIONS!E14</f>
        <v>IMPOILGSL</v>
      </c>
      <c r="E16" s="179" t="str">
        <f>CONVENTIONS!F14</f>
        <v xml:space="preserve">Import of Gasoline </v>
      </c>
      <c r="F16" s="186" t="s">
        <v>10</v>
      </c>
      <c r="G16" s="167" t="s">
        <v>151</v>
      </c>
      <c r="H16" s="187"/>
      <c r="I16" s="187"/>
      <c r="J16" s="167"/>
      <c r="N16" t="s">
        <v>9</v>
      </c>
      <c r="O16" t="s">
        <v>669</v>
      </c>
      <c r="P16" t="s">
        <v>673</v>
      </c>
      <c r="Q16" t="s">
        <v>674</v>
      </c>
      <c r="R16" t="s">
        <v>10</v>
      </c>
      <c r="S16" t="s">
        <v>151</v>
      </c>
    </row>
    <row r="17" spans="2:19">
      <c r="B17" s="179" t="str">
        <f>CONVENTIONS!K15</f>
        <v>IMP</v>
      </c>
      <c r="C17" s="232" t="str">
        <f>_xlfn.TEXTJOIN(",",TRUE,IF(LEFT(Regions!$C$3,1)&lt;&gt;"*",Regions!$C$3,""),IF(LEFT(Regions!$D$3,1)&lt;&gt;"*",Regions!$D$3,""))</f>
        <v>IE,National</v>
      </c>
      <c r="D17" s="179" t="str">
        <f>CONVENTIONS!E15</f>
        <v>IMPOILCOK</v>
      </c>
      <c r="E17" s="179" t="str">
        <f>CONVENTIONS!F15</f>
        <v xml:space="preserve">Import of Petroleum Coke </v>
      </c>
      <c r="F17" s="186" t="s">
        <v>10</v>
      </c>
      <c r="G17" s="167" t="s">
        <v>151</v>
      </c>
      <c r="H17" s="167"/>
      <c r="I17" s="167"/>
      <c r="J17" s="167"/>
      <c r="N17" t="s">
        <v>9</v>
      </c>
      <c r="O17" t="s">
        <v>669</v>
      </c>
      <c r="P17" t="s">
        <v>690</v>
      </c>
      <c r="Q17" t="s">
        <v>691</v>
      </c>
      <c r="R17" t="s">
        <v>10</v>
      </c>
      <c r="S17" t="s">
        <v>151</v>
      </c>
    </row>
    <row r="18" spans="2:19">
      <c r="B18" s="179" t="str">
        <f>CONVENTIONS!K16</f>
        <v>IMP</v>
      </c>
      <c r="C18" s="232" t="str">
        <f>_xlfn.TEXTJOIN(",",TRUE,IF(LEFT(Regions!$C$3,1)&lt;&gt;"*",Regions!$C$3,""),IF(LEFT(Regions!$D$3,1)&lt;&gt;"*",Regions!$D$3,""))</f>
        <v>IE,National</v>
      </c>
      <c r="D18" s="179" t="str">
        <f>CONVENTIONS!E16</f>
        <v>IMPOILNEU</v>
      </c>
      <c r="E18" s="179" t="str">
        <f>CONVENTIONS!F16</f>
        <v>Import of Oil for Non-Energy uses</v>
      </c>
      <c r="F18" s="184" t="s">
        <v>10</v>
      </c>
      <c r="G18" s="167" t="s">
        <v>151</v>
      </c>
      <c r="H18" s="187"/>
      <c r="I18" s="187"/>
      <c r="J18" s="184"/>
      <c r="N18" t="s">
        <v>9</v>
      </c>
      <c r="O18" t="s">
        <v>669</v>
      </c>
      <c r="P18" t="s">
        <v>706</v>
      </c>
      <c r="Q18" t="s">
        <v>707</v>
      </c>
      <c r="R18" t="s">
        <v>10</v>
      </c>
      <c r="S18" t="s">
        <v>151</v>
      </c>
    </row>
    <row r="19" spans="2:19">
      <c r="B19" s="179" t="str">
        <f>CONVENTIONS!K17</f>
        <v>IMP</v>
      </c>
      <c r="C19" s="232" t="str">
        <f>_xlfn.TEXTJOIN(",",TRUE,IF(LEFT(Regions!$C$3,1)&lt;&gt;"*",Regions!$C$3,""),IF(LEFT(Regions!$D$3,1)&lt;&gt;"*",Regions!$D$3,""))</f>
        <v>IE,National</v>
      </c>
      <c r="D19" s="179" t="str">
        <f>CONVENTIONS!E17</f>
        <v>IMPGASNAT_UK</v>
      </c>
      <c r="E19" s="179" t="str">
        <f>CONVENTIONS!F17</f>
        <v>Import of Natural Gas  - UK</v>
      </c>
      <c r="F19" s="186" t="s">
        <v>10</v>
      </c>
      <c r="G19" s="167" t="s">
        <v>151</v>
      </c>
      <c r="H19" s="187"/>
      <c r="I19" s="187"/>
      <c r="J19" s="184"/>
      <c r="N19" t="s">
        <v>9</v>
      </c>
      <c r="O19" t="s">
        <v>669</v>
      </c>
      <c r="P19" t="s">
        <v>675</v>
      </c>
      <c r="Q19" t="s">
        <v>676</v>
      </c>
      <c r="R19" t="s">
        <v>10</v>
      </c>
      <c r="S19" t="s">
        <v>151</v>
      </c>
    </row>
    <row r="20" spans="2:19">
      <c r="B20" s="179" t="str">
        <f>CONVENTIONS!K18</f>
        <v>IMP</v>
      </c>
      <c r="C20" s="232" t="str">
        <f>_xlfn.TEXTJOIN(",",TRUE,IF(LEFT(Regions!$C$3,1)&lt;&gt;"*",Regions!$C$3,""),IF(LEFT(Regions!$D$3,1)&lt;&gt;"*",Regions!$D$3,""))</f>
        <v>IE,National</v>
      </c>
      <c r="D20" s="179" t="str">
        <f>CONVENTIONS!E18</f>
        <v>IMPGASLNG_GLOBAL</v>
      </c>
      <c r="E20" s="179" t="str">
        <f>CONVENTIONS!F18</f>
        <v xml:space="preserve">Import of Liquified Natural Gas </v>
      </c>
      <c r="F20" s="186" t="s">
        <v>10</v>
      </c>
      <c r="G20" s="167" t="s">
        <v>151</v>
      </c>
      <c r="H20" s="187"/>
      <c r="I20" s="187"/>
      <c r="J20" s="167"/>
      <c r="N20" t="s">
        <v>9</v>
      </c>
      <c r="O20" t="s">
        <v>669</v>
      </c>
      <c r="P20" t="s">
        <v>692</v>
      </c>
      <c r="Q20" t="s">
        <v>693</v>
      </c>
      <c r="R20" t="s">
        <v>10</v>
      </c>
      <c r="S20" t="s">
        <v>151</v>
      </c>
    </row>
    <row r="21" spans="2:19">
      <c r="B21" s="179" t="str">
        <f>CONVENTIONS!K19</f>
        <v>IMP</v>
      </c>
      <c r="C21" s="232" t="str">
        <f>_xlfn.TEXTJOIN(",",TRUE,IF(LEFT(Regions!$C$3,1)&lt;&gt;"*",Regions!$C$3,""),IF(LEFT(Regions!$D$3,1)&lt;&gt;"*",Regions!$D$3,""))</f>
        <v>IE,National</v>
      </c>
      <c r="D21" s="179" t="str">
        <f>CONVENTIONS!E19</f>
        <v>IMPNUCURM</v>
      </c>
      <c r="E21" s="179" t="str">
        <f>CONVENTIONS!F19</f>
        <v>Import of Uranium</v>
      </c>
      <c r="F21" s="186" t="s">
        <v>10</v>
      </c>
      <c r="G21" s="167" t="s">
        <v>151</v>
      </c>
      <c r="H21" s="187"/>
      <c r="I21" s="187"/>
      <c r="J21" s="184"/>
      <c r="N21" t="s">
        <v>9</v>
      </c>
      <c r="O21" t="s">
        <v>669</v>
      </c>
      <c r="P21" t="s">
        <v>708</v>
      </c>
      <c r="Q21" t="s">
        <v>709</v>
      </c>
      <c r="R21" t="s">
        <v>10</v>
      </c>
      <c r="S21" t="s">
        <v>151</v>
      </c>
    </row>
    <row r="22" spans="2:19">
      <c r="B22" s="177" t="s">
        <v>404</v>
      </c>
      <c r="C22" s="177"/>
      <c r="D22" s="177"/>
      <c r="E22" s="178"/>
      <c r="F22" s="178"/>
      <c r="G22" s="178"/>
      <c r="H22" s="178"/>
      <c r="I22" s="178"/>
      <c r="J22" s="178"/>
      <c r="N22" t="s">
        <v>9</v>
      </c>
      <c r="O22" t="s">
        <v>669</v>
      </c>
      <c r="P22" t="s">
        <v>679</v>
      </c>
      <c r="Q22" t="s">
        <v>680</v>
      </c>
      <c r="R22" t="s">
        <v>10</v>
      </c>
      <c r="S22" t="s">
        <v>151</v>
      </c>
    </row>
    <row r="23" spans="2:19">
      <c r="B23" s="179" t="str">
        <f>CONVENTIONS!K20</f>
        <v>IMP</v>
      </c>
      <c r="C23" s="232" t="str">
        <f>_xlfn.TEXTJOIN(",",TRUE,IF(LEFT(Regions!$C$3,1)&lt;&gt;"*",Regions!$C$3,""),IF(LEFT(Regions!$D$3,1)&lt;&gt;"*",Regions!$D$3,""))</f>
        <v>IE,National</v>
      </c>
      <c r="D23" s="179" t="str">
        <f>CONVENTIONS!E20</f>
        <v>IMPBIOETH1G_S1</v>
      </c>
      <c r="E23" s="179" t="str">
        <f>CONVENTIONS!F20</f>
        <v>Import of Ethanol 1st generation  - Step 1</v>
      </c>
      <c r="F23" s="186" t="s">
        <v>10</v>
      </c>
      <c r="G23" s="167" t="s">
        <v>151</v>
      </c>
      <c r="H23" s="187"/>
      <c r="I23" s="188"/>
      <c r="J23" s="189"/>
      <c r="N23" t="s">
        <v>9</v>
      </c>
      <c r="O23" t="s">
        <v>669</v>
      </c>
      <c r="P23" t="s">
        <v>696</v>
      </c>
      <c r="Q23" t="s">
        <v>697</v>
      </c>
      <c r="R23" t="s">
        <v>10</v>
      </c>
      <c r="S23" t="s">
        <v>151</v>
      </c>
    </row>
    <row r="24" spans="2:19">
      <c r="B24" s="179" t="str">
        <f>CONVENTIONS!K21</f>
        <v>IMP</v>
      </c>
      <c r="C24" s="232" t="str">
        <f>_xlfn.TEXTJOIN(",",TRUE,IF(LEFT(Regions!$C$3,1)&lt;&gt;"*",Regions!$C$3,""),IF(LEFT(Regions!$D$3,1)&lt;&gt;"*",Regions!$D$3,""))</f>
        <v>IE,National</v>
      </c>
      <c r="D24" s="179" t="str">
        <f>CONVENTIONS!E21</f>
        <v>IMPBIOETH1G_S2</v>
      </c>
      <c r="E24" s="179" t="str">
        <f>CONVENTIONS!F21</f>
        <v>Import of Ethanol 1st generation  - Step 2</v>
      </c>
      <c r="F24" s="186" t="s">
        <v>10</v>
      </c>
      <c r="G24" s="167" t="s">
        <v>151</v>
      </c>
      <c r="H24" s="187"/>
      <c r="I24" s="188"/>
      <c r="J24" s="189"/>
      <c r="N24" t="s">
        <v>9</v>
      </c>
      <c r="O24" t="s">
        <v>669</v>
      </c>
      <c r="P24" t="s">
        <v>712</v>
      </c>
      <c r="Q24" t="s">
        <v>713</v>
      </c>
      <c r="R24" t="s">
        <v>10</v>
      </c>
      <c r="S24" t="s">
        <v>151</v>
      </c>
    </row>
    <row r="25" spans="2:19">
      <c r="B25" s="179" t="str">
        <f>CONVENTIONS!K22</f>
        <v>IMP</v>
      </c>
      <c r="C25" s="232" t="str">
        <f>_xlfn.TEXTJOIN(",",TRUE,IF(LEFT(Regions!$C$3,1)&lt;&gt;"*",Regions!$C$3,""),IF(LEFT(Regions!$D$3,1)&lt;&gt;"*",Regions!$D$3,""))</f>
        <v>IE,National</v>
      </c>
      <c r="D25" s="179" t="str">
        <f>CONVENTIONS!E22</f>
        <v>IMPBIOETH1G_S3</v>
      </c>
      <c r="E25" s="179" t="str">
        <f>CONVENTIONS!F22</f>
        <v>Import of Ethanol 1st generation  - Step 3</v>
      </c>
      <c r="F25" s="186" t="s">
        <v>10</v>
      </c>
      <c r="G25" s="167" t="s">
        <v>151</v>
      </c>
      <c r="H25" s="187"/>
      <c r="I25" s="188"/>
      <c r="J25" s="189"/>
      <c r="N25" t="s">
        <v>9</v>
      </c>
      <c r="O25" t="s">
        <v>669</v>
      </c>
      <c r="P25" t="s">
        <v>681</v>
      </c>
      <c r="Q25" t="s">
        <v>682</v>
      </c>
      <c r="R25" t="s">
        <v>10</v>
      </c>
      <c r="S25" t="s">
        <v>151</v>
      </c>
    </row>
    <row r="26" spans="2:19">
      <c r="B26" s="179" t="str">
        <f>CONVENTIONS!K23</f>
        <v>IMP</v>
      </c>
      <c r="C26" s="232" t="str">
        <f>_xlfn.TEXTJOIN(",",TRUE,IF(LEFT(Regions!$C$3,1)&lt;&gt;"*",Regions!$C$3,""),IF(LEFT(Regions!$D$3,1)&lt;&gt;"*",Regions!$D$3,""))</f>
        <v>IE,National</v>
      </c>
      <c r="D26" s="179" t="str">
        <f>CONVENTIONS!E23</f>
        <v>IMPBIOETH1G_S4</v>
      </c>
      <c r="E26" s="179" t="str">
        <f>CONVENTIONS!F23</f>
        <v>Import of Ethanol 1st generation  - Step 4</v>
      </c>
      <c r="F26" s="186" t="s">
        <v>10</v>
      </c>
      <c r="G26" s="167" t="s">
        <v>151</v>
      </c>
      <c r="H26" s="184"/>
      <c r="I26" s="188"/>
      <c r="J26" s="184"/>
      <c r="N26" t="s">
        <v>9</v>
      </c>
      <c r="O26" t="s">
        <v>669</v>
      </c>
      <c r="P26" t="s">
        <v>698</v>
      </c>
      <c r="Q26" t="s">
        <v>699</v>
      </c>
      <c r="R26" t="s">
        <v>10</v>
      </c>
      <c r="S26" t="s">
        <v>151</v>
      </c>
    </row>
    <row r="27" spans="2:19">
      <c r="B27" s="179" t="str">
        <f>CONVENTIONS!K24</f>
        <v>IMP</v>
      </c>
      <c r="C27" s="232" t="str">
        <f>_xlfn.TEXTJOIN(",",TRUE,IF(LEFT(Regions!$C$3,1)&lt;&gt;"*",Regions!$C$3,""),IF(LEFT(Regions!$D$3,1)&lt;&gt;"*",Regions!$D$3,""))</f>
        <v>IE,National</v>
      </c>
      <c r="D27" s="179" t="str">
        <f>CONVENTIONS!E24</f>
        <v>IMPBIODST1G_S1</v>
      </c>
      <c r="E27" s="179" t="str">
        <f>CONVENTIONS!F24</f>
        <v>Import of Biodiesel 1st generation  - Step 1</v>
      </c>
      <c r="F27" s="186" t="s">
        <v>10</v>
      </c>
      <c r="G27" s="167" t="s">
        <v>151</v>
      </c>
      <c r="H27" s="184"/>
      <c r="I27" s="188"/>
      <c r="J27" s="184"/>
      <c r="N27" t="s">
        <v>9</v>
      </c>
      <c r="O27" t="s">
        <v>669</v>
      </c>
      <c r="P27" t="s">
        <v>714</v>
      </c>
      <c r="Q27" t="s">
        <v>715</v>
      </c>
      <c r="R27" t="s">
        <v>10</v>
      </c>
      <c r="S27" t="s">
        <v>151</v>
      </c>
    </row>
    <row r="28" spans="2:19">
      <c r="B28" s="179" t="str">
        <f>CONVENTIONS!K25</f>
        <v>IMP</v>
      </c>
      <c r="C28" s="232" t="str">
        <f>_xlfn.TEXTJOIN(",",TRUE,IF(LEFT(Regions!$C$3,1)&lt;&gt;"*",Regions!$C$3,""),IF(LEFT(Regions!$D$3,1)&lt;&gt;"*",Regions!$D$3,""))</f>
        <v>IE,National</v>
      </c>
      <c r="D28" s="179" t="str">
        <f>CONVENTIONS!E25</f>
        <v>IMPBIODST1G_S2</v>
      </c>
      <c r="E28" s="179" t="str">
        <f>CONVENTIONS!F25</f>
        <v>Import of Biodiesel 1st generation  - Step 2</v>
      </c>
      <c r="F28" s="186" t="s">
        <v>10</v>
      </c>
      <c r="G28" s="167" t="s">
        <v>151</v>
      </c>
      <c r="H28" s="184"/>
      <c r="I28" s="188"/>
      <c r="J28" s="184"/>
      <c r="N28" t="s">
        <v>9</v>
      </c>
      <c r="O28" t="s">
        <v>669</v>
      </c>
      <c r="P28" t="s">
        <v>686</v>
      </c>
      <c r="Q28" t="s">
        <v>687</v>
      </c>
      <c r="R28" t="s">
        <v>10</v>
      </c>
      <c r="S28" t="s">
        <v>151</v>
      </c>
    </row>
    <row r="29" spans="2:19">
      <c r="B29" s="179" t="str">
        <f>CONVENTIONS!K26</f>
        <v>IMP</v>
      </c>
      <c r="C29" s="232" t="str">
        <f>_xlfn.TEXTJOIN(",",TRUE,IF(LEFT(Regions!$C$3,1)&lt;&gt;"*",Regions!$C$3,""),IF(LEFT(Regions!$D$3,1)&lt;&gt;"*",Regions!$D$3,""))</f>
        <v>IE,National</v>
      </c>
      <c r="D29" s="179" t="str">
        <f>CONVENTIONS!E26</f>
        <v>IMPBIODST1G_S3</v>
      </c>
      <c r="E29" s="179" t="str">
        <f>CONVENTIONS!F26</f>
        <v>Import of Biodiesel 1st generation  - Step 3</v>
      </c>
      <c r="F29" s="186" t="s">
        <v>10</v>
      </c>
      <c r="G29" s="167" t="s">
        <v>151</v>
      </c>
      <c r="H29" s="184"/>
      <c r="I29" s="188"/>
      <c r="J29" s="184"/>
      <c r="N29" t="s">
        <v>9</v>
      </c>
      <c r="O29" t="s">
        <v>669</v>
      </c>
      <c r="P29" t="s">
        <v>702</v>
      </c>
      <c r="Q29" t="s">
        <v>703</v>
      </c>
      <c r="R29" t="s">
        <v>10</v>
      </c>
      <c r="S29" t="s">
        <v>151</v>
      </c>
    </row>
    <row r="30" spans="2:19">
      <c r="B30" s="179" t="str">
        <f>CONVENTIONS!K27</f>
        <v>IMP</v>
      </c>
      <c r="C30" s="232" t="str">
        <f>_xlfn.TEXTJOIN(",",TRUE,IF(LEFT(Regions!$C$3,1)&lt;&gt;"*",Regions!$C$3,""),IF(LEFT(Regions!$D$3,1)&lt;&gt;"*",Regions!$D$3,""))</f>
        <v>IE,National</v>
      </c>
      <c r="D30" s="179" t="str">
        <f>CONVENTIONS!E27</f>
        <v>IMPBIODST1G_S4</v>
      </c>
      <c r="E30" s="179" t="str">
        <f>CONVENTIONS!F27</f>
        <v>Import of Biodiesel 1st generation  - Step 4</v>
      </c>
      <c r="F30" s="186" t="s">
        <v>10</v>
      </c>
      <c r="G30" s="167" t="s">
        <v>151</v>
      </c>
      <c r="H30" s="184"/>
      <c r="I30" s="188"/>
      <c r="J30" s="184"/>
      <c r="N30" t="s">
        <v>9</v>
      </c>
      <c r="O30" t="s">
        <v>669</v>
      </c>
      <c r="P30" t="s">
        <v>718</v>
      </c>
      <c r="Q30" t="s">
        <v>719</v>
      </c>
      <c r="R30" t="s">
        <v>10</v>
      </c>
      <c r="S30" t="s">
        <v>151</v>
      </c>
    </row>
    <row r="31" spans="2:19">
      <c r="B31" s="204" t="str">
        <f>CONVENTIONS!K29</f>
        <v>IMP</v>
      </c>
      <c r="C31" s="204" t="str">
        <f>_xlfn.TEXTJOIN(",",TRUE,IF(LEFT(Regions!$C$3,1)&lt;&gt;"*",Regions!$C$3,""),IF(LEFT(Regions!$D$3,1)&lt;&gt;"*",Regions!$D$3,""))</f>
        <v>IE,National</v>
      </c>
      <c r="D31" s="204" t="str">
        <f>CONVENTIONS!E28</f>
        <v>IMPBIOJKR_S1</v>
      </c>
      <c r="E31" s="204" t="str">
        <f>CONVENTIONS!F28</f>
        <v>Import of Bio Jet Kerosene - Step 1</v>
      </c>
      <c r="F31" s="205" t="s">
        <v>10</v>
      </c>
      <c r="G31" s="202" t="s">
        <v>151</v>
      </c>
      <c r="H31" s="184"/>
      <c r="I31" s="188"/>
      <c r="J31" s="184"/>
    </row>
    <row r="32" spans="2:19">
      <c r="B32" s="179" t="str">
        <f>CONVENTIONS!K29</f>
        <v>IMP</v>
      </c>
      <c r="C32" s="179" t="str">
        <f>_xlfn.TEXTJOIN(",",TRUE,IF(LEFT(Regions!$C$3,1)&lt;&gt;"*",Regions!$C$3,""),IF(LEFT(Regions!$D$3,1)&lt;&gt;"*",Regions!$D$3,""))</f>
        <v>IE,National</v>
      </c>
      <c r="D32" s="179" t="str">
        <f>CONVENTIONS!E29</f>
        <v>IMPBIOWPE_S1</v>
      </c>
      <c r="E32" s="179" t="str">
        <f>CONVENTIONS!F29</f>
        <v>Import of Wood Pellets  - Step 1</v>
      </c>
      <c r="F32" s="186" t="s">
        <v>10</v>
      </c>
      <c r="G32" s="167" t="s">
        <v>151</v>
      </c>
      <c r="H32" s="184"/>
      <c r="I32" s="188"/>
      <c r="J32" s="184"/>
    </row>
    <row r="33" spans="2:10">
      <c r="B33" s="179" t="str">
        <f>CONVENTIONS!K30</f>
        <v>IMP</v>
      </c>
      <c r="C33" s="179" t="str">
        <f>_xlfn.TEXTJOIN(",",TRUE,IF(LEFT(Regions!$C$3,1)&lt;&gt;"*",Regions!$C$3,""),IF(LEFT(Regions!$D$3,1)&lt;&gt;"*",Regions!$D$3,""))</f>
        <v>IE,National</v>
      </c>
      <c r="D33" s="179" t="str">
        <f>CONVENTIONS!E30</f>
        <v>IMPBIOWPE_S2</v>
      </c>
      <c r="E33" s="179" t="str">
        <f>CONVENTIONS!F30</f>
        <v>Import of Wood Pellets  - Step 2</v>
      </c>
      <c r="F33" s="186" t="s">
        <v>10</v>
      </c>
      <c r="G33" s="167" t="s">
        <v>151</v>
      </c>
      <c r="H33" s="184"/>
      <c r="I33" s="188"/>
      <c r="J33" s="184"/>
    </row>
    <row r="34" spans="2:10">
      <c r="B34" s="179" t="str">
        <f>CONVENTIONS!K31</f>
        <v>IMP</v>
      </c>
      <c r="C34" s="179" t="str">
        <f>_xlfn.TEXTJOIN(",",TRUE,IF(LEFT(Regions!$C$3,1)&lt;&gt;"*",Regions!$C$3,""),IF(LEFT(Regions!$D$3,1)&lt;&gt;"*",Regions!$D$3,""))</f>
        <v>IE,National</v>
      </c>
      <c r="D34" s="179" t="str">
        <f>CONVENTIONS!E31</f>
        <v>IMPBIOWPE_S3</v>
      </c>
      <c r="E34" s="179" t="str">
        <f>CONVENTIONS!F31</f>
        <v>Import of Wood Pellets  - Step 3</v>
      </c>
      <c r="F34" s="186" t="s">
        <v>10</v>
      </c>
      <c r="G34" s="167" t="s">
        <v>151</v>
      </c>
      <c r="H34" s="184"/>
      <c r="I34" s="188"/>
      <c r="J34" s="184"/>
    </row>
    <row r="35" spans="2:10">
      <c r="B35" s="179" t="str">
        <f>CONVENTIONS!K32</f>
        <v>IMP</v>
      </c>
      <c r="C35" s="179" t="str">
        <f>_xlfn.TEXTJOIN(",",TRUE,IF(LEFT(Regions!$C$3,1)&lt;&gt;"*",Regions!$C$3,""),IF(LEFT(Regions!$D$3,1)&lt;&gt;"*",Regions!$D$3,""))</f>
        <v>IE,National</v>
      </c>
      <c r="D35" s="179" t="str">
        <f>CONVENTIONS!E32</f>
        <v>IMPBIOWPE_S4</v>
      </c>
      <c r="E35" s="179" t="str">
        <f>CONVENTIONS!F32</f>
        <v>Import of Wood Pellets  - Step 4</v>
      </c>
      <c r="F35" s="186" t="s">
        <v>10</v>
      </c>
      <c r="G35" s="167" t="s">
        <v>151</v>
      </c>
      <c r="H35" s="184"/>
      <c r="I35" s="188"/>
      <c r="J35" s="184"/>
    </row>
    <row r="36" spans="2:10">
      <c r="B36" s="179" t="str">
        <f>CONVENTIONS!K33</f>
        <v>IMP</v>
      </c>
      <c r="C36" s="179" t="str">
        <f>_xlfn.TEXTJOIN(",",TRUE,IF(LEFT(Regions!$C$3,1)&lt;&gt;"*",Regions!$C$3,""),IF(LEFT(Regions!$D$3,1)&lt;&gt;"*",Regions!$D$3,""))</f>
        <v>IE,National</v>
      </c>
      <c r="D36" s="179" t="str">
        <f>CONVENTIONS!E33</f>
        <v>IMPBIOWCH_S1</v>
      </c>
      <c r="E36" s="179" t="str">
        <f>CONVENTIONS!F33</f>
        <v>Import of Wood Chip  - Step 1</v>
      </c>
      <c r="F36" s="184" t="s">
        <v>10</v>
      </c>
      <c r="G36" s="167" t="s">
        <v>151</v>
      </c>
      <c r="H36" s="184"/>
      <c r="I36" s="188"/>
      <c r="J36" s="184"/>
    </row>
    <row r="37" spans="2:10">
      <c r="B37" s="179" t="str">
        <f>CONVENTIONS!K34</f>
        <v>IMP</v>
      </c>
      <c r="C37" s="179" t="str">
        <f>_xlfn.TEXTJOIN(",",TRUE,IF(LEFT(Regions!$C$3,1)&lt;&gt;"*",Regions!$C$3,""),IF(LEFT(Regions!$D$3,1)&lt;&gt;"*",Regions!$D$3,""))</f>
        <v>IE,National</v>
      </c>
      <c r="D37" s="179" t="str">
        <f>CONVENTIONS!E34</f>
        <v>IMPBIOWCH_S2</v>
      </c>
      <c r="E37" s="179" t="str">
        <f>CONVENTIONS!F34</f>
        <v>Import of Wood Chip  - Step 2</v>
      </c>
      <c r="F37" s="186" t="s">
        <v>10</v>
      </c>
      <c r="G37" s="167" t="s">
        <v>151</v>
      </c>
      <c r="H37" s="184"/>
      <c r="I37" s="188"/>
      <c r="J37" s="184"/>
    </row>
    <row r="38" spans="2:10">
      <c r="B38" s="179" t="str">
        <f>CONVENTIONS!K35</f>
        <v>IMP</v>
      </c>
      <c r="C38" s="179" t="str">
        <f>_xlfn.TEXTJOIN(",",TRUE,IF(LEFT(Regions!$C$3,1)&lt;&gt;"*",Regions!$C$3,""),IF(LEFT(Regions!$D$3,1)&lt;&gt;"*",Regions!$D$3,""))</f>
        <v>IE,National</v>
      </c>
      <c r="D38" s="179" t="str">
        <f>CONVENTIONS!E35</f>
        <v>IMPBIOWCH_S3</v>
      </c>
      <c r="E38" s="179" t="str">
        <f>CONVENTIONS!F35</f>
        <v>Import of Wood Chip  - Step 3</v>
      </c>
      <c r="F38" s="186" t="s">
        <v>10</v>
      </c>
      <c r="G38" s="167" t="s">
        <v>151</v>
      </c>
      <c r="H38" s="184"/>
      <c r="I38" s="188"/>
      <c r="J38" s="184"/>
    </row>
    <row r="39" spans="2:10">
      <c r="B39" s="179" t="str">
        <f>CONVENTIONS!K36</f>
        <v>IMP</v>
      </c>
      <c r="C39" s="179" t="str">
        <f>_xlfn.TEXTJOIN(",",TRUE,IF(LEFT(Regions!$C$3,1)&lt;&gt;"*",Regions!$C$3,""),IF(LEFT(Regions!$D$3,1)&lt;&gt;"*",Regions!$D$3,""))</f>
        <v>IE,National</v>
      </c>
      <c r="D39" s="179" t="str">
        <f>CONVENTIONS!E36</f>
        <v>IMPBIOWCH_S4</v>
      </c>
      <c r="E39" s="179" t="str">
        <f>CONVENTIONS!F36</f>
        <v>Import of Wood Chip  - Step 4</v>
      </c>
      <c r="F39" s="186" t="s">
        <v>10</v>
      </c>
      <c r="G39" s="167" t="s">
        <v>151</v>
      </c>
      <c r="H39" s="184"/>
      <c r="I39" s="188"/>
      <c r="J39" s="184"/>
    </row>
    <row r="40" spans="2:10">
      <c r="B40" s="177" t="s">
        <v>405</v>
      </c>
      <c r="C40" s="177"/>
      <c r="D40" s="177"/>
      <c r="E40" s="178"/>
      <c r="F40" s="178"/>
      <c r="G40" s="178"/>
      <c r="H40" s="178"/>
      <c r="I40" s="178"/>
      <c r="J40" s="178"/>
    </row>
    <row r="41" spans="2:10">
      <c r="B41" s="179" t="str">
        <f>CONVENTIONS!K37</f>
        <v>MIN</v>
      </c>
      <c r="C41" s="179" t="str">
        <f>_xlfn.TEXTJOIN(",",TRUE,IF(LEFT(Regions!$C$3,1)&lt;&gt;"*",Regions!$C$3,""),IF(LEFT(Regions!$D$3,1)&lt;&gt;"*",Regions!$D$3,""))</f>
        <v>IE,National</v>
      </c>
      <c r="D41" s="179" t="str">
        <f>CONVENTIONS!E37</f>
        <v>MINGASNAT_S1</v>
      </c>
      <c r="E41" s="179" t="str">
        <f>CONVENTIONS!F37</f>
        <v>Domestic Potential of Natural Gas  - Step 1</v>
      </c>
      <c r="F41" s="186" t="s">
        <v>10</v>
      </c>
      <c r="G41" s="167" t="s">
        <v>151</v>
      </c>
      <c r="H41" s="184"/>
      <c r="I41" s="188"/>
      <c r="J41" s="184"/>
    </row>
    <row r="42" spans="2:10">
      <c r="B42" s="179" t="str">
        <f>CONVENTIONS!K38</f>
        <v>MIN</v>
      </c>
      <c r="C42" s="179" t="str">
        <f>_xlfn.TEXTJOIN(",",TRUE,IF(LEFT(Regions!$C$3,1)&lt;&gt;"*",Regions!$C$3,""),IF(LEFT(Regions!$D$3,1)&lt;&gt;"*",Regions!$D$3,""))</f>
        <v>IE,National</v>
      </c>
      <c r="D42" s="179" t="str">
        <f>CONVENTIONS!E38</f>
        <v>MINGASNAT_S2</v>
      </c>
      <c r="E42" s="179" t="str">
        <f>CONVENTIONS!F38</f>
        <v>Domestic Potential of Natural Gas  - Step 2</v>
      </c>
      <c r="F42" s="186" t="s">
        <v>10</v>
      </c>
      <c r="G42" s="167" t="s">
        <v>151</v>
      </c>
      <c r="H42" s="184"/>
      <c r="I42" s="188"/>
      <c r="J42" s="184"/>
    </row>
    <row r="43" spans="2:10">
      <c r="B43" s="179" t="str">
        <f>CONVENTIONS!K39</f>
        <v>MIN</v>
      </c>
      <c r="C43" s="179" t="str">
        <f>_xlfn.TEXTJOIN(",",TRUE,IF(LEFT(Regions!$C$3,1)&lt;&gt;"*",Regions!$C$3,""),IF(LEFT(Regions!$D$3,1)&lt;&gt;"*",Regions!$D$3,""))</f>
        <v>IE,National</v>
      </c>
      <c r="D43" s="179" t="str">
        <f>CONVENTIONS!E39</f>
        <v>MINPEAT_S1</v>
      </c>
      <c r="E43" s="179" t="str">
        <f>CONVENTIONS!F39</f>
        <v>Domestic Potential of Peat  - Step 1</v>
      </c>
      <c r="F43" s="186" t="s">
        <v>10</v>
      </c>
      <c r="G43" s="167" t="s">
        <v>151</v>
      </c>
      <c r="H43" s="184"/>
      <c r="I43" s="188"/>
      <c r="J43" s="184"/>
    </row>
    <row r="44" spans="2:10">
      <c r="B44" s="179" t="str">
        <f>CONVENTIONS!K40</f>
        <v>MIN</v>
      </c>
      <c r="C44" s="179" t="str">
        <f>_xlfn.TEXTJOIN(",",TRUE,IF(LEFT(Regions!$C$3,1)&lt;&gt;"*",Regions!$C$3,""),IF(LEFT(Regions!$D$3,1)&lt;&gt;"*",Regions!$D$3,""))</f>
        <v>IE,National</v>
      </c>
      <c r="D44" s="179" t="str">
        <f>CONVENTIONS!E40</f>
        <v>MINPEAT_S2</v>
      </c>
      <c r="E44" s="179" t="str">
        <f>CONVENTIONS!F40</f>
        <v>Domestic Potential of Peat  - Step 2</v>
      </c>
      <c r="F44" s="186" t="s">
        <v>10</v>
      </c>
      <c r="G44" s="167" t="s">
        <v>151</v>
      </c>
      <c r="H44" s="184"/>
      <c r="I44" s="188"/>
      <c r="J44" s="184"/>
    </row>
    <row r="45" spans="2:10">
      <c r="B45" s="179" t="str">
        <f>CONVENTIONS!K41</f>
        <v>MIN</v>
      </c>
      <c r="C45" s="179" t="str">
        <f>_xlfn.TEXTJOIN(",",TRUE,IF(LEFT(Regions!$C$3,1)&lt;&gt;"*",Regions!$C$3,""),IF(LEFT(Regions!$D$3,1)&lt;&gt;"*",Regions!$D$3,""))</f>
        <v>IE,National</v>
      </c>
      <c r="D45" s="179" t="str">
        <f>CONVENTIONS!E41</f>
        <v>MINRENHYD</v>
      </c>
      <c r="E45" s="179" t="str">
        <f>CONVENTIONS!F41</f>
        <v xml:space="preserve">Domestic Potential of Hydro </v>
      </c>
      <c r="F45" s="186" t="s">
        <v>10</v>
      </c>
      <c r="G45" s="167" t="s">
        <v>151</v>
      </c>
      <c r="H45" s="184"/>
      <c r="I45" s="188"/>
      <c r="J45" s="184"/>
    </row>
    <row r="46" spans="2:10">
      <c r="B46" s="179" t="str">
        <f>CONVENTIONS!K42</f>
        <v>MIN</v>
      </c>
      <c r="C46" s="179" t="str">
        <f>_xlfn.TEXTJOIN(",",TRUE,IF(LEFT(Regions!$C$3,1)&lt;&gt;"*",Regions!$C$3,""),IF(LEFT(Regions!$D$3,1)&lt;&gt;"*",Regions!$D$3,""))</f>
        <v>IE,National</v>
      </c>
      <c r="D46" s="179" t="str">
        <f>CONVENTIONS!E42</f>
        <v>MINRENWIN</v>
      </c>
      <c r="E46" s="179" t="str">
        <f>CONVENTIONS!F42</f>
        <v xml:space="preserve">Domestic Potential of Wind </v>
      </c>
      <c r="F46" s="186" t="s">
        <v>10</v>
      </c>
      <c r="G46" s="167" t="s">
        <v>151</v>
      </c>
      <c r="H46" s="184"/>
      <c r="I46" s="188"/>
      <c r="J46" s="184"/>
    </row>
    <row r="47" spans="2:10">
      <c r="B47" s="179" t="str">
        <f>CONVENTIONS!K43</f>
        <v>MIN</v>
      </c>
      <c r="C47" s="179" t="str">
        <f>_xlfn.TEXTJOIN(",",TRUE,IF(LEFT(Regions!$C$3,1)&lt;&gt;"*",Regions!$C$3,""),IF(LEFT(Regions!$D$3,1)&lt;&gt;"*",Regions!$D$3,""))</f>
        <v>IE,National</v>
      </c>
      <c r="D47" s="179" t="str">
        <f>CONVENTIONS!E43</f>
        <v>MINRENSOL</v>
      </c>
      <c r="E47" s="179" t="str">
        <f>CONVENTIONS!F43</f>
        <v xml:space="preserve">Domestic Potential of Solar </v>
      </c>
      <c r="F47" s="184" t="s">
        <v>10</v>
      </c>
      <c r="G47" s="167" t="s">
        <v>151</v>
      </c>
      <c r="H47" s="184"/>
      <c r="I47" s="188"/>
      <c r="J47" s="184"/>
    </row>
    <row r="48" spans="2:10">
      <c r="B48" s="179" t="str">
        <f>CONVENTIONS!K44</f>
        <v>MIN</v>
      </c>
      <c r="C48" s="179" t="str">
        <f>_xlfn.TEXTJOIN(",",TRUE,IF(LEFT(Regions!$C$3,1)&lt;&gt;"*",Regions!$C$3,""),IF(LEFT(Regions!$D$3,1)&lt;&gt;"*",Regions!$D$3,""))</f>
        <v>IE,National</v>
      </c>
      <c r="D48" s="179" t="str">
        <f>CONVENTIONS!E44</f>
        <v>MINMSWAS</v>
      </c>
      <c r="E48" s="179" t="str">
        <f>CONVENTIONS!F44</f>
        <v xml:space="preserve">Domestic Potential of Municipal Solid Waste </v>
      </c>
      <c r="F48" s="186" t="s">
        <v>10</v>
      </c>
      <c r="G48" s="167" t="s">
        <v>151</v>
      </c>
      <c r="H48" s="184"/>
      <c r="I48" s="188"/>
      <c r="J48" s="184"/>
    </row>
    <row r="49" spans="2:20">
      <c r="B49" s="179" t="str">
        <f>CONVENTIONS!K45</f>
        <v>MIN</v>
      </c>
      <c r="C49" s="179" t="str">
        <f>_xlfn.TEXTJOIN(",",TRUE,IF(LEFT(Regions!$C$3,1)&lt;&gt;"*",Regions!$C$3,""),IF(LEFT(Regions!$D$3,1)&lt;&gt;"*",Regions!$D$3,""))</f>
        <v>IE,National</v>
      </c>
      <c r="D49" s="179" t="str">
        <f>CONVENTIONS!E45</f>
        <v>MINRENOCE</v>
      </c>
      <c r="E49" s="179" t="str">
        <f>CONVENTIONS!F45</f>
        <v xml:space="preserve">Domestic Potential of Ocean </v>
      </c>
      <c r="F49" s="186" t="s">
        <v>10</v>
      </c>
      <c r="G49" s="167" t="s">
        <v>151</v>
      </c>
      <c r="H49" s="184"/>
      <c r="I49" s="188"/>
      <c r="J49" s="184"/>
    </row>
    <row r="50" spans="2:20">
      <c r="B50" s="179" t="str">
        <f>CONVENTIONS!K46</f>
        <v>MIN</v>
      </c>
      <c r="C50" s="179" t="str">
        <f>_xlfn.TEXTJOIN(",",TRUE,IF(LEFT(Regions!$C$3,1)&lt;&gt;"*",Regions!$C$3,""),IF(LEFT(Regions!$D$3,1)&lt;&gt;"*",Regions!$D$3,""))</f>
        <v>IE,National</v>
      </c>
      <c r="D50" s="179" t="str">
        <f>CONVENTIONS!E46</f>
        <v>MINRENAHT</v>
      </c>
      <c r="E50" s="179" t="str">
        <f>CONVENTIONS!F46</f>
        <v>Domestic Potential of Ambient Heat</v>
      </c>
      <c r="F50" s="186" t="s">
        <v>10</v>
      </c>
      <c r="G50" s="167" t="s">
        <v>151</v>
      </c>
      <c r="H50" s="184"/>
      <c r="I50" s="188"/>
      <c r="J50" s="184"/>
    </row>
    <row r="51" spans="2:20">
      <c r="B51" s="204" t="s">
        <v>721</v>
      </c>
      <c r="C51" s="204" t="str">
        <f>_xlfn.TEXTJOIN(",",TRUE,IF(LEFT(Regions!$C$3,1)&lt;&gt;"*",Regions!$C$3,""),IF(LEFT(Regions!$D$3,1)&lt;&gt;"*",Regions!$D$3,""))</f>
        <v>IE,National</v>
      </c>
      <c r="D51" s="204" t="str">
        <f>CONVENTIONS!E47</f>
        <v>MINBIOWOO1_S1</v>
      </c>
      <c r="E51" s="204" t="str">
        <f>CONVENTIONS!F47</f>
        <v>Domestic Potential of Sawmill residues - Step 1</v>
      </c>
      <c r="F51" s="205" t="s">
        <v>10</v>
      </c>
      <c r="G51" s="202" t="s">
        <v>151</v>
      </c>
      <c r="H51" s="202"/>
      <c r="I51" s="202"/>
      <c r="J51" s="202"/>
      <c r="M51" s="21"/>
      <c r="Q51" s="21"/>
      <c r="R51" s="21"/>
      <c r="S51" s="21"/>
      <c r="T51" s="21"/>
    </row>
    <row r="52" spans="2:20">
      <c r="B52" s="204" t="s">
        <v>721</v>
      </c>
      <c r="C52" s="204" t="str">
        <f>_xlfn.TEXTJOIN(",",TRUE,IF(LEFT(Regions!$C$3,1)&lt;&gt;"*",Regions!$C$3,""),IF(LEFT(Regions!$D$3,1)&lt;&gt;"*",Regions!$D$3,""))</f>
        <v>IE,National</v>
      </c>
      <c r="D52" s="204" t="str">
        <f>CONVENTIONS!E48</f>
        <v>MINBIOWOO1_S2</v>
      </c>
      <c r="E52" s="204" t="str">
        <f>CONVENTIONS!F48</f>
        <v>Domestic Potential of Sawmill residues - Step 2</v>
      </c>
      <c r="F52" s="205" t="s">
        <v>10</v>
      </c>
      <c r="G52" s="202" t="s">
        <v>151</v>
      </c>
      <c r="H52" s="202"/>
      <c r="I52" s="202"/>
      <c r="J52" s="202"/>
      <c r="M52" s="22"/>
      <c r="Q52" s="21"/>
      <c r="R52" s="21"/>
      <c r="S52" s="21"/>
      <c r="T52" s="21"/>
    </row>
    <row r="53" spans="2:20">
      <c r="B53" s="204" t="s">
        <v>721</v>
      </c>
      <c r="C53" s="204" t="str">
        <f>_xlfn.TEXTJOIN(",",TRUE,IF(LEFT(Regions!$C$3,1)&lt;&gt;"*",Regions!$C$3,""),IF(LEFT(Regions!$D$3,1)&lt;&gt;"*",Regions!$D$3,""))</f>
        <v>IE,National</v>
      </c>
      <c r="D53" s="204" t="str">
        <f>CONVENTIONS!E49</f>
        <v>MINBIOWOO1_S3</v>
      </c>
      <c r="E53" s="204" t="str">
        <f>CONVENTIONS!F49</f>
        <v>Domestic Potential of Sawmill residues - Step 3</v>
      </c>
      <c r="F53" s="205" t="s">
        <v>10</v>
      </c>
      <c r="G53" s="202" t="s">
        <v>151</v>
      </c>
      <c r="H53" s="202"/>
      <c r="I53" s="202"/>
      <c r="J53" s="202"/>
      <c r="M53" s="22"/>
      <c r="Q53" s="21"/>
      <c r="R53" s="21"/>
      <c r="S53" s="21"/>
      <c r="T53" s="21"/>
    </row>
    <row r="54" spans="2:20">
      <c r="B54" s="204" t="s">
        <v>721</v>
      </c>
      <c r="C54" s="204" t="str">
        <f>_xlfn.TEXTJOIN(",",TRUE,IF(LEFT(Regions!$C$3,1)&lt;&gt;"*",Regions!$C$3,""),IF(LEFT(Regions!$D$3,1)&lt;&gt;"*",Regions!$D$3,""))</f>
        <v>IE,National</v>
      </c>
      <c r="D54" s="204" t="str">
        <f>CONVENTIONS!E50</f>
        <v>MINBIOWOO2_S1</v>
      </c>
      <c r="E54" s="204" t="str">
        <f>CONVENTIONS!F50</f>
        <v>Domestic Potential of Post-Consumer Recycled Wood - Step 1</v>
      </c>
      <c r="F54" s="205" t="s">
        <v>10</v>
      </c>
      <c r="G54" s="202" t="s">
        <v>151</v>
      </c>
      <c r="H54" s="202"/>
      <c r="I54" s="202"/>
      <c r="J54" s="202"/>
      <c r="M54" s="21"/>
      <c r="Q54" s="21"/>
      <c r="R54" s="21"/>
      <c r="S54" s="21"/>
      <c r="T54" s="21"/>
    </row>
    <row r="55" spans="2:20">
      <c r="B55" s="204" t="s">
        <v>721</v>
      </c>
      <c r="C55" s="204" t="str">
        <f>_xlfn.TEXTJOIN(",",TRUE,IF(LEFT(Regions!$C$3,1)&lt;&gt;"*",Regions!$C$3,""),IF(LEFT(Regions!$D$3,1)&lt;&gt;"*",Regions!$D$3,""))</f>
        <v>IE,National</v>
      </c>
      <c r="D55" s="204" t="str">
        <f>CONVENTIONS!E51</f>
        <v>MINBIOWOO2_S2</v>
      </c>
      <c r="E55" s="204" t="str">
        <f>CONVENTIONS!F51</f>
        <v>Domestic Potential of Post-Consumer Recycled Wood - Step 2</v>
      </c>
      <c r="F55" s="205" t="s">
        <v>10</v>
      </c>
      <c r="G55" s="202" t="s">
        <v>151</v>
      </c>
      <c r="H55" s="202"/>
      <c r="I55" s="202"/>
      <c r="J55" s="202"/>
    </row>
    <row r="56" spans="2:20">
      <c r="B56" s="204" t="s">
        <v>721</v>
      </c>
      <c r="C56" s="204" t="str">
        <f>_xlfn.TEXTJOIN(",",TRUE,IF(LEFT(Regions!$C$3,1)&lt;&gt;"*",Regions!$C$3,""),IF(LEFT(Regions!$D$3,1)&lt;&gt;"*",Regions!$D$3,""))</f>
        <v>IE,National</v>
      </c>
      <c r="D56" s="204" t="str">
        <f>CONVENTIONS!E52</f>
        <v>MINBIOWOO2_S3</v>
      </c>
      <c r="E56" s="204" t="str">
        <f>CONVENTIONS!F52</f>
        <v>Domestic Potential of Post-Consumer Recycled Wood - Step 3</v>
      </c>
      <c r="F56" s="205" t="s">
        <v>10</v>
      </c>
      <c r="G56" s="202" t="s">
        <v>151</v>
      </c>
      <c r="H56" s="202"/>
      <c r="I56" s="202"/>
      <c r="J56" s="202"/>
    </row>
    <row r="57" spans="2:20">
      <c r="B57" s="204" t="s">
        <v>721</v>
      </c>
      <c r="C57" s="204" t="str">
        <f>_xlfn.TEXTJOIN(",",TRUE,IF(LEFT(Regions!$C$3,1)&lt;&gt;"*",Regions!$C$3,""),IF(LEFT(Regions!$D$3,1)&lt;&gt;"*",Regions!$D$3,""))</f>
        <v>IE,National</v>
      </c>
      <c r="D57" s="204" t="str">
        <f>CONVENTIONS!E53</f>
        <v>MINBIOWOO3_S1</v>
      </c>
      <c r="E57" s="204" t="str">
        <f>CONVENTIONS!F53</f>
        <v>Domestic Potential of Straw - Step 1</v>
      </c>
      <c r="F57" s="205" t="s">
        <v>10</v>
      </c>
      <c r="G57" s="202" t="s">
        <v>151</v>
      </c>
      <c r="H57" s="202"/>
      <c r="I57" s="202"/>
      <c r="J57" s="202"/>
    </row>
    <row r="58" spans="2:20">
      <c r="B58" s="204" t="s">
        <v>721</v>
      </c>
      <c r="C58" s="204" t="str">
        <f>_xlfn.TEXTJOIN(",",TRUE,IF(LEFT(Regions!$C$3,1)&lt;&gt;"*",Regions!$C$3,""),IF(LEFT(Regions!$D$3,1)&lt;&gt;"*",Regions!$D$3,""))</f>
        <v>IE,National</v>
      </c>
      <c r="D58" s="204" t="str">
        <f>CONVENTIONS!E54</f>
        <v>MINBIOWOO3_S2</v>
      </c>
      <c r="E58" s="204" t="str">
        <f>CONVENTIONS!F54</f>
        <v>Domestic Potential of Straw - Step 2</v>
      </c>
      <c r="F58" s="205" t="s">
        <v>10</v>
      </c>
      <c r="G58" s="202" t="s">
        <v>151</v>
      </c>
      <c r="H58" s="202"/>
      <c r="I58" s="202"/>
      <c r="J58" s="202"/>
    </row>
    <row r="59" spans="2:20">
      <c r="B59" s="204" t="s">
        <v>721</v>
      </c>
      <c r="C59" s="204" t="str">
        <f>_xlfn.TEXTJOIN(",",TRUE,IF(LEFT(Regions!$C$3,1)&lt;&gt;"*",Regions!$C$3,""),IF(LEFT(Regions!$D$3,1)&lt;&gt;"*",Regions!$D$3,""))</f>
        <v>IE,National</v>
      </c>
      <c r="D59" s="204" t="str">
        <f>CONVENTIONS!E55</f>
        <v>MINBIOWOO3_S3</v>
      </c>
      <c r="E59" s="204" t="str">
        <f>CONVENTIONS!F55</f>
        <v>Domestic Potential of Straw - Step 3</v>
      </c>
      <c r="F59" s="205" t="s">
        <v>10</v>
      </c>
      <c r="G59" s="202" t="s">
        <v>151</v>
      </c>
      <c r="H59" s="202"/>
      <c r="I59" s="202"/>
      <c r="J59" s="202"/>
    </row>
    <row r="60" spans="2:20">
      <c r="B60" s="204" t="s">
        <v>721</v>
      </c>
      <c r="C60" s="204" t="str">
        <f>_xlfn.TEXTJOIN(",",TRUE,IF(LEFT(Regions!$C$3,1)&lt;&gt;"*",Regions!$C$3,""),IF(LEFT(Regions!$D$3,1)&lt;&gt;"*",Regions!$D$3,""))</f>
        <v>IE,National</v>
      </c>
      <c r="D60" s="204" t="str">
        <f>CONVENTIONS!E56</f>
        <v>MINBIOMSW1_S1</v>
      </c>
      <c r="E60" s="204" t="str">
        <f>CONVENTIONS!F56</f>
        <v>Domestic Potential of Biodegradable Municipal Solid Waste potential - Solid  - Step 1</v>
      </c>
      <c r="F60" s="205" t="s">
        <v>10</v>
      </c>
      <c r="G60" s="202" t="s">
        <v>151</v>
      </c>
      <c r="H60" s="202"/>
      <c r="I60" s="202"/>
      <c r="J60" s="202"/>
    </row>
    <row r="61" spans="2:20">
      <c r="B61" s="204" t="s">
        <v>721</v>
      </c>
      <c r="C61" s="204" t="str">
        <f>_xlfn.TEXTJOIN(",",TRUE,IF(LEFT(Regions!$C$3,1)&lt;&gt;"*",Regions!$C$3,""),IF(LEFT(Regions!$D$3,1)&lt;&gt;"*",Regions!$D$3,""))</f>
        <v>IE,National</v>
      </c>
      <c r="D61" s="204" t="str">
        <f>CONVENTIONS!E57</f>
        <v>MINBIOMSW1_S2</v>
      </c>
      <c r="E61" s="204" t="str">
        <f>CONVENTIONS!F57</f>
        <v>Domestic Potential of Biodegradable Municipal Solid Waste potential - Solid  - Step 2</v>
      </c>
      <c r="F61" s="205" t="s">
        <v>10</v>
      </c>
      <c r="G61" s="202" t="s">
        <v>151</v>
      </c>
      <c r="H61" s="202"/>
      <c r="I61" s="202"/>
      <c r="J61" s="202"/>
    </row>
    <row r="62" spans="2:20">
      <c r="B62" s="204" t="s">
        <v>721</v>
      </c>
      <c r="C62" s="204" t="str">
        <f>_xlfn.TEXTJOIN(",",TRUE,IF(LEFT(Regions!$C$3,1)&lt;&gt;"*",Regions!$C$3,""),IF(LEFT(Regions!$D$3,1)&lt;&gt;"*",Regions!$D$3,""))</f>
        <v>IE,National</v>
      </c>
      <c r="D62" s="204" t="str">
        <f>CONVENTIONS!E58</f>
        <v>MINBIOMSW1_S3</v>
      </c>
      <c r="E62" s="204" t="str">
        <f>CONVENTIONS!F58</f>
        <v>Domestic Potential of Biodegradable Municipal Solid Waste potential - Solid  - Step 3</v>
      </c>
      <c r="F62" s="205" t="s">
        <v>10</v>
      </c>
      <c r="G62" s="202" t="s">
        <v>151</v>
      </c>
      <c r="H62" s="202"/>
      <c r="I62" s="202"/>
      <c r="J62" s="202"/>
    </row>
    <row r="63" spans="2:20">
      <c r="B63" s="204" t="s">
        <v>721</v>
      </c>
      <c r="C63" s="204" t="str">
        <f>_xlfn.TEXTJOIN(",",TRUE,IF(LEFT(Regions!$C$3,1)&lt;&gt;"*",Regions!$C$3,""),IF(LEFT(Regions!$D$3,1)&lt;&gt;"*",Regions!$D$3,""))</f>
        <v>IE,National</v>
      </c>
      <c r="D63" s="204" t="str">
        <f>CONVENTIONS!E59</f>
        <v>MINBIOMSW2_S1</v>
      </c>
      <c r="E63" s="204" t="str">
        <f>CONVENTIONS!F59</f>
        <v>Domestic Potential of Biodegradable Municipal Solid Waste  - Step 1</v>
      </c>
      <c r="F63" s="205" t="s">
        <v>10</v>
      </c>
      <c r="G63" s="202" t="s">
        <v>151</v>
      </c>
      <c r="H63" s="202"/>
      <c r="I63" s="202"/>
      <c r="J63" s="202"/>
    </row>
    <row r="64" spans="2:20">
      <c r="B64" s="204" t="s">
        <v>721</v>
      </c>
      <c r="C64" s="204" t="str">
        <f>_xlfn.TEXTJOIN(",",TRUE,IF(LEFT(Regions!$C$3,1)&lt;&gt;"*",Regions!$C$3,""),IF(LEFT(Regions!$D$3,1)&lt;&gt;"*",Regions!$D$3,""))</f>
        <v>IE,National</v>
      </c>
      <c r="D64" s="204" t="str">
        <f>CONVENTIONS!E60</f>
        <v>MINBIOMSW2_S2</v>
      </c>
      <c r="E64" s="204" t="str">
        <f>CONVENTIONS!F60</f>
        <v>Domestic Potential of Biodegradable Municipal Solid Waste  - Step 2</v>
      </c>
      <c r="F64" s="205" t="s">
        <v>10</v>
      </c>
      <c r="G64" s="202" t="s">
        <v>151</v>
      </c>
      <c r="H64" s="202"/>
      <c r="I64" s="202"/>
      <c r="J64" s="202"/>
    </row>
    <row r="65" spans="2:10">
      <c r="B65" s="204" t="s">
        <v>721</v>
      </c>
      <c r="C65" s="204" t="str">
        <f>_xlfn.TEXTJOIN(",",TRUE,IF(LEFT(Regions!$C$3,1)&lt;&gt;"*",Regions!$C$3,""),IF(LEFT(Regions!$D$3,1)&lt;&gt;"*",Regions!$D$3,""))</f>
        <v>IE,National</v>
      </c>
      <c r="D65" s="204" t="str">
        <f>CONVENTIONS!E61</f>
        <v>MINBIOMSW2_S3</v>
      </c>
      <c r="E65" s="204" t="str">
        <f>CONVENTIONS!F61</f>
        <v>Domestic Potential of Biodegradable Municipal Solid Waste  - Step 3</v>
      </c>
      <c r="F65" s="205" t="s">
        <v>10</v>
      </c>
      <c r="G65" s="202" t="s">
        <v>151</v>
      </c>
      <c r="H65" s="202"/>
      <c r="I65" s="202"/>
      <c r="J65" s="202"/>
    </row>
    <row r="66" spans="2:10">
      <c r="B66" s="204" t="s">
        <v>721</v>
      </c>
      <c r="C66" s="204" t="str">
        <f>_xlfn.TEXTJOIN(",",TRUE,IF(LEFT(Regions!$C$3,1)&lt;&gt;"*",Regions!$C$3,""),IF(LEFT(Regions!$D$3,1)&lt;&gt;"*",Regions!$D$3,""))</f>
        <v>IE,National</v>
      </c>
      <c r="D66" s="204" t="str">
        <f>CONVENTIONS!E62</f>
        <v>MINBIOTLW_S1</v>
      </c>
      <c r="E66" s="204" t="str">
        <f>CONVENTIONS!F62</f>
        <v>Domestic Potential of Tallow  - Step 1</v>
      </c>
      <c r="F66" s="205" t="s">
        <v>10</v>
      </c>
      <c r="G66" s="202" t="s">
        <v>151</v>
      </c>
      <c r="H66" s="202"/>
      <c r="I66" s="202"/>
      <c r="J66" s="202"/>
    </row>
    <row r="67" spans="2:10">
      <c r="B67" s="204" t="s">
        <v>721</v>
      </c>
      <c r="C67" s="204" t="str">
        <f>_xlfn.TEXTJOIN(",",TRUE,IF(LEFT(Regions!$C$3,1)&lt;&gt;"*",Regions!$C$3,""),IF(LEFT(Regions!$D$3,1)&lt;&gt;"*",Regions!$D$3,""))</f>
        <v>IE,National</v>
      </c>
      <c r="D67" s="204" t="str">
        <f>CONVENTIONS!E63</f>
        <v>MINBIOTLW_S2</v>
      </c>
      <c r="E67" s="204" t="str">
        <f>CONVENTIONS!F63</f>
        <v>Domestic Potential of Tallow  - Step 2</v>
      </c>
      <c r="F67" s="205" t="s">
        <v>10</v>
      </c>
      <c r="G67" s="202" t="s">
        <v>151</v>
      </c>
      <c r="H67" s="202"/>
      <c r="I67" s="202"/>
      <c r="J67" s="202"/>
    </row>
    <row r="68" spans="2:10">
      <c r="B68" s="204" t="s">
        <v>721</v>
      </c>
      <c r="C68" s="204" t="str">
        <f>_xlfn.TEXTJOIN(",",TRUE,IF(LEFT(Regions!$C$3,1)&lt;&gt;"*",Regions!$C$3,""),IF(LEFT(Regions!$D$3,1)&lt;&gt;"*",Regions!$D$3,""))</f>
        <v>IE,National</v>
      </c>
      <c r="D68" s="204" t="str">
        <f>CONVENTIONS!E64</f>
        <v>MINBIOTLW_S3</v>
      </c>
      <c r="E68" s="204" t="str">
        <f>CONVENTIONS!F64</f>
        <v>Domestic Potential of Tallow  - Step 3</v>
      </c>
      <c r="F68" s="205" t="s">
        <v>10</v>
      </c>
      <c r="G68" s="202" t="s">
        <v>151</v>
      </c>
      <c r="H68" s="202"/>
      <c r="I68" s="202"/>
      <c r="J68" s="202"/>
    </row>
    <row r="69" spans="2:10">
      <c r="B69" s="204" t="s">
        <v>721</v>
      </c>
      <c r="C69" s="204" t="str">
        <f>_xlfn.TEXTJOIN(",",TRUE,IF(LEFT(Regions!$C$3,1)&lt;&gt;"*",Regions!$C$3,""),IF(LEFT(Regions!$D$3,1)&lt;&gt;"*",Regions!$D$3,""))</f>
        <v>IE,National</v>
      </c>
      <c r="D69" s="204" t="str">
        <f>CONVENTIONS!E65</f>
        <v>MINBIORVO_S1</v>
      </c>
      <c r="E69" s="204" t="str">
        <f>CONVENTIONS!F65</f>
        <v>Domestic Potential of Recovered Vegetable Oil  - Step 1</v>
      </c>
      <c r="F69" s="205" t="s">
        <v>10</v>
      </c>
      <c r="G69" s="202" t="s">
        <v>151</v>
      </c>
      <c r="H69" s="202"/>
      <c r="I69" s="202"/>
      <c r="J69" s="202"/>
    </row>
    <row r="70" spans="2:10">
      <c r="B70" s="204" t="s">
        <v>721</v>
      </c>
      <c r="C70" s="204" t="str">
        <f>_xlfn.TEXTJOIN(",",TRUE,IF(LEFT(Regions!$C$3,1)&lt;&gt;"*",Regions!$C$3,""),IF(LEFT(Regions!$D$3,1)&lt;&gt;"*",Regions!$D$3,""))</f>
        <v>IE,National</v>
      </c>
      <c r="D70" s="204" t="str">
        <f>CONVENTIONS!E66</f>
        <v>MINBIORVO_S2</v>
      </c>
      <c r="E70" s="204" t="str">
        <f>CONVENTIONS!F66</f>
        <v>Domestic Potential of Recovered Vegetable Oil  - Step 2</v>
      </c>
      <c r="F70" s="205" t="s">
        <v>10</v>
      </c>
      <c r="G70" s="202" t="s">
        <v>151</v>
      </c>
      <c r="H70" s="202"/>
      <c r="I70" s="202"/>
      <c r="J70" s="202"/>
    </row>
    <row r="71" spans="2:10">
      <c r="B71" s="204" t="s">
        <v>721</v>
      </c>
      <c r="C71" s="204" t="str">
        <f>_xlfn.TEXTJOIN(",",TRUE,IF(LEFT(Regions!$C$3,1)&lt;&gt;"*",Regions!$C$3,""),IF(LEFT(Regions!$D$3,1)&lt;&gt;"*",Regions!$D$3,""))</f>
        <v>IE,National</v>
      </c>
      <c r="D71" s="204" t="str">
        <f>CONVENTIONS!E67</f>
        <v>MINBIORVO_S3</v>
      </c>
      <c r="E71" s="204" t="str">
        <f>CONVENTIONS!F67</f>
        <v>Domestic Potential of Recovered Vegetable Oil  - Step 3</v>
      </c>
      <c r="F71" s="205" t="s">
        <v>10</v>
      </c>
      <c r="G71" s="202" t="s">
        <v>151</v>
      </c>
      <c r="H71" s="202"/>
      <c r="I71" s="202"/>
      <c r="J71" s="202"/>
    </row>
    <row r="72" spans="2:10">
      <c r="B72" s="204" t="s">
        <v>721</v>
      </c>
      <c r="C72" s="204" t="str">
        <f>_xlfn.TEXTJOIN(",",TRUE,IF(LEFT(Regions!$C$3,1)&lt;&gt;"*",Regions!$C$3,""),IF(LEFT(Regions!$D$3,1)&lt;&gt;"*",Regions!$D$3,""))</f>
        <v>IE,National</v>
      </c>
      <c r="D72" s="204" t="str">
        <f>CONVENTIONS!E68</f>
        <v>MINBIOCATW_S1</v>
      </c>
      <c r="E72" s="204" t="str">
        <f>CONVENTIONS!F68</f>
        <v>Domestic Potential of Cattle Waste  - Step 1</v>
      </c>
      <c r="F72" s="205" t="s">
        <v>10</v>
      </c>
      <c r="G72" s="202" t="s">
        <v>151</v>
      </c>
      <c r="H72" s="202"/>
      <c r="I72" s="202"/>
      <c r="J72" s="202"/>
    </row>
    <row r="73" spans="2:10">
      <c r="B73" s="204" t="s">
        <v>721</v>
      </c>
      <c r="C73" s="204" t="str">
        <f>_xlfn.TEXTJOIN(",",TRUE,IF(LEFT(Regions!$C$3,1)&lt;&gt;"*",Regions!$C$3,""),IF(LEFT(Regions!$D$3,1)&lt;&gt;"*",Regions!$D$3,""))</f>
        <v>IE,National</v>
      </c>
      <c r="D73" s="204" t="str">
        <f>CONVENTIONS!E69</f>
        <v>MINBIOCATW_S2</v>
      </c>
      <c r="E73" s="204" t="str">
        <f>CONVENTIONS!F69</f>
        <v>Domestic Potential of Cattle Waste  - Step 2</v>
      </c>
      <c r="F73" s="205" t="s">
        <v>10</v>
      </c>
      <c r="G73" s="202" t="s">
        <v>151</v>
      </c>
      <c r="H73" s="202"/>
      <c r="I73" s="202"/>
      <c r="J73" s="202"/>
    </row>
    <row r="74" spans="2:10">
      <c r="B74" s="204" t="s">
        <v>721</v>
      </c>
      <c r="C74" s="204" t="str">
        <f>_xlfn.TEXTJOIN(",",TRUE,IF(LEFT(Regions!$C$3,1)&lt;&gt;"*",Regions!$C$3,""),IF(LEFT(Regions!$D$3,1)&lt;&gt;"*",Regions!$D$3,""))</f>
        <v>IE,National</v>
      </c>
      <c r="D74" s="204" t="str">
        <f>CONVENTIONS!E70</f>
        <v>MINBIOCATW_S3</v>
      </c>
      <c r="E74" s="204" t="str">
        <f>CONVENTIONS!F70</f>
        <v>Domestic Potential of Cattle Waste  - Step 3</v>
      </c>
      <c r="F74" s="205" t="s">
        <v>10</v>
      </c>
      <c r="G74" s="202" t="s">
        <v>151</v>
      </c>
      <c r="H74" s="202"/>
      <c r="I74" s="202"/>
      <c r="J74" s="202"/>
    </row>
    <row r="75" spans="2:10">
      <c r="B75" s="204" t="s">
        <v>721</v>
      </c>
      <c r="C75" s="204" t="str">
        <f>_xlfn.TEXTJOIN(",",TRUE,IF(LEFT(Regions!$C$3,1)&lt;&gt;"*",Regions!$C$3,""),IF(LEFT(Regions!$D$3,1)&lt;&gt;"*",Regions!$D$3,""))</f>
        <v>IE,National</v>
      </c>
      <c r="D75" s="204" t="str">
        <f>CONVENTIONS!E71</f>
        <v>MINBIOPIGW_S1</v>
      </c>
      <c r="E75" s="204" t="str">
        <f>CONVENTIONS!F71</f>
        <v>Domestic Potential of Pig Waste  - Step 1</v>
      </c>
      <c r="F75" s="205" t="s">
        <v>10</v>
      </c>
      <c r="G75" s="202" t="s">
        <v>151</v>
      </c>
      <c r="H75" s="202"/>
      <c r="I75" s="202"/>
      <c r="J75" s="202"/>
    </row>
    <row r="76" spans="2:10">
      <c r="B76" s="204" t="s">
        <v>721</v>
      </c>
      <c r="C76" s="204" t="str">
        <f>_xlfn.TEXTJOIN(",",TRUE,IF(LEFT(Regions!$C$3,1)&lt;&gt;"*",Regions!$C$3,""),IF(LEFT(Regions!$D$3,1)&lt;&gt;"*",Regions!$D$3,""))</f>
        <v>IE,National</v>
      </c>
      <c r="D76" s="204" t="str">
        <f>CONVENTIONS!E72</f>
        <v>MINBIOPIGW_S2</v>
      </c>
      <c r="E76" s="204" t="str">
        <f>CONVENTIONS!F72</f>
        <v>Domestic Potential of Pig Waste  - Step 2</v>
      </c>
      <c r="F76" s="205" t="s">
        <v>10</v>
      </c>
      <c r="G76" s="202" t="s">
        <v>151</v>
      </c>
      <c r="H76" s="202"/>
      <c r="I76" s="202"/>
      <c r="J76" s="202"/>
    </row>
    <row r="77" spans="2:10">
      <c r="B77" s="204" t="s">
        <v>721</v>
      </c>
      <c r="C77" s="204" t="str">
        <f>_xlfn.TEXTJOIN(",",TRUE,IF(LEFT(Regions!$C$3,1)&lt;&gt;"*",Regions!$C$3,""),IF(LEFT(Regions!$D$3,1)&lt;&gt;"*",Regions!$D$3,""))</f>
        <v>IE,National</v>
      </c>
      <c r="D77" s="204" t="str">
        <f>CONVENTIONS!E73</f>
        <v>MINBIOPIGW_S3</v>
      </c>
      <c r="E77" s="204" t="str">
        <f>CONVENTIONS!F73</f>
        <v>Domestic Potential of Pig Waste  - Step 3</v>
      </c>
      <c r="F77" s="205" t="s">
        <v>10</v>
      </c>
      <c r="G77" s="202" t="s">
        <v>151</v>
      </c>
      <c r="H77" s="202"/>
      <c r="I77" s="202"/>
      <c r="J77" s="202"/>
    </row>
    <row r="78" spans="2:10">
      <c r="B78" s="204" t="s">
        <v>721</v>
      </c>
      <c r="C78" s="204" t="str">
        <f>_xlfn.TEXTJOIN(",",TRUE,IF(LEFT(Regions!$C$3,1)&lt;&gt;"*",Regions!$C$3,""),IF(LEFT(Regions!$D$3,1)&lt;&gt;"*",Regions!$D$3,""))</f>
        <v>IE,National</v>
      </c>
      <c r="D78" s="204" t="str">
        <f>CONVENTIONS!E74</f>
        <v>MINBIOINDF_S1</v>
      </c>
      <c r="E78" s="204" t="str">
        <f>CONVENTIONS!F74</f>
        <v>Domestic Potential of Industrial Food Waste  - Step 1</v>
      </c>
      <c r="F78" s="205" t="s">
        <v>10</v>
      </c>
      <c r="G78" s="202" t="s">
        <v>151</v>
      </c>
      <c r="H78" s="202"/>
      <c r="I78" s="202"/>
      <c r="J78" s="202"/>
    </row>
    <row r="79" spans="2:10">
      <c r="B79" s="204" t="s">
        <v>721</v>
      </c>
      <c r="C79" s="204" t="str">
        <f>_xlfn.TEXTJOIN(",",TRUE,IF(LEFT(Regions!$C$3,1)&lt;&gt;"*",Regions!$C$3,""),IF(LEFT(Regions!$D$3,1)&lt;&gt;"*",Regions!$D$3,""))</f>
        <v>IE,National</v>
      </c>
      <c r="D79" s="204" t="str">
        <f>CONVENTIONS!E75</f>
        <v>MINBIOINDF_S2</v>
      </c>
      <c r="E79" s="204" t="str">
        <f>CONVENTIONS!F75</f>
        <v>Domestic Potential of Industrial Food Waste  - Step 2</v>
      </c>
      <c r="F79" s="205" t="s">
        <v>10</v>
      </c>
      <c r="G79" s="202" t="s">
        <v>151</v>
      </c>
      <c r="H79" s="202"/>
      <c r="I79" s="202"/>
      <c r="J79" s="202"/>
    </row>
    <row r="80" spans="2:10">
      <c r="B80" s="204" t="s">
        <v>721</v>
      </c>
      <c r="C80" s="204" t="str">
        <f>_xlfn.TEXTJOIN(",",TRUE,IF(LEFT(Regions!$C$3,1)&lt;&gt;"*",Regions!$C$3,""),IF(LEFT(Regions!$D$3,1)&lt;&gt;"*",Regions!$D$3,""))</f>
        <v>IE,National</v>
      </c>
      <c r="D80" s="204" t="str">
        <f>CONVENTIONS!E76</f>
        <v>MINBIOINDF_S3</v>
      </c>
      <c r="E80" s="204" t="str">
        <f>CONVENTIONS!F76</f>
        <v>Domestic Potential of Industrial Food Waste  - Step 3</v>
      </c>
      <c r="F80" s="205" t="s">
        <v>10</v>
      </c>
      <c r="G80" s="202" t="s">
        <v>151</v>
      </c>
      <c r="H80" s="202"/>
      <c r="I80" s="202"/>
      <c r="J80" s="202"/>
    </row>
    <row r="81" spans="2:10">
      <c r="B81" s="179" t="str">
        <f>CONVENTIONS!K77</f>
        <v>MIN</v>
      </c>
      <c r="C81" s="179"/>
      <c r="D81" s="179" t="str">
        <f>CONVENTIONS!E77</f>
        <v>MINCYC</v>
      </c>
      <c r="E81" s="179" t="str">
        <f>CONVENTIONS!F77</f>
        <v>Domestic Potential of Cycling</v>
      </c>
      <c r="F81" s="186" t="s">
        <v>10</v>
      </c>
      <c r="G81" s="167" t="s">
        <v>151</v>
      </c>
      <c r="H81" s="167"/>
      <c r="I81" s="167"/>
      <c r="J81" s="167"/>
    </row>
    <row r="82" spans="2:10">
      <c r="B82" s="179" t="str">
        <f>CONVENTIONS!K78</f>
        <v>MIN</v>
      </c>
      <c r="C82" s="179"/>
      <c r="D82" s="179" t="str">
        <f>CONVENTIONS!E78</f>
        <v>MINWLK</v>
      </c>
      <c r="E82" s="179" t="str">
        <f>CONVENTIONS!F78</f>
        <v>Domestic Potential of Walking</v>
      </c>
      <c r="F82" s="186" t="s">
        <v>10</v>
      </c>
      <c r="G82" s="167" t="s">
        <v>151</v>
      </c>
      <c r="H82" s="167"/>
      <c r="I82" s="167"/>
      <c r="J82" s="167"/>
    </row>
    <row r="83" spans="2:10">
      <c r="B83" s="179" t="str">
        <f>CONVENTIONS!K79</f>
        <v>IMP</v>
      </c>
      <c r="C83" s="179" t="str">
        <f>_xlfn.TEXTJOIN(",",TRUE,IF(LEFT(Regions!$C$3,1)&lt;&gt;"*",Regions!$C$3,""),IF(LEFT(Regions!$D$3,1)&lt;&gt;"*",Regions!$D$3,""))</f>
        <v>IE,National</v>
      </c>
      <c r="D83" s="179" t="str">
        <f>CONVENTIONS!E79</f>
        <v>IMPELC_UK-EWIC</v>
      </c>
      <c r="E83" s="179" t="str">
        <f>CONVENTIONS!F79</f>
        <v>Import of Electricity - UK East-West Interconnector</v>
      </c>
      <c r="F83" s="186" t="s">
        <v>10</v>
      </c>
      <c r="G83" s="186" t="s">
        <v>619</v>
      </c>
      <c r="H83" s="167" t="s">
        <v>63</v>
      </c>
      <c r="I83" s="167"/>
      <c r="J83" s="167"/>
    </row>
    <row r="84" spans="2:10">
      <c r="B84" s="179" t="str">
        <f>CONVENTIONS!K80</f>
        <v>EXP</v>
      </c>
      <c r="C84" s="179" t="str">
        <f>_xlfn.TEXTJOIN(",",TRUE,IF(LEFT(Regions!$C$3,1)&lt;&gt;"*",Regions!$C$3,""),IF(LEFT(Regions!$D$3,1)&lt;&gt;"*",Regions!$D$3,""))</f>
        <v>IE,National</v>
      </c>
      <c r="D84" s="179" t="str">
        <f>CONVENTIONS!E80</f>
        <v>EXPELC_UK-EWIC</v>
      </c>
      <c r="E84" s="179" t="str">
        <f>CONVENTIONS!F80</f>
        <v>Export of Electricity - UK East-West Interconnector</v>
      </c>
      <c r="F84" s="186" t="s">
        <v>10</v>
      </c>
      <c r="G84" s="186" t="s">
        <v>619</v>
      </c>
      <c r="H84" s="167" t="s">
        <v>63</v>
      </c>
      <c r="I84" s="167"/>
      <c r="J84" s="167"/>
    </row>
    <row r="85" spans="2:10">
      <c r="B85" s="179" t="str">
        <f>CONVENTIONS!K81</f>
        <v>PRE</v>
      </c>
      <c r="C85" s="179" t="str">
        <f>_xlfn.TEXTJOIN(",",TRUE,IF(LEFT(Regions!$C$3,1)&lt;&gt;"*",Regions!$C$3,""),IF(LEFT(Regions!$D$3,1)&lt;&gt;"*",Regions!$D$3,""))</f>
        <v>IE,National</v>
      </c>
      <c r="D85" s="179" t="str">
        <f>CONVENTIONS!E81</f>
        <v>SREFOILCRD_Whitegate</v>
      </c>
      <c r="E85" s="179" t="str">
        <f>CONVENTIONS!F81</f>
        <v>Refinery of Crude Oil  - Whitegate</v>
      </c>
      <c r="F85" s="186" t="s">
        <v>10</v>
      </c>
      <c r="G85" s="167" t="s">
        <v>151</v>
      </c>
      <c r="H85" s="184"/>
      <c r="I85" s="188" t="str">
        <f>Commodities!C11</f>
        <v>OILCRD</v>
      </c>
      <c r="J85" s="184"/>
    </row>
    <row r="86" spans="2:10">
      <c r="B86" s="177" t="s">
        <v>355</v>
      </c>
      <c r="C86" s="177"/>
      <c r="D86" s="177"/>
      <c r="E86" s="178"/>
      <c r="F86" s="178"/>
      <c r="G86" s="178"/>
      <c r="H86" s="178"/>
      <c r="I86" s="178"/>
      <c r="J86" s="178"/>
    </row>
    <row r="87" spans="2:10">
      <c r="B87" s="179" t="str">
        <f>CONVENTIONS!K82</f>
        <v>PRE</v>
      </c>
      <c r="C87" s="179" t="str">
        <f>_xlfn.TEXTJOIN(",",TRUE,IF(LEFT(Regions!$C$3,1)&lt;&gt;"*",Regions!$C$3,""),IF(LEFT(Regions!$D$3,1)&lt;&gt;"*",Regions!$D$3,""))</f>
        <v>IE,National</v>
      </c>
      <c r="D87" s="179" t="str">
        <f>CONVENTIONS!E82</f>
        <v>FT-SUPNGA</v>
      </c>
      <c r="E87" s="179" t="str">
        <f>CONVENTIONS!F82</f>
        <v>Fuel Tech - Natural Gas (SUP)</v>
      </c>
      <c r="F87" s="160" t="s">
        <v>10</v>
      </c>
      <c r="G87" s="167" t="s">
        <v>151</v>
      </c>
      <c r="H87" s="184"/>
      <c r="I87" s="188"/>
      <c r="J87" s="184"/>
    </row>
    <row r="88" spans="2:10">
      <c r="B88" s="179" t="str">
        <f>CONVENTIONS!K83</f>
        <v>PRE</v>
      </c>
      <c r="C88" s="179" t="str">
        <f>_xlfn.TEXTJOIN(",",TRUE,IF(LEFT(Regions!$C$3,1)&lt;&gt;"*",Regions!$C$3,""),IF(LEFT(Regions!$D$3,1)&lt;&gt;"*",Regions!$D$3,""))</f>
        <v>IE,National</v>
      </c>
      <c r="D88" s="179" t="str">
        <f>CONVENTIONS!E83</f>
        <v>FT-SUPCOA</v>
      </c>
      <c r="E88" s="179" t="str">
        <f>CONVENTIONS!F83</f>
        <v>Fuel Tech - Coal (SUP)</v>
      </c>
      <c r="F88" s="191" t="s">
        <v>10</v>
      </c>
      <c r="G88" s="167" t="s">
        <v>151</v>
      </c>
      <c r="H88" s="180"/>
      <c r="I88" s="180"/>
      <c r="J88" s="180"/>
    </row>
    <row r="89" spans="2:10">
      <c r="B89" s="179" t="str">
        <f>CONVENTIONS!K84</f>
        <v>PRE</v>
      </c>
      <c r="C89" s="179" t="str">
        <f>_xlfn.TEXTJOIN(",",TRUE,IF(LEFT(Regions!$C$3,1)&lt;&gt;"*",Regions!$C$3,""),IF(LEFT(Regions!$D$3,1)&lt;&gt;"*",Regions!$D$3,""))</f>
        <v>IE,National</v>
      </c>
      <c r="D89" s="179" t="str">
        <f>CONVENTIONS!E84</f>
        <v>FT-SUPWAS</v>
      </c>
      <c r="E89" s="179" t="str">
        <f>CONVENTIONS!F84</f>
        <v>Fuel Tech - Waste (SUP)</v>
      </c>
      <c r="F89" s="191" t="s">
        <v>10</v>
      </c>
      <c r="G89" s="167" t="s">
        <v>151</v>
      </c>
      <c r="H89" s="180"/>
      <c r="I89" s="180"/>
      <c r="J89" s="180"/>
    </row>
    <row r="90" spans="2:10">
      <c r="B90" s="179" t="str">
        <f>CONVENTIONS!K85</f>
        <v>PRE</v>
      </c>
      <c r="C90" s="179" t="str">
        <f>_xlfn.TEXTJOIN(",",TRUE,IF(LEFT(Regions!$C$3,1)&lt;&gt;"*",Regions!$C$3,""),IF(LEFT(Regions!$D$3,1)&lt;&gt;"*",Regions!$D$3,""))</f>
        <v>IE,National</v>
      </c>
      <c r="D90" s="179" t="str">
        <f>CONVENTIONS!E85</f>
        <v>FT-SUPBIO</v>
      </c>
      <c r="E90" s="179" t="str">
        <f>CONVENTIONS!F85</f>
        <v>Fuel Tech - Biomass (SUP)</v>
      </c>
      <c r="F90" s="191" t="s">
        <v>10</v>
      </c>
      <c r="G90" s="167" t="s">
        <v>151</v>
      </c>
      <c r="H90" s="180"/>
      <c r="I90" s="180"/>
      <c r="J90" s="180"/>
    </row>
    <row r="91" spans="2:10">
      <c r="B91" s="179" t="str">
        <f>CONVENTIONS!K86</f>
        <v>PRE</v>
      </c>
      <c r="C91" s="179" t="str">
        <f>_xlfn.TEXTJOIN(",",TRUE,IF(LEFT(Regions!$C$3,1)&lt;&gt;"*",Regions!$C$3,""),IF(LEFT(Regions!$D$3,1)&lt;&gt;"*",Regions!$D$3,""))</f>
        <v>IE,National</v>
      </c>
      <c r="D91" s="179" t="str">
        <f>CONVENTIONS!E86</f>
        <v>FT-SUPELC</v>
      </c>
      <c r="E91" s="179" t="str">
        <f>CONVENTIONS!F86</f>
        <v>Fuel Tech - Electricity (SUP)</v>
      </c>
      <c r="F91" s="160" t="s">
        <v>10</v>
      </c>
      <c r="G91" s="167" t="s">
        <v>151</v>
      </c>
      <c r="H91" s="180" t="s">
        <v>63</v>
      </c>
      <c r="I91" s="180"/>
      <c r="J91" s="180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577-4D89-4799-9E6A-0D10D8F4A4E3}">
  <sheetPr codeName="Sheet4"/>
  <dimension ref="B1:S14"/>
  <sheetViews>
    <sheetView workbookViewId="0">
      <selection activeCell="C6" sqref="C6"/>
    </sheetView>
  </sheetViews>
  <sheetFormatPr defaultRowHeight="14.5"/>
  <cols>
    <col min="1" max="1" width="9.08984375" style="23"/>
    <col min="2" max="2" width="11.54296875" style="23" customWidth="1"/>
    <col min="3" max="3" width="11.36328125" style="23" bestFit="1" customWidth="1"/>
    <col min="4" max="4" width="26" style="23" bestFit="1" customWidth="1"/>
    <col min="5" max="5" width="11.08984375" style="23" bestFit="1" customWidth="1"/>
    <col min="6" max="8" width="9.08984375" style="23"/>
    <col min="9" max="9" width="10.36328125" style="23" bestFit="1" customWidth="1"/>
    <col min="10" max="10" width="8.90625" bestFit="1" customWidth="1"/>
    <col min="11" max="11" width="16.90625" style="23" customWidth="1"/>
    <col min="12" max="12" width="9.08984375" style="23"/>
    <col min="13" max="13" width="11.36328125" style="23" bestFit="1" customWidth="1"/>
    <col min="14" max="14" width="14.6328125" style="23" bestFit="1" customWidth="1"/>
    <col min="15" max="15" width="37" style="23" bestFit="1" customWidth="1"/>
    <col min="16" max="17" width="9.90625" style="23" customWidth="1"/>
    <col min="18" max="262" width="9.08984375" style="23"/>
    <col min="263" max="263" width="10.54296875" style="23" bestFit="1" customWidth="1"/>
    <col min="264" max="264" width="14.90625" style="23" bestFit="1" customWidth="1"/>
    <col min="265" max="265" width="11.08984375" style="23" bestFit="1" customWidth="1"/>
    <col min="266" max="518" width="9.08984375" style="23"/>
    <col min="519" max="519" width="10.54296875" style="23" bestFit="1" customWidth="1"/>
    <col min="520" max="520" width="14.90625" style="23" bestFit="1" customWidth="1"/>
    <col min="521" max="521" width="11.08984375" style="23" bestFit="1" customWidth="1"/>
    <col min="522" max="774" width="9.08984375" style="23"/>
    <col min="775" max="775" width="10.54296875" style="23" bestFit="1" customWidth="1"/>
    <col min="776" max="776" width="14.90625" style="23" bestFit="1" customWidth="1"/>
    <col min="777" max="777" width="11.08984375" style="23" bestFit="1" customWidth="1"/>
    <col min="778" max="1030" width="9.08984375" style="23"/>
    <col min="1031" max="1031" width="10.54296875" style="23" bestFit="1" customWidth="1"/>
    <col min="1032" max="1032" width="14.90625" style="23" bestFit="1" customWidth="1"/>
    <col min="1033" max="1033" width="11.08984375" style="23" bestFit="1" customWidth="1"/>
    <col min="1034" max="1286" width="9.08984375" style="23"/>
    <col min="1287" max="1287" width="10.54296875" style="23" bestFit="1" customWidth="1"/>
    <col min="1288" max="1288" width="14.90625" style="23" bestFit="1" customWidth="1"/>
    <col min="1289" max="1289" width="11.08984375" style="23" bestFit="1" customWidth="1"/>
    <col min="1290" max="1542" width="9.08984375" style="23"/>
    <col min="1543" max="1543" width="10.54296875" style="23" bestFit="1" customWidth="1"/>
    <col min="1544" max="1544" width="14.90625" style="23" bestFit="1" customWidth="1"/>
    <col min="1545" max="1545" width="11.08984375" style="23" bestFit="1" customWidth="1"/>
    <col min="1546" max="1798" width="9.08984375" style="23"/>
    <col min="1799" max="1799" width="10.54296875" style="23" bestFit="1" customWidth="1"/>
    <col min="1800" max="1800" width="14.90625" style="23" bestFit="1" customWidth="1"/>
    <col min="1801" max="1801" width="11.08984375" style="23" bestFit="1" customWidth="1"/>
    <col min="1802" max="2054" width="9.08984375" style="23"/>
    <col min="2055" max="2055" width="10.54296875" style="23" bestFit="1" customWidth="1"/>
    <col min="2056" max="2056" width="14.90625" style="23" bestFit="1" customWidth="1"/>
    <col min="2057" max="2057" width="11.08984375" style="23" bestFit="1" customWidth="1"/>
    <col min="2058" max="2310" width="9.08984375" style="23"/>
    <col min="2311" max="2311" width="10.54296875" style="23" bestFit="1" customWidth="1"/>
    <col min="2312" max="2312" width="14.90625" style="23" bestFit="1" customWidth="1"/>
    <col min="2313" max="2313" width="11.08984375" style="23" bestFit="1" customWidth="1"/>
    <col min="2314" max="2566" width="9.08984375" style="23"/>
    <col min="2567" max="2567" width="10.54296875" style="23" bestFit="1" customWidth="1"/>
    <col min="2568" max="2568" width="14.90625" style="23" bestFit="1" customWidth="1"/>
    <col min="2569" max="2569" width="11.08984375" style="23" bestFit="1" customWidth="1"/>
    <col min="2570" max="2822" width="9.08984375" style="23"/>
    <col min="2823" max="2823" width="10.54296875" style="23" bestFit="1" customWidth="1"/>
    <col min="2824" max="2824" width="14.90625" style="23" bestFit="1" customWidth="1"/>
    <col min="2825" max="2825" width="11.08984375" style="23" bestFit="1" customWidth="1"/>
    <col min="2826" max="3078" width="9.08984375" style="23"/>
    <col min="3079" max="3079" width="10.54296875" style="23" bestFit="1" customWidth="1"/>
    <col min="3080" max="3080" width="14.90625" style="23" bestFit="1" customWidth="1"/>
    <col min="3081" max="3081" width="11.08984375" style="23" bestFit="1" customWidth="1"/>
    <col min="3082" max="3334" width="9.08984375" style="23"/>
    <col min="3335" max="3335" width="10.54296875" style="23" bestFit="1" customWidth="1"/>
    <col min="3336" max="3336" width="14.90625" style="23" bestFit="1" customWidth="1"/>
    <col min="3337" max="3337" width="11.08984375" style="23" bestFit="1" customWidth="1"/>
    <col min="3338" max="3590" width="9.08984375" style="23"/>
    <col min="3591" max="3591" width="10.54296875" style="23" bestFit="1" customWidth="1"/>
    <col min="3592" max="3592" width="14.90625" style="23" bestFit="1" customWidth="1"/>
    <col min="3593" max="3593" width="11.08984375" style="23" bestFit="1" customWidth="1"/>
    <col min="3594" max="3846" width="9.08984375" style="23"/>
    <col min="3847" max="3847" width="10.54296875" style="23" bestFit="1" customWidth="1"/>
    <col min="3848" max="3848" width="14.90625" style="23" bestFit="1" customWidth="1"/>
    <col min="3849" max="3849" width="11.08984375" style="23" bestFit="1" customWidth="1"/>
    <col min="3850" max="4102" width="9.08984375" style="23"/>
    <col min="4103" max="4103" width="10.54296875" style="23" bestFit="1" customWidth="1"/>
    <col min="4104" max="4104" width="14.90625" style="23" bestFit="1" customWidth="1"/>
    <col min="4105" max="4105" width="11.08984375" style="23" bestFit="1" customWidth="1"/>
    <col min="4106" max="4358" width="9.08984375" style="23"/>
    <col min="4359" max="4359" width="10.54296875" style="23" bestFit="1" customWidth="1"/>
    <col min="4360" max="4360" width="14.90625" style="23" bestFit="1" customWidth="1"/>
    <col min="4361" max="4361" width="11.08984375" style="23" bestFit="1" customWidth="1"/>
    <col min="4362" max="4614" width="9.08984375" style="23"/>
    <col min="4615" max="4615" width="10.54296875" style="23" bestFit="1" customWidth="1"/>
    <col min="4616" max="4616" width="14.90625" style="23" bestFit="1" customWidth="1"/>
    <col min="4617" max="4617" width="11.08984375" style="23" bestFit="1" customWidth="1"/>
    <col min="4618" max="4870" width="9.08984375" style="23"/>
    <col min="4871" max="4871" width="10.54296875" style="23" bestFit="1" customWidth="1"/>
    <col min="4872" max="4872" width="14.90625" style="23" bestFit="1" customWidth="1"/>
    <col min="4873" max="4873" width="11.08984375" style="23" bestFit="1" customWidth="1"/>
    <col min="4874" max="5126" width="9.08984375" style="23"/>
    <col min="5127" max="5127" width="10.54296875" style="23" bestFit="1" customWidth="1"/>
    <col min="5128" max="5128" width="14.90625" style="23" bestFit="1" customWidth="1"/>
    <col min="5129" max="5129" width="11.08984375" style="23" bestFit="1" customWidth="1"/>
    <col min="5130" max="5382" width="9.08984375" style="23"/>
    <col min="5383" max="5383" width="10.54296875" style="23" bestFit="1" customWidth="1"/>
    <col min="5384" max="5384" width="14.90625" style="23" bestFit="1" customWidth="1"/>
    <col min="5385" max="5385" width="11.08984375" style="23" bestFit="1" customWidth="1"/>
    <col min="5386" max="5638" width="9.08984375" style="23"/>
    <col min="5639" max="5639" width="10.54296875" style="23" bestFit="1" customWidth="1"/>
    <col min="5640" max="5640" width="14.90625" style="23" bestFit="1" customWidth="1"/>
    <col min="5641" max="5641" width="11.08984375" style="23" bestFit="1" customWidth="1"/>
    <col min="5642" max="5894" width="9.08984375" style="23"/>
    <col min="5895" max="5895" width="10.54296875" style="23" bestFit="1" customWidth="1"/>
    <col min="5896" max="5896" width="14.90625" style="23" bestFit="1" customWidth="1"/>
    <col min="5897" max="5897" width="11.08984375" style="23" bestFit="1" customWidth="1"/>
    <col min="5898" max="6150" width="9.08984375" style="23"/>
    <col min="6151" max="6151" width="10.54296875" style="23" bestFit="1" customWidth="1"/>
    <col min="6152" max="6152" width="14.90625" style="23" bestFit="1" customWidth="1"/>
    <col min="6153" max="6153" width="11.08984375" style="23" bestFit="1" customWidth="1"/>
    <col min="6154" max="6406" width="9.08984375" style="23"/>
    <col min="6407" max="6407" width="10.54296875" style="23" bestFit="1" customWidth="1"/>
    <col min="6408" max="6408" width="14.90625" style="23" bestFit="1" customWidth="1"/>
    <col min="6409" max="6409" width="11.08984375" style="23" bestFit="1" customWidth="1"/>
    <col min="6410" max="6662" width="9.08984375" style="23"/>
    <col min="6663" max="6663" width="10.54296875" style="23" bestFit="1" customWidth="1"/>
    <col min="6664" max="6664" width="14.90625" style="23" bestFit="1" customWidth="1"/>
    <col min="6665" max="6665" width="11.08984375" style="23" bestFit="1" customWidth="1"/>
    <col min="6666" max="6918" width="9.08984375" style="23"/>
    <col min="6919" max="6919" width="10.54296875" style="23" bestFit="1" customWidth="1"/>
    <col min="6920" max="6920" width="14.90625" style="23" bestFit="1" customWidth="1"/>
    <col min="6921" max="6921" width="11.08984375" style="23" bestFit="1" customWidth="1"/>
    <col min="6922" max="7174" width="9.08984375" style="23"/>
    <col min="7175" max="7175" width="10.54296875" style="23" bestFit="1" customWidth="1"/>
    <col min="7176" max="7176" width="14.90625" style="23" bestFit="1" customWidth="1"/>
    <col min="7177" max="7177" width="11.08984375" style="23" bestFit="1" customWidth="1"/>
    <col min="7178" max="7430" width="9.08984375" style="23"/>
    <col min="7431" max="7431" width="10.54296875" style="23" bestFit="1" customWidth="1"/>
    <col min="7432" max="7432" width="14.90625" style="23" bestFit="1" customWidth="1"/>
    <col min="7433" max="7433" width="11.08984375" style="23" bestFit="1" customWidth="1"/>
    <col min="7434" max="7686" width="9.08984375" style="23"/>
    <col min="7687" max="7687" width="10.54296875" style="23" bestFit="1" customWidth="1"/>
    <col min="7688" max="7688" width="14.90625" style="23" bestFit="1" customWidth="1"/>
    <col min="7689" max="7689" width="11.08984375" style="23" bestFit="1" customWidth="1"/>
    <col min="7690" max="7942" width="9.08984375" style="23"/>
    <col min="7943" max="7943" width="10.54296875" style="23" bestFit="1" customWidth="1"/>
    <col min="7944" max="7944" width="14.90625" style="23" bestFit="1" customWidth="1"/>
    <col min="7945" max="7945" width="11.08984375" style="23" bestFit="1" customWidth="1"/>
    <col min="7946" max="8198" width="9.08984375" style="23"/>
    <col min="8199" max="8199" width="10.54296875" style="23" bestFit="1" customWidth="1"/>
    <col min="8200" max="8200" width="14.90625" style="23" bestFit="1" customWidth="1"/>
    <col min="8201" max="8201" width="11.08984375" style="23" bestFit="1" customWidth="1"/>
    <col min="8202" max="8454" width="9.08984375" style="23"/>
    <col min="8455" max="8455" width="10.54296875" style="23" bestFit="1" customWidth="1"/>
    <col min="8456" max="8456" width="14.90625" style="23" bestFit="1" customWidth="1"/>
    <col min="8457" max="8457" width="11.08984375" style="23" bestFit="1" customWidth="1"/>
    <col min="8458" max="8710" width="9.08984375" style="23"/>
    <col min="8711" max="8711" width="10.54296875" style="23" bestFit="1" customWidth="1"/>
    <col min="8712" max="8712" width="14.90625" style="23" bestFit="1" customWidth="1"/>
    <col min="8713" max="8713" width="11.08984375" style="23" bestFit="1" customWidth="1"/>
    <col min="8714" max="8966" width="9.08984375" style="23"/>
    <col min="8967" max="8967" width="10.54296875" style="23" bestFit="1" customWidth="1"/>
    <col min="8968" max="8968" width="14.90625" style="23" bestFit="1" customWidth="1"/>
    <col min="8969" max="8969" width="11.08984375" style="23" bestFit="1" customWidth="1"/>
    <col min="8970" max="9222" width="9.08984375" style="23"/>
    <col min="9223" max="9223" width="10.54296875" style="23" bestFit="1" customWidth="1"/>
    <col min="9224" max="9224" width="14.90625" style="23" bestFit="1" customWidth="1"/>
    <col min="9225" max="9225" width="11.08984375" style="23" bestFit="1" customWidth="1"/>
    <col min="9226" max="9478" width="9.08984375" style="23"/>
    <col min="9479" max="9479" width="10.54296875" style="23" bestFit="1" customWidth="1"/>
    <col min="9480" max="9480" width="14.90625" style="23" bestFit="1" customWidth="1"/>
    <col min="9481" max="9481" width="11.08984375" style="23" bestFit="1" customWidth="1"/>
    <col min="9482" max="9734" width="9.08984375" style="23"/>
    <col min="9735" max="9735" width="10.54296875" style="23" bestFit="1" customWidth="1"/>
    <col min="9736" max="9736" width="14.90625" style="23" bestFit="1" customWidth="1"/>
    <col min="9737" max="9737" width="11.08984375" style="23" bestFit="1" customWidth="1"/>
    <col min="9738" max="9990" width="9.08984375" style="23"/>
    <col min="9991" max="9991" width="10.54296875" style="23" bestFit="1" customWidth="1"/>
    <col min="9992" max="9992" width="14.90625" style="23" bestFit="1" customWidth="1"/>
    <col min="9993" max="9993" width="11.08984375" style="23" bestFit="1" customWidth="1"/>
    <col min="9994" max="10246" width="9.08984375" style="23"/>
    <col min="10247" max="10247" width="10.54296875" style="23" bestFit="1" customWidth="1"/>
    <col min="10248" max="10248" width="14.90625" style="23" bestFit="1" customWidth="1"/>
    <col min="10249" max="10249" width="11.08984375" style="23" bestFit="1" customWidth="1"/>
    <col min="10250" max="10502" width="9.08984375" style="23"/>
    <col min="10503" max="10503" width="10.54296875" style="23" bestFit="1" customWidth="1"/>
    <col min="10504" max="10504" width="14.90625" style="23" bestFit="1" customWidth="1"/>
    <col min="10505" max="10505" width="11.08984375" style="23" bestFit="1" customWidth="1"/>
    <col min="10506" max="10758" width="9.08984375" style="23"/>
    <col min="10759" max="10759" width="10.54296875" style="23" bestFit="1" customWidth="1"/>
    <col min="10760" max="10760" width="14.90625" style="23" bestFit="1" customWidth="1"/>
    <col min="10761" max="10761" width="11.08984375" style="23" bestFit="1" customWidth="1"/>
    <col min="10762" max="11014" width="9.08984375" style="23"/>
    <col min="11015" max="11015" width="10.54296875" style="23" bestFit="1" customWidth="1"/>
    <col min="11016" max="11016" width="14.90625" style="23" bestFit="1" customWidth="1"/>
    <col min="11017" max="11017" width="11.08984375" style="23" bestFit="1" customWidth="1"/>
    <col min="11018" max="11270" width="9.08984375" style="23"/>
    <col min="11271" max="11271" width="10.54296875" style="23" bestFit="1" customWidth="1"/>
    <col min="11272" max="11272" width="14.90625" style="23" bestFit="1" customWidth="1"/>
    <col min="11273" max="11273" width="11.08984375" style="23" bestFit="1" customWidth="1"/>
    <col min="11274" max="11526" width="9.08984375" style="23"/>
    <col min="11527" max="11527" width="10.54296875" style="23" bestFit="1" customWidth="1"/>
    <col min="11528" max="11528" width="14.90625" style="23" bestFit="1" customWidth="1"/>
    <col min="11529" max="11529" width="11.08984375" style="23" bestFit="1" customWidth="1"/>
    <col min="11530" max="11782" width="9.08984375" style="23"/>
    <col min="11783" max="11783" width="10.54296875" style="23" bestFit="1" customWidth="1"/>
    <col min="11784" max="11784" width="14.90625" style="23" bestFit="1" customWidth="1"/>
    <col min="11785" max="11785" width="11.08984375" style="23" bestFit="1" customWidth="1"/>
    <col min="11786" max="12038" width="9.08984375" style="23"/>
    <col min="12039" max="12039" width="10.54296875" style="23" bestFit="1" customWidth="1"/>
    <col min="12040" max="12040" width="14.90625" style="23" bestFit="1" customWidth="1"/>
    <col min="12041" max="12041" width="11.08984375" style="23" bestFit="1" customWidth="1"/>
    <col min="12042" max="12294" width="9.08984375" style="23"/>
    <col min="12295" max="12295" width="10.54296875" style="23" bestFit="1" customWidth="1"/>
    <col min="12296" max="12296" width="14.90625" style="23" bestFit="1" customWidth="1"/>
    <col min="12297" max="12297" width="11.08984375" style="23" bestFit="1" customWidth="1"/>
    <col min="12298" max="12550" width="9.08984375" style="23"/>
    <col min="12551" max="12551" width="10.54296875" style="23" bestFit="1" customWidth="1"/>
    <col min="12552" max="12552" width="14.90625" style="23" bestFit="1" customWidth="1"/>
    <col min="12553" max="12553" width="11.08984375" style="23" bestFit="1" customWidth="1"/>
    <col min="12554" max="12806" width="9.08984375" style="23"/>
    <col min="12807" max="12807" width="10.54296875" style="23" bestFit="1" customWidth="1"/>
    <col min="12808" max="12808" width="14.90625" style="23" bestFit="1" customWidth="1"/>
    <col min="12809" max="12809" width="11.08984375" style="23" bestFit="1" customWidth="1"/>
    <col min="12810" max="13062" width="9.08984375" style="23"/>
    <col min="13063" max="13063" width="10.54296875" style="23" bestFit="1" customWidth="1"/>
    <col min="13064" max="13064" width="14.90625" style="23" bestFit="1" customWidth="1"/>
    <col min="13065" max="13065" width="11.08984375" style="23" bestFit="1" customWidth="1"/>
    <col min="13066" max="13318" width="9.08984375" style="23"/>
    <col min="13319" max="13319" width="10.54296875" style="23" bestFit="1" customWidth="1"/>
    <col min="13320" max="13320" width="14.90625" style="23" bestFit="1" customWidth="1"/>
    <col min="13321" max="13321" width="11.08984375" style="23" bestFit="1" customWidth="1"/>
    <col min="13322" max="13574" width="9.08984375" style="23"/>
    <col min="13575" max="13575" width="10.54296875" style="23" bestFit="1" customWidth="1"/>
    <col min="13576" max="13576" width="14.90625" style="23" bestFit="1" customWidth="1"/>
    <col min="13577" max="13577" width="11.08984375" style="23" bestFit="1" customWidth="1"/>
    <col min="13578" max="13830" width="9.08984375" style="23"/>
    <col min="13831" max="13831" width="10.54296875" style="23" bestFit="1" customWidth="1"/>
    <col min="13832" max="13832" width="14.90625" style="23" bestFit="1" customWidth="1"/>
    <col min="13833" max="13833" width="11.08984375" style="23" bestFit="1" customWidth="1"/>
    <col min="13834" max="14086" width="9.08984375" style="23"/>
    <col min="14087" max="14087" width="10.54296875" style="23" bestFit="1" customWidth="1"/>
    <col min="14088" max="14088" width="14.90625" style="23" bestFit="1" customWidth="1"/>
    <col min="14089" max="14089" width="11.08984375" style="23" bestFit="1" customWidth="1"/>
    <col min="14090" max="14342" width="9.08984375" style="23"/>
    <col min="14343" max="14343" width="10.54296875" style="23" bestFit="1" customWidth="1"/>
    <col min="14344" max="14344" width="14.90625" style="23" bestFit="1" customWidth="1"/>
    <col min="14345" max="14345" width="11.08984375" style="23" bestFit="1" customWidth="1"/>
    <col min="14346" max="14598" width="9.08984375" style="23"/>
    <col min="14599" max="14599" width="10.54296875" style="23" bestFit="1" customWidth="1"/>
    <col min="14600" max="14600" width="14.90625" style="23" bestFit="1" customWidth="1"/>
    <col min="14601" max="14601" width="11.08984375" style="23" bestFit="1" customWidth="1"/>
    <col min="14602" max="14854" width="9.08984375" style="23"/>
    <col min="14855" max="14855" width="10.54296875" style="23" bestFit="1" customWidth="1"/>
    <col min="14856" max="14856" width="14.90625" style="23" bestFit="1" customWidth="1"/>
    <col min="14857" max="14857" width="11.08984375" style="23" bestFit="1" customWidth="1"/>
    <col min="14858" max="15110" width="9.08984375" style="23"/>
    <col min="15111" max="15111" width="10.54296875" style="23" bestFit="1" customWidth="1"/>
    <col min="15112" max="15112" width="14.90625" style="23" bestFit="1" customWidth="1"/>
    <col min="15113" max="15113" width="11.08984375" style="23" bestFit="1" customWidth="1"/>
    <col min="15114" max="15366" width="9.08984375" style="23"/>
    <col min="15367" max="15367" width="10.54296875" style="23" bestFit="1" customWidth="1"/>
    <col min="15368" max="15368" width="14.90625" style="23" bestFit="1" customWidth="1"/>
    <col min="15369" max="15369" width="11.08984375" style="23" bestFit="1" customWidth="1"/>
    <col min="15370" max="15622" width="9.08984375" style="23"/>
    <col min="15623" max="15623" width="10.54296875" style="23" bestFit="1" customWidth="1"/>
    <col min="15624" max="15624" width="14.90625" style="23" bestFit="1" customWidth="1"/>
    <col min="15625" max="15625" width="11.08984375" style="23" bestFit="1" customWidth="1"/>
    <col min="15626" max="15878" width="9.08984375" style="23"/>
    <col min="15879" max="15879" width="10.54296875" style="23" bestFit="1" customWidth="1"/>
    <col min="15880" max="15880" width="14.90625" style="23" bestFit="1" customWidth="1"/>
    <col min="15881" max="15881" width="11.08984375" style="23" bestFit="1" customWidth="1"/>
    <col min="15882" max="16134" width="9.08984375" style="23"/>
    <col min="16135" max="16135" width="10.54296875" style="23" bestFit="1" customWidth="1"/>
    <col min="16136" max="16136" width="14.90625" style="23" bestFit="1" customWidth="1"/>
    <col min="16137" max="16137" width="11.08984375" style="23" bestFit="1" customWidth="1"/>
    <col min="16138" max="16384" width="9.08984375" style="23"/>
  </cols>
  <sheetData>
    <row r="1" spans="2:19" ht="18.5">
      <c r="B1" s="154" t="s">
        <v>223</v>
      </c>
      <c r="C1" s="155"/>
      <c r="D1" s="155"/>
      <c r="E1" s="156"/>
      <c r="F1" s="156"/>
      <c r="J1" s="23"/>
    </row>
    <row r="3" spans="2:19">
      <c r="E3" s="1" t="s">
        <v>58</v>
      </c>
    </row>
    <row r="4" spans="2:19">
      <c r="B4" s="157" t="s">
        <v>512</v>
      </c>
      <c r="C4" s="157" t="s">
        <v>2</v>
      </c>
      <c r="D4" s="157" t="s">
        <v>64</v>
      </c>
      <c r="E4" s="157" t="s">
        <v>38</v>
      </c>
      <c r="F4" s="158" t="s">
        <v>124</v>
      </c>
      <c r="G4" s="158" t="s">
        <v>145</v>
      </c>
      <c r="H4" s="158" t="s">
        <v>224</v>
      </c>
      <c r="I4" s="158" t="s">
        <v>429</v>
      </c>
      <c r="J4" s="158" t="s">
        <v>225</v>
      </c>
      <c r="K4" s="158" t="s">
        <v>226</v>
      </c>
    </row>
    <row r="5" spans="2:19" ht="15" thickBot="1">
      <c r="B5" s="159" t="s">
        <v>210</v>
      </c>
      <c r="C5" s="159"/>
      <c r="D5" s="159"/>
      <c r="E5" s="159"/>
      <c r="F5" s="159"/>
      <c r="G5" s="159"/>
      <c r="H5" s="159"/>
      <c r="I5" s="159" t="s">
        <v>151</v>
      </c>
      <c r="J5" s="159" t="s">
        <v>227</v>
      </c>
      <c r="K5" s="159" t="s">
        <v>228</v>
      </c>
    </row>
    <row r="6" spans="2:19">
      <c r="B6" s="23" t="str">
        <f>Processes!C87</f>
        <v>IE,National</v>
      </c>
      <c r="C6" s="23" t="str">
        <f>Processes!D87</f>
        <v>FT-SUPNGA</v>
      </c>
      <c r="D6" s="23" t="str">
        <f>Commodities!C21</f>
        <v>GASNAT</v>
      </c>
      <c r="E6" s="23" t="str">
        <f>Commodities!C53</f>
        <v>SUPNGA</v>
      </c>
      <c r="F6" s="25">
        <v>1</v>
      </c>
      <c r="G6" s="25"/>
      <c r="H6" s="25"/>
      <c r="I6" s="41"/>
      <c r="K6" s="25"/>
    </row>
    <row r="7" spans="2:19">
      <c r="B7" s="23" t="str">
        <f>Processes!C88</f>
        <v>IE,National</v>
      </c>
      <c r="C7" s="23" t="str">
        <f>Processes!D88</f>
        <v>FT-SUPCOA</v>
      </c>
      <c r="D7" s="23" t="str">
        <f>Commodities!C7</f>
        <v>COAHAR</v>
      </c>
      <c r="E7" s="23" t="str">
        <f>Commodities!C52</f>
        <v>SUPCOA</v>
      </c>
      <c r="F7" s="25">
        <v>1</v>
      </c>
      <c r="G7" s="25"/>
      <c r="H7" s="25"/>
      <c r="I7" s="41"/>
      <c r="K7" s="25"/>
    </row>
    <row r="8" spans="2:19">
      <c r="B8" s="23" t="str">
        <f>Processes!C89</f>
        <v>IE,National</v>
      </c>
      <c r="C8" s="23" t="str">
        <f>Processes!D89</f>
        <v>FT-SUPWAS</v>
      </c>
      <c r="D8" s="23" t="str">
        <f>Commodities!C27</f>
        <v>MSWAS</v>
      </c>
      <c r="E8" s="23" t="str">
        <f>Commodities!C56</f>
        <v>SUPWAS</v>
      </c>
      <c r="F8" s="25">
        <v>1</v>
      </c>
      <c r="G8" s="25"/>
      <c r="H8" s="25"/>
      <c r="I8" s="41"/>
      <c r="K8" s="25"/>
    </row>
    <row r="9" spans="2:19">
      <c r="B9" s="23" t="str">
        <f>Processes!C90</f>
        <v>IE,National</v>
      </c>
      <c r="C9" s="23" t="str">
        <f>Processes!D90</f>
        <v>FT-SUPBIO</v>
      </c>
      <c r="D9" s="23" t="str">
        <f>_xlfn.TEXTJOIN(", ",TRUE,Commodities!C37,Commodities!C41,Commodities!C42)</f>
        <v>BIOWOO, BIOWPE, BIOWCH</v>
      </c>
      <c r="E9" s="23" t="str">
        <f>Commodities!C54</f>
        <v>SUPBIO</v>
      </c>
      <c r="F9" s="25">
        <v>1</v>
      </c>
      <c r="G9" s="25"/>
      <c r="H9" s="25"/>
      <c r="I9" s="41"/>
      <c r="K9" s="25"/>
    </row>
    <row r="10" spans="2:19">
      <c r="B10" s="23" t="str">
        <f>Processes!C91</f>
        <v>IE,National</v>
      </c>
      <c r="C10" s="23" t="str">
        <f>Processes!D91</f>
        <v>FT-SUPELC</v>
      </c>
      <c r="D10" s="23" t="s">
        <v>65</v>
      </c>
      <c r="E10" s="23" t="str">
        <f>Commodities!C55</f>
        <v>SUPELC</v>
      </c>
      <c r="F10" s="25">
        <v>1</v>
      </c>
      <c r="G10" s="25"/>
      <c r="H10" s="25"/>
      <c r="I10" s="41"/>
      <c r="K10" s="25"/>
    </row>
    <row r="11" spans="2:19">
      <c r="F11" s="25"/>
      <c r="G11" s="25"/>
      <c r="H11" s="25"/>
      <c r="I11" s="41"/>
      <c r="K11" s="25"/>
      <c r="M11"/>
      <c r="N11"/>
      <c r="O11"/>
      <c r="P11" s="160"/>
      <c r="Q11" s="160"/>
      <c r="R11" s="160"/>
      <c r="S11" s="24"/>
    </row>
    <row r="12" spans="2:19">
      <c r="F12" s="25"/>
      <c r="G12" s="25"/>
      <c r="H12" s="161"/>
      <c r="I12" s="41"/>
      <c r="K12" s="161"/>
      <c r="M12"/>
      <c r="N12"/>
      <c r="O12"/>
      <c r="P12" s="160"/>
      <c r="Q12" s="160"/>
      <c r="R12" s="160"/>
      <c r="S12" s="24"/>
    </row>
    <row r="13" spans="2:19">
      <c r="G13" s="161"/>
      <c r="H13" s="161"/>
      <c r="I13" s="161"/>
      <c r="K13" s="161"/>
      <c r="M13"/>
      <c r="N13"/>
      <c r="O13"/>
      <c r="P13" s="160"/>
      <c r="Q13" s="160"/>
      <c r="R13"/>
      <c r="S13" s="24"/>
    </row>
    <row r="14" spans="2:19">
      <c r="F14" s="25"/>
      <c r="G14" s="25"/>
      <c r="H14" s="25"/>
      <c r="I14" s="41"/>
      <c r="K14" s="25"/>
      <c r="M14"/>
      <c r="N14"/>
      <c r="O14"/>
      <c r="P14" s="160"/>
      <c r="Q14" s="160"/>
      <c r="R14" s="160"/>
      <c r="S14" s="2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U69"/>
  <sheetViews>
    <sheetView topLeftCell="A47" zoomScale="78" zoomScaleNormal="130" workbookViewId="0">
      <selection activeCell="E32" sqref="E32"/>
    </sheetView>
  </sheetViews>
  <sheetFormatPr defaultColWidth="9.08984375" defaultRowHeight="14.5"/>
  <cols>
    <col min="1" max="1" width="9.08984375" style="23"/>
    <col min="2" max="2" width="12.54296875" style="23" customWidth="1"/>
    <col min="3" max="3" width="23.36328125" style="23" customWidth="1"/>
    <col min="4" max="4" width="21.36328125" style="23" bestFit="1" customWidth="1"/>
    <col min="5" max="5" width="29.90625" style="23" bestFit="1" customWidth="1"/>
    <col min="6" max="6" width="16.54296875" style="23" bestFit="1" customWidth="1"/>
    <col min="7" max="8" width="13.36328125" style="23" bestFit="1" customWidth="1"/>
    <col min="9" max="9" width="15.08984375" style="23" bestFit="1" customWidth="1"/>
    <col min="10" max="10" width="13.36328125" style="23" bestFit="1" customWidth="1"/>
    <col min="11" max="11" width="14.08984375" style="23" customWidth="1"/>
    <col min="12" max="12" width="12.6328125" style="23" customWidth="1"/>
    <col min="13" max="13" width="19.08984375" style="23" customWidth="1"/>
    <col min="14" max="14" width="15.08984375" style="23" customWidth="1"/>
    <col min="15" max="15" width="10.54296875" style="23" customWidth="1"/>
    <col min="16" max="22" width="9.08984375" style="23"/>
    <col min="23" max="23" width="16" style="23" bestFit="1" customWidth="1"/>
    <col min="24" max="24" width="19.36328125" style="23" customWidth="1"/>
    <col min="25" max="25" width="38.54296875" style="23" bestFit="1" customWidth="1"/>
    <col min="26" max="16384" width="9.08984375" style="23"/>
  </cols>
  <sheetData>
    <row r="1" spans="2:20" ht="18.5">
      <c r="B1" s="3" t="s">
        <v>543</v>
      </c>
      <c r="C1" s="4"/>
      <c r="D1" s="4"/>
    </row>
    <row r="3" spans="2:20" ht="18.5">
      <c r="G3" s="257" t="s">
        <v>556</v>
      </c>
      <c r="H3" s="1"/>
      <c r="I3" s="5"/>
      <c r="J3" s="2"/>
      <c r="K3" s="2"/>
      <c r="L3" s="2"/>
      <c r="M3" s="2"/>
      <c r="N3" s="2"/>
      <c r="O3" s="2"/>
      <c r="P3" s="2"/>
      <c r="Q3" s="2"/>
      <c r="R3" s="2"/>
    </row>
    <row r="4" spans="2:20">
      <c r="C4" s="6" t="s">
        <v>512</v>
      </c>
      <c r="D4" s="6" t="s">
        <v>2</v>
      </c>
      <c r="E4" s="6" t="s">
        <v>544</v>
      </c>
      <c r="F4" s="6" t="s">
        <v>558</v>
      </c>
      <c r="G4" s="6" t="s">
        <v>38</v>
      </c>
      <c r="H4" s="7" t="s">
        <v>597</v>
      </c>
      <c r="I4" s="7" t="s">
        <v>598</v>
      </c>
      <c r="J4" s="7" t="s">
        <v>599</v>
      </c>
      <c r="K4" s="7" t="s">
        <v>600</v>
      </c>
      <c r="L4" s="7" t="s">
        <v>601</v>
      </c>
      <c r="M4" s="7" t="s">
        <v>602</v>
      </c>
      <c r="N4" s="38" t="s">
        <v>77</v>
      </c>
    </row>
    <row r="5" spans="2:20" ht="26.5" thickBot="1">
      <c r="C5" s="9" t="s">
        <v>514</v>
      </c>
      <c r="D5" s="9" t="s">
        <v>46</v>
      </c>
      <c r="E5" s="9" t="s">
        <v>47</v>
      </c>
      <c r="F5" s="9" t="s">
        <v>557</v>
      </c>
      <c r="G5" s="9" t="s">
        <v>48</v>
      </c>
      <c r="H5" s="9"/>
      <c r="I5" s="8" t="s">
        <v>49</v>
      </c>
      <c r="J5" s="8" t="s">
        <v>49</v>
      </c>
      <c r="K5" s="8" t="s">
        <v>49</v>
      </c>
      <c r="L5" s="8" t="s">
        <v>49</v>
      </c>
      <c r="M5" s="8" t="s">
        <v>49</v>
      </c>
      <c r="N5" s="8"/>
    </row>
    <row r="6" spans="2:20">
      <c r="C6" s="259" t="str">
        <f>Processes!C11</f>
        <v>IE,National</v>
      </c>
      <c r="D6" s="259" t="str">
        <f>Processes!D11</f>
        <v>IMPOILCRD</v>
      </c>
      <c r="E6" s="259" t="str">
        <f>Processes!E11</f>
        <v xml:space="preserve">Import of Crude Oil </v>
      </c>
      <c r="F6" s="23" t="s">
        <v>13</v>
      </c>
      <c r="G6" s="259" t="str">
        <f>Commodities!C11</f>
        <v>OILCRD</v>
      </c>
      <c r="H6" s="260">
        <f>F55</f>
        <v>10.080858130155704</v>
      </c>
      <c r="I6" s="260">
        <f>Imports_Fossil!F37</f>
        <v>9.8525375645158704</v>
      </c>
      <c r="J6" s="260">
        <f>Imports_Fossil!G37</f>
        <v>11.103653445724236</v>
      </c>
      <c r="K6" s="260">
        <f>Imports_Fossil!H37</f>
        <v>11.885600871479463</v>
      </c>
      <c r="L6" s="260">
        <f>Imports_Fossil!I37</f>
        <v>12.66754829723469</v>
      </c>
      <c r="M6" s="260">
        <f>Imports_Fossil!J37</f>
        <v>13.293106237838872</v>
      </c>
      <c r="N6" t="s">
        <v>555</v>
      </c>
    </row>
    <row r="7" spans="2:20">
      <c r="C7" s="259" t="str">
        <f>Processes!C19</f>
        <v>IE,National</v>
      </c>
      <c r="D7" s="259" t="str">
        <f>Processes!D19</f>
        <v>IMPGASNAT_UK</v>
      </c>
      <c r="E7" s="259" t="str">
        <f>Processes!E19</f>
        <v>Import of Natural Gas  - UK</v>
      </c>
      <c r="F7" s="23" t="s">
        <v>13</v>
      </c>
      <c r="G7" s="259" t="str">
        <f>Commodities!C21</f>
        <v>GASNAT</v>
      </c>
      <c r="H7" s="260">
        <f>F56</f>
        <v>6.0993955738996535</v>
      </c>
      <c r="I7" s="260">
        <f>Imports_Fossil!F38</f>
        <v>5.672401594494854</v>
      </c>
      <c r="J7" s="260">
        <f>Imports_Fossil!G38</f>
        <v>6.1803778566884233</v>
      </c>
      <c r="K7" s="260">
        <f>Imports_Fossil!H38</f>
        <v>9.3975608505810264</v>
      </c>
      <c r="L7" s="260">
        <f>Imports_Fossil!I38</f>
        <v>11.006152347527328</v>
      </c>
      <c r="M7" s="260">
        <f>Imports_Fossil!J38</f>
        <v>12.890088334941915</v>
      </c>
      <c r="N7" t="s">
        <v>555</v>
      </c>
      <c r="R7" s="23" t="s">
        <v>559</v>
      </c>
      <c r="T7" s="23" t="s">
        <v>560</v>
      </c>
    </row>
    <row r="8" spans="2:20">
      <c r="C8" s="261" t="str">
        <f>Processes!C8</f>
        <v>IE,National</v>
      </c>
      <c r="D8" s="261" t="str">
        <f>Processes!D8</f>
        <v>IMPCOAHAR</v>
      </c>
      <c r="E8" s="261" t="str">
        <f>Processes!E8</f>
        <v xml:space="preserve">Import of Hard Coal / Antracite </v>
      </c>
      <c r="F8" s="27" t="s">
        <v>13</v>
      </c>
      <c r="G8" s="261" t="str">
        <f>Commodities!C7</f>
        <v>COAHAR</v>
      </c>
      <c r="H8" s="262">
        <f>F57</f>
        <v>1.8606832276188203</v>
      </c>
      <c r="I8" s="262">
        <f>Imports_Fossil!F39</f>
        <v>1.3014677481874186</v>
      </c>
      <c r="J8" s="262">
        <f>Imports_Fossil!G39</f>
        <v>1.3868098956095445</v>
      </c>
      <c r="K8" s="262">
        <f>Imports_Fossil!H39</f>
        <v>1.7068429484425165</v>
      </c>
      <c r="L8" s="262">
        <f>Imports_Fossil!I39</f>
        <v>1.8775272432867682</v>
      </c>
      <c r="M8" s="262">
        <f>Imports_Fossil!J39</f>
        <v>2.065279967615445</v>
      </c>
      <c r="N8" t="s">
        <v>555</v>
      </c>
    </row>
    <row r="9" spans="2:20">
      <c r="C9" s="259" t="str">
        <f>Processes!C7</f>
        <v>IE,National</v>
      </c>
      <c r="D9" s="259" t="str">
        <f>Processes!D7</f>
        <v>IMPCOABIT</v>
      </c>
      <c r="E9" s="259" t="str">
        <f>Processes!E7</f>
        <v xml:space="preserve">Import of Bituminous Coal </v>
      </c>
      <c r="F9" s="23" t="s">
        <v>13</v>
      </c>
      <c r="G9" s="259" t="str">
        <f>Commodities!C6</f>
        <v>COABIT</v>
      </c>
      <c r="H9" s="260">
        <f t="shared" ref="H9:M9" si="0">H$8*$N$9</f>
        <v>1.7676490662378885</v>
      </c>
      <c r="I9" s="260">
        <f t="shared" si="0"/>
        <v>1.2363943607780541</v>
      </c>
      <c r="J9" s="260">
        <f t="shared" si="0"/>
        <v>1.3174694008290742</v>
      </c>
      <c r="K9" s="260">
        <f t="shared" si="0"/>
        <v>1.6215008010203991</v>
      </c>
      <c r="L9" s="260">
        <f t="shared" si="0"/>
        <v>1.7836508811224392</v>
      </c>
      <c r="M9" s="260">
        <f t="shared" si="0"/>
        <v>1.962015969234683</v>
      </c>
      <c r="N9" s="263">
        <v>0.95000000000000495</v>
      </c>
      <c r="R9" s="23" t="s">
        <v>561</v>
      </c>
      <c r="S9" s="23" t="s">
        <v>562</v>
      </c>
    </row>
    <row r="10" spans="2:20">
      <c r="C10" s="259" t="str">
        <f>Processes!C9</f>
        <v>IE,National</v>
      </c>
      <c r="D10" s="259" t="str">
        <f>Processes!D9</f>
        <v>IMPCOACOK</v>
      </c>
      <c r="E10" s="259" t="str">
        <f>Processes!E9</f>
        <v xml:space="preserve">Import of Coke Coal </v>
      </c>
      <c r="F10" s="23" t="s">
        <v>13</v>
      </c>
      <c r="G10" s="259" t="str">
        <f>Commodities!C8</f>
        <v>COACOK</v>
      </c>
      <c r="H10" s="260">
        <f t="shared" ref="H10:M11" si="1">H$8*$N10</f>
        <v>2.3630676990759136</v>
      </c>
      <c r="I10" s="260">
        <f t="shared" si="1"/>
        <v>1.6528640401980297</v>
      </c>
      <c r="J10" s="260">
        <f t="shared" si="1"/>
        <v>1.7612485674241301</v>
      </c>
      <c r="K10" s="260">
        <f t="shared" si="1"/>
        <v>2.1676905445220065</v>
      </c>
      <c r="L10" s="260">
        <f t="shared" si="1"/>
        <v>2.3844595989742072</v>
      </c>
      <c r="M10" s="260">
        <f t="shared" si="1"/>
        <v>2.6229055588716279</v>
      </c>
      <c r="N10" s="26">
        <v>1.2700000000000062</v>
      </c>
      <c r="R10" s="23" t="s">
        <v>563</v>
      </c>
      <c r="S10" s="23">
        <v>58.93</v>
      </c>
    </row>
    <row r="11" spans="2:20">
      <c r="C11" s="259" t="str">
        <f>Processes!C10</f>
        <v>IE,National</v>
      </c>
      <c r="D11" s="259" t="str">
        <f>Processes!D10</f>
        <v>IMPCOALIG</v>
      </c>
      <c r="E11" s="259" t="str">
        <f>Processes!E10</f>
        <v xml:space="preserve">Import of Lignite /  Brown Coal </v>
      </c>
      <c r="F11" s="23" t="s">
        <v>13</v>
      </c>
      <c r="G11" s="259" t="str">
        <f>Commodities!C9</f>
        <v>COALIG</v>
      </c>
      <c r="H11" s="260">
        <f t="shared" si="1"/>
        <v>1.6291696463022047</v>
      </c>
      <c r="I11" s="260">
        <f t="shared" si="1"/>
        <v>1.1395339730673333</v>
      </c>
      <c r="J11" s="260">
        <f t="shared" si="1"/>
        <v>1.2142575122848633</v>
      </c>
      <c r="K11" s="260">
        <f t="shared" si="1"/>
        <v>1.4944707843506013</v>
      </c>
      <c r="L11" s="260">
        <f t="shared" si="1"/>
        <v>1.6439178627856614</v>
      </c>
      <c r="M11" s="260">
        <f t="shared" si="1"/>
        <v>1.8083096490642274</v>
      </c>
      <c r="N11" s="26">
        <v>0.87557603686636576</v>
      </c>
      <c r="R11" s="23" t="s">
        <v>564</v>
      </c>
      <c r="S11" s="23">
        <v>19.86</v>
      </c>
    </row>
    <row r="12" spans="2:20">
      <c r="C12" s="259" t="str">
        <f>Processes!C20</f>
        <v>IE,National</v>
      </c>
      <c r="D12" s="259" t="str">
        <f>Processes!D20</f>
        <v>IMPGASLNG_GLOBAL</v>
      </c>
      <c r="E12" s="259" t="str">
        <f>Processes!E20</f>
        <v xml:space="preserve">Import of Liquified Natural Gas </v>
      </c>
      <c r="F12" s="23" t="s">
        <v>13</v>
      </c>
      <c r="G12" s="259" t="str">
        <f>Commodities!C22</f>
        <v>GASLNG</v>
      </c>
      <c r="H12" s="260">
        <f t="shared" ref="H12:M12" si="2">H$7*$N12</f>
        <v>6.5078020231419309</v>
      </c>
      <c r="I12" s="260">
        <f t="shared" si="2"/>
        <v>6.0522171624172225</v>
      </c>
      <c r="J12" s="260">
        <f t="shared" si="2"/>
        <v>6.5942067590516009</v>
      </c>
      <c r="K12" s="260">
        <f t="shared" si="2"/>
        <v>10.026807537735994</v>
      </c>
      <c r="L12" s="260">
        <f t="shared" si="2"/>
        <v>11.743107927078192</v>
      </c>
      <c r="M12" s="260">
        <f t="shared" si="2"/>
        <v>13.753189464145629</v>
      </c>
      <c r="N12" s="26">
        <v>1.0669585115925122</v>
      </c>
      <c r="R12" s="23" t="s">
        <v>565</v>
      </c>
      <c r="S12" s="23">
        <v>102.22</v>
      </c>
    </row>
    <row r="13" spans="2:20">
      <c r="C13" s="259" t="str">
        <f>Processes!C14</f>
        <v>IE,National</v>
      </c>
      <c r="D13" s="259" t="str">
        <f>Processes!D14</f>
        <v>IMPOILDST</v>
      </c>
      <c r="E13" s="259" t="str">
        <f>Processes!E14</f>
        <v xml:space="preserve">Import of Diesel Oil </v>
      </c>
      <c r="F13" s="23" t="s">
        <v>13</v>
      </c>
      <c r="G13" s="259" t="str">
        <f>Commodities!C15</f>
        <v>OILDST</v>
      </c>
      <c r="H13" s="260">
        <f t="shared" ref="H13:M18" si="3">H$6*$N13</f>
        <v>15.417783022591095</v>
      </c>
      <c r="I13" s="260">
        <f t="shared" si="3"/>
        <v>15.068586863377233</v>
      </c>
      <c r="J13" s="260">
        <f t="shared" si="3"/>
        <v>16.982058211107677</v>
      </c>
      <c r="K13" s="260">
        <f t="shared" si="3"/>
        <v>18.177977803439202</v>
      </c>
      <c r="L13" s="260">
        <f t="shared" si="3"/>
        <v>19.373897395770726</v>
      </c>
      <c r="M13" s="260">
        <f t="shared" si="3"/>
        <v>20.330633069635947</v>
      </c>
      <c r="N13" s="26">
        <v>1.5294117647058842</v>
      </c>
    </row>
    <row r="14" spans="2:20">
      <c r="C14" s="259" t="str">
        <f>Processes!C16</f>
        <v>IE,National</v>
      </c>
      <c r="D14" s="259" t="str">
        <f>Processes!D16</f>
        <v>IMPOILGSL</v>
      </c>
      <c r="E14" s="259" t="str">
        <f>Processes!E16</f>
        <v xml:space="preserve">Import of Gasoline </v>
      </c>
      <c r="F14" s="23" t="s">
        <v>13</v>
      </c>
      <c r="G14" s="259" t="str">
        <f>Commodities!C17</f>
        <v>OILGSL</v>
      </c>
      <c r="H14" s="260">
        <f t="shared" si="3"/>
        <v>16.603766332021141</v>
      </c>
      <c r="I14" s="260">
        <f t="shared" si="3"/>
        <v>16.227708929790829</v>
      </c>
      <c r="J14" s="260">
        <f t="shared" si="3"/>
        <v>18.288370381192841</v>
      </c>
      <c r="K14" s="260">
        <f t="shared" si="3"/>
        <v>19.576283788319095</v>
      </c>
      <c r="L14" s="260">
        <f t="shared" si="3"/>
        <v>20.864197195445353</v>
      </c>
      <c r="M14" s="260">
        <f t="shared" si="3"/>
        <v>21.894527921146356</v>
      </c>
      <c r="N14" s="26">
        <v>1.6470588235294101</v>
      </c>
    </row>
    <row r="15" spans="2:20">
      <c r="C15" s="259" t="str">
        <f>Processes!C13</f>
        <v>IE,National</v>
      </c>
      <c r="D15" s="259" t="str">
        <f>Processes!D13</f>
        <v>IMPOILHFO</v>
      </c>
      <c r="E15" s="259" t="str">
        <f>Processes!E13</f>
        <v xml:space="preserve">Import of Heavy Fuel Oil </v>
      </c>
      <c r="F15" s="23" t="s">
        <v>13</v>
      </c>
      <c r="G15" s="259" t="str">
        <f>Commodities!C14</f>
        <v>OILHFO</v>
      </c>
      <c r="H15" s="260">
        <f t="shared" si="3"/>
        <v>8.165495085426107</v>
      </c>
      <c r="I15" s="260">
        <f t="shared" si="3"/>
        <v>7.9805554272578423</v>
      </c>
      <c r="J15" s="260">
        <f t="shared" si="3"/>
        <v>8.9939592910366173</v>
      </c>
      <c r="K15" s="260">
        <f t="shared" si="3"/>
        <v>9.6273367058983492</v>
      </c>
      <c r="L15" s="260">
        <f t="shared" si="3"/>
        <v>10.260714120760083</v>
      </c>
      <c r="M15" s="260">
        <f t="shared" si="3"/>
        <v>10.76741605264947</v>
      </c>
      <c r="N15" s="26">
        <v>0.80999999999999872</v>
      </c>
    </row>
    <row r="16" spans="2:20">
      <c r="C16" s="259" t="str">
        <f>Processes!C12</f>
        <v>IE,National</v>
      </c>
      <c r="D16" s="259" t="str">
        <f>Processes!D12</f>
        <v>IMPOILKER</v>
      </c>
      <c r="E16" s="259" t="str">
        <f>Processes!E12</f>
        <v xml:space="preserve">Import of Kerosene </v>
      </c>
      <c r="F16" s="23" t="s">
        <v>13</v>
      </c>
      <c r="G16" s="259" t="str">
        <f>Commodities!C13</f>
        <v>OILKER</v>
      </c>
      <c r="H16" s="260">
        <f t="shared" si="3"/>
        <v>16.603766332021141</v>
      </c>
      <c r="I16" s="260">
        <f t="shared" si="3"/>
        <v>16.227708929790829</v>
      </c>
      <c r="J16" s="260">
        <f t="shared" si="3"/>
        <v>18.288370381192841</v>
      </c>
      <c r="K16" s="260">
        <f t="shared" si="3"/>
        <v>19.576283788319095</v>
      </c>
      <c r="L16" s="260">
        <f t="shared" si="3"/>
        <v>20.864197195445353</v>
      </c>
      <c r="M16" s="260">
        <f t="shared" si="3"/>
        <v>21.894527921146356</v>
      </c>
      <c r="N16" s="26">
        <v>1.6470588235294101</v>
      </c>
    </row>
    <row r="17" spans="3:21">
      <c r="C17" s="259" t="str">
        <f>Processes!C15</f>
        <v>IE,National</v>
      </c>
      <c r="D17" s="259" t="str">
        <f>Processes!D15</f>
        <v>IMPOILLPG</v>
      </c>
      <c r="E17" s="259" t="str">
        <f>Processes!E15</f>
        <v xml:space="preserve">Import of Liquified Petroleum Gas </v>
      </c>
      <c r="F17" s="23" t="s">
        <v>13</v>
      </c>
      <c r="G17" s="259" t="str">
        <f>Commodities!C16</f>
        <v>OILLPG</v>
      </c>
      <c r="H17" s="260">
        <f t="shared" si="3"/>
        <v>13.045816403730882</v>
      </c>
      <c r="I17" s="260">
        <f t="shared" si="3"/>
        <v>12.750342730549923</v>
      </c>
      <c r="J17" s="260">
        <f t="shared" si="3"/>
        <v>14.369433870937215</v>
      </c>
      <c r="K17" s="260">
        <f t="shared" si="3"/>
        <v>15.381365833679272</v>
      </c>
      <c r="L17" s="260">
        <f t="shared" si="3"/>
        <v>16.393297796421329</v>
      </c>
      <c r="M17" s="260">
        <f t="shared" si="3"/>
        <v>17.202843366614974</v>
      </c>
      <c r="N17" s="26">
        <v>1.2941176470588207</v>
      </c>
    </row>
    <row r="18" spans="3:21">
      <c r="C18" s="259" t="str">
        <f>Processes!C17</f>
        <v>IE,National</v>
      </c>
      <c r="D18" s="259" t="str">
        <f>Processes!D17</f>
        <v>IMPOILCOK</v>
      </c>
      <c r="E18" s="259" t="str">
        <f>Processes!E17</f>
        <v xml:space="preserve">Import of Petroleum Coke </v>
      </c>
      <c r="F18" s="27" t="s">
        <v>13</v>
      </c>
      <c r="G18" s="259" t="str">
        <f>Commodities!C18</f>
        <v>OILCOK</v>
      </c>
      <c r="H18" s="260">
        <f t="shared" si="3"/>
        <v>16.603766332021141</v>
      </c>
      <c r="I18" s="260">
        <f t="shared" si="3"/>
        <v>16.227708929790829</v>
      </c>
      <c r="J18" s="260">
        <f t="shared" si="3"/>
        <v>18.288370381192841</v>
      </c>
      <c r="K18" s="260">
        <f t="shared" si="3"/>
        <v>19.576283788319095</v>
      </c>
      <c r="L18" s="260">
        <f t="shared" si="3"/>
        <v>20.864197195445353</v>
      </c>
      <c r="M18" s="260">
        <f t="shared" si="3"/>
        <v>21.894527921146356</v>
      </c>
      <c r="N18" s="264">
        <v>1.6470588235294101</v>
      </c>
    </row>
    <row r="19" spans="3:21">
      <c r="C19" s="265" t="str">
        <f>Processes!C21</f>
        <v>IE,National</v>
      </c>
      <c r="D19" s="265" t="str">
        <f>Processes!D21</f>
        <v>IMPNUCURM</v>
      </c>
      <c r="E19" s="265" t="str">
        <f>Processes!E21</f>
        <v>Import of Uranium</v>
      </c>
      <c r="F19" s="269" t="s">
        <v>13</v>
      </c>
      <c r="G19" s="265" t="str">
        <f>Commodities!C23</f>
        <v>NUCURM</v>
      </c>
      <c r="H19" s="266"/>
      <c r="I19" s="266"/>
      <c r="J19" s="267"/>
      <c r="K19" s="267"/>
      <c r="L19" s="267"/>
      <c r="M19" s="267"/>
      <c r="N19"/>
    </row>
    <row r="20" spans="3:21">
      <c r="C20" s="265" t="str">
        <f>Processes!C18</f>
        <v>IE,National</v>
      </c>
      <c r="D20" s="265" t="str">
        <f>Processes!D18</f>
        <v>IMPOILNEU</v>
      </c>
      <c r="E20" s="265" t="str">
        <f>Processes!E18</f>
        <v>Import of Oil for Non-Energy uses</v>
      </c>
      <c r="F20" s="269" t="s">
        <v>13</v>
      </c>
      <c r="G20" s="268" t="str">
        <f>Commodities!C20</f>
        <v>OILNEU</v>
      </c>
      <c r="H20" s="266">
        <f t="shared" ref="H20" si="4">H6</f>
        <v>10.080858130155704</v>
      </c>
      <c r="I20" s="266">
        <f t="shared" ref="I20:M20" si="5">I6</f>
        <v>9.8525375645158704</v>
      </c>
      <c r="J20" s="266">
        <f t="shared" si="5"/>
        <v>11.103653445724236</v>
      </c>
      <c r="K20" s="266">
        <f t="shared" si="5"/>
        <v>11.885600871479463</v>
      </c>
      <c r="L20" s="266">
        <f t="shared" si="5"/>
        <v>12.66754829723469</v>
      </c>
      <c r="M20" s="266">
        <f t="shared" si="5"/>
        <v>13.293106237838872</v>
      </c>
      <c r="N20" s="268"/>
    </row>
    <row r="21" spans="3:21"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3:21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3:21"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3:21">
      <c r="C24" s="245" t="s">
        <v>530</v>
      </c>
      <c r="D24" s="246"/>
      <c r="E24" s="246"/>
      <c r="F24" s="247"/>
      <c r="G24" s="475" t="s">
        <v>526</v>
      </c>
      <c r="H24" s="475"/>
      <c r="I24" s="475"/>
      <c r="J24" s="476"/>
      <c r="K24" s="477" t="s">
        <v>527</v>
      </c>
      <c r="L24" s="478"/>
      <c r="M24" s="479" t="s">
        <v>528</v>
      </c>
      <c r="N24" s="478"/>
      <c r="S24"/>
    </row>
    <row r="25" spans="3:21">
      <c r="C25" s="241" t="s">
        <v>529</v>
      </c>
      <c r="D25" s="241" t="s">
        <v>76</v>
      </c>
      <c r="E25" s="243">
        <v>2010</v>
      </c>
      <c r="F25" s="243">
        <v>2019</v>
      </c>
      <c r="G25" s="242">
        <v>2025</v>
      </c>
      <c r="H25" s="243">
        <v>2030</v>
      </c>
      <c r="I25" s="243">
        <v>2035</v>
      </c>
      <c r="J25" s="244">
        <v>2040</v>
      </c>
      <c r="K25" s="242">
        <v>2025</v>
      </c>
      <c r="L25" s="244">
        <v>2040</v>
      </c>
      <c r="M25" s="243">
        <v>2025</v>
      </c>
      <c r="N25" s="244">
        <v>2040</v>
      </c>
      <c r="O25"/>
    </row>
    <row r="26" spans="3:21">
      <c r="C26" s="233" t="s">
        <v>516</v>
      </c>
      <c r="D26" s="233" t="s">
        <v>515</v>
      </c>
      <c r="E26" s="235">
        <v>91</v>
      </c>
      <c r="F26" s="236">
        <v>63</v>
      </c>
      <c r="G26" s="235">
        <v>71</v>
      </c>
      <c r="H26" s="235">
        <v>76</v>
      </c>
      <c r="I26" s="235">
        <v>81</v>
      </c>
      <c r="J26" s="236">
        <v>85</v>
      </c>
      <c r="K26" s="235">
        <v>57</v>
      </c>
      <c r="L26" s="236">
        <v>53</v>
      </c>
      <c r="M26" s="235">
        <v>59</v>
      </c>
      <c r="N26" s="236">
        <v>71</v>
      </c>
      <c r="O26"/>
    </row>
    <row r="27" spans="3:21">
      <c r="C27" s="233" t="s">
        <v>518</v>
      </c>
      <c r="D27" s="233" t="s">
        <v>520</v>
      </c>
      <c r="E27" s="235">
        <v>8.6999999999999993</v>
      </c>
      <c r="F27" s="236">
        <v>6.7</v>
      </c>
      <c r="G27" s="235">
        <v>7.3</v>
      </c>
      <c r="H27" s="235">
        <v>11.1</v>
      </c>
      <c r="I27" s="235">
        <v>13</v>
      </c>
      <c r="J27" s="236">
        <f>I27*(1+(I27/H27-1))</f>
        <v>15.225225225225225</v>
      </c>
      <c r="K27" s="235">
        <v>4.8</v>
      </c>
      <c r="L27" s="236">
        <v>4.9000000000000004</v>
      </c>
      <c r="M27" s="235">
        <v>6.3</v>
      </c>
      <c r="N27" s="236">
        <v>7.6</v>
      </c>
      <c r="O27"/>
    </row>
    <row r="28" spans="3:21">
      <c r="C28" s="237" t="s">
        <v>517</v>
      </c>
      <c r="D28" s="237" t="s">
        <v>521</v>
      </c>
      <c r="E28" s="239">
        <v>108</v>
      </c>
      <c r="F28" s="240">
        <v>61</v>
      </c>
      <c r="G28" s="239">
        <v>65</v>
      </c>
      <c r="H28" s="239">
        <v>80</v>
      </c>
      <c r="I28" s="239">
        <v>88</v>
      </c>
      <c r="J28" s="240">
        <f>I28*(1+(I28/H28-1))</f>
        <v>96.800000000000011</v>
      </c>
      <c r="K28" s="239">
        <v>57</v>
      </c>
      <c r="L28" s="240">
        <v>55</v>
      </c>
      <c r="M28" s="239">
        <v>60</v>
      </c>
      <c r="N28" s="240">
        <v>64</v>
      </c>
      <c r="O28" s="33"/>
    </row>
    <row r="29" spans="3:21">
      <c r="C29" s="30" t="s">
        <v>519</v>
      </c>
      <c r="D29" s="34"/>
      <c r="E29"/>
      <c r="F29"/>
      <c r="G29"/>
      <c r="H29"/>
      <c r="I29"/>
      <c r="J29"/>
      <c r="K29"/>
      <c r="L29"/>
      <c r="M29"/>
      <c r="N29"/>
      <c r="O29" s="33"/>
    </row>
    <row r="30" spans="3:21">
      <c r="C30" s="30"/>
      <c r="D30" s="34"/>
      <c r="E30"/>
      <c r="F30"/>
      <c r="G30"/>
      <c r="H30"/>
      <c r="I30"/>
      <c r="J30"/>
      <c r="K30"/>
      <c r="L30"/>
      <c r="M30"/>
      <c r="N30"/>
      <c r="O30" s="33"/>
    </row>
    <row r="31" spans="3:21">
      <c r="C31" s="254" t="s">
        <v>531</v>
      </c>
      <c r="D31" s="254"/>
      <c r="E31" s="258">
        <f>E25</f>
        <v>2010</v>
      </c>
      <c r="F31" s="258">
        <f t="shared" ref="F31:N31" si="6">F25</f>
        <v>2019</v>
      </c>
      <c r="G31" s="258">
        <f t="shared" si="6"/>
        <v>2025</v>
      </c>
      <c r="H31" s="258">
        <f t="shared" si="6"/>
        <v>2030</v>
      </c>
      <c r="I31" s="258">
        <f t="shared" si="6"/>
        <v>2035</v>
      </c>
      <c r="J31" s="258">
        <f t="shared" si="6"/>
        <v>2040</v>
      </c>
      <c r="K31" s="258">
        <f t="shared" si="6"/>
        <v>2025</v>
      </c>
      <c r="L31" s="258">
        <f t="shared" si="6"/>
        <v>2040</v>
      </c>
      <c r="M31" s="258">
        <f t="shared" si="6"/>
        <v>2025</v>
      </c>
      <c r="N31" s="258">
        <f t="shared" si="6"/>
        <v>2040</v>
      </c>
      <c r="O31" s="33"/>
    </row>
    <row r="32" spans="3:21">
      <c r="C32" s="249" t="str">
        <f>C26</f>
        <v xml:space="preserve">IEA crude oil </v>
      </c>
      <c r="D32" s="256" t="s">
        <v>522</v>
      </c>
      <c r="E32" s="251">
        <f>E26/Conversions!$C$10</f>
        <v>81.288139393132582</v>
      </c>
      <c r="F32" s="250">
        <f>F26/Conversions!$C$10</f>
        <v>56.276404195245632</v>
      </c>
      <c r="G32" s="251">
        <f>G26/Conversions!$C$10</f>
        <v>63.422614251784765</v>
      </c>
      <c r="H32" s="250">
        <f>H26/Conversions!$C$10</f>
        <v>67.888995537121716</v>
      </c>
      <c r="I32" s="250">
        <f>I26/Conversions!$C$10</f>
        <v>72.355376822458666</v>
      </c>
      <c r="J32" s="252">
        <f>J26/Conversions!$C$10</f>
        <v>75.928481850728232</v>
      </c>
      <c r="K32" s="251">
        <f>K26/Conversions!$C$10</f>
        <v>50.91674665284129</v>
      </c>
      <c r="L32" s="252">
        <f>L26/Conversions!$C$10</f>
        <v>47.343641624571724</v>
      </c>
      <c r="M32" s="250">
        <f>M26/Conversions!$C$10</f>
        <v>52.703299166976066</v>
      </c>
      <c r="N32" s="252">
        <f>N26/Conversions!$C$10</f>
        <v>63.422614251784765</v>
      </c>
      <c r="O32" s="33"/>
    </row>
    <row r="33" spans="3:20">
      <c r="C33" s="233" t="str">
        <f>C27</f>
        <v>Natural Gas - EU</v>
      </c>
      <c r="D33" s="234" t="s">
        <v>523</v>
      </c>
      <c r="E33" s="248">
        <f>E27/Conversions!$C$10</f>
        <v>7.7715034364863014</v>
      </c>
      <c r="F33" s="235">
        <f>F27/Conversions!$C$10</f>
        <v>5.98495092235152</v>
      </c>
      <c r="G33" s="248">
        <f>G27/Conversions!$C$10</f>
        <v>6.5209166765919546</v>
      </c>
      <c r="H33" s="235">
        <f>H27/Conversions!$C$10</f>
        <v>9.9153664534480406</v>
      </c>
      <c r="I33" s="235">
        <f>I27/Conversions!$C$10</f>
        <v>11.612591341876083</v>
      </c>
      <c r="J33" s="236">
        <f>J27/Conversions!$C$10</f>
        <v>13.600332202197214</v>
      </c>
      <c r="K33" s="248">
        <f>K27/Conversions!$C$10</f>
        <v>4.2877260339234766</v>
      </c>
      <c r="L33" s="236">
        <f>L27/Conversions!$C$10</f>
        <v>4.3770536596302163</v>
      </c>
      <c r="M33" s="235">
        <f>M27/Conversions!$C$10</f>
        <v>5.6276404195245631</v>
      </c>
      <c r="N33" s="236">
        <f>N27/Conversions!$C$10</f>
        <v>6.788899553712171</v>
      </c>
      <c r="O33" s="33"/>
    </row>
    <row r="34" spans="3:20">
      <c r="C34" s="237" t="str">
        <f>C28</f>
        <v>Steam coal - EU</v>
      </c>
      <c r="D34" s="238" t="s">
        <v>524</v>
      </c>
      <c r="E34" s="253">
        <f>E28/Conversions!$C$10</f>
        <v>96.473835763278231</v>
      </c>
      <c r="F34" s="239">
        <f>F28/Conversions!$C$10</f>
        <v>54.489851681110849</v>
      </c>
      <c r="G34" s="253">
        <f>G28/Conversions!$C$10</f>
        <v>58.062956709380416</v>
      </c>
      <c r="H34" s="239">
        <f>H28/Conversions!$C$10</f>
        <v>71.462100565391282</v>
      </c>
      <c r="I34" s="239">
        <f>I28/Conversions!$C$10</f>
        <v>78.608310621930414</v>
      </c>
      <c r="J34" s="240">
        <f>J28/Conversions!$C$10</f>
        <v>86.469141684123457</v>
      </c>
      <c r="K34" s="253">
        <f>K28/Conversions!$C$10</f>
        <v>50.91674665284129</v>
      </c>
      <c r="L34" s="240">
        <f>L28/Conversions!$C$10</f>
        <v>49.130194138706507</v>
      </c>
      <c r="M34" s="239">
        <f>M28/Conversions!$C$10</f>
        <v>53.596575424043458</v>
      </c>
      <c r="N34" s="240">
        <f>N28/Conversions!$C$10</f>
        <v>57.169680452313024</v>
      </c>
      <c r="O34" s="33"/>
    </row>
    <row r="35" spans="3:20">
      <c r="C35" s="174"/>
      <c r="D35" s="174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33"/>
    </row>
    <row r="36" spans="3:20">
      <c r="C36" s="254" t="s">
        <v>532</v>
      </c>
      <c r="D36" s="254"/>
      <c r="E36" s="258">
        <f>E25</f>
        <v>2010</v>
      </c>
      <c r="F36" s="258">
        <f t="shared" ref="F36:N36" si="7">F25</f>
        <v>2019</v>
      </c>
      <c r="G36" s="258">
        <f t="shared" si="7"/>
        <v>2025</v>
      </c>
      <c r="H36" s="258">
        <f t="shared" si="7"/>
        <v>2030</v>
      </c>
      <c r="I36" s="258">
        <f t="shared" si="7"/>
        <v>2035</v>
      </c>
      <c r="J36" s="258">
        <f t="shared" si="7"/>
        <v>2040</v>
      </c>
      <c r="K36" s="258">
        <f t="shared" si="7"/>
        <v>2025</v>
      </c>
      <c r="L36" s="258">
        <f t="shared" si="7"/>
        <v>2040</v>
      </c>
      <c r="M36" s="258">
        <f t="shared" si="7"/>
        <v>2025</v>
      </c>
      <c r="N36" s="258">
        <f t="shared" si="7"/>
        <v>2040</v>
      </c>
      <c r="O36" s="26"/>
    </row>
    <row r="37" spans="3:20">
      <c r="C37" s="249" t="str">
        <f>C26</f>
        <v xml:space="preserve">IEA crude oil </v>
      </c>
      <c r="D37" s="256" t="s">
        <v>525</v>
      </c>
      <c r="E37" s="251">
        <f>E32/Conversions!$C$5</f>
        <v>14.231443148745146</v>
      </c>
      <c r="F37" s="250">
        <f>F32/Conversions!$C$5</f>
        <v>9.8525375645158704</v>
      </c>
      <c r="G37" s="251">
        <f>G32/Conversions!$C$5</f>
        <v>11.103653445724236</v>
      </c>
      <c r="H37" s="250">
        <f>H32/Conversions!$C$5</f>
        <v>11.885600871479463</v>
      </c>
      <c r="I37" s="250">
        <f>I32/Conversions!$C$5</f>
        <v>12.66754829723469</v>
      </c>
      <c r="J37" s="252">
        <f>J32/Conversions!$C$5</f>
        <v>13.293106237838872</v>
      </c>
      <c r="K37" s="251">
        <f>K32/Conversions!$C$5</f>
        <v>8.9142006536095977</v>
      </c>
      <c r="L37" s="252">
        <f>L32/Conversions!$C$5</f>
        <v>8.2886427130054141</v>
      </c>
      <c r="M37" s="250">
        <f>M32/Conversions!$C$5</f>
        <v>9.2269796239116868</v>
      </c>
      <c r="N37" s="252">
        <f>N32/Conversions!$C$5</f>
        <v>11.103653445724236</v>
      </c>
      <c r="O37" s="26"/>
    </row>
    <row r="38" spans="3:20">
      <c r="C38" s="233" t="str">
        <f>C27</f>
        <v>Natural Gas - EU</v>
      </c>
      <c r="D38" s="234" t="s">
        <v>525</v>
      </c>
      <c r="E38" s="248">
        <f>E33/Conversions!$C$3</f>
        <v>7.3656558018067502</v>
      </c>
      <c r="F38" s="235">
        <f>F33/Conversions!$C$3</f>
        <v>5.672401594494854</v>
      </c>
      <c r="G38" s="248">
        <f>G33/Conversions!$C$3</f>
        <v>6.1803778566884233</v>
      </c>
      <c r="H38" s="235">
        <f>H33/Conversions!$C$3</f>
        <v>9.3975608505810264</v>
      </c>
      <c r="I38" s="235">
        <f>I33/Conversions!$C$3</f>
        <v>11.006152347527328</v>
      </c>
      <c r="J38" s="236">
        <f>J33/Conversions!$C$3</f>
        <v>12.890088334941915</v>
      </c>
      <c r="K38" s="248">
        <f>K33/Conversions!$C$3</f>
        <v>4.0638100975485516</v>
      </c>
      <c r="L38" s="236">
        <f>L33/Conversions!$C$3</f>
        <v>4.1484728079141471</v>
      </c>
      <c r="M38" s="235">
        <f>M33/Conversions!$C$3</f>
        <v>5.3337507530324739</v>
      </c>
      <c r="N38" s="236">
        <f>N33/Conversions!$C$3</f>
        <v>6.4343659877852062</v>
      </c>
      <c r="O38"/>
    </row>
    <row r="39" spans="3:20">
      <c r="C39" s="237" t="str">
        <f>C28</f>
        <v>Steam coal - EU</v>
      </c>
      <c r="D39" s="238" t="s">
        <v>525</v>
      </c>
      <c r="E39" s="253">
        <f>E34/(Conversions!$C$2*1000)</f>
        <v>2.3042379803973971</v>
      </c>
      <c r="F39" s="239">
        <f>F34/(Conversions!$C$2*1000)</f>
        <v>1.3014677481874186</v>
      </c>
      <c r="G39" s="253">
        <f>G34/(Conversions!$C$2*1000)</f>
        <v>1.3868098956095445</v>
      </c>
      <c r="H39" s="239">
        <f>H34/(Conversions!$C$2*1000)</f>
        <v>1.7068429484425165</v>
      </c>
      <c r="I39" s="239">
        <f>I34/(Conversions!$C$2*1000)</f>
        <v>1.8775272432867682</v>
      </c>
      <c r="J39" s="240">
        <f>J34/(Conversions!$C$2*1000)</f>
        <v>2.065279967615445</v>
      </c>
      <c r="K39" s="253">
        <f>K34/(Conversions!$C$2*1000)</f>
        <v>1.216125600765293</v>
      </c>
      <c r="L39" s="240">
        <f>L34/(Conversions!$C$2*1000)</f>
        <v>1.17345452705423</v>
      </c>
      <c r="M39" s="239">
        <f>M34/(Conversions!$C$2*1000)</f>
        <v>1.2801322113318871</v>
      </c>
      <c r="N39" s="240">
        <f>N34/(Conversions!$C$2*1000)</f>
        <v>1.365474358754013</v>
      </c>
      <c r="O39" s="33"/>
    </row>
    <row r="40" spans="3:20"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</row>
    <row r="41" spans="3:20"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3:20">
      <c r="C42" s="245" t="s">
        <v>530</v>
      </c>
      <c r="D42" s="246"/>
      <c r="E42" s="246"/>
      <c r="F42" s="247"/>
      <c r="G42" s="475" t="s">
        <v>526</v>
      </c>
      <c r="H42" s="475"/>
      <c r="I42" s="475"/>
      <c r="J42" s="476"/>
      <c r="K42" s="477" t="s">
        <v>527</v>
      </c>
      <c r="L42" s="478"/>
      <c r="M42" s="479" t="s">
        <v>554</v>
      </c>
      <c r="N42" s="478"/>
      <c r="O42"/>
    </row>
    <row r="43" spans="3:20">
      <c r="C43" s="241" t="s">
        <v>546</v>
      </c>
      <c r="D43" s="241" t="s">
        <v>76</v>
      </c>
      <c r="E43" s="243">
        <v>2010</v>
      </c>
      <c r="F43" s="243">
        <v>2018</v>
      </c>
      <c r="G43" s="242">
        <v>2025</v>
      </c>
      <c r="H43" s="243">
        <v>2030</v>
      </c>
      <c r="I43" s="243">
        <v>2035</v>
      </c>
      <c r="J43" s="244">
        <v>2040</v>
      </c>
      <c r="K43" s="242">
        <v>2025</v>
      </c>
      <c r="L43" s="244">
        <v>2040</v>
      </c>
      <c r="M43" s="243">
        <v>2025</v>
      </c>
      <c r="N43" s="244">
        <v>2040</v>
      </c>
      <c r="O43"/>
    </row>
    <row r="44" spans="3:20">
      <c r="C44" s="233" t="s">
        <v>516</v>
      </c>
      <c r="D44" s="233" t="s">
        <v>547</v>
      </c>
      <c r="E44" s="235">
        <v>90</v>
      </c>
      <c r="F44" s="236">
        <v>68</v>
      </c>
      <c r="G44" s="235">
        <v>81</v>
      </c>
      <c r="H44" s="235">
        <v>88</v>
      </c>
      <c r="I44" s="235">
        <v>96</v>
      </c>
      <c r="J44" s="236">
        <v>103</v>
      </c>
      <c r="K44" s="235">
        <v>62</v>
      </c>
      <c r="L44" s="236">
        <v>59</v>
      </c>
      <c r="M44" s="235">
        <v>111</v>
      </c>
      <c r="N44" s="236">
        <v>134</v>
      </c>
      <c r="O44"/>
      <c r="P44"/>
      <c r="Q44"/>
    </row>
    <row r="45" spans="3:20">
      <c r="C45" s="233" t="s">
        <v>518</v>
      </c>
      <c r="D45" s="233" t="s">
        <v>548</v>
      </c>
      <c r="E45" s="235">
        <v>8.6</v>
      </c>
      <c r="F45" s="236">
        <v>7.6</v>
      </c>
      <c r="G45" s="235">
        <v>8</v>
      </c>
      <c r="H45" s="235">
        <v>8</v>
      </c>
      <c r="I45" s="235">
        <v>8.4</v>
      </c>
      <c r="J45" s="236">
        <v>8.9</v>
      </c>
      <c r="K45" s="235">
        <v>7.5</v>
      </c>
      <c r="L45" s="236">
        <v>7.5</v>
      </c>
      <c r="M45" s="235">
        <v>8.9</v>
      </c>
      <c r="N45" s="236">
        <v>9.9</v>
      </c>
      <c r="O45"/>
      <c r="P45"/>
      <c r="Q45"/>
    </row>
    <row r="46" spans="3:20">
      <c r="C46" s="237" t="s">
        <v>517</v>
      </c>
      <c r="D46" s="237" t="s">
        <v>549</v>
      </c>
      <c r="E46" s="239">
        <v>106</v>
      </c>
      <c r="F46" s="240">
        <v>92</v>
      </c>
      <c r="G46" s="239">
        <v>75</v>
      </c>
      <c r="H46" s="239">
        <v>76</v>
      </c>
      <c r="I46" s="239">
        <v>78</v>
      </c>
      <c r="J46" s="240">
        <v>78</v>
      </c>
      <c r="K46" s="239">
        <v>58</v>
      </c>
      <c r="L46" s="240">
        <v>60</v>
      </c>
      <c r="M46" s="239">
        <v>83</v>
      </c>
      <c r="N46" s="240">
        <v>90</v>
      </c>
      <c r="O46"/>
      <c r="P46"/>
      <c r="Q46"/>
    </row>
    <row r="47" spans="3:20">
      <c r="C47" s="30" t="s">
        <v>545</v>
      </c>
      <c r="D47" s="34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3:20">
      <c r="C48" s="30"/>
      <c r="D48" s="34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3:20">
      <c r="C49" s="254" t="s">
        <v>531</v>
      </c>
      <c r="D49" s="254"/>
      <c r="E49" s="258">
        <f>E43</f>
        <v>2010</v>
      </c>
      <c r="F49" s="258">
        <f t="shared" ref="F49:N49" si="8">F43</f>
        <v>2018</v>
      </c>
      <c r="G49" s="258">
        <f t="shared" si="8"/>
        <v>2025</v>
      </c>
      <c r="H49" s="258">
        <f t="shared" si="8"/>
        <v>2030</v>
      </c>
      <c r="I49" s="258">
        <f t="shared" si="8"/>
        <v>2035</v>
      </c>
      <c r="J49" s="258">
        <f t="shared" si="8"/>
        <v>2040</v>
      </c>
      <c r="K49" s="258">
        <f t="shared" si="8"/>
        <v>2025</v>
      </c>
      <c r="L49" s="258">
        <f t="shared" si="8"/>
        <v>2040</v>
      </c>
      <c r="M49" s="258">
        <f t="shared" si="8"/>
        <v>2025</v>
      </c>
      <c r="N49" s="258">
        <f t="shared" si="8"/>
        <v>2040</v>
      </c>
      <c r="O49"/>
      <c r="P49"/>
      <c r="Q49"/>
    </row>
    <row r="50" spans="3:20">
      <c r="C50" s="249" t="str">
        <f>C44</f>
        <v xml:space="preserve">IEA crude oil </v>
      </c>
      <c r="D50" s="256" t="s">
        <v>550</v>
      </c>
      <c r="E50" s="251">
        <f>E44/Conversions!$C$11</f>
        <v>76.20954003972858</v>
      </c>
      <c r="F50" s="250">
        <f>F44/Conversions!$C$11</f>
        <v>57.580541363350484</v>
      </c>
      <c r="G50" s="251">
        <f>G44/Conversions!$C$11</f>
        <v>68.588586035755725</v>
      </c>
      <c r="H50" s="250">
        <f>H44/Conversions!$C$11</f>
        <v>74.515994705512384</v>
      </c>
      <c r="I50" s="250">
        <f>I44/Conversions!$C$11</f>
        <v>81.290176042377155</v>
      </c>
      <c r="J50" s="252">
        <f>J44/Conversions!$C$11</f>
        <v>87.217584712133814</v>
      </c>
      <c r="K50" s="251">
        <f>K44/Conversions!$C$11</f>
        <v>52.499905360701909</v>
      </c>
      <c r="L50" s="252">
        <f>L44/Conversions!$C$11</f>
        <v>49.959587359377622</v>
      </c>
      <c r="M50" s="250">
        <f>M44/Conversions!$C$11</f>
        <v>93.991766048998585</v>
      </c>
      <c r="N50" s="252">
        <f>N44/Conversions!$C$11</f>
        <v>113.46753739248477</v>
      </c>
      <c r="O50"/>
      <c r="P50"/>
      <c r="Q50"/>
    </row>
    <row r="51" spans="3:20">
      <c r="C51" s="233" t="str">
        <f>C45</f>
        <v>Natural Gas - EU</v>
      </c>
      <c r="D51" s="234" t="s">
        <v>551</v>
      </c>
      <c r="E51" s="248">
        <f>E45/Conversions!$C$11</f>
        <v>7.2822449371296196</v>
      </c>
      <c r="F51" s="235">
        <f>F45/Conversions!$C$11</f>
        <v>6.4354722700215241</v>
      </c>
      <c r="G51" s="248">
        <f>G45/Conversions!$C$11</f>
        <v>6.7741813368647623</v>
      </c>
      <c r="H51" s="235">
        <f>H45/Conversions!$C$11</f>
        <v>6.7741813368647623</v>
      </c>
      <c r="I51" s="235">
        <f>I45/Conversions!$C$11</f>
        <v>7.1128904037080014</v>
      </c>
      <c r="J51" s="236">
        <f>J45/Conversions!$C$11</f>
        <v>7.5362767372620487</v>
      </c>
      <c r="K51" s="248">
        <f>K45/Conversions!$C$11</f>
        <v>6.350795003310715</v>
      </c>
      <c r="L51" s="236">
        <f>L45/Conversions!$C$11</f>
        <v>6.350795003310715</v>
      </c>
      <c r="M51" s="235">
        <f>M45/Conversions!$C$11</f>
        <v>7.5362767372620487</v>
      </c>
      <c r="N51" s="236">
        <f>N45/Conversions!$C$11</f>
        <v>8.3830494043701442</v>
      </c>
      <c r="O51"/>
      <c r="P51"/>
      <c r="Q51"/>
    </row>
    <row r="52" spans="3:20">
      <c r="C52" s="237" t="str">
        <f>C46</f>
        <v>Steam coal - EU</v>
      </c>
      <c r="D52" s="238" t="s">
        <v>552</v>
      </c>
      <c r="E52" s="253">
        <f>E46/Conversions!$C$11</f>
        <v>89.757902713458108</v>
      </c>
      <c r="F52" s="239">
        <f>F46/Conversions!$C$11</f>
        <v>77.903085373944776</v>
      </c>
      <c r="G52" s="253">
        <f>G46/Conversions!$C$11</f>
        <v>63.50795003310715</v>
      </c>
      <c r="H52" s="239">
        <f>H46/Conversions!$C$11</f>
        <v>64.354722700215248</v>
      </c>
      <c r="I52" s="239">
        <f>I46/Conversions!$C$11</f>
        <v>66.04826803443143</v>
      </c>
      <c r="J52" s="240">
        <f>J46/Conversions!$C$11</f>
        <v>66.04826803443143</v>
      </c>
      <c r="K52" s="253">
        <f>K46/Conversions!$C$11</f>
        <v>49.112814692269531</v>
      </c>
      <c r="L52" s="240">
        <f>L46/Conversions!$C$11</f>
        <v>50.80636002648572</v>
      </c>
      <c r="M52" s="239">
        <f>M46/Conversions!$C$11</f>
        <v>70.282131369971907</v>
      </c>
      <c r="N52" s="240">
        <f>N46/Conversions!$C$11</f>
        <v>76.20954003972858</v>
      </c>
      <c r="O52"/>
      <c r="P52"/>
      <c r="Q52"/>
      <c r="T52" s="36"/>
    </row>
    <row r="53" spans="3:20">
      <c r="C53" s="174"/>
      <c r="D53" s="174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/>
      <c r="T53" s="36"/>
    </row>
    <row r="54" spans="3:20">
      <c r="C54" s="254" t="s">
        <v>532</v>
      </c>
      <c r="D54" s="254"/>
      <c r="E54" s="258">
        <f>E43</f>
        <v>2010</v>
      </c>
      <c r="F54" s="258">
        <f t="shared" ref="F54:N54" si="9">F43</f>
        <v>2018</v>
      </c>
      <c r="G54" s="258">
        <f t="shared" si="9"/>
        <v>2025</v>
      </c>
      <c r="H54" s="258">
        <f t="shared" si="9"/>
        <v>2030</v>
      </c>
      <c r="I54" s="258">
        <f t="shared" si="9"/>
        <v>2035</v>
      </c>
      <c r="J54" s="258">
        <f t="shared" si="9"/>
        <v>2040</v>
      </c>
      <c r="K54" s="258">
        <f t="shared" si="9"/>
        <v>2025</v>
      </c>
      <c r="L54" s="258">
        <f t="shared" si="9"/>
        <v>2040</v>
      </c>
      <c r="M54" s="258">
        <f t="shared" si="9"/>
        <v>2025</v>
      </c>
      <c r="N54" s="258">
        <f t="shared" si="9"/>
        <v>2040</v>
      </c>
      <c r="O54"/>
      <c r="T54" s="36"/>
    </row>
    <row r="55" spans="3:20">
      <c r="C55" s="249" t="str">
        <f>C44</f>
        <v xml:space="preserve">IEA crude oil </v>
      </c>
      <c r="D55" s="256" t="s">
        <v>553</v>
      </c>
      <c r="E55" s="251">
        <f>E50/Conversions!$C$5</f>
        <v>13.342312231088432</v>
      </c>
      <c r="F55" s="250">
        <f>F50/Conversions!$C$5</f>
        <v>10.080858130155704</v>
      </c>
      <c r="G55" s="251">
        <f>G50/Conversions!$C$5</f>
        <v>12.008081007979589</v>
      </c>
      <c r="H55" s="250">
        <f>H50/Conversions!$C$5</f>
        <v>13.04581640373091</v>
      </c>
      <c r="I55" s="250">
        <f>I50/Conversions!$C$5</f>
        <v>14.231799713160994</v>
      </c>
      <c r="J55" s="252">
        <f>J50/Conversions!$C$5</f>
        <v>15.269535108912315</v>
      </c>
      <c r="K55" s="251">
        <f>K50/Conversions!$C$5</f>
        <v>9.1913706480831419</v>
      </c>
      <c r="L55" s="252">
        <f>L50/Conversions!$C$5</f>
        <v>8.7466269070468599</v>
      </c>
      <c r="M55" s="250">
        <f>M50/Conversions!$C$5</f>
        <v>16.4555184183424</v>
      </c>
      <c r="N55" s="252">
        <f>N50/Conversions!$C$5</f>
        <v>19.865220432953887</v>
      </c>
      <c r="O55"/>
      <c r="T55" s="36"/>
    </row>
    <row r="56" spans="3:20">
      <c r="C56" s="233" t="str">
        <f>C45</f>
        <v>Natural Gas - EU</v>
      </c>
      <c r="D56" s="234" t="s">
        <v>553</v>
      </c>
      <c r="E56" s="248">
        <f>E51/Conversions!$C$3</f>
        <v>6.9019476230969765</v>
      </c>
      <c r="F56" s="235">
        <f>F51/Conversions!$C$3</f>
        <v>6.0993955738996535</v>
      </c>
      <c r="G56" s="248">
        <f>G51/Conversions!$C$3</f>
        <v>6.4204163935785825</v>
      </c>
      <c r="H56" s="235">
        <f>H51/Conversions!$C$3</f>
        <v>6.4204163935785825</v>
      </c>
      <c r="I56" s="235">
        <f>I51/Conversions!$C$3</f>
        <v>6.7414372132575133</v>
      </c>
      <c r="J56" s="236">
        <f>J51/Conversions!$C$3</f>
        <v>7.1427132378561744</v>
      </c>
      <c r="K56" s="248">
        <f>K51/Conversions!$C$3</f>
        <v>6.0191403689799214</v>
      </c>
      <c r="L56" s="236">
        <f>L51/Conversions!$C$3</f>
        <v>6.0191403689799214</v>
      </c>
      <c r="M56" s="235">
        <f>M51/Conversions!$C$3</f>
        <v>7.1427132378561744</v>
      </c>
      <c r="N56" s="236">
        <f>N51/Conversions!$C$3</f>
        <v>7.9452652870534974</v>
      </c>
      <c r="O56"/>
      <c r="T56" s="36"/>
    </row>
    <row r="57" spans="3:20">
      <c r="C57" s="237" t="str">
        <f>C46</f>
        <v>Steam coal - EU</v>
      </c>
      <c r="D57" s="238" t="s">
        <v>553</v>
      </c>
      <c r="E57" s="253">
        <f>E52/(Conversions!$C$2*1000)</f>
        <v>2.1438306752999452</v>
      </c>
      <c r="F57" s="239">
        <f>F52/(Conversions!$C$2*1000)</f>
        <v>1.8606832276188203</v>
      </c>
      <c r="G57" s="253">
        <f>G52/(Conversions!$C$2*1000)</f>
        <v>1.5168613268631688</v>
      </c>
      <c r="H57" s="239">
        <f>H52/(Conversions!$C$2*1000)</f>
        <v>1.5370861445546777</v>
      </c>
      <c r="I57" s="239">
        <f>I52/(Conversions!$C$2*1000)</f>
        <v>1.5775357799376952</v>
      </c>
      <c r="J57" s="240">
        <f>J52/(Conversions!$C$2*1000)</f>
        <v>1.5775357799376952</v>
      </c>
      <c r="K57" s="253">
        <f>K52/(Conversions!$C$2*1000)</f>
        <v>1.1730394261075172</v>
      </c>
      <c r="L57" s="240">
        <f>L52/(Conversions!$C$2*1000)</f>
        <v>1.2134890614905349</v>
      </c>
      <c r="M57" s="239">
        <f>M52/(Conversions!$C$2*1000)</f>
        <v>1.6786598683952398</v>
      </c>
      <c r="N57" s="240">
        <f>N52/(Conversions!$C$2*1000)</f>
        <v>1.8202335922358024</v>
      </c>
      <c r="O57"/>
      <c r="T57" s="36"/>
    </row>
    <row r="58" spans="3:20">
      <c r="C58"/>
      <c r="D58"/>
      <c r="E58"/>
      <c r="F58"/>
      <c r="G58"/>
      <c r="H58"/>
      <c r="I58"/>
      <c r="J58"/>
      <c r="K58"/>
      <c r="L58"/>
      <c r="M58"/>
      <c r="N58"/>
      <c r="O58"/>
      <c r="T58" s="36"/>
    </row>
    <row r="59" spans="3:20">
      <c r="C59"/>
      <c r="D59"/>
      <c r="E59"/>
      <c r="F59"/>
      <c r="G59"/>
      <c r="H59"/>
      <c r="I59"/>
      <c r="J59"/>
      <c r="K59"/>
      <c r="L59"/>
      <c r="M59"/>
      <c r="N59"/>
      <c r="O59"/>
      <c r="T59" s="37"/>
    </row>
    <row r="60" spans="3:20">
      <c r="C60"/>
      <c r="D60"/>
      <c r="E60"/>
      <c r="F60"/>
      <c r="G60"/>
      <c r="H60"/>
      <c r="I60"/>
      <c r="J60"/>
      <c r="K60"/>
      <c r="L60"/>
      <c r="M60"/>
      <c r="N60"/>
      <c r="O60"/>
      <c r="T60"/>
    </row>
    <row r="61" spans="3:20">
      <c r="C61"/>
      <c r="D61"/>
      <c r="E61"/>
      <c r="F61"/>
      <c r="G61"/>
      <c r="H61"/>
      <c r="I61"/>
      <c r="J61"/>
      <c r="K61"/>
      <c r="L61"/>
      <c r="M61"/>
      <c r="N61"/>
      <c r="O61"/>
      <c r="T61"/>
    </row>
    <row r="62" spans="3:20">
      <c r="C62"/>
      <c r="D62"/>
      <c r="E62"/>
      <c r="F62"/>
      <c r="G62"/>
      <c r="H62"/>
      <c r="I62"/>
      <c r="J62"/>
      <c r="K62"/>
      <c r="L62"/>
      <c r="M62"/>
      <c r="N62"/>
      <c r="O62"/>
      <c r="T62"/>
    </row>
    <row r="63" spans="3:20">
      <c r="C63"/>
      <c r="D63"/>
      <c r="E63"/>
      <c r="F63"/>
      <c r="G63"/>
      <c r="H63"/>
      <c r="I63"/>
      <c r="J63"/>
      <c r="K63"/>
      <c r="L63"/>
      <c r="M63"/>
      <c r="N63"/>
      <c r="O63"/>
      <c r="T63"/>
    </row>
    <row r="64" spans="3:20">
      <c r="C64"/>
      <c r="D64"/>
      <c r="E64"/>
      <c r="F64"/>
      <c r="G64"/>
      <c r="H64"/>
      <c r="I64"/>
      <c r="J64"/>
      <c r="K64"/>
      <c r="L64"/>
      <c r="M64"/>
      <c r="N64"/>
      <c r="O64"/>
      <c r="T64"/>
    </row>
    <row r="65" spans="3:20">
      <c r="C65"/>
      <c r="D65"/>
      <c r="E65"/>
      <c r="F65"/>
      <c r="G65"/>
      <c r="H65"/>
      <c r="I65"/>
      <c r="J65"/>
      <c r="K65"/>
      <c r="L65"/>
      <c r="M65"/>
      <c r="N65"/>
      <c r="O65"/>
      <c r="T65"/>
    </row>
    <row r="66" spans="3:20">
      <c r="C66"/>
      <c r="D66"/>
      <c r="E66"/>
      <c r="F66"/>
      <c r="G66"/>
      <c r="H66"/>
      <c r="I66"/>
      <c r="J66"/>
      <c r="K66"/>
      <c r="L66"/>
      <c r="M66"/>
      <c r="N66"/>
      <c r="O66"/>
      <c r="T66"/>
    </row>
    <row r="67" spans="3:20">
      <c r="H67"/>
      <c r="I67"/>
      <c r="J67"/>
      <c r="K67"/>
      <c r="L67"/>
      <c r="M67"/>
      <c r="N67"/>
      <c r="O67"/>
    </row>
    <row r="68" spans="3:20">
      <c r="H68"/>
      <c r="I68"/>
      <c r="J68"/>
      <c r="K68"/>
      <c r="L68"/>
      <c r="M68"/>
      <c r="N68"/>
      <c r="O68"/>
    </row>
    <row r="69" spans="3:20">
      <c r="H69"/>
      <c r="I69"/>
      <c r="J69"/>
      <c r="K69"/>
      <c r="L69"/>
      <c r="M69"/>
      <c r="N69"/>
      <c r="O69"/>
    </row>
  </sheetData>
  <mergeCells count="6">
    <mergeCell ref="G24:J24"/>
    <mergeCell ref="K24:L24"/>
    <mergeCell ref="M24:N24"/>
    <mergeCell ref="G42:J42"/>
    <mergeCell ref="K42:L42"/>
    <mergeCell ref="M42:N42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F926-DECD-4DB2-B495-3F9BFC1DFD4C}">
  <dimension ref="B2:J18"/>
  <sheetViews>
    <sheetView workbookViewId="0">
      <selection activeCell="I10" sqref="I10"/>
    </sheetView>
  </sheetViews>
  <sheetFormatPr defaultRowHeight="14.5"/>
  <cols>
    <col min="2" max="2" width="14.6328125" customWidth="1"/>
    <col min="3" max="3" width="19.90625" customWidth="1"/>
    <col min="4" max="4" width="26.90625" customWidth="1"/>
    <col min="5" max="5" width="15.6328125" bestFit="1" customWidth="1"/>
    <col min="6" max="6" width="22" customWidth="1"/>
    <col min="7" max="7" width="18.6328125" customWidth="1"/>
    <col min="9" max="9" width="13.08984375" bestFit="1" customWidth="1"/>
    <col min="11" max="11" width="16.36328125" customWidth="1"/>
  </cols>
  <sheetData>
    <row r="2" spans="2:10">
      <c r="B2" s="169" t="s">
        <v>0</v>
      </c>
      <c r="C2" s="169"/>
      <c r="D2" s="170"/>
      <c r="E2" s="170"/>
      <c r="F2" s="170"/>
      <c r="G2" s="170"/>
      <c r="H2" s="170"/>
      <c r="I2" s="170"/>
      <c r="J2" s="170"/>
    </row>
    <row r="3" spans="2:10" ht="15" thickBot="1">
      <c r="B3" s="166" t="s">
        <v>1</v>
      </c>
      <c r="C3" s="166" t="s">
        <v>512</v>
      </c>
      <c r="D3" s="166" t="s">
        <v>2</v>
      </c>
      <c r="E3" s="166" t="s">
        <v>3</v>
      </c>
      <c r="F3" s="166" t="s">
        <v>4</v>
      </c>
      <c r="G3" s="166" t="s">
        <v>5</v>
      </c>
      <c r="H3" s="166" t="s">
        <v>6</v>
      </c>
      <c r="I3" s="166" t="s">
        <v>7</v>
      </c>
      <c r="J3" s="166" t="s">
        <v>8</v>
      </c>
    </row>
    <row r="4" spans="2:10" ht="52">
      <c r="B4" s="172" t="s">
        <v>132</v>
      </c>
      <c r="C4" s="171"/>
      <c r="D4" s="171" t="s">
        <v>350</v>
      </c>
      <c r="E4" s="171" t="s">
        <v>279</v>
      </c>
      <c r="F4" s="171" t="s">
        <v>351</v>
      </c>
      <c r="G4" s="171" t="s">
        <v>352</v>
      </c>
      <c r="H4" s="171" t="s">
        <v>353</v>
      </c>
      <c r="I4" s="173" t="s">
        <v>354</v>
      </c>
      <c r="J4" s="173" t="s">
        <v>133</v>
      </c>
    </row>
    <row r="5" spans="2:10">
      <c r="B5" t="s">
        <v>9</v>
      </c>
      <c r="C5" t="str">
        <f>_xlfn.TEXTJOIN(",",TRUE,IF(LEFT(Regions!$C$3,1)&lt;&gt;"*",Regions!$C$3,""),IF(LEFT(Regions!$D$3,1)&lt;&gt;"*",Regions!$D$3,""))</f>
        <v>IE,National</v>
      </c>
      <c r="D5" t="s">
        <v>627</v>
      </c>
      <c r="E5" s="439" t="s">
        <v>648</v>
      </c>
      <c r="F5" t="s">
        <v>10</v>
      </c>
      <c r="G5" t="s">
        <v>626</v>
      </c>
    </row>
    <row r="6" spans="2:10">
      <c r="E6" s="439"/>
    </row>
    <row r="9" spans="2:10">
      <c r="E9" s="169" t="s">
        <v>58</v>
      </c>
      <c r="G9" s="2"/>
    </row>
    <row r="10" spans="2:10" ht="15" thickBot="1">
      <c r="B10" s="166" t="s">
        <v>512</v>
      </c>
      <c r="C10" s="166" t="s">
        <v>2</v>
      </c>
      <c r="D10" s="166" t="s">
        <v>3</v>
      </c>
      <c r="E10" s="166" t="s">
        <v>38</v>
      </c>
      <c r="F10" s="166" t="s">
        <v>51</v>
      </c>
      <c r="G10" s="166" t="s">
        <v>628</v>
      </c>
      <c r="H10" s="466" t="s">
        <v>661</v>
      </c>
      <c r="I10" s="466" t="s">
        <v>207</v>
      </c>
    </row>
    <row r="11" spans="2:10">
      <c r="B11" s="172" t="s">
        <v>514</v>
      </c>
      <c r="C11" s="172" t="s">
        <v>46</v>
      </c>
      <c r="D11" s="172" t="s">
        <v>47</v>
      </c>
      <c r="E11" s="172"/>
      <c r="F11" s="172" t="s">
        <v>10</v>
      </c>
      <c r="G11" s="172" t="s">
        <v>54</v>
      </c>
    </row>
    <row r="12" spans="2:10">
      <c r="B12" s="2" t="str">
        <f>Processes!C60</f>
        <v>IE,National</v>
      </c>
      <c r="C12" s="2" t="str">
        <f>D5</f>
        <v>MINCO2-CAL</v>
      </c>
      <c r="D12" s="439" t="s">
        <v>648</v>
      </c>
      <c r="E12" s="259" t="s">
        <v>629</v>
      </c>
      <c r="F12" s="55">
        <v>1000000</v>
      </c>
      <c r="G12" s="440">
        <v>1E-4</v>
      </c>
      <c r="H12">
        <v>0</v>
      </c>
      <c r="I12">
        <v>5</v>
      </c>
    </row>
    <row r="13" spans="2:10">
      <c r="E13" t="s">
        <v>630</v>
      </c>
    </row>
    <row r="14" spans="2:10">
      <c r="E14" t="s">
        <v>631</v>
      </c>
    </row>
    <row r="15" spans="2:10">
      <c r="E15" t="s">
        <v>632</v>
      </c>
    </row>
    <row r="16" spans="2:10">
      <c r="E16" t="s">
        <v>633</v>
      </c>
    </row>
    <row r="17" spans="2:7">
      <c r="E17" t="s">
        <v>634</v>
      </c>
    </row>
    <row r="18" spans="2:7">
      <c r="B18" s="23"/>
      <c r="C18" s="23"/>
      <c r="D18" s="23"/>
      <c r="E18" t="s">
        <v>635</v>
      </c>
      <c r="F18" s="23"/>
      <c r="G18" s="23"/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2:W79"/>
  <sheetViews>
    <sheetView topLeftCell="A12" zoomScale="110" zoomScaleNormal="110" workbookViewId="0">
      <selection activeCell="O20" sqref="O20"/>
    </sheetView>
  </sheetViews>
  <sheetFormatPr defaultColWidth="9.08984375" defaultRowHeight="14.5"/>
  <cols>
    <col min="1" max="1" width="3.90625" style="23" customWidth="1"/>
    <col min="2" max="2" width="9.453125" style="23" customWidth="1"/>
    <col min="3" max="3" width="14.453125" style="23" customWidth="1"/>
    <col min="4" max="4" width="31.90625" style="23" customWidth="1"/>
    <col min="5" max="5" width="11.453125" style="23" customWidth="1"/>
    <col min="6" max="13" width="10.90625" style="23" customWidth="1"/>
    <col min="14" max="14" width="12.90625" style="23" customWidth="1"/>
    <col min="15" max="16" width="13" style="23" customWidth="1"/>
    <col min="17" max="17" width="21.90625" style="23" customWidth="1"/>
    <col min="18" max="18" width="29.54296875" style="23" bestFit="1" customWidth="1"/>
    <col min="19" max="22" width="9.08984375" style="23"/>
    <col min="23" max="23" width="14.54296875" style="23" bestFit="1" customWidth="1"/>
    <col min="24" max="24" width="29.54296875" style="23" bestFit="1" customWidth="1"/>
    <col min="25" max="16384" width="9.08984375" style="23"/>
  </cols>
  <sheetData>
    <row r="2" spans="2:12" ht="18.5">
      <c r="B2" s="3" t="s">
        <v>80</v>
      </c>
      <c r="C2" s="3"/>
      <c r="D2" s="3"/>
      <c r="E2" s="5" t="s">
        <v>739</v>
      </c>
      <c r="F2" s="92"/>
      <c r="G2" s="92"/>
      <c r="H2" s="22"/>
      <c r="I2" s="22"/>
      <c r="J2" s="22"/>
      <c r="K2" s="22"/>
      <c r="L2" s="22"/>
    </row>
    <row r="3" spans="2:12">
      <c r="B3" s="6" t="s">
        <v>512</v>
      </c>
      <c r="C3" s="6" t="s">
        <v>2</v>
      </c>
      <c r="D3" s="6" t="s">
        <v>544</v>
      </c>
      <c r="E3" s="6" t="s">
        <v>38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38" t="s">
        <v>66</v>
      </c>
    </row>
    <row r="4" spans="2:12" ht="32.75" customHeight="1" thickBot="1">
      <c r="B4" s="9" t="s">
        <v>513</v>
      </c>
      <c r="C4" s="9" t="s">
        <v>59</v>
      </c>
      <c r="D4" s="9" t="s">
        <v>47</v>
      </c>
      <c r="E4" s="9" t="s">
        <v>48</v>
      </c>
      <c r="F4" s="8" t="s">
        <v>49</v>
      </c>
      <c r="G4" s="8" t="s">
        <v>49</v>
      </c>
      <c r="H4" s="8" t="s">
        <v>49</v>
      </c>
      <c r="I4" s="8" t="s">
        <v>49</v>
      </c>
      <c r="J4" s="8" t="s">
        <v>49</v>
      </c>
      <c r="K4" s="8" t="s">
        <v>49</v>
      </c>
      <c r="L4" s="93"/>
    </row>
    <row r="5" spans="2:12">
      <c r="B5" s="21" t="str">
        <f>Processes!C23</f>
        <v>IE,National</v>
      </c>
      <c r="C5" s="21" t="str">
        <f>Processes!D23</f>
        <v>IMPBIOETH1G_S1</v>
      </c>
      <c r="D5" s="22" t="str">
        <f>Processes!E23</f>
        <v>Import of Ethanol 1st generation  - Step 1</v>
      </c>
      <c r="E5" s="22" t="str">
        <f>Commodities!$C$30</f>
        <v>BIOETH1G</v>
      </c>
      <c r="F5" s="50">
        <f>'SEAI-AEA_BioData'!K$23</f>
        <v>18.176172733352441</v>
      </c>
      <c r="G5" s="50">
        <f>'SEAI-AEA_BioData'!L$23</f>
        <v>17.579057991783699</v>
      </c>
      <c r="H5" s="50">
        <f>'SEAI-AEA_BioData'!M$23</f>
        <v>16.599789815610968</v>
      </c>
      <c r="I5" s="50">
        <f>'SEAI-AEA_BioData'!N$23</f>
        <v>15.883252125728479</v>
      </c>
      <c r="J5" s="50"/>
      <c r="K5" s="50"/>
      <c r="L5" s="22"/>
    </row>
    <row r="6" spans="2:12">
      <c r="B6" s="21" t="str">
        <f>Processes!C24</f>
        <v>IE,National</v>
      </c>
      <c r="C6" s="21" t="str">
        <f>Processes!D24</f>
        <v>IMPBIOETH1G_S2</v>
      </c>
      <c r="D6" s="22" t="str">
        <f>Processes!E24</f>
        <v>Import of Ethanol 1st generation  - Step 2</v>
      </c>
      <c r="E6" s="22" t="str">
        <f>Commodities!$C$30</f>
        <v>BIOETH1G</v>
      </c>
      <c r="F6" s="50">
        <f>'SEAI-AEA_BioData'!K$33</f>
        <v>18.916595012897677</v>
      </c>
      <c r="G6" s="50">
        <f>'SEAI-AEA_BioData'!L$33</f>
        <v>19.083787140536923</v>
      </c>
      <c r="H6" s="50">
        <f>'SEAI-AEA_BioData'!M$33</f>
        <v>18.916595012897677</v>
      </c>
      <c r="I6" s="50">
        <f>'SEAI-AEA_BioData'!N$33</f>
        <v>19.131556319862423</v>
      </c>
      <c r="J6" s="50">
        <f>I6*Imports_Fossil!$I$37/Imports_Fossil!$H$37</f>
        <v>20.390211340906003</v>
      </c>
      <c r="K6" s="50">
        <f>I6*Imports_Fossil!$J$37/Imports_Fossil!$H$37</f>
        <v>21.397135357740865</v>
      </c>
      <c r="L6" s="22"/>
    </row>
    <row r="7" spans="2:12">
      <c r="B7" s="22" t="str">
        <f>Processes!C25</f>
        <v>IE,National</v>
      </c>
      <c r="C7" s="22" t="str">
        <f>Processes!D25</f>
        <v>IMPBIOETH1G_S3</v>
      </c>
      <c r="D7" s="22" t="str">
        <f>Processes!E25</f>
        <v>Import of Ethanol 1st generation  - Step 3</v>
      </c>
      <c r="E7" s="22" t="str">
        <f>Commodities!$C$30</f>
        <v>BIOETH1G</v>
      </c>
      <c r="F7" s="50">
        <f>'SEAI-AEA_BioData'!K$44</f>
        <v>19.680901882105665</v>
      </c>
      <c r="G7" s="50">
        <f>'SEAI-AEA_BioData'!L$44</f>
        <v>20.684054647941146</v>
      </c>
      <c r="H7" s="50">
        <f>'SEAI-AEA_BioData'!M$44</f>
        <v>21.758861182764878</v>
      </c>
      <c r="I7" s="50">
        <f>'SEAI-AEA_BioData'!N$44</f>
        <v>23.550205407471097</v>
      </c>
      <c r="J7" s="50">
        <f>I7*Imports_Fossil!$I$37/Imports_Fossil!$H$37</f>
        <v>25.099561026383665</v>
      </c>
      <c r="K7" s="50">
        <f>I7*Imports_Fossil!$J$37/Imports_Fossil!$H$37</f>
        <v>26.339045521513725</v>
      </c>
      <c r="L7" s="22"/>
    </row>
    <row r="8" spans="2:12">
      <c r="B8" s="39" t="str">
        <f>Processes!C26</f>
        <v>IE,National</v>
      </c>
      <c r="C8" s="39" t="str">
        <f>Processes!D26</f>
        <v>IMPBIOETH1G_S4</v>
      </c>
      <c r="D8" s="39" t="str">
        <f>Processes!E26</f>
        <v>Import of Ethanol 1st generation  - Step 4</v>
      </c>
      <c r="E8" s="39" t="str">
        <f>Commodities!$C$30</f>
        <v>BIOETH1G</v>
      </c>
      <c r="F8" s="51">
        <f>'SEAI-AEA_BioData'!K$55</f>
        <v>20.636285468615647</v>
      </c>
      <c r="G8" s="51">
        <f>'SEAI-AEA_BioData'!L$55</f>
        <v>22.714244769274863</v>
      </c>
      <c r="H8" s="51">
        <f>'SEAI-AEA_BioData'!M$55</f>
        <v>25.174357504538072</v>
      </c>
      <c r="I8" s="51">
        <f>'SEAI-AEA_BioData'!N$55</f>
        <v>28.757045953950509</v>
      </c>
      <c r="J8" s="51">
        <f>I8*Imports_Fossil!$I$37/Imports_Fossil!$H$37</f>
        <v>30.648956871973571</v>
      </c>
      <c r="K8" s="51">
        <f>I8*Imports_Fossil!$J$37/Imports_Fossil!$H$37</f>
        <v>32.162485606392018</v>
      </c>
      <c r="L8" s="39"/>
    </row>
    <row r="9" spans="2:12">
      <c r="B9" s="22" t="str">
        <f>Processes!C27</f>
        <v>IE,National</v>
      </c>
      <c r="C9" s="22" t="str">
        <f>Processes!D27</f>
        <v>IMPBIODST1G_S1</v>
      </c>
      <c r="D9" s="22" t="str">
        <f>Processes!E27</f>
        <v>Import of Biodiesel 1st generation  - Step 1</v>
      </c>
      <c r="E9" s="22" t="str">
        <f>Commodities!$C$32</f>
        <v>BIODST1G</v>
      </c>
      <c r="F9" s="50">
        <f>'SEAI-AEA_BioData'!K$25</f>
        <v>31.360466227190216</v>
      </c>
      <c r="G9" s="50">
        <f>'SEAI-AEA_BioData'!L$25</f>
        <v>33.175695041559187</v>
      </c>
      <c r="H9" s="50">
        <f>'SEAI-AEA_BioData'!M$25</f>
        <v>31.862042610107956</v>
      </c>
      <c r="I9" s="50">
        <f>'SEAI-AEA_BioData'!N$25</f>
        <v>31.336581637527466</v>
      </c>
      <c r="J9" s="50"/>
      <c r="K9" s="50"/>
      <c r="L9" s="22"/>
    </row>
    <row r="10" spans="2:12">
      <c r="B10" s="22" t="str">
        <f>Processes!C28</f>
        <v>IE,National</v>
      </c>
      <c r="C10" s="22" t="str">
        <f>Processes!D28</f>
        <v>IMPBIODST1G_S2</v>
      </c>
      <c r="D10" s="22" t="str">
        <f>Processes!E28</f>
        <v>Import of Biodiesel 1st generation  - Step 2</v>
      </c>
      <c r="E10" s="22" t="str">
        <f>Commodities!$C$32</f>
        <v>BIODST1G</v>
      </c>
      <c r="F10" s="50">
        <f>'SEAI-AEA_BioData'!K$35</f>
        <v>32.650234068978691</v>
      </c>
      <c r="G10" s="50">
        <f>'SEAI-AEA_BioData'!L$35</f>
        <v>35.826884494124393</v>
      </c>
      <c r="H10" s="50">
        <f>'SEAI-AEA_BioData'!M$35</f>
        <v>35.97019203210089</v>
      </c>
      <c r="I10" s="50">
        <f>'SEAI-AEA_BioData'!N$35</f>
        <v>37.021113977261869</v>
      </c>
      <c r="J10" s="50">
        <f>I10*Imports_Fossil!$I$37/Imports_Fossil!$H$37</f>
        <v>39.456713581029099</v>
      </c>
      <c r="K10" s="50">
        <f>I10*Imports_Fossil!$J$37/Imports_Fossil!$H$37</f>
        <v>41.405193264042879</v>
      </c>
      <c r="L10" s="22"/>
    </row>
    <row r="11" spans="2:12">
      <c r="B11" s="22" t="str">
        <f>Processes!C29</f>
        <v>IE,National</v>
      </c>
      <c r="C11" s="22" t="str">
        <f>Processes!D29</f>
        <v>IMPBIODST1G_S3</v>
      </c>
      <c r="D11" s="22" t="str">
        <f>Processes!E29</f>
        <v>Import of Biodiesel 1st generation  - Step 3</v>
      </c>
      <c r="E11" s="22" t="str">
        <f>Commodities!$C$32</f>
        <v>BIODST1G</v>
      </c>
      <c r="F11" s="50">
        <f>'SEAI-AEA_BioData'!K$46</f>
        <v>33.916117321104423</v>
      </c>
      <c r="G11" s="50">
        <f>'SEAI-AEA_BioData'!L$46</f>
        <v>38.334766408713094</v>
      </c>
      <c r="H11" s="50">
        <f>'SEAI-AEA_BioData'!M$46</f>
        <v>40.460494888697809</v>
      </c>
      <c r="I11" s="50">
        <f>'SEAI-AEA_BioData'!N$46</f>
        <v>43.756568262157252</v>
      </c>
      <c r="J11" s="50">
        <f>I11*Imports_Fossil!$I$37/Imports_Fossil!$H$37</f>
        <v>46.635289858351811</v>
      </c>
      <c r="K11" s="50">
        <f>I11*Imports_Fossil!$J$37/Imports_Fossil!$H$37</f>
        <v>48.938267135307449</v>
      </c>
      <c r="L11" s="22"/>
    </row>
    <row r="12" spans="2:12">
      <c r="B12" s="39" t="str">
        <f>Processes!C30</f>
        <v>IE,National</v>
      </c>
      <c r="C12" s="39" t="str">
        <f>Processes!D30</f>
        <v>IMPBIODST1G_S4</v>
      </c>
      <c r="D12" s="39" t="str">
        <f>Processes!E30</f>
        <v>Import of Biodiesel 1st generation  - Step 4</v>
      </c>
      <c r="E12" s="39" t="str">
        <f>Commodities!$C$32</f>
        <v>BIODST1G</v>
      </c>
      <c r="F12" s="51">
        <f>'SEAI-AEA_BioData'!K$57</f>
        <v>35.540269418171391</v>
      </c>
      <c r="G12" s="51">
        <f>'SEAI-AEA_BioData'!L$57</f>
        <v>41.917454858125538</v>
      </c>
      <c r="H12" s="51">
        <f>'SEAI-AEA_BioData'!M$57</f>
        <v>46.527180663036205</v>
      </c>
      <c r="I12" s="51">
        <f>'SEAI-AEA_BioData'!N$57</f>
        <v>52.832712334002096</v>
      </c>
      <c r="J12" s="51">
        <f>I12*Imports_Fossil!$I$37/Imports_Fossil!$H$37</f>
        <v>56.308548671765386</v>
      </c>
      <c r="K12" s="51">
        <f>I12*Imports_Fossil!$J$37/Imports_Fossil!$H$37</f>
        <v>59.089217741976029</v>
      </c>
      <c r="L12" s="39"/>
    </row>
    <row r="13" spans="2:12">
      <c r="B13" s="448" t="str">
        <f>Processes!C32</f>
        <v>IE,National</v>
      </c>
      <c r="C13" s="448" t="str">
        <f>Processes!D32</f>
        <v>IMPBIOWPE_S1</v>
      </c>
      <c r="D13" s="448" t="str">
        <f>Processes!E32</f>
        <v>Import of Wood Pellets  - Step 1</v>
      </c>
      <c r="E13" s="448" t="str">
        <f>Commodities!$C$41</f>
        <v>BIOWPE</v>
      </c>
      <c r="F13" s="445">
        <f t="shared" ref="F13:K13" si="0">$F$67</f>
        <v>9.6388888888888893</v>
      </c>
      <c r="G13" s="445">
        <f t="shared" si="0"/>
        <v>9.6388888888888893</v>
      </c>
      <c r="H13" s="445">
        <f t="shared" si="0"/>
        <v>9.6388888888888893</v>
      </c>
      <c r="I13" s="445">
        <f t="shared" si="0"/>
        <v>9.6388888888888893</v>
      </c>
      <c r="J13" s="445">
        <f t="shared" si="0"/>
        <v>9.6388888888888893</v>
      </c>
      <c r="K13" s="445">
        <f t="shared" si="0"/>
        <v>9.6388888888888893</v>
      </c>
      <c r="L13" s="448"/>
    </row>
    <row r="14" spans="2:12">
      <c r="B14" s="448" t="str">
        <f>Processes!C33</f>
        <v>IE,National</v>
      </c>
      <c r="C14" s="448" t="str">
        <f>Processes!D33</f>
        <v>IMPBIOWPE_S2</v>
      </c>
      <c r="D14" s="448" t="str">
        <f>Processes!E33</f>
        <v>Import of Wood Pellets  - Step 2</v>
      </c>
      <c r="E14" s="448" t="str">
        <f>Commodities!$C$41</f>
        <v>BIOWPE</v>
      </c>
      <c r="F14" s="445">
        <f t="shared" ref="F14:K14" si="1">$F$68</f>
        <v>9.6388888888888893</v>
      </c>
      <c r="G14" s="445">
        <f t="shared" si="1"/>
        <v>9.6388888888888893</v>
      </c>
      <c r="H14" s="445">
        <f t="shared" si="1"/>
        <v>9.6388888888888893</v>
      </c>
      <c r="I14" s="445">
        <f t="shared" si="1"/>
        <v>9.6388888888888893</v>
      </c>
      <c r="J14" s="445">
        <f t="shared" si="1"/>
        <v>9.6388888888888893</v>
      </c>
      <c r="K14" s="445">
        <f t="shared" si="1"/>
        <v>9.6388888888888893</v>
      </c>
      <c r="L14" s="448"/>
    </row>
    <row r="15" spans="2:12">
      <c r="B15" s="448" t="str">
        <f>Processes!C34</f>
        <v>IE,National</v>
      </c>
      <c r="C15" s="448" t="str">
        <f>Processes!D34</f>
        <v>IMPBIOWPE_S3</v>
      </c>
      <c r="D15" s="448" t="str">
        <f>Processes!E34</f>
        <v>Import of Wood Pellets  - Step 3</v>
      </c>
      <c r="E15" s="448" t="str">
        <f>Commodities!$C$41</f>
        <v>BIOWPE</v>
      </c>
      <c r="F15" s="445">
        <f t="shared" ref="F15:K15" si="2">$F$69</f>
        <v>10.166666666666666</v>
      </c>
      <c r="G15" s="445">
        <f t="shared" si="2"/>
        <v>10.166666666666666</v>
      </c>
      <c r="H15" s="445">
        <f t="shared" si="2"/>
        <v>10.166666666666666</v>
      </c>
      <c r="I15" s="445">
        <f t="shared" si="2"/>
        <v>10.166666666666666</v>
      </c>
      <c r="J15" s="445">
        <f t="shared" si="2"/>
        <v>10.166666666666666</v>
      </c>
      <c r="K15" s="445">
        <f t="shared" si="2"/>
        <v>10.166666666666666</v>
      </c>
      <c r="L15" s="448"/>
    </row>
    <row r="16" spans="2:12">
      <c r="B16" s="443" t="str">
        <f>Processes!C35</f>
        <v>IE,National</v>
      </c>
      <c r="C16" s="443" t="str">
        <f>Processes!D35</f>
        <v>IMPBIOWPE_S4</v>
      </c>
      <c r="D16" s="443" t="str">
        <f>Processes!E35</f>
        <v>Import of Wood Pellets  - Step 4</v>
      </c>
      <c r="E16" s="443" t="str">
        <f>Commodities!$C$41</f>
        <v>BIOWPE</v>
      </c>
      <c r="F16" s="447">
        <f t="shared" ref="F16:K16" si="3">$F$70</f>
        <v>11.194444444444443</v>
      </c>
      <c r="G16" s="447">
        <f t="shared" si="3"/>
        <v>11.194444444444443</v>
      </c>
      <c r="H16" s="447">
        <f t="shared" si="3"/>
        <v>11.194444444444443</v>
      </c>
      <c r="I16" s="447">
        <f t="shared" si="3"/>
        <v>11.194444444444443</v>
      </c>
      <c r="J16" s="447">
        <f t="shared" si="3"/>
        <v>11.194444444444443</v>
      </c>
      <c r="K16" s="447">
        <f t="shared" si="3"/>
        <v>11.194444444444443</v>
      </c>
      <c r="L16" s="443"/>
    </row>
    <row r="17" spans="2:18">
      <c r="B17" s="22" t="str">
        <f>Processes!C36</f>
        <v>IE,National</v>
      </c>
      <c r="C17" s="22" t="str">
        <f>Processes!D36</f>
        <v>IMPBIOWCH_S1</v>
      </c>
      <c r="D17" s="22" t="str">
        <f>Processes!E36</f>
        <v>Import of Wood Chip  - Step 1</v>
      </c>
      <c r="E17" s="22" t="str">
        <f>Commodities!$C$42</f>
        <v>BIOWCH</v>
      </c>
      <c r="F17" s="50">
        <f>'SEAI-AEA_BioData'!K$19</f>
        <v>5.2068405464794116</v>
      </c>
      <c r="G17" s="50">
        <f>'SEAI-AEA_BioData'!L$19</f>
        <v>4.1559186013184295</v>
      </c>
      <c r="H17" s="50">
        <f>'SEAI-AEA_BioData'!M$19</f>
        <v>3.5588038597496894</v>
      </c>
      <c r="I17" s="50">
        <f>'SEAI-AEA_BioData'!N$19</f>
        <v>3.3916117321104422</v>
      </c>
      <c r="J17" s="50"/>
      <c r="K17" s="50"/>
      <c r="L17" s="22"/>
    </row>
    <row r="18" spans="2:18">
      <c r="B18" s="22" t="str">
        <f>Processes!C37</f>
        <v>IE,National</v>
      </c>
      <c r="C18" s="22" t="str">
        <f>Processes!D37</f>
        <v>IMPBIOWCH_S2</v>
      </c>
      <c r="D18" s="22" t="str">
        <f>Processes!E37</f>
        <v>Import of Wood Chip  - Step 2</v>
      </c>
      <c r="E18" s="22" t="str">
        <f>Commodities!$C$42</f>
        <v>BIOWCH</v>
      </c>
      <c r="F18" s="50">
        <f>'SEAI-AEA_BioData'!K$40</f>
        <v>5.3979172637814079</v>
      </c>
      <c r="G18" s="50">
        <f>'SEAI-AEA_BioData'!L$40</f>
        <v>4.4186490876086744</v>
      </c>
      <c r="H18" s="50">
        <f>'SEAI-AEA_BioData'!M$40</f>
        <v>3.9409572943536828</v>
      </c>
      <c r="I18" s="50">
        <f>'SEAI-AEA_BioData'!N$40</f>
        <v>3.8693035253654342</v>
      </c>
      <c r="J18" s="50"/>
      <c r="K18" s="50"/>
      <c r="L18" s="22"/>
    </row>
    <row r="19" spans="2:18">
      <c r="B19" s="22" t="str">
        <f>Processes!C38</f>
        <v>IE,National</v>
      </c>
      <c r="C19" s="22" t="str">
        <f>Processes!D38</f>
        <v>IMPBIOWCH_S3</v>
      </c>
      <c r="D19" s="22" t="str">
        <f>Processes!E38</f>
        <v>Import of Wood Chip  - Step 3</v>
      </c>
      <c r="E19" s="22" t="str">
        <f>Commodities!$C$42</f>
        <v>BIOWCH</v>
      </c>
      <c r="F19" s="50">
        <f>'SEAI-AEA_BioData'!K$29</f>
        <v>6.1383395433266452</v>
      </c>
      <c r="G19" s="50">
        <f>'SEAI-AEA_BioData'!L$29</f>
        <v>5.039648418840164</v>
      </c>
      <c r="H19" s="50">
        <f>'SEAI-AEA_BioData'!M$29</f>
        <v>4.4664182669341734</v>
      </c>
      <c r="I19" s="50">
        <f>'SEAI-AEA_BioData'!N$29</f>
        <v>4.3708799082831753</v>
      </c>
      <c r="J19" s="50"/>
      <c r="K19" s="50"/>
      <c r="L19" s="22"/>
    </row>
    <row r="20" spans="2:18">
      <c r="B20" s="39" t="str">
        <f>Processes!C39</f>
        <v>IE,National</v>
      </c>
      <c r="C20" s="39" t="str">
        <f>Processes!D39</f>
        <v>IMPBIOWCH_S4</v>
      </c>
      <c r="D20" s="39" t="str">
        <f>Processes!E39</f>
        <v>Import of Wood Chip  - Step 4</v>
      </c>
      <c r="E20" s="39" t="str">
        <f>Commodities!$C$42</f>
        <v>BIOWCH</v>
      </c>
      <c r="F20" s="51">
        <f>'SEAI-AEA_BioData'!K$51</f>
        <v>6.3771854399541414</v>
      </c>
      <c r="G20" s="51">
        <f>'SEAI-AEA_BioData'!L$51</f>
        <v>5.3979172637814079</v>
      </c>
      <c r="H20" s="51">
        <f>'SEAI-AEA_BioData'!M$51</f>
        <v>4.9918792395146649</v>
      </c>
      <c r="I20" s="51">
        <f>'SEAI-AEA_BioData'!N$51</f>
        <v>5.039648418840164</v>
      </c>
      <c r="J20" s="51"/>
      <c r="K20" s="51"/>
      <c r="L20" s="39"/>
    </row>
    <row r="21" spans="2:18">
      <c r="B21" s="22"/>
      <c r="C21" s="22"/>
      <c r="D21" s="22"/>
      <c r="E21" s="22"/>
      <c r="F21" s="50"/>
      <c r="G21" s="50"/>
      <c r="H21" s="50"/>
      <c r="I21" s="50"/>
      <c r="J21" s="50"/>
      <c r="K21" s="50"/>
      <c r="L21" s="22"/>
    </row>
    <row r="22" spans="2:18" ht="18.5">
      <c r="B22" s="3" t="s">
        <v>80</v>
      </c>
      <c r="C22" s="3"/>
      <c r="D22" s="3"/>
      <c r="F22" s="58" t="s">
        <v>740</v>
      </c>
      <c r="H22" s="92"/>
      <c r="I22" s="22"/>
      <c r="J22" s="22"/>
      <c r="K22" s="22"/>
      <c r="L22" s="22"/>
      <c r="M22" s="22"/>
    </row>
    <row r="23" spans="2:18" ht="30.75" customHeight="1">
      <c r="B23" s="6" t="s">
        <v>512</v>
      </c>
      <c r="C23" s="6" t="s">
        <v>2</v>
      </c>
      <c r="D23" s="6" t="s">
        <v>544</v>
      </c>
      <c r="E23" s="6" t="s">
        <v>558</v>
      </c>
      <c r="F23" s="6" t="s">
        <v>38</v>
      </c>
      <c r="G23" s="7" t="str">
        <f>Imports_Fossil!H4</f>
        <v>2018~MEUR2018</v>
      </c>
      <c r="H23" s="7" t="str">
        <f>Imports_Fossil!I4</f>
        <v>2019~MEUR2019</v>
      </c>
      <c r="I23" s="7" t="str">
        <f>Imports_Fossil!J4</f>
        <v>2025~MEUR2019</v>
      </c>
      <c r="J23" s="7" t="str">
        <f>Imports_Fossil!K4</f>
        <v>2030~MEUR2019</v>
      </c>
      <c r="K23" s="7" t="str">
        <f>Imports_Fossil!L4</f>
        <v>2035~MEUR2019</v>
      </c>
      <c r="L23" s="7" t="str">
        <f>Imports_Fossil!M4</f>
        <v>2040~MEUR2019</v>
      </c>
      <c r="M23" s="38" t="s">
        <v>66</v>
      </c>
    </row>
    <row r="24" spans="2:18" ht="26.5" thickBot="1">
      <c r="B24" s="9" t="s">
        <v>513</v>
      </c>
      <c r="C24" s="9" t="s">
        <v>59</v>
      </c>
      <c r="D24" s="9" t="s">
        <v>47</v>
      </c>
      <c r="E24" s="9" t="s">
        <v>567</v>
      </c>
      <c r="F24" s="9" t="s">
        <v>48</v>
      </c>
      <c r="G24" s="8" t="s">
        <v>49</v>
      </c>
      <c r="H24" s="8" t="s">
        <v>49</v>
      </c>
      <c r="I24" s="8" t="s">
        <v>49</v>
      </c>
      <c r="J24" s="8" t="s">
        <v>49</v>
      </c>
      <c r="K24" s="8" t="s">
        <v>49</v>
      </c>
      <c r="L24" s="8" t="s">
        <v>49</v>
      </c>
      <c r="M24" s="93"/>
    </row>
    <row r="25" spans="2:18">
      <c r="B25" s="206" t="str">
        <f>Processes!C31</f>
        <v>IE,National</v>
      </c>
      <c r="C25" s="206" t="str">
        <f>Processes!D31</f>
        <v>IMPBIOJKR_S1</v>
      </c>
      <c r="D25" s="206" t="str">
        <f>Processes!E31</f>
        <v>Import of Bio Jet Kerosene - Step 1</v>
      </c>
      <c r="E25" s="206" t="s">
        <v>13</v>
      </c>
      <c r="F25" s="206" t="str">
        <f>Commodities!C36</f>
        <v>BIOJKR</v>
      </c>
      <c r="G25" s="207">
        <f>Imports_Fossil!H18*1.6</f>
        <v>26.566026131233826</v>
      </c>
      <c r="H25" s="207">
        <f>Imports_Fossil!I16*1.6</f>
        <v>25.964334287665327</v>
      </c>
      <c r="I25" s="207">
        <f>Imports_Fossil!J16*1.6</f>
        <v>29.261392609908548</v>
      </c>
      <c r="J25" s="207">
        <f>Imports_Fossil!K16*1.6</f>
        <v>31.322054061310553</v>
      </c>
      <c r="K25" s="207">
        <f>Imports_Fossil!L16*1.6</f>
        <v>33.382715512712565</v>
      </c>
      <c r="L25" s="207">
        <f>Imports_Fossil!M16*1.6</f>
        <v>35.031244673834173</v>
      </c>
      <c r="M25" s="270" t="s">
        <v>566</v>
      </c>
    </row>
    <row r="26" spans="2:18">
      <c r="B26" s="22"/>
      <c r="C26" s="22"/>
      <c r="D26" s="22"/>
      <c r="E26" s="22"/>
      <c r="F26" s="42"/>
      <c r="G26" s="22"/>
      <c r="H26" s="22"/>
      <c r="I26" s="22"/>
      <c r="J26" s="22"/>
      <c r="K26" s="22"/>
      <c r="L26" s="22"/>
      <c r="M26" s="22"/>
    </row>
    <row r="27" spans="2:18" ht="26">
      <c r="B27" s="3" t="s">
        <v>108</v>
      </c>
      <c r="C27" s="3"/>
      <c r="D27" s="3"/>
      <c r="E27" s="5" t="s">
        <v>738</v>
      </c>
      <c r="F27" s="42"/>
      <c r="G27" s="22"/>
      <c r="H27" s="22"/>
      <c r="I27" s="22"/>
      <c r="J27" s="22"/>
      <c r="K27" s="22"/>
      <c r="L27" s="22"/>
      <c r="N27" s="129" t="s">
        <v>152</v>
      </c>
      <c r="O27" s="127"/>
      <c r="P27" s="127"/>
      <c r="Q27" s="127"/>
      <c r="R27" s="127"/>
    </row>
    <row r="28" spans="2:18">
      <c r="B28" s="6" t="s">
        <v>512</v>
      </c>
      <c r="C28" s="6" t="s">
        <v>2</v>
      </c>
      <c r="D28" s="6" t="s">
        <v>544</v>
      </c>
      <c r="E28" s="6" t="s">
        <v>38</v>
      </c>
      <c r="F28" s="7" t="s">
        <v>275</v>
      </c>
      <c r="G28" s="7" t="s">
        <v>109</v>
      </c>
      <c r="H28" s="7" t="s">
        <v>110</v>
      </c>
      <c r="I28" s="7" t="s">
        <v>111</v>
      </c>
      <c r="J28" s="7" t="s">
        <v>112</v>
      </c>
      <c r="K28" s="38" t="s">
        <v>66</v>
      </c>
      <c r="N28" s="23" t="s">
        <v>153</v>
      </c>
    </row>
    <row r="29" spans="2:18" ht="24.9" customHeight="1" thickBot="1">
      <c r="B29" s="9" t="s">
        <v>513</v>
      </c>
      <c r="C29" s="9" t="s">
        <v>59</v>
      </c>
      <c r="D29" s="9" t="s">
        <v>47</v>
      </c>
      <c r="E29" s="9" t="s">
        <v>48</v>
      </c>
      <c r="F29" s="8" t="s">
        <v>49</v>
      </c>
      <c r="G29" s="8" t="s">
        <v>49</v>
      </c>
      <c r="H29" s="8" t="s">
        <v>49</v>
      </c>
      <c r="I29" s="8" t="s">
        <v>49</v>
      </c>
      <c r="J29" s="8" t="s">
        <v>49</v>
      </c>
      <c r="K29" s="93"/>
      <c r="N29" s="128"/>
      <c r="O29" s="128"/>
      <c r="P29" s="153" t="s">
        <v>154</v>
      </c>
      <c r="Q29" s="153"/>
      <c r="R29" s="153" t="s">
        <v>155</v>
      </c>
    </row>
    <row r="30" spans="2:18" ht="15" thickBot="1">
      <c r="B30" s="43" t="str">
        <f t="shared" ref="B30" si="4">B13</f>
        <v>IE,National</v>
      </c>
      <c r="C30" s="43" t="str">
        <f t="shared" ref="C30:D30" si="5">C13</f>
        <v>IMPBIOWPE_S1</v>
      </c>
      <c r="D30" s="43" t="str">
        <f t="shared" si="5"/>
        <v>Import of Wood Pellets  - Step 1</v>
      </c>
      <c r="E30" s="22" t="str">
        <f>Commodities!$C$41</f>
        <v>BIOWPE</v>
      </c>
      <c r="F30" s="94">
        <f t="shared" ref="F30:F37" si="6">SUM($P$30:$R$30)</f>
        <v>4.8499999999999996</v>
      </c>
      <c r="G30" s="94">
        <f>SUM($P$30:$Q$30)+$R$30*(Imports_Fossil!G$37/Imports_Fossil!$E$37)</f>
        <v>4.3203296703296701</v>
      </c>
      <c r="H30" s="94">
        <f>SUM($P$30:$Q$30)+$R$30*(Imports_Fossil!H$37/Imports_Fossil!$E$37)</f>
        <v>4.4527472527472529</v>
      </c>
      <c r="I30" s="94">
        <f>SUM($P$30:$Q$30)+$R$30*(Imports_Fossil!I$37/Imports_Fossil!$E$37)</f>
        <v>4.5851648351648358</v>
      </c>
      <c r="J30" s="94">
        <f>SUM($P$30:$Q$30)+$R$30*(Imports_Fossil!J$37/Imports_Fossil!$E$37)</f>
        <v>4.6910989010989006</v>
      </c>
      <c r="K30" s="480" t="s">
        <v>113</v>
      </c>
      <c r="N30" s="130" t="s">
        <v>156</v>
      </c>
      <c r="O30" s="151" t="s">
        <v>157</v>
      </c>
      <c r="P30" s="144">
        <v>0.53</v>
      </c>
      <c r="Q30" s="144">
        <v>1.91</v>
      </c>
      <c r="R30" s="144">
        <v>2.41</v>
      </c>
    </row>
    <row r="31" spans="2:18">
      <c r="B31" s="21" t="str">
        <f t="shared" ref="B31" si="7">B14</f>
        <v>IE,National</v>
      </c>
      <c r="C31" s="21" t="str">
        <f t="shared" ref="C31:D31" si="8">C14</f>
        <v>IMPBIOWPE_S2</v>
      </c>
      <c r="D31" s="21" t="str">
        <f t="shared" si="8"/>
        <v>Import of Wood Pellets  - Step 2</v>
      </c>
      <c r="E31" s="22" t="str">
        <f>Commodities!$C$41</f>
        <v>BIOWPE</v>
      </c>
      <c r="F31" s="41">
        <f t="shared" si="6"/>
        <v>4.8499999999999996</v>
      </c>
      <c r="G31" s="41">
        <f>SUM($P$30:$Q$30)+$R$30*(Imports_Fossil!G$37/Imports_Fossil!$E$37)</f>
        <v>4.3203296703296701</v>
      </c>
      <c r="H31" s="41">
        <f>SUM($P$30:$Q$30)+$R$30*(Imports_Fossil!H$37/Imports_Fossil!$E$37)</f>
        <v>4.4527472527472529</v>
      </c>
      <c r="I31" s="41">
        <f>SUM($P$30:$Q$30)+$R$30*(Imports_Fossil!I$37/Imports_Fossil!$E$37)</f>
        <v>4.5851648351648358</v>
      </c>
      <c r="J31" s="41">
        <f>SUM($P$30:$Q$30)+$R$30*(Imports_Fossil!J$37/Imports_Fossil!$E$37)</f>
        <v>4.6910989010989006</v>
      </c>
      <c r="K31" s="481"/>
      <c r="N31" s="152"/>
      <c r="O31" s="149"/>
      <c r="P31" s="149"/>
      <c r="Q31" s="149"/>
    </row>
    <row r="32" spans="2:18">
      <c r="B32" s="21" t="str">
        <f t="shared" ref="B32" si="9">B15</f>
        <v>IE,National</v>
      </c>
      <c r="C32" s="21" t="str">
        <f t="shared" ref="C32:D32" si="10">C15</f>
        <v>IMPBIOWPE_S3</v>
      </c>
      <c r="D32" s="21" t="str">
        <f t="shared" si="10"/>
        <v>Import of Wood Pellets  - Step 3</v>
      </c>
      <c r="E32" s="22" t="str">
        <f>Commodities!$C$41</f>
        <v>BIOWPE</v>
      </c>
      <c r="F32" s="41">
        <f t="shared" si="6"/>
        <v>4.8499999999999996</v>
      </c>
      <c r="G32" s="41">
        <f>SUM($P$30:$Q$30)+$R$30*(Imports_Fossil!G$37/Imports_Fossil!$E$37)</f>
        <v>4.3203296703296701</v>
      </c>
      <c r="H32" s="41">
        <f>SUM($P$30:$Q$30)+$R$30*(Imports_Fossil!H$37/Imports_Fossil!$E$37)</f>
        <v>4.4527472527472529</v>
      </c>
      <c r="I32" s="41">
        <f>SUM($P$30:$Q$30)+$R$30*(Imports_Fossil!I$37/Imports_Fossil!$E$37)</f>
        <v>4.5851648351648358</v>
      </c>
      <c r="J32" s="41">
        <f>SUM($P$30:$Q$30)+$R$30*(Imports_Fossil!J$37/Imports_Fossil!$E$37)</f>
        <v>4.6910989010989006</v>
      </c>
      <c r="K32" s="481"/>
      <c r="M32" s="22"/>
    </row>
    <row r="33" spans="2:23">
      <c r="B33" s="45" t="str">
        <f t="shared" ref="B33" si="11">B16</f>
        <v>IE,National</v>
      </c>
      <c r="C33" s="45" t="str">
        <f t="shared" ref="C33:D33" si="12">C16</f>
        <v>IMPBIOWPE_S4</v>
      </c>
      <c r="D33" s="45" t="str">
        <f t="shared" si="12"/>
        <v>Import of Wood Pellets  - Step 4</v>
      </c>
      <c r="E33" s="39" t="str">
        <f>Commodities!$C$41</f>
        <v>BIOWPE</v>
      </c>
      <c r="F33" s="28">
        <f t="shared" si="6"/>
        <v>4.8499999999999996</v>
      </c>
      <c r="G33" s="28">
        <f>SUM($P$30:$Q$30)+$R$30*(Imports_Fossil!G$37/Imports_Fossil!$E$37)</f>
        <v>4.3203296703296701</v>
      </c>
      <c r="H33" s="28">
        <f>SUM($P$30:$Q$30)+$R$30*(Imports_Fossil!H$37/Imports_Fossil!$E$37)</f>
        <v>4.4527472527472529</v>
      </c>
      <c r="I33" s="28">
        <f>SUM($P$30:$Q$30)+$R$30*(Imports_Fossil!I$37/Imports_Fossil!$E$37)</f>
        <v>4.5851648351648358</v>
      </c>
      <c r="J33" s="28">
        <f>SUM($P$30:$Q$30)+$R$30*(Imports_Fossil!J$37/Imports_Fossil!$E$37)</f>
        <v>4.6910989010989006</v>
      </c>
      <c r="K33" s="481"/>
      <c r="M33" s="22"/>
    </row>
    <row r="34" spans="2:23">
      <c r="B34" s="95" t="str">
        <f t="shared" ref="B34" si="13">B17</f>
        <v>IE,National</v>
      </c>
      <c r="C34" s="95" t="str">
        <f t="shared" ref="C34:D34" si="14">C17</f>
        <v>IMPBIOWCH_S1</v>
      </c>
      <c r="D34" s="95" t="str">
        <f t="shared" si="14"/>
        <v>Import of Wood Chip  - Step 1</v>
      </c>
      <c r="E34" s="22" t="str">
        <f>Commodities!$C$42</f>
        <v>BIOWCH</v>
      </c>
      <c r="F34" s="96">
        <f t="shared" si="6"/>
        <v>4.8499999999999996</v>
      </c>
      <c r="G34" s="96">
        <f>SUM($P$30:$Q$30)+$R$30*(Imports_Fossil!G$37/Imports_Fossil!$E$37)</f>
        <v>4.3203296703296701</v>
      </c>
      <c r="H34" s="96">
        <f>SUM($P$30:$Q$30)+$R$30*(Imports_Fossil!H$37/Imports_Fossil!$E$37)</f>
        <v>4.4527472527472529</v>
      </c>
      <c r="I34" s="96">
        <f>SUM($P$30:$Q$30)+$R$30*(Imports_Fossil!I$37/Imports_Fossil!$E$37)</f>
        <v>4.5851648351648358</v>
      </c>
      <c r="J34" s="96">
        <f>SUM($P$30:$Q$30)+$R$30*(Imports_Fossil!J$37/Imports_Fossil!$E$37)</f>
        <v>4.6910989010989006</v>
      </c>
      <c r="K34" s="481"/>
      <c r="M34" s="22"/>
    </row>
    <row r="35" spans="2:23">
      <c r="B35" s="21" t="str">
        <f t="shared" ref="B35" si="15">B18</f>
        <v>IE,National</v>
      </c>
      <c r="C35" s="21" t="str">
        <f t="shared" ref="C35:D35" si="16">C18</f>
        <v>IMPBIOWCH_S2</v>
      </c>
      <c r="D35" s="21" t="str">
        <f t="shared" si="16"/>
        <v>Import of Wood Chip  - Step 2</v>
      </c>
      <c r="E35" s="22" t="str">
        <f>Commodities!$C$42</f>
        <v>BIOWCH</v>
      </c>
      <c r="F35" s="41">
        <f t="shared" si="6"/>
        <v>4.8499999999999996</v>
      </c>
      <c r="G35" s="41">
        <f>SUM($P$30:$Q$30)+$R$30*(Imports_Fossil!G$37/Imports_Fossil!$E$37)</f>
        <v>4.3203296703296701</v>
      </c>
      <c r="H35" s="41">
        <f>SUM($P$30:$Q$30)+$R$30*(Imports_Fossil!H$37/Imports_Fossil!$E$37)</f>
        <v>4.4527472527472529</v>
      </c>
      <c r="I35" s="41">
        <f>SUM($P$30:$Q$30)+$R$30*(Imports_Fossil!I$37/Imports_Fossil!$E$37)</f>
        <v>4.5851648351648358</v>
      </c>
      <c r="J35" s="41">
        <f>SUM($P$30:$Q$30)+$R$30*(Imports_Fossil!J$37/Imports_Fossil!$E$37)</f>
        <v>4.6910989010989006</v>
      </c>
      <c r="K35" s="481"/>
      <c r="M35" s="22"/>
    </row>
    <row r="36" spans="2:23">
      <c r="B36" s="21" t="str">
        <f t="shared" ref="B36" si="17">B19</f>
        <v>IE,National</v>
      </c>
      <c r="C36" s="21" t="str">
        <f t="shared" ref="C36:D36" si="18">C19</f>
        <v>IMPBIOWCH_S3</v>
      </c>
      <c r="D36" s="21" t="str">
        <f t="shared" si="18"/>
        <v>Import of Wood Chip  - Step 3</v>
      </c>
      <c r="E36" s="22" t="str">
        <f>Commodities!$C$42</f>
        <v>BIOWCH</v>
      </c>
      <c r="F36" s="41">
        <f t="shared" si="6"/>
        <v>4.8499999999999996</v>
      </c>
      <c r="G36" s="41">
        <f>SUM($P$30:$Q$30)+$R$30*(Imports_Fossil!G$37/Imports_Fossil!$E$37)</f>
        <v>4.3203296703296701</v>
      </c>
      <c r="H36" s="41">
        <f>SUM($P$30:$Q$30)+$R$30*(Imports_Fossil!H$37/Imports_Fossil!$E$37)</f>
        <v>4.4527472527472529</v>
      </c>
      <c r="I36" s="41">
        <f>SUM($P$30:$Q$30)+$R$30*(Imports_Fossil!I$37/Imports_Fossil!$E$37)</f>
        <v>4.5851648351648358</v>
      </c>
      <c r="J36" s="41">
        <f>SUM($P$30:$Q$30)+$R$30*(Imports_Fossil!J$37/Imports_Fossil!$E$37)</f>
        <v>4.6910989010989006</v>
      </c>
      <c r="K36" s="481"/>
      <c r="M36" s="22"/>
    </row>
    <row r="37" spans="2:23">
      <c r="B37" s="45" t="str">
        <f t="shared" ref="B37" si="19">B20</f>
        <v>IE,National</v>
      </c>
      <c r="C37" s="45" t="str">
        <f t="shared" ref="C37:D37" si="20">C20</f>
        <v>IMPBIOWCH_S4</v>
      </c>
      <c r="D37" s="45" t="str">
        <f t="shared" si="20"/>
        <v>Import of Wood Chip  - Step 4</v>
      </c>
      <c r="E37" s="39" t="str">
        <f>Commodities!$C$42</f>
        <v>BIOWCH</v>
      </c>
      <c r="F37" s="28">
        <f t="shared" si="6"/>
        <v>4.8499999999999996</v>
      </c>
      <c r="G37" s="28">
        <f>SUM($P$30:$Q$30)+$R$30*(Imports_Fossil!G$37/Imports_Fossil!$E$37)</f>
        <v>4.3203296703296701</v>
      </c>
      <c r="H37" s="28">
        <f>SUM($P$30:$Q$30)+$R$30*(Imports_Fossil!H$37/Imports_Fossil!$E$37)</f>
        <v>4.4527472527472529</v>
      </c>
      <c r="I37" s="28">
        <f>SUM($P$30:$Q$30)+$R$30*(Imports_Fossil!I$37/Imports_Fossil!$E$37)</f>
        <v>4.5851648351648358</v>
      </c>
      <c r="J37" s="28">
        <f>SUM($P$30:$Q$30)+$R$30*(Imports_Fossil!J$37/Imports_Fossil!$E$37)</f>
        <v>4.6910989010989006</v>
      </c>
      <c r="K37" s="482"/>
      <c r="M37" s="22"/>
    </row>
    <row r="38" spans="2:23">
      <c r="B38" s="22"/>
      <c r="C38" s="22"/>
      <c r="D38" s="22"/>
      <c r="E38" s="22"/>
      <c r="F38" s="42"/>
      <c r="G38" s="22"/>
      <c r="H38" s="22"/>
      <c r="I38" s="22"/>
      <c r="J38" s="22"/>
      <c r="K38" s="22"/>
      <c r="L38" s="22"/>
      <c r="M38" s="22"/>
    </row>
    <row r="39" spans="2:23">
      <c r="G39" s="24"/>
      <c r="H39" s="24"/>
      <c r="I39" s="24"/>
      <c r="J39" s="24"/>
    </row>
    <row r="40" spans="2:23" ht="18.5">
      <c r="B40" s="3" t="s">
        <v>81</v>
      </c>
      <c r="C40" s="3"/>
      <c r="D40" s="4"/>
      <c r="E40" s="5" t="s">
        <v>737</v>
      </c>
      <c r="I40" s="24"/>
      <c r="J40" s="24"/>
      <c r="K40" s="24"/>
      <c r="L40" s="24"/>
      <c r="R40"/>
      <c r="S40"/>
      <c r="T40"/>
      <c r="U40"/>
      <c r="V40"/>
      <c r="W40"/>
    </row>
    <row r="41" spans="2:23">
      <c r="B41" s="6" t="s">
        <v>512</v>
      </c>
      <c r="C41" s="6" t="s">
        <v>2</v>
      </c>
      <c r="D41" s="6" t="s">
        <v>544</v>
      </c>
      <c r="E41" s="6" t="s">
        <v>38</v>
      </c>
      <c r="F41" s="7">
        <v>2018</v>
      </c>
      <c r="G41" s="7">
        <v>2020</v>
      </c>
      <c r="H41" s="7">
        <v>2025</v>
      </c>
      <c r="I41" s="7">
        <v>2030</v>
      </c>
      <c r="J41" s="7">
        <v>2035</v>
      </c>
      <c r="K41" s="7">
        <v>2040</v>
      </c>
      <c r="L41" s="7">
        <v>2045</v>
      </c>
      <c r="M41" s="7">
        <v>2050</v>
      </c>
      <c r="N41" s="195">
        <v>0</v>
      </c>
      <c r="O41" s="38" t="s">
        <v>66</v>
      </c>
      <c r="P41" s="7"/>
      <c r="R41"/>
      <c r="S41"/>
      <c r="T41"/>
      <c r="U41"/>
      <c r="V41"/>
      <c r="W41"/>
    </row>
    <row r="42" spans="2:23" ht="26.75" customHeight="1" thickBot="1">
      <c r="B42" s="8" t="s">
        <v>513</v>
      </c>
      <c r="C42" s="8" t="s">
        <v>59</v>
      </c>
      <c r="D42" s="8" t="s">
        <v>47</v>
      </c>
      <c r="E42" s="8" t="s">
        <v>48</v>
      </c>
      <c r="F42" s="8" t="s">
        <v>10</v>
      </c>
      <c r="G42" s="8" t="s">
        <v>10</v>
      </c>
      <c r="H42" s="8" t="s">
        <v>10</v>
      </c>
      <c r="I42" s="8" t="s">
        <v>10</v>
      </c>
      <c r="J42" s="8" t="s">
        <v>10</v>
      </c>
      <c r="K42" s="8" t="s">
        <v>10</v>
      </c>
      <c r="L42" s="8" t="s">
        <v>10</v>
      </c>
      <c r="M42" s="8" t="s">
        <v>10</v>
      </c>
      <c r="N42" s="8" t="s">
        <v>434</v>
      </c>
      <c r="O42" s="8"/>
      <c r="P42" s="8"/>
      <c r="R42"/>
      <c r="S42"/>
      <c r="T42"/>
      <c r="U42"/>
      <c r="V42"/>
      <c r="W42"/>
    </row>
    <row r="43" spans="2:23">
      <c r="B43" s="43" t="str">
        <f>Imports_Bio!B5</f>
        <v>IE,National</v>
      </c>
      <c r="C43" s="43" t="str">
        <f>Imports_Bio!C5</f>
        <v>IMPBIOETH1G_S1</v>
      </c>
      <c r="D43" s="43" t="str">
        <f>Imports_Bio!D5</f>
        <v>Import of Ethanol 1st generation  - Step 1</v>
      </c>
      <c r="E43" s="44" t="str">
        <f>Commodities!$C$30</f>
        <v>BIOETH1G</v>
      </c>
      <c r="F43" s="146">
        <f>'EB2018'!AJ3*Conversions!$C$2</f>
        <v>0.95614079147278108</v>
      </c>
      <c r="G43" s="52">
        <f>F43</f>
        <v>0.95614079147278108</v>
      </c>
      <c r="H43" s="52">
        <f t="shared" ref="H43:M43" si="21">G43</f>
        <v>0.95614079147278108</v>
      </c>
      <c r="I43" s="52">
        <f t="shared" si="21"/>
        <v>0.95614079147278108</v>
      </c>
      <c r="J43" s="52">
        <f t="shared" si="21"/>
        <v>0.95614079147278108</v>
      </c>
      <c r="K43" s="52">
        <f t="shared" si="21"/>
        <v>0.95614079147278108</v>
      </c>
      <c r="L43" s="52">
        <f t="shared" si="21"/>
        <v>0.95614079147278108</v>
      </c>
      <c r="M43" s="52">
        <f t="shared" si="21"/>
        <v>0.95614079147278108</v>
      </c>
      <c r="N43" s="196">
        <v>5</v>
      </c>
      <c r="O43" s="61" t="s">
        <v>450</v>
      </c>
      <c r="P43" s="52"/>
      <c r="R43"/>
      <c r="S43"/>
      <c r="T43"/>
      <c r="U43"/>
      <c r="V43"/>
      <c r="W43"/>
    </row>
    <row r="44" spans="2:23">
      <c r="B44" s="21" t="str">
        <f>Imports_Bio!B6</f>
        <v>IE,National</v>
      </c>
      <c r="C44" s="21" t="str">
        <f>Imports_Bio!C6</f>
        <v>IMPBIOETH1G_S2</v>
      </c>
      <c r="D44" s="21" t="str">
        <f>Imports_Bio!D6</f>
        <v>Import of Ethanol 1st generation  - Step 2</v>
      </c>
      <c r="E44" s="22" t="str">
        <f>Commodities!$C$30</f>
        <v>BIOETH1G</v>
      </c>
      <c r="F44" s="148">
        <v>0</v>
      </c>
      <c r="G44" s="50">
        <f>G43*2</f>
        <v>1.9122815829455622</v>
      </c>
      <c r="H44" s="50">
        <f t="shared" ref="H44:M45" si="22">H43*2</f>
        <v>1.9122815829455622</v>
      </c>
      <c r="I44" s="50">
        <f t="shared" si="22"/>
        <v>1.9122815829455622</v>
      </c>
      <c r="J44" s="50">
        <f t="shared" si="22"/>
        <v>1.9122815829455622</v>
      </c>
      <c r="K44" s="50">
        <f t="shared" si="22"/>
        <v>1.9122815829455622</v>
      </c>
      <c r="L44" s="50">
        <f t="shared" si="22"/>
        <v>1.9122815829455622</v>
      </c>
      <c r="M44" s="50">
        <f t="shared" si="22"/>
        <v>1.9122815829455622</v>
      </c>
      <c r="N44" s="197">
        <v>5</v>
      </c>
      <c r="O44" s="62" t="s">
        <v>214</v>
      </c>
      <c r="P44" s="50"/>
      <c r="R44"/>
      <c r="S44"/>
      <c r="T44"/>
      <c r="U44"/>
      <c r="V44"/>
      <c r="W44"/>
    </row>
    <row r="45" spans="2:23">
      <c r="B45" s="21" t="str">
        <f>Imports_Bio!B7</f>
        <v>IE,National</v>
      </c>
      <c r="C45" s="21" t="str">
        <f>Imports_Bio!C7</f>
        <v>IMPBIOETH1G_S3</v>
      </c>
      <c r="D45" s="21" t="str">
        <f>Imports_Bio!D7</f>
        <v>Import of Ethanol 1st generation  - Step 3</v>
      </c>
      <c r="E45" s="22" t="str">
        <f>Commodities!$C$30</f>
        <v>BIOETH1G</v>
      </c>
      <c r="F45" s="148">
        <v>0</v>
      </c>
      <c r="G45" s="50">
        <f>G44*2</f>
        <v>3.8245631658911243</v>
      </c>
      <c r="H45" s="50">
        <f t="shared" si="22"/>
        <v>3.8245631658911243</v>
      </c>
      <c r="I45" s="50">
        <f t="shared" si="22"/>
        <v>3.8245631658911243</v>
      </c>
      <c r="J45" s="50">
        <f t="shared" si="22"/>
        <v>3.8245631658911243</v>
      </c>
      <c r="K45" s="50">
        <f t="shared" si="22"/>
        <v>3.8245631658911243</v>
      </c>
      <c r="L45" s="50">
        <f t="shared" si="22"/>
        <v>3.8245631658911243</v>
      </c>
      <c r="M45" s="50">
        <f t="shared" si="22"/>
        <v>3.8245631658911243</v>
      </c>
      <c r="N45" s="197">
        <v>5</v>
      </c>
      <c r="O45" s="62" t="s">
        <v>215</v>
      </c>
      <c r="P45" s="50"/>
      <c r="R45"/>
      <c r="S45"/>
      <c r="T45"/>
      <c r="U45"/>
      <c r="V45"/>
      <c r="W45"/>
    </row>
    <row r="46" spans="2:23">
      <c r="B46" s="45" t="str">
        <f>"*"&amp;Imports_Bio!B8</f>
        <v>*IE,National</v>
      </c>
      <c r="C46" s="45" t="str">
        <f>"*"&amp;Imports_Bio!C8</f>
        <v>*IMPBIOETH1G_S4</v>
      </c>
      <c r="D46" s="45" t="str">
        <f>Imports_Bio!D8</f>
        <v>Import of Ethanol 1st generation  - Step 4</v>
      </c>
      <c r="E46" s="39" t="str">
        <f>Commodities!$C$30</f>
        <v>BIOETH1G</v>
      </c>
      <c r="F46" s="150">
        <v>0</v>
      </c>
      <c r="G46" s="51">
        <v>0</v>
      </c>
      <c r="H46" s="51">
        <v>0</v>
      </c>
      <c r="I46" s="51">
        <v>0</v>
      </c>
      <c r="J46" s="51"/>
      <c r="K46" s="51">
        <v>0</v>
      </c>
      <c r="L46" s="51">
        <v>0</v>
      </c>
      <c r="M46" s="51">
        <v>0</v>
      </c>
      <c r="N46" s="198">
        <v>5</v>
      </c>
      <c r="O46" s="63" t="s">
        <v>216</v>
      </c>
      <c r="P46" s="51"/>
      <c r="R46"/>
      <c r="S46"/>
      <c r="T46"/>
      <c r="U46"/>
      <c r="V46"/>
      <c r="W46"/>
    </row>
    <row r="47" spans="2:23" ht="15" thickBot="1">
      <c r="B47" s="46" t="s">
        <v>78</v>
      </c>
      <c r="C47" s="46"/>
      <c r="D47" s="46"/>
      <c r="E47" s="47"/>
      <c r="F47" s="53"/>
      <c r="G47" s="53">
        <f>H47</f>
        <v>59.810866344000004</v>
      </c>
      <c r="H47" s="53">
        <f>I47</f>
        <v>59.810866344000004</v>
      </c>
      <c r="I47" s="53">
        <f>'SEAI-AEA_BioData'!G54*Conversions!$C$2/1000</f>
        <v>59.810866344000004</v>
      </c>
      <c r="J47" s="53">
        <f>I47</f>
        <v>59.810866344000004</v>
      </c>
      <c r="K47" s="53">
        <f t="shared" ref="K47:M47" si="23">J47</f>
        <v>59.810866344000004</v>
      </c>
      <c r="L47" s="53">
        <f t="shared" si="23"/>
        <v>59.810866344000004</v>
      </c>
      <c r="M47" s="53">
        <f t="shared" si="23"/>
        <v>59.810866344000004</v>
      </c>
      <c r="N47" s="199"/>
      <c r="O47" s="64" t="s">
        <v>79</v>
      </c>
      <c r="P47" s="53"/>
      <c r="R47"/>
      <c r="S47"/>
      <c r="T47"/>
      <c r="U47"/>
      <c r="V47"/>
      <c r="W47"/>
    </row>
    <row r="48" spans="2:23">
      <c r="B48" s="43" t="str">
        <f>Imports_Bio!B9</f>
        <v>IE,National</v>
      </c>
      <c r="C48" s="43" t="str">
        <f>Imports_Bio!C9</f>
        <v>IMPBIODST1G_S1</v>
      </c>
      <c r="D48" s="43" t="str">
        <f>Imports_Bio!D9</f>
        <v>Import of Biodiesel 1st generation  - Step 1</v>
      </c>
      <c r="E48" s="44" t="str">
        <f>Commodities!$C$32</f>
        <v>BIODST1G</v>
      </c>
      <c r="F48" s="146">
        <f>'EB2018'!AI3*Conversions!$C$2</f>
        <v>4.3883698143827266</v>
      </c>
      <c r="G48" s="52">
        <f>F48</f>
        <v>4.3883698143827266</v>
      </c>
      <c r="H48" s="52">
        <f t="shared" ref="H48:M48" si="24">G48</f>
        <v>4.3883698143827266</v>
      </c>
      <c r="I48" s="52">
        <f t="shared" si="24"/>
        <v>4.3883698143827266</v>
      </c>
      <c r="J48" s="52">
        <f t="shared" si="24"/>
        <v>4.3883698143827266</v>
      </c>
      <c r="K48" s="52">
        <f t="shared" si="24"/>
        <v>4.3883698143827266</v>
      </c>
      <c r="L48" s="52">
        <f t="shared" si="24"/>
        <v>4.3883698143827266</v>
      </c>
      <c r="M48" s="52">
        <f t="shared" si="24"/>
        <v>4.3883698143827266</v>
      </c>
      <c r="N48" s="196">
        <v>5</v>
      </c>
      <c r="O48" s="61" t="s">
        <v>450</v>
      </c>
      <c r="P48" s="52"/>
      <c r="R48"/>
      <c r="S48"/>
      <c r="T48"/>
      <c r="U48"/>
      <c r="V48"/>
      <c r="W48"/>
    </row>
    <row r="49" spans="2:18">
      <c r="B49" s="21" t="str">
        <f>Imports_Bio!B10</f>
        <v>IE,National</v>
      </c>
      <c r="C49" s="21" t="str">
        <f>Imports_Bio!C10</f>
        <v>IMPBIODST1G_S2</v>
      </c>
      <c r="D49" s="21" t="str">
        <f>Imports_Bio!D10</f>
        <v>Import of Biodiesel 1st generation  - Step 2</v>
      </c>
      <c r="E49" s="22" t="str">
        <f>Commodities!$C$32</f>
        <v>BIODST1G</v>
      </c>
      <c r="F49" s="148">
        <v>0</v>
      </c>
      <c r="G49" s="50">
        <f>G48*2</f>
        <v>8.7767396287654531</v>
      </c>
      <c r="H49" s="50">
        <f t="shared" ref="H49:M50" si="25">H48*2</f>
        <v>8.7767396287654531</v>
      </c>
      <c r="I49" s="50">
        <f t="shared" si="25"/>
        <v>8.7767396287654531</v>
      </c>
      <c r="J49" s="50">
        <f t="shared" si="25"/>
        <v>8.7767396287654531</v>
      </c>
      <c r="K49" s="50">
        <f t="shared" si="25"/>
        <v>8.7767396287654531</v>
      </c>
      <c r="L49" s="50">
        <f t="shared" si="25"/>
        <v>8.7767396287654531</v>
      </c>
      <c r="M49" s="50">
        <f t="shared" si="25"/>
        <v>8.7767396287654531</v>
      </c>
      <c r="N49" s="197">
        <v>5</v>
      </c>
      <c r="O49" s="62" t="s">
        <v>214</v>
      </c>
      <c r="P49" s="50"/>
      <c r="R49" s="25"/>
    </row>
    <row r="50" spans="2:18">
      <c r="B50" s="21" t="str">
        <f>Imports_Bio!B11</f>
        <v>IE,National</v>
      </c>
      <c r="C50" s="21" t="str">
        <f>Imports_Bio!C11</f>
        <v>IMPBIODST1G_S3</v>
      </c>
      <c r="D50" s="21" t="str">
        <f>Imports_Bio!D11</f>
        <v>Import of Biodiesel 1st generation  - Step 3</v>
      </c>
      <c r="E50" s="22" t="str">
        <f>Commodities!$C$32</f>
        <v>BIODST1G</v>
      </c>
      <c r="F50" s="148">
        <v>0</v>
      </c>
      <c r="G50" s="50">
        <f>G49*2</f>
        <v>17.553479257530906</v>
      </c>
      <c r="H50" s="50">
        <f t="shared" si="25"/>
        <v>17.553479257530906</v>
      </c>
      <c r="I50" s="50">
        <f t="shared" si="25"/>
        <v>17.553479257530906</v>
      </c>
      <c r="J50" s="50">
        <f t="shared" si="25"/>
        <v>17.553479257530906</v>
      </c>
      <c r="K50" s="50">
        <f t="shared" si="25"/>
        <v>17.553479257530906</v>
      </c>
      <c r="L50" s="50">
        <f t="shared" si="25"/>
        <v>17.553479257530906</v>
      </c>
      <c r="M50" s="50">
        <f t="shared" si="25"/>
        <v>17.553479257530906</v>
      </c>
      <c r="N50" s="197">
        <v>5</v>
      </c>
      <c r="O50" s="62" t="s">
        <v>215</v>
      </c>
      <c r="P50" s="50"/>
      <c r="R50" s="25"/>
    </row>
    <row r="51" spans="2:18">
      <c r="B51" s="45" t="str">
        <f>"*"&amp;Imports_Bio!B12</f>
        <v>*IE,National</v>
      </c>
      <c r="C51" s="45" t="str">
        <f>"*"&amp;Imports_Bio!C12</f>
        <v>*IMPBIODST1G_S4</v>
      </c>
      <c r="D51" s="45" t="str">
        <f>Imports_Bio!D12</f>
        <v>Import of Biodiesel 1st generation  - Step 4</v>
      </c>
      <c r="E51" s="39" t="str">
        <f>Commodities!$C$32</f>
        <v>BIODST1G</v>
      </c>
      <c r="F51" s="150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198">
        <v>5</v>
      </c>
      <c r="O51" s="63" t="s">
        <v>216</v>
      </c>
      <c r="P51" s="51"/>
      <c r="R51" s="25"/>
    </row>
    <row r="52" spans="2:18" ht="15" thickBot="1">
      <c r="B52" s="46" t="s">
        <v>78</v>
      </c>
      <c r="C52" s="46"/>
      <c r="D52" s="46"/>
      <c r="E52" s="48"/>
      <c r="F52" s="53"/>
      <c r="G52" s="54">
        <f>H52</f>
        <v>102.75858989456388</v>
      </c>
      <c r="H52" s="54">
        <f>I52</f>
        <v>102.75858989456388</v>
      </c>
      <c r="I52" s="54">
        <f>2727.05194883825*Conversions!$C$2*0.9</f>
        <v>102.75858989456388</v>
      </c>
      <c r="J52" s="54">
        <f>I52</f>
        <v>102.75858989456388</v>
      </c>
      <c r="K52" s="54">
        <f t="shared" ref="K52:M52" si="26">J52</f>
        <v>102.75858989456388</v>
      </c>
      <c r="L52" s="54">
        <f t="shared" si="26"/>
        <v>102.75858989456388</v>
      </c>
      <c r="M52" s="54">
        <f t="shared" si="26"/>
        <v>102.75858989456388</v>
      </c>
      <c r="N52" s="199"/>
      <c r="O52" s="64" t="s">
        <v>213</v>
      </c>
      <c r="P52" s="53"/>
      <c r="R52" s="25"/>
    </row>
    <row r="53" spans="2:18">
      <c r="B53" s="446" t="str">
        <f>Imports_Bio!B13</f>
        <v>IE,National</v>
      </c>
      <c r="C53" s="446" t="str">
        <f>Imports_Bio!C13</f>
        <v>IMPBIOWPE_S1</v>
      </c>
      <c r="D53" s="446" t="str">
        <f>Imports_Bio!D13</f>
        <v>Import of Wood Pellets  - Step 1</v>
      </c>
      <c r="E53" s="448" t="str">
        <f>Commodities!$C$41</f>
        <v>BIOWPE</v>
      </c>
      <c r="F53" s="444">
        <f>'EB2018'!AE3*Conversions!$C$2*Imports_Bio!$R$53</f>
        <v>0.71165055175994518</v>
      </c>
      <c r="G53" s="445">
        <f>G67</f>
        <v>1.8</v>
      </c>
      <c r="H53" s="445">
        <f t="shared" ref="H53:M53" si="27">H67</f>
        <v>1.8</v>
      </c>
      <c r="I53" s="445">
        <f t="shared" si="27"/>
        <v>1.8</v>
      </c>
      <c r="J53" s="445">
        <f t="shared" si="27"/>
        <v>1.8</v>
      </c>
      <c r="K53" s="445">
        <f t="shared" si="27"/>
        <v>3.6</v>
      </c>
      <c r="L53" s="445">
        <f t="shared" si="27"/>
        <v>7.2</v>
      </c>
      <c r="M53" s="445">
        <f t="shared" si="27"/>
        <v>7.2</v>
      </c>
      <c r="N53" s="442">
        <v>5</v>
      </c>
      <c r="O53" s="441" t="s">
        <v>217</v>
      </c>
      <c r="P53" s="52"/>
      <c r="R53" s="147">
        <v>0.7</v>
      </c>
    </row>
    <row r="54" spans="2:18">
      <c r="B54" s="449" t="str">
        <f>Imports_Bio!B14</f>
        <v>IE,National</v>
      </c>
      <c r="C54" s="449" t="str">
        <f>Imports_Bio!C14</f>
        <v>IMPBIOWPE_S2</v>
      </c>
      <c r="D54" s="449" t="str">
        <f>Imports_Bio!D14</f>
        <v>Import of Wood Pellets  - Step 2</v>
      </c>
      <c r="E54" s="448" t="str">
        <f>Commodities!$C$41</f>
        <v>BIOWPE</v>
      </c>
      <c r="F54" s="450">
        <v>0</v>
      </c>
      <c r="G54" s="465">
        <f t="shared" ref="G54:M54" si="28">G68</f>
        <v>0</v>
      </c>
      <c r="H54" s="465">
        <f t="shared" si="28"/>
        <v>3.6</v>
      </c>
      <c r="I54" s="465">
        <f t="shared" si="28"/>
        <v>18</v>
      </c>
      <c r="J54" s="465">
        <f t="shared" si="28"/>
        <v>36</v>
      </c>
      <c r="K54" s="465">
        <f t="shared" si="28"/>
        <v>54</v>
      </c>
      <c r="L54" s="465">
        <f t="shared" si="28"/>
        <v>61.2</v>
      </c>
      <c r="M54" s="465">
        <f t="shared" si="28"/>
        <v>61.2</v>
      </c>
      <c r="N54" s="451">
        <v>5</v>
      </c>
      <c r="O54" s="452" t="s">
        <v>644</v>
      </c>
      <c r="P54" s="50"/>
      <c r="R54" s="25"/>
    </row>
    <row r="55" spans="2:18">
      <c r="B55" s="449" t="str">
        <f>Imports_Bio!B15</f>
        <v>IE,National</v>
      </c>
      <c r="C55" s="449" t="str">
        <f>Imports_Bio!C15</f>
        <v>IMPBIOWPE_S3</v>
      </c>
      <c r="D55" s="449" t="str">
        <f>Imports_Bio!D15</f>
        <v>Import of Wood Pellets  - Step 3</v>
      </c>
      <c r="E55" s="448" t="str">
        <f>Commodities!$C$41</f>
        <v>BIOWPE</v>
      </c>
      <c r="F55" s="450">
        <v>0</v>
      </c>
      <c r="G55" s="445">
        <v>0</v>
      </c>
      <c r="H55" s="463">
        <v>0</v>
      </c>
      <c r="I55" s="463">
        <v>0</v>
      </c>
      <c r="J55" s="463">
        <v>0</v>
      </c>
      <c r="K55" s="463">
        <v>0</v>
      </c>
      <c r="L55" s="463">
        <v>0</v>
      </c>
      <c r="M55" s="463">
        <v>0</v>
      </c>
      <c r="N55" s="451">
        <v>5</v>
      </c>
      <c r="O55" s="452" t="s">
        <v>644</v>
      </c>
      <c r="P55" s="50"/>
      <c r="R55" s="25"/>
    </row>
    <row r="56" spans="2:18">
      <c r="B56" s="453" t="str">
        <f>B55</f>
        <v>IE,National</v>
      </c>
      <c r="C56" s="449" t="str">
        <f>Imports_Bio!C16</f>
        <v>IMPBIOWPE_S4</v>
      </c>
      <c r="D56" s="453" t="str">
        <f>Imports_Bio!D16</f>
        <v>Import of Wood Pellets  - Step 4</v>
      </c>
      <c r="E56" s="443" t="str">
        <f>Commodities!$C$41</f>
        <v>BIOWPE</v>
      </c>
      <c r="F56" s="454">
        <v>0</v>
      </c>
      <c r="G56" s="447">
        <v>0</v>
      </c>
      <c r="H56" s="464">
        <v>0</v>
      </c>
      <c r="I56" s="464">
        <v>0</v>
      </c>
      <c r="J56" s="464">
        <v>0</v>
      </c>
      <c r="K56" s="464">
        <v>0</v>
      </c>
      <c r="L56" s="464">
        <v>0</v>
      </c>
      <c r="M56" s="464">
        <v>0</v>
      </c>
      <c r="N56" s="455">
        <v>5</v>
      </c>
      <c r="O56" s="452" t="s">
        <v>644</v>
      </c>
      <c r="P56" s="51"/>
      <c r="R56" s="25"/>
    </row>
    <row r="57" spans="2:18" ht="15" thickBot="1">
      <c r="B57" s="46" t="s">
        <v>78</v>
      </c>
      <c r="C57" s="46"/>
      <c r="D57" s="46"/>
      <c r="E57" s="47"/>
      <c r="F57" s="462"/>
      <c r="G57" s="462">
        <f>SUM(G53:G56)</f>
        <v>1.8</v>
      </c>
      <c r="H57" s="462">
        <f t="shared" ref="H57:M57" si="29">SUM(H53:H56)</f>
        <v>5.4</v>
      </c>
      <c r="I57" s="462">
        <f t="shared" si="29"/>
        <v>19.8</v>
      </c>
      <c r="J57" s="462">
        <f t="shared" si="29"/>
        <v>37.799999999999997</v>
      </c>
      <c r="K57" s="462">
        <f t="shared" si="29"/>
        <v>57.6</v>
      </c>
      <c r="L57" s="462">
        <f t="shared" si="29"/>
        <v>68.400000000000006</v>
      </c>
      <c r="M57" s="462">
        <f t="shared" si="29"/>
        <v>68.400000000000006</v>
      </c>
      <c r="N57" s="199"/>
      <c r="O57" s="64" t="s">
        <v>79</v>
      </c>
      <c r="P57" s="53"/>
      <c r="R57" s="25"/>
    </row>
    <row r="58" spans="2:18">
      <c r="B58" s="43" t="str">
        <f>Imports_Bio!B17</f>
        <v>IE,National</v>
      </c>
      <c r="C58" s="43" t="str">
        <f>Imports_Bio!C17</f>
        <v>IMPBIOWCH_S1</v>
      </c>
      <c r="D58" s="43" t="str">
        <f>Imports_Bio!D17</f>
        <v>Import of Wood Chip  - Step 1</v>
      </c>
      <c r="E58" s="44" t="str">
        <f>Commodities!$C$42</f>
        <v>BIOWCH</v>
      </c>
      <c r="F58" s="146">
        <f>'EB2018'!AE3*Conversions!$C$2*Imports_Bio!$R$58</f>
        <v>0.30499309361140514</v>
      </c>
      <c r="G58" s="52">
        <f>MAX(F58:F58)</f>
        <v>0.30499309361140514</v>
      </c>
      <c r="H58" s="52">
        <f>G58</f>
        <v>0.30499309361140514</v>
      </c>
      <c r="I58" s="52">
        <f t="shared" ref="I58:M58" si="30">H58</f>
        <v>0.30499309361140514</v>
      </c>
      <c r="J58" s="52">
        <f t="shared" si="30"/>
        <v>0.30499309361140514</v>
      </c>
      <c r="K58" s="52">
        <f t="shared" si="30"/>
        <v>0.30499309361140514</v>
      </c>
      <c r="L58" s="52">
        <f t="shared" si="30"/>
        <v>0.30499309361140514</v>
      </c>
      <c r="M58" s="52">
        <f t="shared" si="30"/>
        <v>0.30499309361140514</v>
      </c>
      <c r="N58" s="196">
        <v>5</v>
      </c>
      <c r="O58" s="61" t="s">
        <v>217</v>
      </c>
      <c r="P58" s="52"/>
      <c r="R58" s="145">
        <f>1-R53</f>
        <v>0.30000000000000004</v>
      </c>
    </row>
    <row r="59" spans="2:18">
      <c r="B59" s="45" t="str">
        <f>"*"&amp;Imports_Bio!B18</f>
        <v>*IE,National</v>
      </c>
      <c r="C59" s="21" t="str">
        <f>Imports_Bio!C18</f>
        <v>IMPBIOWCH_S2</v>
      </c>
      <c r="D59" s="21" t="str">
        <f>Imports_Bio!D18</f>
        <v>Import of Wood Chip  - Step 2</v>
      </c>
      <c r="E59" s="22" t="str">
        <f>Commodities!$C$42</f>
        <v>BIOWCH</v>
      </c>
      <c r="F59" s="148">
        <v>0</v>
      </c>
      <c r="G59" s="50">
        <f>G58*2</f>
        <v>0.60998618722281028</v>
      </c>
      <c r="H59" s="50">
        <f t="shared" ref="H59:M60" si="31">H58*2</f>
        <v>0.60998618722281028</v>
      </c>
      <c r="I59" s="50">
        <f t="shared" si="31"/>
        <v>0.60998618722281028</v>
      </c>
      <c r="J59" s="50">
        <f t="shared" si="31"/>
        <v>0.60998618722281028</v>
      </c>
      <c r="K59" s="50">
        <f t="shared" si="31"/>
        <v>0.60998618722281028</v>
      </c>
      <c r="L59" s="50">
        <f t="shared" si="31"/>
        <v>0.60998618722281028</v>
      </c>
      <c r="M59" s="50">
        <f t="shared" si="31"/>
        <v>0.60998618722281028</v>
      </c>
      <c r="N59" s="197">
        <v>5</v>
      </c>
      <c r="O59" s="62" t="s">
        <v>214</v>
      </c>
      <c r="P59" s="50"/>
      <c r="R59" s="25"/>
    </row>
    <row r="60" spans="2:18">
      <c r="B60" s="45" t="str">
        <f>"*"&amp;Imports_Bio!B19</f>
        <v>*IE,National</v>
      </c>
      <c r="C60" s="21" t="str">
        <f>Imports_Bio!C19</f>
        <v>IMPBIOWCH_S3</v>
      </c>
      <c r="D60" s="21" t="str">
        <f>Imports_Bio!D19</f>
        <v>Import of Wood Chip  - Step 3</v>
      </c>
      <c r="E60" s="22" t="str">
        <f>Commodities!$C$42</f>
        <v>BIOWCH</v>
      </c>
      <c r="F60" s="148">
        <v>0</v>
      </c>
      <c r="G60" s="50">
        <f>G59*2</f>
        <v>1.2199723744456206</v>
      </c>
      <c r="H60" s="50">
        <f t="shared" si="31"/>
        <v>1.2199723744456206</v>
      </c>
      <c r="I60" s="50">
        <f t="shared" si="31"/>
        <v>1.2199723744456206</v>
      </c>
      <c r="J60" s="50">
        <f t="shared" si="31"/>
        <v>1.2199723744456206</v>
      </c>
      <c r="K60" s="50">
        <f t="shared" si="31"/>
        <v>1.2199723744456206</v>
      </c>
      <c r="L60" s="50">
        <f t="shared" si="31"/>
        <v>1.2199723744456206</v>
      </c>
      <c r="M60" s="50">
        <f t="shared" si="31"/>
        <v>1.2199723744456206</v>
      </c>
      <c r="N60" s="197">
        <v>5</v>
      </c>
      <c r="O60" s="62" t="s">
        <v>215</v>
      </c>
      <c r="P60" s="50"/>
      <c r="R60" s="25"/>
    </row>
    <row r="61" spans="2:18">
      <c r="B61" s="45" t="str">
        <f>"*"&amp;Imports_Bio!B20</f>
        <v>*IE,National</v>
      </c>
      <c r="C61" s="45" t="str">
        <f>"*"&amp;Imports_Bio!C20</f>
        <v>*IMPBIOWCH_S4</v>
      </c>
      <c r="D61" s="45" t="str">
        <f>Imports_Bio!D20</f>
        <v>Import of Wood Chip  - Step 4</v>
      </c>
      <c r="E61" s="39" t="str">
        <f>Commodities!$C$42</f>
        <v>BIOWCH</v>
      </c>
      <c r="F61" s="150">
        <v>0</v>
      </c>
      <c r="G61" s="51">
        <f>G62-SUM(G58:G60)</f>
        <v>34.580521056720166</v>
      </c>
      <c r="H61" s="51">
        <f t="shared" ref="H61:M61" si="32">H62-SUM(H58:H60)</f>
        <v>34.580521056720166</v>
      </c>
      <c r="I61" s="51">
        <f t="shared" si="32"/>
        <v>34.580521056720166</v>
      </c>
      <c r="J61" s="51">
        <f t="shared" si="32"/>
        <v>34.580521056720166</v>
      </c>
      <c r="K61" s="51">
        <f t="shared" si="32"/>
        <v>34.580521056720166</v>
      </c>
      <c r="L61" s="51">
        <f t="shared" si="32"/>
        <v>34.580521056720166</v>
      </c>
      <c r="M61" s="51">
        <f t="shared" si="32"/>
        <v>34.580521056720166</v>
      </c>
      <c r="N61" s="198">
        <v>5</v>
      </c>
      <c r="O61" s="63" t="s">
        <v>216</v>
      </c>
      <c r="P61" s="51"/>
      <c r="R61" s="25"/>
    </row>
    <row r="62" spans="2:18" ht="15" thickBot="1">
      <c r="B62" s="48" t="s">
        <v>78</v>
      </c>
      <c r="C62" s="48"/>
      <c r="D62" s="48"/>
      <c r="E62" s="49"/>
      <c r="F62" s="54"/>
      <c r="G62" s="54">
        <f>H62</f>
        <v>36.715472712</v>
      </c>
      <c r="H62" s="54">
        <f>I62</f>
        <v>36.715472712</v>
      </c>
      <c r="I62" s="54">
        <f>'SEAI-AEA_BioData'!G50*Conversions!$C$2/1000</f>
        <v>36.715472712</v>
      </c>
      <c r="J62" s="54">
        <f>I62</f>
        <v>36.715472712</v>
      </c>
      <c r="K62" s="54">
        <f>J62</f>
        <v>36.715472712</v>
      </c>
      <c r="L62" s="54">
        <f>K62</f>
        <v>36.715472712</v>
      </c>
      <c r="M62" s="54">
        <f>L62</f>
        <v>36.715472712</v>
      </c>
      <c r="N62" s="200"/>
      <c r="O62" s="65" t="s">
        <v>79</v>
      </c>
      <c r="P62" s="54"/>
      <c r="R62" s="25"/>
    </row>
    <row r="65" spans="4:13">
      <c r="G65" t="s">
        <v>642</v>
      </c>
    </row>
    <row r="66" spans="4:13" ht="15" thickBot="1">
      <c r="D66" s="23" t="s">
        <v>647</v>
      </c>
      <c r="E66" s="461" t="s">
        <v>640</v>
      </c>
      <c r="F66" s="461" t="s">
        <v>641</v>
      </c>
      <c r="G66" s="461">
        <v>2020</v>
      </c>
      <c r="H66" s="461">
        <v>2025</v>
      </c>
      <c r="I66" s="461">
        <v>2030</v>
      </c>
      <c r="J66" s="461">
        <v>2035</v>
      </c>
      <c r="K66" s="461">
        <v>2040</v>
      </c>
      <c r="L66" s="461">
        <v>2045</v>
      </c>
      <c r="M66" s="461">
        <v>2050</v>
      </c>
    </row>
    <row r="67" spans="4:13">
      <c r="D67" s="43" t="s">
        <v>636</v>
      </c>
      <c r="E67" s="23">
        <f>34.7</f>
        <v>34.700000000000003</v>
      </c>
      <c r="F67" s="456">
        <f>E67/3.6</f>
        <v>9.6388888888888893</v>
      </c>
      <c r="G67" s="23">
        <f>500*3.6/1000</f>
        <v>1.8</v>
      </c>
      <c r="H67" s="23">
        <f>500*3.6/1000</f>
        <v>1.8</v>
      </c>
      <c r="I67" s="23">
        <f>500*3.6/1000</f>
        <v>1.8</v>
      </c>
      <c r="J67" s="23">
        <f>500*3.6/1000</f>
        <v>1.8</v>
      </c>
      <c r="K67" s="23">
        <f>1000*3.6/1000</f>
        <v>3.6</v>
      </c>
      <c r="L67" s="23">
        <f>2000*3.6/1000</f>
        <v>7.2</v>
      </c>
      <c r="M67" s="23">
        <f>2000*3.6/1000</f>
        <v>7.2</v>
      </c>
    </row>
    <row r="68" spans="4:13">
      <c r="D68" s="21" t="s">
        <v>637</v>
      </c>
      <c r="E68" s="23">
        <f>34.7</f>
        <v>34.700000000000003</v>
      </c>
      <c r="F68" s="456">
        <f t="shared" ref="F68:F70" si="33">E68/3.6</f>
        <v>9.6388888888888893</v>
      </c>
      <c r="G68" s="23">
        <v>0</v>
      </c>
      <c r="H68" s="23">
        <f>1000*3.6/1000</f>
        <v>3.6</v>
      </c>
      <c r="I68" s="23">
        <f>5000*3.6/1000</f>
        <v>18</v>
      </c>
      <c r="J68" s="23">
        <f>10000*3.6/1000</f>
        <v>36</v>
      </c>
      <c r="K68" s="23">
        <f>15000*3.6/1000</f>
        <v>54</v>
      </c>
      <c r="L68" s="23">
        <f>17000*3.6/1000</f>
        <v>61.2</v>
      </c>
      <c r="M68" s="23">
        <f>17000*3.6/1000</f>
        <v>61.2</v>
      </c>
    </row>
    <row r="69" spans="4:13">
      <c r="D69" s="21" t="s">
        <v>638</v>
      </c>
      <c r="E69" s="23">
        <f>36.6</f>
        <v>36.6</v>
      </c>
      <c r="F69" s="456">
        <f t="shared" si="33"/>
        <v>10.166666666666666</v>
      </c>
      <c r="G69" s="23">
        <v>0</v>
      </c>
      <c r="H69" s="23">
        <v>0</v>
      </c>
      <c r="I69" s="23">
        <f>15000*3.6/1000</f>
        <v>54</v>
      </c>
      <c r="J69" s="23">
        <f>I69</f>
        <v>54</v>
      </c>
      <c r="K69" s="23">
        <f t="shared" ref="K69:M69" si="34">J69</f>
        <v>54</v>
      </c>
      <c r="L69" s="23">
        <f t="shared" si="34"/>
        <v>54</v>
      </c>
      <c r="M69" s="23">
        <f t="shared" si="34"/>
        <v>54</v>
      </c>
    </row>
    <row r="70" spans="4:13">
      <c r="D70" s="45" t="s">
        <v>639</v>
      </c>
      <c r="E70" s="27">
        <f>40.3</f>
        <v>40.299999999999997</v>
      </c>
      <c r="F70" s="457">
        <f t="shared" si="33"/>
        <v>11.194444444444443</v>
      </c>
      <c r="G70" s="27">
        <v>0</v>
      </c>
      <c r="H70" s="27">
        <v>0</v>
      </c>
      <c r="I70" s="27">
        <v>0</v>
      </c>
      <c r="J70" s="27">
        <f>1000*3.6/1000</f>
        <v>3.6</v>
      </c>
      <c r="K70" s="27">
        <f>10000*3.6/1000</f>
        <v>36</v>
      </c>
      <c r="L70" s="27">
        <f>K70</f>
        <v>36</v>
      </c>
      <c r="M70" s="27">
        <f>L70</f>
        <v>36</v>
      </c>
    </row>
    <row r="71" spans="4:13">
      <c r="E71" s="66"/>
      <c r="F71" s="66" t="s">
        <v>643</v>
      </c>
      <c r="G71" s="66">
        <f>SUM(G67:G70)</f>
        <v>1.8</v>
      </c>
      <c r="H71" s="66">
        <f t="shared" ref="H71:M71" si="35">SUM(H67:H70)</f>
        <v>5.4</v>
      </c>
      <c r="I71" s="66">
        <f t="shared" si="35"/>
        <v>73.8</v>
      </c>
      <c r="J71" s="66">
        <f t="shared" si="35"/>
        <v>95.399999999999991</v>
      </c>
      <c r="K71" s="66">
        <f t="shared" si="35"/>
        <v>147.6</v>
      </c>
      <c r="L71" s="66">
        <f t="shared" si="35"/>
        <v>158.4</v>
      </c>
      <c r="M71" s="66">
        <f t="shared" si="35"/>
        <v>158.4</v>
      </c>
    </row>
    <row r="72" spans="4:13">
      <c r="D72" s="459" t="s">
        <v>645</v>
      </c>
      <c r="E72" s="460" t="s">
        <v>646</v>
      </c>
    </row>
    <row r="79" spans="4:13">
      <c r="D79" s="458"/>
    </row>
  </sheetData>
  <mergeCells count="1">
    <mergeCell ref="K30:K37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B2:O35"/>
  <sheetViews>
    <sheetView zoomScaleNormal="100" workbookViewId="0">
      <selection activeCell="H34" sqref="H34"/>
    </sheetView>
  </sheetViews>
  <sheetFormatPr defaultColWidth="9.08984375" defaultRowHeight="14.5"/>
  <cols>
    <col min="2" max="2" width="12.54296875" customWidth="1"/>
    <col min="3" max="3" width="16.36328125" customWidth="1"/>
    <col min="4" max="4" width="34.90625" customWidth="1"/>
    <col min="5" max="5" width="10.90625" bestFit="1" customWidth="1"/>
    <col min="6" max="8" width="11" customWidth="1"/>
    <col min="9" max="9" width="15.54296875" customWidth="1"/>
    <col min="10" max="10" width="20.6328125" customWidth="1"/>
    <col min="11" max="11" width="17" customWidth="1"/>
    <col min="12" max="12" width="14" customWidth="1"/>
    <col min="13" max="13" width="10.54296875" customWidth="1"/>
    <col min="17" max="17" width="12.6328125" bestFit="1" customWidth="1"/>
    <col min="18" max="18" width="29.90625" bestFit="1" customWidth="1"/>
  </cols>
  <sheetData>
    <row r="2" spans="2:15" ht="18.5">
      <c r="B2" s="3" t="s">
        <v>50</v>
      </c>
      <c r="C2" s="3"/>
      <c r="D2" s="4"/>
      <c r="E2" s="5" t="s">
        <v>596</v>
      </c>
      <c r="G2" s="2"/>
      <c r="H2" s="2"/>
      <c r="I2" s="2"/>
      <c r="J2" s="2"/>
      <c r="K2" s="2"/>
      <c r="L2" s="2"/>
      <c r="M2" s="2"/>
      <c r="N2" s="2"/>
      <c r="O2" s="10"/>
    </row>
    <row r="3" spans="2:15">
      <c r="B3" s="11" t="s">
        <v>512</v>
      </c>
      <c r="C3" s="11" t="s">
        <v>2</v>
      </c>
      <c r="D3" s="11" t="s">
        <v>3</v>
      </c>
      <c r="E3" s="6" t="s">
        <v>38</v>
      </c>
      <c r="F3" s="7" t="s">
        <v>51</v>
      </c>
      <c r="G3" s="12" t="s">
        <v>274</v>
      </c>
      <c r="H3" s="12" t="s">
        <v>45</v>
      </c>
      <c r="I3" s="12" t="s">
        <v>432</v>
      </c>
      <c r="J3" s="12" t="s">
        <v>570</v>
      </c>
      <c r="K3" s="12" t="s">
        <v>571</v>
      </c>
      <c r="L3" s="12" t="s">
        <v>206</v>
      </c>
      <c r="M3" s="12" t="s">
        <v>207</v>
      </c>
    </row>
    <row r="4" spans="2:15" ht="15" thickBot="1">
      <c r="B4" s="9" t="s">
        <v>514</v>
      </c>
      <c r="C4" s="9" t="s">
        <v>46</v>
      </c>
      <c r="D4" s="9" t="s">
        <v>47</v>
      </c>
      <c r="E4" s="8"/>
      <c r="F4" s="8" t="s">
        <v>10</v>
      </c>
      <c r="G4" s="8" t="s">
        <v>54</v>
      </c>
      <c r="H4" s="8" t="s">
        <v>54</v>
      </c>
      <c r="I4" s="8" t="s">
        <v>10</v>
      </c>
      <c r="J4" s="8" t="s">
        <v>10</v>
      </c>
      <c r="K4" s="8" t="s">
        <v>10</v>
      </c>
      <c r="L4" s="8" t="s">
        <v>10</v>
      </c>
      <c r="M4" s="8"/>
    </row>
    <row r="5" spans="2:15">
      <c r="B5" s="2" t="str">
        <f>Processes!C41</f>
        <v>IE,National</v>
      </c>
      <c r="C5" s="2" t="str">
        <f>Processes!D41</f>
        <v>MINGASNAT_S1</v>
      </c>
      <c r="D5" s="2" t="str">
        <f>Processes!E41</f>
        <v>Domestic Potential of Natural Gas  - Step 1</v>
      </c>
      <c r="E5" s="16" t="str">
        <f>Commodities!$C$21</f>
        <v>GASNAT</v>
      </c>
      <c r="F5" s="55">
        <v>742.12800479999999</v>
      </c>
      <c r="G5" s="56">
        <v>0.90792311671470816</v>
      </c>
      <c r="H5" s="56">
        <v>1.192910095016825</v>
      </c>
      <c r="I5" s="56">
        <f>'EB2018'!AA2*Conversions!C2</f>
        <v>115.21735253047301</v>
      </c>
      <c r="J5" s="56">
        <f>C31*Conversions!C2</f>
        <v>82.479960000000005</v>
      </c>
      <c r="K5" s="56">
        <f>C32*Conversions!C2</f>
        <v>33.494399999999999</v>
      </c>
      <c r="L5" s="56">
        <f>C33*Conversions!C2</f>
        <v>25.120800000000003</v>
      </c>
      <c r="M5" s="55">
        <v>5</v>
      </c>
    </row>
    <row r="6" spans="2:15">
      <c r="B6" s="2" t="str">
        <f>Processes!C42</f>
        <v>IE,National</v>
      </c>
      <c r="C6" s="2" t="str">
        <f>Processes!D42</f>
        <v>MINGASNAT_S2</v>
      </c>
      <c r="D6" s="2" t="str">
        <f>Processes!E42</f>
        <v>Domestic Potential of Natural Gas  - Step 2</v>
      </c>
      <c r="E6" s="16" t="str">
        <f>Commodities!$C$21</f>
        <v>GASNAT</v>
      </c>
      <c r="F6" s="55">
        <v>88.744650140343495</v>
      </c>
      <c r="G6" s="56">
        <v>1.8</v>
      </c>
      <c r="H6" s="56">
        <v>1.9434992461159508</v>
      </c>
      <c r="I6" s="55">
        <v>0</v>
      </c>
      <c r="J6" s="55"/>
      <c r="K6" s="55"/>
      <c r="L6" s="55"/>
      <c r="M6" s="55">
        <v>5</v>
      </c>
    </row>
    <row r="7" spans="2:15">
      <c r="B7" s="2" t="str">
        <f>Processes!C43</f>
        <v>IE,National</v>
      </c>
      <c r="C7" s="2" t="str">
        <f>Processes!D43</f>
        <v>MINPEAT_S1</v>
      </c>
      <c r="D7" s="2" t="str">
        <f>Processes!E43</f>
        <v>Domestic Potential of Peat  - Step 1</v>
      </c>
      <c r="E7" s="16" t="str">
        <f>Commodities!$C$10</f>
        <v>PEAT</v>
      </c>
      <c r="F7" s="55">
        <v>1960</v>
      </c>
      <c r="G7" s="56">
        <v>0.99399999999999999</v>
      </c>
      <c r="H7" s="56">
        <v>1.2</v>
      </c>
      <c r="I7" s="56">
        <f>'EB2018'!H2*Conversions!C2</f>
        <v>34.161120643357741</v>
      </c>
      <c r="J7" s="56">
        <f>I7</f>
        <v>34.161120643357741</v>
      </c>
      <c r="K7" s="56">
        <f>J7</f>
        <v>34.161120643357741</v>
      </c>
      <c r="L7" s="56">
        <f>MAX(I7:I7)</f>
        <v>34.161120643357741</v>
      </c>
      <c r="M7" s="55">
        <v>5</v>
      </c>
    </row>
    <row r="8" spans="2:15">
      <c r="B8" s="58" t="str">
        <f>Processes!C44</f>
        <v>IE,National</v>
      </c>
      <c r="C8" s="58" t="str">
        <f>Processes!D44</f>
        <v>MINPEAT_S2</v>
      </c>
      <c r="D8" s="58" t="str">
        <f>Processes!E44</f>
        <v>Domestic Potential of Peat  - Step 2</v>
      </c>
      <c r="E8" s="16" t="str">
        <f>Commodities!$C$10</f>
        <v>PEAT</v>
      </c>
      <c r="F8" s="60">
        <v>2400</v>
      </c>
      <c r="G8" s="60">
        <v>0.99399999999999999</v>
      </c>
      <c r="H8" s="60">
        <v>1.2</v>
      </c>
      <c r="I8" s="60">
        <v>0</v>
      </c>
      <c r="J8" s="60"/>
      <c r="K8" s="60"/>
      <c r="L8" s="60"/>
      <c r="M8" s="60">
        <v>5</v>
      </c>
    </row>
    <row r="9" spans="2:15">
      <c r="B9" s="29" t="s">
        <v>66</v>
      </c>
      <c r="C9" s="29"/>
      <c r="D9" s="29"/>
      <c r="E9" s="29"/>
      <c r="F9" s="483" t="s">
        <v>222</v>
      </c>
      <c r="G9" s="483"/>
      <c r="H9" s="483"/>
      <c r="I9" s="192" t="s">
        <v>221</v>
      </c>
      <c r="J9" s="192" t="s">
        <v>576</v>
      </c>
      <c r="K9" s="192" t="s">
        <v>575</v>
      </c>
      <c r="L9" s="126" t="s">
        <v>220</v>
      </c>
      <c r="M9" s="29"/>
    </row>
    <row r="10" spans="2:15">
      <c r="B10" s="2"/>
      <c r="C10" s="2"/>
      <c r="D10" s="2"/>
      <c r="E10" s="2"/>
      <c r="G10" s="136"/>
      <c r="H10" s="2"/>
      <c r="I10" s="2"/>
      <c r="J10" s="2"/>
      <c r="K10" s="2"/>
      <c r="L10" s="2"/>
      <c r="M10" s="2"/>
      <c r="N10" s="2"/>
      <c r="O10" s="2"/>
    </row>
    <row r="11" spans="2:15">
      <c r="B11" s="2"/>
      <c r="C11" s="2"/>
      <c r="D11" s="2"/>
      <c r="E11" s="19"/>
      <c r="F11" s="2"/>
      <c r="H11" s="2"/>
      <c r="I11" s="2"/>
      <c r="J11" s="2"/>
      <c r="K11" s="2"/>
      <c r="L11" s="2"/>
      <c r="M11" s="2"/>
      <c r="N11" s="2"/>
      <c r="O11" s="2"/>
    </row>
    <row r="12" spans="2:15">
      <c r="B12" s="2"/>
      <c r="C12" s="2"/>
      <c r="D12" s="2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5" ht="18.5">
      <c r="B13" s="3" t="s">
        <v>55</v>
      </c>
      <c r="C13" s="3"/>
      <c r="D13" s="4"/>
      <c r="E13" s="5" t="s">
        <v>58</v>
      </c>
      <c r="F13" s="2"/>
      <c r="G13" s="2"/>
      <c r="H13" s="2"/>
      <c r="I13" s="2"/>
      <c r="J13" s="2"/>
      <c r="K13" s="2"/>
      <c r="L13" s="2"/>
      <c r="M13" s="2"/>
      <c r="O13" s="2"/>
    </row>
    <row r="14" spans="2:15" ht="26">
      <c r="B14" s="11" t="s">
        <v>512</v>
      </c>
      <c r="C14" s="11" t="s">
        <v>2</v>
      </c>
      <c r="D14" s="11" t="s">
        <v>3</v>
      </c>
      <c r="E14" s="6" t="s">
        <v>38</v>
      </c>
      <c r="F14" s="7" t="s">
        <v>39</v>
      </c>
      <c r="G14" s="12" t="s">
        <v>52</v>
      </c>
      <c r="H14" s="12" t="s">
        <v>53</v>
      </c>
      <c r="I14" s="2"/>
      <c r="J14" s="2"/>
      <c r="K14" s="2"/>
      <c r="L14" s="2"/>
      <c r="M14" s="2"/>
      <c r="N14" s="2"/>
      <c r="O14" s="105"/>
    </row>
    <row r="15" spans="2:15" ht="15" thickBot="1">
      <c r="B15" s="8" t="s">
        <v>514</v>
      </c>
      <c r="C15" s="8" t="s">
        <v>46</v>
      </c>
      <c r="D15" s="8" t="s">
        <v>47</v>
      </c>
      <c r="E15" s="8"/>
      <c r="F15" s="8" t="s">
        <v>54</v>
      </c>
      <c r="G15" s="8" t="s">
        <v>10</v>
      </c>
      <c r="H15" s="8" t="s">
        <v>10</v>
      </c>
      <c r="I15" s="2"/>
      <c r="J15" s="2"/>
      <c r="K15" s="2"/>
      <c r="L15" s="2"/>
      <c r="M15" s="2"/>
      <c r="N15" s="2"/>
      <c r="O15" s="106"/>
    </row>
    <row r="16" spans="2:15">
      <c r="B16" s="2" t="str">
        <f>Processes!C45</f>
        <v>IE,National</v>
      </c>
      <c r="C16" s="2" t="str">
        <f>Processes!D45</f>
        <v>MINRENHYD</v>
      </c>
      <c r="D16" s="2" t="str">
        <f>Processes!E45</f>
        <v xml:space="preserve">Domestic Potential of Hydro </v>
      </c>
      <c r="E16" s="16" t="str">
        <f>Commodities!C24</f>
        <v>RENHYD</v>
      </c>
      <c r="F16" s="20"/>
      <c r="G16" s="17"/>
      <c r="H16" s="17"/>
      <c r="I16" s="17"/>
      <c r="J16" s="17"/>
      <c r="K16" s="2"/>
      <c r="L16" s="2"/>
      <c r="M16" s="2"/>
      <c r="N16" s="2"/>
      <c r="O16" s="107"/>
    </row>
    <row r="17" spans="2:15">
      <c r="B17" s="2" t="str">
        <f>Processes!C46</f>
        <v>IE,National</v>
      </c>
      <c r="C17" s="2" t="str">
        <f>Processes!D46</f>
        <v>MINRENWIN</v>
      </c>
      <c r="D17" s="2" t="str">
        <f>Processes!E46</f>
        <v xml:space="preserve">Domestic Potential of Wind </v>
      </c>
      <c r="E17" s="16" t="str">
        <f>Commodities!C25</f>
        <v>RENWIN</v>
      </c>
      <c r="F17" s="20"/>
      <c r="G17" s="17"/>
      <c r="H17" s="17"/>
      <c r="I17" s="17"/>
      <c r="J17" s="17"/>
      <c r="K17" s="2"/>
      <c r="L17" s="2"/>
      <c r="M17" s="2"/>
      <c r="N17" s="2"/>
      <c r="O17" s="108"/>
    </row>
    <row r="18" spans="2:15">
      <c r="B18" s="2" t="str">
        <f>Processes!C47</f>
        <v>IE,National</v>
      </c>
      <c r="C18" s="2" t="str">
        <f>Processes!D47</f>
        <v>MINRENSOL</v>
      </c>
      <c r="D18" s="2" t="str">
        <f>Processes!E47</f>
        <v xml:space="preserve">Domestic Potential of Solar </v>
      </c>
      <c r="E18" s="16" t="str">
        <f>Commodities!C26</f>
        <v>RENSOL</v>
      </c>
      <c r="F18" s="20"/>
      <c r="G18" s="17"/>
      <c r="H18" s="17"/>
      <c r="I18" s="18"/>
      <c r="J18" s="18"/>
      <c r="K18" s="2"/>
      <c r="L18" s="2"/>
      <c r="M18" s="2"/>
      <c r="N18" s="2"/>
      <c r="O18" s="104"/>
    </row>
    <row r="19" spans="2:15">
      <c r="B19" s="2" t="str">
        <f>Processes!C48</f>
        <v>IE,National</v>
      </c>
      <c r="C19" s="2" t="str">
        <f>Processes!D48</f>
        <v>MINMSWAS</v>
      </c>
      <c r="D19" s="2" t="str">
        <f>Processes!E48</f>
        <v xml:space="preserve">Domestic Potential of Municipal Solid Waste </v>
      </c>
      <c r="E19" s="16" t="str">
        <f>Commodities!C27</f>
        <v>MSWAS</v>
      </c>
      <c r="F19" s="2"/>
      <c r="G19" s="2"/>
      <c r="H19" s="2"/>
      <c r="I19" s="2"/>
      <c r="J19" s="2"/>
      <c r="K19" s="2"/>
      <c r="L19" s="2"/>
      <c r="M19" s="2"/>
      <c r="N19" s="2"/>
      <c r="O19" s="104"/>
    </row>
    <row r="20" spans="2:15">
      <c r="B20" s="2" t="str">
        <f>Processes!C49</f>
        <v>IE,National</v>
      </c>
      <c r="C20" s="2" t="str">
        <f>Processes!D49</f>
        <v>MINRENOCE</v>
      </c>
      <c r="D20" s="2" t="str">
        <f>Processes!E49</f>
        <v xml:space="preserve">Domestic Potential of Ocean </v>
      </c>
      <c r="E20" s="16" t="str">
        <f>Commodities!C28</f>
        <v>RENOCE</v>
      </c>
      <c r="F20" s="2"/>
      <c r="G20" s="2"/>
      <c r="H20" s="2"/>
      <c r="I20" s="2"/>
      <c r="J20" s="2"/>
      <c r="K20" s="2"/>
      <c r="L20" s="2"/>
      <c r="M20" s="2"/>
      <c r="N20" s="2"/>
      <c r="O20" s="104"/>
    </row>
    <row r="21" spans="2:15">
      <c r="B21" s="58" t="str">
        <f>Processes!C50</f>
        <v>IE,National</v>
      </c>
      <c r="C21" s="58" t="str">
        <f>Processes!D50</f>
        <v>MINRENAHT</v>
      </c>
      <c r="D21" s="58" t="str">
        <f>Processes!E50</f>
        <v>Domestic Potential of Ambient Heat</v>
      </c>
      <c r="E21" s="59" t="str">
        <f>Commodities!C29</f>
        <v>RENAHT</v>
      </c>
      <c r="F21" s="58"/>
      <c r="G21" s="58"/>
      <c r="H21" s="58"/>
      <c r="I21" s="2"/>
      <c r="J21" s="2"/>
      <c r="K21" s="2"/>
      <c r="L21" s="2"/>
      <c r="M21" s="2"/>
      <c r="N21" s="2"/>
      <c r="O21" s="104"/>
    </row>
    <row r="22" spans="2:15">
      <c r="B22" s="2"/>
      <c r="C22" s="2" t="str">
        <f>Processes!D81</f>
        <v>MINCYC</v>
      </c>
      <c r="D22" s="2" t="str">
        <f>Processes!E81</f>
        <v>Domestic Potential of Cycling</v>
      </c>
      <c r="E22" s="2" t="str">
        <f>Commodities!C50</f>
        <v>CYC</v>
      </c>
      <c r="F22" s="2"/>
      <c r="G22" s="2"/>
      <c r="H22" s="2"/>
      <c r="I22" s="2"/>
      <c r="J22" s="2"/>
      <c r="K22" s="2"/>
      <c r="L22" s="2"/>
      <c r="M22" s="2"/>
      <c r="N22" s="2"/>
      <c r="O22" s="104"/>
    </row>
    <row r="23" spans="2:15">
      <c r="B23" s="2"/>
      <c r="C23" s="2" t="str">
        <f>Processes!D82</f>
        <v>MINWLK</v>
      </c>
      <c r="D23" s="2" t="str">
        <f>Processes!E82</f>
        <v>Domestic Potential of Walking</v>
      </c>
      <c r="E23" s="2" t="str">
        <f>Commodities!C51</f>
        <v>WLK</v>
      </c>
      <c r="O23" s="104"/>
    </row>
    <row r="28" spans="2:15">
      <c r="B28" s="40" t="s">
        <v>568</v>
      </c>
    </row>
    <row r="29" spans="2:15">
      <c r="B29" s="274" t="s">
        <v>574</v>
      </c>
      <c r="C29" s="272" t="s">
        <v>569</v>
      </c>
    </row>
    <row r="30" spans="2:15">
      <c r="B30" s="182">
        <v>2019</v>
      </c>
      <c r="C30" s="271">
        <v>2500</v>
      </c>
    </row>
    <row r="31" spans="2:15">
      <c r="B31" s="182">
        <v>2020</v>
      </c>
      <c r="C31" s="271">
        <v>1970</v>
      </c>
    </row>
    <row r="32" spans="2:15">
      <c r="B32" s="182">
        <v>2025</v>
      </c>
      <c r="C32" s="271">
        <v>800</v>
      </c>
    </row>
    <row r="33" spans="2:3">
      <c r="B33" s="275">
        <v>2027</v>
      </c>
      <c r="C33" s="273">
        <v>600</v>
      </c>
    </row>
    <row r="34" spans="2:3">
      <c r="B34" t="s">
        <v>572</v>
      </c>
    </row>
    <row r="35" spans="2:3">
      <c r="B35" t="s">
        <v>573</v>
      </c>
    </row>
  </sheetData>
  <mergeCells count="1">
    <mergeCell ref="F9:H9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2:R42"/>
  <sheetViews>
    <sheetView topLeftCell="D1" zoomScale="90" zoomScaleNormal="90" workbookViewId="0">
      <selection activeCell="M40" sqref="M40"/>
    </sheetView>
  </sheetViews>
  <sheetFormatPr defaultColWidth="9.08984375" defaultRowHeight="13"/>
  <cols>
    <col min="1" max="1" width="9.08984375" style="22"/>
    <col min="2" max="2" width="12.90625" style="22" customWidth="1"/>
    <col min="3" max="3" width="17.36328125" style="22" customWidth="1"/>
    <col min="4" max="4" width="69.6328125" style="22" bestFit="1" customWidth="1"/>
    <col min="5" max="5" width="20.1796875" style="22" customWidth="1"/>
    <col min="6" max="6" width="15.36328125" style="22" customWidth="1"/>
    <col min="7" max="7" width="17.7265625" style="22" customWidth="1"/>
    <col min="8" max="9" width="9.08984375" style="22"/>
    <col min="10" max="10" width="11.7265625" style="22" customWidth="1"/>
    <col min="11" max="11" width="16.36328125" style="22" customWidth="1"/>
    <col min="12" max="12" width="65.7265625" style="22" customWidth="1"/>
    <col min="13" max="13" width="22.1796875" style="22" customWidth="1"/>
    <col min="14" max="14" width="24" style="22" customWidth="1"/>
    <col min="15" max="15" width="13.90625" style="22" customWidth="1"/>
    <col min="16" max="16384" width="9.08984375" style="22"/>
  </cols>
  <sheetData>
    <row r="2" spans="2:18" ht="18.5">
      <c r="B2" s="3" t="s">
        <v>130</v>
      </c>
      <c r="C2" s="3"/>
      <c r="D2" s="3"/>
      <c r="E2" s="5" t="s">
        <v>720</v>
      </c>
      <c r="F2" s="5"/>
      <c r="G2" s="5"/>
      <c r="J2" s="3" t="s">
        <v>130</v>
      </c>
      <c r="K2" s="3"/>
      <c r="L2" s="3"/>
      <c r="M2" s="5" t="s">
        <v>58</v>
      </c>
      <c r="N2" s="5"/>
      <c r="O2" s="5"/>
    </row>
    <row r="3" spans="2:18">
      <c r="B3" s="6" t="s">
        <v>512</v>
      </c>
      <c r="C3" s="6" t="s">
        <v>2</v>
      </c>
      <c r="D3" s="6" t="s">
        <v>3</v>
      </c>
      <c r="E3" s="6" t="s">
        <v>38</v>
      </c>
      <c r="F3" s="7" t="s">
        <v>274</v>
      </c>
      <c r="G3" s="38" t="s">
        <v>66</v>
      </c>
      <c r="J3" s="6" t="s">
        <v>512</v>
      </c>
      <c r="K3" s="6" t="s">
        <v>2</v>
      </c>
      <c r="L3" s="6" t="s">
        <v>3</v>
      </c>
      <c r="M3" s="6" t="s">
        <v>38</v>
      </c>
      <c r="N3" s="7" t="s">
        <v>274</v>
      </c>
      <c r="O3" s="38" t="s">
        <v>66</v>
      </c>
    </row>
    <row r="4" spans="2:18" ht="30" customHeight="1" thickBot="1">
      <c r="B4" s="8" t="s">
        <v>513</v>
      </c>
      <c r="C4" s="8" t="s">
        <v>59</v>
      </c>
      <c r="D4" s="9" t="s">
        <v>47</v>
      </c>
      <c r="E4" s="9" t="s">
        <v>48</v>
      </c>
      <c r="F4" s="8" t="s">
        <v>49</v>
      </c>
      <c r="G4" s="8"/>
      <c r="J4" s="8" t="s">
        <v>513</v>
      </c>
      <c r="K4" s="8" t="s">
        <v>59</v>
      </c>
      <c r="L4" s="9" t="s">
        <v>47</v>
      </c>
      <c r="M4" s="9" t="s">
        <v>48</v>
      </c>
      <c r="N4" s="8" t="s">
        <v>49</v>
      </c>
      <c r="O4" s="8"/>
    </row>
    <row r="5" spans="2:18" ht="14.5" customHeight="1">
      <c r="B5" s="21" t="str">
        <f>Processes!C51</f>
        <v>IE,National</v>
      </c>
      <c r="C5" s="21" t="str">
        <f>Processes!D51</f>
        <v>MINBIOWOO1_S1</v>
      </c>
      <c r="D5" s="22" t="str">
        <f>Processes!E51</f>
        <v>Domestic Potential of Sawmill residues - Step 1</v>
      </c>
      <c r="E5" s="22" t="str">
        <f>Commodities!$C$38</f>
        <v>BIOWOO1</v>
      </c>
      <c r="F5" s="50">
        <v>10</v>
      </c>
      <c r="G5" s="484" t="s">
        <v>141</v>
      </c>
      <c r="J5" s="21" t="s">
        <v>669</v>
      </c>
      <c r="K5" s="21" t="s">
        <v>670</v>
      </c>
      <c r="L5" s="22" t="s">
        <v>671</v>
      </c>
      <c r="M5" s="22" t="s">
        <v>138</v>
      </c>
      <c r="N5" s="50">
        <v>10</v>
      </c>
      <c r="O5" s="484" t="s">
        <v>672</v>
      </c>
      <c r="R5" s="23"/>
    </row>
    <row r="6" spans="2:18" ht="14.5">
      <c r="B6" s="21" t="str">
        <f>Processes!C54</f>
        <v>IE,National</v>
      </c>
      <c r="C6" s="21" t="str">
        <f>Processes!D54</f>
        <v>MINBIOWOO2_S1</v>
      </c>
      <c r="D6" s="22" t="str">
        <f>Processes!E54</f>
        <v>Domestic Potential of Post-Consumer Recycled Wood - Step 1</v>
      </c>
      <c r="E6" s="22" t="str">
        <f>Commodities!$C$39</f>
        <v>BIOWOO2</v>
      </c>
      <c r="F6" s="50">
        <v>10</v>
      </c>
      <c r="G6" s="485"/>
      <c r="J6" s="21" t="s">
        <v>669</v>
      </c>
      <c r="K6" s="21" t="s">
        <v>673</v>
      </c>
      <c r="L6" s="22" t="s">
        <v>674</v>
      </c>
      <c r="M6" s="22" t="s">
        <v>135</v>
      </c>
      <c r="N6" s="50">
        <v>10</v>
      </c>
      <c r="O6" s="485"/>
      <c r="R6" s="23"/>
    </row>
    <row r="7" spans="2:18" ht="14.5">
      <c r="B7" s="21" t="str">
        <f>Processes!C60</f>
        <v>IE,National</v>
      </c>
      <c r="C7" s="21" t="str">
        <f>Processes!D60</f>
        <v>MINBIOMSW1_S1</v>
      </c>
      <c r="D7" s="22" t="str">
        <f>Processes!E60</f>
        <v>Domestic Potential of Biodegradable Municipal Solid Waste potential - Solid  - Step 1</v>
      </c>
      <c r="E7" s="22" t="str">
        <f>Commodities!$C$43</f>
        <v>BIOMSW1</v>
      </c>
      <c r="F7" s="50">
        <v>10</v>
      </c>
      <c r="G7" s="485"/>
      <c r="J7" s="21" t="s">
        <v>669</v>
      </c>
      <c r="K7" s="21" t="s">
        <v>675</v>
      </c>
      <c r="L7" s="22" t="s">
        <v>676</v>
      </c>
      <c r="M7" s="22" t="s">
        <v>134</v>
      </c>
      <c r="N7" s="50">
        <v>10</v>
      </c>
      <c r="O7" s="485"/>
      <c r="R7" s="23"/>
    </row>
    <row r="8" spans="2:18" ht="14.5">
      <c r="B8" s="21" t="str">
        <f>Processes!C66</f>
        <v>IE,National</v>
      </c>
      <c r="C8" s="21" t="str">
        <f>Processes!D66</f>
        <v>MINBIOTLW_S1</v>
      </c>
      <c r="D8" s="22" t="str">
        <f>Processes!E66</f>
        <v>Domestic Potential of Tallow  - Step 1</v>
      </c>
      <c r="E8" s="22" t="str">
        <f>Commodities!$C$45</f>
        <v>BIOTLW</v>
      </c>
      <c r="F8" s="50">
        <v>10</v>
      </c>
      <c r="G8" s="485"/>
      <c r="J8" s="21" t="s">
        <v>669</v>
      </c>
      <c r="K8" s="21" t="s">
        <v>677</v>
      </c>
      <c r="L8" s="22" t="s">
        <v>678</v>
      </c>
      <c r="M8" s="22" t="s">
        <v>416</v>
      </c>
      <c r="N8" s="50">
        <v>10</v>
      </c>
      <c r="O8" s="485"/>
      <c r="R8" s="23"/>
    </row>
    <row r="9" spans="2:18" ht="14.5">
      <c r="B9" s="21" t="str">
        <f>Processes!C69</f>
        <v>IE,National</v>
      </c>
      <c r="C9" s="21" t="str">
        <f>Processes!D69</f>
        <v>MINBIORVO_S1</v>
      </c>
      <c r="D9" s="22" t="str">
        <f>Processes!E69</f>
        <v>Domestic Potential of Recovered Vegetable Oil  - Step 1</v>
      </c>
      <c r="E9" s="22" t="str">
        <f>Commodities!$C$46</f>
        <v>BIORVO</v>
      </c>
      <c r="F9" s="50">
        <v>10</v>
      </c>
      <c r="G9" s="485"/>
      <c r="I9" s="206"/>
      <c r="J9" s="21" t="s">
        <v>669</v>
      </c>
      <c r="K9" s="21" t="s">
        <v>679</v>
      </c>
      <c r="L9" s="22" t="s">
        <v>680</v>
      </c>
      <c r="M9" s="22" t="s">
        <v>137</v>
      </c>
      <c r="N9" s="50">
        <v>10</v>
      </c>
      <c r="O9" s="485"/>
      <c r="R9" s="23"/>
    </row>
    <row r="10" spans="2:18" ht="14.5">
      <c r="B10" s="21" t="str">
        <f>Processes!C57</f>
        <v>IE,National</v>
      </c>
      <c r="C10" s="21" t="str">
        <f>Processes!D57</f>
        <v>MINBIOWOO3_S1</v>
      </c>
      <c r="D10" s="22" t="str">
        <f>Processes!E57</f>
        <v>Domestic Potential of Straw - Step 1</v>
      </c>
      <c r="E10" s="22" t="str">
        <f>Commodities!$C$40</f>
        <v>BIOWOO3</v>
      </c>
      <c r="F10" s="50">
        <v>10</v>
      </c>
      <c r="G10" s="485"/>
      <c r="I10" s="206"/>
      <c r="J10" s="21" t="s">
        <v>669</v>
      </c>
      <c r="K10" s="21" t="s">
        <v>681</v>
      </c>
      <c r="L10" s="22" t="s">
        <v>682</v>
      </c>
      <c r="M10" s="22" t="s">
        <v>136</v>
      </c>
      <c r="N10" s="50">
        <v>10</v>
      </c>
      <c r="O10" s="485"/>
      <c r="R10" s="23"/>
    </row>
    <row r="11" spans="2:18" ht="14.5">
      <c r="B11" s="21" t="str">
        <f>Processes!C72</f>
        <v>IE,National</v>
      </c>
      <c r="C11" s="21" t="str">
        <f>Processes!D72</f>
        <v>MINBIOCATW_S1</v>
      </c>
      <c r="D11" s="22" t="str">
        <f>Processes!E72</f>
        <v>Domestic Potential of Cattle Waste  - Step 1</v>
      </c>
      <c r="E11" s="22" t="str">
        <f>Commodities!$C$47</f>
        <v>BIOCATW</v>
      </c>
      <c r="F11" s="50">
        <v>10</v>
      </c>
      <c r="G11" s="485"/>
      <c r="J11" s="21" t="s">
        <v>669</v>
      </c>
      <c r="K11" s="21" t="s">
        <v>683</v>
      </c>
      <c r="L11" s="22" t="s">
        <v>684</v>
      </c>
      <c r="M11" s="22" t="s">
        <v>685</v>
      </c>
      <c r="N11" s="50">
        <v>10</v>
      </c>
      <c r="O11" s="485"/>
      <c r="R11" s="23"/>
    </row>
    <row r="12" spans="2:18" ht="14.5">
      <c r="B12" s="21" t="str">
        <f>Processes!C75</f>
        <v>IE,National</v>
      </c>
      <c r="C12" s="21" t="str">
        <f>Processes!D75</f>
        <v>MINBIOPIGW_S1</v>
      </c>
      <c r="D12" s="22" t="str">
        <f>Processes!E75</f>
        <v>Domestic Potential of Pig Waste  - Step 1</v>
      </c>
      <c r="E12" s="22" t="str">
        <f>Commodities!$C$48</f>
        <v>BIOPIGW</v>
      </c>
      <c r="F12" s="50">
        <v>10</v>
      </c>
      <c r="G12" s="485"/>
      <c r="J12" s="21" t="s">
        <v>669</v>
      </c>
      <c r="K12" s="21" t="s">
        <v>686</v>
      </c>
      <c r="L12" s="22" t="s">
        <v>687</v>
      </c>
      <c r="M12" s="22" t="s">
        <v>140</v>
      </c>
      <c r="N12" s="50">
        <v>10</v>
      </c>
      <c r="O12" s="485"/>
      <c r="R12" s="23"/>
    </row>
    <row r="13" spans="2:18" ht="14.5">
      <c r="B13" s="21" t="str">
        <f>Processes!C63</f>
        <v>IE,National</v>
      </c>
      <c r="C13" s="21" t="str">
        <f>Processes!D63</f>
        <v>MINBIOMSW2_S1</v>
      </c>
      <c r="D13" s="22" t="str">
        <f>Processes!E63</f>
        <v>Domestic Potential of Biodegradable Municipal Solid Waste  - Step 1</v>
      </c>
      <c r="E13" s="22" t="str">
        <f>Commodities!$C$44&amp;",BIOMUN"</f>
        <v>BIOMSW2,BIOMUN</v>
      </c>
      <c r="F13" s="50">
        <v>10</v>
      </c>
      <c r="G13" s="485"/>
      <c r="J13" s="21" t="s">
        <v>669</v>
      </c>
      <c r="K13" s="21" t="s">
        <v>688</v>
      </c>
      <c r="L13" s="22" t="s">
        <v>689</v>
      </c>
      <c r="M13" s="22" t="s">
        <v>138</v>
      </c>
      <c r="N13" s="50">
        <v>10</v>
      </c>
      <c r="O13" s="485"/>
      <c r="R13" s="23"/>
    </row>
    <row r="14" spans="2:18" ht="14.5">
      <c r="B14" s="45" t="str">
        <f>Processes!C78</f>
        <v>IE,National</v>
      </c>
      <c r="C14" s="45" t="str">
        <f>Processes!D78</f>
        <v>MINBIOINDF_S1</v>
      </c>
      <c r="D14" s="39" t="str">
        <f>Processes!E78</f>
        <v>Domestic Potential of Industrial Food Waste  - Step 1</v>
      </c>
      <c r="E14" s="39" t="str">
        <f>Commodities!$C$49</f>
        <v>BIOINDF</v>
      </c>
      <c r="F14" s="51">
        <v>10</v>
      </c>
      <c r="G14" s="485"/>
      <c r="J14" s="45" t="s">
        <v>669</v>
      </c>
      <c r="K14" s="45" t="s">
        <v>690</v>
      </c>
      <c r="L14" s="39" t="s">
        <v>691</v>
      </c>
      <c r="M14" s="39" t="s">
        <v>135</v>
      </c>
      <c r="N14" s="51">
        <v>10</v>
      </c>
      <c r="O14" s="485"/>
      <c r="R14" s="23"/>
    </row>
    <row r="15" spans="2:18" ht="14.5">
      <c r="B15" s="21" t="str">
        <f>Processes!C52</f>
        <v>IE,National</v>
      </c>
      <c r="C15" s="21" t="str">
        <f>Processes!D52</f>
        <v>MINBIOWOO1_S2</v>
      </c>
      <c r="D15" s="22" t="str">
        <f>Processes!E52</f>
        <v>Domestic Potential of Sawmill residues - Step 2</v>
      </c>
      <c r="E15" s="22" t="str">
        <f>Commodities!$C$38</f>
        <v>BIOWOO1</v>
      </c>
      <c r="F15" s="50">
        <v>10</v>
      </c>
      <c r="G15" s="485"/>
      <c r="J15" s="21" t="s">
        <v>669</v>
      </c>
      <c r="K15" s="21" t="s">
        <v>692</v>
      </c>
      <c r="L15" s="22" t="s">
        <v>693</v>
      </c>
      <c r="M15" s="22" t="s">
        <v>134</v>
      </c>
      <c r="N15" s="50">
        <v>10</v>
      </c>
      <c r="O15" s="485"/>
      <c r="R15" s="23"/>
    </row>
    <row r="16" spans="2:18" ht="14.5">
      <c r="B16" s="21" t="str">
        <f>Processes!C55</f>
        <v>IE,National</v>
      </c>
      <c r="C16" s="21" t="str">
        <f>Processes!D55</f>
        <v>MINBIOWOO2_S2</v>
      </c>
      <c r="D16" s="22" t="str">
        <f>Processes!E55</f>
        <v>Domestic Potential of Post-Consumer Recycled Wood - Step 2</v>
      </c>
      <c r="E16" s="22" t="str">
        <f>Commodities!$C$39</f>
        <v>BIOWOO2</v>
      </c>
      <c r="F16" s="50">
        <v>10</v>
      </c>
      <c r="G16" s="485"/>
      <c r="J16" s="21" t="s">
        <v>669</v>
      </c>
      <c r="K16" s="21" t="s">
        <v>694</v>
      </c>
      <c r="L16" s="22" t="s">
        <v>695</v>
      </c>
      <c r="M16" s="22" t="s">
        <v>416</v>
      </c>
      <c r="N16" s="50">
        <v>10</v>
      </c>
      <c r="O16" s="485"/>
      <c r="R16" s="23"/>
    </row>
    <row r="17" spans="2:18" ht="14.5">
      <c r="B17" s="21" t="str">
        <f>Processes!C61</f>
        <v>IE,National</v>
      </c>
      <c r="C17" s="21" t="str">
        <f>Processes!D61</f>
        <v>MINBIOMSW1_S2</v>
      </c>
      <c r="D17" s="22" t="str">
        <f>Processes!E61</f>
        <v>Domestic Potential of Biodegradable Municipal Solid Waste potential - Solid  - Step 2</v>
      </c>
      <c r="E17" s="22" t="str">
        <f>Commodities!$C$43</f>
        <v>BIOMSW1</v>
      </c>
      <c r="F17" s="50">
        <v>10</v>
      </c>
      <c r="G17" s="485"/>
      <c r="I17" s="206"/>
      <c r="J17" s="21" t="s">
        <v>669</v>
      </c>
      <c r="K17" s="21" t="s">
        <v>696</v>
      </c>
      <c r="L17" s="22" t="s">
        <v>697</v>
      </c>
      <c r="M17" s="22" t="s">
        <v>137</v>
      </c>
      <c r="N17" s="50">
        <v>10</v>
      </c>
      <c r="O17" s="485"/>
      <c r="R17" s="23"/>
    </row>
    <row r="18" spans="2:18" ht="14.5">
      <c r="B18" s="21" t="str">
        <f>Processes!C67</f>
        <v>IE,National</v>
      </c>
      <c r="C18" s="21" t="str">
        <f>Processes!D67</f>
        <v>MINBIOTLW_S2</v>
      </c>
      <c r="D18" s="22" t="str">
        <f>Processes!E67</f>
        <v>Domestic Potential of Tallow  - Step 2</v>
      </c>
      <c r="E18" s="22" t="str">
        <f>Commodities!$C$45</f>
        <v>BIOTLW</v>
      </c>
      <c r="F18" s="50">
        <v>10</v>
      </c>
      <c r="G18" s="485"/>
      <c r="I18" s="206"/>
      <c r="J18" s="21" t="s">
        <v>669</v>
      </c>
      <c r="K18" s="21" t="s">
        <v>698</v>
      </c>
      <c r="L18" s="22" t="s">
        <v>699</v>
      </c>
      <c r="M18" s="22" t="s">
        <v>136</v>
      </c>
      <c r="N18" s="50">
        <v>10</v>
      </c>
      <c r="O18" s="485"/>
      <c r="R18" s="23"/>
    </row>
    <row r="19" spans="2:18" ht="14.5">
      <c r="B19" s="21" t="str">
        <f>Processes!C70</f>
        <v>IE,National</v>
      </c>
      <c r="C19" s="21" t="str">
        <f>Processes!D70</f>
        <v>MINBIORVO_S2</v>
      </c>
      <c r="D19" s="22" t="str">
        <f>Processes!E70</f>
        <v>Domestic Potential of Recovered Vegetable Oil  - Step 2</v>
      </c>
      <c r="E19" s="22" t="str">
        <f>Commodities!$C$46</f>
        <v>BIORVO</v>
      </c>
      <c r="F19" s="50">
        <v>10</v>
      </c>
      <c r="G19" s="485"/>
      <c r="J19" s="21" t="s">
        <v>669</v>
      </c>
      <c r="K19" s="21" t="s">
        <v>700</v>
      </c>
      <c r="L19" s="22" t="s">
        <v>701</v>
      </c>
      <c r="M19" s="22" t="s">
        <v>685</v>
      </c>
      <c r="N19" s="50">
        <v>10</v>
      </c>
      <c r="O19" s="485"/>
      <c r="R19" s="23"/>
    </row>
    <row r="20" spans="2:18" ht="14.5">
      <c r="B20" s="21" t="str">
        <f>Processes!C58</f>
        <v>IE,National</v>
      </c>
      <c r="C20" s="21" t="str">
        <f>Processes!D58</f>
        <v>MINBIOWOO3_S2</v>
      </c>
      <c r="D20" s="22" t="str">
        <f>Processes!E58</f>
        <v>Domestic Potential of Straw - Step 2</v>
      </c>
      <c r="E20" s="22" t="str">
        <f>Commodities!$C$40</f>
        <v>BIOWOO3</v>
      </c>
      <c r="F20" s="50">
        <v>10</v>
      </c>
      <c r="G20" s="485"/>
      <c r="J20" s="21" t="s">
        <v>669</v>
      </c>
      <c r="K20" s="21" t="s">
        <v>702</v>
      </c>
      <c r="L20" s="22" t="s">
        <v>703</v>
      </c>
      <c r="M20" s="22" t="s">
        <v>140</v>
      </c>
      <c r="N20" s="50">
        <v>10</v>
      </c>
      <c r="O20" s="485"/>
      <c r="R20" s="23"/>
    </row>
    <row r="21" spans="2:18">
      <c r="B21" s="21" t="str">
        <f>Processes!C73</f>
        <v>IE,National</v>
      </c>
      <c r="C21" s="21" t="str">
        <f>Processes!D73</f>
        <v>MINBIOCATW_S2</v>
      </c>
      <c r="D21" s="22" t="str">
        <f>Processes!E73</f>
        <v>Domestic Potential of Cattle Waste  - Step 2</v>
      </c>
      <c r="E21" s="22" t="str">
        <f>Commodities!$C$47</f>
        <v>BIOCATW</v>
      </c>
      <c r="F21" s="50">
        <v>10</v>
      </c>
      <c r="G21" s="485"/>
      <c r="J21" s="21" t="s">
        <v>669</v>
      </c>
      <c r="K21" s="21" t="s">
        <v>704</v>
      </c>
      <c r="L21" s="22" t="s">
        <v>705</v>
      </c>
      <c r="M21" s="22" t="s">
        <v>138</v>
      </c>
      <c r="N21" s="50">
        <v>10</v>
      </c>
      <c r="O21" s="485"/>
    </row>
    <row r="22" spans="2:18">
      <c r="B22" s="21" t="str">
        <f>Processes!C76</f>
        <v>IE,National</v>
      </c>
      <c r="C22" s="21" t="str">
        <f>Processes!D76</f>
        <v>MINBIOPIGW_S2</v>
      </c>
      <c r="D22" s="22" t="str">
        <f>Processes!E76</f>
        <v>Domestic Potential of Pig Waste  - Step 2</v>
      </c>
      <c r="E22" s="22" t="str">
        <f>Commodities!$C$48</f>
        <v>BIOPIGW</v>
      </c>
      <c r="F22" s="50">
        <v>10</v>
      </c>
      <c r="G22" s="485"/>
      <c r="J22" s="21" t="s">
        <v>669</v>
      </c>
      <c r="K22" s="21" t="s">
        <v>706</v>
      </c>
      <c r="L22" s="22" t="s">
        <v>707</v>
      </c>
      <c r="M22" s="22" t="s">
        <v>135</v>
      </c>
      <c r="N22" s="50">
        <v>10</v>
      </c>
      <c r="O22" s="485"/>
    </row>
    <row r="23" spans="2:18">
      <c r="B23" s="21" t="str">
        <f>Processes!C64</f>
        <v>IE,National</v>
      </c>
      <c r="C23" s="21" t="str">
        <f>Processes!D64</f>
        <v>MINBIOMSW2_S2</v>
      </c>
      <c r="D23" s="22" t="str">
        <f>Processes!E64</f>
        <v>Domestic Potential of Biodegradable Municipal Solid Waste  - Step 2</v>
      </c>
      <c r="E23" s="22" t="str">
        <f>Commodities!$C$44&amp;",BIOMUN"</f>
        <v>BIOMSW2,BIOMUN</v>
      </c>
      <c r="F23" s="50">
        <v>10</v>
      </c>
      <c r="G23" s="485"/>
      <c r="J23" s="21" t="s">
        <v>669</v>
      </c>
      <c r="K23" s="21" t="s">
        <v>708</v>
      </c>
      <c r="L23" s="22" t="s">
        <v>709</v>
      </c>
      <c r="M23" s="22" t="s">
        <v>134</v>
      </c>
      <c r="N23" s="50">
        <v>10</v>
      </c>
      <c r="O23" s="485"/>
    </row>
    <row r="24" spans="2:18">
      <c r="B24" s="45" t="str">
        <f>Processes!C79</f>
        <v>IE,National</v>
      </c>
      <c r="C24" s="45" t="str">
        <f>Processes!D79</f>
        <v>MINBIOINDF_S2</v>
      </c>
      <c r="D24" s="39" t="str">
        <f>Processes!E79</f>
        <v>Domestic Potential of Industrial Food Waste  - Step 2</v>
      </c>
      <c r="E24" s="39" t="str">
        <f>Commodities!$C$49</f>
        <v>BIOINDF</v>
      </c>
      <c r="F24" s="51">
        <v>10</v>
      </c>
      <c r="G24" s="485"/>
      <c r="J24" s="45" t="s">
        <v>669</v>
      </c>
      <c r="K24" s="45" t="s">
        <v>710</v>
      </c>
      <c r="L24" s="39" t="s">
        <v>711</v>
      </c>
      <c r="M24" s="39" t="s">
        <v>416</v>
      </c>
      <c r="N24" s="51">
        <v>10</v>
      </c>
      <c r="O24" s="485"/>
    </row>
    <row r="25" spans="2:18">
      <c r="B25" s="21" t="str">
        <f>Processes!C53</f>
        <v>IE,National</v>
      </c>
      <c r="C25" s="21" t="str">
        <f>Processes!D53</f>
        <v>MINBIOWOO1_S3</v>
      </c>
      <c r="D25" s="22" t="str">
        <f>Processes!E53</f>
        <v>Domestic Potential of Sawmill residues - Step 3</v>
      </c>
      <c r="E25" s="22" t="str">
        <f>Commodities!$C$38</f>
        <v>BIOWOO1</v>
      </c>
      <c r="F25" s="50">
        <v>10</v>
      </c>
      <c r="G25" s="485"/>
      <c r="I25" s="206"/>
      <c r="J25" s="21" t="s">
        <v>669</v>
      </c>
      <c r="K25" s="21" t="s">
        <v>712</v>
      </c>
      <c r="L25" s="22" t="s">
        <v>713</v>
      </c>
      <c r="M25" s="22" t="s">
        <v>137</v>
      </c>
      <c r="N25" s="50">
        <v>10</v>
      </c>
      <c r="O25" s="485"/>
    </row>
    <row r="26" spans="2:18">
      <c r="B26" s="21" t="str">
        <f>Processes!C56</f>
        <v>IE,National</v>
      </c>
      <c r="C26" s="21" t="str">
        <f>Processes!D56</f>
        <v>MINBIOWOO2_S3</v>
      </c>
      <c r="D26" s="22" t="str">
        <f>Processes!E56</f>
        <v>Domestic Potential of Post-Consumer Recycled Wood - Step 3</v>
      </c>
      <c r="E26" s="22" t="str">
        <f>Commodities!$C$39</f>
        <v>BIOWOO2</v>
      </c>
      <c r="F26" s="50">
        <v>10</v>
      </c>
      <c r="G26" s="485"/>
      <c r="I26" s="206"/>
      <c r="J26" s="21" t="s">
        <v>669</v>
      </c>
      <c r="K26" s="21" t="s">
        <v>714</v>
      </c>
      <c r="L26" s="22" t="s">
        <v>715</v>
      </c>
      <c r="M26" s="22" t="s">
        <v>136</v>
      </c>
      <c r="N26" s="50">
        <v>10</v>
      </c>
      <c r="O26" s="485"/>
    </row>
    <row r="27" spans="2:18">
      <c r="B27" s="21" t="str">
        <f>Processes!C62</f>
        <v>IE,National</v>
      </c>
      <c r="C27" s="21" t="str">
        <f>Processes!D62</f>
        <v>MINBIOMSW1_S3</v>
      </c>
      <c r="D27" s="22" t="str">
        <f>Processes!E62</f>
        <v>Domestic Potential of Biodegradable Municipal Solid Waste potential - Solid  - Step 3</v>
      </c>
      <c r="E27" s="22" t="str">
        <f>Commodities!$C$43</f>
        <v>BIOMSW1</v>
      </c>
      <c r="F27" s="50">
        <v>10</v>
      </c>
      <c r="G27" s="485"/>
      <c r="J27" s="21" t="s">
        <v>669</v>
      </c>
      <c r="K27" s="21" t="s">
        <v>716</v>
      </c>
      <c r="L27" s="22" t="s">
        <v>717</v>
      </c>
      <c r="M27" s="22" t="s">
        <v>685</v>
      </c>
      <c r="N27" s="50">
        <v>10</v>
      </c>
      <c r="O27" s="485"/>
    </row>
    <row r="28" spans="2:18">
      <c r="B28" s="21" t="str">
        <f>Processes!C68</f>
        <v>IE,National</v>
      </c>
      <c r="C28" s="21" t="str">
        <f>Processes!D68</f>
        <v>MINBIOTLW_S3</v>
      </c>
      <c r="D28" s="22" t="str">
        <f>Processes!E68</f>
        <v>Domestic Potential of Tallow  - Step 3</v>
      </c>
      <c r="E28" s="22" t="str">
        <f>Commodities!$C$45</f>
        <v>BIOTLW</v>
      </c>
      <c r="F28" s="50">
        <v>10</v>
      </c>
      <c r="G28" s="485"/>
      <c r="J28" s="21" t="s">
        <v>669</v>
      </c>
      <c r="K28" s="21" t="s">
        <v>718</v>
      </c>
      <c r="L28" s="22" t="s">
        <v>719</v>
      </c>
      <c r="M28" s="22" t="s">
        <v>140</v>
      </c>
      <c r="N28" s="50">
        <v>10</v>
      </c>
      <c r="O28" s="485"/>
    </row>
    <row r="29" spans="2:18">
      <c r="B29" s="21" t="str">
        <f>Processes!C71</f>
        <v>IE,National</v>
      </c>
      <c r="C29" s="21" t="str">
        <f>Processes!D71</f>
        <v>MINBIORVO_S3</v>
      </c>
      <c r="D29" s="22" t="str">
        <f>Processes!E71</f>
        <v>Domestic Potential of Recovered Vegetable Oil  - Step 3</v>
      </c>
      <c r="E29" s="22" t="str">
        <f>Commodities!$C$46</f>
        <v>BIORVO</v>
      </c>
      <c r="F29" s="50">
        <v>10</v>
      </c>
      <c r="G29" s="485"/>
      <c r="J29" s="21"/>
      <c r="K29" s="21"/>
      <c r="N29" s="50"/>
      <c r="O29" s="485"/>
    </row>
    <row r="30" spans="2:18">
      <c r="B30" s="21" t="str">
        <f>Processes!C59</f>
        <v>IE,National</v>
      </c>
      <c r="C30" s="21" t="str">
        <f>Processes!D59</f>
        <v>MINBIOWOO3_S3</v>
      </c>
      <c r="D30" s="22" t="str">
        <f>Processes!E59</f>
        <v>Domestic Potential of Straw - Step 3</v>
      </c>
      <c r="E30" s="22" t="str">
        <f>Commodities!$C$40</f>
        <v>BIOWOO3</v>
      </c>
      <c r="F30" s="50">
        <v>10</v>
      </c>
      <c r="G30" s="485"/>
      <c r="J30" s="21"/>
      <c r="K30" s="21"/>
      <c r="N30" s="50"/>
      <c r="O30" s="485"/>
    </row>
    <row r="31" spans="2:18">
      <c r="B31" s="21" t="str">
        <f>Processes!C74</f>
        <v>IE,National</v>
      </c>
      <c r="C31" s="21" t="str">
        <f>Processes!D74</f>
        <v>MINBIOCATW_S3</v>
      </c>
      <c r="D31" s="22" t="str">
        <f>Processes!E74</f>
        <v>Domestic Potential of Cattle Waste  - Step 3</v>
      </c>
      <c r="E31" s="22" t="str">
        <f>Commodities!$C$47</f>
        <v>BIOCATW</v>
      </c>
      <c r="F31" s="50">
        <v>10</v>
      </c>
      <c r="G31" s="485"/>
      <c r="J31" s="21"/>
      <c r="K31" s="21"/>
      <c r="N31" s="50"/>
      <c r="O31" s="485"/>
    </row>
    <row r="32" spans="2:18">
      <c r="B32" s="21" t="str">
        <f>Processes!C77</f>
        <v>IE,National</v>
      </c>
      <c r="C32" s="21" t="str">
        <f>Processes!D77</f>
        <v>MINBIOPIGW_S3</v>
      </c>
      <c r="D32" s="22" t="str">
        <f>Processes!E77</f>
        <v>Domestic Potential of Pig Waste  - Step 3</v>
      </c>
      <c r="E32" s="22" t="str">
        <f>Commodities!$C$48</f>
        <v>BIOPIGW</v>
      </c>
      <c r="F32" s="50">
        <v>10</v>
      </c>
      <c r="G32" s="485"/>
      <c r="J32" s="21"/>
      <c r="K32" s="21"/>
      <c r="N32" s="50"/>
      <c r="O32" s="485"/>
    </row>
    <row r="33" spans="2:15">
      <c r="B33" s="21" t="str">
        <f>Processes!C65</f>
        <v>IE,National</v>
      </c>
      <c r="C33" s="21" t="str">
        <f>Processes!D65</f>
        <v>MINBIOMSW2_S3</v>
      </c>
      <c r="D33" s="22" t="str">
        <f>Processes!E65</f>
        <v>Domestic Potential of Biodegradable Municipal Solid Waste  - Step 3</v>
      </c>
      <c r="E33" s="22" t="str">
        <f>Commodities!$C$44&amp;",BIOMUN"</f>
        <v>BIOMSW2,BIOMUN</v>
      </c>
      <c r="F33" s="50">
        <v>10</v>
      </c>
      <c r="G33" s="485"/>
      <c r="J33" s="21"/>
      <c r="K33" s="21"/>
      <c r="N33" s="50"/>
      <c r="O33" s="485"/>
    </row>
    <row r="34" spans="2:15">
      <c r="B34" s="45" t="str">
        <f>Processes!C80</f>
        <v>IE,National</v>
      </c>
      <c r="C34" s="45" t="str">
        <f>Processes!D80</f>
        <v>MINBIOINDF_S3</v>
      </c>
      <c r="D34" s="39" t="str">
        <f>Processes!E80</f>
        <v>Domestic Potential of Industrial Food Waste  - Step 3</v>
      </c>
      <c r="E34" s="39" t="str">
        <f>Commodities!$C$49</f>
        <v>BIOINDF</v>
      </c>
      <c r="F34" s="51">
        <v>10</v>
      </c>
      <c r="G34" s="486"/>
      <c r="J34" s="45"/>
      <c r="K34" s="45"/>
      <c r="L34" s="39"/>
      <c r="M34" s="39"/>
      <c r="N34" s="51"/>
      <c r="O34" s="486"/>
    </row>
    <row r="35" spans="2:15">
      <c r="B35" s="21"/>
      <c r="C35" s="21"/>
      <c r="F35" s="50"/>
      <c r="G35" s="190"/>
    </row>
    <row r="36" spans="2:15">
      <c r="B36" s="21"/>
      <c r="C36" s="21"/>
      <c r="F36" s="50"/>
      <c r="G36" s="190"/>
    </row>
    <row r="37" spans="2:15" ht="14.5">
      <c r="B37"/>
      <c r="C37"/>
      <c r="D37"/>
      <c r="E37"/>
      <c r="F37"/>
      <c r="G37"/>
    </row>
    <row r="38" spans="2:15" ht="14.5">
      <c r="B38"/>
      <c r="C38"/>
      <c r="D38"/>
      <c r="E38"/>
      <c r="F38"/>
      <c r="G38"/>
    </row>
    <row r="39" spans="2:15" ht="14.5">
      <c r="B39"/>
      <c r="C39"/>
      <c r="D39"/>
      <c r="E39"/>
      <c r="F39"/>
      <c r="G39"/>
      <c r="K39" s="206"/>
      <c r="L39" s="22" t="s">
        <v>741</v>
      </c>
    </row>
    <row r="40" spans="2:15" ht="14.5">
      <c r="B40"/>
      <c r="C40"/>
      <c r="D40"/>
      <c r="E40"/>
      <c r="F40"/>
      <c r="G40"/>
    </row>
    <row r="41" spans="2:15" ht="14.5">
      <c r="B41"/>
      <c r="C41"/>
      <c r="D41"/>
      <c r="E41"/>
      <c r="F41"/>
      <c r="G41"/>
    </row>
    <row r="42" spans="2:15" ht="14.5">
      <c r="B42"/>
      <c r="C42"/>
      <c r="D42"/>
      <c r="E42"/>
      <c r="F42"/>
      <c r="G42"/>
    </row>
  </sheetData>
  <mergeCells count="2">
    <mergeCell ref="G5:G34"/>
    <mergeCell ref="O5:O3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B1:AD35"/>
  <sheetViews>
    <sheetView workbookViewId="0">
      <selection activeCell="O14" sqref="O14"/>
    </sheetView>
  </sheetViews>
  <sheetFormatPr defaultColWidth="9.08984375" defaultRowHeight="14.5"/>
  <cols>
    <col min="1" max="1" width="9.08984375" style="23"/>
    <col min="2" max="2" width="9.6328125" style="23" bestFit="1" customWidth="1"/>
    <col min="3" max="3" width="13.54296875" style="23" customWidth="1"/>
    <col min="4" max="4" width="17" style="23" bestFit="1" customWidth="1"/>
    <col min="5" max="5" width="17.36328125" style="23" bestFit="1" customWidth="1"/>
    <col min="6" max="6" width="9.08984375" style="23"/>
    <col min="7" max="20" width="9.36328125" style="25" customWidth="1"/>
    <col min="21" max="23" width="9.36328125" style="23" customWidth="1"/>
    <col min="24" max="24" width="28.54296875" style="23" bestFit="1" customWidth="1"/>
    <col min="25" max="25" width="9.08984375" style="23"/>
    <col min="26" max="26" width="13.54296875" style="23" bestFit="1" customWidth="1"/>
    <col min="27" max="27" width="17" style="23" bestFit="1" customWidth="1"/>
    <col min="28" max="16384" width="9.08984375" style="23"/>
  </cols>
  <sheetData>
    <row r="1" spans="2:26">
      <c r="R1" s="23"/>
      <c r="S1" s="23"/>
      <c r="T1" s="23"/>
    </row>
    <row r="2" spans="2:26" ht="18.5">
      <c r="B2" s="112" t="s">
        <v>144</v>
      </c>
      <c r="C2" s="113"/>
      <c r="D2" s="113"/>
      <c r="E2" s="114"/>
      <c r="F2" s="5" t="s">
        <v>596</v>
      </c>
      <c r="G2" s="120"/>
      <c r="H2" s="121"/>
      <c r="I2" s="121"/>
      <c r="J2" s="121"/>
      <c r="K2" s="121"/>
      <c r="L2" s="121"/>
      <c r="M2" s="121"/>
      <c r="N2" s="121"/>
      <c r="O2" s="122"/>
      <c r="P2" s="122"/>
      <c r="Q2" s="122"/>
      <c r="R2" s="123"/>
      <c r="S2" s="124"/>
      <c r="T2" s="23"/>
    </row>
    <row r="3" spans="2:26" ht="26">
      <c r="B3" s="110" t="s">
        <v>512</v>
      </c>
      <c r="C3" s="110" t="s">
        <v>2</v>
      </c>
      <c r="D3" s="110" t="s">
        <v>3</v>
      </c>
      <c r="E3" s="110" t="s">
        <v>64</v>
      </c>
      <c r="F3" s="110" t="s">
        <v>38</v>
      </c>
      <c r="G3" s="109" t="s">
        <v>430</v>
      </c>
      <c r="H3" s="109" t="s">
        <v>218</v>
      </c>
      <c r="I3" s="109" t="s">
        <v>433</v>
      </c>
      <c r="J3" s="109" t="s">
        <v>431</v>
      </c>
      <c r="K3" s="109" t="s">
        <v>432</v>
      </c>
      <c r="L3" s="109" t="s">
        <v>206</v>
      </c>
      <c r="M3" s="109" t="s">
        <v>207</v>
      </c>
      <c r="N3" s="109" t="s">
        <v>145</v>
      </c>
      <c r="O3" s="109" t="s">
        <v>146</v>
      </c>
      <c r="P3" s="109" t="s">
        <v>276</v>
      </c>
      <c r="Q3" s="111" t="s">
        <v>66</v>
      </c>
      <c r="R3" s="23"/>
      <c r="S3" s="23"/>
      <c r="T3" s="23"/>
    </row>
    <row r="4" spans="2:26" ht="14.25" customHeight="1" thickBot="1">
      <c r="B4" s="9" t="s">
        <v>147</v>
      </c>
      <c r="C4" s="9"/>
      <c r="D4" s="9"/>
      <c r="E4" s="9"/>
      <c r="F4" s="9"/>
      <c r="G4" s="137" t="s">
        <v>211</v>
      </c>
      <c r="H4" s="8"/>
      <c r="I4" s="8"/>
      <c r="J4" s="8"/>
      <c r="K4" s="8"/>
      <c r="L4" s="8"/>
      <c r="M4" s="8"/>
      <c r="N4" s="8" t="s">
        <v>148</v>
      </c>
      <c r="O4" s="8" t="s">
        <v>149</v>
      </c>
      <c r="P4" s="8" t="s">
        <v>54</v>
      </c>
      <c r="Q4" s="9"/>
      <c r="R4" s="23"/>
      <c r="S4" s="23"/>
      <c r="T4" s="23"/>
    </row>
    <row r="5" spans="2:26">
      <c r="B5" s="116" t="str">
        <f>Processes!C85</f>
        <v>IE,National</v>
      </c>
      <c r="C5" s="116" t="str">
        <f>Processes!D85</f>
        <v>SREFOILCRD_Whitegate</v>
      </c>
      <c r="D5" s="116" t="str">
        <f>Processes!E85</f>
        <v>Refinery of Crude Oil  - Whitegate</v>
      </c>
      <c r="E5" s="2" t="str">
        <f>Commodities!C11</f>
        <v>OILCRD</v>
      </c>
      <c r="F5" s="22"/>
      <c r="G5" s="103"/>
      <c r="H5" s="103"/>
      <c r="I5" s="103"/>
      <c r="J5" s="142">
        <f>(SUM('EB2018'!O20:Z20)-SUM('EB2018'!O25:Z25))/'EB2018'!M14</f>
        <v>0.9923342574100722</v>
      </c>
      <c r="K5" s="143">
        <f>('EB2018'!L14)*Conversions!$C$2</f>
        <v>131.08836734189899</v>
      </c>
      <c r="L5" s="139">
        <f>MAX(K5:K5)</f>
        <v>131.08836734189899</v>
      </c>
      <c r="M5" s="139">
        <v>5</v>
      </c>
      <c r="N5" s="103">
        <v>50</v>
      </c>
      <c r="O5" s="22"/>
      <c r="P5" s="22"/>
      <c r="Q5" s="141" t="s">
        <v>212</v>
      </c>
      <c r="R5" s="23"/>
      <c r="S5" s="23"/>
      <c r="T5" s="23"/>
    </row>
    <row r="6" spans="2:26">
      <c r="C6" s="2"/>
      <c r="D6" s="106"/>
      <c r="E6" s="2"/>
      <c r="F6" s="2" t="str">
        <f>Commodities!C12</f>
        <v>OILRFG</v>
      </c>
      <c r="G6" s="226">
        <f>ROUNDUP(E24*$D$22,4)</f>
        <v>0</v>
      </c>
      <c r="H6" s="138">
        <f>MAX(G6)*1.1</f>
        <v>0</v>
      </c>
      <c r="I6" s="194">
        <v>5</v>
      </c>
      <c r="J6" s="103"/>
      <c r="K6" s="103"/>
      <c r="L6" s="103"/>
      <c r="M6" s="103"/>
      <c r="N6" s="103"/>
      <c r="O6" s="22"/>
      <c r="P6" s="139"/>
      <c r="Q6" s="2" t="s">
        <v>170</v>
      </c>
      <c r="R6" s="23"/>
      <c r="S6" s="23"/>
      <c r="T6" s="23"/>
    </row>
    <row r="7" spans="2:26">
      <c r="C7" s="5"/>
      <c r="D7" s="115"/>
      <c r="E7" s="16"/>
      <c r="F7" s="2" t="s">
        <v>30</v>
      </c>
      <c r="G7" s="226">
        <f t="shared" ref="G7:G17" si="0">ROUNDUP(E25*$D$22,4)</f>
        <v>0.2084</v>
      </c>
      <c r="H7" s="138">
        <f>MAX(G7)*1.1</f>
        <v>0.22924000000000003</v>
      </c>
      <c r="I7" s="194">
        <v>5</v>
      </c>
      <c r="J7" s="103"/>
      <c r="K7" s="103"/>
      <c r="L7" s="103"/>
      <c r="M7" s="103"/>
      <c r="N7" s="103"/>
      <c r="O7" s="22"/>
      <c r="P7" s="140">
        <v>1.7</v>
      </c>
      <c r="Q7" s="2" t="s">
        <v>171</v>
      </c>
      <c r="R7" s="23"/>
      <c r="S7" s="23"/>
      <c r="T7" s="23"/>
    </row>
    <row r="8" spans="2:26">
      <c r="C8" s="5"/>
      <c r="D8" s="117"/>
      <c r="E8" s="16"/>
      <c r="F8" s="2" t="str">
        <f>Commodities!C13</f>
        <v>OILKER</v>
      </c>
      <c r="G8" s="226">
        <f t="shared" si="0"/>
        <v>7.3800000000000004E-2</v>
      </c>
      <c r="H8" s="138">
        <f>MAX(G8)*1.1</f>
        <v>8.1180000000000016E-2</v>
      </c>
      <c r="I8" s="194">
        <v>5</v>
      </c>
      <c r="J8" s="103"/>
      <c r="K8" s="103"/>
      <c r="L8" s="103"/>
      <c r="M8" s="103"/>
      <c r="N8" s="103"/>
      <c r="O8" s="22"/>
      <c r="P8" s="140">
        <v>1.7</v>
      </c>
      <c r="Q8" s="2" t="s">
        <v>172</v>
      </c>
      <c r="R8" s="23"/>
      <c r="S8" s="23"/>
      <c r="T8" s="23"/>
    </row>
    <row r="9" spans="2:26">
      <c r="C9" s="118" t="s">
        <v>210</v>
      </c>
      <c r="D9" s="117"/>
      <c r="E9" s="16"/>
      <c r="F9" s="2" t="s">
        <v>210</v>
      </c>
      <c r="G9" s="226">
        <f t="shared" si="0"/>
        <v>0</v>
      </c>
      <c r="H9" s="138"/>
      <c r="I9" s="194">
        <v>5</v>
      </c>
      <c r="J9" s="103"/>
      <c r="K9" s="103"/>
      <c r="L9" s="103"/>
      <c r="M9" s="103"/>
      <c r="N9" s="103"/>
      <c r="O9" s="22"/>
      <c r="P9" s="140"/>
      <c r="Q9" s="2" t="s">
        <v>173</v>
      </c>
      <c r="R9" s="23"/>
      <c r="S9" s="23"/>
      <c r="T9" s="23"/>
    </row>
    <row r="10" spans="2:26">
      <c r="C10" s="5"/>
      <c r="D10" s="117"/>
      <c r="E10" s="16"/>
      <c r="F10" s="2" t="str">
        <f>Commodities!C14</f>
        <v>OILHFO</v>
      </c>
      <c r="G10" s="226">
        <f t="shared" si="0"/>
        <v>0.31269999999999998</v>
      </c>
      <c r="H10" s="138">
        <f>MAX(G10)*1.1</f>
        <v>0.34397</v>
      </c>
      <c r="I10" s="194">
        <v>5</v>
      </c>
      <c r="J10" s="103"/>
      <c r="K10" s="103"/>
      <c r="L10" s="103"/>
      <c r="M10" s="103"/>
      <c r="N10" s="103"/>
      <c r="O10" s="22"/>
      <c r="P10" s="140">
        <v>0.83603571428571199</v>
      </c>
      <c r="Q10" s="2" t="s">
        <v>174</v>
      </c>
      <c r="R10" s="23"/>
      <c r="S10" s="23"/>
      <c r="T10" s="23"/>
    </row>
    <row r="11" spans="2:26">
      <c r="C11" s="118"/>
      <c r="D11" s="117"/>
      <c r="E11" s="16"/>
      <c r="F11" s="2" t="str">
        <f>Commodities!C16</f>
        <v>OILLPG</v>
      </c>
      <c r="G11" s="226">
        <f t="shared" si="0"/>
        <v>2.1100000000000001E-2</v>
      </c>
      <c r="H11" s="138"/>
      <c r="I11" s="194">
        <v>5</v>
      </c>
      <c r="J11" s="124"/>
      <c r="K11" s="124"/>
      <c r="L11" s="124"/>
      <c r="M11" s="124"/>
      <c r="N11" s="124"/>
      <c r="O11" s="22"/>
      <c r="P11" s="140">
        <v>1.3357142857142801</v>
      </c>
      <c r="Q11" s="2" t="s">
        <v>175</v>
      </c>
      <c r="R11" s="23"/>
      <c r="S11" s="23"/>
      <c r="T11" s="23"/>
    </row>
    <row r="12" spans="2:26">
      <c r="C12" s="118"/>
      <c r="D12" s="117"/>
      <c r="E12" s="16"/>
      <c r="F12" s="2" t="str">
        <f>Commodities!C15</f>
        <v>OILDST</v>
      </c>
      <c r="G12" s="226">
        <f t="shared" si="0"/>
        <v>0.37219999999999998</v>
      </c>
      <c r="H12" s="138">
        <f>MAX(G12)*1.1</f>
        <v>0.40942000000000001</v>
      </c>
      <c r="I12" s="194">
        <v>5</v>
      </c>
      <c r="J12" s="124"/>
      <c r="K12" s="124"/>
      <c r="L12" s="124"/>
      <c r="M12" s="124"/>
      <c r="N12" s="124"/>
      <c r="O12" s="22"/>
      <c r="P12" s="140">
        <v>1.5785714285714201</v>
      </c>
      <c r="Q12" s="2" t="s">
        <v>176</v>
      </c>
      <c r="R12" s="23"/>
      <c r="S12" s="23"/>
      <c r="T12" s="23"/>
    </row>
    <row r="13" spans="2:26">
      <c r="C13" s="118"/>
      <c r="D13" s="117"/>
      <c r="E13" s="16"/>
      <c r="F13" s="2" t="str">
        <f>Commodities!C18</f>
        <v>OILCOK</v>
      </c>
      <c r="G13" s="226">
        <f t="shared" si="0"/>
        <v>0</v>
      </c>
      <c r="H13" s="138"/>
      <c r="I13" s="194">
        <v>5</v>
      </c>
      <c r="J13" s="124"/>
      <c r="K13" s="124"/>
      <c r="L13" s="124"/>
      <c r="M13" s="124"/>
      <c r="N13" s="124"/>
      <c r="O13" s="22"/>
      <c r="P13" s="140"/>
      <c r="Q13" s="2" t="s">
        <v>177</v>
      </c>
      <c r="R13" s="23"/>
      <c r="S13" s="23"/>
      <c r="T13" s="23"/>
    </row>
    <row r="14" spans="2:26">
      <c r="C14" s="118"/>
      <c r="D14" s="117"/>
      <c r="E14" s="16"/>
      <c r="F14" s="2" t="str">
        <f>Commodities!C19</f>
        <v>OILNAP</v>
      </c>
      <c r="G14" s="226">
        <f t="shared" si="0"/>
        <v>1.2E-2</v>
      </c>
      <c r="H14" s="138"/>
      <c r="I14" s="194">
        <v>5</v>
      </c>
      <c r="J14" s="124"/>
      <c r="K14" s="124"/>
      <c r="L14" s="124"/>
      <c r="M14" s="124"/>
      <c r="N14" s="124"/>
      <c r="O14" s="22"/>
      <c r="P14" s="140">
        <v>1.21428571428571</v>
      </c>
      <c r="Q14" s="2" t="s">
        <v>178</v>
      </c>
      <c r="R14" s="23"/>
      <c r="S14" s="23"/>
      <c r="T14" s="23"/>
    </row>
    <row r="15" spans="2:26">
      <c r="C15" s="118" t="s">
        <v>210</v>
      </c>
      <c r="D15" s="117"/>
      <c r="E15" s="16"/>
      <c r="F15" s="2" t="s">
        <v>210</v>
      </c>
      <c r="G15" s="226">
        <f t="shared" si="0"/>
        <v>0</v>
      </c>
      <c r="H15" s="138"/>
      <c r="I15" s="194">
        <v>5</v>
      </c>
      <c r="J15" s="124"/>
      <c r="K15" s="124"/>
      <c r="L15" s="124"/>
      <c r="M15" s="124"/>
      <c r="N15" s="124"/>
      <c r="O15" s="22"/>
      <c r="P15" s="140"/>
      <c r="Q15" s="2" t="s">
        <v>179</v>
      </c>
      <c r="R15" s="23"/>
      <c r="S15" s="23"/>
      <c r="T15" s="23"/>
    </row>
    <row r="16" spans="2:26">
      <c r="C16" s="118" t="s">
        <v>210</v>
      </c>
      <c r="D16" s="22"/>
      <c r="E16" s="22"/>
      <c r="F16" s="2" t="s">
        <v>210</v>
      </c>
      <c r="G16" s="226">
        <f t="shared" si="0"/>
        <v>0</v>
      </c>
      <c r="H16" s="138"/>
      <c r="I16" s="194">
        <v>5</v>
      </c>
      <c r="J16" s="22"/>
      <c r="K16" s="22"/>
      <c r="L16" s="22"/>
      <c r="M16" s="22"/>
      <c r="N16" s="22"/>
      <c r="O16" s="22"/>
      <c r="P16" s="140"/>
      <c r="Q16" s="2" t="s">
        <v>180</v>
      </c>
      <c r="R16" s="23"/>
      <c r="S16" s="23"/>
      <c r="T16" s="23"/>
      <c r="X16" s="119"/>
      <c r="Y16" s="119"/>
      <c r="Z16" s="119"/>
    </row>
    <row r="17" spans="3:30">
      <c r="C17" s="118" t="s">
        <v>210</v>
      </c>
      <c r="D17" s="22"/>
      <c r="E17" s="22"/>
      <c r="F17" s="2" t="s">
        <v>210</v>
      </c>
      <c r="G17" s="226">
        <f t="shared" si="0"/>
        <v>0</v>
      </c>
      <c r="H17" s="138"/>
      <c r="I17" s="194">
        <v>5</v>
      </c>
      <c r="J17" s="103"/>
      <c r="K17" s="125"/>
      <c r="L17" s="22"/>
      <c r="M17" s="22"/>
      <c r="N17" s="103"/>
      <c r="O17" s="103"/>
      <c r="P17" s="140"/>
      <c r="Q17" s="2" t="s">
        <v>181</v>
      </c>
      <c r="R17" s="23"/>
      <c r="S17" s="23"/>
      <c r="T17" s="23"/>
      <c r="X17" s="119"/>
      <c r="Y17" s="119"/>
    </row>
    <row r="18" spans="3:30">
      <c r="N18" s="88"/>
      <c r="O18" s="88"/>
      <c r="P18" s="88"/>
      <c r="Q18" s="88"/>
      <c r="R18" s="23"/>
      <c r="S18" s="23"/>
      <c r="U18" s="25"/>
      <c r="AC18" s="119"/>
      <c r="AD18" s="119"/>
    </row>
    <row r="22" spans="3:30">
      <c r="C22" s="23" t="s">
        <v>452</v>
      </c>
      <c r="D22" s="224">
        <f>1/SUM(E24:E35)</f>
        <v>0.99828981063720079</v>
      </c>
    </row>
    <row r="24" spans="3:30">
      <c r="C24" s="2" t="str">
        <f>Commodities!C12</f>
        <v>OILRFG</v>
      </c>
      <c r="D24" s="142">
        <f>('EB2018'!O$20-'EB2018'!O$25)/(SUM('EB2018'!$O$20:$Z$20)-SUM('EB2018'!$O$25:$Z$25))</f>
        <v>-1.7131191208968866E-3</v>
      </c>
      <c r="E24" s="225">
        <f>IF(D24&lt;0,0,D24)</f>
        <v>0</v>
      </c>
    </row>
    <row r="25" spans="3:30">
      <c r="C25" s="2" t="s">
        <v>30</v>
      </c>
      <c r="D25" s="142">
        <f>('EB2018'!P$20-'EB2018'!P$25)/(SUM('EB2018'!$O$20:$Z$20)-SUM('EB2018'!$O$25:$Z$25))</f>
        <v>0.20874581836826736</v>
      </c>
      <c r="E25" s="225">
        <f t="shared" ref="E25:E35" si="1">IF(D25&lt;0,0,D25)</f>
        <v>0.20874581836826736</v>
      </c>
    </row>
    <row r="26" spans="3:30">
      <c r="C26" s="2" t="str">
        <f>Commodities!C13</f>
        <v>OILKER</v>
      </c>
      <c r="D26" s="142">
        <f>('EB2018'!Q$20-'EB2018'!Q$25)/(SUM('EB2018'!$O$20:$Z$20)-SUM('EB2018'!$O$25:$Z$25))</f>
        <v>7.3904025265425846E-2</v>
      </c>
      <c r="E26" s="225">
        <f t="shared" si="1"/>
        <v>7.3904025265425846E-2</v>
      </c>
    </row>
    <row r="27" spans="3:30">
      <c r="C27" s="2" t="s">
        <v>210</v>
      </c>
      <c r="D27" s="142">
        <f>('EB2018'!R$20-'EB2018'!R$25)/(SUM('EB2018'!$O$20:$Z$20)-SUM('EB2018'!$O$25:$Z$25))</f>
        <v>0</v>
      </c>
      <c r="E27" s="225">
        <f t="shared" si="1"/>
        <v>0</v>
      </c>
    </row>
    <row r="28" spans="3:30">
      <c r="C28" s="2" t="str">
        <f>Commodities!C14</f>
        <v>OILHFO</v>
      </c>
      <c r="D28" s="142">
        <f>('EB2018'!S$20-'EB2018'!S$25)/(SUM('EB2018'!$O$20:$Z$20)-SUM('EB2018'!$O$25:$Z$25))</f>
        <v>0.31316597681323771</v>
      </c>
      <c r="E28" s="225">
        <f t="shared" si="1"/>
        <v>0.31316597681323771</v>
      </c>
    </row>
    <row r="29" spans="3:30">
      <c r="C29" s="2" t="str">
        <f>Commodities!C16</f>
        <v>OILLPG</v>
      </c>
      <c r="D29" s="142">
        <f>('EB2018'!T$20-'EB2018'!T$25)/(SUM('EB2018'!$O$20:$Z$20)-SUM('EB2018'!$O$25:$Z$25))</f>
        <v>2.1115616096741348E-2</v>
      </c>
      <c r="E29" s="225">
        <f t="shared" si="1"/>
        <v>2.1115616096741348E-2</v>
      </c>
    </row>
    <row r="30" spans="3:30">
      <c r="C30" s="2" t="str">
        <f>Commodities!C15</f>
        <v>OILDST</v>
      </c>
      <c r="D30" s="142">
        <f>('EB2018'!U$20-'EB2018'!U$25)/(SUM('EB2018'!$O$20:$Z$20)-SUM('EB2018'!$O$25:$Z$25))</f>
        <v>0.37280233462444617</v>
      </c>
      <c r="E30" s="225">
        <f t="shared" si="1"/>
        <v>0.37280233462444617</v>
      </c>
    </row>
    <row r="31" spans="3:30">
      <c r="C31" s="2" t="str">
        <f>Commodities!C18</f>
        <v>OILCOK</v>
      </c>
      <c r="D31" s="142">
        <f>('EB2018'!V$20-'EB2018'!V$25)/(SUM('EB2018'!$O$20:$Z$20)-SUM('EB2018'!$O$25:$Z$25))</f>
        <v>0</v>
      </c>
      <c r="E31" s="225">
        <f t="shared" si="1"/>
        <v>0</v>
      </c>
    </row>
    <row r="32" spans="3:30">
      <c r="C32" s="2" t="str">
        <f>Commodities!C19</f>
        <v>OILNAP</v>
      </c>
      <c r="D32" s="142">
        <f>('EB2018'!W$20-'EB2018'!W$25)/(SUM('EB2018'!$O$20:$Z$20)-SUM('EB2018'!$O$25:$Z$25))</f>
        <v>1.1979347952778552E-2</v>
      </c>
      <c r="E32" s="225">
        <f t="shared" si="1"/>
        <v>1.1979347952778552E-2</v>
      </c>
    </row>
    <row r="33" spans="3:5">
      <c r="C33" s="2" t="s">
        <v>210</v>
      </c>
      <c r="D33" s="142">
        <f>('EB2018'!X$20-'EB2018'!X$25)/(SUM('EB2018'!$O$20:$Z$20)-SUM('EB2018'!$O$25:$Z$25))</f>
        <v>0</v>
      </c>
      <c r="E33" s="225">
        <f t="shared" si="1"/>
        <v>0</v>
      </c>
    </row>
    <row r="34" spans="3:5">
      <c r="C34" s="2" t="s">
        <v>210</v>
      </c>
      <c r="D34" s="142">
        <f>('EB2018'!Y$20-'EB2018'!Y$25)/(SUM('EB2018'!$O$20:$Z$20)-SUM('EB2018'!$O$25:$Z$25))</f>
        <v>0</v>
      </c>
      <c r="E34" s="225">
        <f t="shared" si="1"/>
        <v>0</v>
      </c>
    </row>
    <row r="35" spans="3:5">
      <c r="C35" s="2" t="s">
        <v>210</v>
      </c>
      <c r="D35" s="142">
        <f>('EB2018'!Z$20-'EB2018'!Z$25)/(SUM('EB2018'!$O$20:$Z$20)-SUM('EB2018'!$O$25:$Z$25))</f>
        <v>0</v>
      </c>
      <c r="E35" s="225">
        <f t="shared" si="1"/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B2:T36"/>
  <sheetViews>
    <sheetView workbookViewId="0">
      <selection activeCell="D36" sqref="D36"/>
    </sheetView>
  </sheetViews>
  <sheetFormatPr defaultColWidth="9.08984375" defaultRowHeight="14.5"/>
  <cols>
    <col min="1" max="1" width="9.08984375" style="23"/>
    <col min="2" max="2" width="13.36328125" style="23" customWidth="1"/>
    <col min="3" max="3" width="17.6328125" style="23" customWidth="1"/>
    <col min="4" max="4" width="46.54296875" style="23" bestFit="1" customWidth="1"/>
    <col min="5" max="5" width="8.6328125" style="23" customWidth="1"/>
    <col min="6" max="6" width="10" style="23" bestFit="1" customWidth="1"/>
    <col min="7" max="7" width="9.36328125" style="23" customWidth="1"/>
    <col min="8" max="8" width="10.54296875" style="23" bestFit="1" customWidth="1"/>
    <col min="9" max="9" width="10.08984375" style="23" customWidth="1"/>
    <col min="10" max="10" width="11" style="23" bestFit="1" customWidth="1"/>
    <col min="11" max="15" width="10.08984375" style="23" customWidth="1"/>
    <col min="16" max="16" width="9.6328125" style="23" bestFit="1" customWidth="1"/>
    <col min="17" max="17" width="11.54296875" style="23" bestFit="1" customWidth="1"/>
    <col min="18" max="21" width="10.36328125" style="23" customWidth="1"/>
    <col min="22" max="22" width="9.08984375" style="23"/>
    <col min="23" max="23" width="12" style="23" bestFit="1" customWidth="1"/>
    <col min="24" max="24" width="26.54296875" style="23" bestFit="1" customWidth="1"/>
    <col min="25" max="16384" width="9.08984375" style="23"/>
  </cols>
  <sheetData>
    <row r="2" spans="2:20" ht="18.5">
      <c r="B2" s="3" t="s">
        <v>57</v>
      </c>
      <c r="C2" s="4"/>
      <c r="D2" s="4"/>
      <c r="G2" s="5" t="s">
        <v>623</v>
      </c>
      <c r="H2" s="2"/>
      <c r="I2" s="2"/>
      <c r="J2" s="2"/>
      <c r="K2" s="2"/>
      <c r="L2" s="2"/>
    </row>
    <row r="3" spans="2:20">
      <c r="B3" s="11" t="s">
        <v>512</v>
      </c>
      <c r="C3" s="11" t="s">
        <v>2</v>
      </c>
      <c r="D3" s="11" t="s">
        <v>3</v>
      </c>
      <c r="E3" s="6" t="s">
        <v>64</v>
      </c>
      <c r="F3" s="6" t="s">
        <v>38</v>
      </c>
      <c r="G3" s="6" t="s">
        <v>618</v>
      </c>
      <c r="H3" s="6" t="s">
        <v>617</v>
      </c>
      <c r="I3" s="6" t="s">
        <v>622</v>
      </c>
      <c r="J3" s="6" t="s">
        <v>621</v>
      </c>
      <c r="K3" s="12" t="s">
        <v>40</v>
      </c>
      <c r="L3" s="12" t="s">
        <v>41</v>
      </c>
      <c r="M3" s="12" t="s">
        <v>43</v>
      </c>
      <c r="N3" s="12" t="s">
        <v>44</v>
      </c>
      <c r="O3" s="12" t="s">
        <v>45</v>
      </c>
      <c r="P3" s="12" t="s">
        <v>624</v>
      </c>
      <c r="Q3" s="12" t="s">
        <v>625</v>
      </c>
      <c r="R3"/>
    </row>
    <row r="4" spans="2:20" ht="15" thickBot="1">
      <c r="B4" s="13" t="s">
        <v>514</v>
      </c>
      <c r="C4" s="13" t="s">
        <v>46</v>
      </c>
      <c r="D4" s="14" t="s">
        <v>47</v>
      </c>
      <c r="E4" s="14"/>
      <c r="F4" s="14"/>
      <c r="G4" s="14"/>
      <c r="H4" s="14"/>
      <c r="I4" s="14"/>
      <c r="J4" s="14"/>
      <c r="K4" s="15" t="s">
        <v>54</v>
      </c>
      <c r="L4" s="15" t="s">
        <v>54</v>
      </c>
      <c r="M4" s="15" t="s">
        <v>54</v>
      </c>
      <c r="N4" s="15" t="s">
        <v>54</v>
      </c>
      <c r="O4" s="15" t="s">
        <v>54</v>
      </c>
      <c r="P4" s="15"/>
      <c r="Q4" s="15"/>
      <c r="R4"/>
    </row>
    <row r="5" spans="2:20">
      <c r="B5" s="23" t="str">
        <f>Processes!C83</f>
        <v>IE,National</v>
      </c>
      <c r="C5" s="23" t="str">
        <f>Processes!D83</f>
        <v>IMPELC_UK-EWIC</v>
      </c>
      <c r="D5" s="23" t="str">
        <f>Processes!E83</f>
        <v>Import of Electricity - UK East-West Interconnector</v>
      </c>
      <c r="F5" s="23" t="str">
        <f>Commodities!C57</f>
        <v>ELCC</v>
      </c>
      <c r="G5" s="23">
        <v>2013</v>
      </c>
      <c r="H5" s="23">
        <v>0.5</v>
      </c>
      <c r="I5" s="23">
        <v>100</v>
      </c>
      <c r="J5" s="23">
        <f t="shared" ref="J5:J6" si="0">8760*3.6/1000</f>
        <v>31.536000000000001</v>
      </c>
      <c r="K5" s="41">
        <f>G22</f>
        <v>12.775231427006712</v>
      </c>
      <c r="L5" s="41">
        <f>H22</f>
        <v>13.844655136887908</v>
      </c>
      <c r="M5" s="41">
        <f>I22</f>
        <v>20.699646648446279</v>
      </c>
      <c r="N5" s="41">
        <f>J22</f>
        <v>24.100186765447592</v>
      </c>
      <c r="O5" s="41">
        <f>K22</f>
        <v>27.970361406895258</v>
      </c>
      <c r="P5" s="437">
        <v>0</v>
      </c>
      <c r="Q5" s="437">
        <v>2</v>
      </c>
      <c r="R5"/>
    </row>
    <row r="6" spans="2:20">
      <c r="B6" s="23" t="str">
        <f>Processes!C84</f>
        <v>IE,National</v>
      </c>
      <c r="C6" s="23" t="str">
        <f>Processes!D84</f>
        <v>EXPELC_UK-EWIC</v>
      </c>
      <c r="D6" s="23" t="str">
        <f>Processes!E84</f>
        <v>Export of Electricity - UK East-West Interconnector</v>
      </c>
      <c r="E6" s="27" t="str">
        <f>Commodities!C57</f>
        <v>ELCC</v>
      </c>
      <c r="F6" s="27"/>
      <c r="G6" s="27">
        <v>2013</v>
      </c>
      <c r="H6" s="23">
        <v>0.5</v>
      </c>
      <c r="I6" s="23">
        <v>100</v>
      </c>
      <c r="J6" s="23">
        <f t="shared" si="0"/>
        <v>31.536000000000001</v>
      </c>
      <c r="K6" s="28">
        <f>K5*0.7</f>
        <v>8.9426619989046987</v>
      </c>
      <c r="L6" s="28">
        <f>L5*0.7</f>
        <v>9.6912585958215356</v>
      </c>
      <c r="M6" s="28">
        <f>M5*0.7</f>
        <v>14.489752653912394</v>
      </c>
      <c r="N6" s="28">
        <f>N5*0.7</f>
        <v>16.870130735813312</v>
      </c>
      <c r="O6" s="28">
        <f>O5*0.7</f>
        <v>19.579252984826677</v>
      </c>
      <c r="P6" s="438">
        <v>0</v>
      </c>
      <c r="Q6" s="438">
        <v>2</v>
      </c>
      <c r="R6"/>
    </row>
    <row r="7" spans="2:20">
      <c r="B7" s="29" t="s">
        <v>66</v>
      </c>
      <c r="C7" s="29"/>
      <c r="D7" s="29"/>
      <c r="E7" s="29"/>
      <c r="F7" s="29"/>
      <c r="G7" s="483" t="s">
        <v>158</v>
      </c>
      <c r="H7" s="483"/>
      <c r="I7" s="483"/>
      <c r="J7" s="483"/>
      <c r="K7" s="483"/>
      <c r="L7" s="193" t="s">
        <v>67</v>
      </c>
      <c r="M7" s="192"/>
      <c r="N7" s="487" t="s">
        <v>219</v>
      </c>
      <c r="O7" s="487"/>
      <c r="P7"/>
      <c r="Q7"/>
      <c r="R7"/>
    </row>
    <row r="9" spans="2:20">
      <c r="O9" s="26"/>
      <c r="P9" s="26"/>
      <c r="Q9" s="26"/>
    </row>
    <row r="11" spans="2:20">
      <c r="C11"/>
      <c r="D11"/>
      <c r="E11"/>
      <c r="F11"/>
      <c r="G11"/>
      <c r="H11"/>
      <c r="I11"/>
      <c r="J11"/>
      <c r="K11"/>
      <c r="L11"/>
      <c r="M11">
        <f>H5*8760*3.6</f>
        <v>15768</v>
      </c>
      <c r="N11"/>
      <c r="O11"/>
      <c r="P11"/>
      <c r="Q11"/>
      <c r="R11"/>
      <c r="S11"/>
      <c r="T11"/>
    </row>
    <row r="12" spans="2:20">
      <c r="C12"/>
      <c r="E12" t="s">
        <v>128</v>
      </c>
      <c r="F12"/>
      <c r="G12" t="s">
        <v>127</v>
      </c>
      <c r="H12"/>
      <c r="I12"/>
      <c r="J12"/>
      <c r="K12"/>
      <c r="L12"/>
      <c r="M12"/>
      <c r="N12"/>
      <c r="O12"/>
      <c r="P12"/>
      <c r="Q12"/>
      <c r="R12"/>
      <c r="S12"/>
    </row>
    <row r="13" spans="2:20">
      <c r="C13"/>
      <c r="E13" t="s">
        <v>126</v>
      </c>
      <c r="F13"/>
      <c r="G13">
        <v>2015</v>
      </c>
      <c r="H13">
        <v>2020</v>
      </c>
      <c r="I13">
        <v>2030</v>
      </c>
      <c r="J13">
        <v>2040</v>
      </c>
      <c r="K13">
        <v>2050</v>
      </c>
      <c r="L13"/>
      <c r="M13"/>
      <c r="N13"/>
      <c r="O13"/>
      <c r="P13"/>
    </row>
    <row r="14" spans="2:20">
      <c r="C14" t="s">
        <v>125</v>
      </c>
      <c r="E14">
        <v>1800</v>
      </c>
      <c r="F14"/>
      <c r="G14"/>
      <c r="H14"/>
      <c r="I14"/>
      <c r="J14"/>
      <c r="K14"/>
      <c r="L14"/>
      <c r="M14"/>
      <c r="N14"/>
      <c r="O14"/>
      <c r="P14"/>
    </row>
    <row r="15" spans="2:20">
      <c r="C15" t="s">
        <v>124</v>
      </c>
      <c r="E15">
        <v>0.47499999999999998</v>
      </c>
      <c r="F15"/>
      <c r="G15" s="101">
        <f>G19/$E$15</f>
        <v>59.752421052631576</v>
      </c>
      <c r="H15" s="101">
        <f>H19/$E$15</f>
        <v>59.752421052631576</v>
      </c>
      <c r="I15" s="101">
        <v>60</v>
      </c>
      <c r="J15" s="101">
        <v>60</v>
      </c>
      <c r="K15" s="101">
        <f>K19/$E$15</f>
        <v>59.752421052631576</v>
      </c>
      <c r="L15"/>
      <c r="M15" t="s">
        <v>10</v>
      </c>
      <c r="N15" t="s">
        <v>123</v>
      </c>
      <c r="O15"/>
      <c r="P15"/>
    </row>
    <row r="16" spans="2:20">
      <c r="C16"/>
      <c r="E16"/>
      <c r="F16"/>
      <c r="G16"/>
      <c r="H16"/>
      <c r="I16"/>
      <c r="J16"/>
      <c r="K16"/>
      <c r="L16"/>
      <c r="M16"/>
      <c r="N16"/>
      <c r="O16"/>
      <c r="P16"/>
    </row>
    <row r="17" spans="3:20">
      <c r="C17" t="s">
        <v>122</v>
      </c>
      <c r="E17"/>
      <c r="F17"/>
      <c r="G17" s="87">
        <f>Imports_Fossil!I7</f>
        <v>5.672401594494854</v>
      </c>
      <c r="H17" s="87">
        <f>Imports_Fossil!J7</f>
        <v>6.1803778566884233</v>
      </c>
      <c r="I17" s="87">
        <f>Imports_Fossil!K7</f>
        <v>9.3975608505810264</v>
      </c>
      <c r="J17" s="87">
        <f>Imports_Fossil!L7</f>
        <v>11.006152347527328</v>
      </c>
      <c r="K17" s="87">
        <f>Imports_Fossil!M7</f>
        <v>12.890088334941915</v>
      </c>
      <c r="L17"/>
      <c r="M17" s="100" t="str">
        <f>Imports_Fossil!N7</f>
        <v>WEO2019, WEO2020</v>
      </c>
      <c r="N17"/>
      <c r="O17"/>
      <c r="P17"/>
    </row>
    <row r="18" spans="3:20">
      <c r="C18"/>
      <c r="E18"/>
      <c r="F18"/>
      <c r="G18" s="99">
        <f>G17*G15/G19</f>
        <v>11.941898093673379</v>
      </c>
      <c r="H18" s="99">
        <f>H17*H15/H19</f>
        <v>13.011321803554575</v>
      </c>
      <c r="I18" s="99">
        <f t="shared" ref="I18:K18" si="1">I17*I15/I19</f>
        <v>19.866313315112947</v>
      </c>
      <c r="J18" s="99">
        <f t="shared" si="1"/>
        <v>23.26685343211426</v>
      </c>
      <c r="K18" s="99">
        <f t="shared" si="1"/>
        <v>27.137028073561925</v>
      </c>
      <c r="L18"/>
      <c r="M18" t="s">
        <v>129</v>
      </c>
      <c r="N18"/>
      <c r="O18"/>
      <c r="P18"/>
    </row>
    <row r="19" spans="3:20">
      <c r="C19" t="s">
        <v>121</v>
      </c>
      <c r="E19">
        <v>900</v>
      </c>
      <c r="F19"/>
      <c r="G19" s="87">
        <f t="shared" ref="G19:K19" si="2">$E$19*8760*3.6*10^-6</f>
        <v>28.382399999999997</v>
      </c>
      <c r="H19" s="87">
        <f t="shared" si="2"/>
        <v>28.382399999999997</v>
      </c>
      <c r="I19" s="87">
        <f t="shared" si="2"/>
        <v>28.382399999999997</v>
      </c>
      <c r="J19" s="87">
        <f t="shared" si="2"/>
        <v>28.382399999999997</v>
      </c>
      <c r="K19" s="87">
        <f t="shared" si="2"/>
        <v>28.382399999999997</v>
      </c>
      <c r="L19"/>
      <c r="M19" t="s">
        <v>10</v>
      </c>
      <c r="N19" t="s">
        <v>120</v>
      </c>
      <c r="O19"/>
      <c r="P19"/>
    </row>
    <row r="20" spans="3:20">
      <c r="C20" t="s">
        <v>119</v>
      </c>
      <c r="E20">
        <v>3</v>
      </c>
      <c r="F20"/>
      <c r="G20" s="26">
        <f t="shared" ref="G20:K20" si="3">$E$20/3.6</f>
        <v>0.83333333333333326</v>
      </c>
      <c r="H20" s="26">
        <f t="shared" si="3"/>
        <v>0.83333333333333326</v>
      </c>
      <c r="I20" s="26">
        <f t="shared" si="3"/>
        <v>0.83333333333333326</v>
      </c>
      <c r="J20" s="26">
        <f t="shared" si="3"/>
        <v>0.83333333333333326</v>
      </c>
      <c r="K20" s="26">
        <f t="shared" si="3"/>
        <v>0.83333333333333326</v>
      </c>
      <c r="L20"/>
      <c r="M20" t="s">
        <v>118</v>
      </c>
      <c r="N20" t="s">
        <v>117</v>
      </c>
      <c r="O20"/>
      <c r="P20"/>
    </row>
    <row r="21" spans="3:20"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3:20">
      <c r="C22"/>
      <c r="D22"/>
      <c r="E22"/>
      <c r="F22"/>
      <c r="G22" s="98">
        <f t="shared" ref="G22" si="4">G18+G20</f>
        <v>12.775231427006712</v>
      </c>
      <c r="H22" s="98">
        <f t="shared" ref="H22:K22" si="5">H18+H20</f>
        <v>13.844655136887908</v>
      </c>
      <c r="I22" s="98">
        <f t="shared" si="5"/>
        <v>20.699646648446279</v>
      </c>
      <c r="J22" s="98">
        <f t="shared" si="5"/>
        <v>24.100186765447592</v>
      </c>
      <c r="K22" s="98">
        <f t="shared" si="5"/>
        <v>27.970361406895258</v>
      </c>
      <c r="L22"/>
      <c r="M22" s="97" t="s">
        <v>116</v>
      </c>
      <c r="N22" t="s">
        <v>115</v>
      </c>
      <c r="O22"/>
      <c r="P22" t="s">
        <v>114</v>
      </c>
    </row>
    <row r="23" spans="3:20"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3:20">
      <c r="C24"/>
      <c r="D24"/>
      <c r="E24"/>
      <c r="F24"/>
      <c r="G24"/>
      <c r="H24"/>
      <c r="I24"/>
      <c r="J24" s="102"/>
      <c r="K24" s="102"/>
      <c r="L24" s="102"/>
      <c r="M24" s="102"/>
      <c r="N24"/>
      <c r="O24"/>
      <c r="P24"/>
      <c r="Q24"/>
      <c r="R24"/>
    </row>
    <row r="25" spans="3:20"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3:20"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3:20"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3:20"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3:20"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3:20"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3:20"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3:20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3:20"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3:20"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3:20"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3:20"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</sheetData>
  <mergeCells count="2">
    <mergeCell ref="G7:K7"/>
    <mergeCell ref="N7:O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AC73-3506-47A0-A87E-4DEE2B4424AC}">
  <sheetPr codeName="Sheet11"/>
  <dimension ref="A1:P49"/>
  <sheetViews>
    <sheetView tabSelected="1" topLeftCell="A16" zoomScaleNormal="100" workbookViewId="0">
      <selection activeCell="N45" sqref="N45"/>
    </sheetView>
  </sheetViews>
  <sheetFormatPr defaultColWidth="9.08984375" defaultRowHeight="14.5"/>
  <cols>
    <col min="1" max="1" width="9.08984375" style="23"/>
    <col min="2" max="2" width="18.90625" style="23" customWidth="1"/>
    <col min="3" max="5" width="9.08984375" style="23"/>
    <col min="6" max="6" width="15.54296875" style="23" bestFit="1" customWidth="1"/>
    <col min="7" max="7" width="13.81640625" style="23" customWidth="1"/>
    <col min="8" max="8" width="9.08984375" style="23"/>
    <col min="9" max="9" width="22.1796875" style="23" customWidth="1"/>
    <col min="10" max="10" width="12.81640625" style="23" customWidth="1"/>
    <col min="11" max="11" width="9.08984375" style="23"/>
    <col min="12" max="12" width="20.36328125" style="23" customWidth="1"/>
    <col min="13" max="13" width="14.6328125" style="23" customWidth="1"/>
    <col min="14" max="14" width="9.08984375" style="23"/>
    <col min="15" max="15" width="17.36328125" style="23" customWidth="1"/>
    <col min="16" max="16" width="13.54296875" style="23" customWidth="1"/>
    <col min="17" max="16384" width="9.08984375" style="23"/>
  </cols>
  <sheetData>
    <row r="1" spans="1:15">
      <c r="A1" s="162" t="s">
        <v>265</v>
      </c>
      <c r="B1" s="162"/>
      <c r="C1" s="156"/>
      <c r="D1" s="156"/>
      <c r="E1" s="156"/>
    </row>
    <row r="4" spans="1:15">
      <c r="B4" s="1" t="s">
        <v>266</v>
      </c>
    </row>
    <row r="5" spans="1:15" ht="15" thickBot="1">
      <c r="B5" s="163" t="s">
        <v>16</v>
      </c>
      <c r="C5" s="164" t="str">
        <f>Commodities!C53</f>
        <v>SUPNGA</v>
      </c>
      <c r="D5" s="164" t="str">
        <f>Commodities!C52</f>
        <v>SUPCOA</v>
      </c>
      <c r="E5" s="164" t="str">
        <f>Commodities!C56</f>
        <v>SUPWAS</v>
      </c>
      <c r="F5" s="164" t="s">
        <v>267</v>
      </c>
    </row>
    <row r="6" spans="1:15">
      <c r="B6" s="23" t="str">
        <f>Commodities!C68</f>
        <v>SUPCO2N</v>
      </c>
      <c r="C6" s="25">
        <v>56.1</v>
      </c>
      <c r="D6" s="25">
        <v>96.1</v>
      </c>
      <c r="E6" s="25">
        <v>75.3</v>
      </c>
      <c r="F6" s="25" t="s">
        <v>268</v>
      </c>
    </row>
    <row r="7" spans="1:15">
      <c r="B7" s="23" t="str">
        <f>Commodities!C64</f>
        <v>SUPCH4N</v>
      </c>
      <c r="C7" s="25"/>
      <c r="D7" s="25"/>
      <c r="E7" s="25"/>
    </row>
    <row r="8" spans="1:15">
      <c r="B8" s="23" t="str">
        <f>Commodities!C67</f>
        <v>SUPSO2N</v>
      </c>
      <c r="C8" s="25"/>
      <c r="D8" s="25"/>
      <c r="E8" s="25"/>
    </row>
    <row r="9" spans="1:15">
      <c r="B9" s="23" t="str">
        <f>Commodities!C71</f>
        <v>SUPNOXN</v>
      </c>
      <c r="C9" s="25"/>
      <c r="D9" s="25"/>
      <c r="E9" s="25"/>
    </row>
    <row r="10" spans="1:15">
      <c r="B10" s="23" t="str">
        <f>Commodities!C72</f>
        <v>SUPPM10</v>
      </c>
    </row>
    <row r="11" spans="1:15">
      <c r="B11" s="23" t="str">
        <f>Commodities!C73</f>
        <v>SUPPM25</v>
      </c>
    </row>
    <row r="16" spans="1:15">
      <c r="B16" s="1" t="s">
        <v>760</v>
      </c>
      <c r="C16"/>
      <c r="D16"/>
      <c r="E16"/>
      <c r="F16" s="1" t="s">
        <v>649</v>
      </c>
      <c r="G16"/>
      <c r="I16" s="1" t="s">
        <v>649</v>
      </c>
      <c r="J16"/>
      <c r="L16" s="1" t="s">
        <v>649</v>
      </c>
      <c r="M16"/>
      <c r="N16" s="467"/>
      <c r="O16" s="1" t="s">
        <v>649</v>
      </c>
    </row>
    <row r="17" spans="2:16" ht="15" thickBot="1">
      <c r="B17" s="163" t="s">
        <v>16</v>
      </c>
      <c r="C17" s="164" t="s">
        <v>650</v>
      </c>
      <c r="D17"/>
      <c r="E17"/>
      <c r="F17" s="163" t="s">
        <v>16</v>
      </c>
      <c r="G17" s="164" t="s">
        <v>651</v>
      </c>
      <c r="I17" s="163" t="s">
        <v>16</v>
      </c>
      <c r="J17" s="164" t="str">
        <f>Commodities!C84</f>
        <v>SYSCO2</v>
      </c>
      <c r="L17" s="163" t="s">
        <v>16</v>
      </c>
      <c r="M17" s="164" t="s">
        <v>758</v>
      </c>
      <c r="N17" s="468"/>
      <c r="O17" s="163" t="s">
        <v>16</v>
      </c>
      <c r="P17" s="164" t="s">
        <v>742</v>
      </c>
    </row>
    <row r="18" spans="2:16">
      <c r="B18" s="23" t="s">
        <v>629</v>
      </c>
      <c r="C18" s="23">
        <v>1</v>
      </c>
      <c r="D18"/>
      <c r="E18"/>
      <c r="F18" s="23" t="s">
        <v>652</v>
      </c>
      <c r="G18" s="23">
        <v>1</v>
      </c>
      <c r="I18" s="23" t="s">
        <v>629</v>
      </c>
      <c r="J18" s="23">
        <v>1</v>
      </c>
      <c r="L18" s="23" t="s">
        <v>667</v>
      </c>
      <c r="M18" s="23">
        <v>28</v>
      </c>
      <c r="O18" s="23" t="s">
        <v>756</v>
      </c>
      <c r="P18" s="23">
        <v>1</v>
      </c>
    </row>
    <row r="19" spans="2:16">
      <c r="B19" s="23" t="s">
        <v>630</v>
      </c>
      <c r="C19" s="23">
        <v>1</v>
      </c>
      <c r="D19"/>
      <c r="E19"/>
      <c r="F19" t="s">
        <v>650</v>
      </c>
      <c r="G19" s="23">
        <v>1</v>
      </c>
      <c r="I19" s="23" t="s">
        <v>630</v>
      </c>
      <c r="J19" s="23">
        <v>1</v>
      </c>
      <c r="L19" s="23" t="s">
        <v>745</v>
      </c>
      <c r="M19" s="23">
        <v>265</v>
      </c>
      <c r="O19" s="23" t="s">
        <v>758</v>
      </c>
      <c r="P19" s="23">
        <v>1</v>
      </c>
    </row>
    <row r="20" spans="2:16">
      <c r="B20" s="23" t="s">
        <v>631</v>
      </c>
      <c r="C20" s="23">
        <v>1</v>
      </c>
      <c r="D20"/>
      <c r="E20"/>
      <c r="I20" s="23" t="s">
        <v>631</v>
      </c>
      <c r="J20" s="23">
        <v>1</v>
      </c>
      <c r="L20" s="23" t="s">
        <v>746</v>
      </c>
      <c r="M20" s="23">
        <v>265</v>
      </c>
    </row>
    <row r="21" spans="2:16">
      <c r="B21" s="23" t="s">
        <v>632</v>
      </c>
      <c r="C21" s="23">
        <v>1</v>
      </c>
      <c r="D21"/>
      <c r="E21"/>
      <c r="I21" s="23" t="s">
        <v>632</v>
      </c>
      <c r="J21" s="23">
        <v>1</v>
      </c>
      <c r="L21" s="23" t="s">
        <v>723</v>
      </c>
      <c r="M21" s="23">
        <v>28</v>
      </c>
    </row>
    <row r="22" spans="2:16">
      <c r="B22" s="23" t="s">
        <v>633</v>
      </c>
      <c r="C22" s="23">
        <v>1</v>
      </c>
      <c r="D22"/>
      <c r="E22"/>
      <c r="F22"/>
      <c r="I22" s="23" t="s">
        <v>633</v>
      </c>
      <c r="J22" s="23">
        <v>1</v>
      </c>
      <c r="L22" s="23" t="s">
        <v>751</v>
      </c>
      <c r="M22" s="23">
        <v>265</v>
      </c>
    </row>
    <row r="23" spans="2:16">
      <c r="B23" s="23" t="s">
        <v>634</v>
      </c>
      <c r="C23" s="23">
        <v>1</v>
      </c>
      <c r="D23"/>
      <c r="E23"/>
      <c r="I23" s="23" t="s">
        <v>634</v>
      </c>
      <c r="J23" s="23">
        <v>1</v>
      </c>
      <c r="L23" s="23" t="s">
        <v>730</v>
      </c>
      <c r="M23" s="23">
        <v>28</v>
      </c>
    </row>
    <row r="24" spans="2:16">
      <c r="B24" s="23" t="s">
        <v>635</v>
      </c>
      <c r="C24" s="23">
        <v>1</v>
      </c>
      <c r="D24"/>
      <c r="I24" s="23" t="s">
        <v>635</v>
      </c>
      <c r="J24" s="23">
        <v>1</v>
      </c>
      <c r="L24" s="23" t="s">
        <v>752</v>
      </c>
      <c r="M24" s="23">
        <v>265</v>
      </c>
    </row>
    <row r="25" spans="2:16">
      <c r="B25" t="s">
        <v>659</v>
      </c>
      <c r="C25" s="23">
        <v>1</v>
      </c>
      <c r="D25"/>
      <c r="I25" s="23" t="s">
        <v>659</v>
      </c>
      <c r="J25" s="23">
        <v>1</v>
      </c>
      <c r="L25" s="23" t="s">
        <v>735</v>
      </c>
      <c r="M25" s="23">
        <v>28</v>
      </c>
    </row>
    <row r="26" spans="2:16">
      <c r="B26" s="23" t="s">
        <v>667</v>
      </c>
      <c r="C26" s="23">
        <v>28</v>
      </c>
      <c r="F26" s="467"/>
      <c r="G26"/>
      <c r="I26" s="23" t="s">
        <v>722</v>
      </c>
      <c r="J26" s="23">
        <v>1</v>
      </c>
      <c r="L26" s="23" t="s">
        <v>753</v>
      </c>
      <c r="M26" s="23">
        <v>265</v>
      </c>
    </row>
    <row r="27" spans="2:16">
      <c r="B27" s="23" t="s">
        <v>745</v>
      </c>
      <c r="C27" s="23">
        <v>265</v>
      </c>
      <c r="F27" s="468"/>
      <c r="G27" s="469"/>
      <c r="I27" s="23" t="s">
        <v>727</v>
      </c>
      <c r="J27" s="23">
        <v>1</v>
      </c>
      <c r="L27" s="23" t="s">
        <v>754</v>
      </c>
      <c r="M27" s="23">
        <v>265</v>
      </c>
    </row>
    <row r="28" spans="2:16">
      <c r="B28" s="23" t="s">
        <v>746</v>
      </c>
      <c r="C28" s="23">
        <v>265</v>
      </c>
      <c r="I28" s="23" t="s">
        <v>728</v>
      </c>
      <c r="J28" s="23">
        <v>1</v>
      </c>
      <c r="L28" s="23" t="s">
        <v>755</v>
      </c>
      <c r="M28" s="23">
        <v>265</v>
      </c>
    </row>
    <row r="29" spans="2:16">
      <c r="B29" s="23" t="s">
        <v>722</v>
      </c>
      <c r="C29" s="23">
        <v>1</v>
      </c>
      <c r="I29" s="23" t="s">
        <v>729</v>
      </c>
      <c r="J29" s="23">
        <v>1</v>
      </c>
    </row>
    <row r="30" spans="2:16">
      <c r="B30" s="23" t="s">
        <v>723</v>
      </c>
      <c r="C30" s="23">
        <v>28</v>
      </c>
      <c r="I30" s="23" t="s">
        <v>725</v>
      </c>
      <c r="J30" s="23">
        <v>1</v>
      </c>
    </row>
    <row r="31" spans="2:16">
      <c r="B31" s="23" t="s">
        <v>751</v>
      </c>
      <c r="C31" s="23">
        <v>265</v>
      </c>
      <c r="I31" s="23" t="s">
        <v>732</v>
      </c>
      <c r="J31" s="23">
        <v>1</v>
      </c>
    </row>
    <row r="32" spans="2:16">
      <c r="B32" s="23" t="s">
        <v>727</v>
      </c>
      <c r="C32" s="23">
        <v>1</v>
      </c>
      <c r="I32" s="23" t="s">
        <v>733</v>
      </c>
      <c r="J32" s="23">
        <v>1</v>
      </c>
    </row>
    <row r="33" spans="2:10">
      <c r="B33" s="23" t="s">
        <v>728</v>
      </c>
      <c r="C33" s="23">
        <v>1</v>
      </c>
      <c r="F33" s="468"/>
      <c r="G33" s="469"/>
      <c r="I33" s="23" t="s">
        <v>734</v>
      </c>
      <c r="J33" s="23">
        <v>1</v>
      </c>
    </row>
    <row r="34" spans="2:10">
      <c r="B34" s="23" t="s">
        <v>729</v>
      </c>
      <c r="C34" s="23">
        <v>1</v>
      </c>
      <c r="I34" s="23" t="s">
        <v>724</v>
      </c>
      <c r="J34" s="23">
        <v>1</v>
      </c>
    </row>
    <row r="35" spans="2:10">
      <c r="B35" s="23" t="s">
        <v>730</v>
      </c>
      <c r="C35" s="23">
        <v>28</v>
      </c>
      <c r="I35" s="23" t="s">
        <v>731</v>
      </c>
      <c r="J35" s="23">
        <v>1</v>
      </c>
    </row>
    <row r="36" spans="2:10">
      <c r="B36" s="23" t="s">
        <v>752</v>
      </c>
      <c r="C36" s="23">
        <v>265</v>
      </c>
      <c r="E36" s="470"/>
      <c r="I36" s="23" t="s">
        <v>726</v>
      </c>
      <c r="J36" s="23">
        <v>1</v>
      </c>
    </row>
    <row r="37" spans="2:10">
      <c r="B37" s="23" t="s">
        <v>725</v>
      </c>
      <c r="C37" s="23">
        <v>1</v>
      </c>
      <c r="I37" s="23" t="s">
        <v>747</v>
      </c>
      <c r="J37" s="23">
        <v>1</v>
      </c>
    </row>
    <row r="38" spans="2:10">
      <c r="B38" s="23" t="s">
        <v>732</v>
      </c>
      <c r="C38" s="23">
        <v>1</v>
      </c>
      <c r="I38" s="23" t="s">
        <v>749</v>
      </c>
      <c r="J38" s="471">
        <f>44/12000</f>
        <v>3.6666666666666666E-3</v>
      </c>
    </row>
    <row r="39" spans="2:10">
      <c r="B39" s="23" t="s">
        <v>733</v>
      </c>
      <c r="C39" s="23">
        <v>1</v>
      </c>
    </row>
    <row r="40" spans="2:10">
      <c r="B40" s="23" t="s">
        <v>734</v>
      </c>
      <c r="C40" s="23">
        <v>1</v>
      </c>
    </row>
    <row r="41" spans="2:10">
      <c r="B41" s="23" t="s">
        <v>735</v>
      </c>
      <c r="C41" s="23">
        <v>28</v>
      </c>
      <c r="I41" s="23" t="s">
        <v>761</v>
      </c>
      <c r="J41" s="471">
        <f>-44/12000</f>
        <v>-3.6666666666666666E-3</v>
      </c>
    </row>
    <row r="42" spans="2:10">
      <c r="B42" s="23" t="s">
        <v>753</v>
      </c>
      <c r="C42" s="23">
        <v>265</v>
      </c>
    </row>
    <row r="43" spans="2:10">
      <c r="B43" s="23" t="s">
        <v>754</v>
      </c>
      <c r="C43" s="23">
        <v>265</v>
      </c>
    </row>
    <row r="44" spans="2:10">
      <c r="B44" s="23" t="s">
        <v>755</v>
      </c>
      <c r="C44" s="23">
        <v>265</v>
      </c>
    </row>
    <row r="45" spans="2:10">
      <c r="B45" s="23" t="s">
        <v>724</v>
      </c>
      <c r="C45" s="23">
        <v>1</v>
      </c>
    </row>
    <row r="46" spans="2:10">
      <c r="B46" s="23" t="s">
        <v>731</v>
      </c>
      <c r="C46" s="23">
        <v>1</v>
      </c>
    </row>
    <row r="47" spans="2:10">
      <c r="B47" s="23" t="s">
        <v>726</v>
      </c>
      <c r="C47" s="23">
        <v>1</v>
      </c>
    </row>
    <row r="48" spans="2:10">
      <c r="B48" s="23" t="s">
        <v>747</v>
      </c>
      <c r="C48" s="23">
        <v>1</v>
      </c>
    </row>
    <row r="49" spans="2:3">
      <c r="B49" s="23" t="s">
        <v>749</v>
      </c>
      <c r="C49" s="23">
        <f>44/12000</f>
        <v>3.6666666666666666E-3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FF0000"/>
  </sheetPr>
  <dimension ref="A1:Z57"/>
  <sheetViews>
    <sheetView topLeftCell="A6" zoomScale="90" zoomScaleNormal="90" workbookViewId="0">
      <pane xSplit="1" topLeftCell="B1" activePane="topRight" state="frozen"/>
      <selection activeCell="D3" sqref="D3"/>
      <selection pane="topRight" activeCell="K21" sqref="K21"/>
    </sheetView>
  </sheetViews>
  <sheetFormatPr defaultRowHeight="14.5"/>
  <cols>
    <col min="1" max="1" width="20.36328125" customWidth="1"/>
    <col min="2" max="7" width="12" customWidth="1"/>
  </cols>
  <sheetData>
    <row r="1" spans="1:22">
      <c r="A1" s="66" t="s">
        <v>84</v>
      </c>
      <c r="B1" s="23" t="s">
        <v>85</v>
      </c>
      <c r="C1" s="23"/>
      <c r="D1" s="23"/>
      <c r="E1" s="23"/>
      <c r="F1" s="23"/>
      <c r="G1" s="23"/>
      <c r="H1" s="23"/>
      <c r="I1" s="23"/>
      <c r="J1" s="40" t="s">
        <v>86</v>
      </c>
      <c r="P1" s="488" t="s">
        <v>87</v>
      </c>
      <c r="Q1" s="488"/>
    </row>
    <row r="2" spans="1:22">
      <c r="H2" s="23"/>
      <c r="I2" s="23"/>
      <c r="J2" s="31" t="s">
        <v>88</v>
      </c>
      <c r="K2" s="32">
        <v>41.868000000000002</v>
      </c>
      <c r="L2" s="31" t="s">
        <v>89</v>
      </c>
      <c r="P2" s="67" t="s">
        <v>90</v>
      </c>
      <c r="Q2" s="68">
        <v>2010</v>
      </c>
    </row>
    <row r="3" spans="1:22" ht="15" thickBot="1">
      <c r="A3" s="69" t="s">
        <v>91</v>
      </c>
      <c r="B3" s="81"/>
      <c r="H3" s="23"/>
      <c r="I3" s="23"/>
      <c r="J3" s="31" t="s">
        <v>92</v>
      </c>
      <c r="K3" s="70">
        <v>4.1868000000000002E-2</v>
      </c>
      <c r="L3" s="31" t="s">
        <v>10</v>
      </c>
      <c r="P3" s="71">
        <v>36861</v>
      </c>
      <c r="Q3" s="72">
        <v>127.61664564943254</v>
      </c>
    </row>
    <row r="4" spans="1:22">
      <c r="A4" s="73" t="s">
        <v>93</v>
      </c>
      <c r="H4" s="23"/>
      <c r="I4" s="23"/>
      <c r="K4" s="74"/>
      <c r="P4" s="23" t="s">
        <v>94</v>
      </c>
      <c r="Q4" s="23"/>
    </row>
    <row r="5" spans="1:22" ht="15" thickBot="1">
      <c r="A5" s="75" t="s">
        <v>95</v>
      </c>
      <c r="H5" s="23"/>
      <c r="I5" s="76" t="s">
        <v>96</v>
      </c>
      <c r="J5" s="23"/>
    </row>
    <row r="6" spans="1:22" ht="15" thickBot="1">
      <c r="A6" s="77"/>
      <c r="B6" s="78" t="s">
        <v>18</v>
      </c>
      <c r="C6" s="78">
        <v>2010</v>
      </c>
      <c r="D6" s="78">
        <v>2015</v>
      </c>
      <c r="E6" s="78">
        <v>2020</v>
      </c>
      <c r="F6" s="78">
        <v>2025</v>
      </c>
      <c r="G6" s="78">
        <v>2030</v>
      </c>
      <c r="H6" s="23"/>
      <c r="I6" s="79" t="s">
        <v>18</v>
      </c>
      <c r="J6" s="79">
        <v>2010</v>
      </c>
      <c r="K6" s="79">
        <v>2015</v>
      </c>
      <c r="L6" s="79">
        <v>2020</v>
      </c>
      <c r="M6" s="79">
        <v>2025</v>
      </c>
      <c r="N6" s="79">
        <v>2030</v>
      </c>
      <c r="P6" s="75" t="s">
        <v>95</v>
      </c>
    </row>
    <row r="7" spans="1:22" ht="15" thickBot="1">
      <c r="A7" s="80" t="s">
        <v>97</v>
      </c>
      <c r="B7" s="81" t="s">
        <v>98</v>
      </c>
      <c r="C7" s="82">
        <v>9358</v>
      </c>
      <c r="D7" s="81">
        <v>0</v>
      </c>
      <c r="E7" s="82">
        <v>24163</v>
      </c>
      <c r="F7" s="82">
        <v>139233</v>
      </c>
      <c r="G7" s="82">
        <v>470124</v>
      </c>
      <c r="H7" s="23"/>
      <c r="I7" s="57" t="s">
        <v>10</v>
      </c>
      <c r="J7" s="41">
        <f>C7*$K$3/1000</f>
        <v>0.39180074400000003</v>
      </c>
      <c r="K7" s="41">
        <f t="shared" ref="K7:N7" si="0">D7*$K$3/1000</f>
        <v>0</v>
      </c>
      <c r="L7" s="41">
        <f t="shared" si="0"/>
        <v>1.0116564840000002</v>
      </c>
      <c r="M7" s="41">
        <f t="shared" si="0"/>
        <v>5.8294072440000004</v>
      </c>
      <c r="N7" s="41">
        <f t="shared" si="0"/>
        <v>19.683151632000001</v>
      </c>
      <c r="P7" s="83" t="s">
        <v>99</v>
      </c>
      <c r="Q7" s="84"/>
      <c r="R7" s="84"/>
      <c r="S7" s="84"/>
    </row>
    <row r="8" spans="1:22" ht="15" thickBot="1">
      <c r="A8" s="80" t="s">
        <v>97</v>
      </c>
      <c r="B8" s="81" t="s">
        <v>100</v>
      </c>
      <c r="C8" s="81">
        <v>288</v>
      </c>
      <c r="D8" s="81">
        <v>162</v>
      </c>
      <c r="E8" s="81">
        <v>126</v>
      </c>
      <c r="F8" s="81">
        <v>106</v>
      </c>
      <c r="G8" s="81">
        <v>98</v>
      </c>
      <c r="H8" s="23"/>
      <c r="I8" s="57" t="s">
        <v>49</v>
      </c>
      <c r="J8" s="41">
        <f>C8/$K$2</f>
        <v>6.8787618228718825</v>
      </c>
      <c r="K8" s="41">
        <f t="shared" ref="K8:N8" si="1">D8/$K$2</f>
        <v>3.8693035253654342</v>
      </c>
      <c r="L8" s="41">
        <f t="shared" si="1"/>
        <v>3.0094582975064488</v>
      </c>
      <c r="M8" s="41">
        <f t="shared" si="1"/>
        <v>2.5317665042514568</v>
      </c>
      <c r="N8" s="41">
        <f t="shared" si="1"/>
        <v>2.3406897869494601</v>
      </c>
      <c r="P8" s="83" t="s">
        <v>101</v>
      </c>
      <c r="Q8" s="84"/>
      <c r="R8" s="84"/>
      <c r="S8" s="84"/>
    </row>
    <row r="9" spans="1:22" ht="15" thickBot="1">
      <c r="A9" s="80" t="s">
        <v>102</v>
      </c>
      <c r="B9" s="81" t="s">
        <v>98</v>
      </c>
      <c r="C9" s="82">
        <v>28075</v>
      </c>
      <c r="D9" s="81">
        <v>0</v>
      </c>
      <c r="E9" s="82">
        <v>72490</v>
      </c>
      <c r="F9" s="82">
        <v>417699</v>
      </c>
      <c r="G9" s="82">
        <v>1410371</v>
      </c>
      <c r="H9" s="23"/>
      <c r="I9" s="57" t="s">
        <v>10</v>
      </c>
      <c r="J9" s="41">
        <f>C9*$K$3/1000</f>
        <v>1.1754441000000002</v>
      </c>
      <c r="K9" s="41">
        <f t="shared" ref="K9:N9" si="2">D9*$K$3/1000</f>
        <v>0</v>
      </c>
      <c r="L9" s="41">
        <f t="shared" si="2"/>
        <v>3.0350113200000002</v>
      </c>
      <c r="M9" s="41">
        <f t="shared" si="2"/>
        <v>17.488221732000003</v>
      </c>
      <c r="N9" s="41">
        <f t="shared" si="2"/>
        <v>59.049413028000004</v>
      </c>
      <c r="P9" s="83" t="s">
        <v>103</v>
      </c>
      <c r="Q9" s="84"/>
      <c r="R9" s="84"/>
      <c r="S9" s="84"/>
    </row>
    <row r="10" spans="1:22" ht="15" thickBot="1">
      <c r="A10" s="80" t="s">
        <v>102</v>
      </c>
      <c r="B10" s="81" t="s">
        <v>100</v>
      </c>
      <c r="C10" s="81">
        <v>590</v>
      </c>
      <c r="D10" s="81">
        <v>385</v>
      </c>
      <c r="E10" s="81">
        <v>300</v>
      </c>
      <c r="F10" s="81">
        <v>251</v>
      </c>
      <c r="G10" s="81">
        <v>232</v>
      </c>
      <c r="H10" s="23"/>
      <c r="I10" s="57" t="s">
        <v>49</v>
      </c>
      <c r="J10" s="41">
        <f>C10/$K$2</f>
        <v>14.09190790102226</v>
      </c>
      <c r="K10" s="41">
        <f t="shared" ref="K10:N10" si="3">D10/$K$2</f>
        <v>9.1955670201585935</v>
      </c>
      <c r="L10" s="41">
        <f t="shared" si="3"/>
        <v>7.1653768988248778</v>
      </c>
      <c r="M10" s="41">
        <f t="shared" si="3"/>
        <v>5.995032005350148</v>
      </c>
      <c r="N10" s="41">
        <f t="shared" si="3"/>
        <v>5.5412248017579051</v>
      </c>
      <c r="P10" s="83" t="s">
        <v>104</v>
      </c>
      <c r="Q10" s="84"/>
      <c r="R10" s="84"/>
      <c r="S10" s="84"/>
    </row>
    <row r="11" spans="1:22" ht="15" thickBot="1">
      <c r="A11" s="80" t="s">
        <v>82</v>
      </c>
      <c r="B11" s="81" t="s">
        <v>98</v>
      </c>
      <c r="C11" s="82">
        <v>535616</v>
      </c>
      <c r="D11" s="82">
        <v>310101</v>
      </c>
      <c r="E11" s="82">
        <v>6531</v>
      </c>
      <c r="F11" s="82">
        <v>43493</v>
      </c>
      <c r="G11" s="82">
        <v>130927</v>
      </c>
      <c r="H11" s="23"/>
      <c r="I11" s="57" t="s">
        <v>10</v>
      </c>
      <c r="J11" s="41">
        <f>C11*$K$3/1000</f>
        <v>22.425170688000001</v>
      </c>
      <c r="K11" s="41">
        <f t="shared" ref="K11:N11" si="4">D11*$K$3/1000</f>
        <v>12.983308668000001</v>
      </c>
      <c r="L11" s="41">
        <f t="shared" si="4"/>
        <v>0.27343990800000001</v>
      </c>
      <c r="M11" s="41">
        <f t="shared" si="4"/>
        <v>1.8209649240000001</v>
      </c>
      <c r="N11" s="41">
        <f t="shared" si="4"/>
        <v>5.4816516360000005</v>
      </c>
    </row>
    <row r="12" spans="1:22" ht="15" thickBot="1">
      <c r="A12" s="80" t="s">
        <v>82</v>
      </c>
      <c r="B12" s="81" t="s">
        <v>100</v>
      </c>
      <c r="C12" s="81">
        <v>779</v>
      </c>
      <c r="D12" s="81">
        <v>740</v>
      </c>
      <c r="E12" s="81">
        <v>693</v>
      </c>
      <c r="F12" s="81">
        <v>630</v>
      </c>
      <c r="G12" s="81">
        <v>577</v>
      </c>
      <c r="H12" s="23"/>
      <c r="I12" s="57" t="s">
        <v>49</v>
      </c>
      <c r="J12" s="41">
        <f>C12/$K$2</f>
        <v>18.606095347281933</v>
      </c>
      <c r="K12" s="41">
        <f t="shared" ref="K12:N12" si="5">D12/$K$2</f>
        <v>17.674596350434697</v>
      </c>
      <c r="L12" s="41">
        <f t="shared" si="5"/>
        <v>16.552020636285469</v>
      </c>
      <c r="M12" s="41">
        <f t="shared" si="5"/>
        <v>15.047291487532243</v>
      </c>
      <c r="N12" s="41">
        <f t="shared" si="5"/>
        <v>13.781408235406515</v>
      </c>
    </row>
    <row r="13" spans="1:22" ht="15" thickBot="1">
      <c r="A13" s="80" t="s">
        <v>83</v>
      </c>
      <c r="B13" s="81" t="s">
        <v>98</v>
      </c>
      <c r="C13" s="82">
        <v>106129</v>
      </c>
      <c r="D13" s="81">
        <v>75725</v>
      </c>
      <c r="E13" s="81">
        <v>0</v>
      </c>
      <c r="F13" s="81">
        <v>0</v>
      </c>
      <c r="G13" s="81">
        <v>0</v>
      </c>
      <c r="H13" s="23"/>
      <c r="I13" s="57" t="s">
        <v>10</v>
      </c>
      <c r="J13" s="41">
        <f>C13*$K$3/1000</f>
        <v>4.4434089720000003</v>
      </c>
      <c r="K13" s="41">
        <f>D13*$K$3/1000</f>
        <v>3.1704543000000003</v>
      </c>
      <c r="L13" s="41">
        <f t="shared" ref="L13:N13" si="6">E13*$K$3/1000</f>
        <v>0</v>
      </c>
      <c r="M13" s="41">
        <f t="shared" si="6"/>
        <v>0</v>
      </c>
      <c r="N13" s="41">
        <f t="shared" si="6"/>
        <v>0</v>
      </c>
    </row>
    <row r="14" spans="1:22" ht="15" thickBot="1">
      <c r="A14" s="80" t="s">
        <v>83</v>
      </c>
      <c r="B14" s="81" t="s">
        <v>100</v>
      </c>
      <c r="C14" s="82">
        <v>1209</v>
      </c>
      <c r="D14" s="82">
        <v>1276</v>
      </c>
      <c r="E14" s="82">
        <v>1312</v>
      </c>
      <c r="F14" s="82">
        <v>1218</v>
      </c>
      <c r="G14" s="82">
        <v>1156</v>
      </c>
      <c r="H14" s="23"/>
      <c r="I14" s="57" t="s">
        <v>49</v>
      </c>
      <c r="J14" s="41">
        <f>C14/$K$2</f>
        <v>28.876468902264257</v>
      </c>
      <c r="K14" s="41">
        <f t="shared" ref="K14:N14" si="7">D14/$K$2</f>
        <v>30.476736409668479</v>
      </c>
      <c r="L14" s="41">
        <f t="shared" si="7"/>
        <v>31.336581637527466</v>
      </c>
      <c r="M14" s="41">
        <f t="shared" si="7"/>
        <v>29.091430209229003</v>
      </c>
      <c r="N14" s="41">
        <f t="shared" si="7"/>
        <v>27.610585650138528</v>
      </c>
    </row>
    <row r="15" spans="1:22">
      <c r="A15" s="85"/>
      <c r="H15" s="23"/>
      <c r="I15" s="23"/>
      <c r="J15" s="23"/>
    </row>
    <row r="16" spans="1:22" ht="15" thickBot="1">
      <c r="A16" s="75" t="s">
        <v>99</v>
      </c>
      <c r="H16" s="23"/>
      <c r="I16" s="76" t="s">
        <v>96</v>
      </c>
      <c r="J16" s="23"/>
      <c r="P16" t="s">
        <v>105</v>
      </c>
      <c r="V16" s="76" t="s">
        <v>106</v>
      </c>
    </row>
    <row r="17" spans="1:26" ht="15" thickBot="1">
      <c r="A17" s="77"/>
      <c r="B17" s="78" t="s">
        <v>18</v>
      </c>
      <c r="C17" s="78">
        <v>2010</v>
      </c>
      <c r="D17" s="78">
        <v>2015</v>
      </c>
      <c r="E17" s="78">
        <v>2020</v>
      </c>
      <c r="F17" s="78">
        <v>2025</v>
      </c>
      <c r="G17" s="78">
        <v>2030</v>
      </c>
      <c r="H17" s="23"/>
      <c r="I17" s="79" t="s">
        <v>18</v>
      </c>
      <c r="J17" s="79">
        <v>2010</v>
      </c>
      <c r="K17" s="79">
        <v>2015</v>
      </c>
      <c r="L17" s="79">
        <v>2020</v>
      </c>
      <c r="M17" s="79">
        <v>2025</v>
      </c>
      <c r="N17" s="79">
        <v>2030</v>
      </c>
      <c r="P17" s="86">
        <v>2010</v>
      </c>
      <c r="Q17" s="86">
        <v>2015</v>
      </c>
      <c r="R17" s="86">
        <v>2020</v>
      </c>
      <c r="S17" s="86">
        <v>2025</v>
      </c>
      <c r="T17" s="86">
        <v>2030</v>
      </c>
      <c r="V17" s="86">
        <v>2010</v>
      </c>
      <c r="W17" s="86">
        <v>2015</v>
      </c>
      <c r="X17" s="86">
        <v>2020</v>
      </c>
      <c r="Y17" s="86">
        <v>2025</v>
      </c>
      <c r="Z17" s="86">
        <v>2030</v>
      </c>
    </row>
    <row r="18" spans="1:26" ht="15" thickBot="1">
      <c r="A18" s="80" t="s">
        <v>97</v>
      </c>
      <c r="B18" s="81" t="s">
        <v>98</v>
      </c>
      <c r="C18" s="82">
        <v>7640</v>
      </c>
      <c r="D18" s="82">
        <v>7551</v>
      </c>
      <c r="E18" s="82">
        <v>141276</v>
      </c>
      <c r="F18" s="82">
        <v>452161</v>
      </c>
      <c r="G18" s="82">
        <v>1150679</v>
      </c>
      <c r="H18" s="23"/>
      <c r="I18" s="57" t="s">
        <v>10</v>
      </c>
      <c r="J18" s="41">
        <f>C18*$K$3/1000</f>
        <v>0.31987152000000002</v>
      </c>
      <c r="K18" s="41">
        <f t="shared" ref="K18:M18" si="8">D18*$K$3/1000</f>
        <v>0.31614526800000003</v>
      </c>
      <c r="L18" s="41">
        <f t="shared" si="8"/>
        <v>5.9149435680000009</v>
      </c>
      <c r="M18" s="41">
        <f t="shared" si="8"/>
        <v>18.931076747999999</v>
      </c>
      <c r="N18" s="41">
        <f>G18*$K$3/1000</f>
        <v>48.176628371999996</v>
      </c>
      <c r="O18" s="23"/>
      <c r="P18" s="87"/>
    </row>
    <row r="19" spans="1:26" ht="15" thickBot="1">
      <c r="A19" s="80" t="s">
        <v>97</v>
      </c>
      <c r="B19" s="81" t="s">
        <v>100</v>
      </c>
      <c r="C19" s="81">
        <v>288</v>
      </c>
      <c r="D19" s="81">
        <v>218</v>
      </c>
      <c r="E19" s="81">
        <v>174</v>
      </c>
      <c r="F19" s="81">
        <v>149</v>
      </c>
      <c r="G19" s="81">
        <v>142</v>
      </c>
      <c r="H19" s="23"/>
      <c r="I19" s="57" t="s">
        <v>49</v>
      </c>
      <c r="J19" s="41">
        <f>C19/$K$2</f>
        <v>6.8787618228718825</v>
      </c>
      <c r="K19" s="41">
        <f t="shared" ref="K19:N19" si="9">D19/$K$2</f>
        <v>5.2068405464794116</v>
      </c>
      <c r="L19" s="41">
        <f>E19/$K$2</f>
        <v>4.1559186013184295</v>
      </c>
      <c r="M19" s="41">
        <f t="shared" si="9"/>
        <v>3.5588038597496894</v>
      </c>
      <c r="N19" s="41">
        <f t="shared" si="9"/>
        <v>3.3916117321104422</v>
      </c>
      <c r="P19" s="88">
        <f>J19/$J19</f>
        <v>1</v>
      </c>
      <c r="Q19" s="88">
        <f>K19/$J19</f>
        <v>0.75694444444444453</v>
      </c>
      <c r="R19" s="88">
        <f t="shared" ref="R19:T19" si="10">L19/$J19</f>
        <v>0.60416666666666674</v>
      </c>
      <c r="S19" s="88">
        <f t="shared" si="10"/>
        <v>0.51736111111111116</v>
      </c>
      <c r="T19" s="88">
        <f t="shared" si="10"/>
        <v>0.49305555555555558</v>
      </c>
      <c r="V19" s="89">
        <f>J19*100/$Q$3</f>
        <v>5.3901760133768803</v>
      </c>
      <c r="W19" s="89">
        <f t="shared" ref="W19:Z19" si="11">K19*100/$Q$3</f>
        <v>4.0800637879033328</v>
      </c>
      <c r="X19" s="89">
        <f t="shared" si="11"/>
        <v>3.2565646747485322</v>
      </c>
      <c r="Y19" s="89">
        <f t="shared" si="11"/>
        <v>2.788667451365122</v>
      </c>
      <c r="Z19" s="89">
        <f t="shared" si="11"/>
        <v>2.6576562288177672</v>
      </c>
    </row>
    <row r="20" spans="1:26" ht="15" thickBot="1">
      <c r="A20" s="80" t="s">
        <v>102</v>
      </c>
      <c r="B20" s="81" t="s">
        <v>98</v>
      </c>
      <c r="C20" s="82">
        <v>22921</v>
      </c>
      <c r="D20" s="82">
        <v>22653</v>
      </c>
      <c r="E20" s="82">
        <v>423827</v>
      </c>
      <c r="F20" s="82">
        <v>1356482</v>
      </c>
      <c r="G20" s="82">
        <v>3452038</v>
      </c>
      <c r="H20" s="23"/>
      <c r="I20" s="57" t="s">
        <v>10</v>
      </c>
      <c r="J20" s="41">
        <f>C20*$K$3/1000</f>
        <v>0.95965642799999995</v>
      </c>
      <c r="K20" s="41">
        <f t="shared" ref="K20:N20" si="12">D20*$K$3/1000</f>
        <v>0.94843580400000005</v>
      </c>
      <c r="L20" s="41">
        <f t="shared" si="12"/>
        <v>17.744788836000001</v>
      </c>
      <c r="M20" s="41">
        <f t="shared" si="12"/>
        <v>56.793188376000003</v>
      </c>
      <c r="N20" s="41">
        <f t="shared" si="12"/>
        <v>144.52992698400001</v>
      </c>
    </row>
    <row r="21" spans="1:26" ht="15" thickBot="1">
      <c r="A21" s="80" t="s">
        <v>102</v>
      </c>
      <c r="B21" s="81" t="s">
        <v>100</v>
      </c>
      <c r="C21" s="81">
        <v>590</v>
      </c>
      <c r="D21" s="81">
        <v>446</v>
      </c>
      <c r="E21" s="81">
        <v>356</v>
      </c>
      <c r="F21" s="81">
        <v>305</v>
      </c>
      <c r="G21" s="81">
        <v>291</v>
      </c>
      <c r="H21" s="23"/>
      <c r="I21" s="57" t="s">
        <v>49</v>
      </c>
      <c r="J21" s="41">
        <f>C21/$K$2</f>
        <v>14.09190790102226</v>
      </c>
      <c r="K21" s="41">
        <f t="shared" ref="K21:N21" si="13">D21/$K$2</f>
        <v>10.652526989586319</v>
      </c>
      <c r="L21" s="41">
        <f t="shared" si="13"/>
        <v>8.5029139199388553</v>
      </c>
      <c r="M21" s="41">
        <f t="shared" si="13"/>
        <v>7.2847998471386255</v>
      </c>
      <c r="N21" s="41">
        <f t="shared" si="13"/>
        <v>6.9504155918601311</v>
      </c>
      <c r="P21" s="88">
        <f>J21/$J21</f>
        <v>1</v>
      </c>
      <c r="Q21" s="88">
        <f t="shared" ref="Q21:T21" si="14">K21/$J21</f>
        <v>0.75593220338983047</v>
      </c>
      <c r="R21" s="88">
        <f t="shared" si="14"/>
        <v>0.60338983050847461</v>
      </c>
      <c r="S21" s="88">
        <f t="shared" si="14"/>
        <v>0.51694915254237284</v>
      </c>
      <c r="T21" s="88">
        <f t="shared" si="14"/>
        <v>0.49322033898305079</v>
      </c>
      <c r="V21" s="89">
        <f>J21*100/$Q$3</f>
        <v>11.04237447184847</v>
      </c>
      <c r="W21" s="89">
        <f t="shared" ref="W21:Z21" si="15">K21*100/$Q$3</f>
        <v>8.3472864651600283</v>
      </c>
      <c r="X21" s="89">
        <f t="shared" si="15"/>
        <v>6.6628564609797554</v>
      </c>
      <c r="Y21" s="89">
        <f t="shared" si="15"/>
        <v>5.7083461252775987</v>
      </c>
      <c r="Z21" s="89">
        <f t="shared" si="15"/>
        <v>5.4463236801828891</v>
      </c>
    </row>
    <row r="22" spans="1:26" ht="15" thickBot="1">
      <c r="A22" s="80" t="s">
        <v>82</v>
      </c>
      <c r="B22" s="81" t="s">
        <v>98</v>
      </c>
      <c r="C22" s="82">
        <v>781304</v>
      </c>
      <c r="D22" s="82">
        <v>791507</v>
      </c>
      <c r="E22" s="82">
        <v>441100</v>
      </c>
      <c r="F22" s="82">
        <v>807242</v>
      </c>
      <c r="G22" s="82">
        <v>1351788</v>
      </c>
      <c r="H22" s="23"/>
      <c r="I22" s="57" t="s">
        <v>10</v>
      </c>
      <c r="J22" s="41">
        <f>C22*$K$3/1000</f>
        <v>32.711635872000002</v>
      </c>
      <c r="K22" s="41">
        <f t="shared" ref="K22:N22" si="16">D22*$K$3/1000</f>
        <v>33.138815076</v>
      </c>
      <c r="L22" s="41">
        <f t="shared" si="16"/>
        <v>18.4679748</v>
      </c>
      <c r="M22" s="41">
        <f t="shared" si="16"/>
        <v>33.797608056000001</v>
      </c>
      <c r="N22" s="41">
        <f t="shared" si="16"/>
        <v>56.596659984000006</v>
      </c>
      <c r="P22" s="87"/>
    </row>
    <row r="23" spans="1:26" ht="15" thickBot="1">
      <c r="A23" s="80" t="s">
        <v>82</v>
      </c>
      <c r="B23" s="81" t="s">
        <v>100</v>
      </c>
      <c r="C23" s="81">
        <v>779</v>
      </c>
      <c r="D23" s="81">
        <v>761</v>
      </c>
      <c r="E23" s="81">
        <v>736</v>
      </c>
      <c r="F23" s="81">
        <v>695</v>
      </c>
      <c r="G23" s="81">
        <v>665</v>
      </c>
      <c r="H23" s="23"/>
      <c r="I23" s="57" t="s">
        <v>49</v>
      </c>
      <c r="J23" s="41">
        <f>C23/$K$2</f>
        <v>18.606095347281933</v>
      </c>
      <c r="K23" s="41">
        <f t="shared" ref="K23:N23" si="17">D23/$K$2</f>
        <v>18.176172733352441</v>
      </c>
      <c r="L23" s="41">
        <f t="shared" si="17"/>
        <v>17.579057991783699</v>
      </c>
      <c r="M23" s="41">
        <f t="shared" si="17"/>
        <v>16.599789815610968</v>
      </c>
      <c r="N23" s="41">
        <f t="shared" si="17"/>
        <v>15.883252125728479</v>
      </c>
      <c r="P23" s="88">
        <f>J23/$J23</f>
        <v>1</v>
      </c>
      <c r="Q23" s="88">
        <f t="shared" ref="Q23:T23" si="18">K23/$J23</f>
        <v>0.97689345314505782</v>
      </c>
      <c r="R23" s="88">
        <f t="shared" si="18"/>
        <v>0.9448010269576379</v>
      </c>
      <c r="S23" s="88">
        <f t="shared" si="18"/>
        <v>0.89216944801026965</v>
      </c>
      <c r="T23" s="88">
        <f t="shared" si="18"/>
        <v>0.85365853658536583</v>
      </c>
      <c r="V23" s="89">
        <f>J23*100/$Q$3</f>
        <v>14.579677480627048</v>
      </c>
      <c r="W23" s="89">
        <f t="shared" ref="W23:Z23" si="19">K23*100/$Q$3</f>
        <v>14.242791479790993</v>
      </c>
      <c r="X23" s="89">
        <f t="shared" si="19"/>
        <v>13.774894256407583</v>
      </c>
      <c r="Y23" s="89">
        <f t="shared" si="19"/>
        <v>13.007542810058791</v>
      </c>
      <c r="Z23" s="89">
        <f t="shared" si="19"/>
        <v>12.446066141998699</v>
      </c>
    </row>
    <row r="24" spans="1:26" ht="15" thickBot="1">
      <c r="A24" s="80" t="s">
        <v>83</v>
      </c>
      <c r="B24" s="81" t="s">
        <v>98</v>
      </c>
      <c r="C24" s="82">
        <v>101544</v>
      </c>
      <c r="D24" s="82">
        <v>112421</v>
      </c>
      <c r="E24" s="81">
        <v>0</v>
      </c>
      <c r="F24" s="81">
        <v>0</v>
      </c>
      <c r="G24" s="82">
        <v>92339</v>
      </c>
      <c r="H24" s="23"/>
      <c r="I24" s="57" t="s">
        <v>10</v>
      </c>
      <c r="J24" s="41">
        <f>C24*$K$3/1000</f>
        <v>4.2514441920000001</v>
      </c>
      <c r="K24" s="41">
        <f t="shared" ref="K24:N24" si="20">D24*$K$3/1000</f>
        <v>4.7068424279999999</v>
      </c>
      <c r="L24" s="41">
        <f t="shared" si="20"/>
        <v>0</v>
      </c>
      <c r="M24" s="41">
        <f t="shared" si="20"/>
        <v>0</v>
      </c>
      <c r="N24" s="41">
        <f t="shared" si="20"/>
        <v>3.8660492520000003</v>
      </c>
    </row>
    <row r="25" spans="1:26" ht="15" thickBot="1">
      <c r="A25" s="80" t="s">
        <v>83</v>
      </c>
      <c r="B25" s="81" t="s">
        <v>100</v>
      </c>
      <c r="C25" s="82">
        <v>1209</v>
      </c>
      <c r="D25" s="82">
        <v>1313</v>
      </c>
      <c r="E25" s="82">
        <v>1389</v>
      </c>
      <c r="F25" s="82">
        <v>1334</v>
      </c>
      <c r="G25" s="82">
        <v>1312</v>
      </c>
      <c r="H25" s="23"/>
      <c r="I25" s="57" t="s">
        <v>49</v>
      </c>
      <c r="J25" s="41">
        <f>C25/$K$2</f>
        <v>28.876468902264257</v>
      </c>
      <c r="K25" s="41">
        <f t="shared" ref="K25:N25" si="21">D25/$K$2</f>
        <v>31.360466227190216</v>
      </c>
      <c r="L25" s="41">
        <f t="shared" si="21"/>
        <v>33.175695041559187</v>
      </c>
      <c r="M25" s="41">
        <f t="shared" si="21"/>
        <v>31.862042610107956</v>
      </c>
      <c r="N25" s="41">
        <f t="shared" si="21"/>
        <v>31.336581637527466</v>
      </c>
      <c r="P25" s="88">
        <f>J25/$J25</f>
        <v>1</v>
      </c>
      <c r="Q25" s="88">
        <f t="shared" ref="Q25:T25" si="22">K25/$J25</f>
        <v>1.086021505376344</v>
      </c>
      <c r="R25" s="88">
        <f t="shared" si="22"/>
        <v>1.1488833746898264</v>
      </c>
      <c r="S25" s="88">
        <f t="shared" si="22"/>
        <v>1.1033912324234905</v>
      </c>
      <c r="T25" s="88">
        <f t="shared" si="22"/>
        <v>1.0851943755169562</v>
      </c>
      <c r="V25" s="89">
        <f>J25*100/$Q$3</f>
        <v>22.627509722821692</v>
      </c>
      <c r="W25" s="89">
        <f t="shared" ref="W25:Z25" si="23">K25*100/$Q$3</f>
        <v>24.573962172096682</v>
      </c>
      <c r="X25" s="89">
        <f t="shared" si="23"/>
        <v>25.996369731182249</v>
      </c>
      <c r="Y25" s="89">
        <f t="shared" si="23"/>
        <v>24.966995839738743</v>
      </c>
      <c r="Z25" s="89">
        <f t="shared" si="23"/>
        <v>24.555246283161342</v>
      </c>
    </row>
    <row r="26" spans="1:26" ht="15" thickBot="1">
      <c r="A26" s="75" t="s">
        <v>101</v>
      </c>
      <c r="H26" s="23"/>
      <c r="I26" s="76" t="s">
        <v>96</v>
      </c>
      <c r="J26" s="25"/>
      <c r="K26" s="57"/>
      <c r="L26" s="57"/>
      <c r="M26" s="57"/>
      <c r="N26" s="57"/>
      <c r="P26" t="s">
        <v>105</v>
      </c>
    </row>
    <row r="27" spans="1:26" ht="15" thickBot="1">
      <c r="A27" s="90"/>
      <c r="B27" s="78" t="s">
        <v>18</v>
      </c>
      <c r="C27" s="78">
        <v>2010</v>
      </c>
      <c r="D27" s="78">
        <v>2015</v>
      </c>
      <c r="E27" s="78">
        <v>2020</v>
      </c>
      <c r="F27" s="78">
        <v>2025</v>
      </c>
      <c r="G27" s="78">
        <v>2030</v>
      </c>
      <c r="H27" s="23"/>
      <c r="I27" s="79" t="s">
        <v>18</v>
      </c>
      <c r="J27" s="79">
        <v>2010</v>
      </c>
      <c r="K27" s="79">
        <v>2015</v>
      </c>
      <c r="L27" s="79">
        <v>2020</v>
      </c>
      <c r="M27" s="79">
        <v>2025</v>
      </c>
      <c r="N27" s="79">
        <v>2030</v>
      </c>
      <c r="P27" s="86">
        <v>2010</v>
      </c>
      <c r="Q27" s="86">
        <v>2015</v>
      </c>
      <c r="R27" s="86">
        <v>2020</v>
      </c>
      <c r="S27" s="86">
        <v>2025</v>
      </c>
      <c r="T27" s="86">
        <v>2030</v>
      </c>
      <c r="V27" s="86">
        <v>2010</v>
      </c>
      <c r="W27" s="86">
        <v>2015</v>
      </c>
      <c r="X27" s="86">
        <v>2020</v>
      </c>
      <c r="Y27" s="86">
        <v>2025</v>
      </c>
      <c r="Z27" s="86">
        <v>2030</v>
      </c>
    </row>
    <row r="28" spans="1:26" ht="15" thickBot="1">
      <c r="A28" s="80" t="s">
        <v>97</v>
      </c>
      <c r="B28" s="81" t="s">
        <v>98</v>
      </c>
      <c r="C28" s="82">
        <v>6382</v>
      </c>
      <c r="D28" s="82">
        <v>29323</v>
      </c>
      <c r="E28" s="82">
        <v>214410</v>
      </c>
      <c r="F28" s="82">
        <v>666226</v>
      </c>
      <c r="G28" s="82">
        <v>1885232</v>
      </c>
      <c r="H28" s="23"/>
      <c r="I28" s="57" t="s">
        <v>10</v>
      </c>
      <c r="J28" s="41">
        <f>C28*$K$3/1000</f>
        <v>0.267201576</v>
      </c>
      <c r="K28" s="41">
        <f t="shared" ref="K28:N28" si="24">D28*$K$3/1000</f>
        <v>1.2276953640000001</v>
      </c>
      <c r="L28" s="41">
        <f t="shared" si="24"/>
        <v>8.9769178800000002</v>
      </c>
      <c r="M28" s="41">
        <f t="shared" si="24"/>
        <v>27.893550168000001</v>
      </c>
      <c r="N28" s="41">
        <f t="shared" si="24"/>
        <v>78.930893376</v>
      </c>
      <c r="P28" s="87"/>
    </row>
    <row r="29" spans="1:26" ht="15" thickBot="1">
      <c r="A29" s="80" t="s">
        <v>97</v>
      </c>
      <c r="B29" s="81" t="s">
        <v>100</v>
      </c>
      <c r="C29" s="81">
        <v>288</v>
      </c>
      <c r="D29" s="81">
        <v>257</v>
      </c>
      <c r="E29" s="81">
        <v>211</v>
      </c>
      <c r="F29" s="81">
        <v>187</v>
      </c>
      <c r="G29" s="81">
        <v>183</v>
      </c>
      <c r="H29" s="23"/>
      <c r="I29" s="57" t="s">
        <v>49</v>
      </c>
      <c r="J29" s="41">
        <f>C29/$K$2</f>
        <v>6.8787618228718825</v>
      </c>
      <c r="K29" s="41">
        <f t="shared" ref="K29:N29" si="25">D29/$K$2</f>
        <v>6.1383395433266452</v>
      </c>
      <c r="L29" s="41">
        <f t="shared" si="25"/>
        <v>5.039648418840164</v>
      </c>
      <c r="M29" s="41">
        <f t="shared" si="25"/>
        <v>4.4664182669341734</v>
      </c>
      <c r="N29" s="41">
        <f t="shared" si="25"/>
        <v>4.3708799082831753</v>
      </c>
      <c r="P29" s="88">
        <f>J29/$J29</f>
        <v>1</v>
      </c>
      <c r="Q29" s="88">
        <f t="shared" ref="Q29:T29" si="26">K29/$J29</f>
        <v>0.89236111111111116</v>
      </c>
      <c r="R29" s="88">
        <f t="shared" si="26"/>
        <v>0.73263888888888895</v>
      </c>
      <c r="S29" s="88">
        <f t="shared" si="26"/>
        <v>0.64930555555555547</v>
      </c>
      <c r="T29" s="88">
        <f t="shared" si="26"/>
        <v>0.63541666666666663</v>
      </c>
      <c r="V29" s="89">
        <f>J29*100/$Q$3</f>
        <v>5.3901760133768803</v>
      </c>
      <c r="W29" s="89">
        <f t="shared" ref="W29:Z29" si="27">K29*100/$Q$3</f>
        <v>4.8099834563814525</v>
      </c>
      <c r="X29" s="89">
        <f t="shared" si="27"/>
        <v>3.949052565355978</v>
      </c>
      <c r="Y29" s="89">
        <f t="shared" si="27"/>
        <v>3.4998712309079045</v>
      </c>
      <c r="Z29" s="89">
        <f t="shared" si="27"/>
        <v>3.425007675166559</v>
      </c>
    </row>
    <row r="30" spans="1:26" ht="15" thickBot="1">
      <c r="A30" s="80" t="s">
        <v>102</v>
      </c>
      <c r="B30" s="81" t="s">
        <v>98</v>
      </c>
      <c r="C30" s="81" t="s">
        <v>107</v>
      </c>
      <c r="D30" s="82">
        <v>87968</v>
      </c>
      <c r="E30" s="82">
        <v>643231</v>
      </c>
      <c r="F30" s="82">
        <v>1998677</v>
      </c>
      <c r="G30" s="82">
        <v>5655695</v>
      </c>
      <c r="H30" s="23"/>
      <c r="I30" s="57" t="s">
        <v>10</v>
      </c>
      <c r="J30" s="41" t="e">
        <f>C30*$K$3/1000</f>
        <v>#VALUE!</v>
      </c>
      <c r="K30" s="41">
        <f t="shared" ref="K30:N30" si="28">D30*$K$3/1000</f>
        <v>3.6830442240000001</v>
      </c>
      <c r="L30" s="41">
        <f t="shared" si="28"/>
        <v>26.930795508000003</v>
      </c>
      <c r="M30" s="41">
        <f t="shared" si="28"/>
        <v>83.680608636000002</v>
      </c>
      <c r="N30" s="41">
        <f t="shared" si="28"/>
        <v>236.79263826000002</v>
      </c>
    </row>
    <row r="31" spans="1:26" ht="15" thickBot="1">
      <c r="A31" s="80" t="s">
        <v>102</v>
      </c>
      <c r="B31" s="81" t="s">
        <v>100</v>
      </c>
      <c r="C31" s="81">
        <v>590</v>
      </c>
      <c r="D31" s="81">
        <v>514</v>
      </c>
      <c r="E31" s="81">
        <v>423</v>
      </c>
      <c r="F31" s="81">
        <v>374</v>
      </c>
      <c r="G31" s="81">
        <v>367</v>
      </c>
      <c r="H31" s="23"/>
      <c r="I31" s="57" t="s">
        <v>49</v>
      </c>
      <c r="J31" s="41">
        <f>C31/$K$2</f>
        <v>14.09190790102226</v>
      </c>
      <c r="K31" s="41">
        <f t="shared" ref="K31:N31" si="29">D31/$K$2</f>
        <v>12.27667908665329</v>
      </c>
      <c r="L31" s="41">
        <f t="shared" si="29"/>
        <v>10.103181427343078</v>
      </c>
      <c r="M31" s="41">
        <f t="shared" si="29"/>
        <v>8.9328365338683469</v>
      </c>
      <c r="N31" s="41">
        <f t="shared" si="29"/>
        <v>8.7656444062291001</v>
      </c>
      <c r="P31" s="88">
        <f>J31/$J31</f>
        <v>1</v>
      </c>
      <c r="Q31" s="88">
        <f t="shared" ref="Q31:T31" si="30">K31/$J31</f>
        <v>0.87118644067796602</v>
      </c>
      <c r="R31" s="88">
        <f t="shared" si="30"/>
        <v>0.71694915254237279</v>
      </c>
      <c r="S31" s="88">
        <f t="shared" si="30"/>
        <v>0.63389830508474565</v>
      </c>
      <c r="T31" s="88">
        <f t="shared" si="30"/>
        <v>0.62203389830508471</v>
      </c>
      <c r="V31" s="89">
        <f>J31*100/$Q$3</f>
        <v>11.04237447184847</v>
      </c>
      <c r="W31" s="89">
        <f t="shared" ref="W31:Z31" si="31">K31*100/$Q$3</f>
        <v>9.6199669127629051</v>
      </c>
      <c r="X31" s="89">
        <f t="shared" si="31"/>
        <v>7.9168210196472932</v>
      </c>
      <c r="Y31" s="89">
        <f t="shared" si="31"/>
        <v>6.9997424618158091</v>
      </c>
      <c r="Z31" s="89">
        <f t="shared" si="31"/>
        <v>6.8687312392684552</v>
      </c>
    </row>
    <row r="32" spans="1:26" ht="15" thickBot="1">
      <c r="A32" s="80" t="s">
        <v>82</v>
      </c>
      <c r="B32" s="81" t="s">
        <v>98</v>
      </c>
      <c r="C32" s="82">
        <v>779549</v>
      </c>
      <c r="D32" s="82">
        <v>795568</v>
      </c>
      <c r="E32" s="82">
        <v>452796</v>
      </c>
      <c r="F32" s="82">
        <v>823157</v>
      </c>
      <c r="G32" s="82">
        <v>1376225</v>
      </c>
      <c r="H32" s="23"/>
      <c r="I32" s="57" t="s">
        <v>10</v>
      </c>
      <c r="J32" s="41">
        <f>C32*$K$3/1000</f>
        <v>32.638157532000001</v>
      </c>
      <c r="K32" s="41">
        <f t="shared" ref="K32:N32" si="32">D32*$K$3/1000</f>
        <v>33.308841024000003</v>
      </c>
      <c r="L32" s="41">
        <f t="shared" si="32"/>
        <v>18.957662928000001</v>
      </c>
      <c r="M32" s="41">
        <f t="shared" si="32"/>
        <v>34.463937276000003</v>
      </c>
      <c r="N32" s="41">
        <f t="shared" si="32"/>
        <v>57.619788300000003</v>
      </c>
      <c r="P32" s="87"/>
    </row>
    <row r="33" spans="1:26" ht="15" thickBot="1">
      <c r="A33" s="80" t="s">
        <v>82</v>
      </c>
      <c r="B33" s="81" t="s">
        <v>100</v>
      </c>
      <c r="C33" s="81">
        <v>779</v>
      </c>
      <c r="D33" s="81">
        <v>792</v>
      </c>
      <c r="E33" s="81">
        <v>799</v>
      </c>
      <c r="F33" s="81">
        <v>792</v>
      </c>
      <c r="G33" s="81">
        <v>801</v>
      </c>
      <c r="H33" s="23"/>
      <c r="I33" s="57" t="s">
        <v>49</v>
      </c>
      <c r="J33" s="41">
        <f>C33/$K$2</f>
        <v>18.606095347281933</v>
      </c>
      <c r="K33" s="41">
        <f t="shared" ref="K33:N33" si="33">D33/$K$2</f>
        <v>18.916595012897677</v>
      </c>
      <c r="L33" s="41">
        <f t="shared" si="33"/>
        <v>19.083787140536923</v>
      </c>
      <c r="M33" s="41">
        <f t="shared" si="33"/>
        <v>18.916595012897677</v>
      </c>
      <c r="N33" s="41">
        <f t="shared" si="33"/>
        <v>19.131556319862423</v>
      </c>
      <c r="P33" s="88">
        <f>J33/$J33</f>
        <v>1</v>
      </c>
      <c r="Q33" s="88">
        <f t="shared" ref="Q33:T33" si="34">K33/$J33</f>
        <v>1.0166880616174583</v>
      </c>
      <c r="R33" s="88">
        <f t="shared" si="34"/>
        <v>1.0256739409499358</v>
      </c>
      <c r="S33" s="88">
        <f t="shared" si="34"/>
        <v>1.0166880616174583</v>
      </c>
      <c r="T33" s="88">
        <f t="shared" si="34"/>
        <v>1.0282413350449293</v>
      </c>
      <c r="V33" s="89">
        <f>J33*100/$Q$3</f>
        <v>14.579677480627048</v>
      </c>
      <c r="W33" s="89">
        <f t="shared" ref="W33:Z33" si="35">K33*100/$Q$3</f>
        <v>14.822984036786419</v>
      </c>
      <c r="X33" s="89">
        <f t="shared" si="35"/>
        <v>14.953995259333775</v>
      </c>
      <c r="Y33" s="89">
        <f t="shared" si="35"/>
        <v>14.822984036786419</v>
      </c>
      <c r="Z33" s="89">
        <f t="shared" si="35"/>
        <v>14.991427037204447</v>
      </c>
    </row>
    <row r="34" spans="1:26" ht="15" thickBot="1">
      <c r="A34" s="80" t="s">
        <v>83</v>
      </c>
      <c r="B34" s="81" t="s">
        <v>98</v>
      </c>
      <c r="C34" s="82">
        <v>101448</v>
      </c>
      <c r="D34" s="82">
        <v>117598</v>
      </c>
      <c r="E34" s="81">
        <v>0</v>
      </c>
      <c r="F34" s="81">
        <v>0</v>
      </c>
      <c r="G34" s="82">
        <v>104602</v>
      </c>
      <c r="H34" s="23"/>
      <c r="I34" s="57" t="s">
        <v>10</v>
      </c>
      <c r="J34" s="41">
        <f>C34*$K$3/1000</f>
        <v>4.247424864000001</v>
      </c>
      <c r="K34" s="41">
        <f t="shared" ref="K34:N34" si="36">D34*$K$3/1000</f>
        <v>4.9235930640000003</v>
      </c>
      <c r="L34" s="41">
        <f t="shared" si="36"/>
        <v>0</v>
      </c>
      <c r="M34" s="41">
        <f t="shared" si="36"/>
        <v>0</v>
      </c>
      <c r="N34" s="41">
        <f t="shared" si="36"/>
        <v>4.3794765360000003</v>
      </c>
    </row>
    <row r="35" spans="1:26" ht="15" thickBot="1">
      <c r="A35" s="80" t="s">
        <v>83</v>
      </c>
      <c r="B35" s="81" t="s">
        <v>100</v>
      </c>
      <c r="C35" s="82">
        <v>1209</v>
      </c>
      <c r="D35" s="82">
        <v>1367</v>
      </c>
      <c r="E35" s="82">
        <v>1500</v>
      </c>
      <c r="F35" s="82">
        <v>1506</v>
      </c>
      <c r="G35" s="82">
        <v>1550</v>
      </c>
      <c r="H35" s="23"/>
      <c r="I35" s="57" t="s">
        <v>49</v>
      </c>
      <c r="J35" s="41">
        <f>C35/$K$2</f>
        <v>28.876468902264257</v>
      </c>
      <c r="K35" s="41">
        <f t="shared" ref="K35:N35" si="37">D35/$K$2</f>
        <v>32.650234068978691</v>
      </c>
      <c r="L35" s="41">
        <f t="shared" si="37"/>
        <v>35.826884494124393</v>
      </c>
      <c r="M35" s="41">
        <f t="shared" si="37"/>
        <v>35.97019203210089</v>
      </c>
      <c r="N35" s="41">
        <f t="shared" si="37"/>
        <v>37.021113977261869</v>
      </c>
      <c r="P35" s="88">
        <f>J35/$J35</f>
        <v>1</v>
      </c>
      <c r="Q35" s="88">
        <f t="shared" ref="Q35:T35" si="38">K35/$J35</f>
        <v>1.1306865177832919</v>
      </c>
      <c r="R35" s="88">
        <f>L35/$J35</f>
        <v>1.240694789081886</v>
      </c>
      <c r="S35" s="88">
        <f t="shared" si="38"/>
        <v>1.2456575682382136</v>
      </c>
      <c r="T35" s="88">
        <f t="shared" si="38"/>
        <v>1.2820512820512822</v>
      </c>
      <c r="V35" s="89">
        <f>J35*100/$Q$3</f>
        <v>22.627509722821692</v>
      </c>
      <c r="W35" s="89">
        <f t="shared" ref="W35:Z35" si="39">K35*100/$Q$3</f>
        <v>25.58462017460484</v>
      </c>
      <c r="X35" s="89">
        <f t="shared" si="39"/>
        <v>28.073833403004585</v>
      </c>
      <c r="Y35" s="89">
        <f t="shared" si="39"/>
        <v>28.186128736616606</v>
      </c>
      <c r="Z35" s="89">
        <f t="shared" si="39"/>
        <v>29.009627849771405</v>
      </c>
    </row>
    <row r="36" spans="1:26">
      <c r="A36" s="85"/>
      <c r="H36" s="23"/>
      <c r="I36" s="25"/>
      <c r="J36" s="25"/>
      <c r="K36" s="57"/>
      <c r="L36" s="57"/>
      <c r="M36" s="57"/>
      <c r="N36" s="57"/>
    </row>
    <row r="37" spans="1:26" ht="15" thickBot="1">
      <c r="A37" s="75" t="s">
        <v>103</v>
      </c>
      <c r="H37" s="23"/>
      <c r="I37" s="76" t="s">
        <v>96</v>
      </c>
      <c r="J37" s="25"/>
      <c r="K37" s="57"/>
      <c r="L37" s="57"/>
      <c r="M37" s="57"/>
      <c r="N37" s="57"/>
      <c r="P37" t="s">
        <v>105</v>
      </c>
      <c r="V37" s="76" t="s">
        <v>106</v>
      </c>
    </row>
    <row r="38" spans="1:26" ht="15" thickBot="1">
      <c r="A38" s="77"/>
      <c r="B38" s="78" t="s">
        <v>18</v>
      </c>
      <c r="C38" s="78">
        <v>2010</v>
      </c>
      <c r="D38" s="78">
        <v>2015</v>
      </c>
      <c r="E38" s="78">
        <v>2020</v>
      </c>
      <c r="F38" s="78">
        <v>2025</v>
      </c>
      <c r="G38" s="78">
        <v>2030</v>
      </c>
      <c r="H38" s="23"/>
      <c r="I38" s="79" t="s">
        <v>18</v>
      </c>
      <c r="J38" s="79">
        <v>2010</v>
      </c>
      <c r="K38" s="79">
        <v>2015</v>
      </c>
      <c r="L38" s="79">
        <v>2020</v>
      </c>
      <c r="M38" s="79">
        <v>2025</v>
      </c>
      <c r="N38" s="79">
        <v>2030</v>
      </c>
      <c r="P38" s="86">
        <v>2010</v>
      </c>
      <c r="Q38" s="86">
        <v>2015</v>
      </c>
      <c r="R38" s="86">
        <v>2020</v>
      </c>
      <c r="S38" s="86">
        <v>2025</v>
      </c>
      <c r="T38" s="86">
        <v>2030</v>
      </c>
      <c r="V38" s="86">
        <v>2010</v>
      </c>
      <c r="W38" s="86">
        <v>2015</v>
      </c>
      <c r="X38" s="86">
        <v>2020</v>
      </c>
      <c r="Y38" s="86">
        <v>2025</v>
      </c>
      <c r="Z38" s="86">
        <v>2030</v>
      </c>
    </row>
    <row r="39" spans="1:26" ht="15" thickBot="1">
      <c r="A39" s="80" t="s">
        <v>97</v>
      </c>
      <c r="B39" s="81" t="s">
        <v>98</v>
      </c>
      <c r="C39" s="82">
        <v>7640</v>
      </c>
      <c r="D39" s="81">
        <v>0</v>
      </c>
      <c r="E39" s="81">
        <v>0</v>
      </c>
      <c r="F39" s="81">
        <v>0</v>
      </c>
      <c r="G39" s="82">
        <v>142382</v>
      </c>
      <c r="H39" s="23"/>
      <c r="I39" s="57" t="s">
        <v>10</v>
      </c>
      <c r="J39" s="41">
        <f>C39*$K$3/1000</f>
        <v>0.31987152000000002</v>
      </c>
      <c r="K39" s="41">
        <f t="shared" ref="K39:N39" si="40">D39*$K$3/1000</f>
        <v>0</v>
      </c>
      <c r="L39" s="41">
        <f t="shared" si="40"/>
        <v>0</v>
      </c>
      <c r="M39" s="41">
        <f t="shared" si="40"/>
        <v>0</v>
      </c>
      <c r="N39" s="41">
        <f t="shared" si="40"/>
        <v>5.9612495760000002</v>
      </c>
      <c r="P39" s="87"/>
    </row>
    <row r="40" spans="1:26" ht="15" thickBot="1">
      <c r="A40" s="80" t="s">
        <v>97</v>
      </c>
      <c r="B40" s="81" t="s">
        <v>100</v>
      </c>
      <c r="C40" s="81">
        <v>288</v>
      </c>
      <c r="D40" s="81">
        <v>226</v>
      </c>
      <c r="E40" s="81">
        <v>185</v>
      </c>
      <c r="F40" s="81">
        <v>165</v>
      </c>
      <c r="G40" s="81">
        <v>162</v>
      </c>
      <c r="H40" s="23"/>
      <c r="I40" s="57" t="s">
        <v>49</v>
      </c>
      <c r="J40" s="41">
        <f>C40/$K$2</f>
        <v>6.8787618228718825</v>
      </c>
      <c r="K40" s="41">
        <f t="shared" ref="K40:N40" si="41">D40/$K$2</f>
        <v>5.3979172637814079</v>
      </c>
      <c r="L40" s="41">
        <f t="shared" si="41"/>
        <v>4.4186490876086744</v>
      </c>
      <c r="M40" s="41">
        <f t="shared" si="41"/>
        <v>3.9409572943536828</v>
      </c>
      <c r="N40" s="41">
        <f t="shared" si="41"/>
        <v>3.8693035253654342</v>
      </c>
      <c r="P40" s="88">
        <f>J40/$J40</f>
        <v>1</v>
      </c>
      <c r="Q40" s="88">
        <f t="shared" ref="Q40:T40" si="42">K40/$J40</f>
        <v>0.78472222222222221</v>
      </c>
      <c r="R40" s="88">
        <f t="shared" si="42"/>
        <v>0.64236111111111105</v>
      </c>
      <c r="S40" s="88">
        <f t="shared" si="42"/>
        <v>0.57291666666666663</v>
      </c>
      <c r="T40" s="88">
        <f t="shared" si="42"/>
        <v>0.5625</v>
      </c>
      <c r="V40" s="89">
        <f>J40*100/$Q$3</f>
        <v>5.3901760133768803</v>
      </c>
      <c r="W40" s="89">
        <f t="shared" ref="W40:Z40" si="43">K40*100/$Q$3</f>
        <v>4.2297908993860238</v>
      </c>
      <c r="X40" s="89">
        <f t="shared" si="43"/>
        <v>3.4624394530372316</v>
      </c>
      <c r="Y40" s="89">
        <f t="shared" si="43"/>
        <v>3.0881216743305044</v>
      </c>
      <c r="Z40" s="89">
        <f t="shared" si="43"/>
        <v>3.0319740075244952</v>
      </c>
    </row>
    <row r="41" spans="1:26" ht="15" thickBot="1">
      <c r="A41" s="80" t="s">
        <v>102</v>
      </c>
      <c r="B41" s="81" t="s">
        <v>98</v>
      </c>
      <c r="C41" s="82">
        <v>22921</v>
      </c>
      <c r="D41" s="81">
        <v>0</v>
      </c>
      <c r="E41" s="81">
        <v>0</v>
      </c>
      <c r="F41" s="81">
        <v>0</v>
      </c>
      <c r="G41" s="82">
        <v>427146</v>
      </c>
      <c r="H41" s="23"/>
      <c r="I41" s="57" t="s">
        <v>10</v>
      </c>
      <c r="J41" s="41">
        <f>C41*$K$3/1000</f>
        <v>0.95965642799999995</v>
      </c>
      <c r="K41" s="41">
        <f t="shared" ref="K41:N41" si="44">D41*$K$3/1000</f>
        <v>0</v>
      </c>
      <c r="L41" s="41">
        <f t="shared" si="44"/>
        <v>0</v>
      </c>
      <c r="M41" s="41">
        <f t="shared" si="44"/>
        <v>0</v>
      </c>
      <c r="N41" s="41">
        <f t="shared" si="44"/>
        <v>17.883748728000004</v>
      </c>
    </row>
    <row r="42" spans="1:26" ht="15" thickBot="1">
      <c r="A42" s="80" t="s">
        <v>102</v>
      </c>
      <c r="B42" s="81" t="s">
        <v>100</v>
      </c>
      <c r="C42" s="81">
        <v>590</v>
      </c>
      <c r="D42" s="81">
        <v>462</v>
      </c>
      <c r="E42" s="81">
        <v>379</v>
      </c>
      <c r="F42" s="81">
        <v>338</v>
      </c>
      <c r="G42" s="81">
        <v>331</v>
      </c>
      <c r="H42" s="23"/>
      <c r="I42" s="57" t="s">
        <v>49</v>
      </c>
      <c r="J42" s="41">
        <f>C42/$K$2</f>
        <v>14.09190790102226</v>
      </c>
      <c r="K42" s="41">
        <f t="shared" ref="K42:N42" si="45">D42/$K$2</f>
        <v>11.034680424190311</v>
      </c>
      <c r="L42" s="41">
        <f t="shared" si="45"/>
        <v>9.0522594821820963</v>
      </c>
      <c r="M42" s="41">
        <f t="shared" si="45"/>
        <v>8.0729913060093619</v>
      </c>
      <c r="N42" s="41">
        <f t="shared" si="45"/>
        <v>7.9057991783701151</v>
      </c>
      <c r="P42" s="88">
        <f>J42/$J42</f>
        <v>1</v>
      </c>
      <c r="Q42" s="88">
        <f t="shared" ref="Q42:T42" si="46">K42/$J42</f>
        <v>0.78305084745762699</v>
      </c>
      <c r="R42" s="88">
        <f t="shared" si="46"/>
        <v>0.64237288135593218</v>
      </c>
      <c r="S42" s="88">
        <f t="shared" si="46"/>
        <v>0.57288135593220335</v>
      </c>
      <c r="T42" s="88">
        <f t="shared" si="46"/>
        <v>0.5610169491525423</v>
      </c>
      <c r="V42" s="89">
        <f>J42*100/$Q$3</f>
        <v>11.04237447184847</v>
      </c>
      <c r="W42" s="89">
        <f t="shared" ref="W42:Z42" si="47">K42*100/$Q$3</f>
        <v>8.6467406881254103</v>
      </c>
      <c r="X42" s="89">
        <f t="shared" si="47"/>
        <v>7.0933219064924922</v>
      </c>
      <c r="Y42" s="89">
        <f t="shared" si="47"/>
        <v>6.3259704601436999</v>
      </c>
      <c r="Z42" s="89">
        <f t="shared" si="47"/>
        <v>6.1949592375963451</v>
      </c>
    </row>
    <row r="43" spans="1:26" ht="15" thickBot="1">
      <c r="A43" s="80" t="s">
        <v>82</v>
      </c>
      <c r="B43" s="81" t="s">
        <v>98</v>
      </c>
      <c r="C43" s="82">
        <v>781304</v>
      </c>
      <c r="D43" s="82">
        <v>788018</v>
      </c>
      <c r="E43" s="82">
        <v>409398</v>
      </c>
      <c r="F43" s="82">
        <v>734123</v>
      </c>
      <c r="G43" s="82">
        <v>1404121</v>
      </c>
      <c r="H43" s="23"/>
      <c r="I43" s="57" t="s">
        <v>10</v>
      </c>
      <c r="J43" s="41">
        <f>C43*$K$3/1000</f>
        <v>32.711635872000002</v>
      </c>
      <c r="K43" s="41">
        <f t="shared" ref="K43:N43" si="48">D43*$K$3/1000</f>
        <v>32.992737624</v>
      </c>
      <c r="L43" s="41">
        <f t="shared" si="48"/>
        <v>17.140675464000001</v>
      </c>
      <c r="M43" s="41">
        <f t="shared" si="48"/>
        <v>30.736261764000002</v>
      </c>
      <c r="N43" s="41">
        <f t="shared" si="48"/>
        <v>58.787738028000007</v>
      </c>
      <c r="P43" s="87"/>
    </row>
    <row r="44" spans="1:26" ht="15" thickBot="1">
      <c r="A44" s="80" t="s">
        <v>82</v>
      </c>
      <c r="B44" s="81" t="s">
        <v>100</v>
      </c>
      <c r="C44" s="81">
        <v>779</v>
      </c>
      <c r="D44" s="81">
        <v>824</v>
      </c>
      <c r="E44" s="81">
        <v>866</v>
      </c>
      <c r="F44" s="81">
        <v>911</v>
      </c>
      <c r="G44" s="81">
        <v>986</v>
      </c>
      <c r="H44" s="23"/>
      <c r="I44" s="57" t="s">
        <v>49</v>
      </c>
      <c r="J44" s="41">
        <f>C44/$K$2</f>
        <v>18.606095347281933</v>
      </c>
      <c r="K44" s="41">
        <f t="shared" ref="K44:N44" si="49">D44/$K$2</f>
        <v>19.680901882105665</v>
      </c>
      <c r="L44" s="41">
        <f t="shared" si="49"/>
        <v>20.684054647941146</v>
      </c>
      <c r="M44" s="41">
        <f t="shared" si="49"/>
        <v>21.758861182764878</v>
      </c>
      <c r="N44" s="41">
        <f t="shared" si="49"/>
        <v>23.550205407471097</v>
      </c>
      <c r="P44" s="88">
        <f>J44/$J44</f>
        <v>1</v>
      </c>
      <c r="Q44" s="88">
        <f t="shared" ref="Q44:T44" si="50">K44/$J44</f>
        <v>1.0577663671373556</v>
      </c>
      <c r="R44" s="88">
        <f t="shared" si="50"/>
        <v>1.1116816431322207</v>
      </c>
      <c r="S44" s="88">
        <f t="shared" si="50"/>
        <v>1.1694480102695763</v>
      </c>
      <c r="T44" s="88">
        <f t="shared" si="50"/>
        <v>1.2657252888318355</v>
      </c>
      <c r="V44" s="89">
        <f>J44*100/$Q$3</f>
        <v>14.579677480627048</v>
      </c>
      <c r="W44" s="89">
        <f t="shared" ref="W44:Z44" si="51">K44*100/$Q$3</f>
        <v>15.421892482717185</v>
      </c>
      <c r="X44" s="89">
        <f t="shared" si="51"/>
        <v>16.207959818001314</v>
      </c>
      <c r="Y44" s="89">
        <f t="shared" si="51"/>
        <v>17.050174820091449</v>
      </c>
      <c r="Z44" s="89">
        <f t="shared" si="51"/>
        <v>18.45386649024168</v>
      </c>
    </row>
    <row r="45" spans="1:26" ht="15" thickBot="1">
      <c r="A45" s="80" t="s">
        <v>83</v>
      </c>
      <c r="B45" s="81" t="s">
        <v>98</v>
      </c>
      <c r="C45" s="82">
        <v>101544</v>
      </c>
      <c r="D45" s="82">
        <v>112987</v>
      </c>
      <c r="E45" s="81">
        <v>0</v>
      </c>
      <c r="F45" s="81">
        <v>0</v>
      </c>
      <c r="G45" s="82">
        <v>109936</v>
      </c>
      <c r="H45" s="23"/>
      <c r="I45" s="57" t="s">
        <v>10</v>
      </c>
      <c r="J45" s="41">
        <f>C45*$K$3/1000</f>
        <v>4.2514441920000001</v>
      </c>
      <c r="K45" s="41">
        <f t="shared" ref="K45:N45" si="52">D45*$K$3/1000</f>
        <v>4.730539716</v>
      </c>
      <c r="L45" s="41">
        <f t="shared" si="52"/>
        <v>0</v>
      </c>
      <c r="M45" s="41">
        <f t="shared" si="52"/>
        <v>0</v>
      </c>
      <c r="N45" s="41">
        <f t="shared" si="52"/>
        <v>4.602800448</v>
      </c>
    </row>
    <row r="46" spans="1:26" ht="15" thickBot="1">
      <c r="A46" s="80" t="s">
        <v>83</v>
      </c>
      <c r="B46" s="81" t="s">
        <v>100</v>
      </c>
      <c r="C46" s="82">
        <v>1209</v>
      </c>
      <c r="D46" s="82">
        <v>1420</v>
      </c>
      <c r="E46" s="82">
        <v>1605</v>
      </c>
      <c r="F46" s="82">
        <v>1694</v>
      </c>
      <c r="G46" s="82">
        <v>1832</v>
      </c>
      <c r="H46" s="23"/>
      <c r="I46" s="57" t="s">
        <v>49</v>
      </c>
      <c r="J46" s="41">
        <f>C46/$K$2</f>
        <v>28.876468902264257</v>
      </c>
      <c r="K46" s="41">
        <f t="shared" ref="K46:N46" si="53">D46/$K$2</f>
        <v>33.916117321104423</v>
      </c>
      <c r="L46" s="41">
        <f t="shared" si="53"/>
        <v>38.334766408713094</v>
      </c>
      <c r="M46" s="41">
        <f t="shared" si="53"/>
        <v>40.460494888697809</v>
      </c>
      <c r="N46" s="41">
        <f t="shared" si="53"/>
        <v>43.756568262157252</v>
      </c>
      <c r="P46" s="88">
        <f>J46/$J46</f>
        <v>1</v>
      </c>
      <c r="Q46" s="88">
        <f t="shared" ref="Q46:T46" si="54">K46/$J46</f>
        <v>1.1745244003308519</v>
      </c>
      <c r="R46" s="88">
        <f t="shared" si="54"/>
        <v>1.3275434243176178</v>
      </c>
      <c r="S46" s="88">
        <f t="shared" si="54"/>
        <v>1.401157981803143</v>
      </c>
      <c r="T46" s="88">
        <f t="shared" si="54"/>
        <v>1.5153019023986765</v>
      </c>
      <c r="V46" s="89">
        <f>J46*100/$Q$3</f>
        <v>22.627509722821692</v>
      </c>
      <c r="W46" s="89">
        <f t="shared" ref="W46:Z46" si="55">K46*100/$Q$3</f>
        <v>26.576562288177673</v>
      </c>
      <c r="X46" s="89">
        <f t="shared" si="55"/>
        <v>30.039001741214904</v>
      </c>
      <c r="Y46" s="89">
        <f t="shared" si="55"/>
        <v>31.704715856459842</v>
      </c>
      <c r="Z46" s="89">
        <f t="shared" si="55"/>
        <v>34.287508529536261</v>
      </c>
    </row>
    <row r="47" spans="1:26">
      <c r="A47" s="75"/>
      <c r="H47" s="23"/>
      <c r="I47" s="25"/>
      <c r="J47" s="25"/>
      <c r="K47" s="57"/>
      <c r="L47" s="57"/>
      <c r="M47" s="57"/>
      <c r="N47" s="57"/>
    </row>
    <row r="48" spans="1:26" ht="15" thickBot="1">
      <c r="A48" s="75" t="s">
        <v>104</v>
      </c>
      <c r="H48" s="23"/>
      <c r="I48" s="76" t="s">
        <v>96</v>
      </c>
      <c r="J48" s="25"/>
      <c r="K48" s="57"/>
      <c r="L48" s="57"/>
      <c r="M48" s="57"/>
      <c r="N48" s="57"/>
      <c r="P48" t="s">
        <v>105</v>
      </c>
      <c r="V48" s="76" t="s">
        <v>106</v>
      </c>
    </row>
    <row r="49" spans="1:26" ht="15" thickBot="1">
      <c r="A49" s="77"/>
      <c r="B49" s="78" t="s">
        <v>18</v>
      </c>
      <c r="C49" s="78">
        <v>2010</v>
      </c>
      <c r="D49" s="78">
        <v>2015</v>
      </c>
      <c r="E49" s="78">
        <v>2020</v>
      </c>
      <c r="F49" s="78">
        <v>2025</v>
      </c>
      <c r="G49" s="78">
        <v>2030</v>
      </c>
      <c r="H49" s="23"/>
      <c r="I49" s="86" t="s">
        <v>18</v>
      </c>
      <c r="J49" s="86">
        <v>2010</v>
      </c>
      <c r="K49" s="86">
        <v>2015</v>
      </c>
      <c r="L49" s="86">
        <v>2020</v>
      </c>
      <c r="M49" s="86">
        <v>2025</v>
      </c>
      <c r="N49" s="86">
        <v>2030</v>
      </c>
      <c r="P49" s="86">
        <v>2010</v>
      </c>
      <c r="Q49" s="86">
        <v>2015</v>
      </c>
      <c r="R49" s="86">
        <v>2020</v>
      </c>
      <c r="S49" s="86">
        <v>2025</v>
      </c>
      <c r="T49" s="86">
        <v>2030</v>
      </c>
      <c r="V49" s="86">
        <v>2010</v>
      </c>
      <c r="W49" s="86">
        <v>2015</v>
      </c>
      <c r="X49" s="86">
        <v>2020</v>
      </c>
      <c r="Y49" s="86">
        <v>2025</v>
      </c>
      <c r="Z49" s="86">
        <v>2030</v>
      </c>
    </row>
    <row r="50" spans="1:26" ht="15" thickBot="1">
      <c r="A50" s="80" t="s">
        <v>97</v>
      </c>
      <c r="B50" s="81" t="s">
        <v>98</v>
      </c>
      <c r="C50" s="82">
        <v>6382</v>
      </c>
      <c r="D50" s="81">
        <v>0</v>
      </c>
      <c r="E50" s="82">
        <v>69709</v>
      </c>
      <c r="F50" s="82">
        <v>192223</v>
      </c>
      <c r="G50" s="82">
        <v>876934</v>
      </c>
      <c r="H50" s="23"/>
      <c r="I50" s="57" t="s">
        <v>10</v>
      </c>
      <c r="J50" s="41">
        <f>C50*$K$3/1000</f>
        <v>0.267201576</v>
      </c>
      <c r="K50" s="41">
        <f>AVERAGE(J50,L50)</f>
        <v>1.5928889940000002</v>
      </c>
      <c r="L50" s="41">
        <f t="shared" ref="L50:N50" si="56">E50*$K$3/1000</f>
        <v>2.9185764120000002</v>
      </c>
      <c r="M50" s="41">
        <f t="shared" si="56"/>
        <v>8.0479925639999994</v>
      </c>
      <c r="N50" s="91">
        <f t="shared" si="56"/>
        <v>36.715472712</v>
      </c>
      <c r="P50" s="87"/>
    </row>
    <row r="51" spans="1:26" ht="15" thickBot="1">
      <c r="A51" s="80" t="s">
        <v>97</v>
      </c>
      <c r="B51" s="81" t="s">
        <v>100</v>
      </c>
      <c r="C51" s="81">
        <v>288</v>
      </c>
      <c r="D51" s="81">
        <v>267</v>
      </c>
      <c r="E51" s="81">
        <v>226</v>
      </c>
      <c r="F51" s="81">
        <v>209</v>
      </c>
      <c r="G51" s="81">
        <v>211</v>
      </c>
      <c r="H51" s="23"/>
      <c r="I51" s="57" t="s">
        <v>49</v>
      </c>
      <c r="J51" s="41">
        <f>C51/$K$2</f>
        <v>6.8787618228718825</v>
      </c>
      <c r="K51" s="41">
        <f t="shared" ref="K51:N51" si="57">D51/$K$2</f>
        <v>6.3771854399541414</v>
      </c>
      <c r="L51" s="41">
        <f t="shared" si="57"/>
        <v>5.3979172637814079</v>
      </c>
      <c r="M51" s="41">
        <f t="shared" si="57"/>
        <v>4.9918792395146649</v>
      </c>
      <c r="N51" s="41">
        <f t="shared" si="57"/>
        <v>5.039648418840164</v>
      </c>
      <c r="P51" s="88">
        <f>J51/$J51</f>
        <v>1</v>
      </c>
      <c r="Q51" s="88">
        <f t="shared" ref="Q51:T51" si="58">K51/$J51</f>
        <v>0.92708333333333337</v>
      </c>
      <c r="R51" s="88">
        <f t="shared" si="58"/>
        <v>0.78472222222222221</v>
      </c>
      <c r="S51" s="88">
        <f t="shared" si="58"/>
        <v>0.72569444444444442</v>
      </c>
      <c r="T51" s="88">
        <f t="shared" si="58"/>
        <v>0.73263888888888895</v>
      </c>
      <c r="V51" s="89">
        <f>J51*100/$Q$3</f>
        <v>5.3901760133768803</v>
      </c>
      <c r="W51" s="89">
        <f t="shared" ref="W51:Z51" si="59">K51*100/$Q$3</f>
        <v>4.9971423457348161</v>
      </c>
      <c r="X51" s="89">
        <f t="shared" si="59"/>
        <v>4.2297908993860238</v>
      </c>
      <c r="Y51" s="89">
        <f t="shared" si="59"/>
        <v>3.9116207874853051</v>
      </c>
      <c r="Z51" s="89">
        <f t="shared" si="59"/>
        <v>3.949052565355978</v>
      </c>
    </row>
    <row r="52" spans="1:26" ht="15" thickBot="1">
      <c r="A52" s="80" t="s">
        <v>102</v>
      </c>
      <c r="B52" s="81" t="s">
        <v>98</v>
      </c>
      <c r="C52" s="82">
        <v>191470</v>
      </c>
      <c r="D52" s="81">
        <v>0</v>
      </c>
      <c r="E52" s="82">
        <v>209128</v>
      </c>
      <c r="F52" s="82">
        <v>576669</v>
      </c>
      <c r="G52" s="82">
        <v>2630803</v>
      </c>
      <c r="H52" s="23"/>
      <c r="I52" s="57" t="s">
        <v>10</v>
      </c>
      <c r="J52" s="41">
        <f>C52*$K$3/1000</f>
        <v>8.0164659599999997</v>
      </c>
      <c r="K52" s="41">
        <f>AVERAGE(J52,L52)</f>
        <v>8.3861185320000011</v>
      </c>
      <c r="L52" s="41">
        <f t="shared" ref="L52:N52" si="60">E52*$K$3/1000</f>
        <v>8.7557711040000008</v>
      </c>
      <c r="M52" s="41">
        <f t="shared" si="60"/>
        <v>24.143977692</v>
      </c>
      <c r="N52" s="91">
        <f t="shared" si="60"/>
        <v>110.14646000400001</v>
      </c>
    </row>
    <row r="53" spans="1:26" ht="15" thickBot="1">
      <c r="A53" s="80" t="s">
        <v>102</v>
      </c>
      <c r="B53" s="81" t="s">
        <v>100</v>
      </c>
      <c r="C53" s="81">
        <v>590</v>
      </c>
      <c r="D53" s="81">
        <v>535</v>
      </c>
      <c r="E53" s="81">
        <v>452</v>
      </c>
      <c r="F53" s="81">
        <v>418</v>
      </c>
      <c r="G53" s="81">
        <v>421</v>
      </c>
      <c r="H53" s="23"/>
      <c r="I53" s="57" t="s">
        <v>49</v>
      </c>
      <c r="J53" s="41">
        <f>C53/$K$2</f>
        <v>14.09190790102226</v>
      </c>
      <c r="K53" s="41">
        <f t="shared" ref="K53:N53" si="61">D53/$K$2</f>
        <v>12.778255469571032</v>
      </c>
      <c r="L53" s="41">
        <f t="shared" si="61"/>
        <v>10.795834527562816</v>
      </c>
      <c r="M53" s="41">
        <f t="shared" si="61"/>
        <v>9.9837584790293299</v>
      </c>
      <c r="N53" s="41">
        <f t="shared" si="61"/>
        <v>10.055412248017578</v>
      </c>
      <c r="P53" s="88">
        <f>J53/$J53</f>
        <v>1</v>
      </c>
      <c r="Q53" s="88">
        <f t="shared" ref="Q53:T53" si="62">K53/$J53</f>
        <v>0.90677966101694918</v>
      </c>
      <c r="R53" s="88">
        <f t="shared" si="62"/>
        <v>0.76610169491525415</v>
      </c>
      <c r="S53" s="88">
        <f t="shared" si="62"/>
        <v>0.70847457627118637</v>
      </c>
      <c r="T53" s="88">
        <f t="shared" si="62"/>
        <v>0.71355932203389827</v>
      </c>
      <c r="V53" s="89">
        <f>J53*100/$Q$3</f>
        <v>11.04237447184847</v>
      </c>
      <c r="W53" s="89">
        <f t="shared" ref="W53:Z53" si="63">K53*100/$Q$3</f>
        <v>10.013000580404968</v>
      </c>
      <c r="X53" s="89">
        <f t="shared" si="63"/>
        <v>8.4595817987720476</v>
      </c>
      <c r="Y53" s="89">
        <f t="shared" si="63"/>
        <v>7.8232415749706101</v>
      </c>
      <c r="Z53" s="89">
        <f t="shared" si="63"/>
        <v>7.8793892417766198</v>
      </c>
    </row>
    <row r="54" spans="1:26" ht="15" thickBot="1">
      <c r="A54" s="80" t="s">
        <v>82</v>
      </c>
      <c r="B54" s="81" t="s">
        <v>98</v>
      </c>
      <c r="C54" s="82">
        <v>779549</v>
      </c>
      <c r="D54" s="82">
        <v>792079</v>
      </c>
      <c r="E54" s="82">
        <v>421094</v>
      </c>
      <c r="F54" s="82">
        <v>750039</v>
      </c>
      <c r="G54" s="82">
        <v>1428558</v>
      </c>
      <c r="H54" s="23"/>
      <c r="I54" s="57" t="s">
        <v>10</v>
      </c>
      <c r="J54" s="41">
        <f>C54*$K$3/1000</f>
        <v>32.638157532000001</v>
      </c>
      <c r="K54" s="41">
        <f t="shared" ref="K54:N54" si="64">D54*$K$3/1000</f>
        <v>33.162763572000003</v>
      </c>
      <c r="L54" s="91">
        <f t="shared" si="64"/>
        <v>17.630363592000002</v>
      </c>
      <c r="M54" s="41">
        <f t="shared" si="64"/>
        <v>31.402632852000004</v>
      </c>
      <c r="N54" s="91">
        <f t="shared" si="64"/>
        <v>59.810866344000004</v>
      </c>
      <c r="P54" s="87"/>
    </row>
    <row r="55" spans="1:26" ht="15" thickBot="1">
      <c r="A55" s="80" t="s">
        <v>82</v>
      </c>
      <c r="B55" s="81" t="s">
        <v>100</v>
      </c>
      <c r="C55" s="81">
        <v>779</v>
      </c>
      <c r="D55" s="81">
        <v>864</v>
      </c>
      <c r="E55" s="81">
        <v>951</v>
      </c>
      <c r="F55" s="81">
        <v>1054</v>
      </c>
      <c r="G55" s="81">
        <v>1204</v>
      </c>
      <c r="H55" s="23"/>
      <c r="I55" s="57" t="s">
        <v>49</v>
      </c>
      <c r="J55" s="41">
        <f>C55/$K$2</f>
        <v>18.606095347281933</v>
      </c>
      <c r="K55" s="41">
        <f t="shared" ref="K55:N55" si="65">D55/$K$2</f>
        <v>20.636285468615647</v>
      </c>
      <c r="L55" s="41">
        <f t="shared" si="65"/>
        <v>22.714244769274863</v>
      </c>
      <c r="M55" s="41">
        <f t="shared" si="65"/>
        <v>25.174357504538072</v>
      </c>
      <c r="N55" s="41">
        <f t="shared" si="65"/>
        <v>28.757045953950509</v>
      </c>
      <c r="P55" s="88">
        <f>J55/$J55</f>
        <v>1</v>
      </c>
      <c r="Q55" s="88">
        <f t="shared" ref="Q55:T55" si="66">K55/$J55</f>
        <v>1.1091142490372272</v>
      </c>
      <c r="R55" s="88">
        <f t="shared" si="66"/>
        <v>1.2207958921694479</v>
      </c>
      <c r="S55" s="88">
        <f t="shared" si="66"/>
        <v>1.3530166880616175</v>
      </c>
      <c r="T55" s="88">
        <f t="shared" si="66"/>
        <v>1.5455712451861361</v>
      </c>
      <c r="V55" s="89">
        <f>J55*100/$Q$3</f>
        <v>14.579677480627048</v>
      </c>
      <c r="W55" s="89">
        <f t="shared" ref="W55:Z55" si="67">K55*100/$Q$3</f>
        <v>16.170528040130641</v>
      </c>
      <c r="X55" s="89">
        <f t="shared" si="67"/>
        <v>17.798810377504907</v>
      </c>
      <c r="Y55" s="89">
        <f t="shared" si="67"/>
        <v>19.726546937844553</v>
      </c>
      <c r="Z55" s="89">
        <f t="shared" si="67"/>
        <v>22.533930278145014</v>
      </c>
    </row>
    <row r="56" spans="1:26" ht="15" thickBot="1">
      <c r="A56" s="80" t="s">
        <v>83</v>
      </c>
      <c r="B56" s="81" t="s">
        <v>98</v>
      </c>
      <c r="C56" s="82">
        <v>101448</v>
      </c>
      <c r="D56" s="82">
        <v>118165</v>
      </c>
      <c r="E56" s="81">
        <v>0</v>
      </c>
      <c r="F56" s="81">
        <v>0</v>
      </c>
      <c r="G56" s="82">
        <v>122199</v>
      </c>
      <c r="H56" s="23"/>
      <c r="I56" s="57" t="s">
        <v>10</v>
      </c>
      <c r="J56" s="41">
        <f>C56*$K$3/1000</f>
        <v>4.247424864000001</v>
      </c>
      <c r="K56" s="41">
        <f t="shared" ref="K56:N56" si="68">D56*$K$3/1000</f>
        <v>4.9473322199999998</v>
      </c>
      <c r="L56" s="41">
        <f t="shared" si="68"/>
        <v>0</v>
      </c>
      <c r="M56" s="41">
        <f t="shared" si="68"/>
        <v>0</v>
      </c>
      <c r="N56" s="91">
        <f t="shared" si="68"/>
        <v>5.1162277320000005</v>
      </c>
    </row>
    <row r="57" spans="1:26" ht="15" thickBot="1">
      <c r="A57" s="80" t="s">
        <v>83</v>
      </c>
      <c r="B57" s="81" t="s">
        <v>100</v>
      </c>
      <c r="C57" s="82">
        <v>1209</v>
      </c>
      <c r="D57" s="82">
        <v>1488</v>
      </c>
      <c r="E57" s="82">
        <v>1755</v>
      </c>
      <c r="F57" s="82">
        <v>1948</v>
      </c>
      <c r="G57" s="82">
        <v>2212</v>
      </c>
      <c r="H57" s="23"/>
      <c r="I57" s="57" t="s">
        <v>49</v>
      </c>
      <c r="J57" s="41">
        <f>C57/$K$2</f>
        <v>28.876468902264257</v>
      </c>
      <c r="K57" s="41">
        <f t="shared" ref="K57:N57" si="69">D57/$K$2</f>
        <v>35.540269418171391</v>
      </c>
      <c r="L57" s="41">
        <f t="shared" si="69"/>
        <v>41.917454858125538</v>
      </c>
      <c r="M57" s="41">
        <f t="shared" si="69"/>
        <v>46.527180663036205</v>
      </c>
      <c r="N57" s="41">
        <f t="shared" si="69"/>
        <v>52.832712334002096</v>
      </c>
      <c r="P57" s="88">
        <f>J57/$J57</f>
        <v>1</v>
      </c>
      <c r="Q57" s="88">
        <f t="shared" ref="Q57:T57" si="70">K57/$J57</f>
        <v>1.2307692307692306</v>
      </c>
      <c r="R57" s="88">
        <f t="shared" si="70"/>
        <v>1.4516129032258065</v>
      </c>
      <c r="S57" s="88">
        <f t="shared" si="70"/>
        <v>1.6112489660876756</v>
      </c>
      <c r="T57" s="88">
        <f t="shared" si="70"/>
        <v>1.8296112489660876</v>
      </c>
      <c r="V57" s="89">
        <f>J57*100/$Q$3</f>
        <v>22.627509722821692</v>
      </c>
      <c r="W57" s="89">
        <f t="shared" ref="W57:Z57" si="71">K57*100/$Q$3</f>
        <v>27.849242735780546</v>
      </c>
      <c r="X57" s="89">
        <f t="shared" si="71"/>
        <v>32.846385081515365</v>
      </c>
      <c r="Y57" s="89">
        <f t="shared" si="71"/>
        <v>36.458551646035289</v>
      </c>
      <c r="Z57" s="89">
        <f t="shared" si="71"/>
        <v>41.399546324964092</v>
      </c>
    </row>
  </sheetData>
  <mergeCells count="1">
    <mergeCell ref="P1:Q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2DFA-A498-428E-8EBC-6735D731296E}">
  <sheetPr codeName="Sheet14">
    <tabColor theme="0" tint="-0.499984740745262"/>
  </sheetPr>
  <dimension ref="A1:E11"/>
  <sheetViews>
    <sheetView workbookViewId="0">
      <selection activeCell="A10" sqref="A10"/>
    </sheetView>
  </sheetViews>
  <sheetFormatPr defaultColWidth="9.08984375" defaultRowHeight="14.5"/>
  <cols>
    <col min="1" max="16384" width="9.08984375" style="23"/>
  </cols>
  <sheetData>
    <row r="1" spans="1:5">
      <c r="A1" s="66" t="s">
        <v>537</v>
      </c>
      <c r="B1" s="66"/>
    </row>
    <row r="2" spans="1:5">
      <c r="A2" s="23" t="s">
        <v>92</v>
      </c>
      <c r="B2" s="25" t="s">
        <v>536</v>
      </c>
      <c r="C2" s="23">
        <v>4.1868000000000002E-2</v>
      </c>
      <c r="D2" s="23" t="s">
        <v>10</v>
      </c>
    </row>
    <row r="3" spans="1:5">
      <c r="A3" s="23" t="s">
        <v>533</v>
      </c>
      <c r="B3" s="25" t="s">
        <v>536</v>
      </c>
      <c r="C3" s="23">
        <v>1.0550999999999999</v>
      </c>
      <c r="D3" s="23" t="s">
        <v>89</v>
      </c>
    </row>
    <row r="4" spans="1:5">
      <c r="A4" s="23" t="s">
        <v>88</v>
      </c>
      <c r="B4" s="25" t="s">
        <v>536</v>
      </c>
      <c r="C4" s="23">
        <v>7.33</v>
      </c>
      <c r="D4" s="23" t="s">
        <v>534</v>
      </c>
      <c r="E4" s="255"/>
    </row>
    <row r="5" spans="1:5">
      <c r="A5" s="23" t="s">
        <v>535</v>
      </c>
      <c r="B5" s="25" t="s">
        <v>536</v>
      </c>
      <c r="C5" s="23">
        <f>C2/C4*1000</f>
        <v>5.7118690313778995</v>
      </c>
      <c r="D5" s="23" t="s">
        <v>89</v>
      </c>
    </row>
    <row r="9" spans="1:5">
      <c r="A9" s="66" t="s">
        <v>538</v>
      </c>
    </row>
    <row r="10" spans="1:5">
      <c r="A10" s="23" t="s">
        <v>539</v>
      </c>
      <c r="B10" s="25" t="s">
        <v>536</v>
      </c>
      <c r="C10" s="23">
        <v>1.1194745098039223</v>
      </c>
      <c r="D10" s="23" t="s">
        <v>540</v>
      </c>
    </row>
    <row r="11" spans="1:5">
      <c r="A11" s="23" t="s">
        <v>541</v>
      </c>
      <c r="B11" s="25" t="s">
        <v>536</v>
      </c>
      <c r="C11" s="23">
        <v>1.1809545098039216</v>
      </c>
      <c r="D11" s="23" t="s">
        <v>542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74FDAF7A4FB4D876E5EA45926113E" ma:contentTypeVersion="4" ma:contentTypeDescription="Create a new document." ma:contentTypeScope="" ma:versionID="327522a6d5518d67d5f1063e9cc64cf0">
  <xsd:schema xmlns:xsd="http://www.w3.org/2001/XMLSchema" xmlns:xs="http://www.w3.org/2001/XMLSchema" xmlns:p="http://schemas.microsoft.com/office/2006/metadata/properties" xmlns:ns2="3a32fc56-8470-4d77-ad86-bef2a7229878" targetNamespace="http://schemas.microsoft.com/office/2006/metadata/properties" ma:root="true" ma:fieldsID="ffd5532d255be23b9fb13183c07e1fd0" ns2:_="">
    <xsd:import namespace="3a32fc56-8470-4d77-ad86-bef2a7229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2fc56-8470-4d77-ad86-bef2a7229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F399E6-2CA4-4BC3-AE7C-3570BA9F00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EBC224-6025-40B6-954C-A60FF473B45B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3a32fc56-8470-4d77-ad86-bef2a7229878"/>
    <ds:schemaRef ds:uri="http://purl.org/dc/dcmitype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32A5943-069C-47E6-B7B1-1C4E8CC11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32fc56-8470-4d77-ad86-bef2a72298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Regions</vt:lpstr>
      <vt:lpstr>EB2018</vt:lpstr>
      <vt:lpstr>CONVENTIONS</vt:lpstr>
      <vt:lpstr>Commodities</vt:lpstr>
      <vt:lpstr>Processes</vt:lpstr>
      <vt:lpstr>SUP_FuelTech</vt:lpstr>
      <vt:lpstr>Imports_Fossil</vt:lpstr>
      <vt:lpstr>Import CO2</vt:lpstr>
      <vt:lpstr>Imports_Bio</vt:lpstr>
      <vt:lpstr>Domestic</vt:lpstr>
      <vt:lpstr>Domestic_Bio</vt:lpstr>
      <vt:lpstr>Refinery</vt:lpstr>
      <vt:lpstr>Interconnector</vt:lpstr>
      <vt:lpstr>Emi</vt:lpstr>
      <vt:lpstr>SEAI-AEA_BioData</vt:lpstr>
      <vt:lpstr>Conversions</vt:lpstr>
    </vt:vector>
  </TitlesOfParts>
  <Company>University College Cork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Chiodi</dc:creator>
  <cp:lastModifiedBy>Neha Jaggeshar</cp:lastModifiedBy>
  <dcterms:created xsi:type="dcterms:W3CDTF">2016-02-04T10:21:59Z</dcterms:created>
  <dcterms:modified xsi:type="dcterms:W3CDTF">2026-08-14T10:21:19Z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0x01010087B74FDAF7A4FB4D876E5EA45926113E</vt:lpwstr>
  </property>
  <property fmtid="{D5CDD505-2E9C-101B-9397-08002B2CF9AE}" pid="3" name="SaveCode">
    <vt:r8>170604944229125</vt:r8>
  </property>
</Properties>
</file>