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2.xml" ContentType="application/vnd.openxmlformats-officedocument.spreadsheetml.externalLink+xml"/>
  <Override PartName="/xl/comments3.xml" ContentType="application/vnd.openxmlformats-officedocument.spreadsheetml.comments+xml"/>
  <Override PartName="/xl/externalLinks/externalLink7.xml" ContentType="application/vnd.openxmlformats-officedocument.spreadsheetml.externalLink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rish-TIMES_v2\Irish-TIMES_2p0_v04\SubRES_Tmpl\"/>
    </mc:Choice>
  </mc:AlternateContent>
  <bookViews>
    <workbookView xWindow="480" yWindow="60" windowWidth="14880" windowHeight="8085" activeTab="11" xr2:uid="{00000000-000D-0000-FFFF-FFFF00000000}"/>
  </bookViews>
  <sheets>
    <sheet name="Cover" sheetId="19" r:id="rId1"/>
    <sheet name="Intro" sheetId="20" r:id="rId2"/>
    <sheet name="COM_CH" sheetId="16" r:id="rId3"/>
    <sheet name="Raw_CH" sheetId="24" r:id="rId4"/>
    <sheet name="COM_CW" sheetId="29" r:id="rId5"/>
    <sheet name="Raw_CW" sheetId="26" r:id="rId6"/>
    <sheet name="COM_CC" sheetId="31" r:id="rId7"/>
    <sheet name="Raw_CC" sheetId="30" r:id="rId8"/>
    <sheet name="COM_COth" sheetId="33" r:id="rId9"/>
    <sheet name="Raw_COth" sheetId="32" r:id="rId10"/>
    <sheet name="COM_PV" sheetId="34" r:id="rId11"/>
    <sheet name="COM_CHP" sheetId="35" r:id="rId12"/>
    <sheet name="Raw_CCHP" sheetId="36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 localSheetId="6">#REF!,#REF!,#REF!</definedName>
    <definedName name="All_TP" localSheetId="8">#REF!,#REF!,#REF!</definedName>
    <definedName name="All_TP" localSheetId="4">#REF!,#REF!,#REF!</definedName>
    <definedName name="All_TP" localSheetId="1">#REF!,#REF!,#REF!</definedName>
    <definedName name="All_TP" localSheetId="7">#REF!,#REF!,#REF!</definedName>
    <definedName name="All_TP" localSheetId="9">#REF!,#REF!,#REF!</definedName>
    <definedName name="All_TP">#REF!,#REF!,#REF!</definedName>
    <definedName name="All_US" localSheetId="6">#REF!,#REF!,#REF!</definedName>
    <definedName name="All_US" localSheetId="8">#REF!,#REF!,#REF!</definedName>
    <definedName name="All_US" localSheetId="4">#REF!,#REF!,#REF!</definedName>
    <definedName name="All_US" localSheetId="1">#REF!,#REF!,#REF!</definedName>
    <definedName name="All_US" localSheetId="7">#REF!,#REF!,#REF!</definedName>
    <definedName name="All_US" localSheetId="9">#REF!,#REF!,#REF!</definedName>
    <definedName name="All_US">#REF!,#REF!,#REF!</definedName>
    <definedName name="Annual_Fuel_Consumption" localSheetId="6">#REF!</definedName>
    <definedName name="Annual_Fuel_Consumption" localSheetId="8">#REF!</definedName>
    <definedName name="Annual_Fuel_Consumption" localSheetId="4">#REF!</definedName>
    <definedName name="Annual_Fuel_Consumption" localSheetId="7">#REF!</definedName>
    <definedName name="Annual_Fuel_Consumption" localSheetId="9">#REF!</definedName>
    <definedName name="Annual_Fuel_Consumption">#REF!</definedName>
    <definedName name="Beta" localSheetId="6">#REF!</definedName>
    <definedName name="Beta" localSheetId="8">#REF!</definedName>
    <definedName name="Beta" localSheetId="4">#REF!</definedName>
    <definedName name="Beta" localSheetId="7">#REF!</definedName>
    <definedName name="Beta" localSheetId="9">#REF!</definedName>
    <definedName name="Beta">#REF!</definedName>
    <definedName name="body1ea" localSheetId="6">#REF!</definedName>
    <definedName name="body1ea" localSheetId="8">#REF!</definedName>
    <definedName name="body1ea" localSheetId="4">#REF!</definedName>
    <definedName name="body1ea" localSheetId="1">#REF!</definedName>
    <definedName name="body1ea" localSheetId="7">#REF!</definedName>
    <definedName name="body1ea" localSheetId="9">#REF!</definedName>
    <definedName name="body1ea">#REF!</definedName>
    <definedName name="body1eb" localSheetId="6">#REF!</definedName>
    <definedName name="body1eb" localSheetId="8">#REF!</definedName>
    <definedName name="body1eb" localSheetId="4">#REF!</definedName>
    <definedName name="body1eb" localSheetId="1">#REF!</definedName>
    <definedName name="body1eb" localSheetId="7">#REF!</definedName>
    <definedName name="body1eb" localSheetId="9">#REF!</definedName>
    <definedName name="body1eb">#REF!</definedName>
    <definedName name="body1fa" localSheetId="6">#REF!</definedName>
    <definedName name="body1fa" localSheetId="8">#REF!</definedName>
    <definedName name="body1fa" localSheetId="4">#REF!</definedName>
    <definedName name="body1fa" localSheetId="1">#REF!</definedName>
    <definedName name="body1fa" localSheetId="7">#REF!</definedName>
    <definedName name="body1fa" localSheetId="9">#REF!</definedName>
    <definedName name="body1fa">#REF!</definedName>
    <definedName name="body1fb" localSheetId="6">#REF!</definedName>
    <definedName name="body1fb" localSheetId="8">#REF!</definedName>
    <definedName name="body1fb" localSheetId="4">#REF!</definedName>
    <definedName name="body1fb" localSheetId="1">#REF!</definedName>
    <definedName name="body1fb" localSheetId="7">#REF!</definedName>
    <definedName name="body1fb" localSheetId="9">#REF!</definedName>
    <definedName name="body1fb">#REF!</definedName>
    <definedName name="body1ga" localSheetId="6">#REF!</definedName>
    <definedName name="body1ga" localSheetId="8">#REF!</definedName>
    <definedName name="body1ga" localSheetId="4">#REF!</definedName>
    <definedName name="body1ga" localSheetId="1">#REF!</definedName>
    <definedName name="body1ga" localSheetId="7">#REF!</definedName>
    <definedName name="body1ga" localSheetId="9">#REF!</definedName>
    <definedName name="body1ga">#REF!</definedName>
    <definedName name="body1gb" localSheetId="6">#REF!</definedName>
    <definedName name="body1gb" localSheetId="8">#REF!</definedName>
    <definedName name="body1gb" localSheetId="4">#REF!</definedName>
    <definedName name="body1gb" localSheetId="1">#REF!</definedName>
    <definedName name="body1gb" localSheetId="7">#REF!</definedName>
    <definedName name="body1gb" localSheetId="9">#REF!</definedName>
    <definedName name="body1gb">#REF!</definedName>
    <definedName name="body2ea" localSheetId="6">#REF!</definedName>
    <definedName name="body2ea" localSheetId="8">#REF!</definedName>
    <definedName name="body2ea" localSheetId="4">#REF!</definedName>
    <definedName name="body2ea" localSheetId="1">#REF!</definedName>
    <definedName name="body2ea" localSheetId="7">#REF!</definedName>
    <definedName name="body2ea" localSheetId="9">#REF!</definedName>
    <definedName name="body2ea">#REF!</definedName>
    <definedName name="body2eb" localSheetId="6">#REF!</definedName>
    <definedName name="body2eb" localSheetId="8">#REF!</definedName>
    <definedName name="body2eb" localSheetId="4">#REF!</definedName>
    <definedName name="body2eb" localSheetId="1">#REF!</definedName>
    <definedName name="body2eb" localSheetId="7">#REF!</definedName>
    <definedName name="body2eb" localSheetId="9">#REF!</definedName>
    <definedName name="body2eb">#REF!</definedName>
    <definedName name="body2f" localSheetId="6">#REF!</definedName>
    <definedName name="body2f" localSheetId="8">#REF!</definedName>
    <definedName name="body2f" localSheetId="4">#REF!</definedName>
    <definedName name="body2f" localSheetId="1">#REF!</definedName>
    <definedName name="body2f" localSheetId="7">#REF!</definedName>
    <definedName name="body2f" localSheetId="9">#REF!</definedName>
    <definedName name="body2f">#REF!</definedName>
    <definedName name="body2fa" localSheetId="6">#REF!</definedName>
    <definedName name="body2fa" localSheetId="8">#REF!</definedName>
    <definedName name="body2fa" localSheetId="4">#REF!</definedName>
    <definedName name="body2fa" localSheetId="1">#REF!</definedName>
    <definedName name="body2fa" localSheetId="7">#REF!</definedName>
    <definedName name="body2fa" localSheetId="9">#REF!</definedName>
    <definedName name="body2fa">#REF!</definedName>
    <definedName name="body2fb" localSheetId="6">#REF!</definedName>
    <definedName name="body2fb" localSheetId="8">#REF!</definedName>
    <definedName name="body2fb" localSheetId="4">#REF!</definedName>
    <definedName name="body2fb" localSheetId="1">#REF!</definedName>
    <definedName name="body2fb" localSheetId="7">#REF!</definedName>
    <definedName name="body2fb" localSheetId="9">#REF!</definedName>
    <definedName name="body2fb">#REF!</definedName>
    <definedName name="body2ga" localSheetId="6">#REF!</definedName>
    <definedName name="body2ga" localSheetId="8">#REF!</definedName>
    <definedName name="body2ga" localSheetId="4">#REF!</definedName>
    <definedName name="body2ga" localSheetId="1">#REF!</definedName>
    <definedName name="body2ga" localSheetId="7">#REF!</definedName>
    <definedName name="body2ga" localSheetId="9">#REF!</definedName>
    <definedName name="body2ga">#REF!</definedName>
    <definedName name="body2gb" localSheetId="6">#REF!</definedName>
    <definedName name="body2gb" localSheetId="8">#REF!</definedName>
    <definedName name="body2gb" localSheetId="4">#REF!</definedName>
    <definedName name="body2gb" localSheetId="1">#REF!</definedName>
    <definedName name="body2gb" localSheetId="7">#REF!</definedName>
    <definedName name="body2gb" localSheetId="9">#REF!</definedName>
    <definedName name="body2gb">#REF!</definedName>
    <definedName name="body3ea" localSheetId="6">#REF!</definedName>
    <definedName name="body3ea" localSheetId="8">#REF!</definedName>
    <definedName name="body3ea" localSheetId="4">#REF!</definedName>
    <definedName name="body3ea" localSheetId="1">#REF!</definedName>
    <definedName name="body3ea" localSheetId="7">#REF!</definedName>
    <definedName name="body3ea" localSheetId="9">#REF!</definedName>
    <definedName name="body3ea">#REF!</definedName>
    <definedName name="body3eb" localSheetId="6">#REF!</definedName>
    <definedName name="body3eb" localSheetId="8">#REF!</definedName>
    <definedName name="body3eb" localSheetId="4">#REF!</definedName>
    <definedName name="body3eb" localSheetId="1">#REF!</definedName>
    <definedName name="body3eb" localSheetId="7">#REF!</definedName>
    <definedName name="body3eb" localSheetId="9">#REF!</definedName>
    <definedName name="body3eb">#REF!</definedName>
    <definedName name="body3fa" localSheetId="6">#REF!</definedName>
    <definedName name="body3fa" localSheetId="8">#REF!</definedName>
    <definedName name="body3fa" localSheetId="4">#REF!</definedName>
    <definedName name="body3fa" localSheetId="1">#REF!</definedName>
    <definedName name="body3fa" localSheetId="7">#REF!</definedName>
    <definedName name="body3fa" localSheetId="9">#REF!</definedName>
    <definedName name="body3fa">#REF!</definedName>
    <definedName name="body3fb" localSheetId="6">#REF!</definedName>
    <definedName name="body3fb" localSheetId="8">#REF!</definedName>
    <definedName name="body3fb" localSheetId="4">#REF!</definedName>
    <definedName name="body3fb" localSheetId="1">#REF!</definedName>
    <definedName name="body3fb" localSheetId="7">#REF!</definedName>
    <definedName name="body3fb" localSheetId="9">#REF!</definedName>
    <definedName name="body3fb">#REF!</definedName>
    <definedName name="body3ga" localSheetId="6">#REF!</definedName>
    <definedName name="body3ga" localSheetId="8">#REF!</definedName>
    <definedName name="body3ga" localSheetId="4">#REF!</definedName>
    <definedName name="body3ga" localSheetId="1">#REF!</definedName>
    <definedName name="body3ga" localSheetId="7">#REF!</definedName>
    <definedName name="body3ga" localSheetId="9">#REF!</definedName>
    <definedName name="body3ga">#REF!</definedName>
    <definedName name="body3gb" localSheetId="6">#REF!</definedName>
    <definedName name="body3gb" localSheetId="8">#REF!</definedName>
    <definedName name="body3gb" localSheetId="4">#REF!</definedName>
    <definedName name="body3gb" localSheetId="1">#REF!</definedName>
    <definedName name="body3gb" localSheetId="7">#REF!</definedName>
    <definedName name="body3gb" localSheetId="9">#REF!</definedName>
    <definedName name="body3gb">#REF!</definedName>
    <definedName name="body4ea" localSheetId="6">#REF!</definedName>
    <definedName name="body4ea" localSheetId="8">#REF!</definedName>
    <definedName name="body4ea" localSheetId="4">#REF!</definedName>
    <definedName name="body4ea" localSheetId="1">#REF!</definedName>
    <definedName name="body4ea" localSheetId="7">#REF!</definedName>
    <definedName name="body4ea" localSheetId="9">#REF!</definedName>
    <definedName name="body4ea">#REF!</definedName>
    <definedName name="body4eb" localSheetId="6">#REF!</definedName>
    <definedName name="body4eb" localSheetId="8">#REF!</definedName>
    <definedName name="body4eb" localSheetId="4">#REF!</definedName>
    <definedName name="body4eb" localSheetId="1">#REF!</definedName>
    <definedName name="body4eb" localSheetId="7">#REF!</definedName>
    <definedName name="body4eb" localSheetId="9">#REF!</definedName>
    <definedName name="body4eb">#REF!</definedName>
    <definedName name="body4f" localSheetId="6">#REF!</definedName>
    <definedName name="body4f" localSheetId="8">#REF!</definedName>
    <definedName name="body4f" localSheetId="4">#REF!</definedName>
    <definedName name="body4f" localSheetId="1">#REF!</definedName>
    <definedName name="body4f" localSheetId="7">#REF!</definedName>
    <definedName name="body4f" localSheetId="9">#REF!</definedName>
    <definedName name="body4f">#REF!</definedName>
    <definedName name="body4fa" localSheetId="6">#REF!</definedName>
    <definedName name="body4fa" localSheetId="8">#REF!</definedName>
    <definedName name="body4fa" localSheetId="4">#REF!</definedName>
    <definedName name="body4fa" localSheetId="1">#REF!</definedName>
    <definedName name="body4fa" localSheetId="7">#REF!</definedName>
    <definedName name="body4fa" localSheetId="9">#REF!</definedName>
    <definedName name="body4fa">#REF!</definedName>
    <definedName name="body4fb" localSheetId="6">#REF!</definedName>
    <definedName name="body4fb" localSheetId="8">#REF!</definedName>
    <definedName name="body4fb" localSheetId="4">#REF!</definedName>
    <definedName name="body4fb" localSheetId="1">#REF!</definedName>
    <definedName name="body4fb" localSheetId="7">#REF!</definedName>
    <definedName name="body4fb" localSheetId="9">#REF!</definedName>
    <definedName name="body4fb">#REF!</definedName>
    <definedName name="body4ga" localSheetId="6">#REF!</definedName>
    <definedName name="body4ga" localSheetId="8">#REF!</definedName>
    <definedName name="body4ga" localSheetId="4">#REF!</definedName>
    <definedName name="body4ga" localSheetId="1">#REF!</definedName>
    <definedName name="body4ga" localSheetId="7">#REF!</definedName>
    <definedName name="body4ga" localSheetId="9">#REF!</definedName>
    <definedName name="body4ga">#REF!</definedName>
    <definedName name="body4gb" localSheetId="6">#REF!</definedName>
    <definedName name="body4gb" localSheetId="8">#REF!</definedName>
    <definedName name="body4gb" localSheetId="4">#REF!</definedName>
    <definedName name="body4gb" localSheetId="1">#REF!</definedName>
    <definedName name="body4gb" localSheetId="7">#REF!</definedName>
    <definedName name="body4gb" localSheetId="9">#REF!</definedName>
    <definedName name="body4gb">#REF!</definedName>
    <definedName name="Cadmium_Content_ppm_wt" localSheetId="6">#REF!</definedName>
    <definedName name="Cadmium_Content_ppm_wt" localSheetId="8">#REF!</definedName>
    <definedName name="Cadmium_Content_ppm_wt" localSheetId="4">#REF!</definedName>
    <definedName name="Cadmium_Content_ppm_wt" localSheetId="7">#REF!</definedName>
    <definedName name="Cadmium_Content_ppm_wt" localSheetId="9">#REF!</definedName>
    <definedName name="Cadmium_Content_ppm_wt">#REF!</definedName>
    <definedName name="ChosenYear">[1]Cover!$G$117</definedName>
    <definedName name="Chromium_Content_ppm_wt" localSheetId="6">#REF!</definedName>
    <definedName name="Chromium_Content_ppm_wt" localSheetId="8">#REF!</definedName>
    <definedName name="Chromium_Content_ppm_wt" localSheetId="4">#REF!</definedName>
    <definedName name="Chromium_Content_ppm_wt" localSheetId="7">#REF!</definedName>
    <definedName name="Chromium_Content_ppm_wt" localSheetId="9">#REF!</definedName>
    <definedName name="Chromium_Content_ppm_wt">#REF!</definedName>
    <definedName name="Copper_Content_ppm_wt" localSheetId="6">#REF!</definedName>
    <definedName name="Copper_Content_ppm_wt" localSheetId="8">#REF!</definedName>
    <definedName name="Copper_Content_ppm_wt" localSheetId="4">#REF!</definedName>
    <definedName name="Copper_Content_ppm_wt" localSheetId="7">#REF!</definedName>
    <definedName name="Copper_Content_ppm_wt" localSheetId="9">#REF!</definedName>
    <definedName name="Copper_Content_ppm_wt">#REF!</definedName>
    <definedName name="countrye" localSheetId="6">#REF!</definedName>
    <definedName name="countrye" localSheetId="8">#REF!</definedName>
    <definedName name="countrye" localSheetId="4">#REF!</definedName>
    <definedName name="countrye" localSheetId="1">#REF!</definedName>
    <definedName name="countrye" localSheetId="7">#REF!</definedName>
    <definedName name="countrye" localSheetId="9">#REF!</definedName>
    <definedName name="countrye">#REF!</definedName>
    <definedName name="countryf" localSheetId="6">#REF!</definedName>
    <definedName name="countryf" localSheetId="8">#REF!</definedName>
    <definedName name="countryf" localSheetId="4">#REF!</definedName>
    <definedName name="countryf" localSheetId="1">#REF!</definedName>
    <definedName name="countryf" localSheetId="7">#REF!</definedName>
    <definedName name="countryf" localSheetId="9">#REF!</definedName>
    <definedName name="countryf">#REF!</definedName>
    <definedName name="countryg" localSheetId="6">#REF!</definedName>
    <definedName name="countryg" localSheetId="8">#REF!</definedName>
    <definedName name="countryg" localSheetId="4">#REF!</definedName>
    <definedName name="countryg" localSheetId="1">#REF!</definedName>
    <definedName name="countryg" localSheetId="7">#REF!</definedName>
    <definedName name="countryg" localSheetId="9">#REF!</definedName>
    <definedName name="countryg">#REF!</definedName>
    <definedName name="CRF_CountryName">[2]Sheet1!$C$4</definedName>
    <definedName name="data_range" localSheetId="6">'[3]CSO data'!#REF!</definedName>
    <definedName name="data_range" localSheetId="8">'[3]CSO data'!#REF!</definedName>
    <definedName name="data_range" localSheetId="4">'[3]CSO data'!#REF!</definedName>
    <definedName name="data_range" localSheetId="7">'[3]CSO data'!#REF!</definedName>
    <definedName name="data_range" localSheetId="9">'[3]CSO data'!#REF!</definedName>
    <definedName name="data_range">'[3]CSO data'!#REF!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 localSheetId="6">[4]Tertiary!#REF!</definedName>
    <definedName name="EnergyService" localSheetId="8">[4]Tertiary!#REF!</definedName>
    <definedName name="EnergyService" localSheetId="4">[4]Tertiary!#REF!</definedName>
    <definedName name="EnergyService" localSheetId="7">[4]Tertiary!#REF!</definedName>
    <definedName name="EnergyService" localSheetId="9">[4]Tertiary!#REF!</definedName>
    <definedName name="EnergyService">[4]Tertiary!#REF!</definedName>
    <definedName name="Eng">[1]Cover!$G$111</definedName>
    <definedName name="Etiket" localSheetId="6">#REF!</definedName>
    <definedName name="Etiket" localSheetId="8">#REF!</definedName>
    <definedName name="Etiket" localSheetId="4">#REF!</definedName>
    <definedName name="Etiket" localSheetId="7">#REF!</definedName>
    <definedName name="Etiket" localSheetId="9">#REF!</definedName>
    <definedName name="Etiket">#REF!</definedName>
    <definedName name="Evap_Control_perc" localSheetId="6">#REF!</definedName>
    <definedName name="Evap_Control_perc" localSheetId="8">#REF!</definedName>
    <definedName name="Evap_Control_perc" localSheetId="4">#REF!</definedName>
    <definedName name="Evap_Control_perc" localSheetId="7">#REF!</definedName>
    <definedName name="Evap_Control_perc" localSheetId="9">#REF!</definedName>
    <definedName name="Evap_Control_perc">#REF!</definedName>
    <definedName name="Evap_H_Share_perc" localSheetId="6">#REF!</definedName>
    <definedName name="Evap_H_Share_perc" localSheetId="8">#REF!</definedName>
    <definedName name="Evap_H_Share_perc" localSheetId="4">#REF!</definedName>
    <definedName name="Evap_H_Share_perc" localSheetId="7">#REF!</definedName>
    <definedName name="Evap_H_Share_perc" localSheetId="9">#REF!</definedName>
    <definedName name="Evap_H_Share_perc">#REF!</definedName>
    <definedName name="Evap_R_Share_perc" localSheetId="6">#REF!</definedName>
    <definedName name="Evap_R_Share_perc" localSheetId="8">#REF!</definedName>
    <definedName name="Evap_R_Share_perc" localSheetId="4">#REF!</definedName>
    <definedName name="Evap_R_Share_perc" localSheetId="7">#REF!</definedName>
    <definedName name="Evap_R_Share_perc" localSheetId="9">#REF!</definedName>
    <definedName name="Evap_R_Share_perc">#REF!</definedName>
    <definedName name="Evap_U_Share_perc" localSheetId="6">#REF!</definedName>
    <definedName name="Evap_U_Share_perc" localSheetId="8">#REF!</definedName>
    <definedName name="Evap_U_Share_perc" localSheetId="4">#REF!</definedName>
    <definedName name="Evap_U_Share_perc" localSheetId="7">#REF!</definedName>
    <definedName name="Evap_U_Share_perc" localSheetId="9">#REF!</definedName>
    <definedName name="Evap_U_Share_perc">#REF!</definedName>
    <definedName name="FID_1">[5]AGR_Fuels!$A$2</definedName>
    <definedName name="Fuel_Injection_perc" localSheetId="6">#REF!</definedName>
    <definedName name="Fuel_Injection_perc" localSheetId="8">#REF!</definedName>
    <definedName name="Fuel_Injection_perc" localSheetId="4">#REF!</definedName>
    <definedName name="Fuel_Injection_perc" localSheetId="7">#REF!</definedName>
    <definedName name="Fuel_Injection_perc" localSheetId="9">#REF!</definedName>
    <definedName name="Fuel_Injection_perc">#REF!</definedName>
    <definedName name="Fuel_Specifications" localSheetId="6">#REF!</definedName>
    <definedName name="Fuel_Specifications" localSheetId="8">#REF!</definedName>
    <definedName name="Fuel_Specifications" localSheetId="4">#REF!</definedName>
    <definedName name="Fuel_Specifications" localSheetId="7">#REF!</definedName>
    <definedName name="Fuel_Specifications" localSheetId="9">#REF!</definedName>
    <definedName name="Fuel_Specifications">#REF!</definedName>
    <definedName name="H_C_Ratio" localSheetId="6">#REF!</definedName>
    <definedName name="H_C_Ratio" localSheetId="8">#REF!</definedName>
    <definedName name="H_C_Ratio" localSheetId="4">#REF!</definedName>
    <definedName name="H_C_Ratio" localSheetId="7">#REF!</definedName>
    <definedName name="H_C_Ratio" localSheetId="9">#REF!</definedName>
    <definedName name="H_C_Ratio">#REF!</definedName>
    <definedName name="H_Share_perc" localSheetId="6">#REF!</definedName>
    <definedName name="H_Share_perc" localSheetId="8">#REF!</definedName>
    <definedName name="H_Share_perc" localSheetId="4">#REF!</definedName>
    <definedName name="H_Share_perc" localSheetId="7">#REF!</definedName>
    <definedName name="H_Share_perc" localSheetId="9">#REF!</definedName>
    <definedName name="H_Share_perc">#REF!</definedName>
    <definedName name="H_Speed_km_per_h" localSheetId="6">#REF!</definedName>
    <definedName name="H_Speed_km_per_h" localSheetId="8">#REF!</definedName>
    <definedName name="H_Speed_km_per_h" localSheetId="4">#REF!</definedName>
    <definedName name="H_Speed_km_per_h" localSheetId="7">#REF!</definedName>
    <definedName name="H_Speed_km_per_h" localSheetId="9">#REF!</definedName>
    <definedName name="H_Speed_km_per_h">#REF!</definedName>
    <definedName name="Improved_Fuel_Specs" localSheetId="6">#REF!</definedName>
    <definedName name="Improved_Fuel_Specs" localSheetId="8">#REF!</definedName>
    <definedName name="Improved_Fuel_Specs" localSheetId="4">#REF!</definedName>
    <definedName name="Improved_Fuel_Specs" localSheetId="7">#REF!</definedName>
    <definedName name="Improved_Fuel_Specs" localSheetId="9">#REF!</definedName>
    <definedName name="Improved_Fuel_Specs">#REF!</definedName>
    <definedName name="Lead_Content_g_per_l" localSheetId="6">#REF!</definedName>
    <definedName name="Lead_Content_g_per_l" localSheetId="8">#REF!</definedName>
    <definedName name="Lead_Content_g_per_l" localSheetId="4">#REF!</definedName>
    <definedName name="Lead_Content_g_per_l" localSheetId="7">#REF!</definedName>
    <definedName name="Lead_Content_g_per_l" localSheetId="9">#REF!</definedName>
    <definedName name="Lead_Content_g_per_l">#REF!</definedName>
    <definedName name="Max_Temperature_oC" localSheetId="6">#REF!</definedName>
    <definedName name="Max_Temperature_oC" localSheetId="8">#REF!</definedName>
    <definedName name="Max_Temperature_oC" localSheetId="4">#REF!</definedName>
    <definedName name="Max_Temperature_oC" localSheetId="7">#REF!</definedName>
    <definedName name="Max_Temperature_oC" localSheetId="9">#REF!</definedName>
    <definedName name="Max_Temperature_oC">#REF!</definedName>
    <definedName name="Mean_Fleet_Mileage_km" localSheetId="6">#REF!</definedName>
    <definedName name="Mean_Fleet_Mileage_km" localSheetId="8">#REF!</definedName>
    <definedName name="Mean_Fleet_Mileage_km" localSheetId="4">#REF!</definedName>
    <definedName name="Mean_Fleet_Mileage_km" localSheetId="7">#REF!</definedName>
    <definedName name="Mean_Fleet_Mileage_km" localSheetId="9">#REF!</definedName>
    <definedName name="Mean_Fleet_Mileage_km">#REF!</definedName>
    <definedName name="Mileage_km" localSheetId="6">#REF!</definedName>
    <definedName name="Mileage_km" localSheetId="8">#REF!</definedName>
    <definedName name="Mileage_km" localSheetId="4">#REF!</definedName>
    <definedName name="Mileage_km" localSheetId="7">#REF!</definedName>
    <definedName name="Mileage_km" localSheetId="9">#REF!</definedName>
    <definedName name="Mileage_km">#REF!</definedName>
    <definedName name="Mileage_km_per_year" localSheetId="6">#REF!</definedName>
    <definedName name="Mileage_km_per_year" localSheetId="8">#REF!</definedName>
    <definedName name="Mileage_km_per_year" localSheetId="4">#REF!</definedName>
    <definedName name="Mileage_km_per_year" localSheetId="7">#REF!</definedName>
    <definedName name="Mileage_km_per_year" localSheetId="9">#REF!</definedName>
    <definedName name="Mileage_km_per_year">#REF!</definedName>
    <definedName name="Min_Temperature_oC" localSheetId="6">#REF!</definedName>
    <definedName name="Min_Temperature_oC" localSheetId="8">#REF!</definedName>
    <definedName name="Min_Temperature_oC" localSheetId="4">#REF!</definedName>
    <definedName name="Min_Temperature_oC" localSheetId="7">#REF!</definedName>
    <definedName name="Min_Temperature_oC" localSheetId="9">#REF!</definedName>
    <definedName name="Min_Temperature_oC">#REF!</definedName>
    <definedName name="Nikel_Content_ppm_wt" localSheetId="6">#REF!</definedName>
    <definedName name="Nikel_Content_ppm_wt" localSheetId="8">#REF!</definedName>
    <definedName name="Nikel_Content_ppm_wt" localSheetId="4">#REF!</definedName>
    <definedName name="Nikel_Content_ppm_wt" localSheetId="7">#REF!</definedName>
    <definedName name="Nikel_Content_ppm_wt" localSheetId="9">#REF!</definedName>
    <definedName name="Nikel_Content_ppm_wt">#REF!</definedName>
    <definedName name="O_C_Ratio" localSheetId="6">#REF!</definedName>
    <definedName name="O_C_Ratio" localSheetId="8">#REF!</definedName>
    <definedName name="O_C_Ratio" localSheetId="4">#REF!</definedName>
    <definedName name="O_C_Ratio" localSheetId="7">#REF!</definedName>
    <definedName name="O_C_Ratio" localSheetId="9">#REF!</definedName>
    <definedName name="O_C_Ratio">#REF!</definedName>
    <definedName name="Population" localSheetId="6">#REF!</definedName>
    <definedName name="Population" localSheetId="8">#REF!</definedName>
    <definedName name="Population" localSheetId="4">#REF!</definedName>
    <definedName name="Population" localSheetId="7">#REF!</definedName>
    <definedName name="Population" localSheetId="9">#REF!</definedName>
    <definedName name="Population">#REF!</definedName>
    <definedName name="qr_Profili_insmart_T20_quartieri" localSheetId="6">#REF!</definedName>
    <definedName name="qr_Profili_insmart_T20_quartieri" localSheetId="8">#REF!</definedName>
    <definedName name="qr_Profili_insmart_T20_quartieri" localSheetId="4">#REF!</definedName>
    <definedName name="qr_Profili_insmart_T20_quartieri" localSheetId="7">#REF!</definedName>
    <definedName name="qr_Profili_insmart_T20_quartieri" localSheetId="9">#REF!</definedName>
    <definedName name="qr_Profili_insmart_T20_quartieri">#REF!</definedName>
    <definedName name="R_Share_perc" localSheetId="6">#REF!</definedName>
    <definedName name="R_Share_perc" localSheetId="8">#REF!</definedName>
    <definedName name="R_Share_perc" localSheetId="4">#REF!</definedName>
    <definedName name="R_Share_perc" localSheetId="7">#REF!</definedName>
    <definedName name="R_Share_perc" localSheetId="9">#REF!</definedName>
    <definedName name="R_Share_perc">#REF!</definedName>
    <definedName name="R_Speed_km_per_h" localSheetId="6">#REF!</definedName>
    <definedName name="R_Speed_km_per_h" localSheetId="8">#REF!</definedName>
    <definedName name="R_Speed_km_per_h" localSheetId="4">#REF!</definedName>
    <definedName name="R_Speed_km_per_h" localSheetId="7">#REF!</definedName>
    <definedName name="R_Speed_km_per_h" localSheetId="9">#REF!</definedName>
    <definedName name="R_Speed_km_per_h">#REF!</definedName>
    <definedName name="RetBE" localSheetId="6">[6]Macro1!#REF!</definedName>
    <definedName name="RetBE" localSheetId="8">[6]Macro1!#REF!</definedName>
    <definedName name="RetBE" localSheetId="4">[6]Macro1!#REF!</definedName>
    <definedName name="RetBE" localSheetId="1">[6]Macro1!#REF!</definedName>
    <definedName name="RetBE" localSheetId="7">[6]Macro1!#REF!</definedName>
    <definedName name="RetBE" localSheetId="9">[6]Macro1!#REF!</definedName>
    <definedName name="RetBE">[6]Macro1!#REF!</definedName>
    <definedName name="RVP_and_beta" localSheetId="6">#REF!</definedName>
    <definedName name="RVP_and_beta" localSheetId="8">#REF!</definedName>
    <definedName name="RVP_and_beta" localSheetId="4">#REF!</definedName>
    <definedName name="RVP_and_beta" localSheetId="7">#REF!</definedName>
    <definedName name="RVP_and_beta" localSheetId="9">#REF!</definedName>
    <definedName name="RVP_and_beta">#REF!</definedName>
    <definedName name="RVP_kPa">[7]RVP_kPa!$A$1:$B$13</definedName>
    <definedName name="Selenium_Content_ppm_wt" localSheetId="6">#REF!</definedName>
    <definedName name="Selenium_Content_ppm_wt" localSheetId="8">#REF!</definedName>
    <definedName name="Selenium_Content_ppm_wt" localSheetId="4">#REF!</definedName>
    <definedName name="Selenium_Content_ppm_wt" localSheetId="7">#REF!</definedName>
    <definedName name="Selenium_Content_ppm_wt" localSheetId="9">#REF!</definedName>
    <definedName name="Selenium_Content_ppm_wt">#REF!</definedName>
    <definedName name="Sulphur_Content_perc_wt" localSheetId="6">#REF!</definedName>
    <definedName name="Sulphur_Content_perc_wt" localSheetId="8">#REF!</definedName>
    <definedName name="Sulphur_Content_perc_wt" localSheetId="4">#REF!</definedName>
    <definedName name="Sulphur_Content_perc_wt" localSheetId="7">#REF!</definedName>
    <definedName name="Sulphur_Content_perc_wt" localSheetId="9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 localSheetId="6">#REF!</definedName>
    <definedName name="Temperatures" localSheetId="8">#REF!</definedName>
    <definedName name="Temperatures" localSheetId="4">#REF!</definedName>
    <definedName name="Temperatures" localSheetId="7">#REF!</definedName>
    <definedName name="Temperatures" localSheetId="9">#REF!</definedName>
    <definedName name="Temperatures">#REF!</definedName>
    <definedName name="tiket" localSheetId="6">#REF!</definedName>
    <definedName name="tiket" localSheetId="8">#REF!</definedName>
    <definedName name="tiket" localSheetId="4">#REF!</definedName>
    <definedName name="tiket" localSheetId="7">#REF!</definedName>
    <definedName name="tiket" localSheetId="9">#REF!</definedName>
    <definedName name="tiket">#REF!</definedName>
    <definedName name="TP.Electricity_and_RES" localSheetId="6">#REF!</definedName>
    <definedName name="TP.Electricity_and_RES" localSheetId="8">#REF!</definedName>
    <definedName name="TP.Electricity_and_RES" localSheetId="4">#REF!</definedName>
    <definedName name="TP.Electricity_and_RES" localSheetId="1">#REF!</definedName>
    <definedName name="TP.Electricity_and_RES" localSheetId="7">#REF!</definedName>
    <definedName name="TP.Electricity_and_RES" localSheetId="9">#REF!</definedName>
    <definedName name="TP.Electricity_and_RES">#REF!</definedName>
    <definedName name="TP.Petroleum" localSheetId="6">#REF!</definedName>
    <definedName name="TP.Petroleum" localSheetId="8">#REF!</definedName>
    <definedName name="TP.Petroleum" localSheetId="4">#REF!</definedName>
    <definedName name="TP.Petroleum" localSheetId="1">#REF!</definedName>
    <definedName name="TP.Petroleum" localSheetId="7">#REF!</definedName>
    <definedName name="TP.Petroleum" localSheetId="9">#REF!</definedName>
    <definedName name="TP.Petroleum">#REF!</definedName>
    <definedName name="TP.Solids_and_Gases" localSheetId="6">#REF!</definedName>
    <definedName name="TP.Solids_and_Gases" localSheetId="8">#REF!</definedName>
    <definedName name="TP.Solids_and_Gases" localSheetId="4">#REF!</definedName>
    <definedName name="TP.Solids_and_Gases" localSheetId="1">#REF!</definedName>
    <definedName name="TP.Solids_and_Gases" localSheetId="7">#REF!</definedName>
    <definedName name="TP.Solids_and_Gases" localSheetId="9">#REF!</definedName>
    <definedName name="TP.Solids_and_Gases">#REF!</definedName>
    <definedName name="U_Share_perc" localSheetId="6">#REF!</definedName>
    <definedName name="U_Share_perc" localSheetId="8">#REF!</definedName>
    <definedName name="U_Share_perc" localSheetId="4">#REF!</definedName>
    <definedName name="U_Share_perc" localSheetId="7">#REF!</definedName>
    <definedName name="U_Share_perc" localSheetId="9">#REF!</definedName>
    <definedName name="U_Share_perc">#REF!</definedName>
    <definedName name="U_Speed_km_per_h" localSheetId="6">#REF!</definedName>
    <definedName name="U_Speed_km_per_h" localSheetId="8">#REF!</definedName>
    <definedName name="U_Speed_km_per_h" localSheetId="4">#REF!</definedName>
    <definedName name="U_Speed_km_per_h" localSheetId="7">#REF!</definedName>
    <definedName name="U_Speed_km_per_h" localSheetId="9">#REF!</definedName>
    <definedName name="U_Speed_km_per_h">#REF!</definedName>
    <definedName name="US.Electricity_and_RES" localSheetId="6">#REF!</definedName>
    <definedName name="US.Electricity_and_RES" localSheetId="8">#REF!</definedName>
    <definedName name="US.Electricity_and_RES" localSheetId="4">#REF!</definedName>
    <definedName name="US.Electricity_and_RES" localSheetId="1">#REF!</definedName>
    <definedName name="US.Electricity_and_RES" localSheetId="7">#REF!</definedName>
    <definedName name="US.Electricity_and_RES" localSheetId="9">#REF!</definedName>
    <definedName name="US.Electricity_and_RES">#REF!</definedName>
    <definedName name="US.Petroleum" localSheetId="6">#REF!</definedName>
    <definedName name="US.Petroleum" localSheetId="8">#REF!</definedName>
    <definedName name="US.Petroleum" localSheetId="4">#REF!</definedName>
    <definedName name="US.Petroleum" localSheetId="1">#REF!</definedName>
    <definedName name="US.Petroleum" localSheetId="7">#REF!</definedName>
    <definedName name="US.Petroleum" localSheetId="9">#REF!</definedName>
    <definedName name="US.Petroleum">#REF!</definedName>
    <definedName name="US.Solids_and_Gases" localSheetId="6">#REF!</definedName>
    <definedName name="US.Solids_and_Gases" localSheetId="8">#REF!</definedName>
    <definedName name="US.Solids_and_Gases" localSheetId="4">#REF!</definedName>
    <definedName name="US.Solids_and_Gases" localSheetId="1">#REF!</definedName>
    <definedName name="US.Solids_and_Gases" localSheetId="7">#REF!</definedName>
    <definedName name="US.Solids_and_Gases" localSheetId="9">#REF!</definedName>
    <definedName name="US.Solids_and_Gases">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 localSheetId="6">#REF!</definedName>
    <definedName name="yeare" localSheetId="8">#REF!</definedName>
    <definedName name="yeare" localSheetId="4">#REF!</definedName>
    <definedName name="yeare" localSheetId="1">#REF!</definedName>
    <definedName name="yeare" localSheetId="7">#REF!</definedName>
    <definedName name="yeare" localSheetId="9">#REF!</definedName>
    <definedName name="yeare">#REF!</definedName>
    <definedName name="yearf" localSheetId="6">#REF!</definedName>
    <definedName name="yearf" localSheetId="8">#REF!</definedName>
    <definedName name="yearf" localSheetId="4">#REF!</definedName>
    <definedName name="yearf" localSheetId="1">#REF!</definedName>
    <definedName name="yearf" localSheetId="7">#REF!</definedName>
    <definedName name="yearf" localSheetId="9">#REF!</definedName>
    <definedName name="yearf">#REF!</definedName>
    <definedName name="yearg" localSheetId="6">#REF!</definedName>
    <definedName name="yearg" localSheetId="8">#REF!</definedName>
    <definedName name="yearg" localSheetId="4">#REF!</definedName>
    <definedName name="yearg" localSheetId="1">#REF!</definedName>
    <definedName name="yearg" localSheetId="7">#REF!</definedName>
    <definedName name="yearg" localSheetId="9">#REF!</definedName>
    <definedName name="yearg">#REF!</definedName>
    <definedName name="Zinc_Content_ppm_wt" localSheetId="6">#REF!</definedName>
    <definedName name="Zinc_Content_ppm_wt" localSheetId="8">#REF!</definedName>
    <definedName name="Zinc_Content_ppm_wt" localSheetId="4">#REF!</definedName>
    <definedName name="Zinc_Content_ppm_wt" localSheetId="7">#REF!</definedName>
    <definedName name="Zinc_Content_ppm_wt" localSheetId="9">#REF!</definedName>
    <definedName name="Zinc_Content_ppm_wt">#REF!</definedName>
  </definedNames>
  <calcPr calcId="171027"/>
  <fileRecoveryPr autoRecover="0"/>
</workbook>
</file>

<file path=xl/calcChain.xml><?xml version="1.0" encoding="utf-8"?>
<calcChain xmlns="http://schemas.openxmlformats.org/spreadsheetml/2006/main">
  <c r="B3" i="36" l="1"/>
  <c r="H20" i="35"/>
  <c r="G20" i="35"/>
  <c r="F20" i="35"/>
  <c r="H19" i="35"/>
  <c r="G19" i="35"/>
  <c r="F19" i="35"/>
  <c r="H17" i="35"/>
  <c r="G17" i="35"/>
  <c r="F17" i="35"/>
  <c r="E18" i="35"/>
  <c r="E20" i="35"/>
  <c r="E19" i="35"/>
  <c r="E17" i="35"/>
  <c r="E16" i="35"/>
  <c r="E15" i="35"/>
  <c r="E14" i="35"/>
  <c r="E13" i="35"/>
  <c r="E12" i="35"/>
  <c r="E11" i="35"/>
  <c r="E10" i="35"/>
  <c r="E9" i="35"/>
  <c r="E8" i="35"/>
  <c r="E7" i="35"/>
  <c r="H6" i="35"/>
  <c r="G6" i="35"/>
  <c r="F6" i="35"/>
  <c r="E6" i="35"/>
  <c r="Y20" i="35"/>
  <c r="X20" i="35"/>
  <c r="W20" i="35"/>
  <c r="Y19" i="35"/>
  <c r="X19" i="35"/>
  <c r="W19" i="35"/>
  <c r="Y18" i="35"/>
  <c r="X18" i="35"/>
  <c r="W18" i="35"/>
  <c r="Y17" i="35"/>
  <c r="X17" i="35"/>
  <c r="W17" i="35"/>
  <c r="Y16" i="35"/>
  <c r="X16" i="35"/>
  <c r="W16" i="35"/>
  <c r="Y15" i="35"/>
  <c r="X15" i="35"/>
  <c r="W15" i="35"/>
  <c r="Y14" i="35"/>
  <c r="X14" i="35"/>
  <c r="W14" i="35"/>
  <c r="Y13" i="35"/>
  <c r="X13" i="35"/>
  <c r="W13" i="35"/>
  <c r="Y12" i="35"/>
  <c r="X12" i="35"/>
  <c r="W12" i="35"/>
  <c r="Y11" i="35"/>
  <c r="X11" i="35"/>
  <c r="W11" i="35"/>
  <c r="Y10" i="35"/>
  <c r="X10" i="35"/>
  <c r="W10" i="35"/>
  <c r="Y9" i="35"/>
  <c r="X9" i="35"/>
  <c r="W9" i="35"/>
  <c r="Y8" i="35"/>
  <c r="X8" i="35"/>
  <c r="W8" i="35"/>
  <c r="Y7" i="35"/>
  <c r="X7" i="35"/>
  <c r="W7" i="35"/>
  <c r="Y6" i="35"/>
  <c r="X6" i="35"/>
  <c r="W6" i="35"/>
  <c r="V20" i="35"/>
  <c r="V19" i="35"/>
  <c r="V18" i="35"/>
  <c r="V17" i="35"/>
  <c r="V16" i="35"/>
  <c r="V15" i="35"/>
  <c r="V14" i="35"/>
  <c r="V13" i="35"/>
  <c r="V12" i="35"/>
  <c r="V11" i="35"/>
  <c r="V10" i="35"/>
  <c r="V9" i="35"/>
  <c r="V8" i="35"/>
  <c r="V7" i="35"/>
  <c r="V6" i="35"/>
  <c r="U19" i="35"/>
  <c r="U17" i="35"/>
  <c r="U20" i="35"/>
  <c r="U18" i="35"/>
  <c r="U16" i="35"/>
  <c r="U15" i="35"/>
  <c r="U14" i="35"/>
  <c r="U13" i="35"/>
  <c r="U12" i="35"/>
  <c r="U11" i="35"/>
  <c r="U10" i="35"/>
  <c r="U9" i="35"/>
  <c r="U8" i="35"/>
  <c r="U7" i="35"/>
  <c r="U6" i="35"/>
  <c r="S19" i="35"/>
  <c r="S17" i="35"/>
  <c r="S20" i="35"/>
  <c r="S18" i="35"/>
  <c r="S16" i="35"/>
  <c r="S15" i="35"/>
  <c r="S14" i="35"/>
  <c r="S13" i="35"/>
  <c r="S12" i="35"/>
  <c r="S11" i="35"/>
  <c r="S10" i="35"/>
  <c r="S9" i="35"/>
  <c r="S8" i="35"/>
  <c r="S7" i="35"/>
  <c r="S6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Q20" i="35"/>
  <c r="P20" i="35"/>
  <c r="O20" i="35"/>
  <c r="N20" i="35"/>
  <c r="Q19" i="35"/>
  <c r="P19" i="35"/>
  <c r="O19" i="35"/>
  <c r="N19" i="35"/>
  <c r="Q18" i="35"/>
  <c r="P18" i="35"/>
  <c r="O18" i="35"/>
  <c r="N18" i="35"/>
  <c r="Q17" i="35"/>
  <c r="P17" i="35"/>
  <c r="O17" i="35"/>
  <c r="N17" i="35"/>
  <c r="Q16" i="35"/>
  <c r="P16" i="35"/>
  <c r="O16" i="35"/>
  <c r="N16" i="35"/>
  <c r="Q15" i="35"/>
  <c r="P15" i="35"/>
  <c r="O15" i="35"/>
  <c r="N15" i="35"/>
  <c r="Q14" i="35"/>
  <c r="P14" i="35"/>
  <c r="O14" i="35"/>
  <c r="N14" i="35"/>
  <c r="Q13" i="35"/>
  <c r="P13" i="35"/>
  <c r="O13" i="35"/>
  <c r="N13" i="35"/>
  <c r="Q12" i="35"/>
  <c r="P12" i="35"/>
  <c r="O12" i="35"/>
  <c r="N12" i="35"/>
  <c r="Q11" i="35"/>
  <c r="P11" i="35"/>
  <c r="O11" i="35"/>
  <c r="N11" i="35"/>
  <c r="Q10" i="35"/>
  <c r="P10" i="35"/>
  <c r="O10" i="35"/>
  <c r="N10" i="35"/>
  <c r="Q9" i="35"/>
  <c r="P9" i="35"/>
  <c r="O9" i="35"/>
  <c r="N9" i="35"/>
  <c r="Q8" i="35"/>
  <c r="P8" i="35"/>
  <c r="O8" i="35"/>
  <c r="N8" i="35"/>
  <c r="Q7" i="35"/>
  <c r="P7" i="35"/>
  <c r="O7" i="35"/>
  <c r="N7" i="35"/>
  <c r="Q6" i="35"/>
  <c r="P6" i="35"/>
  <c r="O6" i="35"/>
  <c r="N6" i="35"/>
  <c r="M20" i="35"/>
  <c r="L20" i="35"/>
  <c r="K20" i="35"/>
  <c r="J20" i="35"/>
  <c r="M19" i="35"/>
  <c r="L19" i="35"/>
  <c r="K19" i="35"/>
  <c r="J19" i="35"/>
  <c r="M18" i="35"/>
  <c r="L18" i="35"/>
  <c r="K18" i="35"/>
  <c r="J18" i="35"/>
  <c r="M17" i="35"/>
  <c r="L17" i="35"/>
  <c r="K17" i="35"/>
  <c r="J17" i="35"/>
  <c r="M16" i="35"/>
  <c r="L16" i="35"/>
  <c r="K16" i="35"/>
  <c r="J16" i="35"/>
  <c r="M15" i="35"/>
  <c r="L15" i="35"/>
  <c r="K15" i="35"/>
  <c r="J15" i="35"/>
  <c r="M14" i="35"/>
  <c r="L14" i="35"/>
  <c r="K14" i="35"/>
  <c r="J14" i="35"/>
  <c r="M13" i="35"/>
  <c r="L13" i="35"/>
  <c r="K13" i="35"/>
  <c r="J13" i="35"/>
  <c r="M12" i="35"/>
  <c r="L12" i="35"/>
  <c r="K12" i="35"/>
  <c r="J12" i="35"/>
  <c r="M11" i="35"/>
  <c r="L11" i="35"/>
  <c r="K11" i="35"/>
  <c r="J11" i="35"/>
  <c r="M10" i="35"/>
  <c r="L10" i="35"/>
  <c r="K10" i="35"/>
  <c r="J10" i="35"/>
  <c r="M9" i="35"/>
  <c r="L9" i="35"/>
  <c r="K9" i="35"/>
  <c r="J9" i="35"/>
  <c r="M8" i="35"/>
  <c r="L8" i="35"/>
  <c r="K8" i="35"/>
  <c r="J8" i="35"/>
  <c r="M7" i="35"/>
  <c r="L7" i="35"/>
  <c r="K7" i="35"/>
  <c r="J7" i="35"/>
  <c r="M6" i="35"/>
  <c r="L6" i="35"/>
  <c r="K6" i="35"/>
  <c r="J6" i="35"/>
  <c r="B20" i="35"/>
  <c r="A20" i="35"/>
  <c r="B19" i="35"/>
  <c r="A19" i="35"/>
  <c r="B18" i="35"/>
  <c r="A18" i="35"/>
  <c r="B17" i="35"/>
  <c r="A17" i="35"/>
  <c r="B16" i="35"/>
  <c r="A16" i="35"/>
  <c r="B15" i="35"/>
  <c r="A15" i="35"/>
  <c r="B14" i="35"/>
  <c r="A14" i="35"/>
  <c r="B13" i="35"/>
  <c r="A13" i="35"/>
  <c r="B12" i="35"/>
  <c r="A12" i="35"/>
  <c r="B11" i="35"/>
  <c r="A11" i="35"/>
  <c r="B10" i="35"/>
  <c r="A10" i="35"/>
  <c r="B9" i="35"/>
  <c r="A9" i="35"/>
  <c r="B8" i="35"/>
  <c r="A8" i="35"/>
  <c r="B7" i="35"/>
  <c r="A7" i="35"/>
  <c r="B6" i="35"/>
  <c r="A6" i="35"/>
  <c r="AJ20" i="35"/>
  <c r="AJ19" i="35"/>
  <c r="AJ18" i="35"/>
  <c r="AJ17" i="35"/>
  <c r="AJ16" i="35"/>
  <c r="AJ15" i="35"/>
  <c r="AJ14" i="35"/>
  <c r="AJ13" i="35"/>
  <c r="AJ12" i="35"/>
  <c r="AJ11" i="35"/>
  <c r="AJ10" i="35"/>
  <c r="AJ9" i="35"/>
  <c r="AJ8" i="35"/>
  <c r="AJ7" i="35"/>
  <c r="AJ6" i="35"/>
  <c r="AH17" i="36"/>
  <c r="AI17" i="36" s="1"/>
  <c r="B17" i="36" s="1"/>
  <c r="AK20" i="35" s="1"/>
  <c r="AH16" i="36"/>
  <c r="AI16" i="36" s="1"/>
  <c r="B16" i="36" s="1"/>
  <c r="AK19" i="35" s="1"/>
  <c r="AH15" i="36"/>
  <c r="AI15" i="36" s="1"/>
  <c r="B15" i="36" s="1"/>
  <c r="AK18" i="35" s="1"/>
  <c r="AH14" i="36"/>
  <c r="AI14" i="36" s="1"/>
  <c r="B14" i="36" s="1"/>
  <c r="AK17" i="35" s="1"/>
  <c r="AH13" i="36"/>
  <c r="AI13" i="36" s="1"/>
  <c r="B13" i="36" s="1"/>
  <c r="AK16" i="35" s="1"/>
  <c r="AH12" i="36"/>
  <c r="AI12" i="36" s="1"/>
  <c r="B12" i="36" s="1"/>
  <c r="AK15" i="35" s="1"/>
  <c r="AH11" i="36"/>
  <c r="AI11" i="36" s="1"/>
  <c r="B11" i="36" s="1"/>
  <c r="AK14" i="35" s="1"/>
  <c r="AH10" i="36"/>
  <c r="AI10" i="36" s="1"/>
  <c r="B10" i="36" s="1"/>
  <c r="AK13" i="35" s="1"/>
  <c r="AH9" i="36"/>
  <c r="AI9" i="36" s="1"/>
  <c r="B9" i="36" s="1"/>
  <c r="AK12" i="35" s="1"/>
  <c r="AH8" i="36"/>
  <c r="AI8" i="36" s="1"/>
  <c r="B8" i="36" s="1"/>
  <c r="AK11" i="35" s="1"/>
  <c r="AH7" i="36"/>
  <c r="AI7" i="36" s="1"/>
  <c r="B7" i="36" s="1"/>
  <c r="AK10" i="35" s="1"/>
  <c r="AH6" i="36"/>
  <c r="AI6" i="36" s="1"/>
  <c r="B6" i="36" s="1"/>
  <c r="AK9" i="35" s="1"/>
  <c r="AH5" i="36"/>
  <c r="AI5" i="36" s="1"/>
  <c r="B5" i="36" s="1"/>
  <c r="AK8" i="35" s="1"/>
  <c r="AH4" i="36"/>
  <c r="AI4" i="36" s="1"/>
  <c r="B4" i="36" s="1"/>
  <c r="AK7" i="35" s="1"/>
  <c r="AH3" i="36"/>
  <c r="AI3" i="36" s="1"/>
  <c r="AK6" i="35" l="1"/>
  <c r="N72" i="16"/>
  <c r="N71" i="16"/>
  <c r="N70" i="16"/>
  <c r="N78" i="16" s="1"/>
  <c r="N69" i="16"/>
  <c r="M72" i="16"/>
  <c r="M71" i="16"/>
  <c r="M70" i="16"/>
  <c r="M69" i="16"/>
  <c r="K71" i="16"/>
  <c r="K72" i="16" s="1"/>
  <c r="K80" i="16" s="1"/>
  <c r="J71" i="16"/>
  <c r="J79" i="16" s="1"/>
  <c r="K69" i="16"/>
  <c r="J69" i="16"/>
  <c r="I72" i="16"/>
  <c r="I71" i="16"/>
  <c r="I70" i="16"/>
  <c r="I69" i="16"/>
  <c r="G70" i="16"/>
  <c r="E69" i="16"/>
  <c r="E77" i="16"/>
  <c r="S80" i="16"/>
  <c r="R80" i="16"/>
  <c r="Q80" i="16"/>
  <c r="O80" i="16"/>
  <c r="N80" i="16"/>
  <c r="M80" i="16"/>
  <c r="L80" i="16"/>
  <c r="I80" i="16"/>
  <c r="G80" i="16"/>
  <c r="E80" i="16"/>
  <c r="S79" i="16"/>
  <c r="R79" i="16"/>
  <c r="Q79" i="16"/>
  <c r="O79" i="16"/>
  <c r="N79" i="16"/>
  <c r="M79" i="16"/>
  <c r="L79" i="16"/>
  <c r="K79" i="16"/>
  <c r="I79" i="16"/>
  <c r="H79" i="16"/>
  <c r="G79" i="16"/>
  <c r="F79" i="16"/>
  <c r="R78" i="16"/>
  <c r="Q78" i="16"/>
  <c r="P78" i="16"/>
  <c r="O78" i="16"/>
  <c r="M78" i="16"/>
  <c r="L78" i="16"/>
  <c r="I78" i="16"/>
  <c r="H78" i="16"/>
  <c r="E78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A80" i="16"/>
  <c r="A79" i="16"/>
  <c r="A78" i="16"/>
  <c r="A77" i="16"/>
  <c r="W80" i="16"/>
  <c r="B80" i="16" s="1"/>
  <c r="W79" i="16"/>
  <c r="B79" i="16" s="1"/>
  <c r="W78" i="16"/>
  <c r="B78" i="16" s="1"/>
  <c r="W77" i="16"/>
  <c r="B77" i="16" s="1"/>
  <c r="J72" i="16"/>
  <c r="J80" i="16" s="1"/>
  <c r="K70" i="16"/>
  <c r="K78" i="16" s="1"/>
  <c r="J70" i="16"/>
  <c r="J78" i="16" s="1"/>
  <c r="F70" i="16"/>
  <c r="F78" i="16" s="1"/>
  <c r="A72" i="16"/>
  <c r="A71" i="16"/>
  <c r="A70" i="16"/>
  <c r="A69" i="16"/>
  <c r="W69" i="16"/>
  <c r="B69" i="16" s="1"/>
  <c r="W72" i="16"/>
  <c r="B72" i="16" s="1"/>
  <c r="W71" i="16"/>
  <c r="B71" i="16" s="1"/>
  <c r="W70" i="16"/>
  <c r="B70" i="16" s="1"/>
  <c r="A37" i="16" l="1"/>
  <c r="C37" i="16"/>
  <c r="I37" i="16"/>
  <c r="W37" i="16"/>
  <c r="B37" i="16" s="1"/>
  <c r="A38" i="16"/>
  <c r="C38" i="16"/>
  <c r="I38" i="16"/>
  <c r="W38" i="16"/>
  <c r="B38" i="16" s="1"/>
  <c r="A39" i="16"/>
  <c r="C39" i="16"/>
  <c r="I39" i="16"/>
  <c r="W39" i="16"/>
  <c r="B39" i="16" s="1"/>
  <c r="B6" i="34" l="1"/>
  <c r="AG6" i="34" s="1"/>
  <c r="AF6" i="34"/>
  <c r="S34" i="29" l="1"/>
  <c r="S33" i="29"/>
  <c r="S32" i="29"/>
  <c r="S31" i="29"/>
  <c r="S30" i="29"/>
  <c r="S29" i="29"/>
  <c r="S28" i="29"/>
  <c r="S27" i="29"/>
  <c r="S26" i="29"/>
  <c r="S25" i="29"/>
  <c r="S24" i="29"/>
  <c r="S23" i="29"/>
  <c r="S17" i="29"/>
  <c r="S16" i="29"/>
  <c r="S15" i="29"/>
  <c r="S14" i="29"/>
  <c r="S13" i="29"/>
  <c r="S12" i="29"/>
  <c r="S11" i="29"/>
  <c r="S10" i="29"/>
  <c r="S9" i="29"/>
  <c r="S8" i="29"/>
  <c r="S7" i="29"/>
  <c r="S6" i="29"/>
  <c r="L22" i="33" l="1"/>
  <c r="K22" i="33"/>
  <c r="J22" i="33"/>
  <c r="I22" i="33"/>
  <c r="H22" i="33"/>
  <c r="G22" i="33"/>
  <c r="E22" i="33"/>
  <c r="A22" i="33"/>
  <c r="P22" i="33"/>
  <c r="B22" i="33" s="1"/>
  <c r="L20" i="33"/>
  <c r="K20" i="33"/>
  <c r="J20" i="33"/>
  <c r="I20" i="33"/>
  <c r="H20" i="33"/>
  <c r="G20" i="33"/>
  <c r="E20" i="33"/>
  <c r="L19" i="33"/>
  <c r="K19" i="33"/>
  <c r="J19" i="33"/>
  <c r="I19" i="33"/>
  <c r="H19" i="33"/>
  <c r="G19" i="33"/>
  <c r="E19" i="33"/>
  <c r="L18" i="33"/>
  <c r="K18" i="33"/>
  <c r="J18" i="33"/>
  <c r="I18" i="33"/>
  <c r="H18" i="33"/>
  <c r="G18" i="33"/>
  <c r="E18" i="33"/>
  <c r="L17" i="33"/>
  <c r="K17" i="33"/>
  <c r="J17" i="33"/>
  <c r="I17" i="33"/>
  <c r="H17" i="33"/>
  <c r="G17" i="33"/>
  <c r="E17" i="33"/>
  <c r="A20" i="33"/>
  <c r="A19" i="33"/>
  <c r="A18" i="33"/>
  <c r="A17" i="33"/>
  <c r="P20" i="33"/>
  <c r="B20" i="33" s="1"/>
  <c r="P19" i="33"/>
  <c r="B19" i="33" s="1"/>
  <c r="P18" i="33"/>
  <c r="B18" i="33" s="1"/>
  <c r="P17" i="33"/>
  <c r="B17" i="33" s="1"/>
  <c r="P14" i="33"/>
  <c r="P13" i="33"/>
  <c r="B13" i="33" s="1"/>
  <c r="P12" i="33"/>
  <c r="P11" i="33"/>
  <c r="B11" i="33" s="1"/>
  <c r="L15" i="33"/>
  <c r="L14" i="33"/>
  <c r="L13" i="33"/>
  <c r="L12" i="33"/>
  <c r="L11" i="33"/>
  <c r="K15" i="33"/>
  <c r="K14" i="33"/>
  <c r="K13" i="33"/>
  <c r="K12" i="33"/>
  <c r="K11" i="33"/>
  <c r="J15" i="33"/>
  <c r="J14" i="33"/>
  <c r="J13" i="33"/>
  <c r="J12" i="33"/>
  <c r="J11" i="33"/>
  <c r="I15" i="33"/>
  <c r="I14" i="33"/>
  <c r="I13" i="33"/>
  <c r="I12" i="33"/>
  <c r="I11" i="33"/>
  <c r="H15" i="33"/>
  <c r="H14" i="33"/>
  <c r="H13" i="33"/>
  <c r="H12" i="33"/>
  <c r="H11" i="33"/>
  <c r="G15" i="33"/>
  <c r="G14" i="33"/>
  <c r="G13" i="33"/>
  <c r="G12" i="33"/>
  <c r="G11" i="33"/>
  <c r="E15" i="33"/>
  <c r="E14" i="33"/>
  <c r="E13" i="33"/>
  <c r="E12" i="33"/>
  <c r="E11" i="33"/>
  <c r="B15" i="33"/>
  <c r="A15" i="33"/>
  <c r="B14" i="33"/>
  <c r="A14" i="33"/>
  <c r="A13" i="33"/>
  <c r="A12" i="33"/>
  <c r="A11" i="33"/>
  <c r="P15" i="33"/>
  <c r="B12" i="33"/>
  <c r="L9" i="33" l="1"/>
  <c r="L8" i="33"/>
  <c r="L7" i="33"/>
  <c r="K9" i="33"/>
  <c r="K8" i="33"/>
  <c r="K7" i="33"/>
  <c r="J9" i="33"/>
  <c r="J8" i="33"/>
  <c r="J7" i="33"/>
  <c r="I9" i="33"/>
  <c r="I8" i="33"/>
  <c r="I7" i="33"/>
  <c r="H9" i="33"/>
  <c r="H8" i="33"/>
  <c r="H7" i="33"/>
  <c r="G9" i="33"/>
  <c r="G8" i="33"/>
  <c r="G7" i="33" l="1"/>
  <c r="E9" i="33"/>
  <c r="E8" i="33"/>
  <c r="E7" i="33"/>
  <c r="P9" i="33"/>
  <c r="B9" i="33" s="1"/>
  <c r="P8" i="33"/>
  <c r="P7" i="33"/>
  <c r="A9" i="33"/>
  <c r="A8" i="33"/>
  <c r="A7" i="33"/>
  <c r="B25" i="32"/>
  <c r="B5" i="32"/>
  <c r="O31" i="32"/>
  <c r="P31" i="32" s="1"/>
  <c r="B31" i="32" s="1"/>
  <c r="O25" i="32"/>
  <c r="P25" i="32" s="1"/>
  <c r="O24" i="32"/>
  <c r="P24" i="32" s="1"/>
  <c r="B24" i="32" s="1"/>
  <c r="O23" i="32"/>
  <c r="P23" i="32" s="1"/>
  <c r="B23" i="32" s="1"/>
  <c r="O22" i="32"/>
  <c r="P22" i="32" s="1"/>
  <c r="B22" i="32" s="1"/>
  <c r="O16" i="32"/>
  <c r="P16" i="32" s="1"/>
  <c r="B16" i="32" s="1"/>
  <c r="O15" i="32"/>
  <c r="P15" i="32" s="1"/>
  <c r="B15" i="32" s="1"/>
  <c r="O14" i="32"/>
  <c r="P14" i="32" s="1"/>
  <c r="B14" i="32" s="1"/>
  <c r="O13" i="32"/>
  <c r="P13" i="32" s="1"/>
  <c r="B13" i="32" s="1"/>
  <c r="O12" i="32"/>
  <c r="P12" i="32" s="1"/>
  <c r="B12" i="32" s="1"/>
  <c r="O6" i="32"/>
  <c r="P6" i="32" s="1"/>
  <c r="B6" i="32" s="1"/>
  <c r="O5" i="32"/>
  <c r="P5" i="32" s="1"/>
  <c r="O4" i="32"/>
  <c r="P4" i="32" s="1"/>
  <c r="B4" i="32" s="1"/>
  <c r="B8" i="33" l="1"/>
  <c r="B7" i="33"/>
  <c r="L12" i="31" l="1"/>
  <c r="L11" i="31"/>
  <c r="L23" i="31" s="1"/>
  <c r="L10" i="31"/>
  <c r="L22" i="31" s="1"/>
  <c r="L9" i="31"/>
  <c r="L8" i="31"/>
  <c r="L7" i="31"/>
  <c r="L19" i="31" s="1"/>
  <c r="L20" i="31"/>
  <c r="L24" i="31"/>
  <c r="L6" i="31"/>
  <c r="L18" i="31" s="1"/>
  <c r="K12" i="31"/>
  <c r="K11" i="31"/>
  <c r="K10" i="31"/>
  <c r="K9" i="31"/>
  <c r="K21" i="31" s="1"/>
  <c r="K8" i="31"/>
  <c r="K20" i="31" s="1"/>
  <c r="K7" i="31"/>
  <c r="K19" i="31" s="1"/>
  <c r="K23" i="31"/>
  <c r="K6" i="31"/>
  <c r="K18" i="31" s="1"/>
  <c r="J12" i="31"/>
  <c r="J11" i="31"/>
  <c r="J23" i="31" s="1"/>
  <c r="J10" i="31"/>
  <c r="J22" i="31" s="1"/>
  <c r="J9" i="31"/>
  <c r="J21" i="31" s="1"/>
  <c r="J8" i="31"/>
  <c r="J20" i="31" s="1"/>
  <c r="J7" i="31"/>
  <c r="J19" i="31" s="1"/>
  <c r="J24" i="31"/>
  <c r="J6" i="31"/>
  <c r="I12" i="31"/>
  <c r="I11" i="31"/>
  <c r="I23" i="31" s="1"/>
  <c r="I10" i="31"/>
  <c r="I22" i="31" s="1"/>
  <c r="I9" i="31"/>
  <c r="I21" i="31" s="1"/>
  <c r="I8" i="31"/>
  <c r="I7" i="31"/>
  <c r="I19" i="31" s="1"/>
  <c r="I24" i="31"/>
  <c r="I6" i="31"/>
  <c r="I18" i="31" s="1"/>
  <c r="H12" i="31"/>
  <c r="H11" i="31"/>
  <c r="H10" i="31"/>
  <c r="H9" i="31"/>
  <c r="H21" i="31" s="1"/>
  <c r="H8" i="31"/>
  <c r="H20" i="31" s="1"/>
  <c r="H7" i="31"/>
  <c r="H19" i="31" s="1"/>
  <c r="H22" i="31"/>
  <c r="H24" i="31"/>
  <c r="H23" i="31"/>
  <c r="H6" i="31"/>
  <c r="K22" i="31"/>
  <c r="K24" i="31"/>
  <c r="H18" i="31"/>
  <c r="G12" i="31"/>
  <c r="G24" i="31" s="1"/>
  <c r="G11" i="31"/>
  <c r="G23" i="31" s="1"/>
  <c r="G10" i="31"/>
  <c r="G9" i="31"/>
  <c r="G8" i="31"/>
  <c r="G20" i="31" s="1"/>
  <c r="G7" i="31"/>
  <c r="G19" i="31" s="1"/>
  <c r="G21" i="31"/>
  <c r="G6" i="31"/>
  <c r="E12" i="31"/>
  <c r="E24" i="31" s="1"/>
  <c r="E11" i="31"/>
  <c r="E23" i="31" s="1"/>
  <c r="E10" i="31"/>
  <c r="E22" i="31" s="1"/>
  <c r="E9" i="31"/>
  <c r="E21" i="31" s="1"/>
  <c r="E8" i="31"/>
  <c r="E20" i="31" s="1"/>
  <c r="E7" i="31"/>
  <c r="E19" i="31" s="1"/>
  <c r="E6" i="31"/>
  <c r="E18" i="31" s="1"/>
  <c r="P24" i="31"/>
  <c r="B24" i="31" s="1"/>
  <c r="P23" i="31"/>
  <c r="B23" i="31" s="1"/>
  <c r="P9" i="31"/>
  <c r="B9" i="31" s="1"/>
  <c r="P8" i="31"/>
  <c r="B8" i="31" s="1"/>
  <c r="P7" i="31"/>
  <c r="B7" i="31" s="1"/>
  <c r="A6" i="31"/>
  <c r="A11" i="31"/>
  <c r="A7" i="31"/>
  <c r="F24" i="31"/>
  <c r="C24" i="31"/>
  <c r="A24" i="31"/>
  <c r="F23" i="31"/>
  <c r="C23" i="31"/>
  <c r="A23" i="31"/>
  <c r="P22" i="31"/>
  <c r="B22" i="31" s="1"/>
  <c r="F22" i="31"/>
  <c r="C22" i="31"/>
  <c r="A22" i="31"/>
  <c r="P21" i="31"/>
  <c r="B21" i="31" s="1"/>
  <c r="F21" i="31"/>
  <c r="C21" i="31"/>
  <c r="A21" i="31"/>
  <c r="P20" i="31"/>
  <c r="B20" i="31" s="1"/>
  <c r="F20" i="31"/>
  <c r="C20" i="31"/>
  <c r="A20" i="31"/>
  <c r="P19" i="31"/>
  <c r="B19" i="31" s="1"/>
  <c r="F19" i="31"/>
  <c r="C19" i="31"/>
  <c r="A19" i="31"/>
  <c r="P18" i="31"/>
  <c r="B18" i="31" s="1"/>
  <c r="F18" i="31"/>
  <c r="C18" i="31"/>
  <c r="A18" i="31"/>
  <c r="A12" i="31"/>
  <c r="P10" i="31"/>
  <c r="B10" i="31" s="1"/>
  <c r="G22" i="31"/>
  <c r="A10" i="31"/>
  <c r="L21" i="31"/>
  <c r="A9" i="31"/>
  <c r="I20" i="31"/>
  <c r="A8" i="31"/>
  <c r="P6" i="31"/>
  <c r="B6" i="31" s="1"/>
  <c r="J18" i="31"/>
  <c r="G18" i="31"/>
  <c r="P11" i="31" l="1"/>
  <c r="B11" i="31" s="1"/>
  <c r="P12" i="31"/>
  <c r="B12" i="31" s="1"/>
  <c r="B16" i="30"/>
  <c r="B13" i="30"/>
  <c r="B12" i="30"/>
  <c r="B9" i="30"/>
  <c r="B8" i="30"/>
  <c r="B5" i="30"/>
  <c r="B4" i="30"/>
  <c r="O3" i="30"/>
  <c r="P3" i="30" s="1"/>
  <c r="B3" i="30" s="1"/>
  <c r="O16" i="30"/>
  <c r="P16" i="30" s="1"/>
  <c r="O15" i="30"/>
  <c r="P15" i="30" s="1"/>
  <c r="B15" i="30" s="1"/>
  <c r="O14" i="30"/>
  <c r="P14" i="30" s="1"/>
  <c r="B14" i="30" s="1"/>
  <c r="O13" i="30"/>
  <c r="P13" i="30" s="1"/>
  <c r="O12" i="30"/>
  <c r="P12" i="30" s="1"/>
  <c r="O11" i="30"/>
  <c r="P11" i="30" s="1"/>
  <c r="B11" i="30" s="1"/>
  <c r="O10" i="30"/>
  <c r="P10" i="30" s="1"/>
  <c r="B10" i="30" s="1"/>
  <c r="O9" i="30"/>
  <c r="P9" i="30" s="1"/>
  <c r="O8" i="30"/>
  <c r="P8" i="30" s="1"/>
  <c r="O7" i="30"/>
  <c r="P7" i="30" s="1"/>
  <c r="B7" i="30" s="1"/>
  <c r="O6" i="30"/>
  <c r="P6" i="30" s="1"/>
  <c r="B6" i="30" s="1"/>
  <c r="O5" i="30"/>
  <c r="P5" i="30" s="1"/>
  <c r="O4" i="30"/>
  <c r="P4" i="30" s="1"/>
  <c r="O17" i="29" l="1"/>
  <c r="O16" i="29"/>
  <c r="O15" i="29"/>
  <c r="O14" i="29"/>
  <c r="O13" i="29"/>
  <c r="O12" i="29"/>
  <c r="O11" i="29"/>
  <c r="O10" i="29"/>
  <c r="O9" i="29"/>
  <c r="O8" i="29"/>
  <c r="O7" i="29"/>
  <c r="O6" i="29"/>
  <c r="O33" i="29" l="1"/>
  <c r="O31" i="29"/>
  <c r="O29" i="29"/>
  <c r="O23" i="29"/>
  <c r="N17" i="29"/>
  <c r="N16" i="29"/>
  <c r="N15" i="29"/>
  <c r="N32" i="29" s="1"/>
  <c r="N14" i="29"/>
  <c r="N13" i="29"/>
  <c r="N12" i="29"/>
  <c r="N29" i="29" s="1"/>
  <c r="N11" i="29"/>
  <c r="N28" i="29" s="1"/>
  <c r="N10" i="29"/>
  <c r="N9" i="29"/>
  <c r="N8" i="29"/>
  <c r="N7" i="29"/>
  <c r="N24" i="29" s="1"/>
  <c r="N31" i="29"/>
  <c r="N6" i="29"/>
  <c r="N23" i="29" s="1"/>
  <c r="M17" i="29"/>
  <c r="M16" i="29"/>
  <c r="M15" i="29"/>
  <c r="M14" i="29"/>
  <c r="M31" i="29" s="1"/>
  <c r="M13" i="29"/>
  <c r="M12" i="29"/>
  <c r="M29" i="29" s="1"/>
  <c r="M11" i="29"/>
  <c r="M28" i="29" s="1"/>
  <c r="M10" i="29"/>
  <c r="M9" i="29"/>
  <c r="M8" i="29"/>
  <c r="M7" i="29"/>
  <c r="M30" i="29"/>
  <c r="M33" i="29"/>
  <c r="M6" i="29"/>
  <c r="L17" i="29"/>
  <c r="K17" i="29"/>
  <c r="K34" i="29" s="1"/>
  <c r="L16" i="29"/>
  <c r="L33" i="29" s="1"/>
  <c r="K16" i="29"/>
  <c r="L15" i="29"/>
  <c r="L32" i="29" s="1"/>
  <c r="K15" i="29"/>
  <c r="K32" i="29" s="1"/>
  <c r="L14" i="29"/>
  <c r="L31" i="29" s="1"/>
  <c r="K14" i="29"/>
  <c r="K31" i="29" s="1"/>
  <c r="L13" i="29"/>
  <c r="K13" i="29"/>
  <c r="K30" i="29" s="1"/>
  <c r="L12" i="29"/>
  <c r="L29" i="29" s="1"/>
  <c r="K12" i="29"/>
  <c r="L11" i="29"/>
  <c r="K11" i="29"/>
  <c r="K28" i="29" s="1"/>
  <c r="L10" i="29"/>
  <c r="L27" i="29" s="1"/>
  <c r="K10" i="29"/>
  <c r="K27" i="29" s="1"/>
  <c r="L9" i="29"/>
  <c r="L26" i="29" s="1"/>
  <c r="K9" i="29"/>
  <c r="K26" i="29" s="1"/>
  <c r="L8" i="29"/>
  <c r="L25" i="29" s="1"/>
  <c r="K8" i="29"/>
  <c r="L7" i="29"/>
  <c r="L24" i="29" s="1"/>
  <c r="K7" i="29"/>
  <c r="K24" i="29" s="1"/>
  <c r="L28" i="29"/>
  <c r="L30" i="29"/>
  <c r="L34" i="29"/>
  <c r="K33" i="29"/>
  <c r="K29" i="29"/>
  <c r="K25" i="29"/>
  <c r="L6" i="29"/>
  <c r="K6" i="29"/>
  <c r="J17" i="29"/>
  <c r="J34" i="29" s="1"/>
  <c r="J16" i="29"/>
  <c r="J33" i="29" s="1"/>
  <c r="J15" i="29"/>
  <c r="J14" i="29"/>
  <c r="J13" i="29"/>
  <c r="J30" i="29" s="1"/>
  <c r="J12" i="29"/>
  <c r="J29" i="29" s="1"/>
  <c r="J11" i="29"/>
  <c r="J10" i="29"/>
  <c r="J9" i="29"/>
  <c r="J26" i="29" s="1"/>
  <c r="J8" i="29"/>
  <c r="J25" i="29" s="1"/>
  <c r="J7" i="29"/>
  <c r="J27" i="29"/>
  <c r="J31" i="29"/>
  <c r="J6" i="29"/>
  <c r="J23" i="29" s="1"/>
  <c r="I17" i="29"/>
  <c r="I16" i="29"/>
  <c r="I33" i="29" s="1"/>
  <c r="I15" i="29"/>
  <c r="I32" i="29" s="1"/>
  <c r="I14" i="29"/>
  <c r="I13" i="29"/>
  <c r="I12" i="29"/>
  <c r="I11" i="29"/>
  <c r="I10" i="29"/>
  <c r="I27" i="29" s="1"/>
  <c r="I9" i="29"/>
  <c r="I26" i="29" s="1"/>
  <c r="I8" i="29"/>
  <c r="I7" i="29"/>
  <c r="I24" i="29" s="1"/>
  <c r="I6" i="29"/>
  <c r="I23" i="29" s="1"/>
  <c r="H17" i="29"/>
  <c r="H16" i="29"/>
  <c r="H15" i="29"/>
  <c r="H14" i="29"/>
  <c r="H13" i="29"/>
  <c r="H12" i="29"/>
  <c r="H11" i="29"/>
  <c r="H10" i="29"/>
  <c r="H9" i="29"/>
  <c r="H8" i="29"/>
  <c r="H7" i="29"/>
  <c r="H6" i="29"/>
  <c r="G17" i="29"/>
  <c r="G16" i="29"/>
  <c r="G15" i="29"/>
  <c r="G32" i="29" s="1"/>
  <c r="G14" i="29"/>
  <c r="G31" i="29" s="1"/>
  <c r="G13" i="29"/>
  <c r="G12" i="29"/>
  <c r="G29" i="29" s="1"/>
  <c r="G11" i="29"/>
  <c r="G28" i="29" s="1"/>
  <c r="G10" i="29"/>
  <c r="G27" i="29" s="1"/>
  <c r="G9" i="29"/>
  <c r="G8" i="29"/>
  <c r="G25" i="29" s="1"/>
  <c r="G7" i="29"/>
  <c r="G24" i="29" s="1"/>
  <c r="G26" i="29"/>
  <c r="G30" i="29"/>
  <c r="G33" i="29"/>
  <c r="G6" i="29"/>
  <c r="E17" i="29"/>
  <c r="E34" i="29" s="1"/>
  <c r="E16" i="29"/>
  <c r="E15" i="29"/>
  <c r="E32" i="29" s="1"/>
  <c r="E14" i="29"/>
  <c r="E31" i="29" s="1"/>
  <c r="E13" i="29"/>
  <c r="E30" i="29" s="1"/>
  <c r="E12" i="29"/>
  <c r="E11" i="29"/>
  <c r="E10" i="29"/>
  <c r="E27" i="29" s="1"/>
  <c r="E9" i="29"/>
  <c r="E26" i="29" s="1"/>
  <c r="E8" i="29"/>
  <c r="E7" i="29"/>
  <c r="E24" i="29" s="1"/>
  <c r="E6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B15" i="29"/>
  <c r="B12" i="29"/>
  <c r="B11" i="29"/>
  <c r="B10" i="29"/>
  <c r="B9" i="29"/>
  <c r="B8" i="29"/>
  <c r="B7" i="29"/>
  <c r="W23" i="16"/>
  <c r="W7" i="16"/>
  <c r="W6" i="16"/>
  <c r="W22" i="16"/>
  <c r="W21" i="16"/>
  <c r="B33" i="29"/>
  <c r="B31" i="29"/>
  <c r="B23" i="29"/>
  <c r="A6" i="29"/>
  <c r="A15" i="29"/>
  <c r="A14" i="29"/>
  <c r="A12" i="29"/>
  <c r="A10" i="29"/>
  <c r="A7" i="29"/>
  <c r="A9" i="29"/>
  <c r="A17" i="29"/>
  <c r="A11" i="29"/>
  <c r="B34" i="29"/>
  <c r="F34" i="29"/>
  <c r="A34" i="29"/>
  <c r="F33" i="29"/>
  <c r="A33" i="29"/>
  <c r="B32" i="29"/>
  <c r="F32" i="29"/>
  <c r="A32" i="29"/>
  <c r="F31" i="29"/>
  <c r="A31" i="29"/>
  <c r="F30" i="29"/>
  <c r="B30" i="29"/>
  <c r="A30" i="29"/>
  <c r="F29" i="29"/>
  <c r="A29" i="29"/>
  <c r="B28" i="29"/>
  <c r="F28" i="29"/>
  <c r="A28" i="29"/>
  <c r="B27" i="29"/>
  <c r="F27" i="29"/>
  <c r="A27" i="29"/>
  <c r="B26" i="29"/>
  <c r="F26" i="29"/>
  <c r="A26" i="29"/>
  <c r="B25" i="29"/>
  <c r="F25" i="29"/>
  <c r="A25" i="29"/>
  <c r="B24" i="29"/>
  <c r="F24" i="29"/>
  <c r="A24" i="29"/>
  <c r="F23" i="29"/>
  <c r="A23" i="29"/>
  <c r="B17" i="29"/>
  <c r="O34" i="29"/>
  <c r="N34" i="29"/>
  <c r="M34" i="29"/>
  <c r="I34" i="29"/>
  <c r="G34" i="29"/>
  <c r="B16" i="29"/>
  <c r="N33" i="29"/>
  <c r="E33" i="29"/>
  <c r="A16" i="29"/>
  <c r="O32" i="29"/>
  <c r="M32" i="29"/>
  <c r="J32" i="29"/>
  <c r="I31" i="29"/>
  <c r="B13" i="29"/>
  <c r="O30" i="29"/>
  <c r="N30" i="29"/>
  <c r="I30" i="29"/>
  <c r="A13" i="29"/>
  <c r="I29" i="29"/>
  <c r="E29" i="29"/>
  <c r="O28" i="29"/>
  <c r="J28" i="29"/>
  <c r="I28" i="29"/>
  <c r="E28" i="29"/>
  <c r="O27" i="29"/>
  <c r="N27" i="29"/>
  <c r="M27" i="29"/>
  <c r="O26" i="29"/>
  <c r="N26" i="29"/>
  <c r="M26" i="29"/>
  <c r="O25" i="29"/>
  <c r="N25" i="29"/>
  <c r="M25" i="29"/>
  <c r="I25" i="29"/>
  <c r="E25" i="29"/>
  <c r="A8" i="29"/>
  <c r="O24" i="29"/>
  <c r="M24" i="29"/>
  <c r="J24" i="29"/>
  <c r="M23" i="29"/>
  <c r="L23" i="29"/>
  <c r="K23" i="29"/>
  <c r="G23" i="29"/>
  <c r="E23" i="29"/>
  <c r="O27" i="26"/>
  <c r="P27" i="26" s="1"/>
  <c r="B27" i="26" s="1"/>
  <c r="O26" i="26"/>
  <c r="P26" i="26" s="1"/>
  <c r="B26" i="26" s="1"/>
  <c r="O25" i="26"/>
  <c r="P25" i="26" s="1"/>
  <c r="B25" i="26" s="1"/>
  <c r="O24" i="26"/>
  <c r="P24" i="26" s="1"/>
  <c r="B24" i="26" s="1"/>
  <c r="O23" i="26"/>
  <c r="P23" i="26" s="1"/>
  <c r="B23" i="26" s="1"/>
  <c r="O22" i="26"/>
  <c r="P22" i="26" s="1"/>
  <c r="B22" i="26" s="1"/>
  <c r="O21" i="26"/>
  <c r="P21" i="26" s="1"/>
  <c r="B21" i="26" s="1"/>
  <c r="O20" i="26"/>
  <c r="P20" i="26" s="1"/>
  <c r="B20" i="26" s="1"/>
  <c r="O19" i="26"/>
  <c r="P19" i="26" s="1"/>
  <c r="B19" i="26" s="1"/>
  <c r="O18" i="26"/>
  <c r="P18" i="26" s="1"/>
  <c r="B18" i="26" s="1"/>
  <c r="O17" i="26"/>
  <c r="P17" i="26" s="1"/>
  <c r="B17" i="26" s="1"/>
  <c r="O16" i="26"/>
  <c r="P16" i="26" s="1"/>
  <c r="B16" i="26" s="1"/>
  <c r="O15" i="26"/>
  <c r="P15" i="26" s="1"/>
  <c r="B15" i="26" s="1"/>
  <c r="O14" i="26"/>
  <c r="P14" i="26" s="1"/>
  <c r="B14" i="26" s="1"/>
  <c r="O13" i="26"/>
  <c r="P13" i="26" s="1"/>
  <c r="B13" i="26" s="1"/>
  <c r="O12" i="26"/>
  <c r="P12" i="26" s="1"/>
  <c r="B12" i="26" s="1"/>
  <c r="O11" i="26"/>
  <c r="P11" i="26" s="1"/>
  <c r="B11" i="26" s="1"/>
  <c r="O10" i="26"/>
  <c r="P10" i="26" s="1"/>
  <c r="B10" i="26" s="1"/>
  <c r="O9" i="26"/>
  <c r="P9" i="26" s="1"/>
  <c r="B9" i="26" s="1"/>
  <c r="O8" i="26"/>
  <c r="P8" i="26" s="1"/>
  <c r="B8" i="26" s="1"/>
  <c r="O7" i="26"/>
  <c r="P7" i="26" s="1"/>
  <c r="B7" i="26" s="1"/>
  <c r="O6" i="26"/>
  <c r="P6" i="26" s="1"/>
  <c r="B6" i="26" s="1"/>
  <c r="O5" i="26"/>
  <c r="P5" i="26" s="1"/>
  <c r="B5" i="26" s="1"/>
  <c r="O4" i="26"/>
  <c r="P4" i="26" s="1"/>
  <c r="B4" i="26" s="1"/>
  <c r="B29" i="29" l="1"/>
  <c r="B14" i="29"/>
  <c r="B6" i="29"/>
  <c r="P31" i="16"/>
  <c r="P62" i="16" s="1"/>
  <c r="P30" i="16"/>
  <c r="P61" i="16" s="1"/>
  <c r="P29" i="16"/>
  <c r="P60" i="16" s="1"/>
  <c r="P28" i="16"/>
  <c r="P59" i="16" s="1"/>
  <c r="P27" i="16"/>
  <c r="P58" i="16" s="1"/>
  <c r="P26" i="16"/>
  <c r="P57" i="16" s="1"/>
  <c r="P25" i="16"/>
  <c r="P56" i="16" s="1"/>
  <c r="P24" i="16"/>
  <c r="P55" i="16" s="1"/>
  <c r="P23" i="16"/>
  <c r="P54" i="16" s="1"/>
  <c r="P22" i="16"/>
  <c r="P53" i="16" s="1"/>
  <c r="P21" i="16"/>
  <c r="P52" i="16" s="1"/>
  <c r="P20" i="16"/>
  <c r="P19" i="16"/>
  <c r="P18" i="16"/>
  <c r="P49" i="16" s="1"/>
  <c r="P17" i="16"/>
  <c r="P48" i="16" s="1"/>
  <c r="P16" i="16"/>
  <c r="P47" i="16" s="1"/>
  <c r="P15" i="16"/>
  <c r="P46" i="16" s="1"/>
  <c r="P14" i="16"/>
  <c r="P45" i="16" s="1"/>
  <c r="P13" i="16"/>
  <c r="P44" i="16" s="1"/>
  <c r="P12" i="16"/>
  <c r="P43" i="16" s="1"/>
  <c r="P11" i="16"/>
  <c r="P42" i="16" s="1"/>
  <c r="P10" i="16"/>
  <c r="P41" i="16" s="1"/>
  <c r="P9" i="16"/>
  <c r="P40" i="16" s="1"/>
  <c r="P8" i="16"/>
  <c r="P39" i="16" s="1"/>
  <c r="P7" i="16"/>
  <c r="P38" i="16" s="1"/>
  <c r="P6" i="16"/>
  <c r="P37" i="16" s="1"/>
  <c r="Q31" i="16"/>
  <c r="Q62" i="16" s="1"/>
  <c r="Q30" i="16"/>
  <c r="Q61" i="16" s="1"/>
  <c r="Q29" i="16"/>
  <c r="Q60" i="16" s="1"/>
  <c r="Q28" i="16"/>
  <c r="Q59" i="16" s="1"/>
  <c r="Q27" i="16"/>
  <c r="Q58" i="16" s="1"/>
  <c r="Q26" i="16"/>
  <c r="Q57" i="16" s="1"/>
  <c r="Q25" i="16"/>
  <c r="Q56" i="16" s="1"/>
  <c r="Q24" i="16"/>
  <c r="Q55" i="16" s="1"/>
  <c r="Q23" i="16"/>
  <c r="Q54" i="16" s="1"/>
  <c r="Q22" i="16"/>
  <c r="Q53" i="16" s="1"/>
  <c r="Q21" i="16"/>
  <c r="Q52" i="16" s="1"/>
  <c r="Q20" i="16"/>
  <c r="Q51" i="16" s="1"/>
  <c r="Q19" i="16"/>
  <c r="Q50" i="16" s="1"/>
  <c r="Q18" i="16"/>
  <c r="Q49" i="16" s="1"/>
  <c r="Q17" i="16"/>
  <c r="Q48" i="16" s="1"/>
  <c r="Q16" i="16"/>
  <c r="Q47" i="16" s="1"/>
  <c r="Q15" i="16"/>
  <c r="Q46" i="16" s="1"/>
  <c r="Q14" i="16"/>
  <c r="Q45" i="16" s="1"/>
  <c r="Q13" i="16"/>
  <c r="Q44" i="16" s="1"/>
  <c r="Q12" i="16"/>
  <c r="Q43" i="16" s="1"/>
  <c r="Q11" i="16"/>
  <c r="Q42" i="16" s="1"/>
  <c r="Q10" i="16"/>
  <c r="Q41" i="16" s="1"/>
  <c r="Q9" i="16"/>
  <c r="Q40" i="16" s="1"/>
  <c r="Q8" i="16"/>
  <c r="Q39" i="16" s="1"/>
  <c r="Q7" i="16"/>
  <c r="Q38" i="16" s="1"/>
  <c r="Q6" i="16"/>
  <c r="Q37" i="16" s="1"/>
  <c r="R31" i="16"/>
  <c r="R62" i="16" s="1"/>
  <c r="R30" i="16"/>
  <c r="R61" i="16" s="1"/>
  <c r="R29" i="16"/>
  <c r="R60" i="16" s="1"/>
  <c r="R28" i="16"/>
  <c r="R59" i="16" s="1"/>
  <c r="R27" i="16"/>
  <c r="R58" i="16" s="1"/>
  <c r="R26" i="16"/>
  <c r="R57" i="16" s="1"/>
  <c r="R25" i="16"/>
  <c r="R56" i="16" s="1"/>
  <c r="R24" i="16"/>
  <c r="R55" i="16" s="1"/>
  <c r="R23" i="16"/>
  <c r="R54" i="16" s="1"/>
  <c r="R22" i="16"/>
  <c r="R53" i="16" s="1"/>
  <c r="R21" i="16"/>
  <c r="R52" i="16" s="1"/>
  <c r="R20" i="16"/>
  <c r="R51" i="16" s="1"/>
  <c r="R19" i="16"/>
  <c r="R50" i="16" s="1"/>
  <c r="R18" i="16"/>
  <c r="R49" i="16" s="1"/>
  <c r="R17" i="16"/>
  <c r="R48" i="16" s="1"/>
  <c r="R16" i="16"/>
  <c r="R47" i="16" s="1"/>
  <c r="R15" i="16"/>
  <c r="R46" i="16" s="1"/>
  <c r="R14" i="16"/>
  <c r="R45" i="16" s="1"/>
  <c r="R13" i="16"/>
  <c r="R44" i="16" s="1"/>
  <c r="R12" i="16"/>
  <c r="R43" i="16" s="1"/>
  <c r="R11" i="16"/>
  <c r="R42" i="16" s="1"/>
  <c r="R10" i="16"/>
  <c r="R41" i="16" s="1"/>
  <c r="R9" i="16"/>
  <c r="R40" i="16" s="1"/>
  <c r="R8" i="16"/>
  <c r="R39" i="16" s="1"/>
  <c r="R7" i="16"/>
  <c r="R38" i="16" s="1"/>
  <c r="R6" i="16"/>
  <c r="R37" i="16" s="1"/>
  <c r="S31" i="16"/>
  <c r="S62" i="16" s="1"/>
  <c r="S30" i="16"/>
  <c r="S61" i="16" s="1"/>
  <c r="S29" i="16"/>
  <c r="S60" i="16" s="1"/>
  <c r="S28" i="16"/>
  <c r="S59" i="16" s="1"/>
  <c r="S27" i="16"/>
  <c r="S58" i="16" s="1"/>
  <c r="S26" i="16"/>
  <c r="S57" i="16" s="1"/>
  <c r="S25" i="16"/>
  <c r="S56" i="16" s="1"/>
  <c r="S24" i="16"/>
  <c r="S55" i="16" s="1"/>
  <c r="S23" i="16"/>
  <c r="S54" i="16" s="1"/>
  <c r="S22" i="16"/>
  <c r="S53" i="16" s="1"/>
  <c r="S21" i="16"/>
  <c r="S52" i="16" s="1"/>
  <c r="S20" i="16"/>
  <c r="S51" i="16" s="1"/>
  <c r="S19" i="16"/>
  <c r="S50" i="16" s="1"/>
  <c r="S18" i="16"/>
  <c r="S49" i="16" s="1"/>
  <c r="S17" i="16"/>
  <c r="S48" i="16" s="1"/>
  <c r="S16" i="16"/>
  <c r="S15" i="16"/>
  <c r="S46" i="16" s="1"/>
  <c r="S14" i="16"/>
  <c r="S45" i="16" s="1"/>
  <c r="S13" i="16"/>
  <c r="S44" i="16" s="1"/>
  <c r="S12" i="16"/>
  <c r="S43" i="16" s="1"/>
  <c r="S11" i="16"/>
  <c r="S42" i="16" s="1"/>
  <c r="S10" i="16"/>
  <c r="S41" i="16" s="1"/>
  <c r="S9" i="16"/>
  <c r="S40" i="16" s="1"/>
  <c r="S8" i="16"/>
  <c r="S39" i="16" s="1"/>
  <c r="S7" i="16"/>
  <c r="S38" i="16" s="1"/>
  <c r="S6" i="16"/>
  <c r="S37" i="16" s="1"/>
  <c r="E6" i="16"/>
  <c r="E37" i="16" s="1"/>
  <c r="P50" i="16" l="1"/>
  <c r="P71" i="16"/>
  <c r="P79" i="16" s="1"/>
  <c r="P51" i="16"/>
  <c r="P72" i="16"/>
  <c r="P80" i="16" s="1"/>
  <c r="S47" i="16"/>
  <c r="S70" i="16"/>
  <c r="S78" i="16" s="1"/>
  <c r="H31" i="16"/>
  <c r="H62" i="16" s="1"/>
  <c r="G31" i="16"/>
  <c r="G62" i="16" s="1"/>
  <c r="F31" i="16"/>
  <c r="F62" i="16" s="1"/>
  <c r="H30" i="16"/>
  <c r="H61" i="16" s="1"/>
  <c r="G30" i="16"/>
  <c r="G61" i="16" s="1"/>
  <c r="F30" i="16"/>
  <c r="F61" i="16" s="1"/>
  <c r="H29" i="16"/>
  <c r="H60" i="16" s="1"/>
  <c r="G29" i="16"/>
  <c r="G60" i="16" s="1"/>
  <c r="F29" i="16"/>
  <c r="F60" i="16" s="1"/>
  <c r="H28" i="16"/>
  <c r="H59" i="16" s="1"/>
  <c r="G28" i="16"/>
  <c r="G59" i="16" s="1"/>
  <c r="F28" i="16"/>
  <c r="F59" i="16" s="1"/>
  <c r="H27" i="16"/>
  <c r="H58" i="16" s="1"/>
  <c r="G27" i="16"/>
  <c r="G58" i="16" s="1"/>
  <c r="F27" i="16"/>
  <c r="F58" i="16" s="1"/>
  <c r="H26" i="16"/>
  <c r="H57" i="16" s="1"/>
  <c r="G26" i="16"/>
  <c r="G57" i="16" s="1"/>
  <c r="F26" i="16"/>
  <c r="F57" i="16" s="1"/>
  <c r="H25" i="16"/>
  <c r="H56" i="16" s="1"/>
  <c r="G25" i="16"/>
  <c r="G56" i="16" s="1"/>
  <c r="F25" i="16"/>
  <c r="F56" i="16" s="1"/>
  <c r="H24" i="16"/>
  <c r="H55" i="16" s="1"/>
  <c r="G24" i="16"/>
  <c r="G55" i="16" s="1"/>
  <c r="F24" i="16"/>
  <c r="F55" i="16" s="1"/>
  <c r="H23" i="16"/>
  <c r="H54" i="16" s="1"/>
  <c r="G23" i="16"/>
  <c r="G54" i="16" s="1"/>
  <c r="F23" i="16"/>
  <c r="F54" i="16" s="1"/>
  <c r="H22" i="16"/>
  <c r="H53" i="16" s="1"/>
  <c r="G22" i="16"/>
  <c r="G53" i="16" s="1"/>
  <c r="F22" i="16"/>
  <c r="F53" i="16" s="1"/>
  <c r="H21" i="16"/>
  <c r="H52" i="16" s="1"/>
  <c r="G21" i="16"/>
  <c r="G52" i="16" s="1"/>
  <c r="F21" i="16"/>
  <c r="F52" i="16" s="1"/>
  <c r="H20" i="16"/>
  <c r="G20" i="16"/>
  <c r="G51" i="16" s="1"/>
  <c r="F20" i="16"/>
  <c r="H19" i="16"/>
  <c r="H50" i="16" s="1"/>
  <c r="G19" i="16"/>
  <c r="G50" i="16" s="1"/>
  <c r="F19" i="16"/>
  <c r="F50" i="16" s="1"/>
  <c r="H18" i="16"/>
  <c r="H49" i="16" s="1"/>
  <c r="G18" i="16"/>
  <c r="F18" i="16"/>
  <c r="F49" i="16" s="1"/>
  <c r="H17" i="16"/>
  <c r="H48" i="16" s="1"/>
  <c r="G17" i="16"/>
  <c r="G48" i="16" s="1"/>
  <c r="F17" i="16"/>
  <c r="F48" i="16" s="1"/>
  <c r="H16" i="16"/>
  <c r="H47" i="16" s="1"/>
  <c r="G16" i="16"/>
  <c r="G47" i="16" s="1"/>
  <c r="F16" i="16"/>
  <c r="F47" i="16" s="1"/>
  <c r="H15" i="16"/>
  <c r="H46" i="16" s="1"/>
  <c r="G15" i="16"/>
  <c r="G46" i="16" s="1"/>
  <c r="F15" i="16"/>
  <c r="F46" i="16" s="1"/>
  <c r="H14" i="16"/>
  <c r="H45" i="16" s="1"/>
  <c r="G14" i="16"/>
  <c r="G45" i="16" s="1"/>
  <c r="F14" i="16"/>
  <c r="F45" i="16" s="1"/>
  <c r="H13" i="16"/>
  <c r="H44" i="16" s="1"/>
  <c r="G13" i="16"/>
  <c r="G44" i="16" s="1"/>
  <c r="F13" i="16"/>
  <c r="F44" i="16" s="1"/>
  <c r="H12" i="16"/>
  <c r="H43" i="16" s="1"/>
  <c r="G12" i="16"/>
  <c r="G43" i="16" s="1"/>
  <c r="F12" i="16"/>
  <c r="F43" i="16" s="1"/>
  <c r="H11" i="16"/>
  <c r="H42" i="16" s="1"/>
  <c r="G11" i="16"/>
  <c r="G42" i="16" s="1"/>
  <c r="F11" i="16"/>
  <c r="F42" i="16" s="1"/>
  <c r="H10" i="16"/>
  <c r="H41" i="16" s="1"/>
  <c r="G10" i="16"/>
  <c r="G41" i="16" s="1"/>
  <c r="F10" i="16"/>
  <c r="F41" i="16" s="1"/>
  <c r="H9" i="16"/>
  <c r="H40" i="16" s="1"/>
  <c r="G9" i="16"/>
  <c r="G40" i="16" s="1"/>
  <c r="F9" i="16"/>
  <c r="F40" i="16" s="1"/>
  <c r="H8" i="16"/>
  <c r="H39" i="16" s="1"/>
  <c r="G8" i="16"/>
  <c r="G39" i="16" s="1"/>
  <c r="F8" i="16"/>
  <c r="F39" i="16" s="1"/>
  <c r="H7" i="16"/>
  <c r="H38" i="16" s="1"/>
  <c r="G7" i="16"/>
  <c r="G38" i="16" s="1"/>
  <c r="F7" i="16"/>
  <c r="F38" i="16" s="1"/>
  <c r="H6" i="16"/>
  <c r="H37" i="16" s="1"/>
  <c r="G6" i="16"/>
  <c r="G37" i="16" s="1"/>
  <c r="F6" i="16"/>
  <c r="F37" i="16" s="1"/>
  <c r="O31" i="16"/>
  <c r="O62" i="16" s="1"/>
  <c r="N31" i="16"/>
  <c r="N62" i="16" s="1"/>
  <c r="M31" i="16"/>
  <c r="M62" i="16" s="1"/>
  <c r="L31" i="16"/>
  <c r="L62" i="16" s="1"/>
  <c r="K31" i="16"/>
  <c r="K62" i="16" s="1"/>
  <c r="J31" i="16"/>
  <c r="J62" i="16" s="1"/>
  <c r="E31" i="16"/>
  <c r="E62" i="16" s="1"/>
  <c r="O30" i="16"/>
  <c r="O61" i="16" s="1"/>
  <c r="N30" i="16"/>
  <c r="N61" i="16" s="1"/>
  <c r="M30" i="16"/>
  <c r="M61" i="16" s="1"/>
  <c r="L30" i="16"/>
  <c r="L61" i="16" s="1"/>
  <c r="K30" i="16"/>
  <c r="K61" i="16" s="1"/>
  <c r="J30" i="16"/>
  <c r="J61" i="16" s="1"/>
  <c r="E30" i="16"/>
  <c r="E61" i="16" s="1"/>
  <c r="O29" i="16"/>
  <c r="O60" i="16" s="1"/>
  <c r="N29" i="16"/>
  <c r="N60" i="16" s="1"/>
  <c r="M29" i="16"/>
  <c r="M60" i="16" s="1"/>
  <c r="L29" i="16"/>
  <c r="L60" i="16" s="1"/>
  <c r="K29" i="16"/>
  <c r="K60" i="16" s="1"/>
  <c r="J29" i="16"/>
  <c r="J60" i="16" s="1"/>
  <c r="E29" i="16"/>
  <c r="E60" i="16" s="1"/>
  <c r="O28" i="16"/>
  <c r="O59" i="16" s="1"/>
  <c r="N28" i="16"/>
  <c r="N59" i="16" s="1"/>
  <c r="M28" i="16"/>
  <c r="M59" i="16" s="1"/>
  <c r="L28" i="16"/>
  <c r="L59" i="16" s="1"/>
  <c r="K28" i="16"/>
  <c r="K59" i="16" s="1"/>
  <c r="J28" i="16"/>
  <c r="J59" i="16" s="1"/>
  <c r="E28" i="16"/>
  <c r="E59" i="16" s="1"/>
  <c r="O27" i="16"/>
  <c r="O58" i="16" s="1"/>
  <c r="N27" i="16"/>
  <c r="N58" i="16" s="1"/>
  <c r="M27" i="16"/>
  <c r="M58" i="16" s="1"/>
  <c r="L27" i="16"/>
  <c r="L58" i="16" s="1"/>
  <c r="K27" i="16"/>
  <c r="K58" i="16" s="1"/>
  <c r="J27" i="16"/>
  <c r="J58" i="16" s="1"/>
  <c r="E27" i="16"/>
  <c r="E58" i="16" s="1"/>
  <c r="O26" i="16"/>
  <c r="O57" i="16" s="1"/>
  <c r="N26" i="16"/>
  <c r="N57" i="16" s="1"/>
  <c r="M26" i="16"/>
  <c r="M57" i="16" s="1"/>
  <c r="L26" i="16"/>
  <c r="L57" i="16" s="1"/>
  <c r="K26" i="16"/>
  <c r="K57" i="16" s="1"/>
  <c r="J26" i="16"/>
  <c r="J57" i="16" s="1"/>
  <c r="E26" i="16"/>
  <c r="E57" i="16" s="1"/>
  <c r="O25" i="16"/>
  <c r="O56" i="16" s="1"/>
  <c r="N25" i="16"/>
  <c r="N56" i="16" s="1"/>
  <c r="M25" i="16"/>
  <c r="M56" i="16" s="1"/>
  <c r="L25" i="16"/>
  <c r="L56" i="16" s="1"/>
  <c r="K25" i="16"/>
  <c r="K56" i="16" s="1"/>
  <c r="J25" i="16"/>
  <c r="J56" i="16" s="1"/>
  <c r="E25" i="16"/>
  <c r="E56" i="16" s="1"/>
  <c r="O24" i="16"/>
  <c r="O55" i="16" s="1"/>
  <c r="N24" i="16"/>
  <c r="N55" i="16" s="1"/>
  <c r="M24" i="16"/>
  <c r="M55" i="16" s="1"/>
  <c r="L24" i="16"/>
  <c r="L55" i="16" s="1"/>
  <c r="K24" i="16"/>
  <c r="K55" i="16" s="1"/>
  <c r="J24" i="16"/>
  <c r="J55" i="16" s="1"/>
  <c r="E24" i="16"/>
  <c r="E55" i="16" s="1"/>
  <c r="O23" i="16"/>
  <c r="O54" i="16" s="1"/>
  <c r="N23" i="16"/>
  <c r="N54" i="16" s="1"/>
  <c r="M23" i="16"/>
  <c r="M54" i="16" s="1"/>
  <c r="L23" i="16"/>
  <c r="L54" i="16" s="1"/>
  <c r="K23" i="16"/>
  <c r="K54" i="16" s="1"/>
  <c r="J23" i="16"/>
  <c r="J54" i="16" s="1"/>
  <c r="E23" i="16"/>
  <c r="E54" i="16" s="1"/>
  <c r="O22" i="16"/>
  <c r="O53" i="16" s="1"/>
  <c r="N22" i="16"/>
  <c r="N53" i="16" s="1"/>
  <c r="M22" i="16"/>
  <c r="M53" i="16" s="1"/>
  <c r="L22" i="16"/>
  <c r="L53" i="16" s="1"/>
  <c r="K22" i="16"/>
  <c r="K53" i="16" s="1"/>
  <c r="J22" i="16"/>
  <c r="J53" i="16" s="1"/>
  <c r="E22" i="16"/>
  <c r="E53" i="16" s="1"/>
  <c r="O21" i="16"/>
  <c r="O52" i="16" s="1"/>
  <c r="N21" i="16"/>
  <c r="N52" i="16" s="1"/>
  <c r="M21" i="16"/>
  <c r="M52" i="16" s="1"/>
  <c r="L21" i="16"/>
  <c r="L52" i="16" s="1"/>
  <c r="K21" i="16"/>
  <c r="K52" i="16" s="1"/>
  <c r="J21" i="16"/>
  <c r="J52" i="16" s="1"/>
  <c r="E21" i="16"/>
  <c r="E52" i="16" s="1"/>
  <c r="O20" i="16"/>
  <c r="O51" i="16" s="1"/>
  <c r="N20" i="16"/>
  <c r="N51" i="16" s="1"/>
  <c r="M20" i="16"/>
  <c r="M51" i="16" s="1"/>
  <c r="L20" i="16"/>
  <c r="L51" i="16" s="1"/>
  <c r="K20" i="16"/>
  <c r="K51" i="16" s="1"/>
  <c r="J20" i="16"/>
  <c r="J51" i="16" s="1"/>
  <c r="E20" i="16"/>
  <c r="E51" i="16" s="1"/>
  <c r="O19" i="16"/>
  <c r="O50" i="16" s="1"/>
  <c r="N19" i="16"/>
  <c r="N50" i="16" s="1"/>
  <c r="M19" i="16"/>
  <c r="M50" i="16" s="1"/>
  <c r="L19" i="16"/>
  <c r="L50" i="16" s="1"/>
  <c r="K19" i="16"/>
  <c r="K50" i="16" s="1"/>
  <c r="J19" i="16"/>
  <c r="J50" i="16" s="1"/>
  <c r="E19" i="16"/>
  <c r="O18" i="16"/>
  <c r="O49" i="16" s="1"/>
  <c r="N18" i="16"/>
  <c r="N49" i="16" s="1"/>
  <c r="M18" i="16"/>
  <c r="M49" i="16" s="1"/>
  <c r="L18" i="16"/>
  <c r="L49" i="16" s="1"/>
  <c r="K18" i="16"/>
  <c r="K49" i="16" s="1"/>
  <c r="J18" i="16"/>
  <c r="J49" i="16" s="1"/>
  <c r="E18" i="16"/>
  <c r="E49" i="16" s="1"/>
  <c r="O17" i="16"/>
  <c r="O48" i="16" s="1"/>
  <c r="N17" i="16"/>
  <c r="N48" i="16" s="1"/>
  <c r="M17" i="16"/>
  <c r="M48" i="16" s="1"/>
  <c r="L17" i="16"/>
  <c r="L48" i="16" s="1"/>
  <c r="K17" i="16"/>
  <c r="K48" i="16" s="1"/>
  <c r="J17" i="16"/>
  <c r="J48" i="16" s="1"/>
  <c r="E17" i="16"/>
  <c r="E48" i="16" s="1"/>
  <c r="O16" i="16"/>
  <c r="O47" i="16" s="1"/>
  <c r="N16" i="16"/>
  <c r="N47" i="16" s="1"/>
  <c r="M16" i="16"/>
  <c r="M47" i="16" s="1"/>
  <c r="L16" i="16"/>
  <c r="L47" i="16" s="1"/>
  <c r="K16" i="16"/>
  <c r="K47" i="16" s="1"/>
  <c r="J16" i="16"/>
  <c r="J47" i="16" s="1"/>
  <c r="E16" i="16"/>
  <c r="E47" i="16" s="1"/>
  <c r="O15" i="16"/>
  <c r="O46" i="16" s="1"/>
  <c r="N15" i="16"/>
  <c r="N46" i="16" s="1"/>
  <c r="M15" i="16"/>
  <c r="M46" i="16" s="1"/>
  <c r="L15" i="16"/>
  <c r="L46" i="16" s="1"/>
  <c r="K15" i="16"/>
  <c r="K46" i="16" s="1"/>
  <c r="J15" i="16"/>
  <c r="J46" i="16" s="1"/>
  <c r="E15" i="16"/>
  <c r="E46" i="16" s="1"/>
  <c r="O14" i="16"/>
  <c r="O45" i="16" s="1"/>
  <c r="N14" i="16"/>
  <c r="N45" i="16" s="1"/>
  <c r="M14" i="16"/>
  <c r="M45" i="16" s="1"/>
  <c r="L14" i="16"/>
  <c r="L45" i="16" s="1"/>
  <c r="K14" i="16"/>
  <c r="K45" i="16" s="1"/>
  <c r="J14" i="16"/>
  <c r="J45" i="16" s="1"/>
  <c r="E14" i="16"/>
  <c r="E45" i="16" s="1"/>
  <c r="O13" i="16"/>
  <c r="O44" i="16" s="1"/>
  <c r="N13" i="16"/>
  <c r="N44" i="16" s="1"/>
  <c r="M13" i="16"/>
  <c r="M44" i="16" s="1"/>
  <c r="L13" i="16"/>
  <c r="L44" i="16" s="1"/>
  <c r="K13" i="16"/>
  <c r="K44" i="16" s="1"/>
  <c r="J13" i="16"/>
  <c r="J44" i="16" s="1"/>
  <c r="E13" i="16"/>
  <c r="E44" i="16" s="1"/>
  <c r="O12" i="16"/>
  <c r="O43" i="16" s="1"/>
  <c r="N12" i="16"/>
  <c r="N43" i="16" s="1"/>
  <c r="M12" i="16"/>
  <c r="M43" i="16" s="1"/>
  <c r="L12" i="16"/>
  <c r="L43" i="16" s="1"/>
  <c r="K12" i="16"/>
  <c r="K43" i="16" s="1"/>
  <c r="J12" i="16"/>
  <c r="J43" i="16" s="1"/>
  <c r="E12" i="16"/>
  <c r="E43" i="16" s="1"/>
  <c r="O11" i="16"/>
  <c r="O42" i="16" s="1"/>
  <c r="N11" i="16"/>
  <c r="N42" i="16" s="1"/>
  <c r="M11" i="16"/>
  <c r="M42" i="16" s="1"/>
  <c r="L11" i="16"/>
  <c r="L42" i="16" s="1"/>
  <c r="K11" i="16"/>
  <c r="K42" i="16" s="1"/>
  <c r="J11" i="16"/>
  <c r="J42" i="16" s="1"/>
  <c r="E11" i="16"/>
  <c r="E42" i="16" s="1"/>
  <c r="O10" i="16"/>
  <c r="O41" i="16" s="1"/>
  <c r="N10" i="16"/>
  <c r="N41" i="16" s="1"/>
  <c r="M10" i="16"/>
  <c r="M41" i="16" s="1"/>
  <c r="L10" i="16"/>
  <c r="L41" i="16" s="1"/>
  <c r="K10" i="16"/>
  <c r="K41" i="16" s="1"/>
  <c r="J10" i="16"/>
  <c r="J41" i="16" s="1"/>
  <c r="E10" i="16"/>
  <c r="E41" i="16" s="1"/>
  <c r="O9" i="16"/>
  <c r="O40" i="16" s="1"/>
  <c r="N9" i="16"/>
  <c r="N40" i="16" s="1"/>
  <c r="M9" i="16"/>
  <c r="M40" i="16" s="1"/>
  <c r="L9" i="16"/>
  <c r="L40" i="16" s="1"/>
  <c r="K9" i="16"/>
  <c r="K40" i="16" s="1"/>
  <c r="J9" i="16"/>
  <c r="J40" i="16" s="1"/>
  <c r="E9" i="16"/>
  <c r="E40" i="16" s="1"/>
  <c r="O8" i="16"/>
  <c r="O39" i="16" s="1"/>
  <c r="N8" i="16"/>
  <c r="N39" i="16" s="1"/>
  <c r="M8" i="16"/>
  <c r="M39" i="16" s="1"/>
  <c r="L8" i="16"/>
  <c r="L39" i="16" s="1"/>
  <c r="K8" i="16"/>
  <c r="K39" i="16" s="1"/>
  <c r="J8" i="16"/>
  <c r="J39" i="16" s="1"/>
  <c r="E8" i="16"/>
  <c r="E39" i="16" s="1"/>
  <c r="O7" i="16"/>
  <c r="O38" i="16" s="1"/>
  <c r="N7" i="16"/>
  <c r="N38" i="16" s="1"/>
  <c r="M7" i="16"/>
  <c r="M38" i="16" s="1"/>
  <c r="L7" i="16"/>
  <c r="L38" i="16" s="1"/>
  <c r="K7" i="16"/>
  <c r="K38" i="16" s="1"/>
  <c r="J7" i="16"/>
  <c r="J38" i="16" s="1"/>
  <c r="E7" i="16"/>
  <c r="E38" i="16" s="1"/>
  <c r="O6" i="16"/>
  <c r="O37" i="16" s="1"/>
  <c r="N6" i="16"/>
  <c r="N37" i="16" s="1"/>
  <c r="M6" i="16"/>
  <c r="M37" i="16" s="1"/>
  <c r="L6" i="16"/>
  <c r="L37" i="16" s="1"/>
  <c r="K6" i="16"/>
  <c r="K37" i="16" s="1"/>
  <c r="J6" i="16"/>
  <c r="J37" i="16" s="1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W62" i="16"/>
  <c r="B62" i="16" s="1"/>
  <c r="W61" i="16"/>
  <c r="B61" i="16" s="1"/>
  <c r="W60" i="16"/>
  <c r="B60" i="16" s="1"/>
  <c r="W59" i="16"/>
  <c r="B59" i="16" s="1"/>
  <c r="W58" i="16"/>
  <c r="B58" i="16" s="1"/>
  <c r="W57" i="16"/>
  <c r="B57" i="16" s="1"/>
  <c r="W56" i="16"/>
  <c r="B56" i="16" s="1"/>
  <c r="W55" i="16"/>
  <c r="B55" i="16" s="1"/>
  <c r="W54" i="16"/>
  <c r="B54" i="16" s="1"/>
  <c r="W53" i="16"/>
  <c r="B53" i="16" s="1"/>
  <c r="W52" i="16"/>
  <c r="B52" i="16" s="1"/>
  <c r="W51" i="16"/>
  <c r="B51" i="16" s="1"/>
  <c r="W50" i="16"/>
  <c r="B50" i="16" s="1"/>
  <c r="W49" i="16"/>
  <c r="B49" i="16" s="1"/>
  <c r="W48" i="16"/>
  <c r="B48" i="16" s="1"/>
  <c r="W47" i="16"/>
  <c r="B47" i="16" s="1"/>
  <c r="W46" i="16"/>
  <c r="B46" i="16" s="1"/>
  <c r="W45" i="16"/>
  <c r="B45" i="16" s="1"/>
  <c r="W44" i="16"/>
  <c r="B44" i="16" s="1"/>
  <c r="W43" i="16"/>
  <c r="B43" i="16" s="1"/>
  <c r="W42" i="16"/>
  <c r="B42" i="16" s="1"/>
  <c r="W41" i="16"/>
  <c r="B41" i="16" s="1"/>
  <c r="W40" i="16"/>
  <c r="B40" i="16" s="1"/>
  <c r="B6" i="16"/>
  <c r="A43" i="16"/>
  <c r="A42" i="16"/>
  <c r="A41" i="16"/>
  <c r="A40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W31" i="16"/>
  <c r="B31" i="16" s="1"/>
  <c r="W30" i="16"/>
  <c r="B30" i="16" s="1"/>
  <c r="W29" i="16"/>
  <c r="B29" i="16" s="1"/>
  <c r="W28" i="16"/>
  <c r="B28" i="16" s="1"/>
  <c r="W27" i="16"/>
  <c r="B27" i="16" s="1"/>
  <c r="W26" i="16"/>
  <c r="B26" i="16" s="1"/>
  <c r="W25" i="16"/>
  <c r="B25" i="16" s="1"/>
  <c r="W24" i="16"/>
  <c r="B24" i="16" s="1"/>
  <c r="B23" i="16"/>
  <c r="B22" i="16"/>
  <c r="B21" i="16"/>
  <c r="W20" i="16"/>
  <c r="B20" i="16" s="1"/>
  <c r="W19" i="16"/>
  <c r="B19" i="16" s="1"/>
  <c r="W18" i="16"/>
  <c r="B18" i="16" s="1"/>
  <c r="W17" i="16"/>
  <c r="B17" i="16" s="1"/>
  <c r="W16" i="16"/>
  <c r="B16" i="16" s="1"/>
  <c r="W15" i="16"/>
  <c r="B15" i="16" s="1"/>
  <c r="W14" i="16"/>
  <c r="B14" i="16" s="1"/>
  <c r="W13" i="16"/>
  <c r="B13" i="16" s="1"/>
  <c r="W12" i="16"/>
  <c r="B12" i="16" s="1"/>
  <c r="W11" i="16"/>
  <c r="B11" i="16" s="1"/>
  <c r="W10" i="16"/>
  <c r="B10" i="16" s="1"/>
  <c r="W9" i="16"/>
  <c r="B9" i="16" s="1"/>
  <c r="W8" i="16"/>
  <c r="B8" i="16" s="1"/>
  <c r="B7" i="16"/>
  <c r="H51" i="16" l="1"/>
  <c r="H72" i="16"/>
  <c r="H80" i="16" s="1"/>
  <c r="E50" i="16"/>
  <c r="E71" i="16"/>
  <c r="E79" i="16" s="1"/>
  <c r="G49" i="16"/>
  <c r="G78" i="16"/>
  <c r="F51" i="16"/>
  <c r="F72" i="16"/>
  <c r="F80" i="16" s="1"/>
  <c r="V55" i="24"/>
  <c r="W55" i="24" s="1"/>
  <c r="B55" i="24" s="1"/>
  <c r="V54" i="24"/>
  <c r="W54" i="24" s="1"/>
  <c r="B54" i="24" s="1"/>
  <c r="V53" i="24"/>
  <c r="W53" i="24" s="1"/>
  <c r="B53" i="24" s="1"/>
  <c r="V52" i="24"/>
  <c r="W52" i="24" s="1"/>
  <c r="B52" i="24" s="1"/>
  <c r="V51" i="24"/>
  <c r="W51" i="24" s="1"/>
  <c r="B51" i="24" s="1"/>
  <c r="V50" i="24"/>
  <c r="W50" i="24" s="1"/>
  <c r="B50" i="24" s="1"/>
  <c r="V49" i="24"/>
  <c r="W49" i="24" s="1"/>
  <c r="B49" i="24" s="1"/>
  <c r="V48" i="24"/>
  <c r="W48" i="24" s="1"/>
  <c r="B48" i="24" s="1"/>
  <c r="V47" i="24"/>
  <c r="W47" i="24" s="1"/>
  <c r="B47" i="24" s="1"/>
  <c r="V46" i="24"/>
  <c r="W46" i="24" s="1"/>
  <c r="B46" i="24" s="1"/>
  <c r="V45" i="24"/>
  <c r="W45" i="24" s="1"/>
  <c r="B45" i="24" s="1"/>
  <c r="V44" i="24"/>
  <c r="W44" i="24" s="1"/>
  <c r="B44" i="24" s="1"/>
  <c r="V43" i="24"/>
  <c r="W43" i="24" s="1"/>
  <c r="B43" i="24" s="1"/>
  <c r="V42" i="24"/>
  <c r="W42" i="24" s="1"/>
  <c r="B42" i="24" s="1"/>
  <c r="V41" i="24"/>
  <c r="W41" i="24" s="1"/>
  <c r="B41" i="24" s="1"/>
  <c r="V40" i="24"/>
  <c r="W40" i="24" s="1"/>
  <c r="B40" i="24" s="1"/>
  <c r="V39" i="24"/>
  <c r="W39" i="24" s="1"/>
  <c r="B39" i="24" s="1"/>
  <c r="V38" i="24"/>
  <c r="W38" i="24" s="1"/>
  <c r="B38" i="24" s="1"/>
  <c r="V37" i="24"/>
  <c r="W37" i="24" s="1"/>
  <c r="B37" i="24" s="1"/>
  <c r="V36" i="24"/>
  <c r="W36" i="24" s="1"/>
  <c r="B36" i="24" s="1"/>
  <c r="V35" i="24"/>
  <c r="W35" i="24" s="1"/>
  <c r="B35" i="24" s="1"/>
  <c r="V34" i="24"/>
  <c r="W34" i="24" s="1"/>
  <c r="B34" i="24" s="1"/>
  <c r="V33" i="24"/>
  <c r="W33" i="24" s="1"/>
  <c r="B33" i="24" s="1"/>
  <c r="V32" i="24"/>
  <c r="W32" i="24" s="1"/>
  <c r="B32" i="24" s="1"/>
  <c r="V31" i="24"/>
  <c r="W31" i="24" s="1"/>
  <c r="B31" i="24" s="1"/>
  <c r="V30" i="24"/>
  <c r="W30" i="24" s="1"/>
  <c r="B30" i="24" s="1"/>
  <c r="V29" i="24"/>
  <c r="W29" i="24" s="1"/>
  <c r="B29" i="24" s="1"/>
  <c r="V28" i="24"/>
  <c r="W28" i="24" s="1"/>
  <c r="B28" i="24" s="1"/>
  <c r="V27" i="24"/>
  <c r="W27" i="24" s="1"/>
  <c r="B27" i="24" s="1"/>
  <c r="V26" i="24"/>
  <c r="W26" i="24" s="1"/>
  <c r="B26" i="24" s="1"/>
  <c r="V25" i="24"/>
  <c r="W25" i="24" s="1"/>
  <c r="B25" i="24" s="1"/>
  <c r="V24" i="24"/>
  <c r="W24" i="24" s="1"/>
  <c r="B24" i="24" s="1"/>
  <c r="V23" i="24"/>
  <c r="W23" i="24" s="1"/>
  <c r="B23" i="24" s="1"/>
  <c r="V22" i="24"/>
  <c r="W22" i="24" s="1"/>
  <c r="B22" i="24" s="1"/>
  <c r="V21" i="24"/>
  <c r="W21" i="24" s="1"/>
  <c r="B21" i="24" s="1"/>
  <c r="V20" i="24"/>
  <c r="W20" i="24" s="1"/>
  <c r="B20" i="24" s="1"/>
  <c r="V19" i="24"/>
  <c r="W19" i="24" s="1"/>
  <c r="B19" i="24" s="1"/>
  <c r="V18" i="24"/>
  <c r="W18" i="24" s="1"/>
  <c r="B18" i="24" s="1"/>
  <c r="V17" i="24"/>
  <c r="W17" i="24" s="1"/>
  <c r="B17" i="24" s="1"/>
  <c r="V16" i="24"/>
  <c r="W16" i="24" s="1"/>
  <c r="B16" i="24" s="1"/>
  <c r="V15" i="24"/>
  <c r="W15" i="24" s="1"/>
  <c r="B15" i="24" s="1"/>
  <c r="V14" i="24"/>
  <c r="W14" i="24" s="1"/>
  <c r="B14" i="24" s="1"/>
  <c r="V13" i="24"/>
  <c r="W13" i="24" s="1"/>
  <c r="B13" i="24" s="1"/>
  <c r="V12" i="24"/>
  <c r="W12" i="24" s="1"/>
  <c r="B12" i="24" s="1"/>
  <c r="V11" i="24"/>
  <c r="W11" i="24" s="1"/>
  <c r="B11" i="24" s="1"/>
  <c r="V10" i="24"/>
  <c r="W10" i="24" s="1"/>
  <c r="B10" i="24" s="1"/>
  <c r="V9" i="24"/>
  <c r="W9" i="24" s="1"/>
  <c r="B9" i="24" s="1"/>
  <c r="V8" i="24"/>
  <c r="W8" i="24" s="1"/>
  <c r="B8" i="24" s="1"/>
  <c r="V7" i="24"/>
  <c r="W7" i="24" s="1"/>
  <c r="B7" i="24" s="1"/>
  <c r="V6" i="24"/>
  <c r="W6" i="24" s="1"/>
  <c r="B6" i="24" s="1"/>
  <c r="V5" i="24"/>
  <c r="W5" i="24" s="1"/>
  <c r="B5" i="24" s="1"/>
  <c r="V4" i="24"/>
  <c r="W4" i="24" s="1"/>
  <c r="B4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Z4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4" authorId="0" shapeId="0" xr:uid="{00000000-0006-0000-03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5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Z35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35" authorId="0" shapeId="0" xr:uid="{00000000-0006-0000-03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36" authorId="0" shapeId="0" xr:uid="{00000000-0006-0000-03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Z67" authorId="0" shapeId="0" xr:uid="{7A4E404A-1036-4E21-92C5-42C8108E792D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67" authorId="0" shapeId="0" xr:uid="{124FDFF3-0752-4D68-9306-EB2FC23B7832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68" authorId="0" shapeId="0" xr:uid="{F92476DF-4767-4743-B9FF-59791224F0E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Z75" authorId="0" shapeId="0" xr:uid="{F75436B6-AE86-4F67-B898-1D51075C81D6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75" authorId="0" shapeId="0" xr:uid="{D62C8464-83DD-474F-AA95-C011B0834043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76" authorId="0" shapeId="0" xr:uid="{2DEA5D61-E8B9-4812-AFCD-01FEF5ADC1D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V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V21" authorId="0" shapeId="0" xr:uid="{00000000-0006-0000-05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21" authorId="0" shapeId="0" xr:uid="{00000000-0006-0000-05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22" authorId="0" shapeId="0" xr:uid="{00000000-0006-0000-05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S4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0" shapeId="0" xr:uid="{00000000-0006-0000-07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00000000-0006-0000-07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S16" authorId="0" shapeId="0" xr:uid="{00000000-0006-0000-07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6" authorId="0" shapeId="0" xr:uid="{00000000-0006-0000-07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7" authorId="0" shapeId="0" xr:uid="{00000000-0006-0000-07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S4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0" shapeId="0" xr:uid="{00000000-0006-0000-09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00000000-0006-0000-09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J4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L4" authorId="0" shapeId="0" xr:uid="{00000000-0006-0000-0B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E5" authorId="0" shapeId="0" xr:uid="{00000000-0006-0000-0B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F4" authorId="0" shapeId="0" xr:uid="{298EB5A5-7FFE-47A3-BA3F-AB492C23F9D3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4" authorId="0" shapeId="0" xr:uid="{02DF4B53-9240-4FB0-A08D-F709509DE509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A5" authorId="0" shapeId="0" xr:uid="{3923E5A4-B0A8-486A-8D5D-28D1438C1CE7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<sst xmlns="http://schemas.openxmlformats.org/spreadsheetml/2006/main" count="1816" uniqueCount="716">
  <si>
    <t>Max. capacity factor</t>
  </si>
  <si>
    <t>GW</t>
  </si>
  <si>
    <t>TechName</t>
  </si>
  <si>
    <t>*TechDesc</t>
  </si>
  <si>
    <t>Comm-IN</t>
  </si>
  <si>
    <t>Comm-OUT</t>
  </si>
  <si>
    <t>AF</t>
  </si>
  <si>
    <t>INVCOST</t>
  </si>
  <si>
    <t>FIXOM</t>
  </si>
  <si>
    <t>VAROM</t>
  </si>
  <si>
    <t>LIFE</t>
  </si>
  <si>
    <t>Start</t>
  </si>
  <si>
    <t>Cap2Act</t>
  </si>
  <si>
    <t>*Technology Name</t>
  </si>
  <si>
    <t>Technology Description</t>
  </si>
  <si>
    <t>Input Commodity</t>
  </si>
  <si>
    <t>Output Commodity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</si>
  <si>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</si>
  <si>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</si>
  <si>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</si>
  <si>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</si>
  <si>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</si>
  <si>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</si>
  <si>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</si>
  <si>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</si>
  <si>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</si>
  <si>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</si>
  <si>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Activity Unit</t>
  </si>
  <si>
    <t>Capacity Unit</t>
  </si>
  <si>
    <t>Primary CommGrp</t>
  </si>
  <si>
    <t>Vintage Tracking</t>
  </si>
  <si>
    <t>Technical life</t>
  </si>
  <si>
    <t>EFF</t>
  </si>
  <si>
    <t>Efficiency</t>
  </si>
  <si>
    <t>PJ</t>
  </si>
  <si>
    <t>TimeSlice Level</t>
  </si>
  <si>
    <t>Source: Irish TIMES v 1.0</t>
  </si>
  <si>
    <t>Irish TIMES Energy System Model</t>
  </si>
  <si>
    <t>Document type:</t>
  </si>
  <si>
    <t>Sector:</t>
  </si>
  <si>
    <t>Commerical</t>
  </si>
  <si>
    <t>Developer:</t>
  </si>
  <si>
    <t>Energy Policy Modelling Group, UCC</t>
  </si>
  <si>
    <t>Source data</t>
  </si>
  <si>
    <t>BY Template for Commercial</t>
  </si>
  <si>
    <t>Table of contents</t>
  </si>
  <si>
    <t>EB2012</t>
  </si>
  <si>
    <t>Energy balance of IE in ktoe</t>
  </si>
  <si>
    <t>COM_Balance</t>
  </si>
  <si>
    <t>Description of the existing uses of energy in the commercial sector</t>
  </si>
  <si>
    <t>COM_Commodities</t>
  </si>
  <si>
    <t>TIMES commodities list for the commercial sector</t>
  </si>
  <si>
    <t>COM_Processes</t>
  </si>
  <si>
    <t>TIMES processes list for the commercial sector</t>
  </si>
  <si>
    <t>COM_EmiCoeffs</t>
  </si>
  <si>
    <t>Emission coefficients for the commercial sector</t>
  </si>
  <si>
    <t>COM_FuelTechs</t>
  </si>
  <si>
    <t>Description of the fuel sectoral technologies for the commercial sector</t>
  </si>
  <si>
    <t>COM_CH</t>
  </si>
  <si>
    <t>Description of the commercial space heating sector</t>
  </si>
  <si>
    <t>COM_CW</t>
  </si>
  <si>
    <t>Description of the commercial water heating sector</t>
  </si>
  <si>
    <t>COM_CC</t>
  </si>
  <si>
    <t>Description of the commercial cooling sector</t>
  </si>
  <si>
    <t>COM_CO</t>
  </si>
  <si>
    <t>Description of the commercial other sector</t>
  </si>
  <si>
    <t>COM_PV</t>
  </si>
  <si>
    <t>Description of the commercial PV sector</t>
  </si>
  <si>
    <t>Tab colour legend</t>
  </si>
  <si>
    <t>VEDA Input Tables</t>
  </si>
  <si>
    <t>Original data and elaboration for the TIMES tables</t>
  </si>
  <si>
    <t>Cell colour legend</t>
  </si>
  <si>
    <t>User Input/Assumption</t>
  </si>
  <si>
    <t>Calculation based on other assumptions</t>
  </si>
  <si>
    <t>Units</t>
  </si>
  <si>
    <t>Capacity</t>
  </si>
  <si>
    <t>PJa or GW</t>
  </si>
  <si>
    <t>Consumption</t>
  </si>
  <si>
    <t>Currency (year)</t>
  </si>
  <si>
    <t>Milion Euro 2012</t>
  </si>
  <si>
    <t>Base year</t>
  </si>
  <si>
    <t>SubRes (Technology Database)</t>
  </si>
  <si>
    <t>Irish TIMES version 1.0</t>
  </si>
  <si>
    <t>~FI_T: EUR00</t>
  </si>
  <si>
    <t>Attribute</t>
  </si>
  <si>
    <t>ACT_COST</t>
  </si>
  <si>
    <t>NCAP_COST</t>
  </si>
  <si>
    <t>NCAP_FOM</t>
  </si>
  <si>
    <t>Process</t>
  </si>
  <si>
    <t>CCLEELC101</t>
  </si>
  <si>
    <t>CCLEELC201</t>
  </si>
  <si>
    <t>CCLEELC301</t>
  </si>
  <si>
    <t>CCLEELC401</t>
  </si>
  <si>
    <t>CCLEELCHP101</t>
  </si>
  <si>
    <t>CCLEGAS201</t>
  </si>
  <si>
    <t>CCLEGASHP101</t>
  </si>
  <si>
    <t>CCSEELC101</t>
  </si>
  <si>
    <t>CCSEELC201</t>
  </si>
  <si>
    <t>CCSEELC301</t>
  </si>
  <si>
    <t>CCSEELC401</t>
  </si>
  <si>
    <t>CCSEELCHP101</t>
  </si>
  <si>
    <t>CCSEGAS201</t>
  </si>
  <si>
    <t>CCSEGASHP101</t>
  </si>
  <si>
    <t>CHLEELC101</t>
  </si>
  <si>
    <t>CHLEELC201</t>
  </si>
  <si>
    <t>CHLEELCHP201</t>
  </si>
  <si>
    <t>CHLEELCHP202</t>
  </si>
  <si>
    <t>CHLEELCHP301</t>
  </si>
  <si>
    <t>CHLEELCHP302</t>
  </si>
  <si>
    <t>CHLEELCHP401</t>
  </si>
  <si>
    <t>CHLEELCHP402</t>
  </si>
  <si>
    <t>CHLEFCH110</t>
  </si>
  <si>
    <t>CHLEGAS201</t>
  </si>
  <si>
    <t>CHLEGAS301</t>
  </si>
  <si>
    <t>CHLEGAS401</t>
  </si>
  <si>
    <t>CHLEGAS501</t>
  </si>
  <si>
    <t>CHLEGASHP601</t>
  </si>
  <si>
    <t>CHLEGASHP701</t>
  </si>
  <si>
    <t>CHLELPG201</t>
  </si>
  <si>
    <t>CHLELPG301</t>
  </si>
  <si>
    <t>CHLELPGHP501</t>
  </si>
  <si>
    <t>CHLELTH101</t>
  </si>
  <si>
    <t>CHLEOIL201</t>
  </si>
  <si>
    <t>CHLEOIL301</t>
  </si>
  <si>
    <t>CHLEOIL401</t>
  </si>
  <si>
    <t>CHLESOLD101</t>
  </si>
  <si>
    <t>CHLESOLE601</t>
  </si>
  <si>
    <t>CHLESOLG201</t>
  </si>
  <si>
    <t>CHLEWOO101</t>
  </si>
  <si>
    <t>CHSEELC101</t>
  </si>
  <si>
    <t>CHSEELC201</t>
  </si>
  <si>
    <t>CHSEELCHP201</t>
  </si>
  <si>
    <t>CHSEELCHP202</t>
  </si>
  <si>
    <t>CHSEELCHP301</t>
  </si>
  <si>
    <t>CHSEELCHP302</t>
  </si>
  <si>
    <t>CHSEELCHP401</t>
  </si>
  <si>
    <t>CHSEELCHP402</t>
  </si>
  <si>
    <t>CHSEFCH110</t>
  </si>
  <si>
    <t>CHSEGAS201</t>
  </si>
  <si>
    <t>CHSEGAS301</t>
  </si>
  <si>
    <t>CHSEGAS401</t>
  </si>
  <si>
    <t>CHSEGAS501</t>
  </si>
  <si>
    <t>CHSEGASHP601</t>
  </si>
  <si>
    <t>CHSEGASHP701</t>
  </si>
  <si>
    <t>CHSELPG201</t>
  </si>
  <si>
    <t>CHSELPG301</t>
  </si>
  <si>
    <t>CHSELPGHP501</t>
  </si>
  <si>
    <t>CHSELTH101</t>
  </si>
  <si>
    <t>CHSEOIL201</t>
  </si>
  <si>
    <t>CHSEOIL301</t>
  </si>
  <si>
    <t>CHSEOIL401</t>
  </si>
  <si>
    <t>CHSESOLD101</t>
  </si>
  <si>
    <t>CHSESOLE601</t>
  </si>
  <si>
    <t>CHSESOLG201</t>
  </si>
  <si>
    <t>CHSEWOO101</t>
  </si>
  <si>
    <t>CWLEBIO101</t>
  </si>
  <si>
    <t>CWLEELC101</t>
  </si>
  <si>
    <t>CWLEELCHP201</t>
  </si>
  <si>
    <t>CWLEFCW110</t>
  </si>
  <si>
    <t>CWLEGAS101</t>
  </si>
  <si>
    <t>CWLEGEO101</t>
  </si>
  <si>
    <t>CWLELPG101</t>
  </si>
  <si>
    <t>CWLELTH101</t>
  </si>
  <si>
    <t>CWLEOIL101</t>
  </si>
  <si>
    <t>CWLESOLD101</t>
  </si>
  <si>
    <t>CWLESOLE101</t>
  </si>
  <si>
    <t>CWLESOLG101</t>
  </si>
  <si>
    <t>CWSEBIO101</t>
  </si>
  <si>
    <t>CWSEELC101</t>
  </si>
  <si>
    <t>CWSEELCHP201</t>
  </si>
  <si>
    <t>CWSEFCW110</t>
  </si>
  <si>
    <t>CWSEGAS101</t>
  </si>
  <si>
    <t>CWSEGEO101</t>
  </si>
  <si>
    <t>CWSELPG101</t>
  </si>
  <si>
    <t>CWSELTH101</t>
  </si>
  <si>
    <t>CWSEOIL101</t>
  </si>
  <si>
    <t>CWSESOLD101</t>
  </si>
  <si>
    <t>CWSESOLE101</t>
  </si>
  <si>
    <t>CWSESOLG101</t>
  </si>
  <si>
    <t>CCLEELC101 [ Room air-conditioner - Large ]</t>
  </si>
  <si>
    <t>CCLEELC201 [ Air fans - Large ]</t>
  </si>
  <si>
    <t>CCLEELC301 [ Roof-top central electric chiller - Large ]</t>
  </si>
  <si>
    <t>CCLEELC401 [ Centralized electrical air conditioner - Large ]</t>
  </si>
  <si>
    <t>CCLEELCHP101 [ Non-reversible electricity heat pump - Large ]</t>
  </si>
  <si>
    <t>CCLEGAS201 [ Centralized gas air conditioner - Large ]</t>
  </si>
  <si>
    <t>CCLEGASHP101 [ Non reversible gas heat pump - Large ]</t>
  </si>
  <si>
    <t>CCSEELC101 [ Room air-conditioner - Small ]</t>
  </si>
  <si>
    <t>CCSEELC201 [ Air fans - Small ]</t>
  </si>
  <si>
    <t>CCSEELC301 [ Roof-top central electric chiller - Small ]</t>
  </si>
  <si>
    <t>CCSEELC401 [ Centralized electrical air conditioner - Small ]</t>
  </si>
  <si>
    <t>CCSEELCHP101 [ Non-reversible electricity heat pump - Small ]</t>
  </si>
  <si>
    <t>CCSEGAS201 [ Centralized gas air conditioner - Small ]</t>
  </si>
  <si>
    <t>CCSEGASHP101 [ Non reversible gas heat pump - Small ]</t>
  </si>
  <si>
    <t>CHLEELC101 [ Electric radiators  - Large ]</t>
  </si>
  <si>
    <t>CHLEELC201 [ Electric boiler - Large ]</t>
  </si>
  <si>
    <t>CHLEELCHP201 [ Air heat pump with electric boiler - Large ]</t>
  </si>
  <si>
    <t>CHLEELCHP202 [ Air heat pump with electric boiler.HeatCool - Large ]</t>
  </si>
  <si>
    <t>CHLEELCHP301 [ Adv Air heat pump with electric boiler - Large ]</t>
  </si>
  <si>
    <t>CHLEELCHP302 [ Adv Air heat pump with electric boiler.HeatCool - Large ]</t>
  </si>
  <si>
    <t>CHLEELCHP401 [ Ground heat pump with electric boiler  - Large ]</t>
  </si>
  <si>
    <t>CHLEELCHP402 [ Ground heat pump with electric boiler.HeatCool - Large ]</t>
  </si>
  <si>
    <t>CHLEFCH110 [ FC output to Heat demand - Large ]</t>
  </si>
  <si>
    <t>CHLEGAS201 [ Natural gas boiler  - Large ]</t>
  </si>
  <si>
    <t>CHLEGAS301 [ Natural gas boiler.HeatHotwater  - Large ]</t>
  </si>
  <si>
    <t>CHLEGAS401 [ Natural gas boiler condensing  - Large ]</t>
  </si>
  <si>
    <t>CHLEGAS501 [ Natural gas boiler condensing.HeatHotwater  - Large ]</t>
  </si>
  <si>
    <t>CHLEGASHP601 [ Air heat pump with natural gas boiler - Large ]</t>
  </si>
  <si>
    <t>CHLEGASHP701 [ Air heat pump with natural gas boiler.HeatCool - Large ]</t>
  </si>
  <si>
    <t>CHLELPG201 [ LPG boiler  - Large ]</t>
  </si>
  <si>
    <t>CHLELPG301 [ LPG boiler.HeatHotwater  - Large ]</t>
  </si>
  <si>
    <t>CHLELPGHP501 [ Air heat pump with LPG boiler.HeatCool - Large ]</t>
  </si>
  <si>
    <t>CHLELTH101 [ District heat exchanger.HeatHotwater  - Large ]</t>
  </si>
  <si>
    <t>CHLEOIL201 [ Oil boiler  - Large ]</t>
  </si>
  <si>
    <t>CHLEOIL301 [ Oil boiler.HeatHotwater  - Large ]</t>
  </si>
  <si>
    <t>CHLEOIL401 [ Oil boiler condensing.HeatHotwater - Large ]</t>
  </si>
  <si>
    <t>CHLESOLD101 [ Solar collector with electric backup.HeatHotwater  - Large ]</t>
  </si>
  <si>
    <t>CHLESOLE601 [ Solar collector with diesel backup.HeatHotwater  - Large ]</t>
  </si>
  <si>
    <t>CHLESOLG201 [ Solar collector with gas backup.HeatHotwater  - Large ]</t>
  </si>
  <si>
    <t>CHLEWOO101 [ Wood-pellets boiler.HeatHotwater  - Large ]</t>
  </si>
  <si>
    <t>CHSEELC101 [ Electric radiators  - Small ]</t>
  </si>
  <si>
    <t>CHSEELC201 [ Electric boiler - Small ]</t>
  </si>
  <si>
    <t>CHSEELCHP201 [ Air heat pump with electric boiler - Small ]</t>
  </si>
  <si>
    <t>CHSEELCHP202 [ Air heat pump with electric boiler.HeatCool - Small ]</t>
  </si>
  <si>
    <t>CHSEELCHP301 [ Adv Air heat pump with electric boiler - Small ]</t>
  </si>
  <si>
    <t>CHSEELCHP302 [ Adv Air heat pump with electric boiler.HeatCool - Small ]</t>
  </si>
  <si>
    <t>CHSEELCHP401 [ Ground heat pump with electric boiler  - Small ]</t>
  </si>
  <si>
    <t>CHSEELCHP402 [ Ground heat pump with electric boiler.HeatCool - Small ]</t>
  </si>
  <si>
    <t>CHSEFCH110 [ FC output to Heat demand - Small ]</t>
  </si>
  <si>
    <t>CHSEGAS201 [ Natural gas boiler  - Small ]</t>
  </si>
  <si>
    <t>CHSEGAS301 [ Natural gas boiler.HeatHotwater  - Small ]</t>
  </si>
  <si>
    <t>CHSEGAS401 [ Natural gas boiler condensing  - Small ]</t>
  </si>
  <si>
    <t>CHSEGAS501 [ Natural gas boiler condensing.HeatHotwater  - Small ]</t>
  </si>
  <si>
    <t>CHSEGASHP601 [ Air heat pump with natural gas boiler - Small ]</t>
  </si>
  <si>
    <t>CHSEGASHP701 [ Air heat pump with natural gas boiler.HeatCool - Small ]</t>
  </si>
  <si>
    <t>CHSELPG201 [ LPG boiler  - Small ]</t>
  </si>
  <si>
    <t>CHSELPG301 [ LPG boiler.HeatHotwater  - Small ]</t>
  </si>
  <si>
    <t>CHSELPGHP501 [ Air heat pump with LPG boiler.HeatCool - Small ]</t>
  </si>
  <si>
    <t>CHSELTH101 [ District heat exchanger.HeatHotwater  - Small ]</t>
  </si>
  <si>
    <t>CHSEOIL201 [ Oil boiler  - Small ]</t>
  </si>
  <si>
    <t>CHSEOIL301 [ Oil boiler.HeatHotwater  - Small ]</t>
  </si>
  <si>
    <t>CHSEOIL401 [ Oil boiler condensing.HeatHotwater - Small ]</t>
  </si>
  <si>
    <t>CHSESOLD101 [ Solar collector with electric backup.HeatHotwater  - Small ]</t>
  </si>
  <si>
    <t>CHSESOLE601 [ Solar collector with diesel backup.HeatHotwater  - Small ]</t>
  </si>
  <si>
    <t>CHSESOLG201 [ Solar collector with gas backup.HeatHotwater  - Small ]</t>
  </si>
  <si>
    <t>CHSEWOO101 [ Wood-pellets boiler.HeatHotwater  - Small ]</t>
  </si>
  <si>
    <t>CWLEBIO101 [ Biomass boiler water heater - Large ]</t>
  </si>
  <si>
    <t>CWLEELC101 [ Electric boiler water heater resistance - Large ]</t>
  </si>
  <si>
    <t>CWLEELCHP201 [ Electric heat pump water heater - Large ]</t>
  </si>
  <si>
    <t>CWLEFCW110 [ FC output to HotWater demand - Large ]</t>
  </si>
  <si>
    <t>CWLEGAS101 [ Natural gas boiler water heater - Large ]</t>
  </si>
  <si>
    <t>CWLEGEO101 [ Geo Heat Exchanger water heater - Large ]</t>
  </si>
  <si>
    <t>CWLELPG101 [ LPG boiler water heater - Large ]</t>
  </si>
  <si>
    <t>CWLELTH101 [ District heat exchanger water heatier - Large ]</t>
  </si>
  <si>
    <t>CWLEOIL101 [ Oil boiler water heater - Large ]</t>
  </si>
  <si>
    <t>CWLESOLD101 [ Solar water heater with electricity backup - Large ]</t>
  </si>
  <si>
    <t>CWLESOLE101 [ Solar water heater with diesel backup - Large ]</t>
  </si>
  <si>
    <t>CWLESOLG101 [ Solar water heater with gas backup - Large ]</t>
  </si>
  <si>
    <t>CWSEBIO101 [ Biomass boiler water heater - Small ]</t>
  </si>
  <si>
    <t>CWSEELC101 [ Electric boiler water heater resistance - Small ]</t>
  </si>
  <si>
    <t>CWSEELCHP201 [ Electric heat pump water heater - Small ]</t>
  </si>
  <si>
    <t>CWSEFCW110 [ FC output to HotWater demand - Small ]</t>
  </si>
  <si>
    <t>CWSEGAS101 [ Natural gas boiler water heater - Small ]</t>
  </si>
  <si>
    <t>CWSEGEO101 [ Geo Heat Exchanger water heater - Small ]</t>
  </si>
  <si>
    <t>CWSELPG101 [ LPG boiler water heater - Small ]</t>
  </si>
  <si>
    <t>CWSELTH101 [ District heat exchanger water heatier - Small ]</t>
  </si>
  <si>
    <t>CWSEOIL101 [ Oil boiler water heater - Small ]</t>
  </si>
  <si>
    <t>CWSESOLD101 [ Solar water heater with electricity backup - Small ]</t>
  </si>
  <si>
    <t>CWSESOLE101 [ Solar water heater with diesel backup - Small ]</t>
  </si>
  <si>
    <t>CWSESOLG101 [ Solar water heater with gas backup - Small ]</t>
  </si>
  <si>
    <t>NCAP_AF</t>
  </si>
  <si>
    <t>ACT</t>
  </si>
  <si>
    <t>CCLE</t>
  </si>
  <si>
    <t>CCSE</t>
  </si>
  <si>
    <t>CHLE</t>
  </si>
  <si>
    <t>CHSE</t>
  </si>
  <si>
    <t>CWLE</t>
  </si>
  <si>
    <t>CWSE</t>
  </si>
  <si>
    <t>NCAP_DRATE</t>
  </si>
  <si>
    <t>PRC_CAPACT</t>
  </si>
  <si>
    <t>START</t>
  </si>
  <si>
    <t>-</t>
  </si>
  <si>
    <t>ACT_EFF</t>
  </si>
  <si>
    <t>Year</t>
  </si>
  <si>
    <t>NCAP_TLIFE</t>
  </si>
  <si>
    <t>Desc\CommGrp</t>
  </si>
  <si>
    <t>Commercial Heating Technologies (CH)</t>
  </si>
  <si>
    <t>DMD</t>
  </si>
  <si>
    <t>Ground heat pump with electric boiler</t>
  </si>
  <si>
    <t>Natural gas boiler</t>
  </si>
  <si>
    <t>Natural gas boiler.HeatHotwater</t>
  </si>
  <si>
    <t>Natural gas boiler condensing</t>
  </si>
  <si>
    <t>Natural gas boiler condensing.HeatHotwater</t>
  </si>
  <si>
    <t>LPG boiler</t>
  </si>
  <si>
    <t>LPG boiler.HeatHotwater</t>
  </si>
  <si>
    <t>District heat exchanger.HeatHotwater</t>
  </si>
  <si>
    <t>Oil boiler</t>
  </si>
  <si>
    <t>Oil boiler.HeatHotwater</t>
  </si>
  <si>
    <t>Solar collector with electric backup.HeatHotwater</t>
  </si>
  <si>
    <t>Solar collector with diesel backup.HeatHotwater</t>
  </si>
  <si>
    <t>Solar collector with gas backup.HeatHotwater</t>
  </si>
  <si>
    <t>Wood-pellets boiler.HeatHotwater</t>
  </si>
  <si>
    <t>Electric boiler</t>
  </si>
  <si>
    <t>Air heat pump with electric boiler</t>
  </si>
  <si>
    <t>Air heat pump with electric boiler.HeatCool</t>
  </si>
  <si>
    <t>Adv Air heat pump with electric boiler</t>
  </si>
  <si>
    <t>Adv Air heat pump with electric boiler.HeatCool</t>
  </si>
  <si>
    <t>Ground heat pump with electric boiler.HeatCool</t>
  </si>
  <si>
    <t>FC output to Heat demand</t>
  </si>
  <si>
    <t>Oil boiler condensing.HeatHotwater</t>
  </si>
  <si>
    <t>COMELC</t>
  </si>
  <si>
    <t>Electric radiator</t>
  </si>
  <si>
    <t>COMHET</t>
  </si>
  <si>
    <t>COMGAS</t>
  </si>
  <si>
    <t>COMLPG</t>
  </si>
  <si>
    <t>COMOIL</t>
  </si>
  <si>
    <t>COMOIL, COMSOL</t>
  </si>
  <si>
    <t>COMELC, COMSOL</t>
  </si>
  <si>
    <t>COMGAS, COMSOL</t>
  </si>
  <si>
    <t>COMBIO</t>
  </si>
  <si>
    <t>CHCS</t>
  </si>
  <si>
    <t>CHPS</t>
  </si>
  <si>
    <t>CAPEX (€2000/kW)</t>
  </si>
  <si>
    <t>FOM (€2000/kW)</t>
  </si>
  <si>
    <t>VOM (€2000/GJ)</t>
  </si>
  <si>
    <t>CHCS, CCCS</t>
  </si>
  <si>
    <t>CHCS, CWCS</t>
  </si>
  <si>
    <t>CHPS, CCPS</t>
  </si>
  <si>
    <t>CHPS, CWPS</t>
  </si>
  <si>
    <t>CEFF~CHCS</t>
  </si>
  <si>
    <t>CEFF~CHPS</t>
  </si>
  <si>
    <t>CEFF~CWCS</t>
  </si>
  <si>
    <t>CEFF~CCCS</t>
  </si>
  <si>
    <t>CEFF~CWPS</t>
  </si>
  <si>
    <t>CEFF~CCPS</t>
  </si>
  <si>
    <t>FLO_SHAR</t>
  </si>
  <si>
    <t>COMSOL</t>
  </si>
  <si>
    <t>FX</t>
  </si>
  <si>
    <t>Share-I~FX~COMSOL</t>
  </si>
  <si>
    <t>LO</t>
  </si>
  <si>
    <t>Share-O~LO~CHCS</t>
  </si>
  <si>
    <t>COMAHT</t>
  </si>
  <si>
    <t>COMGHT</t>
  </si>
  <si>
    <t xml:space="preserve">COMAHT, COMELC </t>
  </si>
  <si>
    <t>COMAHT, COMGAS</t>
  </si>
  <si>
    <t>COMAHT, COMLPG</t>
  </si>
  <si>
    <t>Share-I~FX~COMAHT</t>
  </si>
  <si>
    <t>Share-I~FX~COMGHT</t>
  </si>
  <si>
    <t>Desc\Commodity</t>
  </si>
  <si>
    <t>Commercial Water Heating-only Technologies (CW)</t>
  </si>
  <si>
    <t>Biomass boiler water heater</t>
  </si>
  <si>
    <t>Electric boiler water heater resistance</t>
  </si>
  <si>
    <t>Electric heat pump water heater</t>
  </si>
  <si>
    <t>FC output to HotWater demand</t>
  </si>
  <si>
    <t>Natural gas boiler water heater</t>
  </si>
  <si>
    <t>Geo Heat Exchanger water heater</t>
  </si>
  <si>
    <t>LPG boiler water heater</t>
  </si>
  <si>
    <t>District heat exchanger water heatier</t>
  </si>
  <si>
    <t>Oil boiler water heater</t>
  </si>
  <si>
    <t>Solar water heater with electricity backup</t>
  </si>
  <si>
    <t>Solar water heater with diesel backup</t>
  </si>
  <si>
    <t>Solar water heater with gas backup</t>
  </si>
  <si>
    <t>COMAHT, COMELC</t>
  </si>
  <si>
    <t>COMGHT, COMELC</t>
  </si>
  <si>
    <t>CWCS</t>
  </si>
  <si>
    <t>CWPS</t>
  </si>
  <si>
    <t>COMGEO</t>
  </si>
  <si>
    <t>Share-O~LO~CHPS</t>
  </si>
  <si>
    <t>INVCOST~2020</t>
  </si>
  <si>
    <t>Scenario\Attribute</t>
  </si>
  <si>
    <t>Room air-conditioner</t>
  </si>
  <si>
    <t>Air fans</t>
  </si>
  <si>
    <t>Roof-top central electric chiller</t>
  </si>
  <si>
    <t>Centralized electrical air conditioner</t>
  </si>
  <si>
    <t>Non-reversible electricity heat pump</t>
  </si>
  <si>
    <t>Centralized gas air conditioner</t>
  </si>
  <si>
    <t>Non reversible gas heat pump</t>
  </si>
  <si>
    <t>EER</t>
  </si>
  <si>
    <t>CCCS</t>
  </si>
  <si>
    <t>CCPS</t>
  </si>
  <si>
    <t>Commercial Cooling-only Technologies (CC)</t>
  </si>
  <si>
    <t>CCOKELC101</t>
  </si>
  <si>
    <t>CCOKGAS101</t>
  </si>
  <si>
    <t>CCOKLPG101</t>
  </si>
  <si>
    <t>CCOK</t>
  </si>
  <si>
    <t>CCOKELC101 [ cooking electric stove ]</t>
  </si>
  <si>
    <t>CCOKGAS101 [ cooking gas stove ]</t>
  </si>
  <si>
    <t>CCOKLPG101 [ cooking LPG stove ]</t>
  </si>
  <si>
    <t>CLIGELC101</t>
  </si>
  <si>
    <t>CLIGELC201</t>
  </si>
  <si>
    <t>CLIGELC301</t>
  </si>
  <si>
    <t>CLIGELC401</t>
  </si>
  <si>
    <t>CPLIELC101</t>
  </si>
  <si>
    <t>CLIGELC101 [ Incandescent STAD lighting system ]</t>
  </si>
  <si>
    <t>CLIGELC201 [ Incandescent IMP lighting system  ]</t>
  </si>
  <si>
    <t>CLIGELC301 [ Halogens lighting system ]</t>
  </si>
  <si>
    <t>CLIGELC401 [ Fluorescent lighting system ]</t>
  </si>
  <si>
    <t>CPLIELC101 [ Public lighting ]</t>
  </si>
  <si>
    <t>Scenario\CommGrp</t>
  </si>
  <si>
    <t>CREFELC101</t>
  </si>
  <si>
    <t>CREFELC201</t>
  </si>
  <si>
    <t>CREFELC301</t>
  </si>
  <si>
    <t>CREFELC401</t>
  </si>
  <si>
    <t>CREFELC101 [ Refrigerators (energy class B,A) ]</t>
  </si>
  <si>
    <t>CREFELC201 [ Refrigerators (A+, A++) ]</t>
  </si>
  <si>
    <t>CREFELC301 [ Freezers (B,A) ]</t>
  </si>
  <si>
    <t>CREFELC401 [ Freezers (A+,A++) ]</t>
  </si>
  <si>
    <t>COELELC101</t>
  </si>
  <si>
    <t>COELELC101 [ Other Electricity Other Appliances. ]</t>
  </si>
  <si>
    <t>Commercial Other Appliances (COth)</t>
  </si>
  <si>
    <t>cooking LPG stove</t>
  </si>
  <si>
    <t>cooking electric</t>
  </si>
  <si>
    <t>cooking gas</t>
  </si>
  <si>
    <t>000units</t>
  </si>
  <si>
    <t>CAPEX (k€2000/unit)</t>
  </si>
  <si>
    <t>FOM (k€2000/unit)</t>
  </si>
  <si>
    <t>*Cooking</t>
  </si>
  <si>
    <t>*Refrigeration</t>
  </si>
  <si>
    <t>*Lighting</t>
  </si>
  <si>
    <t>Public lighting</t>
  </si>
  <si>
    <t>Incandescent STAD</t>
  </si>
  <si>
    <t>Incandescent IMP</t>
  </si>
  <si>
    <t>Halogens</t>
  </si>
  <si>
    <t>Fluorescent</t>
  </si>
  <si>
    <t>CLIG</t>
  </si>
  <si>
    <t>CPLI</t>
  </si>
  <si>
    <t>Refrigerators (energy class B,A)</t>
  </si>
  <si>
    <t>Refrigerators (A+, A++)</t>
  </si>
  <si>
    <t>Freezers (B,A)</t>
  </si>
  <si>
    <t>Freezers (A+,A++)</t>
  </si>
  <si>
    <t>CREF</t>
  </si>
  <si>
    <t>*Other electric appliances</t>
  </si>
  <si>
    <t>Other Electricity Appliances</t>
  </si>
  <si>
    <t>COEL</t>
  </si>
  <si>
    <t>*CHCSFCH_01</t>
  </si>
  <si>
    <t>*CHPSFCH_01</t>
  </si>
  <si>
    <t>*CWCSFCW_01</t>
  </si>
  <si>
    <t>CWCSGEO_01</t>
  </si>
  <si>
    <t>*CWPSFCW_01</t>
  </si>
  <si>
    <t>CWPSGEO_01</t>
  </si>
  <si>
    <t>CCOKELC_01</t>
  </si>
  <si>
    <t>CCOKGAS_01</t>
  </si>
  <si>
    <t>CCOKLPG_01</t>
  </si>
  <si>
    <t>CPLIELC_01</t>
  </si>
  <si>
    <t>COELELC_01</t>
  </si>
  <si>
    <t>Source: ETRI 2014 (https://setis.ec.europa.eu/publications/jrc-setis-reports/etri-2014 )</t>
  </si>
  <si>
    <t>~FI_T: EUR13</t>
  </si>
  <si>
    <t>EFF~2020</t>
  </si>
  <si>
    <t>EFF~2030</t>
  </si>
  <si>
    <t>EFF~2040</t>
  </si>
  <si>
    <t>EFF~2050</t>
  </si>
  <si>
    <t>INVCOST~2030</t>
  </si>
  <si>
    <t>INVCOST~2040</t>
  </si>
  <si>
    <t>INVCOST~2050</t>
  </si>
  <si>
    <t>FIXOM~2020</t>
  </si>
  <si>
    <t>FIXOM~2030</t>
  </si>
  <si>
    <t>FIXOM~2040</t>
  </si>
  <si>
    <t>FIXOM~2050</t>
  </si>
  <si>
    <t>VAROM~2020</t>
  </si>
  <si>
    <t>VAROM~2030</t>
  </si>
  <si>
    <t>VAROM~2040</t>
  </si>
  <si>
    <t>VAROM~2050</t>
  </si>
  <si>
    <t>CAPEX REF (€2013/kW)</t>
  </si>
  <si>
    <t>FOM (€2013/kW)</t>
  </si>
  <si>
    <t>VOM (€2013/GJ)</t>
  </si>
  <si>
    <t>DAYNITE</t>
  </si>
  <si>
    <t>COMELC, ELCD</t>
  </si>
  <si>
    <t>Share-O~UP~ELCD</t>
  </si>
  <si>
    <t>PRE</t>
  </si>
  <si>
    <t>Commercial Solar PV</t>
  </si>
  <si>
    <t>CHPSELC_01_Rad</t>
  </si>
  <si>
    <t>CHPSELC_02_Boi</t>
  </si>
  <si>
    <t>CHPSGAS_01_Boi</t>
  </si>
  <si>
    <t>CHPSGAS_02_DBoi</t>
  </si>
  <si>
    <t>CHPSGAS_03_Boi</t>
  </si>
  <si>
    <t>CHPSGAS_04_DBoi</t>
  </si>
  <si>
    <t>CHPSGAS_05_HP</t>
  </si>
  <si>
    <t>CHPSGAS_06_DHP</t>
  </si>
  <si>
    <t>CHPSELC_03_HP</t>
  </si>
  <si>
    <t>CHPSELC_04_DHP</t>
  </si>
  <si>
    <t>CHPSELC_05_HP</t>
  </si>
  <si>
    <t>CHPSELC_06_DHP</t>
  </si>
  <si>
    <t>CHPSELC_07_HP</t>
  </si>
  <si>
    <t>CHPSELC_08_DHP</t>
  </si>
  <si>
    <t>CHPSLPG_01_Boi</t>
  </si>
  <si>
    <t>CHPSLPG_02_DBoi</t>
  </si>
  <si>
    <t>CHPSLPG_04_DHP</t>
  </si>
  <si>
    <t>CHPSHET_01_DH</t>
  </si>
  <si>
    <t>CHPSOIL_01_Boi</t>
  </si>
  <si>
    <t>CHPSOIL_02_DBoi</t>
  </si>
  <si>
    <t>CHPSOIL_03_DBoi</t>
  </si>
  <si>
    <t>CHPSSOL_01_EBkp</t>
  </si>
  <si>
    <t>CHPSBIO_01_DBoi</t>
  </si>
  <si>
    <t>CHCSELC_01_Rad</t>
  </si>
  <si>
    <t>CHCSELC_02_Boi</t>
  </si>
  <si>
    <t>CHCSELC_03_HP</t>
  </si>
  <si>
    <t>CHCSELC_04_DHP</t>
  </si>
  <si>
    <t>CHCSELC_05_HP</t>
  </si>
  <si>
    <t>CHCSELC_06_DHP</t>
  </si>
  <si>
    <t>CHCSELC_07_HP</t>
  </si>
  <si>
    <t>CHCSELC_08_DHP</t>
  </si>
  <si>
    <t>CHCSGAS_01_Boi</t>
  </si>
  <si>
    <t>CHCSGAS_02_DBoi</t>
  </si>
  <si>
    <t>CHCSGAS_03_Boi</t>
  </si>
  <si>
    <t>CHCSGAS_04_DBoi</t>
  </si>
  <si>
    <t>CHCSGAS_05_HP</t>
  </si>
  <si>
    <t>CHCSGAS_06_DHP</t>
  </si>
  <si>
    <t>CHCSLPG_01_Boi</t>
  </si>
  <si>
    <t>CHCSLPG_02_DBoi</t>
  </si>
  <si>
    <t>CHCSLPG_04_DHP</t>
  </si>
  <si>
    <t>CHCSHET_01_DH</t>
  </si>
  <si>
    <t>CHCSOIL_01_Boi</t>
  </si>
  <si>
    <t>CHCSOIL_02_DBoi</t>
  </si>
  <si>
    <t>CHCSOIL_03_DBoi</t>
  </si>
  <si>
    <t>CHCSSOL_01_EBkp</t>
  </si>
  <si>
    <t>CHCSBIO_01_DBoi</t>
  </si>
  <si>
    <t>CWCSBIO_01_Boi</t>
  </si>
  <si>
    <t>CWCSELC_01_Boi</t>
  </si>
  <si>
    <t>CWCSELC_02_HP</t>
  </si>
  <si>
    <t>CWCSGAS_01_Boi</t>
  </si>
  <si>
    <t>CWCSLPG_01_Boi</t>
  </si>
  <si>
    <t>CWCSHET_01_DH</t>
  </si>
  <si>
    <t>CWCSOIL_01_Boi</t>
  </si>
  <si>
    <t>CWCSSOL_01_EBkp</t>
  </si>
  <si>
    <t>CWCSSOL_02_DBkp</t>
  </si>
  <si>
    <t>CWCSSOL_03_GBkp</t>
  </si>
  <si>
    <t>CHCSSOL_02_DBkp</t>
  </si>
  <si>
    <t>CHCSSOL_03_GBkp</t>
  </si>
  <si>
    <t>CHPSSOL_02_DBkp</t>
  </si>
  <si>
    <t>CHPSSOL_03_GBkp</t>
  </si>
  <si>
    <t>CWPSBIO_01_Boi</t>
  </si>
  <si>
    <t>CWPSELC_01_Boi</t>
  </si>
  <si>
    <t>CWPSELC_02_HP</t>
  </si>
  <si>
    <t>CWPSGAS_01_Boi</t>
  </si>
  <si>
    <t>CWPSLPG_01_Boi</t>
  </si>
  <si>
    <t>CWPSHET_01_DH</t>
  </si>
  <si>
    <t>CWPSOIL_01_Boi</t>
  </si>
  <si>
    <t>CWPSSOL_01_EBkp</t>
  </si>
  <si>
    <t>CWPSSOL_02_DBkp</t>
  </si>
  <si>
    <t>CWPSSOL_03_GBkp</t>
  </si>
  <si>
    <t>CCCSELC_01_Roo</t>
  </si>
  <si>
    <t>CCCSELC_02_Fan</t>
  </si>
  <si>
    <t>CCCSELC_03_Cen</t>
  </si>
  <si>
    <t>CCCSELC_04_Cen</t>
  </si>
  <si>
    <t>CCCSELC_05_HP</t>
  </si>
  <si>
    <t>CCCSGAS_01_Cen</t>
  </si>
  <si>
    <t>CCCSGAS_02_HP</t>
  </si>
  <si>
    <t>CCPSELC_01_Roo</t>
  </si>
  <si>
    <t>CCPSELC_02_Fan</t>
  </si>
  <si>
    <t>CCPSELC_03_Cen</t>
  </si>
  <si>
    <t>CCPSELC_04_Cen</t>
  </si>
  <si>
    <t>CCPSELC_05_HP</t>
  </si>
  <si>
    <t>CCPSGAS_01_Cen</t>
  </si>
  <si>
    <t>CCPSGAS_02_HP</t>
  </si>
  <si>
    <t>CLIGELC_01_Inc</t>
  </si>
  <si>
    <t>CLIGELC_02_Inc</t>
  </si>
  <si>
    <t>CLIGELC_03_Hal</t>
  </si>
  <si>
    <t>CLIGELC_04_Flu</t>
  </si>
  <si>
    <t>CREFELC_01_Ref</t>
  </si>
  <si>
    <t>CREFELC_02_Ref</t>
  </si>
  <si>
    <t>CREFELC_03_Fre</t>
  </si>
  <si>
    <t>CREFELC_04_Fre</t>
  </si>
  <si>
    <t>COMPVELC_01</t>
  </si>
  <si>
    <t>Lifetime</t>
  </si>
  <si>
    <t>COM.HEAT.LOW-CONSUMPTION: .01.HYG.BOILER.CON.RADIATOR.</t>
  </si>
  <si>
    <t>COMH2REF</t>
  </si>
  <si>
    <t/>
  </si>
  <si>
    <t>COM.HEAT.LOW-CONSUMPTION: .01.HYG.BOILER.CON.SOLAR-THERMAL.RADIATOR.</t>
  </si>
  <si>
    <t>COM.HEAT.LOW-CONSUMPTION: .01.ELC.HEAT PUMP.AIR.HYG.BOILER.RADIATOR.</t>
  </si>
  <si>
    <t>COM.HEAT.LOW-CONSUMPTION: .01.ELC.HEAT PUMP.AIR.HYG.BOILER.UNDERFLOOR.</t>
  </si>
  <si>
    <t>COM.HEAT.LOW-CONSUMPTION: .01.ELC.HEAT PUMP.GROUND.HYG.BOILER.RADIATOR.</t>
  </si>
  <si>
    <t>COM.HEAT.LOW-CONSUMPTION: .01.ELC.HEAT PUMP.GROUND.HYG.BOILER.UNDERFLOOR.</t>
  </si>
  <si>
    <t>COM.HEAT.LOW-CONSUMPTION: .01.HYG.MICRO-CHP.STD.RADIATOR.</t>
  </si>
  <si>
    <t>CHLCHBRH01</t>
  </si>
  <si>
    <t>COM.HEAT.LOW-CONSUMPTION: .01.HYG.MICRO-CHP-BOILER.STD.RADIATOR.</t>
  </si>
  <si>
    <t>CHLREFCG01</t>
  </si>
  <si>
    <t>COM.HEAT.LOW-CONSUMPTION: .01.HYG.MICRO-CHP.REFORMER.</t>
  </si>
  <si>
    <t>~FI_T: EUR12</t>
  </si>
  <si>
    <t>Natural gas air heat pump</t>
  </si>
  <si>
    <t>Natural gas air heat pump.HeatCool</t>
  </si>
  <si>
    <t>LPG air heat pump.HeatCool</t>
  </si>
  <si>
    <t>CHCSGH2_01_Boi</t>
  </si>
  <si>
    <t>CHCSGH2_02_DBoi</t>
  </si>
  <si>
    <t>CHCSGH2_03_HP</t>
  </si>
  <si>
    <t>CHCSGH2_04_DHP</t>
  </si>
  <si>
    <t>Gaseous hydrogen boiler</t>
  </si>
  <si>
    <t>Gaseous hydrogen boiler.HeatHotwater</t>
  </si>
  <si>
    <t>Gaseous hydrogen air heat pump</t>
  </si>
  <si>
    <t>Gaseous hydrogen heat pump.HeatCool</t>
  </si>
  <si>
    <t>PJa</t>
  </si>
  <si>
    <t>Hydrogen technologies</t>
  </si>
  <si>
    <t>CHPSGH2_01_Boi</t>
  </si>
  <si>
    <t>CHPSGH2_02_DBoi</t>
  </si>
  <si>
    <t>CHPSGH2_03_HP</t>
  </si>
  <si>
    <t>CHPSGH2_04_DHP</t>
  </si>
  <si>
    <t>CAPEX (€2012/PJa)</t>
  </si>
  <si>
    <t>FOM (€2012/PJa)</t>
  </si>
  <si>
    <t>VOM (€2012/GJ)</t>
  </si>
  <si>
    <t>Heat generation technologies for low-consumption service buildings</t>
  </si>
  <si>
    <t>TimeSlice</t>
  </si>
  <si>
    <t>Other_Indexes</t>
  </si>
  <si>
    <t>CEFF</t>
  </si>
  <si>
    <t>CEFF~2030</t>
  </si>
  <si>
    <t>NCAP_COST~2010</t>
  </si>
  <si>
    <t>NCAP_COST~2030</t>
  </si>
  <si>
    <t>NCAP_FOM~2030</t>
  </si>
  <si>
    <t>Time-slice(s)</t>
  </si>
  <si>
    <t>Units of activity/unit of capacity</t>
  </si>
  <si>
    <t>First year available</t>
  </si>
  <si>
    <t>Technical efficiency - 2010</t>
  </si>
  <si>
    <t>Technical efficiency - 2030</t>
  </si>
  <si>
    <t>Technical Efficiency - Comodity Specific - 2010</t>
  </si>
  <si>
    <t>Investment cost - 2010 (2012 prices)</t>
  </si>
  <si>
    <t>Investment cost - 2030 (2012 prices)</t>
  </si>
  <si>
    <t>Fixed Operational &amp; Maintenance Cost - 2010 (2012 prices)</t>
  </si>
  <si>
    <t>Fixed Operational &amp; Maintenance Cost - 2030 (2012 prices)</t>
  </si>
  <si>
    <t>*</t>
  </si>
  <si>
    <t>activity unit/capacity unit</t>
  </si>
  <si>
    <t>year</t>
  </si>
  <si>
    <t>no unit</t>
  </si>
  <si>
    <t>€m/capacity unit</t>
  </si>
  <si>
    <t>years</t>
  </si>
  <si>
    <t>CHLBLCRH01</t>
  </si>
  <si>
    <t>CHLRAD</t>
  </si>
  <si>
    <t>COMHH2</t>
  </si>
  <si>
    <t>CHLBLSRH01</t>
  </si>
  <si>
    <t>CHLAHHRE01</t>
  </si>
  <si>
    <t>CHLAHHUE01</t>
  </si>
  <si>
    <t>CHLUND</t>
  </si>
  <si>
    <t>CHLGHHRE01</t>
  </si>
  <si>
    <t>CHLGHHUE01</t>
  </si>
  <si>
    <t>CHLCHPRH01</t>
  </si>
  <si>
    <t>data elaborated from UK TIMES</t>
  </si>
  <si>
    <t>COMH2G</t>
  </si>
  <si>
    <t>COMAHT, COMH2G</t>
  </si>
  <si>
    <t>NCAP_AFA</t>
  </si>
  <si>
    <t>NCAP_CHPR</t>
  </si>
  <si>
    <t>CHPCOMFCHH2110</t>
  </si>
  <si>
    <t>CHPCOMICBGS101</t>
  </si>
  <si>
    <t>CHPCOMICBGS201</t>
  </si>
  <si>
    <t>CHPCOMICDME101</t>
  </si>
  <si>
    <t>CHPCOMICDME201</t>
  </si>
  <si>
    <t>CHPCOMICGAS101</t>
  </si>
  <si>
    <t>CHPCOMICGAS201</t>
  </si>
  <si>
    <t>CHPCOMICGAS301</t>
  </si>
  <si>
    <t>CHPCOMICOIL101</t>
  </si>
  <si>
    <t>CHPCOMICOIL201</t>
  </si>
  <si>
    <t>CHPCOMICOIL301</t>
  </si>
  <si>
    <t>CHPCOMMFBGS110</t>
  </si>
  <si>
    <t>CHPCOMMFGAS101</t>
  </si>
  <si>
    <t>CHPCOMSFBGS110</t>
  </si>
  <si>
    <t>CHPCOMSFGAS101</t>
  </si>
  <si>
    <t>CHPCOMFCHH2110 [ CHP: Fuel Cell SOFC.HH2.COM ]</t>
  </si>
  <si>
    <t>CHPCOMICBGS101 [ CHP: Int Combust.BGS S.COM ]</t>
  </si>
  <si>
    <t>CHPCOMICBGS201 [ CHP: Int Combust.BGS L.COM ]</t>
  </si>
  <si>
    <t>CHPCOMICDME101 [ CHP: Int Combust.DME S.COM ]</t>
  </si>
  <si>
    <t>CHPCOMICDME201 [ CHP: Int Combust.DME L.COM ]</t>
  </si>
  <si>
    <t>CHPCOMICGAS101 [ CHP: Int Combust.Gas S.COM ]</t>
  </si>
  <si>
    <t>CHPCOMICGAS201 [ CHP: Int Combust.Gas M.COM ]</t>
  </si>
  <si>
    <t>CHPCOMICGAS301 [ CHP: Int Combust.Gas L.COM ]</t>
  </si>
  <si>
    <t>CHPCOMICOIL101 [ CHP: Int Combust.OIL S.COM ]</t>
  </si>
  <si>
    <t>CHPCOMICOIL201 [ CHP: Int Combust.OIL M.COM ]</t>
  </si>
  <si>
    <t>CHPCOMICOIL301 [ CHP: Int Combust.OIL L.COM ]</t>
  </si>
  <si>
    <t>CHPCOMMFBGS110 [ CHP: Fuel Cell MCFC.BGS.COM ]</t>
  </si>
  <si>
    <t>CHPCOMMFGAS101 [ CHP: Fuel Cell MCFC.GAS.COM ]</t>
  </si>
  <si>
    <t>CHPCOMSFBGS110 [ CHP: Fuel Cell SOFC.BGS.COM ]</t>
  </si>
  <si>
    <t>CHPCOMSFGAS101 [ CHP: Fuel Cell SOFC.GAS.COM ]</t>
  </si>
  <si>
    <t>Description</t>
  </si>
  <si>
    <t>COMCHPH2G_01_SOFC</t>
  </si>
  <si>
    <t>CHP</t>
  </si>
  <si>
    <t>COMCHPBGS_01</t>
  </si>
  <si>
    <t>COMCHPBGS_02</t>
  </si>
  <si>
    <t>COMCHPGAS_01_IC</t>
  </si>
  <si>
    <t>COMCHPGAS_02_IC</t>
  </si>
  <si>
    <t>COMCHPOIL_01_IC</t>
  </si>
  <si>
    <t>COMCHPOIL_02_IC</t>
  </si>
  <si>
    <t>COMCHPGAS_03_IC</t>
  </si>
  <si>
    <t>COMCHPOIL_03_IC</t>
  </si>
  <si>
    <t>COMCHPBIO_01</t>
  </si>
  <si>
    <t>COMCHPBIO_02</t>
  </si>
  <si>
    <t>COMCHPBGS_03_MCFC</t>
  </si>
  <si>
    <t>COMCHPGAS_04_MCFC</t>
  </si>
  <si>
    <t>COMCHPBGS_04_SOFC</t>
  </si>
  <si>
    <t>COMCHPGAS_05_SOFC</t>
  </si>
  <si>
    <t>New commercial CHP - Int Combust Biogas Small</t>
  </si>
  <si>
    <t>New commercial CHP - Int Combust Biogas Large</t>
  </si>
  <si>
    <t>New commercial CHP - Int Combust Biomass Small</t>
  </si>
  <si>
    <t>New commercial CHP - Int Combust Biomass Large</t>
  </si>
  <si>
    <t>New commercial CHP - Int Combust Gas Small</t>
  </si>
  <si>
    <t>New commercial CHP - Int Combust Gas Medium</t>
  </si>
  <si>
    <t>New commercial CHP - Int Combust Gas Large</t>
  </si>
  <si>
    <t>New commercial CHP - Int Combust Oil Small</t>
  </si>
  <si>
    <t>New commercial CHP - Int Combust.Oil Medium</t>
  </si>
  <si>
    <t>New commercial CHP - Int Combust Oil Large</t>
  </si>
  <si>
    <t>New commercial CHP - Fuel Cell MCFC Biogas</t>
  </si>
  <si>
    <t>New commercial CHP - Fuel Cell MCFC Gas</t>
  </si>
  <si>
    <t>New commercial CHP - Fuel Cell SOFC Biogas</t>
  </si>
  <si>
    <t>New commercial CHP - Fuel Cell SOFC Gas</t>
  </si>
  <si>
    <t xml:space="preserve">New Commercial CHP - Fuel Cell SOFC Hydrogen </t>
  </si>
  <si>
    <t>COMBGS</t>
  </si>
  <si>
    <t>INVCOST~2015</t>
  </si>
  <si>
    <t>INVCOST~2025</t>
  </si>
  <si>
    <t>INVCOST~2035</t>
  </si>
  <si>
    <t>FIXOM~2015</t>
  </si>
  <si>
    <t>FIXOM~2025</t>
  </si>
  <si>
    <t>FIXOM~2035</t>
  </si>
  <si>
    <t>CHPR</t>
  </si>
  <si>
    <t>CHPR~2015</t>
  </si>
  <si>
    <t>CHPR~2025</t>
  </si>
  <si>
    <t>CHPR~2035</t>
  </si>
  <si>
    <t>Source: Irish TIMES v1.0</t>
  </si>
  <si>
    <t>Commercial CHP</t>
  </si>
  <si>
    <t>EFF~2015</t>
  </si>
  <si>
    <t>EFF~2025</t>
  </si>
  <si>
    <t>Electric Efficiency</t>
  </si>
  <si>
    <t>EFF~2035</t>
  </si>
  <si>
    <t>COMELC, COMHET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</si>
</sst>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3" formatCode="_-* #,##0.00_-;\-* #,##0.00_-;_-* &quot;-&quot;??_-;_-@_-"/>
    <numFmt numFmtId="164" formatCode="\Te\x\t"/>
    <numFmt numFmtId="165" formatCode="0.0%"/>
    <numFmt numFmtId="166" formatCode="_ * #,##0_ ;_ * \-#,##0_ ;_ * &quot;-&quot;_ ;_ @_ "/>
    <numFmt numFmtId="167" formatCode="_ * #,##0.00_ ;_ * \-#,##0.00_ ;_ * &quot;-&quot;??_ ;_ @_ "/>
    <numFmt numFmtId="168" formatCode="_([$€]* #,##0.00_);_([$€]* \(#,##0.00\);_([$€]* &quot;-&quot;??_);_(@_)"/>
    <numFmt numFmtId="169" formatCode="_-[$€-2]\ * #,##0.00_-;\-[$€-2]\ * #,##0.00_-;_-[$€-2]\ * &quot;-&quot;??_-"/>
    <numFmt numFmtId="170" formatCode="#,##0;\-\ #,##0;_-\ &quot;- &quot;"/>
    <numFmt numFmtId="171" formatCode="_ &quot;kr&quot;\ * #,##0_ ;_ &quot;kr&quot;\ * \-#,##0_ ;_ &quot;kr&quot;\ * &quot;-&quot;_ ;_ @_ "/>
    <numFmt numFmtId="172" formatCode="_ &quot;kr&quot;\ * #,##0.00_ ;_ &quot;kr&quot;\ * \-#,##0.00_ ;_ &quot;kr&quot;\ * &quot;-&quot;??_ ;_ @_ "/>
    <numFmt numFmtId="173" formatCode="_([$€-2]* #,##0.00_);_([$€-2]* \(#,##0.00\);_([$€-2]* &quot;-&quot;??_)"/>
    <numFmt numFmtId="174" formatCode="\(##\);\(##\)"/>
    <numFmt numFmtId="175" formatCode="#,##0.0"/>
    <numFmt numFmtId="176" formatCode="_-&quot;€&quot;\ * #,##0.00_-;\-&quot;€&quot;\ * #,##0.00_-;_-&quot;€&quot;\ * &quot;-&quot;??_-;_-@_-"/>
    <numFmt numFmtId="177" formatCode="0.0000"/>
    <numFmt numFmtId="178" formatCode="0.0"/>
    <numFmt numFmtId="179" formatCode="0.000"/>
  </numFmts>
  <fonts count="10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4"/>
      <color indexed="9"/>
      <name val="Arial"/>
      <family val="2"/>
    </font>
    <font>
      <b/>
      <sz val="10"/>
      <color theme="4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name val="Myriad Pro"/>
      <family val="2"/>
    </font>
    <font>
      <sz val="11"/>
      <color theme="1"/>
      <name val="Calibri"/>
      <family val="2"/>
      <charset val="186"/>
      <scheme val="minor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Verdana"/>
      <family val="2"/>
    </font>
    <font>
      <sz val="12"/>
      <name val="Arial"/>
      <family val="2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1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530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0" fontId="5" fillId="5" borderId="0" applyNumberFormat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9" fillId="11" borderId="4" applyNumberFormat="0" applyAlignment="0" applyProtection="0"/>
    <xf numFmtId="0" fontId="10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20" borderId="8" applyNumberFormat="0" applyAlignment="0" applyProtection="0"/>
    <xf numFmtId="43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7" fillId="21" borderId="10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5" borderId="0" applyNumberFormat="0" applyBorder="0" applyAlignment="0" applyProtection="0"/>
    <xf numFmtId="0" fontId="17" fillId="8" borderId="0" applyNumberFormat="0" applyBorder="0" applyAlignment="0" applyProtection="0"/>
    <xf numFmtId="0" fontId="18" fillId="26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" fillId="0" borderId="0"/>
    <xf numFmtId="0" fontId="21" fillId="0" borderId="0"/>
    <xf numFmtId="0" fontId="22" fillId="0" borderId="12" applyNumberFormat="0" applyFill="0" applyAlignment="0" applyProtection="0"/>
    <xf numFmtId="0" fontId="23" fillId="7" borderId="0" applyNumberFormat="0" applyBorder="0" applyAlignment="0" applyProtection="0"/>
    <xf numFmtId="0" fontId="24" fillId="27" borderId="0" applyNumberFormat="0" applyBorder="0" applyAlignment="0" applyProtection="0"/>
    <xf numFmtId="0" fontId="25" fillId="26" borderId="4" applyNumberFormat="0" applyAlignment="0" applyProtection="0"/>
    <xf numFmtId="0" fontId="26" fillId="2" borderId="0">
      <alignment horizontal="left"/>
    </xf>
    <xf numFmtId="0" fontId="27" fillId="0" borderId="0"/>
    <xf numFmtId="0" fontId="2" fillId="0" borderId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4" fontId="48" fillId="28" borderId="3">
      <alignment horizontal="right" vertical="center"/>
    </xf>
    <xf numFmtId="4" fontId="48" fillId="28" borderId="3">
      <alignment horizontal="right" vertical="center"/>
    </xf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9" fillId="0" borderId="13">
      <alignment horizontal="left" vertical="center" wrapText="1" indent="2"/>
    </xf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4" fontId="49" fillId="0" borderId="0" applyBorder="0">
      <alignment horizontal="right" vertical="center"/>
    </xf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2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9" fillId="0" borderId="3" applyFill="0" applyBorder="0" applyProtection="0">
      <alignment horizontal="right" vertical="center"/>
    </xf>
    <xf numFmtId="0" fontId="50" fillId="0" borderId="0" applyNumberFormat="0" applyFill="0" applyBorder="0" applyProtection="0">
      <alignment horizontal="left" vertical="center"/>
    </xf>
    <xf numFmtId="0" fontId="2" fillId="29" borderId="0" applyNumberFormat="0" applyFon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1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1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1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170" fontId="2" fillId="0" borderId="0" applyFont="0" applyFill="0" applyBorder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9" fontId="2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167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71" fontId="51" fillId="0" borderId="0" applyFont="0" applyFill="0" applyBorder="0" applyAlignment="0" applyProtection="0"/>
    <xf numFmtId="0" fontId="2" fillId="0" borderId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8" fillId="30" borderId="3" applyNumberFormat="0" applyProtection="0">
      <alignment horizontal="right"/>
    </xf>
    <xf numFmtId="0" fontId="52" fillId="30" borderId="0" applyNumberFormat="0" applyBorder="0" applyProtection="0">
      <alignment horizontal="left"/>
    </xf>
    <xf numFmtId="0" fontId="28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3" fillId="31" borderId="0" applyNumberFormat="0" applyBorder="0" applyProtection="0">
      <alignment horizontal="left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172" fontId="5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" fontId="49" fillId="0" borderId="0"/>
    <xf numFmtId="49" fontId="2" fillId="32" borderId="15">
      <alignment vertical="top" wrapText="1"/>
    </xf>
    <xf numFmtId="3" fontId="57" fillId="0" borderId="15">
      <alignment horizontal="right" vertical="top"/>
    </xf>
    <xf numFmtId="0" fontId="28" fillId="33" borderId="3">
      <alignment horizontal="centerContinuous" vertical="top" wrapText="1"/>
    </xf>
    <xf numFmtId="0" fontId="58" fillId="0" borderId="0">
      <alignment vertical="top" wrapText="1"/>
    </xf>
    <xf numFmtId="169" fontId="2" fillId="0" borderId="0" applyFont="0" applyFill="0" applyBorder="0" applyAlignment="0" applyProtection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21" borderId="10" applyNumberFormat="0" applyFont="0" applyAlignment="0" applyProtection="0"/>
    <xf numFmtId="174" fontId="60" fillId="0" borderId="0">
      <alignment horizontal="right"/>
    </xf>
    <xf numFmtId="0" fontId="58" fillId="0" borderId="0">
      <alignment vertical="top" wrapText="1"/>
    </xf>
    <xf numFmtId="175" fontId="61" fillId="34" borderId="16">
      <alignment vertical="center"/>
    </xf>
    <xf numFmtId="165" fontId="62" fillId="34" borderId="16">
      <alignment vertical="center"/>
    </xf>
    <xf numFmtId="175" fontId="63" fillId="35" borderId="16">
      <alignment vertical="center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4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5" fillId="0" borderId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9" fontId="2" fillId="0" borderId="0" applyFont="0" applyFill="0" applyBorder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9" fillId="0" borderId="3" applyFill="0" applyBorder="0" applyProtection="0">
      <alignment horizontal="right" vertical="center"/>
    </xf>
    <xf numFmtId="0" fontId="2" fillId="0" borderId="0"/>
    <xf numFmtId="0" fontId="1" fillId="0" borderId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1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1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1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9" fontId="1" fillId="0" borderId="0" applyFont="0" applyFill="0" applyBorder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8" fillId="30" borderId="3" applyNumberFormat="0" applyProtection="0">
      <alignment horizontal="right"/>
    </xf>
    <xf numFmtId="0" fontId="28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4" fontId="49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8" fillId="30" borderId="3" applyNumberFormat="0" applyProtection="0">
      <alignment horizontal="right"/>
    </xf>
    <xf numFmtId="0" fontId="28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0" borderId="0"/>
    <xf numFmtId="0" fontId="66" fillId="0" borderId="0"/>
    <xf numFmtId="0" fontId="67" fillId="42" borderId="18"/>
    <xf numFmtId="0" fontId="68" fillId="0" borderId="19"/>
    <xf numFmtId="43" fontId="2" fillId="0" borderId="0" applyFont="0" applyFill="0" applyBorder="0" applyAlignment="0" applyProtection="0"/>
    <xf numFmtId="0" fontId="2" fillId="0" borderId="0"/>
    <xf numFmtId="0" fontId="9" fillId="11" borderId="22" applyNumberFormat="0" applyAlignment="0" applyProtection="0"/>
    <xf numFmtId="0" fontId="7" fillId="21" borderId="23" applyNumberFormat="0" applyFont="0" applyAlignment="0" applyProtection="0"/>
    <xf numFmtId="0" fontId="18" fillId="26" borderId="24" applyNumberFormat="0" applyAlignment="0" applyProtection="0"/>
    <xf numFmtId="0" fontId="22" fillId="0" borderId="25" applyNumberFormat="0" applyFill="0" applyAlignment="0" applyProtection="0"/>
    <xf numFmtId="0" fontId="25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4" fontId="49" fillId="0" borderId="20" applyFill="0" applyBorder="0" applyProtection="0">
      <alignment horizontal="right" vertical="center"/>
    </xf>
    <xf numFmtId="49" fontId="49" fillId="0" borderId="3" applyNumberFormat="0" applyFont="0" applyFill="0" applyBorder="0" applyProtection="0">
      <alignment horizontal="left" vertical="center" indent="2"/>
    </xf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1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1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1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8" fillId="30" borderId="20" applyNumberFormat="0" applyProtection="0">
      <alignment horizontal="right"/>
    </xf>
    <xf numFmtId="0" fontId="28" fillId="30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2" fillId="0" borderId="0"/>
    <xf numFmtId="49" fontId="2" fillId="32" borderId="27">
      <alignment vertical="top" wrapText="1"/>
    </xf>
    <xf numFmtId="0" fontId="31" fillId="21" borderId="23" applyNumberFormat="0" applyFont="0" applyAlignment="0" applyProtection="0"/>
    <xf numFmtId="175" fontId="61" fillId="34" borderId="28">
      <alignment vertical="center"/>
    </xf>
    <xf numFmtId="165" fontId="62" fillId="34" borderId="28">
      <alignment vertical="center"/>
    </xf>
    <xf numFmtId="175" fontId="63" fillId="35" borderId="28">
      <alignment vertical="center"/>
    </xf>
    <xf numFmtId="0" fontId="2" fillId="36" borderId="29" applyBorder="0">
      <alignment horizontal="left" vertical="center"/>
    </xf>
    <xf numFmtId="49" fontId="2" fillId="37" borderId="20">
      <alignment vertical="center" wrapText="1"/>
    </xf>
    <xf numFmtId="0" fontId="2" fillId="38" borderId="26">
      <alignment horizontal="left" vertical="center" wrapText="1"/>
    </xf>
    <xf numFmtId="0" fontId="64" fillId="39" borderId="20">
      <alignment horizontal="left" vertical="center" wrapText="1"/>
    </xf>
    <xf numFmtId="0" fontId="2" fillId="40" borderId="20">
      <alignment horizontal="left" vertical="center" wrapText="1"/>
    </xf>
    <xf numFmtId="0" fontId="2" fillId="41" borderId="20">
      <alignment horizontal="left" vertical="center" wrapText="1"/>
    </xf>
    <xf numFmtId="43" fontId="1" fillId="0" borderId="0" applyFont="0" applyFill="0" applyBorder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0" fontId="34" fillId="26" borderId="22" applyNumberForma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0" fontId="41" fillId="11" borderId="22" applyNumberFormat="0" applyAlignment="0" applyProtection="0"/>
    <xf numFmtId="4" fontId="49" fillId="0" borderId="20" applyFill="0" applyBorder="0" applyProtection="0">
      <alignment horizontal="right" vertical="center"/>
    </xf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1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1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1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44" fillId="26" borderId="24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8" fillId="30" borderId="20" applyNumberFormat="0" applyProtection="0">
      <alignment horizontal="right"/>
    </xf>
    <xf numFmtId="0" fontId="28" fillId="30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4" fontId="49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8" fillId="30" borderId="20" applyNumberFormat="0" applyProtection="0">
      <alignment horizontal="right"/>
    </xf>
    <xf numFmtId="0" fontId="28" fillId="30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0"/>
    <xf numFmtId="49" fontId="49" fillId="0" borderId="20" applyNumberFormat="0" applyFont="0" applyFill="0" applyBorder="0" applyProtection="0">
      <alignment horizontal="left" vertical="center" indent="2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9" borderId="0" applyNumberFormat="0" applyBorder="0" applyAlignment="0" applyProtection="0"/>
    <xf numFmtId="0" fontId="31" fillId="12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4" fillId="26" borderId="22" applyNumberFormat="0" applyAlignment="0" applyProtection="0"/>
    <xf numFmtId="0" fontId="42" fillId="0" borderId="9" applyNumberFormat="0" applyFill="0" applyAlignment="0" applyProtection="0"/>
    <xf numFmtId="0" fontId="35" fillId="20" borderId="8" applyNumberFormat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25" borderId="0" applyNumberFormat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3" fillId="27" borderId="0" applyNumberFormat="0" applyBorder="0" applyAlignment="0" applyProtection="0"/>
    <xf numFmtId="0" fontId="69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1" borderId="23" applyNumberFormat="0" applyFont="0" applyAlignment="0" applyProtection="0"/>
    <xf numFmtId="170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8" fillId="0" borderId="5" applyNumberFormat="0" applyFill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0" fillId="0" borderId="0" applyNumberFormat="0" applyFill="0" applyBorder="0" applyAlignment="0" applyProtection="0"/>
    <xf numFmtId="0" fontId="46" fillId="0" borderId="25" applyNumberFormat="0" applyFill="0" applyAlignment="0" applyProtection="0"/>
    <xf numFmtId="0" fontId="33" fillId="7" borderId="0" applyNumberFormat="0" applyBorder="0" applyAlignment="0" applyProtection="0"/>
    <xf numFmtId="0" fontId="37" fillId="8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46" fillId="0" borderId="12" applyNumberFormat="0" applyFill="0" applyAlignment="0" applyProtection="0"/>
    <xf numFmtId="43" fontId="2" fillId="0" borderId="0" applyFont="0" applyFill="0" applyBorder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31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31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31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4" fontId="49" fillId="0" borderId="35" applyFill="0" applyBorder="0" applyProtection="0">
      <alignment horizontal="right" vertical="center"/>
    </xf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25" fillId="26" borderId="37" applyNumberFormat="0" applyAlignment="0" applyProtection="0"/>
    <xf numFmtId="0" fontId="22" fillId="0" borderId="40" applyNumberFormat="0" applyFill="0" applyAlignment="0" applyProtection="0"/>
    <xf numFmtId="0" fontId="18" fillId="26" borderId="39" applyNumberFormat="0" applyAlignment="0" applyProtection="0"/>
    <xf numFmtId="0" fontId="7" fillId="21" borderId="38" applyNumberFormat="0" applyFont="0" applyAlignment="0" applyProtection="0"/>
    <xf numFmtId="0" fontId="9" fillId="11" borderId="37" applyNumberForma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" fillId="11" borderId="4" applyNumberFormat="0" applyAlignment="0" applyProtection="0"/>
    <xf numFmtId="0" fontId="18" fillId="26" borderId="11" applyNumberFormat="0" applyAlignment="0" applyProtection="0"/>
    <xf numFmtId="0" fontId="22" fillId="0" borderId="12" applyNumberFormat="0" applyFill="0" applyAlignment="0" applyProtection="0"/>
    <xf numFmtId="0" fontId="25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4" fontId="49" fillId="0" borderId="3" applyFill="0" applyBorder="0" applyProtection="0">
      <alignment horizontal="right" vertical="center"/>
    </xf>
    <xf numFmtId="49" fontId="49" fillId="0" borderId="20" applyNumberFormat="0" applyFont="0" applyFill="0" applyBorder="0" applyProtection="0">
      <alignment horizontal="left" vertical="center" indent="2"/>
    </xf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8" fillId="30" borderId="3" applyNumberFormat="0" applyProtection="0">
      <alignment horizontal="right"/>
    </xf>
    <xf numFmtId="0" fontId="28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49" fontId="2" fillId="32" borderId="15">
      <alignment vertical="top" wrapText="1"/>
    </xf>
    <xf numFmtId="175" fontId="61" fillId="34" borderId="16">
      <alignment vertical="center"/>
    </xf>
    <xf numFmtId="165" fontId="62" fillId="34" borderId="16">
      <alignment vertical="center"/>
    </xf>
    <xf numFmtId="175" fontId="63" fillId="35" borderId="16">
      <alignment vertical="center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4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43" fontId="1" fillId="0" borderId="0" applyFont="0" applyFill="0" applyBorder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0" fontId="34" fillId="26" borderId="4" applyNumberForma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0" fontId="41" fillId="11" borderId="4" applyNumberFormat="0" applyAlignment="0" applyProtection="0"/>
    <xf numFmtId="4" fontId="49" fillId="0" borderId="3" applyFill="0" applyBorder="0" applyProtection="0">
      <alignment horizontal="right" vertical="center"/>
    </xf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44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8" fillId="30" borderId="3" applyNumberFormat="0" applyProtection="0">
      <alignment horizontal="right"/>
    </xf>
    <xf numFmtId="0" fontId="28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4" fontId="49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8" fillId="30" borderId="3" applyNumberFormat="0" applyProtection="0">
      <alignment horizontal="right"/>
    </xf>
    <xf numFmtId="0" fontId="28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4" fillId="26" borderId="4" applyNumberFormat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43" borderId="1">
      <alignment horizontal="center" vertical="center" wrapText="1"/>
    </xf>
    <xf numFmtId="0" fontId="31" fillId="28" borderId="3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28" fillId="30" borderId="35" applyNumberFormat="0" applyProtection="0">
      <alignment horizontal="right"/>
    </xf>
    <xf numFmtId="0" fontId="28" fillId="30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49" fontId="2" fillId="32" borderId="42">
      <alignment vertical="top" wrapText="1"/>
    </xf>
    <xf numFmtId="0" fontId="31" fillId="21" borderId="38" applyNumberFormat="0" applyFont="0" applyAlignment="0" applyProtection="0"/>
    <xf numFmtId="175" fontId="61" fillId="34" borderId="43">
      <alignment vertical="center"/>
    </xf>
    <xf numFmtId="165" fontId="62" fillId="34" borderId="43">
      <alignment vertical="center"/>
    </xf>
    <xf numFmtId="175" fontId="63" fillId="35" borderId="43">
      <alignment vertical="center"/>
    </xf>
    <xf numFmtId="0" fontId="2" fillId="36" borderId="44" applyBorder="0">
      <alignment horizontal="left" vertical="center"/>
    </xf>
    <xf numFmtId="49" fontId="2" fillId="37" borderId="35">
      <alignment vertical="center" wrapText="1"/>
    </xf>
    <xf numFmtId="0" fontId="2" fillId="38" borderId="41">
      <alignment horizontal="left" vertical="center" wrapText="1"/>
    </xf>
    <xf numFmtId="0" fontId="64" fillId="39" borderId="35">
      <alignment horizontal="left" vertical="center" wrapText="1"/>
    </xf>
    <xf numFmtId="0" fontId="2" fillId="40" borderId="35">
      <alignment horizontal="left" vertical="center" wrapText="1"/>
    </xf>
    <xf numFmtId="0" fontId="2" fillId="41" borderId="35">
      <alignment horizontal="left" vertical="center" wrapText="1"/>
    </xf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0" fontId="41" fillId="11" borderId="37" applyNumberFormat="0" applyAlignment="0" applyProtection="0"/>
    <xf numFmtId="4" fontId="49" fillId="0" borderId="35" applyFill="0" applyBorder="0" applyProtection="0">
      <alignment horizontal="right" vertical="center"/>
    </xf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31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31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31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2" fillId="21" borderId="38" applyNumberFormat="0" applyFon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44" fillId="26" borderId="39" applyNumberFormat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28" fillId="30" borderId="35" applyNumberFormat="0" applyProtection="0">
      <alignment horizontal="right"/>
    </xf>
    <xf numFmtId="0" fontId="28" fillId="30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4" fontId="49" fillId="0" borderId="35" applyFill="0" applyBorder="0" applyProtection="0">
      <alignment horizontal="right" vertical="center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28" fillId="30" borderId="35" applyNumberFormat="0" applyProtection="0">
      <alignment horizontal="right"/>
    </xf>
    <xf numFmtId="0" fontId="28" fillId="30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49" fontId="49" fillId="0" borderId="35" applyNumberFormat="0" applyFont="0" applyFill="0" applyBorder="0" applyProtection="0">
      <alignment horizontal="left" vertical="center" indent="2"/>
    </xf>
    <xf numFmtId="0" fontId="34" fillId="26" borderId="37" applyNumberFormat="0" applyAlignment="0" applyProtection="0"/>
    <xf numFmtId="0" fontId="2" fillId="21" borderId="38" applyNumberFormat="0" applyFont="0" applyAlignment="0" applyProtection="0"/>
    <xf numFmtId="0" fontId="46" fillId="0" borderId="40" applyNumberFormat="0" applyFill="0" applyAlignment="0" applyProtection="0"/>
    <xf numFmtId="0" fontId="2" fillId="43" borderId="36">
      <alignment horizontal="center" vertical="center" wrapText="1"/>
    </xf>
    <xf numFmtId="0" fontId="31" fillId="28" borderId="35"/>
    <xf numFmtId="0" fontId="2" fillId="0" borderId="0"/>
    <xf numFmtId="0" fontId="1" fillId="0" borderId="0"/>
    <xf numFmtId="0" fontId="72" fillId="0" borderId="0" applyNumberFormat="0" applyFill="0" applyBorder="0" applyAlignment="0" applyProtection="0"/>
    <xf numFmtId="0" fontId="80" fillId="0" borderId="0"/>
    <xf numFmtId="0" fontId="83" fillId="0" borderId="0"/>
    <xf numFmtId="0" fontId="2" fillId="0" borderId="0"/>
    <xf numFmtId="0" fontId="104" fillId="53" borderId="0"/>
    <xf numFmtId="0" fontId="2" fillId="55" borderId="34">
      <alignment horizontal="center" vertical="center" wrapText="1"/>
    </xf>
    <xf numFmtId="0" fontId="2" fillId="55" borderId="34">
      <alignment horizontal="center" vertical="center" wrapText="1"/>
    </xf>
    <xf numFmtId="0" fontId="105" fillId="54" borderId="53">
      <alignment vertical="center" wrapText="1"/>
    </xf>
    <xf numFmtId="1" fontId="1" fillId="56" borderId="0"/>
    <xf numFmtId="2" fontId="1" fillId="57" borderId="0"/>
    <xf numFmtId="0" fontId="105" fillId="54" borderId="53">
      <alignment vertical="center" wrapText="1"/>
    </xf>
    <xf numFmtId="0" fontId="2" fillId="47" borderId="0"/>
    <xf numFmtId="0" fontId="31" fillId="58" borderId="35"/>
  </cellStyleXfs>
  <cellXfs count="242">
    <xf numFmtId="0" fontId="0" fillId="0" borderId="0" xfId="0"/>
    <xf numFmtId="0" fontId="0" fillId="0" borderId="0" xfId="0"/>
    <xf numFmtId="0" fontId="1" fillId="46" borderId="0" xfId="5516" applyFont="1" applyFill="1" applyAlignment="1">
      <alignment vertical="center"/>
    </xf>
    <xf numFmtId="0" fontId="1" fillId="47" borderId="0" xfId="5516" applyFont="1" applyFill="1" applyAlignment="1">
      <alignment vertical="center"/>
    </xf>
    <xf numFmtId="0" fontId="73" fillId="47" borderId="0" xfId="5517" applyFont="1" applyFill="1" applyBorder="1" applyAlignment="1">
      <alignment vertical="center"/>
    </xf>
    <xf numFmtId="0" fontId="72" fillId="47" borderId="0" xfId="5517" applyFont="1" applyFill="1" applyBorder="1" applyAlignment="1">
      <alignment vertical="center"/>
    </xf>
    <xf numFmtId="0" fontId="1" fillId="48" borderId="0" xfId="5516" applyFont="1" applyFill="1" applyAlignment="1">
      <alignment vertical="center"/>
    </xf>
    <xf numFmtId="0" fontId="74" fillId="47" borderId="0" xfId="5517" applyFont="1" applyFill="1" applyBorder="1" applyAlignment="1">
      <alignment vertical="center"/>
    </xf>
    <xf numFmtId="0" fontId="75" fillId="47" borderId="0" xfId="5517" applyFont="1" applyFill="1" applyBorder="1" applyAlignment="1">
      <alignment vertical="center"/>
    </xf>
    <xf numFmtId="0" fontId="76" fillId="46" borderId="0" xfId="5516" applyFont="1" applyFill="1" applyBorder="1" applyAlignment="1">
      <alignment vertical="center"/>
    </xf>
    <xf numFmtId="0" fontId="77" fillId="47" borderId="0" xfId="5517" applyFont="1" applyFill="1" applyBorder="1" applyAlignment="1">
      <alignment vertical="center"/>
    </xf>
    <xf numFmtId="0" fontId="6" fillId="47" borderId="0" xfId="5517" applyFont="1" applyFill="1" applyBorder="1" applyAlignment="1">
      <alignment vertical="center"/>
    </xf>
    <xf numFmtId="0" fontId="78" fillId="48" borderId="0" xfId="5516" applyFont="1" applyFill="1" applyAlignment="1">
      <alignment vertical="center"/>
    </xf>
    <xf numFmtId="0" fontId="79" fillId="46" borderId="0" xfId="5516" applyFont="1" applyFill="1" applyAlignment="1">
      <alignment vertical="center"/>
    </xf>
    <xf numFmtId="0" fontId="79" fillId="47" borderId="0" xfId="5516" applyFont="1" applyFill="1" applyAlignment="1">
      <alignment vertical="center"/>
    </xf>
    <xf numFmtId="0" fontId="77" fillId="0" borderId="0" xfId="5518" applyFont="1" applyFill="1"/>
    <xf numFmtId="0" fontId="2" fillId="0" borderId="0" xfId="5518" applyFont="1" applyFill="1"/>
    <xf numFmtId="0" fontId="81" fillId="0" borderId="0" xfId="5" applyFont="1"/>
    <xf numFmtId="0" fontId="1" fillId="0" borderId="0" xfId="5" applyFont="1"/>
    <xf numFmtId="0" fontId="1" fillId="0" borderId="0" xfId="5"/>
    <xf numFmtId="0" fontId="71" fillId="0" borderId="0" xfId="5" applyFont="1"/>
    <xf numFmtId="0" fontId="78" fillId="0" borderId="0" xfId="5" applyFont="1"/>
    <xf numFmtId="0" fontId="71" fillId="0" borderId="46" xfId="5" applyFont="1" applyBorder="1"/>
    <xf numFmtId="0" fontId="82" fillId="0" borderId="47" xfId="5" applyFont="1" applyBorder="1"/>
    <xf numFmtId="0" fontId="71" fillId="0" borderId="48" xfId="5" applyFont="1" applyBorder="1"/>
    <xf numFmtId="0" fontId="1" fillId="0" borderId="49" xfId="5" applyFont="1" applyBorder="1"/>
    <xf numFmtId="0" fontId="71" fillId="49" borderId="48" xfId="5" applyFont="1" applyFill="1" applyBorder="1"/>
    <xf numFmtId="0" fontId="1" fillId="0" borderId="49" xfId="5519" applyFont="1" applyBorder="1"/>
    <xf numFmtId="0" fontId="71" fillId="49" borderId="50" xfId="5" applyFont="1" applyFill="1" applyBorder="1"/>
    <xf numFmtId="0" fontId="1" fillId="0" borderId="51" xfId="5" applyFont="1" applyBorder="1"/>
    <xf numFmtId="0" fontId="71" fillId="0" borderId="0" xfId="5" applyFont="1" applyFill="1"/>
    <xf numFmtId="0" fontId="1" fillId="0" borderId="47" xfId="5" applyFont="1" applyBorder="1"/>
    <xf numFmtId="0" fontId="78" fillId="50" borderId="50" xfId="5" applyFont="1" applyFill="1" applyBorder="1"/>
    <xf numFmtId="0" fontId="78" fillId="0" borderId="0" xfId="5" applyFont="1" applyFill="1" applyBorder="1"/>
    <xf numFmtId="0" fontId="1" fillId="0" borderId="0" xfId="5" applyFont="1" applyBorder="1"/>
    <xf numFmtId="0" fontId="76" fillId="0" borderId="0" xfId="5518" applyFont="1"/>
    <xf numFmtId="0" fontId="77" fillId="51" borderId="46" xfId="5518" applyFont="1" applyFill="1" applyBorder="1" applyAlignment="1">
      <alignment horizontal="left"/>
    </xf>
    <xf numFmtId="0" fontId="1" fillId="0" borderId="47" xfId="5" applyBorder="1"/>
    <xf numFmtId="177" fontId="77" fillId="45" borderId="50" xfId="5518" applyNumberFormat="1" applyFont="1" applyFill="1" applyBorder="1"/>
    <xf numFmtId="0" fontId="1" fillId="0" borderId="51" xfId="5" applyBorder="1"/>
    <xf numFmtId="0" fontId="1" fillId="0" borderId="0" xfId="5" applyFont="1" applyFill="1"/>
    <xf numFmtId="0" fontId="71" fillId="0" borderId="50" xfId="5" applyFont="1" applyBorder="1"/>
    <xf numFmtId="0" fontId="1" fillId="0" borderId="51" xfId="5" applyFont="1" applyBorder="1" applyAlignment="1">
      <alignment horizontal="left"/>
    </xf>
    <xf numFmtId="0" fontId="0" fillId="44" borderId="0" xfId="0" applyFill="1"/>
    <xf numFmtId="0" fontId="1" fillId="52" borderId="46" xfId="5" applyFont="1" applyFill="1" applyBorder="1"/>
    <xf numFmtId="0" fontId="70" fillId="0" borderId="0" xfId="0" applyFont="1"/>
    <xf numFmtId="0" fontId="84" fillId="2" borderId="0" xfId="0" applyFont="1" applyFill="1" applyAlignment="1">
      <alignment vertical="center"/>
    </xf>
    <xf numFmtId="0" fontId="86" fillId="0" borderId="0" xfId="0" applyFont="1" applyAlignment="1">
      <alignment vertical="center"/>
    </xf>
    <xf numFmtId="0" fontId="87" fillId="0" borderId="0" xfId="0" applyFont="1" applyFill="1" applyAlignment="1">
      <alignment vertical="center"/>
    </xf>
    <xf numFmtId="0" fontId="87" fillId="0" borderId="0" xfId="0" applyFont="1" applyAlignment="1">
      <alignment vertical="center"/>
    </xf>
    <xf numFmtId="164" fontId="85" fillId="5" borderId="0" xfId="4" applyNumberFormat="1" applyFont="1" applyAlignment="1">
      <alignment vertical="center"/>
    </xf>
    <xf numFmtId="164" fontId="87" fillId="0" borderId="0" xfId="0" applyNumberFormat="1" applyFont="1" applyAlignment="1">
      <alignment vertical="center"/>
    </xf>
    <xf numFmtId="164" fontId="86" fillId="0" borderId="0" xfId="0" applyNumberFormat="1" applyFont="1" applyAlignment="1">
      <alignment vertical="center"/>
    </xf>
    <xf numFmtId="0" fontId="88" fillId="3" borderId="1" xfId="0" applyFont="1" applyFill="1" applyBorder="1" applyAlignment="1">
      <alignment vertical="center"/>
    </xf>
    <xf numFmtId="164" fontId="88" fillId="3" borderId="2" xfId="0" applyNumberFormat="1" applyFont="1" applyFill="1" applyBorder="1" applyAlignment="1">
      <alignment vertical="center"/>
    </xf>
    <xf numFmtId="0" fontId="88" fillId="3" borderId="1" xfId="0" applyFont="1" applyFill="1" applyBorder="1" applyAlignment="1">
      <alignment horizontal="center" vertical="center"/>
    </xf>
    <xf numFmtId="0" fontId="88" fillId="3" borderId="2" xfId="2" applyFont="1" applyFill="1" applyBorder="1" applyAlignment="1">
      <alignment horizontal="center" vertical="center" wrapText="1"/>
    </xf>
    <xf numFmtId="0" fontId="89" fillId="4" borderId="21" xfId="3" applyFont="1" applyFill="1" applyBorder="1" applyAlignment="1">
      <alignment horizontal="left" vertical="center" wrapText="1"/>
    </xf>
    <xf numFmtId="0" fontId="89" fillId="4" borderId="21" xfId="3" applyFont="1" applyFill="1" applyBorder="1" applyAlignment="1">
      <alignment vertical="center" wrapText="1"/>
    </xf>
    <xf numFmtId="0" fontId="89" fillId="4" borderId="21" xfId="3" applyFont="1" applyFill="1" applyBorder="1" applyAlignment="1">
      <alignment horizontal="center" vertical="center" wrapText="1"/>
    </xf>
    <xf numFmtId="0" fontId="89" fillId="4" borderId="30" xfId="3" applyFont="1" applyFill="1" applyBorder="1" applyAlignment="1">
      <alignment vertical="center"/>
    </xf>
    <xf numFmtId="0" fontId="89" fillId="4" borderId="34" xfId="3" applyFont="1" applyFill="1" applyBorder="1" applyAlignment="1">
      <alignment horizontal="left" vertical="center"/>
    </xf>
    <xf numFmtId="0" fontId="89" fillId="4" borderId="34" xfId="3" applyFont="1" applyFill="1" applyBorder="1" applyAlignment="1">
      <alignment vertical="center"/>
    </xf>
    <xf numFmtId="164" fontId="89" fillId="4" borderId="2" xfId="3" applyNumberFormat="1" applyFont="1" applyFill="1" applyBorder="1" applyAlignment="1">
      <alignment horizontal="left" vertical="center" wrapText="1"/>
    </xf>
    <xf numFmtId="0" fontId="90" fillId="0" borderId="33" xfId="0" applyFont="1" applyFill="1" applyBorder="1" applyAlignment="1">
      <alignment vertical="center"/>
    </xf>
    <xf numFmtId="0" fontId="86" fillId="0" borderId="33" xfId="0" applyFont="1" applyBorder="1" applyAlignment="1">
      <alignment horizontal="center" vertical="center"/>
    </xf>
    <xf numFmtId="0" fontId="90" fillId="0" borderId="32" xfId="0" applyFont="1" applyFill="1" applyBorder="1" applyAlignment="1">
      <alignment vertical="center"/>
    </xf>
    <xf numFmtId="0" fontId="90" fillId="0" borderId="32" xfId="0" applyFont="1" applyBorder="1" applyAlignment="1">
      <alignment vertical="center"/>
    </xf>
    <xf numFmtId="0" fontId="86" fillId="0" borderId="32" xfId="0" applyFont="1" applyBorder="1" applyAlignment="1">
      <alignment horizontal="center" vertical="center"/>
    </xf>
    <xf numFmtId="0" fontId="86" fillId="0" borderId="0" xfId="0" applyFont="1" applyFill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0" applyFont="1" applyFill="1" applyAlignment="1">
      <alignment vertical="center"/>
    </xf>
    <xf numFmtId="0" fontId="91" fillId="0" borderId="0" xfId="0" applyFont="1" applyAlignment="1">
      <alignment vertical="center"/>
    </xf>
    <xf numFmtId="0" fontId="90" fillId="0" borderId="45" xfId="0" applyFont="1" applyBorder="1" applyAlignment="1">
      <alignment vertical="center"/>
    </xf>
    <xf numFmtId="0" fontId="86" fillId="0" borderId="45" xfId="0" applyFont="1" applyBorder="1" applyAlignment="1">
      <alignment horizontal="center" vertical="center"/>
    </xf>
    <xf numFmtId="0" fontId="90" fillId="0" borderId="0" xfId="0" applyFont="1" applyBorder="1" applyAlignment="1">
      <alignment vertical="center"/>
    </xf>
    <xf numFmtId="0" fontId="86" fillId="0" borderId="0" xfId="0" applyFont="1" applyBorder="1" applyAlignment="1">
      <alignment horizontal="center" vertical="center"/>
    </xf>
    <xf numFmtId="0" fontId="85" fillId="2" borderId="0" xfId="0" applyFont="1" applyFill="1" applyAlignment="1">
      <alignment vertical="center"/>
    </xf>
    <xf numFmtId="0" fontId="86" fillId="0" borderId="33" xfId="0" applyFont="1" applyFill="1" applyBorder="1" applyAlignment="1">
      <alignment vertical="center"/>
    </xf>
    <xf numFmtId="9" fontId="86" fillId="0" borderId="33" xfId="1" applyFont="1" applyBorder="1" applyAlignment="1">
      <alignment vertical="center"/>
    </xf>
    <xf numFmtId="0" fontId="86" fillId="0" borderId="33" xfId="0" applyFont="1" applyBorder="1" applyAlignment="1">
      <alignment vertical="center"/>
    </xf>
    <xf numFmtId="1" fontId="91" fillId="0" borderId="32" xfId="3" applyNumberFormat="1" applyFont="1" applyBorder="1" applyAlignment="1">
      <alignment vertical="center"/>
    </xf>
    <xf numFmtId="1" fontId="86" fillId="0" borderId="32" xfId="0" applyNumberFormat="1" applyFont="1" applyBorder="1" applyAlignment="1">
      <alignment vertical="center"/>
    </xf>
    <xf numFmtId="2" fontId="86" fillId="0" borderId="33" xfId="0" applyNumberFormat="1" applyFont="1" applyBorder="1" applyAlignment="1">
      <alignment vertical="center"/>
    </xf>
    <xf numFmtId="9" fontId="86" fillId="0" borderId="33" xfId="1" applyFont="1" applyFill="1" applyBorder="1" applyAlignment="1">
      <alignment vertical="center"/>
    </xf>
    <xf numFmtId="0" fontId="86" fillId="0" borderId="0" xfId="0" applyFont="1" applyBorder="1" applyAlignment="1">
      <alignment vertical="center"/>
    </xf>
    <xf numFmtId="0" fontId="86" fillId="0" borderId="32" xfId="0" applyFont="1" applyFill="1" applyBorder="1" applyAlignment="1">
      <alignment vertical="center"/>
    </xf>
    <xf numFmtId="9" fontId="86" fillId="0" borderId="32" xfId="1" applyFont="1" applyBorder="1" applyAlignment="1">
      <alignment vertical="center"/>
    </xf>
    <xf numFmtId="0" fontId="86" fillId="0" borderId="32" xfId="0" applyFont="1" applyBorder="1" applyAlignment="1">
      <alignment vertical="center"/>
    </xf>
    <xf numFmtId="2" fontId="86" fillId="0" borderId="32" xfId="0" applyNumberFormat="1" applyFont="1" applyBorder="1" applyAlignment="1">
      <alignment vertical="center"/>
    </xf>
    <xf numFmtId="9" fontId="86" fillId="0" borderId="32" xfId="1" applyFont="1" applyFill="1" applyBorder="1" applyAlignment="1">
      <alignment vertical="center"/>
    </xf>
    <xf numFmtId="0" fontId="86" fillId="0" borderId="45" xfId="0" applyFont="1" applyFill="1" applyBorder="1" applyAlignment="1">
      <alignment vertical="center"/>
    </xf>
    <xf numFmtId="9" fontId="86" fillId="0" borderId="45" xfId="1" applyFont="1" applyBorder="1" applyAlignment="1">
      <alignment vertical="center"/>
    </xf>
    <xf numFmtId="0" fontId="86" fillId="0" borderId="45" xfId="0" applyFont="1" applyBorder="1" applyAlignment="1">
      <alignment vertical="center"/>
    </xf>
    <xf numFmtId="1" fontId="86" fillId="0" borderId="45" xfId="0" applyNumberFormat="1" applyFont="1" applyBorder="1" applyAlignment="1">
      <alignment vertical="center"/>
    </xf>
    <xf numFmtId="2" fontId="86" fillId="0" borderId="45" xfId="0" applyNumberFormat="1" applyFont="1" applyBorder="1" applyAlignment="1">
      <alignment vertical="center"/>
    </xf>
    <xf numFmtId="9" fontId="86" fillId="0" borderId="45" xfId="1" applyFont="1" applyFill="1" applyBorder="1" applyAlignment="1">
      <alignment vertical="center"/>
    </xf>
    <xf numFmtId="0" fontId="86" fillId="0" borderId="31" xfId="0" applyFont="1" applyBorder="1" applyAlignment="1">
      <alignment vertical="center"/>
    </xf>
    <xf numFmtId="0" fontId="86" fillId="0" borderId="0" xfId="0" applyFont="1" applyFill="1" applyBorder="1" applyAlignment="1">
      <alignment vertical="center"/>
    </xf>
    <xf numFmtId="9" fontId="86" fillId="0" borderId="0" xfId="1" applyFont="1" applyBorder="1" applyAlignment="1">
      <alignment vertical="center"/>
    </xf>
    <xf numFmtId="1" fontId="86" fillId="0" borderId="0" xfId="0" applyNumberFormat="1" applyFont="1" applyBorder="1" applyAlignment="1">
      <alignment vertical="center"/>
    </xf>
    <xf numFmtId="2" fontId="86" fillId="0" borderId="0" xfId="0" applyNumberFormat="1" applyFont="1" applyBorder="1" applyAlignment="1">
      <alignment vertical="center"/>
    </xf>
    <xf numFmtId="9" fontId="86" fillId="0" borderId="0" xfId="1" applyFont="1" applyFill="1" applyBorder="1" applyAlignment="1">
      <alignment vertical="center"/>
    </xf>
    <xf numFmtId="2" fontId="0" fillId="0" borderId="0" xfId="0" applyNumberFormat="1"/>
    <xf numFmtId="0" fontId="89" fillId="4" borderId="36" xfId="3" applyFont="1" applyFill="1" applyBorder="1" applyAlignment="1">
      <alignment horizontal="center" vertical="center" wrapText="1"/>
    </xf>
    <xf numFmtId="0" fontId="70" fillId="44" borderId="0" xfId="0" applyFont="1" applyFill="1"/>
    <xf numFmtId="0" fontId="92" fillId="2" borderId="0" xfId="0" applyFont="1" applyFill="1" applyAlignment="1">
      <alignment vertical="center"/>
    </xf>
    <xf numFmtId="0" fontId="93" fillId="2" borderId="0" xfId="0" applyFont="1" applyFill="1" applyAlignment="1">
      <alignment vertical="center"/>
    </xf>
    <xf numFmtId="0" fontId="94" fillId="0" borderId="0" xfId="0" applyFont="1" applyAlignment="1">
      <alignment vertical="center"/>
    </xf>
    <xf numFmtId="0" fontId="95" fillId="0" borderId="0" xfId="0" applyFont="1" applyFill="1" applyAlignment="1">
      <alignment vertical="center"/>
    </xf>
    <xf numFmtId="0" fontId="95" fillId="0" borderId="0" xfId="0" applyFont="1" applyAlignment="1">
      <alignment vertical="center"/>
    </xf>
    <xf numFmtId="164" fontId="93" fillId="5" borderId="0" xfId="4" applyNumberFormat="1" applyFont="1" applyAlignment="1">
      <alignment vertical="center"/>
    </xf>
    <xf numFmtId="164" fontId="95" fillId="0" borderId="0" xfId="0" applyNumberFormat="1" applyFont="1" applyAlignment="1">
      <alignment vertical="center"/>
    </xf>
    <xf numFmtId="164" fontId="94" fillId="0" borderId="0" xfId="0" applyNumberFormat="1" applyFont="1" applyAlignment="1">
      <alignment vertical="center"/>
    </xf>
    <xf numFmtId="0" fontId="96" fillId="3" borderId="1" xfId="0" applyFont="1" applyFill="1" applyBorder="1" applyAlignment="1">
      <alignment vertical="center"/>
    </xf>
    <xf numFmtId="164" fontId="96" fillId="3" borderId="2" xfId="0" applyNumberFormat="1" applyFont="1" applyFill="1" applyBorder="1" applyAlignment="1">
      <alignment vertical="center"/>
    </xf>
    <xf numFmtId="0" fontId="96" fillId="3" borderId="1" xfId="0" applyFont="1" applyFill="1" applyBorder="1" applyAlignment="1">
      <alignment horizontal="center" vertical="center"/>
    </xf>
    <xf numFmtId="0" fontId="96" fillId="3" borderId="2" xfId="2" applyFont="1" applyFill="1" applyBorder="1" applyAlignment="1">
      <alignment horizontal="center" vertical="center" wrapText="1"/>
    </xf>
    <xf numFmtId="0" fontId="97" fillId="4" borderId="21" xfId="3" applyFont="1" applyFill="1" applyBorder="1" applyAlignment="1">
      <alignment horizontal="left" vertical="center" wrapText="1"/>
    </xf>
    <xf numFmtId="0" fontId="97" fillId="4" borderId="21" xfId="3" applyFont="1" applyFill="1" applyBorder="1" applyAlignment="1">
      <alignment vertical="center" wrapText="1"/>
    </xf>
    <xf numFmtId="0" fontId="97" fillId="4" borderId="21" xfId="3" applyFont="1" applyFill="1" applyBorder="1" applyAlignment="1">
      <alignment horizontal="center" vertical="center" wrapText="1"/>
    </xf>
    <xf numFmtId="0" fontId="97" fillId="4" borderId="30" xfId="3" applyFont="1" applyFill="1" applyBorder="1" applyAlignment="1">
      <alignment vertical="center"/>
    </xf>
    <xf numFmtId="0" fontId="97" fillId="4" borderId="34" xfId="3" applyFont="1" applyFill="1" applyBorder="1" applyAlignment="1">
      <alignment horizontal="left" vertical="center"/>
    </xf>
    <xf numFmtId="0" fontId="97" fillId="4" borderId="34" xfId="3" applyFont="1" applyFill="1" applyBorder="1" applyAlignment="1">
      <alignment vertical="center"/>
    </xf>
    <xf numFmtId="0" fontId="97" fillId="4" borderId="36" xfId="3" applyFont="1" applyFill="1" applyBorder="1" applyAlignment="1">
      <alignment horizontal="center" vertical="center" wrapText="1"/>
    </xf>
    <xf numFmtId="164" fontId="97" fillId="4" borderId="2" xfId="3" applyNumberFormat="1" applyFont="1" applyFill="1" applyBorder="1" applyAlignment="1">
      <alignment horizontal="left" vertical="center" wrapText="1"/>
    </xf>
    <xf numFmtId="0" fontId="98" fillId="0" borderId="33" xfId="0" applyFont="1" applyFill="1" applyBorder="1" applyAlignment="1">
      <alignment vertical="center"/>
    </xf>
    <xf numFmtId="0" fontId="94" fillId="0" borderId="33" xfId="0" applyFont="1" applyFill="1" applyBorder="1" applyAlignment="1">
      <alignment vertical="center"/>
    </xf>
    <xf numFmtId="9" fontId="94" fillId="0" borderId="33" xfId="1" applyFont="1" applyBorder="1" applyAlignment="1">
      <alignment vertical="center"/>
    </xf>
    <xf numFmtId="0" fontId="94" fillId="0" borderId="33" xfId="0" applyFont="1" applyBorder="1" applyAlignment="1">
      <alignment vertical="center"/>
    </xf>
    <xf numFmtId="1" fontId="99" fillId="0" borderId="32" xfId="3" applyNumberFormat="1" applyFont="1" applyBorder="1" applyAlignment="1">
      <alignment vertical="center"/>
    </xf>
    <xf numFmtId="2" fontId="94" fillId="0" borderId="33" xfId="0" applyNumberFormat="1" applyFont="1" applyBorder="1" applyAlignment="1">
      <alignment vertical="center"/>
    </xf>
    <xf numFmtId="0" fontId="94" fillId="0" borderId="33" xfId="0" applyFont="1" applyBorder="1" applyAlignment="1">
      <alignment horizontal="center" vertical="center"/>
    </xf>
    <xf numFmtId="9" fontId="94" fillId="0" borderId="33" xfId="1" applyFont="1" applyFill="1" applyBorder="1" applyAlignment="1">
      <alignment vertical="center"/>
    </xf>
    <xf numFmtId="0" fontId="94" fillId="0" borderId="0" xfId="0" applyFont="1" applyBorder="1" applyAlignment="1">
      <alignment vertical="center"/>
    </xf>
    <xf numFmtId="0" fontId="94" fillId="0" borderId="32" xfId="0" applyFont="1" applyFill="1" applyBorder="1" applyAlignment="1">
      <alignment vertical="center"/>
    </xf>
    <xf numFmtId="0" fontId="98" fillId="0" borderId="32" xfId="0" applyFont="1" applyFill="1" applyBorder="1" applyAlignment="1">
      <alignment vertical="center"/>
    </xf>
    <xf numFmtId="0" fontId="98" fillId="0" borderId="32" xfId="0" applyFont="1" applyBorder="1" applyAlignment="1">
      <alignment vertical="center"/>
    </xf>
    <xf numFmtId="9" fontId="94" fillId="0" borderId="32" xfId="1" applyFont="1" applyBorder="1" applyAlignment="1">
      <alignment vertical="center"/>
    </xf>
    <xf numFmtId="0" fontId="94" fillId="0" borderId="32" xfId="0" applyFont="1" applyBorder="1" applyAlignment="1">
      <alignment vertical="center"/>
    </xf>
    <xf numFmtId="2" fontId="94" fillId="0" borderId="32" xfId="0" applyNumberFormat="1" applyFont="1" applyBorder="1" applyAlignment="1">
      <alignment vertical="center"/>
    </xf>
    <xf numFmtId="0" fontId="94" fillId="0" borderId="32" xfId="0" applyFont="1" applyBorder="1" applyAlignment="1">
      <alignment horizontal="center" vertical="center"/>
    </xf>
    <xf numFmtId="9" fontId="94" fillId="0" borderId="32" xfId="1" applyFont="1" applyFill="1" applyBorder="1" applyAlignment="1">
      <alignment vertical="center"/>
    </xf>
    <xf numFmtId="0" fontId="94" fillId="0" borderId="0" xfId="0" applyFont="1" applyFill="1" applyAlignment="1">
      <alignment vertical="center"/>
    </xf>
    <xf numFmtId="0" fontId="98" fillId="0" borderId="0" xfId="0" applyFont="1" applyAlignment="1">
      <alignment vertical="center"/>
    </xf>
    <xf numFmtId="0" fontId="99" fillId="0" borderId="0" xfId="0" applyFont="1" applyAlignment="1">
      <alignment vertical="center"/>
    </xf>
    <xf numFmtId="0" fontId="99" fillId="0" borderId="0" xfId="0" applyFont="1" applyFill="1" applyAlignment="1">
      <alignment vertical="center"/>
    </xf>
    <xf numFmtId="1" fontId="94" fillId="0" borderId="32" xfId="0" applyNumberFormat="1" applyFont="1" applyBorder="1" applyAlignment="1">
      <alignment vertical="center"/>
    </xf>
    <xf numFmtId="0" fontId="94" fillId="0" borderId="0" xfId="0" applyFont="1" applyFill="1" applyBorder="1" applyAlignment="1">
      <alignment vertical="center"/>
    </xf>
    <xf numFmtId="0" fontId="98" fillId="0" borderId="0" xfId="0" applyFont="1" applyBorder="1" applyAlignment="1">
      <alignment vertical="center"/>
    </xf>
    <xf numFmtId="9" fontId="94" fillId="0" borderId="0" xfId="1" applyFont="1" applyBorder="1" applyAlignment="1">
      <alignment vertical="center"/>
    </xf>
    <xf numFmtId="1" fontId="94" fillId="0" borderId="0" xfId="0" applyNumberFormat="1" applyFont="1" applyBorder="1" applyAlignment="1">
      <alignment vertical="center"/>
    </xf>
    <xf numFmtId="2" fontId="94" fillId="0" borderId="0" xfId="0" applyNumberFormat="1" applyFont="1" applyBorder="1" applyAlignment="1">
      <alignment vertical="center"/>
    </xf>
    <xf numFmtId="0" fontId="94" fillId="0" borderId="0" xfId="0" applyFont="1" applyBorder="1" applyAlignment="1">
      <alignment horizontal="center" vertical="center"/>
    </xf>
    <xf numFmtId="9" fontId="94" fillId="0" borderId="0" xfId="1" applyFont="1" applyFill="1" applyBorder="1" applyAlignment="1">
      <alignment vertical="center"/>
    </xf>
    <xf numFmtId="0" fontId="100" fillId="0" borderId="0" xfId="0" applyFont="1"/>
    <xf numFmtId="0" fontId="101" fillId="0" borderId="0" xfId="0" applyFont="1"/>
    <xf numFmtId="0" fontId="100" fillId="44" borderId="0" xfId="0" applyFont="1" applyFill="1"/>
    <xf numFmtId="0" fontId="0" fillId="0" borderId="0" xfId="0" applyFont="1" applyAlignment="1">
      <alignment vertical="center"/>
    </xf>
    <xf numFmtId="0" fontId="6" fillId="0" borderId="32" xfId="0" applyFont="1" applyBorder="1" applyAlignment="1">
      <alignment vertical="center"/>
    </xf>
    <xf numFmtId="178" fontId="94" fillId="0" borderId="33" xfId="1" applyNumberFormat="1" applyFont="1" applyBorder="1" applyAlignment="1">
      <alignment vertical="center"/>
    </xf>
    <xf numFmtId="178" fontId="94" fillId="0" borderId="32" xfId="1" applyNumberFormat="1" applyFont="1" applyBorder="1" applyAlignment="1">
      <alignment vertical="center"/>
    </xf>
    <xf numFmtId="0" fontId="0" fillId="0" borderId="33" xfId="0" applyFont="1" applyFill="1" applyBorder="1" applyAlignment="1">
      <alignment vertical="center"/>
    </xf>
    <xf numFmtId="0" fontId="101" fillId="44" borderId="0" xfId="0" applyFont="1" applyFill="1"/>
    <xf numFmtId="0" fontId="102" fillId="0" borderId="0" xfId="0" applyFont="1"/>
    <xf numFmtId="0" fontId="102" fillId="0" borderId="0" xfId="0" applyFont="1" applyFill="1"/>
    <xf numFmtId="0" fontId="100" fillId="0" borderId="0" xfId="0" applyFont="1" applyFill="1"/>
    <xf numFmtId="11" fontId="100" fillId="0" borderId="0" xfId="0" applyNumberFormat="1" applyFont="1"/>
    <xf numFmtId="0" fontId="0" fillId="0" borderId="0" xfId="0" quotePrefix="1" applyFont="1" applyAlignment="1">
      <alignment vertical="center"/>
    </xf>
    <xf numFmtId="2" fontId="99" fillId="0" borderId="32" xfId="3" applyNumberFormat="1" applyFont="1" applyBorder="1" applyAlignment="1">
      <alignment vertical="center"/>
    </xf>
    <xf numFmtId="179" fontId="99" fillId="0" borderId="32" xfId="3" applyNumberFormat="1" applyFont="1" applyBorder="1" applyAlignment="1">
      <alignment vertical="center"/>
    </xf>
    <xf numFmtId="179" fontId="94" fillId="0" borderId="32" xfId="0" applyNumberFormat="1" applyFont="1" applyBorder="1" applyAlignment="1">
      <alignment horizontal="center" vertical="center"/>
    </xf>
    <xf numFmtId="0" fontId="97" fillId="4" borderId="36" xfId="3" applyFont="1" applyFill="1" applyBorder="1" applyAlignment="1">
      <alignment horizontal="left" vertical="center" wrapText="1"/>
    </xf>
    <xf numFmtId="0" fontId="97" fillId="4" borderId="36" xfId="3" applyFont="1" applyFill="1" applyBorder="1" applyAlignment="1">
      <alignment vertical="center" wrapText="1"/>
    </xf>
    <xf numFmtId="0" fontId="97" fillId="4" borderId="36" xfId="3" applyFont="1" applyFill="1" applyBorder="1" applyAlignment="1">
      <alignment horizontal="left" vertical="center"/>
    </xf>
    <xf numFmtId="0" fontId="97" fillId="4" borderId="36" xfId="3" applyFont="1" applyFill="1" applyBorder="1" applyAlignment="1">
      <alignment vertical="center"/>
    </xf>
    <xf numFmtId="0" fontId="98" fillId="0" borderId="52" xfId="0" applyFont="1" applyFill="1" applyBorder="1" applyAlignment="1">
      <alignment vertical="center"/>
    </xf>
    <xf numFmtId="0" fontId="0" fillId="0" borderId="52" xfId="0" applyFont="1" applyFill="1" applyBorder="1" applyAlignment="1">
      <alignment vertical="center"/>
    </xf>
    <xf numFmtId="9" fontId="94" fillId="0" borderId="52" xfId="1" applyFont="1" applyBorder="1" applyAlignment="1">
      <alignment vertical="center"/>
    </xf>
    <xf numFmtId="0" fontId="94" fillId="0" borderId="52" xfId="0" applyFont="1" applyBorder="1" applyAlignment="1">
      <alignment vertical="center"/>
    </xf>
    <xf numFmtId="2" fontId="99" fillId="0" borderId="52" xfId="3" applyNumberFormat="1" applyFont="1" applyBorder="1" applyAlignment="1">
      <alignment vertical="center"/>
    </xf>
    <xf numFmtId="179" fontId="99" fillId="0" borderId="52" xfId="3" applyNumberFormat="1" applyFont="1" applyBorder="1" applyAlignment="1">
      <alignment vertical="center"/>
    </xf>
    <xf numFmtId="2" fontId="94" fillId="0" borderId="52" xfId="0" applyNumberFormat="1" applyFont="1" applyBorder="1" applyAlignment="1">
      <alignment vertical="center"/>
    </xf>
    <xf numFmtId="179" fontId="94" fillId="0" borderId="52" xfId="0" applyNumberFormat="1" applyFont="1" applyBorder="1" applyAlignment="1">
      <alignment horizontal="center" vertical="center"/>
    </xf>
    <xf numFmtId="0" fontId="89" fillId="4" borderId="36" xfId="3" applyFont="1" applyFill="1" applyBorder="1" applyAlignment="1">
      <alignment vertical="center"/>
    </xf>
    <xf numFmtId="0" fontId="88" fillId="4" borderId="0" xfId="3" applyFont="1" applyFill="1" applyBorder="1" applyAlignment="1">
      <alignment horizontal="left" vertical="center" wrapText="1"/>
    </xf>
    <xf numFmtId="0" fontId="88" fillId="4" borderId="0" xfId="3" applyFont="1" applyFill="1" applyBorder="1" applyAlignment="1">
      <alignment horizontal="left" vertical="center"/>
    </xf>
    <xf numFmtId="178" fontId="94" fillId="0" borderId="52" xfId="1" applyNumberFormat="1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/>
    <xf numFmtId="164" fontId="5" fillId="5" borderId="0" xfId="4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88" fillId="3" borderId="36" xfId="0" applyFont="1" applyFill="1" applyBorder="1" applyAlignment="1">
      <alignment vertical="center"/>
    </xf>
    <xf numFmtId="164" fontId="88" fillId="3" borderId="34" xfId="0" applyNumberFormat="1" applyFont="1" applyFill="1" applyBorder="1" applyAlignment="1">
      <alignment vertical="center"/>
    </xf>
    <xf numFmtId="0" fontId="88" fillId="3" borderId="36" xfId="0" applyFont="1" applyFill="1" applyBorder="1" applyAlignment="1">
      <alignment horizontal="center" vertical="center"/>
    </xf>
    <xf numFmtId="0" fontId="88" fillId="3" borderId="34" xfId="2" applyFont="1" applyFill="1" applyBorder="1" applyAlignment="1">
      <alignment horizontal="center" vertical="center" wrapText="1"/>
    </xf>
    <xf numFmtId="164" fontId="89" fillId="4" borderId="34" xfId="3" applyNumberFormat="1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Border="1"/>
    <xf numFmtId="0" fontId="0" fillId="0" borderId="52" xfId="0" applyFont="1" applyFill="1" applyBorder="1"/>
    <xf numFmtId="0" fontId="89" fillId="4" borderId="34" xfId="3" applyFont="1" applyFill="1" applyBorder="1" applyAlignment="1">
      <alignment horizontal="left" vertical="center" wrapText="1"/>
    </xf>
    <xf numFmtId="0" fontId="89" fillId="4" borderId="34" xfId="3" applyFont="1" applyFill="1" applyBorder="1" applyAlignment="1">
      <alignment vertical="center" wrapText="1"/>
    </xf>
    <xf numFmtId="0" fontId="89" fillId="4" borderId="34" xfId="3" applyFont="1" applyFill="1" applyBorder="1" applyAlignment="1">
      <alignment horizontal="center" vertical="center" wrapText="1"/>
    </xf>
    <xf numFmtId="0" fontId="77" fillId="0" borderId="52" xfId="0" applyFont="1" applyFill="1" applyBorder="1"/>
    <xf numFmtId="9" fontId="1" fillId="0" borderId="52" xfId="1" applyFont="1" applyBorder="1"/>
    <xf numFmtId="0" fontId="1" fillId="0" borderId="52" xfId="0" applyFont="1" applyBorder="1"/>
    <xf numFmtId="0" fontId="77" fillId="0" borderId="52" xfId="3" applyFont="1" applyBorder="1"/>
    <xf numFmtId="1" fontId="1" fillId="0" borderId="52" xfId="0" applyNumberFormat="1" applyFont="1" applyBorder="1"/>
    <xf numFmtId="2" fontId="1" fillId="0" borderId="52" xfId="0" applyNumberFormat="1" applyFont="1" applyBorder="1"/>
    <xf numFmtId="0" fontId="1" fillId="0" borderId="52" xfId="0" applyFont="1" applyBorder="1" applyAlignment="1">
      <alignment horizontal="center" vertical="center"/>
    </xf>
    <xf numFmtId="0" fontId="77" fillId="0" borderId="0" xfId="0" applyFont="1"/>
    <xf numFmtId="0" fontId="77" fillId="0" borderId="31" xfId="0" applyFont="1" applyBorder="1"/>
    <xf numFmtId="9" fontId="86" fillId="0" borderId="32" xfId="1" applyNumberFormat="1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178" fontId="86" fillId="0" borderId="32" xfId="0" applyNumberFormat="1" applyFont="1" applyBorder="1" applyAlignment="1">
      <alignment vertical="center"/>
    </xf>
    <xf numFmtId="0" fontId="103" fillId="2" borderId="0" xfId="0" applyFont="1" applyFill="1" applyAlignment="1">
      <alignment vertical="center"/>
    </xf>
    <xf numFmtId="0" fontId="86" fillId="0" borderId="52" xfId="0" applyFont="1" applyFill="1" applyBorder="1" applyAlignment="1">
      <alignment vertical="center"/>
    </xf>
    <xf numFmtId="0" fontId="90" fillId="0" borderId="52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9" fontId="86" fillId="0" borderId="52" xfId="1" applyFont="1" applyBorder="1" applyAlignment="1">
      <alignment vertical="center"/>
    </xf>
    <xf numFmtId="0" fontId="86" fillId="0" borderId="52" xfId="0" applyFont="1" applyBorder="1" applyAlignment="1">
      <alignment vertical="center"/>
    </xf>
    <xf numFmtId="1" fontId="86" fillId="0" borderId="52" xfId="0" applyNumberFormat="1" applyFont="1" applyBorder="1" applyAlignment="1">
      <alignment vertical="center"/>
    </xf>
    <xf numFmtId="178" fontId="86" fillId="0" borderId="52" xfId="0" applyNumberFormat="1" applyFont="1" applyBorder="1" applyAlignment="1">
      <alignment vertical="center"/>
    </xf>
    <xf numFmtId="2" fontId="86" fillId="0" borderId="52" xfId="0" applyNumberFormat="1" applyFont="1" applyBorder="1" applyAlignment="1">
      <alignment vertical="center"/>
    </xf>
    <xf numFmtId="0" fontId="86" fillId="0" borderId="52" xfId="0" applyFont="1" applyBorder="1" applyAlignment="1">
      <alignment horizontal="center" vertical="center"/>
    </xf>
    <xf numFmtId="9" fontId="86" fillId="0" borderId="52" xfId="1" applyFont="1" applyFill="1" applyBorder="1" applyAlignment="1">
      <alignment vertical="center"/>
    </xf>
    <xf numFmtId="0" fontId="86" fillId="0" borderId="36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7" fillId="0" borderId="0" xfId="0" applyFont="1" applyBorder="1"/>
    <xf numFmtId="0" fontId="7" fillId="8" borderId="0" xfId="12"/>
    <xf numFmtId="178" fontId="86" fillId="0" borderId="45" xfId="0" applyNumberFormat="1" applyFont="1" applyBorder="1" applyAlignment="1">
      <alignment vertical="center"/>
    </xf>
    <xf numFmtId="0" fontId="78" fillId="0" borderId="0" xfId="0" applyFont="1" applyAlignment="1">
      <alignment vertical="center"/>
    </xf>
    <xf numFmtId="0" fontId="0" fillId="0" borderId="0" xfId="0"/>
    <xf numFmtId="0" fontId="0" fillId="0" borderId="0" xfId="0" applyFont="1"/>
    <xf numFmtId="178" fontId="94" fillId="0" borderId="32" xfId="0" applyNumberFormat="1" applyFont="1" applyBorder="1" applyAlignment="1">
      <alignment vertical="center"/>
    </xf>
    <xf numFmtId="2" fontId="94" fillId="0" borderId="32" xfId="1" applyNumberFormat="1" applyFont="1" applyBorder="1" applyAlignment="1">
      <alignment vertical="center"/>
    </xf>
    <xf numFmtId="0" fontId="70" fillId="0" borderId="32" xfId="0" applyFont="1" applyBorder="1" applyAlignment="1">
      <alignment vertical="center"/>
    </xf>
    <xf numFmtId="0" fontId="73" fillId="46" borderId="0" xfId="5517" applyFont="1" applyFill="1" applyBorder="1" applyAlignment="1">
      <alignment horizontal="center" vertical="center"/>
    </xf>
    <xf numFmtId="0" fontId="74" fillId="46" borderId="0" xfId="5517" applyFont="1" applyFill="1" applyBorder="1" applyAlignment="1">
      <alignment vertical="center"/>
    </xf>
    <xf numFmtId="0" fontId="77" fillId="46" borderId="0" xfId="5517" applyFont="1" applyFill="1" applyBorder="1" applyAlignment="1">
      <alignment vertical="center"/>
    </xf>
  </cellXfs>
  <cellStyles count="5530">
    <cellStyle name="20% - 1. jelölőszín" xfId="10" xr:uid="{00000000-0005-0000-0000-000000000000}"/>
    <cellStyle name="20% - 2. jelölőszín" xfId="11" xr:uid="{00000000-0005-0000-0000-000001000000}"/>
    <cellStyle name="20% - 3. jelölőszín" xfId="12" xr:uid="{00000000-0005-0000-0000-000002000000}"/>
    <cellStyle name="20% - 4. jelölőszín" xfId="13" xr:uid="{00000000-0005-0000-0000-000003000000}"/>
    <cellStyle name="20% - 5. jelölőszín" xfId="14" xr:uid="{00000000-0005-0000-0000-000004000000}"/>
    <cellStyle name="20% - 6. jelölőszín" xfId="15" xr:uid="{00000000-0005-0000-0000-000005000000}"/>
    <cellStyle name="20% - Accent1 10" xfId="58" xr:uid="{00000000-0005-0000-0000-000006000000}"/>
    <cellStyle name="20% - Accent1 2" xfId="59" xr:uid="{00000000-0005-0000-0000-000007000000}"/>
    <cellStyle name="20% - Accent1 2 10" xfId="60" xr:uid="{00000000-0005-0000-0000-000008000000}"/>
    <cellStyle name="20% - Accent1 2 11" xfId="61" xr:uid="{00000000-0005-0000-0000-000009000000}"/>
    <cellStyle name="20% - Accent1 2 2" xfId="62" xr:uid="{00000000-0005-0000-0000-00000A000000}"/>
    <cellStyle name="20% - Accent1 2 3" xfId="63" xr:uid="{00000000-0005-0000-0000-00000B000000}"/>
    <cellStyle name="20% - Accent1 2 4" xfId="64" xr:uid="{00000000-0005-0000-0000-00000C000000}"/>
    <cellStyle name="20% - Accent1 2 5" xfId="65" xr:uid="{00000000-0005-0000-0000-00000D000000}"/>
    <cellStyle name="20% - Accent1 2 6" xfId="66" xr:uid="{00000000-0005-0000-0000-00000E000000}"/>
    <cellStyle name="20% - Accent1 2 7" xfId="67" xr:uid="{00000000-0005-0000-0000-00000F000000}"/>
    <cellStyle name="20% - Accent1 2 8" xfId="68" xr:uid="{00000000-0005-0000-0000-000010000000}"/>
    <cellStyle name="20% - Accent1 2 9" xfId="69" xr:uid="{00000000-0005-0000-0000-000011000000}"/>
    <cellStyle name="20% - Accent1 3" xfId="70" xr:uid="{00000000-0005-0000-0000-000012000000}"/>
    <cellStyle name="20% - Accent1 3 10" xfId="71" xr:uid="{00000000-0005-0000-0000-000013000000}"/>
    <cellStyle name="20% - Accent1 3 11" xfId="72" xr:uid="{00000000-0005-0000-0000-000014000000}"/>
    <cellStyle name="20% - Accent1 3 2" xfId="73" xr:uid="{00000000-0005-0000-0000-000015000000}"/>
    <cellStyle name="20% - Accent1 3 3" xfId="74" xr:uid="{00000000-0005-0000-0000-000016000000}"/>
    <cellStyle name="20% - Accent1 3 4" xfId="75" xr:uid="{00000000-0005-0000-0000-000017000000}"/>
    <cellStyle name="20% - Accent1 3 5" xfId="76" xr:uid="{00000000-0005-0000-0000-000018000000}"/>
    <cellStyle name="20% - Accent1 3 6" xfId="77" xr:uid="{00000000-0005-0000-0000-000019000000}"/>
    <cellStyle name="20% - Accent1 3 7" xfId="78" xr:uid="{00000000-0005-0000-0000-00001A000000}"/>
    <cellStyle name="20% - Accent1 3 8" xfId="79" xr:uid="{00000000-0005-0000-0000-00001B000000}"/>
    <cellStyle name="20% - Accent1 3 9" xfId="80" xr:uid="{00000000-0005-0000-0000-00001C000000}"/>
    <cellStyle name="20% - Accent1 4" xfId="81" xr:uid="{00000000-0005-0000-0000-00001D000000}"/>
    <cellStyle name="20% - Accent1 4 10" xfId="82" xr:uid="{00000000-0005-0000-0000-00001E000000}"/>
    <cellStyle name="20% - Accent1 4 11" xfId="83" xr:uid="{00000000-0005-0000-0000-00001F000000}"/>
    <cellStyle name="20% - Accent1 4 2" xfId="84" xr:uid="{00000000-0005-0000-0000-000020000000}"/>
    <cellStyle name="20% - Accent1 4 3" xfId="85" xr:uid="{00000000-0005-0000-0000-000021000000}"/>
    <cellStyle name="20% - Accent1 4 4" xfId="86" xr:uid="{00000000-0005-0000-0000-000022000000}"/>
    <cellStyle name="20% - Accent1 4 5" xfId="87" xr:uid="{00000000-0005-0000-0000-000023000000}"/>
    <cellStyle name="20% - Accent1 4 6" xfId="88" xr:uid="{00000000-0005-0000-0000-000024000000}"/>
    <cellStyle name="20% - Accent1 4 7" xfId="89" xr:uid="{00000000-0005-0000-0000-000025000000}"/>
    <cellStyle name="20% - Accent1 4 8" xfId="90" xr:uid="{00000000-0005-0000-0000-000026000000}"/>
    <cellStyle name="20% - Accent1 4 9" xfId="91" xr:uid="{00000000-0005-0000-0000-000027000000}"/>
    <cellStyle name="20% - Accent1 5" xfId="92" xr:uid="{00000000-0005-0000-0000-000028000000}"/>
    <cellStyle name="20% - Accent1 5 10" xfId="93" xr:uid="{00000000-0005-0000-0000-000029000000}"/>
    <cellStyle name="20% - Accent1 5 11" xfId="94" xr:uid="{00000000-0005-0000-0000-00002A000000}"/>
    <cellStyle name="20% - Accent1 5 2" xfId="95" xr:uid="{00000000-0005-0000-0000-00002B000000}"/>
    <cellStyle name="20% - Accent1 5 3" xfId="96" xr:uid="{00000000-0005-0000-0000-00002C000000}"/>
    <cellStyle name="20% - Accent1 5 4" xfId="97" xr:uid="{00000000-0005-0000-0000-00002D000000}"/>
    <cellStyle name="20% - Accent1 5 5" xfId="98" xr:uid="{00000000-0005-0000-0000-00002E000000}"/>
    <cellStyle name="20% - Accent1 5 6" xfId="99" xr:uid="{00000000-0005-0000-0000-00002F000000}"/>
    <cellStyle name="20% - Accent1 5 7" xfId="100" xr:uid="{00000000-0005-0000-0000-000030000000}"/>
    <cellStyle name="20% - Accent1 5 8" xfId="101" xr:uid="{00000000-0005-0000-0000-000031000000}"/>
    <cellStyle name="20% - Accent1 5 9" xfId="102" xr:uid="{00000000-0005-0000-0000-000032000000}"/>
    <cellStyle name="20% - Accent1 6" xfId="103" xr:uid="{00000000-0005-0000-0000-000033000000}"/>
    <cellStyle name="20% - Accent1 6 10" xfId="104" xr:uid="{00000000-0005-0000-0000-000034000000}"/>
    <cellStyle name="20% - Accent1 6 11" xfId="105" xr:uid="{00000000-0005-0000-0000-000035000000}"/>
    <cellStyle name="20% - Accent1 6 2" xfId="106" xr:uid="{00000000-0005-0000-0000-000036000000}"/>
    <cellStyle name="20% - Accent1 6 3" xfId="107" xr:uid="{00000000-0005-0000-0000-000037000000}"/>
    <cellStyle name="20% - Accent1 6 4" xfId="108" xr:uid="{00000000-0005-0000-0000-000038000000}"/>
    <cellStyle name="20% - Accent1 6 5" xfId="109" xr:uid="{00000000-0005-0000-0000-000039000000}"/>
    <cellStyle name="20% - Accent1 6 6" xfId="110" xr:uid="{00000000-0005-0000-0000-00003A000000}"/>
    <cellStyle name="20% - Accent1 6 7" xfId="111" xr:uid="{00000000-0005-0000-0000-00003B000000}"/>
    <cellStyle name="20% - Accent1 6 8" xfId="112" xr:uid="{00000000-0005-0000-0000-00003C000000}"/>
    <cellStyle name="20% - Accent1 6 9" xfId="113" xr:uid="{00000000-0005-0000-0000-00003D000000}"/>
    <cellStyle name="20% - Accent1 7" xfId="114" xr:uid="{00000000-0005-0000-0000-00003E000000}"/>
    <cellStyle name="20% - Accent1 8" xfId="115" xr:uid="{00000000-0005-0000-0000-00003F000000}"/>
    <cellStyle name="20% - Accent1 9" xfId="116" xr:uid="{00000000-0005-0000-0000-000040000000}"/>
    <cellStyle name="20% - Accent2 10" xfId="117" xr:uid="{00000000-0005-0000-0000-000041000000}"/>
    <cellStyle name="20% - Accent2 2" xfId="118" xr:uid="{00000000-0005-0000-0000-000042000000}"/>
    <cellStyle name="20% - Accent2 2 10" xfId="119" xr:uid="{00000000-0005-0000-0000-000043000000}"/>
    <cellStyle name="20% - Accent2 2 11" xfId="120" xr:uid="{00000000-0005-0000-0000-000044000000}"/>
    <cellStyle name="20% - Accent2 2 2" xfId="121" xr:uid="{00000000-0005-0000-0000-000045000000}"/>
    <cellStyle name="20% - Accent2 2 3" xfId="122" xr:uid="{00000000-0005-0000-0000-000046000000}"/>
    <cellStyle name="20% - Accent2 2 4" xfId="123" xr:uid="{00000000-0005-0000-0000-000047000000}"/>
    <cellStyle name="20% - Accent2 2 5" xfId="124" xr:uid="{00000000-0005-0000-0000-000048000000}"/>
    <cellStyle name="20% - Accent2 2 6" xfId="125" xr:uid="{00000000-0005-0000-0000-000049000000}"/>
    <cellStyle name="20% - Accent2 2 7" xfId="126" xr:uid="{00000000-0005-0000-0000-00004A000000}"/>
    <cellStyle name="20% - Accent2 2 8" xfId="127" xr:uid="{00000000-0005-0000-0000-00004B000000}"/>
    <cellStyle name="20% - Accent2 2 9" xfId="128" xr:uid="{00000000-0005-0000-0000-00004C000000}"/>
    <cellStyle name="20% - Accent2 3" xfId="129" xr:uid="{00000000-0005-0000-0000-00004D000000}"/>
    <cellStyle name="20% - Accent2 3 10" xfId="130" xr:uid="{00000000-0005-0000-0000-00004E000000}"/>
    <cellStyle name="20% - Accent2 3 11" xfId="131" xr:uid="{00000000-0005-0000-0000-00004F000000}"/>
    <cellStyle name="20% - Accent2 3 2" xfId="132" xr:uid="{00000000-0005-0000-0000-000050000000}"/>
    <cellStyle name="20% - Accent2 3 3" xfId="133" xr:uid="{00000000-0005-0000-0000-000051000000}"/>
    <cellStyle name="20% - Accent2 3 4" xfId="134" xr:uid="{00000000-0005-0000-0000-000052000000}"/>
    <cellStyle name="20% - Accent2 3 5" xfId="135" xr:uid="{00000000-0005-0000-0000-000053000000}"/>
    <cellStyle name="20% - Accent2 3 6" xfId="136" xr:uid="{00000000-0005-0000-0000-000054000000}"/>
    <cellStyle name="20% - Accent2 3 7" xfId="137" xr:uid="{00000000-0005-0000-0000-000055000000}"/>
    <cellStyle name="20% - Accent2 3 8" xfId="138" xr:uid="{00000000-0005-0000-0000-000056000000}"/>
    <cellStyle name="20% - Accent2 3 9" xfId="139" xr:uid="{00000000-0005-0000-0000-000057000000}"/>
    <cellStyle name="20% - Accent2 4" xfId="140" xr:uid="{00000000-0005-0000-0000-000058000000}"/>
    <cellStyle name="20% - Accent2 4 10" xfId="141" xr:uid="{00000000-0005-0000-0000-000059000000}"/>
    <cellStyle name="20% - Accent2 4 11" xfId="142" xr:uid="{00000000-0005-0000-0000-00005A000000}"/>
    <cellStyle name="20% - Accent2 4 2" xfId="143" xr:uid="{00000000-0005-0000-0000-00005B000000}"/>
    <cellStyle name="20% - Accent2 4 3" xfId="144" xr:uid="{00000000-0005-0000-0000-00005C000000}"/>
    <cellStyle name="20% - Accent2 4 4" xfId="145" xr:uid="{00000000-0005-0000-0000-00005D000000}"/>
    <cellStyle name="20% - Accent2 4 5" xfId="146" xr:uid="{00000000-0005-0000-0000-00005E000000}"/>
    <cellStyle name="20% - Accent2 4 6" xfId="147" xr:uid="{00000000-0005-0000-0000-00005F000000}"/>
    <cellStyle name="20% - Accent2 4 7" xfId="148" xr:uid="{00000000-0005-0000-0000-000060000000}"/>
    <cellStyle name="20% - Accent2 4 8" xfId="149" xr:uid="{00000000-0005-0000-0000-000061000000}"/>
    <cellStyle name="20% - Accent2 4 9" xfId="150" xr:uid="{00000000-0005-0000-0000-000062000000}"/>
    <cellStyle name="20% - Accent2 5" xfId="151" xr:uid="{00000000-0005-0000-0000-000063000000}"/>
    <cellStyle name="20% - Accent2 5 10" xfId="152" xr:uid="{00000000-0005-0000-0000-000064000000}"/>
    <cellStyle name="20% - Accent2 5 11" xfId="153" xr:uid="{00000000-0005-0000-0000-000065000000}"/>
    <cellStyle name="20% - Accent2 5 2" xfId="154" xr:uid="{00000000-0005-0000-0000-000066000000}"/>
    <cellStyle name="20% - Accent2 5 3" xfId="155" xr:uid="{00000000-0005-0000-0000-000067000000}"/>
    <cellStyle name="20% - Accent2 5 4" xfId="156" xr:uid="{00000000-0005-0000-0000-000068000000}"/>
    <cellStyle name="20% - Accent2 5 5" xfId="157" xr:uid="{00000000-0005-0000-0000-000069000000}"/>
    <cellStyle name="20% - Accent2 5 6" xfId="158" xr:uid="{00000000-0005-0000-0000-00006A000000}"/>
    <cellStyle name="20% - Accent2 5 7" xfId="159" xr:uid="{00000000-0005-0000-0000-00006B000000}"/>
    <cellStyle name="20% - Accent2 5 8" xfId="160" xr:uid="{00000000-0005-0000-0000-00006C000000}"/>
    <cellStyle name="20% - Accent2 5 9" xfId="161" xr:uid="{00000000-0005-0000-0000-00006D000000}"/>
    <cellStyle name="20% - Accent2 6" xfId="162" xr:uid="{00000000-0005-0000-0000-00006E000000}"/>
    <cellStyle name="20% - Accent2 6 10" xfId="163" xr:uid="{00000000-0005-0000-0000-00006F000000}"/>
    <cellStyle name="20% - Accent2 6 11" xfId="164" xr:uid="{00000000-0005-0000-0000-000070000000}"/>
    <cellStyle name="20% - Accent2 6 2" xfId="165" xr:uid="{00000000-0005-0000-0000-000071000000}"/>
    <cellStyle name="20% - Accent2 6 3" xfId="166" xr:uid="{00000000-0005-0000-0000-000072000000}"/>
    <cellStyle name="20% - Accent2 6 4" xfId="167" xr:uid="{00000000-0005-0000-0000-000073000000}"/>
    <cellStyle name="20% - Accent2 6 5" xfId="168" xr:uid="{00000000-0005-0000-0000-000074000000}"/>
    <cellStyle name="20% - Accent2 6 6" xfId="169" xr:uid="{00000000-0005-0000-0000-000075000000}"/>
    <cellStyle name="20% - Accent2 6 7" xfId="170" xr:uid="{00000000-0005-0000-0000-000076000000}"/>
    <cellStyle name="20% - Accent2 6 8" xfId="171" xr:uid="{00000000-0005-0000-0000-000077000000}"/>
    <cellStyle name="20% - Accent2 6 9" xfId="172" xr:uid="{00000000-0005-0000-0000-000078000000}"/>
    <cellStyle name="20% - Accent2 7" xfId="173" xr:uid="{00000000-0005-0000-0000-000079000000}"/>
    <cellStyle name="20% - Accent2 8" xfId="174" xr:uid="{00000000-0005-0000-0000-00007A000000}"/>
    <cellStyle name="20% - Accent2 9" xfId="175" xr:uid="{00000000-0005-0000-0000-00007B000000}"/>
    <cellStyle name="20% - Accent3 10" xfId="176" xr:uid="{00000000-0005-0000-0000-00007C000000}"/>
    <cellStyle name="20% - Accent3 2" xfId="177" xr:uid="{00000000-0005-0000-0000-00007D000000}"/>
    <cellStyle name="20% - Accent3 2 10" xfId="178" xr:uid="{00000000-0005-0000-0000-00007E000000}"/>
    <cellStyle name="20% - Accent3 2 11" xfId="179" xr:uid="{00000000-0005-0000-0000-00007F000000}"/>
    <cellStyle name="20% - Accent3 2 2" xfId="180" xr:uid="{00000000-0005-0000-0000-000080000000}"/>
    <cellStyle name="20% - Accent3 2 3" xfId="181" xr:uid="{00000000-0005-0000-0000-000081000000}"/>
    <cellStyle name="20% - Accent3 2 4" xfId="182" xr:uid="{00000000-0005-0000-0000-000082000000}"/>
    <cellStyle name="20% - Accent3 2 5" xfId="183" xr:uid="{00000000-0005-0000-0000-000083000000}"/>
    <cellStyle name="20% - Accent3 2 6" xfId="184" xr:uid="{00000000-0005-0000-0000-000084000000}"/>
    <cellStyle name="20% - Accent3 2 7" xfId="185" xr:uid="{00000000-0005-0000-0000-000085000000}"/>
    <cellStyle name="20% - Accent3 2 8" xfId="186" xr:uid="{00000000-0005-0000-0000-000086000000}"/>
    <cellStyle name="20% - Accent3 2 9" xfId="187" xr:uid="{00000000-0005-0000-0000-000087000000}"/>
    <cellStyle name="20% - Accent3 3" xfId="188" xr:uid="{00000000-0005-0000-0000-000088000000}"/>
    <cellStyle name="20% - Accent3 3 10" xfId="189" xr:uid="{00000000-0005-0000-0000-000089000000}"/>
    <cellStyle name="20% - Accent3 3 11" xfId="190" xr:uid="{00000000-0005-0000-0000-00008A000000}"/>
    <cellStyle name="20% - Accent3 3 2" xfId="191" xr:uid="{00000000-0005-0000-0000-00008B000000}"/>
    <cellStyle name="20% - Accent3 3 3" xfId="192" xr:uid="{00000000-0005-0000-0000-00008C000000}"/>
    <cellStyle name="20% - Accent3 3 4" xfId="193" xr:uid="{00000000-0005-0000-0000-00008D000000}"/>
    <cellStyle name="20% - Accent3 3 5" xfId="194" xr:uid="{00000000-0005-0000-0000-00008E000000}"/>
    <cellStyle name="20% - Accent3 3 6" xfId="195" xr:uid="{00000000-0005-0000-0000-00008F000000}"/>
    <cellStyle name="20% - Accent3 3 7" xfId="196" xr:uid="{00000000-0005-0000-0000-000090000000}"/>
    <cellStyle name="20% - Accent3 3 8" xfId="197" xr:uid="{00000000-0005-0000-0000-000091000000}"/>
    <cellStyle name="20% - Accent3 3 9" xfId="198" xr:uid="{00000000-0005-0000-0000-000092000000}"/>
    <cellStyle name="20% - Accent3 4" xfId="199" xr:uid="{00000000-0005-0000-0000-000093000000}"/>
    <cellStyle name="20% - Accent3 4 10" xfId="200" xr:uid="{00000000-0005-0000-0000-000094000000}"/>
    <cellStyle name="20% - Accent3 4 11" xfId="201" xr:uid="{00000000-0005-0000-0000-000095000000}"/>
    <cellStyle name="20% - Accent3 4 2" xfId="202" xr:uid="{00000000-0005-0000-0000-000096000000}"/>
    <cellStyle name="20% - Accent3 4 3" xfId="203" xr:uid="{00000000-0005-0000-0000-000097000000}"/>
    <cellStyle name="20% - Accent3 4 4" xfId="204" xr:uid="{00000000-0005-0000-0000-000098000000}"/>
    <cellStyle name="20% - Accent3 4 5" xfId="205" xr:uid="{00000000-0005-0000-0000-000099000000}"/>
    <cellStyle name="20% - Accent3 4 6" xfId="206" xr:uid="{00000000-0005-0000-0000-00009A000000}"/>
    <cellStyle name="20% - Accent3 4 7" xfId="207" xr:uid="{00000000-0005-0000-0000-00009B000000}"/>
    <cellStyle name="20% - Accent3 4 8" xfId="208" xr:uid="{00000000-0005-0000-0000-00009C000000}"/>
    <cellStyle name="20% - Accent3 4 9" xfId="209" xr:uid="{00000000-0005-0000-0000-00009D000000}"/>
    <cellStyle name="20% - Accent3 5" xfId="210" xr:uid="{00000000-0005-0000-0000-00009E000000}"/>
    <cellStyle name="20% - Accent3 5 10" xfId="211" xr:uid="{00000000-0005-0000-0000-00009F000000}"/>
    <cellStyle name="20% - Accent3 5 11" xfId="212" xr:uid="{00000000-0005-0000-0000-0000A0000000}"/>
    <cellStyle name="20% - Accent3 5 2" xfId="213" xr:uid="{00000000-0005-0000-0000-0000A1000000}"/>
    <cellStyle name="20% - Accent3 5 3" xfId="214" xr:uid="{00000000-0005-0000-0000-0000A2000000}"/>
    <cellStyle name="20% - Accent3 5 4" xfId="215" xr:uid="{00000000-0005-0000-0000-0000A3000000}"/>
    <cellStyle name="20% - Accent3 5 5" xfId="216" xr:uid="{00000000-0005-0000-0000-0000A4000000}"/>
    <cellStyle name="20% - Accent3 5 6" xfId="217" xr:uid="{00000000-0005-0000-0000-0000A5000000}"/>
    <cellStyle name="20% - Accent3 5 7" xfId="218" xr:uid="{00000000-0005-0000-0000-0000A6000000}"/>
    <cellStyle name="20% - Accent3 5 8" xfId="219" xr:uid="{00000000-0005-0000-0000-0000A7000000}"/>
    <cellStyle name="20% - Accent3 5 9" xfId="220" xr:uid="{00000000-0005-0000-0000-0000A8000000}"/>
    <cellStyle name="20% - Accent3 6" xfId="221" xr:uid="{00000000-0005-0000-0000-0000A9000000}"/>
    <cellStyle name="20% - Accent3 6 10" xfId="222" xr:uid="{00000000-0005-0000-0000-0000AA000000}"/>
    <cellStyle name="20% - Accent3 6 11" xfId="223" xr:uid="{00000000-0005-0000-0000-0000AB000000}"/>
    <cellStyle name="20% - Accent3 6 2" xfId="224" xr:uid="{00000000-0005-0000-0000-0000AC000000}"/>
    <cellStyle name="20% - Accent3 6 3" xfId="225" xr:uid="{00000000-0005-0000-0000-0000AD000000}"/>
    <cellStyle name="20% - Accent3 6 4" xfId="226" xr:uid="{00000000-0005-0000-0000-0000AE000000}"/>
    <cellStyle name="20% - Accent3 6 5" xfId="227" xr:uid="{00000000-0005-0000-0000-0000AF000000}"/>
    <cellStyle name="20% - Accent3 6 6" xfId="228" xr:uid="{00000000-0005-0000-0000-0000B0000000}"/>
    <cellStyle name="20% - Accent3 6 7" xfId="229" xr:uid="{00000000-0005-0000-0000-0000B1000000}"/>
    <cellStyle name="20% - Accent3 6 8" xfId="230" xr:uid="{00000000-0005-0000-0000-0000B2000000}"/>
    <cellStyle name="20% - Accent3 6 9" xfId="231" xr:uid="{00000000-0005-0000-0000-0000B3000000}"/>
    <cellStyle name="20% - Accent3 7" xfId="232" xr:uid="{00000000-0005-0000-0000-0000B4000000}"/>
    <cellStyle name="20% - Accent3 8" xfId="233" xr:uid="{00000000-0005-0000-0000-0000B5000000}"/>
    <cellStyle name="20% - Accent3 9" xfId="234" xr:uid="{00000000-0005-0000-0000-0000B6000000}"/>
    <cellStyle name="20% - Accent4 10" xfId="235" xr:uid="{00000000-0005-0000-0000-0000B7000000}"/>
    <cellStyle name="20% - Accent4 2" xfId="236" xr:uid="{00000000-0005-0000-0000-0000B8000000}"/>
    <cellStyle name="20% - Accent4 2 10" xfId="237" xr:uid="{00000000-0005-0000-0000-0000B9000000}"/>
    <cellStyle name="20% - Accent4 2 11" xfId="238" xr:uid="{00000000-0005-0000-0000-0000BA000000}"/>
    <cellStyle name="20% - Accent4 2 2" xfId="239" xr:uid="{00000000-0005-0000-0000-0000BB000000}"/>
    <cellStyle name="20% - Accent4 2 3" xfId="240" xr:uid="{00000000-0005-0000-0000-0000BC000000}"/>
    <cellStyle name="20% - Accent4 2 4" xfId="241" xr:uid="{00000000-0005-0000-0000-0000BD000000}"/>
    <cellStyle name="20% - Accent4 2 5" xfId="242" xr:uid="{00000000-0005-0000-0000-0000BE000000}"/>
    <cellStyle name="20% - Accent4 2 6" xfId="243" xr:uid="{00000000-0005-0000-0000-0000BF000000}"/>
    <cellStyle name="20% - Accent4 2 7" xfId="244" xr:uid="{00000000-0005-0000-0000-0000C0000000}"/>
    <cellStyle name="20% - Accent4 2 8" xfId="245" xr:uid="{00000000-0005-0000-0000-0000C1000000}"/>
    <cellStyle name="20% - Accent4 2 9" xfId="246" xr:uid="{00000000-0005-0000-0000-0000C2000000}"/>
    <cellStyle name="20% - Accent4 3" xfId="247" xr:uid="{00000000-0005-0000-0000-0000C3000000}"/>
    <cellStyle name="20% - Accent4 3 10" xfId="248" xr:uid="{00000000-0005-0000-0000-0000C4000000}"/>
    <cellStyle name="20% - Accent4 3 11" xfId="249" xr:uid="{00000000-0005-0000-0000-0000C5000000}"/>
    <cellStyle name="20% - Accent4 3 2" xfId="250" xr:uid="{00000000-0005-0000-0000-0000C6000000}"/>
    <cellStyle name="20% - Accent4 3 3" xfId="251" xr:uid="{00000000-0005-0000-0000-0000C7000000}"/>
    <cellStyle name="20% - Accent4 3 4" xfId="252" xr:uid="{00000000-0005-0000-0000-0000C8000000}"/>
    <cellStyle name="20% - Accent4 3 5" xfId="253" xr:uid="{00000000-0005-0000-0000-0000C9000000}"/>
    <cellStyle name="20% - Accent4 3 6" xfId="254" xr:uid="{00000000-0005-0000-0000-0000CA000000}"/>
    <cellStyle name="20% - Accent4 3 7" xfId="255" xr:uid="{00000000-0005-0000-0000-0000CB000000}"/>
    <cellStyle name="20% - Accent4 3 8" xfId="256" xr:uid="{00000000-0005-0000-0000-0000CC000000}"/>
    <cellStyle name="20% - Accent4 3 9" xfId="257" xr:uid="{00000000-0005-0000-0000-0000CD000000}"/>
    <cellStyle name="20% - Accent4 4" xfId="258" xr:uid="{00000000-0005-0000-0000-0000CE000000}"/>
    <cellStyle name="20% - Accent4 4 10" xfId="259" xr:uid="{00000000-0005-0000-0000-0000CF000000}"/>
    <cellStyle name="20% - Accent4 4 11" xfId="260" xr:uid="{00000000-0005-0000-0000-0000D0000000}"/>
    <cellStyle name="20% - Accent4 4 2" xfId="261" xr:uid="{00000000-0005-0000-0000-0000D1000000}"/>
    <cellStyle name="20% - Accent4 4 3" xfId="262" xr:uid="{00000000-0005-0000-0000-0000D2000000}"/>
    <cellStyle name="20% - Accent4 4 4" xfId="263" xr:uid="{00000000-0005-0000-0000-0000D3000000}"/>
    <cellStyle name="20% - Accent4 4 5" xfId="264" xr:uid="{00000000-0005-0000-0000-0000D4000000}"/>
    <cellStyle name="20% - Accent4 4 6" xfId="265" xr:uid="{00000000-0005-0000-0000-0000D5000000}"/>
    <cellStyle name="20% - Accent4 4 7" xfId="266" xr:uid="{00000000-0005-0000-0000-0000D6000000}"/>
    <cellStyle name="20% - Accent4 4 8" xfId="267" xr:uid="{00000000-0005-0000-0000-0000D7000000}"/>
    <cellStyle name="20% - Accent4 4 9" xfId="268" xr:uid="{00000000-0005-0000-0000-0000D8000000}"/>
    <cellStyle name="20% - Accent4 5" xfId="269" xr:uid="{00000000-0005-0000-0000-0000D9000000}"/>
    <cellStyle name="20% - Accent4 5 10" xfId="270" xr:uid="{00000000-0005-0000-0000-0000DA000000}"/>
    <cellStyle name="20% - Accent4 5 11" xfId="271" xr:uid="{00000000-0005-0000-0000-0000DB000000}"/>
    <cellStyle name="20% - Accent4 5 2" xfId="272" xr:uid="{00000000-0005-0000-0000-0000DC000000}"/>
    <cellStyle name="20% - Accent4 5 3" xfId="273" xr:uid="{00000000-0005-0000-0000-0000DD000000}"/>
    <cellStyle name="20% - Accent4 5 4" xfId="274" xr:uid="{00000000-0005-0000-0000-0000DE000000}"/>
    <cellStyle name="20% - Accent4 5 5" xfId="275" xr:uid="{00000000-0005-0000-0000-0000DF000000}"/>
    <cellStyle name="20% - Accent4 5 6" xfId="276" xr:uid="{00000000-0005-0000-0000-0000E0000000}"/>
    <cellStyle name="20% - Accent4 5 7" xfId="277" xr:uid="{00000000-0005-0000-0000-0000E1000000}"/>
    <cellStyle name="20% - Accent4 5 8" xfId="278" xr:uid="{00000000-0005-0000-0000-0000E2000000}"/>
    <cellStyle name="20% - Accent4 5 9" xfId="279" xr:uid="{00000000-0005-0000-0000-0000E3000000}"/>
    <cellStyle name="20% - Accent4 6" xfId="280" xr:uid="{00000000-0005-0000-0000-0000E4000000}"/>
    <cellStyle name="20% - Accent4 6 10" xfId="281" xr:uid="{00000000-0005-0000-0000-0000E5000000}"/>
    <cellStyle name="20% - Accent4 6 11" xfId="282" xr:uid="{00000000-0005-0000-0000-0000E6000000}"/>
    <cellStyle name="20% - Accent4 6 2" xfId="283" xr:uid="{00000000-0005-0000-0000-0000E7000000}"/>
    <cellStyle name="20% - Accent4 6 3" xfId="284" xr:uid="{00000000-0005-0000-0000-0000E8000000}"/>
    <cellStyle name="20% - Accent4 6 4" xfId="285" xr:uid="{00000000-0005-0000-0000-0000E9000000}"/>
    <cellStyle name="20% - Accent4 6 5" xfId="286" xr:uid="{00000000-0005-0000-0000-0000EA000000}"/>
    <cellStyle name="20% - Accent4 6 6" xfId="287" xr:uid="{00000000-0005-0000-0000-0000EB000000}"/>
    <cellStyle name="20% - Accent4 6 7" xfId="288" xr:uid="{00000000-0005-0000-0000-0000EC000000}"/>
    <cellStyle name="20% - Accent4 6 8" xfId="289" xr:uid="{00000000-0005-0000-0000-0000ED000000}"/>
    <cellStyle name="20% - Accent4 6 9" xfId="290" xr:uid="{00000000-0005-0000-0000-0000EE000000}"/>
    <cellStyle name="20% - Accent4 7" xfId="291" xr:uid="{00000000-0005-0000-0000-0000EF000000}"/>
    <cellStyle name="20% - Accent4 8" xfId="292" xr:uid="{00000000-0005-0000-0000-0000F0000000}"/>
    <cellStyle name="20% - Accent4 9" xfId="293" xr:uid="{00000000-0005-0000-0000-0000F1000000}"/>
    <cellStyle name="20% - Accent5 10" xfId="294" xr:uid="{00000000-0005-0000-0000-0000F2000000}"/>
    <cellStyle name="20% - Accent5 2" xfId="295" xr:uid="{00000000-0005-0000-0000-0000F3000000}"/>
    <cellStyle name="20% - Accent5 2 10" xfId="296" xr:uid="{00000000-0005-0000-0000-0000F4000000}"/>
    <cellStyle name="20% - Accent5 2 11" xfId="297" xr:uid="{00000000-0005-0000-0000-0000F5000000}"/>
    <cellStyle name="20% - Accent5 2 2" xfId="298" xr:uid="{00000000-0005-0000-0000-0000F6000000}"/>
    <cellStyle name="20% - Accent5 2 3" xfId="299" xr:uid="{00000000-0005-0000-0000-0000F7000000}"/>
    <cellStyle name="20% - Accent5 2 4" xfId="300" xr:uid="{00000000-0005-0000-0000-0000F8000000}"/>
    <cellStyle name="20% - Accent5 2 5" xfId="301" xr:uid="{00000000-0005-0000-0000-0000F9000000}"/>
    <cellStyle name="20% - Accent5 2 6" xfId="302" xr:uid="{00000000-0005-0000-0000-0000FA000000}"/>
    <cellStyle name="20% - Accent5 2 7" xfId="303" xr:uid="{00000000-0005-0000-0000-0000FB000000}"/>
    <cellStyle name="20% - Accent5 2 8" xfId="304" xr:uid="{00000000-0005-0000-0000-0000FC000000}"/>
    <cellStyle name="20% - Accent5 2 9" xfId="305" xr:uid="{00000000-0005-0000-0000-0000FD000000}"/>
    <cellStyle name="20% - Accent5 3" xfId="306" xr:uid="{00000000-0005-0000-0000-0000FE000000}"/>
    <cellStyle name="20% - Accent5 3 10" xfId="307" xr:uid="{00000000-0005-0000-0000-0000FF000000}"/>
    <cellStyle name="20% - Accent5 3 11" xfId="308" xr:uid="{00000000-0005-0000-0000-000000010000}"/>
    <cellStyle name="20% - Accent5 3 2" xfId="309" xr:uid="{00000000-0005-0000-0000-000001010000}"/>
    <cellStyle name="20% - Accent5 3 3" xfId="310" xr:uid="{00000000-0005-0000-0000-000002010000}"/>
    <cellStyle name="20% - Accent5 3 4" xfId="311" xr:uid="{00000000-0005-0000-0000-000003010000}"/>
    <cellStyle name="20% - Accent5 3 5" xfId="312" xr:uid="{00000000-0005-0000-0000-000004010000}"/>
    <cellStyle name="20% - Accent5 3 6" xfId="313" xr:uid="{00000000-0005-0000-0000-000005010000}"/>
    <cellStyle name="20% - Accent5 3 7" xfId="314" xr:uid="{00000000-0005-0000-0000-000006010000}"/>
    <cellStyle name="20% - Accent5 3 8" xfId="315" xr:uid="{00000000-0005-0000-0000-000007010000}"/>
    <cellStyle name="20% - Accent5 3 9" xfId="316" xr:uid="{00000000-0005-0000-0000-000008010000}"/>
    <cellStyle name="20% - Accent5 4" xfId="317" xr:uid="{00000000-0005-0000-0000-000009010000}"/>
    <cellStyle name="20% - Accent5 4 10" xfId="318" xr:uid="{00000000-0005-0000-0000-00000A010000}"/>
    <cellStyle name="20% - Accent5 4 11" xfId="319" xr:uid="{00000000-0005-0000-0000-00000B010000}"/>
    <cellStyle name="20% - Accent5 4 2" xfId="320" xr:uid="{00000000-0005-0000-0000-00000C010000}"/>
    <cellStyle name="20% - Accent5 4 3" xfId="321" xr:uid="{00000000-0005-0000-0000-00000D010000}"/>
    <cellStyle name="20% - Accent5 4 4" xfId="322" xr:uid="{00000000-0005-0000-0000-00000E010000}"/>
    <cellStyle name="20% - Accent5 4 5" xfId="323" xr:uid="{00000000-0005-0000-0000-00000F010000}"/>
    <cellStyle name="20% - Accent5 4 6" xfId="324" xr:uid="{00000000-0005-0000-0000-000010010000}"/>
    <cellStyle name="20% - Accent5 4 7" xfId="325" xr:uid="{00000000-0005-0000-0000-000011010000}"/>
    <cellStyle name="20% - Accent5 4 8" xfId="326" xr:uid="{00000000-0005-0000-0000-000012010000}"/>
    <cellStyle name="20% - Accent5 4 9" xfId="327" xr:uid="{00000000-0005-0000-0000-000013010000}"/>
    <cellStyle name="20% - Accent5 5" xfId="328" xr:uid="{00000000-0005-0000-0000-000014010000}"/>
    <cellStyle name="20% - Accent5 5 10" xfId="329" xr:uid="{00000000-0005-0000-0000-000015010000}"/>
    <cellStyle name="20% - Accent5 5 11" xfId="330" xr:uid="{00000000-0005-0000-0000-000016010000}"/>
    <cellStyle name="20% - Accent5 5 2" xfId="331" xr:uid="{00000000-0005-0000-0000-000017010000}"/>
    <cellStyle name="20% - Accent5 5 3" xfId="332" xr:uid="{00000000-0005-0000-0000-000018010000}"/>
    <cellStyle name="20% - Accent5 5 4" xfId="333" xr:uid="{00000000-0005-0000-0000-000019010000}"/>
    <cellStyle name="20% - Accent5 5 5" xfId="334" xr:uid="{00000000-0005-0000-0000-00001A010000}"/>
    <cellStyle name="20% - Accent5 5 6" xfId="335" xr:uid="{00000000-0005-0000-0000-00001B010000}"/>
    <cellStyle name="20% - Accent5 5 7" xfId="336" xr:uid="{00000000-0005-0000-0000-00001C010000}"/>
    <cellStyle name="20% - Accent5 5 8" xfId="337" xr:uid="{00000000-0005-0000-0000-00001D010000}"/>
    <cellStyle name="20% - Accent5 5 9" xfId="338" xr:uid="{00000000-0005-0000-0000-00001E010000}"/>
    <cellStyle name="20% - Accent5 6" xfId="339" xr:uid="{00000000-0005-0000-0000-00001F010000}"/>
    <cellStyle name="20% - Accent5 6 10" xfId="340" xr:uid="{00000000-0005-0000-0000-000020010000}"/>
    <cellStyle name="20% - Accent5 6 11" xfId="341" xr:uid="{00000000-0005-0000-0000-000021010000}"/>
    <cellStyle name="20% - Accent5 6 2" xfId="342" xr:uid="{00000000-0005-0000-0000-000022010000}"/>
    <cellStyle name="20% - Accent5 6 3" xfId="343" xr:uid="{00000000-0005-0000-0000-000023010000}"/>
    <cellStyle name="20% - Accent5 6 4" xfId="344" xr:uid="{00000000-0005-0000-0000-000024010000}"/>
    <cellStyle name="20% - Accent5 6 5" xfId="345" xr:uid="{00000000-0005-0000-0000-000025010000}"/>
    <cellStyle name="20% - Accent5 6 6" xfId="346" xr:uid="{00000000-0005-0000-0000-000026010000}"/>
    <cellStyle name="20% - Accent5 6 7" xfId="347" xr:uid="{00000000-0005-0000-0000-000027010000}"/>
    <cellStyle name="20% - Accent5 6 8" xfId="348" xr:uid="{00000000-0005-0000-0000-000028010000}"/>
    <cellStyle name="20% - Accent5 6 9" xfId="349" xr:uid="{00000000-0005-0000-0000-000029010000}"/>
    <cellStyle name="20% - Accent5 7" xfId="350" xr:uid="{00000000-0005-0000-0000-00002A010000}"/>
    <cellStyle name="20% - Accent5 8" xfId="351" xr:uid="{00000000-0005-0000-0000-00002B010000}"/>
    <cellStyle name="20% - Accent5 9" xfId="352" xr:uid="{00000000-0005-0000-0000-00002C010000}"/>
    <cellStyle name="20% - Accent6 10" xfId="353" xr:uid="{00000000-0005-0000-0000-00002D010000}"/>
    <cellStyle name="20% - Accent6 2" xfId="354" xr:uid="{00000000-0005-0000-0000-00002E010000}"/>
    <cellStyle name="20% - Accent6 2 10" xfId="355" xr:uid="{00000000-0005-0000-0000-00002F010000}"/>
    <cellStyle name="20% - Accent6 2 11" xfId="356" xr:uid="{00000000-0005-0000-0000-000030010000}"/>
    <cellStyle name="20% - Accent6 2 2" xfId="357" xr:uid="{00000000-0005-0000-0000-000031010000}"/>
    <cellStyle name="20% - Accent6 2 3" xfId="358" xr:uid="{00000000-0005-0000-0000-000032010000}"/>
    <cellStyle name="20% - Accent6 2 4" xfId="359" xr:uid="{00000000-0005-0000-0000-000033010000}"/>
    <cellStyle name="20% - Accent6 2 5" xfId="360" xr:uid="{00000000-0005-0000-0000-000034010000}"/>
    <cellStyle name="20% - Accent6 2 6" xfId="361" xr:uid="{00000000-0005-0000-0000-000035010000}"/>
    <cellStyle name="20% - Accent6 2 7" xfId="362" xr:uid="{00000000-0005-0000-0000-000036010000}"/>
    <cellStyle name="20% - Accent6 2 8" xfId="363" xr:uid="{00000000-0005-0000-0000-000037010000}"/>
    <cellStyle name="20% - Accent6 2 9" xfId="364" xr:uid="{00000000-0005-0000-0000-000038010000}"/>
    <cellStyle name="20% - Accent6 3" xfId="365" xr:uid="{00000000-0005-0000-0000-000039010000}"/>
    <cellStyle name="20% - Accent6 3 10" xfId="366" xr:uid="{00000000-0005-0000-0000-00003A010000}"/>
    <cellStyle name="20% - Accent6 3 11" xfId="367" xr:uid="{00000000-0005-0000-0000-00003B010000}"/>
    <cellStyle name="20% - Accent6 3 2" xfId="368" xr:uid="{00000000-0005-0000-0000-00003C010000}"/>
    <cellStyle name="20% - Accent6 3 3" xfId="369" xr:uid="{00000000-0005-0000-0000-00003D010000}"/>
    <cellStyle name="20% - Accent6 3 4" xfId="370" xr:uid="{00000000-0005-0000-0000-00003E010000}"/>
    <cellStyle name="20% - Accent6 3 5" xfId="371" xr:uid="{00000000-0005-0000-0000-00003F010000}"/>
    <cellStyle name="20% - Accent6 3 6" xfId="372" xr:uid="{00000000-0005-0000-0000-000040010000}"/>
    <cellStyle name="20% - Accent6 3 7" xfId="373" xr:uid="{00000000-0005-0000-0000-000041010000}"/>
    <cellStyle name="20% - Accent6 3 8" xfId="374" xr:uid="{00000000-0005-0000-0000-000042010000}"/>
    <cellStyle name="20% - Accent6 3 9" xfId="375" xr:uid="{00000000-0005-0000-0000-000043010000}"/>
    <cellStyle name="20% - Accent6 4" xfId="376" xr:uid="{00000000-0005-0000-0000-000044010000}"/>
    <cellStyle name="20% - Accent6 4 10" xfId="377" xr:uid="{00000000-0005-0000-0000-000045010000}"/>
    <cellStyle name="20% - Accent6 4 11" xfId="378" xr:uid="{00000000-0005-0000-0000-000046010000}"/>
    <cellStyle name="20% - Accent6 4 2" xfId="379" xr:uid="{00000000-0005-0000-0000-000047010000}"/>
    <cellStyle name="20% - Accent6 4 3" xfId="380" xr:uid="{00000000-0005-0000-0000-000048010000}"/>
    <cellStyle name="20% - Accent6 4 4" xfId="381" xr:uid="{00000000-0005-0000-0000-000049010000}"/>
    <cellStyle name="20% - Accent6 4 5" xfId="382" xr:uid="{00000000-0005-0000-0000-00004A010000}"/>
    <cellStyle name="20% - Accent6 4 6" xfId="383" xr:uid="{00000000-0005-0000-0000-00004B010000}"/>
    <cellStyle name="20% - Accent6 4 7" xfId="384" xr:uid="{00000000-0005-0000-0000-00004C010000}"/>
    <cellStyle name="20% - Accent6 4 8" xfId="385" xr:uid="{00000000-0005-0000-0000-00004D010000}"/>
    <cellStyle name="20% - Accent6 4 9" xfId="386" xr:uid="{00000000-0005-0000-0000-00004E010000}"/>
    <cellStyle name="20% - Accent6 5" xfId="387" xr:uid="{00000000-0005-0000-0000-00004F010000}"/>
    <cellStyle name="20% - Accent6 5 10" xfId="388" xr:uid="{00000000-0005-0000-0000-000050010000}"/>
    <cellStyle name="20% - Accent6 5 11" xfId="389" xr:uid="{00000000-0005-0000-0000-000051010000}"/>
    <cellStyle name="20% - Accent6 5 2" xfId="390" xr:uid="{00000000-0005-0000-0000-000052010000}"/>
    <cellStyle name="20% - Accent6 5 3" xfId="391" xr:uid="{00000000-0005-0000-0000-000053010000}"/>
    <cellStyle name="20% - Accent6 5 4" xfId="392" xr:uid="{00000000-0005-0000-0000-000054010000}"/>
    <cellStyle name="20% - Accent6 5 5" xfId="393" xr:uid="{00000000-0005-0000-0000-000055010000}"/>
    <cellStyle name="20% - Accent6 5 6" xfId="394" xr:uid="{00000000-0005-0000-0000-000056010000}"/>
    <cellStyle name="20% - Accent6 5 7" xfId="395" xr:uid="{00000000-0005-0000-0000-000057010000}"/>
    <cellStyle name="20% - Accent6 5 8" xfId="396" xr:uid="{00000000-0005-0000-0000-000058010000}"/>
    <cellStyle name="20% - Accent6 5 9" xfId="397" xr:uid="{00000000-0005-0000-0000-000059010000}"/>
    <cellStyle name="20% - Accent6 6" xfId="398" xr:uid="{00000000-0005-0000-0000-00005A010000}"/>
    <cellStyle name="20% - Accent6 6 10" xfId="399" xr:uid="{00000000-0005-0000-0000-00005B010000}"/>
    <cellStyle name="20% - Accent6 6 11" xfId="400" xr:uid="{00000000-0005-0000-0000-00005C010000}"/>
    <cellStyle name="20% - Accent6 6 2" xfId="401" xr:uid="{00000000-0005-0000-0000-00005D010000}"/>
    <cellStyle name="20% - Accent6 6 3" xfId="402" xr:uid="{00000000-0005-0000-0000-00005E010000}"/>
    <cellStyle name="20% - Accent6 6 4" xfId="403" xr:uid="{00000000-0005-0000-0000-00005F010000}"/>
    <cellStyle name="20% - Accent6 6 5" xfId="404" xr:uid="{00000000-0005-0000-0000-000060010000}"/>
    <cellStyle name="20% - Accent6 6 6" xfId="405" xr:uid="{00000000-0005-0000-0000-000061010000}"/>
    <cellStyle name="20% - Accent6 6 7" xfId="406" xr:uid="{00000000-0005-0000-0000-000062010000}"/>
    <cellStyle name="20% - Accent6 6 8" xfId="407" xr:uid="{00000000-0005-0000-0000-000063010000}"/>
    <cellStyle name="20% - Accent6 6 9" xfId="408" xr:uid="{00000000-0005-0000-0000-000064010000}"/>
    <cellStyle name="20% - Accent6 7" xfId="409" xr:uid="{00000000-0005-0000-0000-000065010000}"/>
    <cellStyle name="20% - Accent6 8" xfId="410" xr:uid="{00000000-0005-0000-0000-000066010000}"/>
    <cellStyle name="20% - Accent6 9" xfId="411" xr:uid="{00000000-0005-0000-0000-000067010000}"/>
    <cellStyle name="20% - Colore 1" xfId="4289" xr:uid="{00000000-0005-0000-0000-000068010000}"/>
    <cellStyle name="20% - Colore 2" xfId="4290" xr:uid="{00000000-0005-0000-0000-000069010000}"/>
    <cellStyle name="20% - Colore 3" xfId="4291" xr:uid="{00000000-0005-0000-0000-00006A010000}"/>
    <cellStyle name="20% - Colore 4" xfId="4292" xr:uid="{00000000-0005-0000-0000-00006B010000}"/>
    <cellStyle name="20% - Colore 5" xfId="4293" xr:uid="{00000000-0005-0000-0000-00006C010000}"/>
    <cellStyle name="20% - Colore 6" xfId="4294" xr:uid="{00000000-0005-0000-0000-00006D010000}"/>
    <cellStyle name="2x indented GHG Textfiels" xfId="4286" xr:uid="{00000000-0005-0000-0000-00006E010000}"/>
    <cellStyle name="2x indented GHG Textfiels 2" xfId="3767" xr:uid="{00000000-0005-0000-0000-00006F010000}"/>
    <cellStyle name="2x indented GHG Textfiels 2 2" xfId="4645" xr:uid="{00000000-0005-0000-0000-000070010000}"/>
    <cellStyle name="2x indented GHG Textfiels 3" xfId="5509" xr:uid="{00000000-0005-0000-0000-000071010000}"/>
    <cellStyle name="40% - 1. jelölőszín" xfId="16" xr:uid="{00000000-0005-0000-0000-000072010000}"/>
    <cellStyle name="40% - 2. jelölőszín" xfId="17" xr:uid="{00000000-0005-0000-0000-000073010000}"/>
    <cellStyle name="40% - 3. jelölőszín" xfId="18" xr:uid="{00000000-0005-0000-0000-000074010000}"/>
    <cellStyle name="40% - 4. jelölőszín" xfId="19" xr:uid="{00000000-0005-0000-0000-000075010000}"/>
    <cellStyle name="40% - 5. jelölőszín" xfId="20" xr:uid="{00000000-0005-0000-0000-000076010000}"/>
    <cellStyle name="40% - 6. jelölőszín" xfId="21" xr:uid="{00000000-0005-0000-0000-000077010000}"/>
    <cellStyle name="40% - Accent1 10" xfId="412" xr:uid="{00000000-0005-0000-0000-000078010000}"/>
    <cellStyle name="40% - Accent1 2" xfId="413" xr:uid="{00000000-0005-0000-0000-000079010000}"/>
    <cellStyle name="40% - Accent1 2 10" xfId="414" xr:uid="{00000000-0005-0000-0000-00007A010000}"/>
    <cellStyle name="40% - Accent1 2 11" xfId="415" xr:uid="{00000000-0005-0000-0000-00007B010000}"/>
    <cellStyle name="40% - Accent1 2 2" xfId="416" xr:uid="{00000000-0005-0000-0000-00007C010000}"/>
    <cellStyle name="40% - Accent1 2 3" xfId="417" xr:uid="{00000000-0005-0000-0000-00007D010000}"/>
    <cellStyle name="40% - Accent1 2 4" xfId="418" xr:uid="{00000000-0005-0000-0000-00007E010000}"/>
    <cellStyle name="40% - Accent1 2 5" xfId="419" xr:uid="{00000000-0005-0000-0000-00007F010000}"/>
    <cellStyle name="40% - Accent1 2 6" xfId="420" xr:uid="{00000000-0005-0000-0000-000080010000}"/>
    <cellStyle name="40% - Accent1 2 7" xfId="421" xr:uid="{00000000-0005-0000-0000-000081010000}"/>
    <cellStyle name="40% - Accent1 2 8" xfId="422" xr:uid="{00000000-0005-0000-0000-000082010000}"/>
    <cellStyle name="40% - Accent1 2 9" xfId="423" xr:uid="{00000000-0005-0000-0000-000083010000}"/>
    <cellStyle name="40% - Accent1 3" xfId="424" xr:uid="{00000000-0005-0000-0000-000084010000}"/>
    <cellStyle name="40% - Accent1 3 10" xfId="425" xr:uid="{00000000-0005-0000-0000-000085010000}"/>
    <cellStyle name="40% - Accent1 3 11" xfId="426" xr:uid="{00000000-0005-0000-0000-000086010000}"/>
    <cellStyle name="40% - Accent1 3 2" xfId="427" xr:uid="{00000000-0005-0000-0000-000087010000}"/>
    <cellStyle name="40% - Accent1 3 3" xfId="428" xr:uid="{00000000-0005-0000-0000-000088010000}"/>
    <cellStyle name="40% - Accent1 3 4" xfId="429" xr:uid="{00000000-0005-0000-0000-000089010000}"/>
    <cellStyle name="40% - Accent1 3 5" xfId="430" xr:uid="{00000000-0005-0000-0000-00008A010000}"/>
    <cellStyle name="40% - Accent1 3 6" xfId="431" xr:uid="{00000000-0005-0000-0000-00008B010000}"/>
    <cellStyle name="40% - Accent1 3 7" xfId="432" xr:uid="{00000000-0005-0000-0000-00008C010000}"/>
    <cellStyle name="40% - Accent1 3 8" xfId="433" xr:uid="{00000000-0005-0000-0000-00008D010000}"/>
    <cellStyle name="40% - Accent1 3 9" xfId="434" xr:uid="{00000000-0005-0000-0000-00008E010000}"/>
    <cellStyle name="40% - Accent1 4" xfId="435" xr:uid="{00000000-0005-0000-0000-00008F010000}"/>
    <cellStyle name="40% - Accent1 4 10" xfId="436" xr:uid="{00000000-0005-0000-0000-000090010000}"/>
    <cellStyle name="40% - Accent1 4 11" xfId="437" xr:uid="{00000000-0005-0000-0000-000091010000}"/>
    <cellStyle name="40% - Accent1 4 2" xfId="438" xr:uid="{00000000-0005-0000-0000-000092010000}"/>
    <cellStyle name="40% - Accent1 4 3" xfId="439" xr:uid="{00000000-0005-0000-0000-000093010000}"/>
    <cellStyle name="40% - Accent1 4 4" xfId="440" xr:uid="{00000000-0005-0000-0000-000094010000}"/>
    <cellStyle name="40% - Accent1 4 5" xfId="441" xr:uid="{00000000-0005-0000-0000-000095010000}"/>
    <cellStyle name="40% - Accent1 4 6" xfId="442" xr:uid="{00000000-0005-0000-0000-000096010000}"/>
    <cellStyle name="40% - Accent1 4 7" xfId="443" xr:uid="{00000000-0005-0000-0000-000097010000}"/>
    <cellStyle name="40% - Accent1 4 8" xfId="444" xr:uid="{00000000-0005-0000-0000-000098010000}"/>
    <cellStyle name="40% - Accent1 4 9" xfId="445" xr:uid="{00000000-0005-0000-0000-000099010000}"/>
    <cellStyle name="40% - Accent1 5" xfId="446" xr:uid="{00000000-0005-0000-0000-00009A010000}"/>
    <cellStyle name="40% - Accent1 5 10" xfId="447" xr:uid="{00000000-0005-0000-0000-00009B010000}"/>
    <cellStyle name="40% - Accent1 5 11" xfId="448" xr:uid="{00000000-0005-0000-0000-00009C010000}"/>
    <cellStyle name="40% - Accent1 5 2" xfId="449" xr:uid="{00000000-0005-0000-0000-00009D010000}"/>
    <cellStyle name="40% - Accent1 5 3" xfId="450" xr:uid="{00000000-0005-0000-0000-00009E010000}"/>
    <cellStyle name="40% - Accent1 5 4" xfId="451" xr:uid="{00000000-0005-0000-0000-00009F010000}"/>
    <cellStyle name="40% - Accent1 5 5" xfId="452" xr:uid="{00000000-0005-0000-0000-0000A0010000}"/>
    <cellStyle name="40% - Accent1 5 6" xfId="453" xr:uid="{00000000-0005-0000-0000-0000A1010000}"/>
    <cellStyle name="40% - Accent1 5 7" xfId="454" xr:uid="{00000000-0005-0000-0000-0000A2010000}"/>
    <cellStyle name="40% - Accent1 5 8" xfId="455" xr:uid="{00000000-0005-0000-0000-0000A3010000}"/>
    <cellStyle name="40% - Accent1 5 9" xfId="456" xr:uid="{00000000-0005-0000-0000-0000A4010000}"/>
    <cellStyle name="40% - Accent1 6" xfId="457" xr:uid="{00000000-0005-0000-0000-0000A5010000}"/>
    <cellStyle name="40% - Accent1 6 10" xfId="458" xr:uid="{00000000-0005-0000-0000-0000A6010000}"/>
    <cellStyle name="40% - Accent1 6 11" xfId="459" xr:uid="{00000000-0005-0000-0000-0000A7010000}"/>
    <cellStyle name="40% - Accent1 6 2" xfId="460" xr:uid="{00000000-0005-0000-0000-0000A8010000}"/>
    <cellStyle name="40% - Accent1 6 3" xfId="461" xr:uid="{00000000-0005-0000-0000-0000A9010000}"/>
    <cellStyle name="40% - Accent1 6 4" xfId="462" xr:uid="{00000000-0005-0000-0000-0000AA010000}"/>
    <cellStyle name="40% - Accent1 6 5" xfId="463" xr:uid="{00000000-0005-0000-0000-0000AB010000}"/>
    <cellStyle name="40% - Accent1 6 6" xfId="464" xr:uid="{00000000-0005-0000-0000-0000AC010000}"/>
    <cellStyle name="40% - Accent1 6 7" xfId="465" xr:uid="{00000000-0005-0000-0000-0000AD010000}"/>
    <cellStyle name="40% - Accent1 6 8" xfId="466" xr:uid="{00000000-0005-0000-0000-0000AE010000}"/>
    <cellStyle name="40% - Accent1 6 9" xfId="467" xr:uid="{00000000-0005-0000-0000-0000AF010000}"/>
    <cellStyle name="40% - Accent1 7" xfId="468" xr:uid="{00000000-0005-0000-0000-0000B0010000}"/>
    <cellStyle name="40% - Accent1 8" xfId="469" xr:uid="{00000000-0005-0000-0000-0000B1010000}"/>
    <cellStyle name="40% - Accent1 9" xfId="470" xr:uid="{00000000-0005-0000-0000-0000B2010000}"/>
    <cellStyle name="40% - Accent2 10" xfId="471" xr:uid="{00000000-0005-0000-0000-0000B3010000}"/>
    <cellStyle name="40% - Accent2 2" xfId="472" xr:uid="{00000000-0005-0000-0000-0000B4010000}"/>
    <cellStyle name="40% - Accent2 2 10" xfId="473" xr:uid="{00000000-0005-0000-0000-0000B5010000}"/>
    <cellStyle name="40% - Accent2 2 11" xfId="474" xr:uid="{00000000-0005-0000-0000-0000B6010000}"/>
    <cellStyle name="40% - Accent2 2 2" xfId="475" xr:uid="{00000000-0005-0000-0000-0000B7010000}"/>
    <cellStyle name="40% - Accent2 2 3" xfId="476" xr:uid="{00000000-0005-0000-0000-0000B8010000}"/>
    <cellStyle name="40% - Accent2 2 4" xfId="477" xr:uid="{00000000-0005-0000-0000-0000B9010000}"/>
    <cellStyle name="40% - Accent2 2 5" xfId="478" xr:uid="{00000000-0005-0000-0000-0000BA010000}"/>
    <cellStyle name="40% - Accent2 2 6" xfId="479" xr:uid="{00000000-0005-0000-0000-0000BB010000}"/>
    <cellStyle name="40% - Accent2 2 7" xfId="480" xr:uid="{00000000-0005-0000-0000-0000BC010000}"/>
    <cellStyle name="40% - Accent2 2 8" xfId="481" xr:uid="{00000000-0005-0000-0000-0000BD010000}"/>
    <cellStyle name="40% - Accent2 2 9" xfId="482" xr:uid="{00000000-0005-0000-0000-0000BE010000}"/>
    <cellStyle name="40% - Accent2 3" xfId="483" xr:uid="{00000000-0005-0000-0000-0000BF010000}"/>
    <cellStyle name="40% - Accent2 3 10" xfId="484" xr:uid="{00000000-0005-0000-0000-0000C0010000}"/>
    <cellStyle name="40% - Accent2 3 11" xfId="485" xr:uid="{00000000-0005-0000-0000-0000C1010000}"/>
    <cellStyle name="40% - Accent2 3 2" xfId="486" xr:uid="{00000000-0005-0000-0000-0000C2010000}"/>
    <cellStyle name="40% - Accent2 3 3" xfId="487" xr:uid="{00000000-0005-0000-0000-0000C3010000}"/>
    <cellStyle name="40% - Accent2 3 4" xfId="488" xr:uid="{00000000-0005-0000-0000-0000C4010000}"/>
    <cellStyle name="40% - Accent2 3 5" xfId="489" xr:uid="{00000000-0005-0000-0000-0000C5010000}"/>
    <cellStyle name="40% - Accent2 3 6" xfId="490" xr:uid="{00000000-0005-0000-0000-0000C6010000}"/>
    <cellStyle name="40% - Accent2 3 7" xfId="491" xr:uid="{00000000-0005-0000-0000-0000C7010000}"/>
    <cellStyle name="40% - Accent2 3 8" xfId="492" xr:uid="{00000000-0005-0000-0000-0000C8010000}"/>
    <cellStyle name="40% - Accent2 3 9" xfId="493" xr:uid="{00000000-0005-0000-0000-0000C9010000}"/>
    <cellStyle name="40% - Accent2 4" xfId="494" xr:uid="{00000000-0005-0000-0000-0000CA010000}"/>
    <cellStyle name="40% - Accent2 4 10" xfId="495" xr:uid="{00000000-0005-0000-0000-0000CB010000}"/>
    <cellStyle name="40% - Accent2 4 11" xfId="496" xr:uid="{00000000-0005-0000-0000-0000CC010000}"/>
    <cellStyle name="40% - Accent2 4 2" xfId="497" xr:uid="{00000000-0005-0000-0000-0000CD010000}"/>
    <cellStyle name="40% - Accent2 4 3" xfId="498" xr:uid="{00000000-0005-0000-0000-0000CE010000}"/>
    <cellStyle name="40% - Accent2 4 4" xfId="499" xr:uid="{00000000-0005-0000-0000-0000CF010000}"/>
    <cellStyle name="40% - Accent2 4 5" xfId="500" xr:uid="{00000000-0005-0000-0000-0000D0010000}"/>
    <cellStyle name="40% - Accent2 4 6" xfId="501" xr:uid="{00000000-0005-0000-0000-0000D1010000}"/>
    <cellStyle name="40% - Accent2 4 7" xfId="502" xr:uid="{00000000-0005-0000-0000-0000D2010000}"/>
    <cellStyle name="40% - Accent2 4 8" xfId="503" xr:uid="{00000000-0005-0000-0000-0000D3010000}"/>
    <cellStyle name="40% - Accent2 4 9" xfId="504" xr:uid="{00000000-0005-0000-0000-0000D4010000}"/>
    <cellStyle name="40% - Accent2 5" xfId="505" xr:uid="{00000000-0005-0000-0000-0000D5010000}"/>
    <cellStyle name="40% - Accent2 5 10" xfId="506" xr:uid="{00000000-0005-0000-0000-0000D6010000}"/>
    <cellStyle name="40% - Accent2 5 11" xfId="507" xr:uid="{00000000-0005-0000-0000-0000D7010000}"/>
    <cellStyle name="40% - Accent2 5 2" xfId="508" xr:uid="{00000000-0005-0000-0000-0000D8010000}"/>
    <cellStyle name="40% - Accent2 5 3" xfId="509" xr:uid="{00000000-0005-0000-0000-0000D9010000}"/>
    <cellStyle name="40% - Accent2 5 4" xfId="510" xr:uid="{00000000-0005-0000-0000-0000DA010000}"/>
    <cellStyle name="40% - Accent2 5 5" xfId="511" xr:uid="{00000000-0005-0000-0000-0000DB010000}"/>
    <cellStyle name="40% - Accent2 5 6" xfId="512" xr:uid="{00000000-0005-0000-0000-0000DC010000}"/>
    <cellStyle name="40% - Accent2 5 7" xfId="513" xr:uid="{00000000-0005-0000-0000-0000DD010000}"/>
    <cellStyle name="40% - Accent2 5 8" xfId="514" xr:uid="{00000000-0005-0000-0000-0000DE010000}"/>
    <cellStyle name="40% - Accent2 5 9" xfId="515" xr:uid="{00000000-0005-0000-0000-0000DF010000}"/>
    <cellStyle name="40% - Accent2 6" xfId="516" xr:uid="{00000000-0005-0000-0000-0000E0010000}"/>
    <cellStyle name="40% - Accent2 6 10" xfId="517" xr:uid="{00000000-0005-0000-0000-0000E1010000}"/>
    <cellStyle name="40% - Accent2 6 11" xfId="518" xr:uid="{00000000-0005-0000-0000-0000E2010000}"/>
    <cellStyle name="40% - Accent2 6 2" xfId="519" xr:uid="{00000000-0005-0000-0000-0000E3010000}"/>
    <cellStyle name="40% - Accent2 6 3" xfId="520" xr:uid="{00000000-0005-0000-0000-0000E4010000}"/>
    <cellStyle name="40% - Accent2 6 4" xfId="521" xr:uid="{00000000-0005-0000-0000-0000E5010000}"/>
    <cellStyle name="40% - Accent2 6 5" xfId="522" xr:uid="{00000000-0005-0000-0000-0000E6010000}"/>
    <cellStyle name="40% - Accent2 6 6" xfId="523" xr:uid="{00000000-0005-0000-0000-0000E7010000}"/>
    <cellStyle name="40% - Accent2 6 7" xfId="524" xr:uid="{00000000-0005-0000-0000-0000E8010000}"/>
    <cellStyle name="40% - Accent2 6 8" xfId="525" xr:uid="{00000000-0005-0000-0000-0000E9010000}"/>
    <cellStyle name="40% - Accent2 6 9" xfId="526" xr:uid="{00000000-0005-0000-0000-0000EA010000}"/>
    <cellStyle name="40% - Accent2 7" xfId="527" xr:uid="{00000000-0005-0000-0000-0000EB010000}"/>
    <cellStyle name="40% - Accent2 8" xfId="528" xr:uid="{00000000-0005-0000-0000-0000EC010000}"/>
    <cellStyle name="40% - Accent2 9" xfId="529" xr:uid="{00000000-0005-0000-0000-0000ED010000}"/>
    <cellStyle name="40% - Accent3 10" xfId="530" xr:uid="{00000000-0005-0000-0000-0000EE010000}"/>
    <cellStyle name="40% - Accent3 2" xfId="531" xr:uid="{00000000-0005-0000-0000-0000EF010000}"/>
    <cellStyle name="40% - Accent3 2 10" xfId="532" xr:uid="{00000000-0005-0000-0000-0000F0010000}"/>
    <cellStyle name="40% - Accent3 2 11" xfId="533" xr:uid="{00000000-0005-0000-0000-0000F1010000}"/>
    <cellStyle name="40% - Accent3 2 2" xfId="534" xr:uid="{00000000-0005-0000-0000-0000F2010000}"/>
    <cellStyle name="40% - Accent3 2 3" xfId="535" xr:uid="{00000000-0005-0000-0000-0000F3010000}"/>
    <cellStyle name="40% - Accent3 2 4" xfId="536" xr:uid="{00000000-0005-0000-0000-0000F4010000}"/>
    <cellStyle name="40% - Accent3 2 5" xfId="537" xr:uid="{00000000-0005-0000-0000-0000F5010000}"/>
    <cellStyle name="40% - Accent3 2 6" xfId="538" xr:uid="{00000000-0005-0000-0000-0000F6010000}"/>
    <cellStyle name="40% - Accent3 2 7" xfId="539" xr:uid="{00000000-0005-0000-0000-0000F7010000}"/>
    <cellStyle name="40% - Accent3 2 8" xfId="540" xr:uid="{00000000-0005-0000-0000-0000F8010000}"/>
    <cellStyle name="40% - Accent3 2 9" xfId="541" xr:uid="{00000000-0005-0000-0000-0000F9010000}"/>
    <cellStyle name="40% - Accent3 3" xfId="542" xr:uid="{00000000-0005-0000-0000-0000FA010000}"/>
    <cellStyle name="40% - Accent3 3 10" xfId="543" xr:uid="{00000000-0005-0000-0000-0000FB010000}"/>
    <cellStyle name="40% - Accent3 3 11" xfId="544" xr:uid="{00000000-0005-0000-0000-0000FC010000}"/>
    <cellStyle name="40% - Accent3 3 2" xfId="545" xr:uid="{00000000-0005-0000-0000-0000FD010000}"/>
    <cellStyle name="40% - Accent3 3 3" xfId="546" xr:uid="{00000000-0005-0000-0000-0000FE010000}"/>
    <cellStyle name="40% - Accent3 3 4" xfId="547" xr:uid="{00000000-0005-0000-0000-0000FF010000}"/>
    <cellStyle name="40% - Accent3 3 5" xfId="548" xr:uid="{00000000-0005-0000-0000-000000020000}"/>
    <cellStyle name="40% - Accent3 3 6" xfId="549" xr:uid="{00000000-0005-0000-0000-000001020000}"/>
    <cellStyle name="40% - Accent3 3 7" xfId="550" xr:uid="{00000000-0005-0000-0000-000002020000}"/>
    <cellStyle name="40% - Accent3 3 8" xfId="551" xr:uid="{00000000-0005-0000-0000-000003020000}"/>
    <cellStyle name="40% - Accent3 3 9" xfId="552" xr:uid="{00000000-0005-0000-0000-000004020000}"/>
    <cellStyle name="40% - Accent3 4" xfId="553" xr:uid="{00000000-0005-0000-0000-000005020000}"/>
    <cellStyle name="40% - Accent3 4 10" xfId="554" xr:uid="{00000000-0005-0000-0000-000006020000}"/>
    <cellStyle name="40% - Accent3 4 11" xfId="555" xr:uid="{00000000-0005-0000-0000-000007020000}"/>
    <cellStyle name="40% - Accent3 4 2" xfId="556" xr:uid="{00000000-0005-0000-0000-000008020000}"/>
    <cellStyle name="40% - Accent3 4 3" xfId="557" xr:uid="{00000000-0005-0000-0000-000009020000}"/>
    <cellStyle name="40% - Accent3 4 4" xfId="558" xr:uid="{00000000-0005-0000-0000-00000A020000}"/>
    <cellStyle name="40% - Accent3 4 5" xfId="559" xr:uid="{00000000-0005-0000-0000-00000B020000}"/>
    <cellStyle name="40% - Accent3 4 6" xfId="560" xr:uid="{00000000-0005-0000-0000-00000C020000}"/>
    <cellStyle name="40% - Accent3 4 7" xfId="561" xr:uid="{00000000-0005-0000-0000-00000D020000}"/>
    <cellStyle name="40% - Accent3 4 8" xfId="562" xr:uid="{00000000-0005-0000-0000-00000E020000}"/>
    <cellStyle name="40% - Accent3 4 9" xfId="563" xr:uid="{00000000-0005-0000-0000-00000F020000}"/>
    <cellStyle name="40% - Accent3 5" xfId="564" xr:uid="{00000000-0005-0000-0000-000010020000}"/>
    <cellStyle name="40% - Accent3 5 10" xfId="565" xr:uid="{00000000-0005-0000-0000-000011020000}"/>
    <cellStyle name="40% - Accent3 5 11" xfId="566" xr:uid="{00000000-0005-0000-0000-000012020000}"/>
    <cellStyle name="40% - Accent3 5 2" xfId="567" xr:uid="{00000000-0005-0000-0000-000013020000}"/>
    <cellStyle name="40% - Accent3 5 3" xfId="568" xr:uid="{00000000-0005-0000-0000-000014020000}"/>
    <cellStyle name="40% - Accent3 5 4" xfId="569" xr:uid="{00000000-0005-0000-0000-000015020000}"/>
    <cellStyle name="40% - Accent3 5 5" xfId="570" xr:uid="{00000000-0005-0000-0000-000016020000}"/>
    <cellStyle name="40% - Accent3 5 6" xfId="571" xr:uid="{00000000-0005-0000-0000-000017020000}"/>
    <cellStyle name="40% - Accent3 5 7" xfId="572" xr:uid="{00000000-0005-0000-0000-000018020000}"/>
    <cellStyle name="40% - Accent3 5 8" xfId="573" xr:uid="{00000000-0005-0000-0000-000019020000}"/>
    <cellStyle name="40% - Accent3 5 9" xfId="574" xr:uid="{00000000-0005-0000-0000-00001A020000}"/>
    <cellStyle name="40% - Accent3 6" xfId="575" xr:uid="{00000000-0005-0000-0000-00001B020000}"/>
    <cellStyle name="40% - Accent3 6 10" xfId="576" xr:uid="{00000000-0005-0000-0000-00001C020000}"/>
    <cellStyle name="40% - Accent3 6 11" xfId="577" xr:uid="{00000000-0005-0000-0000-00001D020000}"/>
    <cellStyle name="40% - Accent3 6 2" xfId="578" xr:uid="{00000000-0005-0000-0000-00001E020000}"/>
    <cellStyle name="40% - Accent3 6 3" xfId="579" xr:uid="{00000000-0005-0000-0000-00001F020000}"/>
    <cellStyle name="40% - Accent3 6 4" xfId="580" xr:uid="{00000000-0005-0000-0000-000020020000}"/>
    <cellStyle name="40% - Accent3 6 5" xfId="581" xr:uid="{00000000-0005-0000-0000-000021020000}"/>
    <cellStyle name="40% - Accent3 6 6" xfId="582" xr:uid="{00000000-0005-0000-0000-000022020000}"/>
    <cellStyle name="40% - Accent3 6 7" xfId="583" xr:uid="{00000000-0005-0000-0000-000023020000}"/>
    <cellStyle name="40% - Accent3 6 8" xfId="584" xr:uid="{00000000-0005-0000-0000-000024020000}"/>
    <cellStyle name="40% - Accent3 6 9" xfId="585" xr:uid="{00000000-0005-0000-0000-000025020000}"/>
    <cellStyle name="40% - Accent3 7" xfId="586" xr:uid="{00000000-0005-0000-0000-000026020000}"/>
    <cellStyle name="40% - Accent3 8" xfId="587" xr:uid="{00000000-0005-0000-0000-000027020000}"/>
    <cellStyle name="40% - Accent3 9" xfId="588" xr:uid="{00000000-0005-0000-0000-000028020000}"/>
    <cellStyle name="40% - Accent4 10" xfId="589" xr:uid="{00000000-0005-0000-0000-000029020000}"/>
    <cellStyle name="40% - Accent4 2" xfId="590" xr:uid="{00000000-0005-0000-0000-00002A020000}"/>
    <cellStyle name="40% - Accent4 2 10" xfId="591" xr:uid="{00000000-0005-0000-0000-00002B020000}"/>
    <cellStyle name="40% - Accent4 2 11" xfId="592" xr:uid="{00000000-0005-0000-0000-00002C020000}"/>
    <cellStyle name="40% - Accent4 2 2" xfId="593" xr:uid="{00000000-0005-0000-0000-00002D020000}"/>
    <cellStyle name="40% - Accent4 2 3" xfId="594" xr:uid="{00000000-0005-0000-0000-00002E020000}"/>
    <cellStyle name="40% - Accent4 2 4" xfId="595" xr:uid="{00000000-0005-0000-0000-00002F020000}"/>
    <cellStyle name="40% - Accent4 2 5" xfId="596" xr:uid="{00000000-0005-0000-0000-000030020000}"/>
    <cellStyle name="40% - Accent4 2 6" xfId="597" xr:uid="{00000000-0005-0000-0000-000031020000}"/>
    <cellStyle name="40% - Accent4 2 7" xfId="598" xr:uid="{00000000-0005-0000-0000-000032020000}"/>
    <cellStyle name="40% - Accent4 2 8" xfId="599" xr:uid="{00000000-0005-0000-0000-000033020000}"/>
    <cellStyle name="40% - Accent4 2 9" xfId="600" xr:uid="{00000000-0005-0000-0000-000034020000}"/>
    <cellStyle name="40% - Accent4 3" xfId="601" xr:uid="{00000000-0005-0000-0000-000035020000}"/>
    <cellStyle name="40% - Accent4 3 10" xfId="602" xr:uid="{00000000-0005-0000-0000-000036020000}"/>
    <cellStyle name="40% - Accent4 3 11" xfId="603" xr:uid="{00000000-0005-0000-0000-000037020000}"/>
    <cellStyle name="40% - Accent4 3 2" xfId="604" xr:uid="{00000000-0005-0000-0000-000038020000}"/>
    <cellStyle name="40% - Accent4 3 3" xfId="605" xr:uid="{00000000-0005-0000-0000-000039020000}"/>
    <cellStyle name="40% - Accent4 3 4" xfId="606" xr:uid="{00000000-0005-0000-0000-00003A020000}"/>
    <cellStyle name="40% - Accent4 3 5" xfId="607" xr:uid="{00000000-0005-0000-0000-00003B020000}"/>
    <cellStyle name="40% - Accent4 3 6" xfId="608" xr:uid="{00000000-0005-0000-0000-00003C020000}"/>
    <cellStyle name="40% - Accent4 3 7" xfId="609" xr:uid="{00000000-0005-0000-0000-00003D020000}"/>
    <cellStyle name="40% - Accent4 3 8" xfId="610" xr:uid="{00000000-0005-0000-0000-00003E020000}"/>
    <cellStyle name="40% - Accent4 3 9" xfId="611" xr:uid="{00000000-0005-0000-0000-00003F020000}"/>
    <cellStyle name="40% - Accent4 4" xfId="612" xr:uid="{00000000-0005-0000-0000-000040020000}"/>
    <cellStyle name="40% - Accent4 4 10" xfId="613" xr:uid="{00000000-0005-0000-0000-000041020000}"/>
    <cellStyle name="40% - Accent4 4 11" xfId="614" xr:uid="{00000000-0005-0000-0000-000042020000}"/>
    <cellStyle name="40% - Accent4 4 2" xfId="615" xr:uid="{00000000-0005-0000-0000-000043020000}"/>
    <cellStyle name="40% - Accent4 4 3" xfId="616" xr:uid="{00000000-0005-0000-0000-000044020000}"/>
    <cellStyle name="40% - Accent4 4 4" xfId="617" xr:uid="{00000000-0005-0000-0000-000045020000}"/>
    <cellStyle name="40% - Accent4 4 5" xfId="618" xr:uid="{00000000-0005-0000-0000-000046020000}"/>
    <cellStyle name="40% - Accent4 4 6" xfId="619" xr:uid="{00000000-0005-0000-0000-000047020000}"/>
    <cellStyle name="40% - Accent4 4 7" xfId="620" xr:uid="{00000000-0005-0000-0000-000048020000}"/>
    <cellStyle name="40% - Accent4 4 8" xfId="621" xr:uid="{00000000-0005-0000-0000-000049020000}"/>
    <cellStyle name="40% - Accent4 4 9" xfId="622" xr:uid="{00000000-0005-0000-0000-00004A020000}"/>
    <cellStyle name="40% - Accent4 5" xfId="623" xr:uid="{00000000-0005-0000-0000-00004B020000}"/>
    <cellStyle name="40% - Accent4 5 10" xfId="624" xr:uid="{00000000-0005-0000-0000-00004C020000}"/>
    <cellStyle name="40% - Accent4 5 11" xfId="625" xr:uid="{00000000-0005-0000-0000-00004D020000}"/>
    <cellStyle name="40% - Accent4 5 2" xfId="626" xr:uid="{00000000-0005-0000-0000-00004E020000}"/>
    <cellStyle name="40% - Accent4 5 3" xfId="627" xr:uid="{00000000-0005-0000-0000-00004F020000}"/>
    <cellStyle name="40% - Accent4 5 4" xfId="628" xr:uid="{00000000-0005-0000-0000-000050020000}"/>
    <cellStyle name="40% - Accent4 5 5" xfId="629" xr:uid="{00000000-0005-0000-0000-000051020000}"/>
    <cellStyle name="40% - Accent4 5 6" xfId="630" xr:uid="{00000000-0005-0000-0000-000052020000}"/>
    <cellStyle name="40% - Accent4 5 7" xfId="631" xr:uid="{00000000-0005-0000-0000-000053020000}"/>
    <cellStyle name="40% - Accent4 5 8" xfId="632" xr:uid="{00000000-0005-0000-0000-000054020000}"/>
    <cellStyle name="40% - Accent4 5 9" xfId="633" xr:uid="{00000000-0005-0000-0000-000055020000}"/>
    <cellStyle name="40% - Accent4 6" xfId="634" xr:uid="{00000000-0005-0000-0000-000056020000}"/>
    <cellStyle name="40% - Accent4 6 10" xfId="635" xr:uid="{00000000-0005-0000-0000-000057020000}"/>
    <cellStyle name="40% - Accent4 6 11" xfId="636" xr:uid="{00000000-0005-0000-0000-000058020000}"/>
    <cellStyle name="40% - Accent4 6 2" xfId="637" xr:uid="{00000000-0005-0000-0000-000059020000}"/>
    <cellStyle name="40% - Accent4 6 3" xfId="638" xr:uid="{00000000-0005-0000-0000-00005A020000}"/>
    <cellStyle name="40% - Accent4 6 4" xfId="639" xr:uid="{00000000-0005-0000-0000-00005B020000}"/>
    <cellStyle name="40% - Accent4 6 5" xfId="640" xr:uid="{00000000-0005-0000-0000-00005C020000}"/>
    <cellStyle name="40% - Accent4 6 6" xfId="641" xr:uid="{00000000-0005-0000-0000-00005D020000}"/>
    <cellStyle name="40% - Accent4 6 7" xfId="642" xr:uid="{00000000-0005-0000-0000-00005E020000}"/>
    <cellStyle name="40% - Accent4 6 8" xfId="643" xr:uid="{00000000-0005-0000-0000-00005F020000}"/>
    <cellStyle name="40% - Accent4 6 9" xfId="644" xr:uid="{00000000-0005-0000-0000-000060020000}"/>
    <cellStyle name="40% - Accent4 7" xfId="645" xr:uid="{00000000-0005-0000-0000-000061020000}"/>
    <cellStyle name="40% - Accent4 8" xfId="646" xr:uid="{00000000-0005-0000-0000-000062020000}"/>
    <cellStyle name="40% - Accent4 9" xfId="647" xr:uid="{00000000-0005-0000-0000-000063020000}"/>
    <cellStyle name="40% - Accent5 10" xfId="648" xr:uid="{00000000-0005-0000-0000-000064020000}"/>
    <cellStyle name="40% - Accent5 2" xfId="649" xr:uid="{00000000-0005-0000-0000-000065020000}"/>
    <cellStyle name="40% - Accent5 2 10" xfId="650" xr:uid="{00000000-0005-0000-0000-000066020000}"/>
    <cellStyle name="40% - Accent5 2 11" xfId="651" xr:uid="{00000000-0005-0000-0000-000067020000}"/>
    <cellStyle name="40% - Accent5 2 2" xfId="652" xr:uid="{00000000-0005-0000-0000-000068020000}"/>
    <cellStyle name="40% - Accent5 2 3" xfId="653" xr:uid="{00000000-0005-0000-0000-000069020000}"/>
    <cellStyle name="40% - Accent5 2 4" xfId="654" xr:uid="{00000000-0005-0000-0000-00006A020000}"/>
    <cellStyle name="40% - Accent5 2 5" xfId="655" xr:uid="{00000000-0005-0000-0000-00006B020000}"/>
    <cellStyle name="40% - Accent5 2 6" xfId="656" xr:uid="{00000000-0005-0000-0000-00006C020000}"/>
    <cellStyle name="40% - Accent5 2 7" xfId="657" xr:uid="{00000000-0005-0000-0000-00006D020000}"/>
    <cellStyle name="40% - Accent5 2 8" xfId="658" xr:uid="{00000000-0005-0000-0000-00006E020000}"/>
    <cellStyle name="40% - Accent5 2 9" xfId="659" xr:uid="{00000000-0005-0000-0000-00006F020000}"/>
    <cellStyle name="40% - Accent5 3" xfId="660" xr:uid="{00000000-0005-0000-0000-000070020000}"/>
    <cellStyle name="40% - Accent5 3 10" xfId="661" xr:uid="{00000000-0005-0000-0000-000071020000}"/>
    <cellStyle name="40% - Accent5 3 11" xfId="662" xr:uid="{00000000-0005-0000-0000-000072020000}"/>
    <cellStyle name="40% - Accent5 3 2" xfId="663" xr:uid="{00000000-0005-0000-0000-000073020000}"/>
    <cellStyle name="40% - Accent5 3 3" xfId="664" xr:uid="{00000000-0005-0000-0000-000074020000}"/>
    <cellStyle name="40% - Accent5 3 4" xfId="665" xr:uid="{00000000-0005-0000-0000-000075020000}"/>
    <cellStyle name="40% - Accent5 3 5" xfId="666" xr:uid="{00000000-0005-0000-0000-000076020000}"/>
    <cellStyle name="40% - Accent5 3 6" xfId="667" xr:uid="{00000000-0005-0000-0000-000077020000}"/>
    <cellStyle name="40% - Accent5 3 7" xfId="668" xr:uid="{00000000-0005-0000-0000-000078020000}"/>
    <cellStyle name="40% - Accent5 3 8" xfId="669" xr:uid="{00000000-0005-0000-0000-000079020000}"/>
    <cellStyle name="40% - Accent5 3 9" xfId="670" xr:uid="{00000000-0005-0000-0000-00007A020000}"/>
    <cellStyle name="40% - Accent5 4" xfId="671" xr:uid="{00000000-0005-0000-0000-00007B020000}"/>
    <cellStyle name="40% - Accent5 4 10" xfId="672" xr:uid="{00000000-0005-0000-0000-00007C020000}"/>
    <cellStyle name="40% - Accent5 4 11" xfId="673" xr:uid="{00000000-0005-0000-0000-00007D020000}"/>
    <cellStyle name="40% - Accent5 4 2" xfId="674" xr:uid="{00000000-0005-0000-0000-00007E020000}"/>
    <cellStyle name="40% - Accent5 4 3" xfId="675" xr:uid="{00000000-0005-0000-0000-00007F020000}"/>
    <cellStyle name="40% - Accent5 4 4" xfId="676" xr:uid="{00000000-0005-0000-0000-000080020000}"/>
    <cellStyle name="40% - Accent5 4 5" xfId="677" xr:uid="{00000000-0005-0000-0000-000081020000}"/>
    <cellStyle name="40% - Accent5 4 6" xfId="678" xr:uid="{00000000-0005-0000-0000-000082020000}"/>
    <cellStyle name="40% - Accent5 4 7" xfId="679" xr:uid="{00000000-0005-0000-0000-000083020000}"/>
    <cellStyle name="40% - Accent5 4 8" xfId="680" xr:uid="{00000000-0005-0000-0000-000084020000}"/>
    <cellStyle name="40% - Accent5 4 9" xfId="681" xr:uid="{00000000-0005-0000-0000-000085020000}"/>
    <cellStyle name="40% - Accent5 5" xfId="682" xr:uid="{00000000-0005-0000-0000-000086020000}"/>
    <cellStyle name="40% - Accent5 5 10" xfId="683" xr:uid="{00000000-0005-0000-0000-000087020000}"/>
    <cellStyle name="40% - Accent5 5 11" xfId="684" xr:uid="{00000000-0005-0000-0000-000088020000}"/>
    <cellStyle name="40% - Accent5 5 2" xfId="685" xr:uid="{00000000-0005-0000-0000-000089020000}"/>
    <cellStyle name="40% - Accent5 5 3" xfId="686" xr:uid="{00000000-0005-0000-0000-00008A020000}"/>
    <cellStyle name="40% - Accent5 5 4" xfId="687" xr:uid="{00000000-0005-0000-0000-00008B020000}"/>
    <cellStyle name="40% - Accent5 5 5" xfId="688" xr:uid="{00000000-0005-0000-0000-00008C020000}"/>
    <cellStyle name="40% - Accent5 5 6" xfId="689" xr:uid="{00000000-0005-0000-0000-00008D020000}"/>
    <cellStyle name="40% - Accent5 5 7" xfId="690" xr:uid="{00000000-0005-0000-0000-00008E020000}"/>
    <cellStyle name="40% - Accent5 5 8" xfId="691" xr:uid="{00000000-0005-0000-0000-00008F020000}"/>
    <cellStyle name="40% - Accent5 5 9" xfId="692" xr:uid="{00000000-0005-0000-0000-000090020000}"/>
    <cellStyle name="40% - Accent5 6" xfId="693" xr:uid="{00000000-0005-0000-0000-000091020000}"/>
    <cellStyle name="40% - Accent5 6 10" xfId="694" xr:uid="{00000000-0005-0000-0000-000092020000}"/>
    <cellStyle name="40% - Accent5 6 11" xfId="695" xr:uid="{00000000-0005-0000-0000-000093020000}"/>
    <cellStyle name="40% - Accent5 6 2" xfId="696" xr:uid="{00000000-0005-0000-0000-000094020000}"/>
    <cellStyle name="40% - Accent5 6 3" xfId="697" xr:uid="{00000000-0005-0000-0000-000095020000}"/>
    <cellStyle name="40% - Accent5 6 4" xfId="698" xr:uid="{00000000-0005-0000-0000-000096020000}"/>
    <cellStyle name="40% - Accent5 6 5" xfId="699" xr:uid="{00000000-0005-0000-0000-000097020000}"/>
    <cellStyle name="40% - Accent5 6 6" xfId="700" xr:uid="{00000000-0005-0000-0000-000098020000}"/>
    <cellStyle name="40% - Accent5 6 7" xfId="701" xr:uid="{00000000-0005-0000-0000-000099020000}"/>
    <cellStyle name="40% - Accent5 6 8" xfId="702" xr:uid="{00000000-0005-0000-0000-00009A020000}"/>
    <cellStyle name="40% - Accent5 6 9" xfId="703" xr:uid="{00000000-0005-0000-0000-00009B020000}"/>
    <cellStyle name="40% - Accent5 7" xfId="704" xr:uid="{00000000-0005-0000-0000-00009C020000}"/>
    <cellStyle name="40% - Accent5 8" xfId="705" xr:uid="{00000000-0005-0000-0000-00009D020000}"/>
    <cellStyle name="40% - Accent5 9" xfId="706" xr:uid="{00000000-0005-0000-0000-00009E020000}"/>
    <cellStyle name="40% - Accent6 10" xfId="707" xr:uid="{00000000-0005-0000-0000-00009F020000}"/>
    <cellStyle name="40% - Accent6 2" xfId="708" xr:uid="{00000000-0005-0000-0000-0000A0020000}"/>
    <cellStyle name="40% - Accent6 2 10" xfId="709" xr:uid="{00000000-0005-0000-0000-0000A1020000}"/>
    <cellStyle name="40% - Accent6 2 11" xfId="710" xr:uid="{00000000-0005-0000-0000-0000A2020000}"/>
    <cellStyle name="40% - Accent6 2 2" xfId="711" xr:uid="{00000000-0005-0000-0000-0000A3020000}"/>
    <cellStyle name="40% - Accent6 2 3" xfId="712" xr:uid="{00000000-0005-0000-0000-0000A4020000}"/>
    <cellStyle name="40% - Accent6 2 4" xfId="713" xr:uid="{00000000-0005-0000-0000-0000A5020000}"/>
    <cellStyle name="40% - Accent6 2 5" xfId="714" xr:uid="{00000000-0005-0000-0000-0000A6020000}"/>
    <cellStyle name="40% - Accent6 2 6" xfId="715" xr:uid="{00000000-0005-0000-0000-0000A7020000}"/>
    <cellStyle name="40% - Accent6 2 7" xfId="716" xr:uid="{00000000-0005-0000-0000-0000A8020000}"/>
    <cellStyle name="40% - Accent6 2 8" xfId="717" xr:uid="{00000000-0005-0000-0000-0000A9020000}"/>
    <cellStyle name="40% - Accent6 2 9" xfId="718" xr:uid="{00000000-0005-0000-0000-0000AA020000}"/>
    <cellStyle name="40% - Accent6 3" xfId="719" xr:uid="{00000000-0005-0000-0000-0000AB020000}"/>
    <cellStyle name="40% - Accent6 3 10" xfId="720" xr:uid="{00000000-0005-0000-0000-0000AC020000}"/>
    <cellStyle name="40% - Accent6 3 11" xfId="721" xr:uid="{00000000-0005-0000-0000-0000AD020000}"/>
    <cellStyle name="40% - Accent6 3 2" xfId="722" xr:uid="{00000000-0005-0000-0000-0000AE020000}"/>
    <cellStyle name="40% - Accent6 3 3" xfId="723" xr:uid="{00000000-0005-0000-0000-0000AF020000}"/>
    <cellStyle name="40% - Accent6 3 4" xfId="724" xr:uid="{00000000-0005-0000-0000-0000B0020000}"/>
    <cellStyle name="40% - Accent6 3 5" xfId="725" xr:uid="{00000000-0005-0000-0000-0000B1020000}"/>
    <cellStyle name="40% - Accent6 3 6" xfId="726" xr:uid="{00000000-0005-0000-0000-0000B2020000}"/>
    <cellStyle name="40% - Accent6 3 7" xfId="727" xr:uid="{00000000-0005-0000-0000-0000B3020000}"/>
    <cellStyle name="40% - Accent6 3 8" xfId="728" xr:uid="{00000000-0005-0000-0000-0000B4020000}"/>
    <cellStyle name="40% - Accent6 3 9" xfId="729" xr:uid="{00000000-0005-0000-0000-0000B5020000}"/>
    <cellStyle name="40% - Accent6 4" xfId="730" xr:uid="{00000000-0005-0000-0000-0000B6020000}"/>
    <cellStyle name="40% - Accent6 4 10" xfId="731" xr:uid="{00000000-0005-0000-0000-0000B7020000}"/>
    <cellStyle name="40% - Accent6 4 11" xfId="732" xr:uid="{00000000-0005-0000-0000-0000B8020000}"/>
    <cellStyle name="40% - Accent6 4 2" xfId="733" xr:uid="{00000000-0005-0000-0000-0000B9020000}"/>
    <cellStyle name="40% - Accent6 4 3" xfId="734" xr:uid="{00000000-0005-0000-0000-0000BA020000}"/>
    <cellStyle name="40% - Accent6 4 4" xfId="735" xr:uid="{00000000-0005-0000-0000-0000BB020000}"/>
    <cellStyle name="40% - Accent6 4 5" xfId="736" xr:uid="{00000000-0005-0000-0000-0000BC020000}"/>
    <cellStyle name="40% - Accent6 4 6" xfId="737" xr:uid="{00000000-0005-0000-0000-0000BD020000}"/>
    <cellStyle name="40% - Accent6 4 7" xfId="738" xr:uid="{00000000-0005-0000-0000-0000BE020000}"/>
    <cellStyle name="40% - Accent6 4 8" xfId="739" xr:uid="{00000000-0005-0000-0000-0000BF020000}"/>
    <cellStyle name="40% - Accent6 4 9" xfId="740" xr:uid="{00000000-0005-0000-0000-0000C0020000}"/>
    <cellStyle name="40% - Accent6 5" xfId="741" xr:uid="{00000000-0005-0000-0000-0000C1020000}"/>
    <cellStyle name="40% - Accent6 5 10" xfId="742" xr:uid="{00000000-0005-0000-0000-0000C2020000}"/>
    <cellStyle name="40% - Accent6 5 11" xfId="743" xr:uid="{00000000-0005-0000-0000-0000C3020000}"/>
    <cellStyle name="40% - Accent6 5 2" xfId="744" xr:uid="{00000000-0005-0000-0000-0000C4020000}"/>
    <cellStyle name="40% - Accent6 5 3" xfId="745" xr:uid="{00000000-0005-0000-0000-0000C5020000}"/>
    <cellStyle name="40% - Accent6 5 4" xfId="746" xr:uid="{00000000-0005-0000-0000-0000C6020000}"/>
    <cellStyle name="40% - Accent6 5 5" xfId="747" xr:uid="{00000000-0005-0000-0000-0000C7020000}"/>
    <cellStyle name="40% - Accent6 5 6" xfId="748" xr:uid="{00000000-0005-0000-0000-0000C8020000}"/>
    <cellStyle name="40% - Accent6 5 7" xfId="749" xr:uid="{00000000-0005-0000-0000-0000C9020000}"/>
    <cellStyle name="40% - Accent6 5 8" xfId="750" xr:uid="{00000000-0005-0000-0000-0000CA020000}"/>
    <cellStyle name="40% - Accent6 5 9" xfId="751" xr:uid="{00000000-0005-0000-0000-0000CB020000}"/>
    <cellStyle name="40% - Accent6 6" xfId="752" xr:uid="{00000000-0005-0000-0000-0000CC020000}"/>
    <cellStyle name="40% - Accent6 6 10" xfId="753" xr:uid="{00000000-0005-0000-0000-0000CD020000}"/>
    <cellStyle name="40% - Accent6 6 11" xfId="754" xr:uid="{00000000-0005-0000-0000-0000CE020000}"/>
    <cellStyle name="40% - Accent6 6 2" xfId="755" xr:uid="{00000000-0005-0000-0000-0000CF020000}"/>
    <cellStyle name="40% - Accent6 6 3" xfId="756" xr:uid="{00000000-0005-0000-0000-0000D0020000}"/>
    <cellStyle name="40% - Accent6 6 4" xfId="757" xr:uid="{00000000-0005-0000-0000-0000D1020000}"/>
    <cellStyle name="40% - Accent6 6 5" xfId="758" xr:uid="{00000000-0005-0000-0000-0000D2020000}"/>
    <cellStyle name="40% - Accent6 6 6" xfId="759" xr:uid="{00000000-0005-0000-0000-0000D3020000}"/>
    <cellStyle name="40% - Accent6 6 7" xfId="760" xr:uid="{00000000-0005-0000-0000-0000D4020000}"/>
    <cellStyle name="40% - Accent6 6 8" xfId="761" xr:uid="{00000000-0005-0000-0000-0000D5020000}"/>
    <cellStyle name="40% - Accent6 6 9" xfId="762" xr:uid="{00000000-0005-0000-0000-0000D6020000}"/>
    <cellStyle name="40% - Accent6 7" xfId="763" xr:uid="{00000000-0005-0000-0000-0000D7020000}"/>
    <cellStyle name="40% - Accent6 8" xfId="764" xr:uid="{00000000-0005-0000-0000-0000D8020000}"/>
    <cellStyle name="40% - Accent6 9" xfId="765" xr:uid="{00000000-0005-0000-0000-0000D9020000}"/>
    <cellStyle name="40% - Colore 1" xfId="4295" xr:uid="{00000000-0005-0000-0000-0000DA020000}"/>
    <cellStyle name="40% - Colore 2" xfId="4296" xr:uid="{00000000-0005-0000-0000-0000DB020000}"/>
    <cellStyle name="40% - Colore 3" xfId="4297" xr:uid="{00000000-0005-0000-0000-0000DC020000}"/>
    <cellStyle name="40% - Colore 4" xfId="4298" xr:uid="{00000000-0005-0000-0000-0000DD020000}"/>
    <cellStyle name="40% - Colore 5" xfId="4299" xr:uid="{00000000-0005-0000-0000-0000DE020000}"/>
    <cellStyle name="40% - Colore 6" xfId="4300" xr:uid="{00000000-0005-0000-0000-0000DF020000}"/>
    <cellStyle name="5x indented GHG Textfiels" xfId="766" xr:uid="{00000000-0005-0000-0000-0000E0020000}"/>
    <cellStyle name="60% - 1. jelölőszín" xfId="22" xr:uid="{00000000-0005-0000-0000-0000E1020000}"/>
    <cellStyle name="60% - 2. jelölőszín" xfId="23" xr:uid="{00000000-0005-0000-0000-0000E2020000}"/>
    <cellStyle name="60% - 3. jelölőszín" xfId="24" xr:uid="{00000000-0005-0000-0000-0000E3020000}"/>
    <cellStyle name="60% - 4. jelölőszín" xfId="25" xr:uid="{00000000-0005-0000-0000-0000E4020000}"/>
    <cellStyle name="60% - 5. jelölőszín" xfId="26" xr:uid="{00000000-0005-0000-0000-0000E5020000}"/>
    <cellStyle name="60% - 6. jelölőszín" xfId="27" xr:uid="{00000000-0005-0000-0000-0000E6020000}"/>
    <cellStyle name="60% - Accent1 10" xfId="767" xr:uid="{00000000-0005-0000-0000-0000E7020000}"/>
    <cellStyle name="60% - Accent1 2" xfId="768" xr:uid="{00000000-0005-0000-0000-0000E8020000}"/>
    <cellStyle name="60% - Accent1 2 10" xfId="769" xr:uid="{00000000-0005-0000-0000-0000E9020000}"/>
    <cellStyle name="60% - Accent1 2 11" xfId="770" xr:uid="{00000000-0005-0000-0000-0000EA020000}"/>
    <cellStyle name="60% - Accent1 2 2" xfId="771" xr:uid="{00000000-0005-0000-0000-0000EB020000}"/>
    <cellStyle name="60% - Accent1 2 3" xfId="772" xr:uid="{00000000-0005-0000-0000-0000EC020000}"/>
    <cellStyle name="60% - Accent1 2 4" xfId="773" xr:uid="{00000000-0005-0000-0000-0000ED020000}"/>
    <cellStyle name="60% - Accent1 2 5" xfId="774" xr:uid="{00000000-0005-0000-0000-0000EE020000}"/>
    <cellStyle name="60% - Accent1 2 6" xfId="775" xr:uid="{00000000-0005-0000-0000-0000EF020000}"/>
    <cellStyle name="60% - Accent1 2 7" xfId="776" xr:uid="{00000000-0005-0000-0000-0000F0020000}"/>
    <cellStyle name="60% - Accent1 2 8" xfId="777" xr:uid="{00000000-0005-0000-0000-0000F1020000}"/>
    <cellStyle name="60% - Accent1 2 9" xfId="778" xr:uid="{00000000-0005-0000-0000-0000F2020000}"/>
    <cellStyle name="60% - Accent1 3" xfId="779" xr:uid="{00000000-0005-0000-0000-0000F3020000}"/>
    <cellStyle name="60% - Accent1 3 10" xfId="780" xr:uid="{00000000-0005-0000-0000-0000F4020000}"/>
    <cellStyle name="60% - Accent1 3 11" xfId="781" xr:uid="{00000000-0005-0000-0000-0000F5020000}"/>
    <cellStyle name="60% - Accent1 3 2" xfId="782" xr:uid="{00000000-0005-0000-0000-0000F6020000}"/>
    <cellStyle name="60% - Accent1 3 3" xfId="783" xr:uid="{00000000-0005-0000-0000-0000F7020000}"/>
    <cellStyle name="60% - Accent1 3 4" xfId="784" xr:uid="{00000000-0005-0000-0000-0000F8020000}"/>
    <cellStyle name="60% - Accent1 3 5" xfId="785" xr:uid="{00000000-0005-0000-0000-0000F9020000}"/>
    <cellStyle name="60% - Accent1 3 6" xfId="786" xr:uid="{00000000-0005-0000-0000-0000FA020000}"/>
    <cellStyle name="60% - Accent1 3 7" xfId="787" xr:uid="{00000000-0005-0000-0000-0000FB020000}"/>
    <cellStyle name="60% - Accent1 3 8" xfId="788" xr:uid="{00000000-0005-0000-0000-0000FC020000}"/>
    <cellStyle name="60% - Accent1 3 9" xfId="789" xr:uid="{00000000-0005-0000-0000-0000FD020000}"/>
    <cellStyle name="60% - Accent1 4" xfId="790" xr:uid="{00000000-0005-0000-0000-0000FE020000}"/>
    <cellStyle name="60% - Accent1 4 10" xfId="791" xr:uid="{00000000-0005-0000-0000-0000FF020000}"/>
    <cellStyle name="60% - Accent1 4 11" xfId="792" xr:uid="{00000000-0005-0000-0000-000000030000}"/>
    <cellStyle name="60% - Accent1 4 2" xfId="793" xr:uid="{00000000-0005-0000-0000-000001030000}"/>
    <cellStyle name="60% - Accent1 4 3" xfId="794" xr:uid="{00000000-0005-0000-0000-000002030000}"/>
    <cellStyle name="60% - Accent1 4 4" xfId="795" xr:uid="{00000000-0005-0000-0000-000003030000}"/>
    <cellStyle name="60% - Accent1 4 5" xfId="796" xr:uid="{00000000-0005-0000-0000-000004030000}"/>
    <cellStyle name="60% - Accent1 4 6" xfId="797" xr:uid="{00000000-0005-0000-0000-000005030000}"/>
    <cellStyle name="60% - Accent1 4 7" xfId="798" xr:uid="{00000000-0005-0000-0000-000006030000}"/>
    <cellStyle name="60% - Accent1 4 8" xfId="799" xr:uid="{00000000-0005-0000-0000-000007030000}"/>
    <cellStyle name="60% - Accent1 4 9" xfId="800" xr:uid="{00000000-0005-0000-0000-000008030000}"/>
    <cellStyle name="60% - Accent1 5" xfId="801" xr:uid="{00000000-0005-0000-0000-000009030000}"/>
    <cellStyle name="60% - Accent1 5 10" xfId="802" xr:uid="{00000000-0005-0000-0000-00000A030000}"/>
    <cellStyle name="60% - Accent1 5 11" xfId="803" xr:uid="{00000000-0005-0000-0000-00000B030000}"/>
    <cellStyle name="60% - Accent1 5 2" xfId="804" xr:uid="{00000000-0005-0000-0000-00000C030000}"/>
    <cellStyle name="60% - Accent1 5 3" xfId="805" xr:uid="{00000000-0005-0000-0000-00000D030000}"/>
    <cellStyle name="60% - Accent1 5 4" xfId="806" xr:uid="{00000000-0005-0000-0000-00000E030000}"/>
    <cellStyle name="60% - Accent1 5 5" xfId="807" xr:uid="{00000000-0005-0000-0000-00000F030000}"/>
    <cellStyle name="60% - Accent1 5 6" xfId="808" xr:uid="{00000000-0005-0000-0000-000010030000}"/>
    <cellStyle name="60% - Accent1 5 7" xfId="809" xr:uid="{00000000-0005-0000-0000-000011030000}"/>
    <cellStyle name="60% - Accent1 5 8" xfId="810" xr:uid="{00000000-0005-0000-0000-000012030000}"/>
    <cellStyle name="60% - Accent1 5 9" xfId="811" xr:uid="{00000000-0005-0000-0000-000013030000}"/>
    <cellStyle name="60% - Accent1 6" xfId="812" xr:uid="{00000000-0005-0000-0000-000014030000}"/>
    <cellStyle name="60% - Accent1 6 10" xfId="813" xr:uid="{00000000-0005-0000-0000-000015030000}"/>
    <cellStyle name="60% - Accent1 6 11" xfId="814" xr:uid="{00000000-0005-0000-0000-000016030000}"/>
    <cellStyle name="60% - Accent1 6 2" xfId="815" xr:uid="{00000000-0005-0000-0000-000017030000}"/>
    <cellStyle name="60% - Accent1 6 3" xfId="816" xr:uid="{00000000-0005-0000-0000-000018030000}"/>
    <cellStyle name="60% - Accent1 6 4" xfId="817" xr:uid="{00000000-0005-0000-0000-000019030000}"/>
    <cellStyle name="60% - Accent1 6 5" xfId="818" xr:uid="{00000000-0005-0000-0000-00001A030000}"/>
    <cellStyle name="60% - Accent1 6 6" xfId="819" xr:uid="{00000000-0005-0000-0000-00001B030000}"/>
    <cellStyle name="60% - Accent1 6 7" xfId="820" xr:uid="{00000000-0005-0000-0000-00001C030000}"/>
    <cellStyle name="60% - Accent1 6 8" xfId="821" xr:uid="{00000000-0005-0000-0000-00001D030000}"/>
    <cellStyle name="60% - Accent1 6 9" xfId="822" xr:uid="{00000000-0005-0000-0000-00001E030000}"/>
    <cellStyle name="60% - Accent1 7" xfId="823" xr:uid="{00000000-0005-0000-0000-00001F030000}"/>
    <cellStyle name="60% - Accent1 8" xfId="824" xr:uid="{00000000-0005-0000-0000-000020030000}"/>
    <cellStyle name="60% - Accent1 9" xfId="825" xr:uid="{00000000-0005-0000-0000-000021030000}"/>
    <cellStyle name="60% - Accent2 10" xfId="826" xr:uid="{00000000-0005-0000-0000-000022030000}"/>
    <cellStyle name="60% - Accent2 2" xfId="827" xr:uid="{00000000-0005-0000-0000-000023030000}"/>
    <cellStyle name="60% - Accent2 2 10" xfId="828" xr:uid="{00000000-0005-0000-0000-000024030000}"/>
    <cellStyle name="60% - Accent2 2 11" xfId="829" xr:uid="{00000000-0005-0000-0000-000025030000}"/>
    <cellStyle name="60% - Accent2 2 2" xfId="830" xr:uid="{00000000-0005-0000-0000-000026030000}"/>
    <cellStyle name="60% - Accent2 2 3" xfId="831" xr:uid="{00000000-0005-0000-0000-000027030000}"/>
    <cellStyle name="60% - Accent2 2 4" xfId="832" xr:uid="{00000000-0005-0000-0000-000028030000}"/>
    <cellStyle name="60% - Accent2 2 5" xfId="833" xr:uid="{00000000-0005-0000-0000-000029030000}"/>
    <cellStyle name="60% - Accent2 2 6" xfId="834" xr:uid="{00000000-0005-0000-0000-00002A030000}"/>
    <cellStyle name="60% - Accent2 2 7" xfId="835" xr:uid="{00000000-0005-0000-0000-00002B030000}"/>
    <cellStyle name="60% - Accent2 2 8" xfId="836" xr:uid="{00000000-0005-0000-0000-00002C030000}"/>
    <cellStyle name="60% - Accent2 2 9" xfId="837" xr:uid="{00000000-0005-0000-0000-00002D030000}"/>
    <cellStyle name="60% - Accent2 3" xfId="838" xr:uid="{00000000-0005-0000-0000-00002E030000}"/>
    <cellStyle name="60% - Accent2 3 10" xfId="839" xr:uid="{00000000-0005-0000-0000-00002F030000}"/>
    <cellStyle name="60% - Accent2 3 11" xfId="840" xr:uid="{00000000-0005-0000-0000-000030030000}"/>
    <cellStyle name="60% - Accent2 3 2" xfId="841" xr:uid="{00000000-0005-0000-0000-000031030000}"/>
    <cellStyle name="60% - Accent2 3 3" xfId="842" xr:uid="{00000000-0005-0000-0000-000032030000}"/>
    <cellStyle name="60% - Accent2 3 4" xfId="843" xr:uid="{00000000-0005-0000-0000-000033030000}"/>
    <cellStyle name="60% - Accent2 3 5" xfId="844" xr:uid="{00000000-0005-0000-0000-000034030000}"/>
    <cellStyle name="60% - Accent2 3 6" xfId="845" xr:uid="{00000000-0005-0000-0000-000035030000}"/>
    <cellStyle name="60% - Accent2 3 7" xfId="846" xr:uid="{00000000-0005-0000-0000-000036030000}"/>
    <cellStyle name="60% - Accent2 3 8" xfId="847" xr:uid="{00000000-0005-0000-0000-000037030000}"/>
    <cellStyle name="60% - Accent2 3 9" xfId="848" xr:uid="{00000000-0005-0000-0000-000038030000}"/>
    <cellStyle name="60% - Accent2 4" xfId="849" xr:uid="{00000000-0005-0000-0000-000039030000}"/>
    <cellStyle name="60% - Accent2 4 10" xfId="850" xr:uid="{00000000-0005-0000-0000-00003A030000}"/>
    <cellStyle name="60% - Accent2 4 11" xfId="851" xr:uid="{00000000-0005-0000-0000-00003B030000}"/>
    <cellStyle name="60% - Accent2 4 2" xfId="852" xr:uid="{00000000-0005-0000-0000-00003C030000}"/>
    <cellStyle name="60% - Accent2 4 3" xfId="853" xr:uid="{00000000-0005-0000-0000-00003D030000}"/>
    <cellStyle name="60% - Accent2 4 4" xfId="854" xr:uid="{00000000-0005-0000-0000-00003E030000}"/>
    <cellStyle name="60% - Accent2 4 5" xfId="855" xr:uid="{00000000-0005-0000-0000-00003F030000}"/>
    <cellStyle name="60% - Accent2 4 6" xfId="856" xr:uid="{00000000-0005-0000-0000-000040030000}"/>
    <cellStyle name="60% - Accent2 4 7" xfId="857" xr:uid="{00000000-0005-0000-0000-000041030000}"/>
    <cellStyle name="60% - Accent2 4 8" xfId="858" xr:uid="{00000000-0005-0000-0000-000042030000}"/>
    <cellStyle name="60% - Accent2 4 9" xfId="859" xr:uid="{00000000-0005-0000-0000-000043030000}"/>
    <cellStyle name="60% - Accent2 5" xfId="860" xr:uid="{00000000-0005-0000-0000-000044030000}"/>
    <cellStyle name="60% - Accent2 5 10" xfId="861" xr:uid="{00000000-0005-0000-0000-000045030000}"/>
    <cellStyle name="60% - Accent2 5 11" xfId="862" xr:uid="{00000000-0005-0000-0000-000046030000}"/>
    <cellStyle name="60% - Accent2 5 2" xfId="863" xr:uid="{00000000-0005-0000-0000-000047030000}"/>
    <cellStyle name="60% - Accent2 5 3" xfId="864" xr:uid="{00000000-0005-0000-0000-000048030000}"/>
    <cellStyle name="60% - Accent2 5 4" xfId="865" xr:uid="{00000000-0005-0000-0000-000049030000}"/>
    <cellStyle name="60% - Accent2 5 5" xfId="866" xr:uid="{00000000-0005-0000-0000-00004A030000}"/>
    <cellStyle name="60% - Accent2 5 6" xfId="867" xr:uid="{00000000-0005-0000-0000-00004B030000}"/>
    <cellStyle name="60% - Accent2 5 7" xfId="868" xr:uid="{00000000-0005-0000-0000-00004C030000}"/>
    <cellStyle name="60% - Accent2 5 8" xfId="869" xr:uid="{00000000-0005-0000-0000-00004D030000}"/>
    <cellStyle name="60% - Accent2 5 9" xfId="870" xr:uid="{00000000-0005-0000-0000-00004E030000}"/>
    <cellStyle name="60% - Accent2 6" xfId="871" xr:uid="{00000000-0005-0000-0000-00004F030000}"/>
    <cellStyle name="60% - Accent2 6 10" xfId="872" xr:uid="{00000000-0005-0000-0000-000050030000}"/>
    <cellStyle name="60% - Accent2 6 11" xfId="873" xr:uid="{00000000-0005-0000-0000-000051030000}"/>
    <cellStyle name="60% - Accent2 6 2" xfId="874" xr:uid="{00000000-0005-0000-0000-000052030000}"/>
    <cellStyle name="60% - Accent2 6 3" xfId="875" xr:uid="{00000000-0005-0000-0000-000053030000}"/>
    <cellStyle name="60% - Accent2 6 4" xfId="876" xr:uid="{00000000-0005-0000-0000-000054030000}"/>
    <cellStyle name="60% - Accent2 6 5" xfId="877" xr:uid="{00000000-0005-0000-0000-000055030000}"/>
    <cellStyle name="60% - Accent2 6 6" xfId="878" xr:uid="{00000000-0005-0000-0000-000056030000}"/>
    <cellStyle name="60% - Accent2 6 7" xfId="879" xr:uid="{00000000-0005-0000-0000-000057030000}"/>
    <cellStyle name="60% - Accent2 6 8" xfId="880" xr:uid="{00000000-0005-0000-0000-000058030000}"/>
    <cellStyle name="60% - Accent2 6 9" xfId="881" xr:uid="{00000000-0005-0000-0000-000059030000}"/>
    <cellStyle name="60% - Accent2 7" xfId="882" xr:uid="{00000000-0005-0000-0000-00005A030000}"/>
    <cellStyle name="60% - Accent2 8" xfId="883" xr:uid="{00000000-0005-0000-0000-00005B030000}"/>
    <cellStyle name="60% - Accent2 9" xfId="884" xr:uid="{00000000-0005-0000-0000-00005C030000}"/>
    <cellStyle name="60% - Accent3 10" xfId="885" xr:uid="{00000000-0005-0000-0000-00005D030000}"/>
    <cellStyle name="60% - Accent3 2" xfId="886" xr:uid="{00000000-0005-0000-0000-00005E030000}"/>
    <cellStyle name="60% - Accent3 2 10" xfId="887" xr:uid="{00000000-0005-0000-0000-00005F030000}"/>
    <cellStyle name="60% - Accent3 2 11" xfId="888" xr:uid="{00000000-0005-0000-0000-000060030000}"/>
    <cellStyle name="60% - Accent3 2 2" xfId="889" xr:uid="{00000000-0005-0000-0000-000061030000}"/>
    <cellStyle name="60% - Accent3 2 3" xfId="890" xr:uid="{00000000-0005-0000-0000-000062030000}"/>
    <cellStyle name="60% - Accent3 2 4" xfId="891" xr:uid="{00000000-0005-0000-0000-000063030000}"/>
    <cellStyle name="60% - Accent3 2 5" xfId="892" xr:uid="{00000000-0005-0000-0000-000064030000}"/>
    <cellStyle name="60% - Accent3 2 6" xfId="893" xr:uid="{00000000-0005-0000-0000-000065030000}"/>
    <cellStyle name="60% - Accent3 2 7" xfId="894" xr:uid="{00000000-0005-0000-0000-000066030000}"/>
    <cellStyle name="60% - Accent3 2 8" xfId="895" xr:uid="{00000000-0005-0000-0000-000067030000}"/>
    <cellStyle name="60% - Accent3 2 9" xfId="896" xr:uid="{00000000-0005-0000-0000-000068030000}"/>
    <cellStyle name="60% - Accent3 3" xfId="897" xr:uid="{00000000-0005-0000-0000-000069030000}"/>
    <cellStyle name="60% - Accent3 3 10" xfId="898" xr:uid="{00000000-0005-0000-0000-00006A030000}"/>
    <cellStyle name="60% - Accent3 3 11" xfId="899" xr:uid="{00000000-0005-0000-0000-00006B030000}"/>
    <cellStyle name="60% - Accent3 3 2" xfId="900" xr:uid="{00000000-0005-0000-0000-00006C030000}"/>
    <cellStyle name="60% - Accent3 3 3" xfId="901" xr:uid="{00000000-0005-0000-0000-00006D030000}"/>
    <cellStyle name="60% - Accent3 3 4" xfId="902" xr:uid="{00000000-0005-0000-0000-00006E030000}"/>
    <cellStyle name="60% - Accent3 3 5" xfId="903" xr:uid="{00000000-0005-0000-0000-00006F030000}"/>
    <cellStyle name="60% - Accent3 3 6" xfId="904" xr:uid="{00000000-0005-0000-0000-000070030000}"/>
    <cellStyle name="60% - Accent3 3 7" xfId="905" xr:uid="{00000000-0005-0000-0000-000071030000}"/>
    <cellStyle name="60% - Accent3 3 8" xfId="906" xr:uid="{00000000-0005-0000-0000-000072030000}"/>
    <cellStyle name="60% - Accent3 3 9" xfId="907" xr:uid="{00000000-0005-0000-0000-000073030000}"/>
    <cellStyle name="60% - Accent3 4" xfId="908" xr:uid="{00000000-0005-0000-0000-000074030000}"/>
    <cellStyle name="60% - Accent3 4 10" xfId="909" xr:uid="{00000000-0005-0000-0000-000075030000}"/>
    <cellStyle name="60% - Accent3 4 11" xfId="910" xr:uid="{00000000-0005-0000-0000-000076030000}"/>
    <cellStyle name="60% - Accent3 4 2" xfId="911" xr:uid="{00000000-0005-0000-0000-000077030000}"/>
    <cellStyle name="60% - Accent3 4 3" xfId="912" xr:uid="{00000000-0005-0000-0000-000078030000}"/>
    <cellStyle name="60% - Accent3 4 4" xfId="913" xr:uid="{00000000-0005-0000-0000-000079030000}"/>
    <cellStyle name="60% - Accent3 4 5" xfId="914" xr:uid="{00000000-0005-0000-0000-00007A030000}"/>
    <cellStyle name="60% - Accent3 4 6" xfId="915" xr:uid="{00000000-0005-0000-0000-00007B030000}"/>
    <cellStyle name="60% - Accent3 4 7" xfId="916" xr:uid="{00000000-0005-0000-0000-00007C030000}"/>
    <cellStyle name="60% - Accent3 4 8" xfId="917" xr:uid="{00000000-0005-0000-0000-00007D030000}"/>
    <cellStyle name="60% - Accent3 4 9" xfId="918" xr:uid="{00000000-0005-0000-0000-00007E030000}"/>
    <cellStyle name="60% - Accent3 5" xfId="919" xr:uid="{00000000-0005-0000-0000-00007F030000}"/>
    <cellStyle name="60% - Accent3 5 10" xfId="920" xr:uid="{00000000-0005-0000-0000-000080030000}"/>
    <cellStyle name="60% - Accent3 5 11" xfId="921" xr:uid="{00000000-0005-0000-0000-000081030000}"/>
    <cellStyle name="60% - Accent3 5 2" xfId="922" xr:uid="{00000000-0005-0000-0000-000082030000}"/>
    <cellStyle name="60% - Accent3 5 3" xfId="923" xr:uid="{00000000-0005-0000-0000-000083030000}"/>
    <cellStyle name="60% - Accent3 5 4" xfId="924" xr:uid="{00000000-0005-0000-0000-000084030000}"/>
    <cellStyle name="60% - Accent3 5 5" xfId="925" xr:uid="{00000000-0005-0000-0000-000085030000}"/>
    <cellStyle name="60% - Accent3 5 6" xfId="926" xr:uid="{00000000-0005-0000-0000-000086030000}"/>
    <cellStyle name="60% - Accent3 5 7" xfId="927" xr:uid="{00000000-0005-0000-0000-000087030000}"/>
    <cellStyle name="60% - Accent3 5 8" xfId="928" xr:uid="{00000000-0005-0000-0000-000088030000}"/>
    <cellStyle name="60% - Accent3 5 9" xfId="929" xr:uid="{00000000-0005-0000-0000-000089030000}"/>
    <cellStyle name="60% - Accent3 6" xfId="930" xr:uid="{00000000-0005-0000-0000-00008A030000}"/>
    <cellStyle name="60% - Accent3 6 10" xfId="931" xr:uid="{00000000-0005-0000-0000-00008B030000}"/>
    <cellStyle name="60% - Accent3 6 11" xfId="932" xr:uid="{00000000-0005-0000-0000-00008C030000}"/>
    <cellStyle name="60% - Accent3 6 2" xfId="933" xr:uid="{00000000-0005-0000-0000-00008D030000}"/>
    <cellStyle name="60% - Accent3 6 3" xfId="934" xr:uid="{00000000-0005-0000-0000-00008E030000}"/>
    <cellStyle name="60% - Accent3 6 4" xfId="935" xr:uid="{00000000-0005-0000-0000-00008F030000}"/>
    <cellStyle name="60% - Accent3 6 5" xfId="936" xr:uid="{00000000-0005-0000-0000-000090030000}"/>
    <cellStyle name="60% - Accent3 6 6" xfId="937" xr:uid="{00000000-0005-0000-0000-000091030000}"/>
    <cellStyle name="60% - Accent3 6 7" xfId="938" xr:uid="{00000000-0005-0000-0000-000092030000}"/>
    <cellStyle name="60% - Accent3 6 8" xfId="939" xr:uid="{00000000-0005-0000-0000-000093030000}"/>
    <cellStyle name="60% - Accent3 6 9" xfId="940" xr:uid="{00000000-0005-0000-0000-000094030000}"/>
    <cellStyle name="60% - Accent3 7" xfId="941" xr:uid="{00000000-0005-0000-0000-000095030000}"/>
    <cellStyle name="60% - Accent3 8" xfId="942" xr:uid="{00000000-0005-0000-0000-000096030000}"/>
    <cellStyle name="60% - Accent3 9" xfId="943" xr:uid="{00000000-0005-0000-0000-000097030000}"/>
    <cellStyle name="60% - Accent4 10" xfId="944" xr:uid="{00000000-0005-0000-0000-000098030000}"/>
    <cellStyle name="60% - Accent4 2" xfId="945" xr:uid="{00000000-0005-0000-0000-000099030000}"/>
    <cellStyle name="60% - Accent4 2 10" xfId="946" xr:uid="{00000000-0005-0000-0000-00009A030000}"/>
    <cellStyle name="60% - Accent4 2 11" xfId="947" xr:uid="{00000000-0005-0000-0000-00009B030000}"/>
    <cellStyle name="60% - Accent4 2 2" xfId="948" xr:uid="{00000000-0005-0000-0000-00009C030000}"/>
    <cellStyle name="60% - Accent4 2 3" xfId="949" xr:uid="{00000000-0005-0000-0000-00009D030000}"/>
    <cellStyle name="60% - Accent4 2 4" xfId="950" xr:uid="{00000000-0005-0000-0000-00009E030000}"/>
    <cellStyle name="60% - Accent4 2 5" xfId="951" xr:uid="{00000000-0005-0000-0000-00009F030000}"/>
    <cellStyle name="60% - Accent4 2 6" xfId="952" xr:uid="{00000000-0005-0000-0000-0000A0030000}"/>
    <cellStyle name="60% - Accent4 2 7" xfId="953" xr:uid="{00000000-0005-0000-0000-0000A1030000}"/>
    <cellStyle name="60% - Accent4 2 8" xfId="954" xr:uid="{00000000-0005-0000-0000-0000A2030000}"/>
    <cellStyle name="60% - Accent4 2 9" xfId="955" xr:uid="{00000000-0005-0000-0000-0000A3030000}"/>
    <cellStyle name="60% - Accent4 3" xfId="956" xr:uid="{00000000-0005-0000-0000-0000A4030000}"/>
    <cellStyle name="60% - Accent4 3 10" xfId="957" xr:uid="{00000000-0005-0000-0000-0000A5030000}"/>
    <cellStyle name="60% - Accent4 3 11" xfId="958" xr:uid="{00000000-0005-0000-0000-0000A6030000}"/>
    <cellStyle name="60% - Accent4 3 2" xfId="959" xr:uid="{00000000-0005-0000-0000-0000A7030000}"/>
    <cellStyle name="60% - Accent4 3 3" xfId="960" xr:uid="{00000000-0005-0000-0000-0000A8030000}"/>
    <cellStyle name="60% - Accent4 3 4" xfId="961" xr:uid="{00000000-0005-0000-0000-0000A9030000}"/>
    <cellStyle name="60% - Accent4 3 5" xfId="962" xr:uid="{00000000-0005-0000-0000-0000AA030000}"/>
    <cellStyle name="60% - Accent4 3 6" xfId="963" xr:uid="{00000000-0005-0000-0000-0000AB030000}"/>
    <cellStyle name="60% - Accent4 3 7" xfId="964" xr:uid="{00000000-0005-0000-0000-0000AC030000}"/>
    <cellStyle name="60% - Accent4 3 8" xfId="965" xr:uid="{00000000-0005-0000-0000-0000AD030000}"/>
    <cellStyle name="60% - Accent4 3 9" xfId="966" xr:uid="{00000000-0005-0000-0000-0000AE030000}"/>
    <cellStyle name="60% - Accent4 4" xfId="967" xr:uid="{00000000-0005-0000-0000-0000AF030000}"/>
    <cellStyle name="60% - Accent4 4 10" xfId="968" xr:uid="{00000000-0005-0000-0000-0000B0030000}"/>
    <cellStyle name="60% - Accent4 4 11" xfId="969" xr:uid="{00000000-0005-0000-0000-0000B1030000}"/>
    <cellStyle name="60% - Accent4 4 2" xfId="970" xr:uid="{00000000-0005-0000-0000-0000B2030000}"/>
    <cellStyle name="60% - Accent4 4 3" xfId="971" xr:uid="{00000000-0005-0000-0000-0000B3030000}"/>
    <cellStyle name="60% - Accent4 4 4" xfId="972" xr:uid="{00000000-0005-0000-0000-0000B4030000}"/>
    <cellStyle name="60% - Accent4 4 5" xfId="973" xr:uid="{00000000-0005-0000-0000-0000B5030000}"/>
    <cellStyle name="60% - Accent4 4 6" xfId="974" xr:uid="{00000000-0005-0000-0000-0000B6030000}"/>
    <cellStyle name="60% - Accent4 4 7" xfId="975" xr:uid="{00000000-0005-0000-0000-0000B7030000}"/>
    <cellStyle name="60% - Accent4 4 8" xfId="976" xr:uid="{00000000-0005-0000-0000-0000B8030000}"/>
    <cellStyle name="60% - Accent4 4 9" xfId="977" xr:uid="{00000000-0005-0000-0000-0000B9030000}"/>
    <cellStyle name="60% - Accent4 5" xfId="978" xr:uid="{00000000-0005-0000-0000-0000BA030000}"/>
    <cellStyle name="60% - Accent4 5 10" xfId="979" xr:uid="{00000000-0005-0000-0000-0000BB030000}"/>
    <cellStyle name="60% - Accent4 5 11" xfId="980" xr:uid="{00000000-0005-0000-0000-0000BC030000}"/>
    <cellStyle name="60% - Accent4 5 2" xfId="981" xr:uid="{00000000-0005-0000-0000-0000BD030000}"/>
    <cellStyle name="60% - Accent4 5 3" xfId="982" xr:uid="{00000000-0005-0000-0000-0000BE030000}"/>
    <cellStyle name="60% - Accent4 5 4" xfId="983" xr:uid="{00000000-0005-0000-0000-0000BF030000}"/>
    <cellStyle name="60% - Accent4 5 5" xfId="984" xr:uid="{00000000-0005-0000-0000-0000C0030000}"/>
    <cellStyle name="60% - Accent4 5 6" xfId="985" xr:uid="{00000000-0005-0000-0000-0000C1030000}"/>
    <cellStyle name="60% - Accent4 5 7" xfId="986" xr:uid="{00000000-0005-0000-0000-0000C2030000}"/>
    <cellStyle name="60% - Accent4 5 8" xfId="987" xr:uid="{00000000-0005-0000-0000-0000C3030000}"/>
    <cellStyle name="60% - Accent4 5 9" xfId="988" xr:uid="{00000000-0005-0000-0000-0000C4030000}"/>
    <cellStyle name="60% - Accent4 6" xfId="989" xr:uid="{00000000-0005-0000-0000-0000C5030000}"/>
    <cellStyle name="60% - Accent4 6 10" xfId="990" xr:uid="{00000000-0005-0000-0000-0000C6030000}"/>
    <cellStyle name="60% - Accent4 6 11" xfId="991" xr:uid="{00000000-0005-0000-0000-0000C7030000}"/>
    <cellStyle name="60% - Accent4 6 2" xfId="992" xr:uid="{00000000-0005-0000-0000-0000C8030000}"/>
    <cellStyle name="60% - Accent4 6 3" xfId="993" xr:uid="{00000000-0005-0000-0000-0000C9030000}"/>
    <cellStyle name="60% - Accent4 6 4" xfId="994" xr:uid="{00000000-0005-0000-0000-0000CA030000}"/>
    <cellStyle name="60% - Accent4 6 5" xfId="995" xr:uid="{00000000-0005-0000-0000-0000CB030000}"/>
    <cellStyle name="60% - Accent4 6 6" xfId="996" xr:uid="{00000000-0005-0000-0000-0000CC030000}"/>
    <cellStyle name="60% - Accent4 6 7" xfId="997" xr:uid="{00000000-0005-0000-0000-0000CD030000}"/>
    <cellStyle name="60% - Accent4 6 8" xfId="998" xr:uid="{00000000-0005-0000-0000-0000CE030000}"/>
    <cellStyle name="60% - Accent4 6 9" xfId="999" xr:uid="{00000000-0005-0000-0000-0000CF030000}"/>
    <cellStyle name="60% - Accent4 7" xfId="1000" xr:uid="{00000000-0005-0000-0000-0000D0030000}"/>
    <cellStyle name="60% - Accent4 8" xfId="1001" xr:uid="{00000000-0005-0000-0000-0000D1030000}"/>
    <cellStyle name="60% - Accent4 9" xfId="1002" xr:uid="{00000000-0005-0000-0000-0000D2030000}"/>
    <cellStyle name="60% - Accent5 10" xfId="1003" xr:uid="{00000000-0005-0000-0000-0000D3030000}"/>
    <cellStyle name="60% - Accent5 2" xfId="1004" xr:uid="{00000000-0005-0000-0000-0000D4030000}"/>
    <cellStyle name="60% - Accent5 2 10" xfId="1005" xr:uid="{00000000-0005-0000-0000-0000D5030000}"/>
    <cellStyle name="60% - Accent5 2 11" xfId="1006" xr:uid="{00000000-0005-0000-0000-0000D6030000}"/>
    <cellStyle name="60% - Accent5 2 2" xfId="1007" xr:uid="{00000000-0005-0000-0000-0000D7030000}"/>
    <cellStyle name="60% - Accent5 2 3" xfId="1008" xr:uid="{00000000-0005-0000-0000-0000D8030000}"/>
    <cellStyle name="60% - Accent5 2 4" xfId="1009" xr:uid="{00000000-0005-0000-0000-0000D9030000}"/>
    <cellStyle name="60% - Accent5 2 5" xfId="1010" xr:uid="{00000000-0005-0000-0000-0000DA030000}"/>
    <cellStyle name="60% - Accent5 2 6" xfId="1011" xr:uid="{00000000-0005-0000-0000-0000DB030000}"/>
    <cellStyle name="60% - Accent5 2 7" xfId="1012" xr:uid="{00000000-0005-0000-0000-0000DC030000}"/>
    <cellStyle name="60% - Accent5 2 8" xfId="1013" xr:uid="{00000000-0005-0000-0000-0000DD030000}"/>
    <cellStyle name="60% - Accent5 2 9" xfId="1014" xr:uid="{00000000-0005-0000-0000-0000DE030000}"/>
    <cellStyle name="60% - Accent5 3" xfId="1015" xr:uid="{00000000-0005-0000-0000-0000DF030000}"/>
    <cellStyle name="60% - Accent5 3 10" xfId="1016" xr:uid="{00000000-0005-0000-0000-0000E0030000}"/>
    <cellStyle name="60% - Accent5 3 11" xfId="1017" xr:uid="{00000000-0005-0000-0000-0000E1030000}"/>
    <cellStyle name="60% - Accent5 3 2" xfId="1018" xr:uid="{00000000-0005-0000-0000-0000E2030000}"/>
    <cellStyle name="60% - Accent5 3 3" xfId="1019" xr:uid="{00000000-0005-0000-0000-0000E3030000}"/>
    <cellStyle name="60% - Accent5 3 4" xfId="1020" xr:uid="{00000000-0005-0000-0000-0000E4030000}"/>
    <cellStyle name="60% - Accent5 3 5" xfId="1021" xr:uid="{00000000-0005-0000-0000-0000E5030000}"/>
    <cellStyle name="60% - Accent5 3 6" xfId="1022" xr:uid="{00000000-0005-0000-0000-0000E6030000}"/>
    <cellStyle name="60% - Accent5 3 7" xfId="1023" xr:uid="{00000000-0005-0000-0000-0000E7030000}"/>
    <cellStyle name="60% - Accent5 3 8" xfId="1024" xr:uid="{00000000-0005-0000-0000-0000E8030000}"/>
    <cellStyle name="60% - Accent5 3 9" xfId="1025" xr:uid="{00000000-0005-0000-0000-0000E9030000}"/>
    <cellStyle name="60% - Accent5 4" xfId="1026" xr:uid="{00000000-0005-0000-0000-0000EA030000}"/>
    <cellStyle name="60% - Accent5 4 10" xfId="1027" xr:uid="{00000000-0005-0000-0000-0000EB030000}"/>
    <cellStyle name="60% - Accent5 4 11" xfId="1028" xr:uid="{00000000-0005-0000-0000-0000EC030000}"/>
    <cellStyle name="60% - Accent5 4 2" xfId="1029" xr:uid="{00000000-0005-0000-0000-0000ED030000}"/>
    <cellStyle name="60% - Accent5 4 3" xfId="1030" xr:uid="{00000000-0005-0000-0000-0000EE030000}"/>
    <cellStyle name="60% - Accent5 4 4" xfId="1031" xr:uid="{00000000-0005-0000-0000-0000EF030000}"/>
    <cellStyle name="60% - Accent5 4 5" xfId="1032" xr:uid="{00000000-0005-0000-0000-0000F0030000}"/>
    <cellStyle name="60% - Accent5 4 6" xfId="1033" xr:uid="{00000000-0005-0000-0000-0000F1030000}"/>
    <cellStyle name="60% - Accent5 4 7" xfId="1034" xr:uid="{00000000-0005-0000-0000-0000F2030000}"/>
    <cellStyle name="60% - Accent5 4 8" xfId="1035" xr:uid="{00000000-0005-0000-0000-0000F3030000}"/>
    <cellStyle name="60% - Accent5 4 9" xfId="1036" xr:uid="{00000000-0005-0000-0000-0000F4030000}"/>
    <cellStyle name="60% - Accent5 5" xfId="1037" xr:uid="{00000000-0005-0000-0000-0000F5030000}"/>
    <cellStyle name="60% - Accent5 5 10" xfId="1038" xr:uid="{00000000-0005-0000-0000-0000F6030000}"/>
    <cellStyle name="60% - Accent5 5 11" xfId="1039" xr:uid="{00000000-0005-0000-0000-0000F7030000}"/>
    <cellStyle name="60% - Accent5 5 2" xfId="1040" xr:uid="{00000000-0005-0000-0000-0000F8030000}"/>
    <cellStyle name="60% - Accent5 5 3" xfId="1041" xr:uid="{00000000-0005-0000-0000-0000F9030000}"/>
    <cellStyle name="60% - Accent5 5 4" xfId="1042" xr:uid="{00000000-0005-0000-0000-0000FA030000}"/>
    <cellStyle name="60% - Accent5 5 5" xfId="1043" xr:uid="{00000000-0005-0000-0000-0000FB030000}"/>
    <cellStyle name="60% - Accent5 5 6" xfId="1044" xr:uid="{00000000-0005-0000-0000-0000FC030000}"/>
    <cellStyle name="60% - Accent5 5 7" xfId="1045" xr:uid="{00000000-0005-0000-0000-0000FD030000}"/>
    <cellStyle name="60% - Accent5 5 8" xfId="1046" xr:uid="{00000000-0005-0000-0000-0000FE030000}"/>
    <cellStyle name="60% - Accent5 5 9" xfId="1047" xr:uid="{00000000-0005-0000-0000-0000FF030000}"/>
    <cellStyle name="60% - Accent5 6" xfId="1048" xr:uid="{00000000-0005-0000-0000-000000040000}"/>
    <cellStyle name="60% - Accent5 6 10" xfId="1049" xr:uid="{00000000-0005-0000-0000-000001040000}"/>
    <cellStyle name="60% - Accent5 6 11" xfId="1050" xr:uid="{00000000-0005-0000-0000-000002040000}"/>
    <cellStyle name="60% - Accent5 6 2" xfId="1051" xr:uid="{00000000-0005-0000-0000-000003040000}"/>
    <cellStyle name="60% - Accent5 6 3" xfId="1052" xr:uid="{00000000-0005-0000-0000-000004040000}"/>
    <cellStyle name="60% - Accent5 6 4" xfId="1053" xr:uid="{00000000-0005-0000-0000-000005040000}"/>
    <cellStyle name="60% - Accent5 6 5" xfId="1054" xr:uid="{00000000-0005-0000-0000-000006040000}"/>
    <cellStyle name="60% - Accent5 6 6" xfId="1055" xr:uid="{00000000-0005-0000-0000-000007040000}"/>
    <cellStyle name="60% - Accent5 6 7" xfId="1056" xr:uid="{00000000-0005-0000-0000-000008040000}"/>
    <cellStyle name="60% - Accent5 6 8" xfId="1057" xr:uid="{00000000-0005-0000-0000-000009040000}"/>
    <cellStyle name="60% - Accent5 6 9" xfId="1058" xr:uid="{00000000-0005-0000-0000-00000A040000}"/>
    <cellStyle name="60% - Accent5 7" xfId="1059" xr:uid="{00000000-0005-0000-0000-00000B040000}"/>
    <cellStyle name="60% - Accent5 8" xfId="1060" xr:uid="{00000000-0005-0000-0000-00000C040000}"/>
    <cellStyle name="60% - Accent5 9" xfId="1061" xr:uid="{00000000-0005-0000-0000-00000D040000}"/>
    <cellStyle name="60% - Accent6 10" xfId="1062" xr:uid="{00000000-0005-0000-0000-00000E040000}"/>
    <cellStyle name="60% - Accent6 2" xfId="1063" xr:uid="{00000000-0005-0000-0000-00000F040000}"/>
    <cellStyle name="60% - Accent6 2 10" xfId="1064" xr:uid="{00000000-0005-0000-0000-000010040000}"/>
    <cellStyle name="60% - Accent6 2 11" xfId="1065" xr:uid="{00000000-0005-0000-0000-000011040000}"/>
    <cellStyle name="60% - Accent6 2 2" xfId="1066" xr:uid="{00000000-0005-0000-0000-000012040000}"/>
    <cellStyle name="60% - Accent6 2 3" xfId="1067" xr:uid="{00000000-0005-0000-0000-000013040000}"/>
    <cellStyle name="60% - Accent6 2 4" xfId="1068" xr:uid="{00000000-0005-0000-0000-000014040000}"/>
    <cellStyle name="60% - Accent6 2 5" xfId="1069" xr:uid="{00000000-0005-0000-0000-000015040000}"/>
    <cellStyle name="60% - Accent6 2 6" xfId="1070" xr:uid="{00000000-0005-0000-0000-000016040000}"/>
    <cellStyle name="60% - Accent6 2 7" xfId="1071" xr:uid="{00000000-0005-0000-0000-000017040000}"/>
    <cellStyle name="60% - Accent6 2 8" xfId="1072" xr:uid="{00000000-0005-0000-0000-000018040000}"/>
    <cellStyle name="60% - Accent6 2 9" xfId="1073" xr:uid="{00000000-0005-0000-0000-000019040000}"/>
    <cellStyle name="60% - Accent6 3" xfId="1074" xr:uid="{00000000-0005-0000-0000-00001A040000}"/>
    <cellStyle name="60% - Accent6 3 10" xfId="1075" xr:uid="{00000000-0005-0000-0000-00001B040000}"/>
    <cellStyle name="60% - Accent6 3 11" xfId="1076" xr:uid="{00000000-0005-0000-0000-00001C040000}"/>
    <cellStyle name="60% - Accent6 3 2" xfId="1077" xr:uid="{00000000-0005-0000-0000-00001D040000}"/>
    <cellStyle name="60% - Accent6 3 3" xfId="1078" xr:uid="{00000000-0005-0000-0000-00001E040000}"/>
    <cellStyle name="60% - Accent6 3 4" xfId="1079" xr:uid="{00000000-0005-0000-0000-00001F040000}"/>
    <cellStyle name="60% - Accent6 3 5" xfId="1080" xr:uid="{00000000-0005-0000-0000-000020040000}"/>
    <cellStyle name="60% - Accent6 3 6" xfId="1081" xr:uid="{00000000-0005-0000-0000-000021040000}"/>
    <cellStyle name="60% - Accent6 3 7" xfId="1082" xr:uid="{00000000-0005-0000-0000-000022040000}"/>
    <cellStyle name="60% - Accent6 3 8" xfId="1083" xr:uid="{00000000-0005-0000-0000-000023040000}"/>
    <cellStyle name="60% - Accent6 3 9" xfId="1084" xr:uid="{00000000-0005-0000-0000-000024040000}"/>
    <cellStyle name="60% - Accent6 4" xfId="1085" xr:uid="{00000000-0005-0000-0000-000025040000}"/>
    <cellStyle name="60% - Accent6 4 10" xfId="1086" xr:uid="{00000000-0005-0000-0000-000026040000}"/>
    <cellStyle name="60% - Accent6 4 11" xfId="1087" xr:uid="{00000000-0005-0000-0000-000027040000}"/>
    <cellStyle name="60% - Accent6 4 2" xfId="1088" xr:uid="{00000000-0005-0000-0000-000028040000}"/>
    <cellStyle name="60% - Accent6 4 3" xfId="1089" xr:uid="{00000000-0005-0000-0000-000029040000}"/>
    <cellStyle name="60% - Accent6 4 4" xfId="1090" xr:uid="{00000000-0005-0000-0000-00002A040000}"/>
    <cellStyle name="60% - Accent6 4 5" xfId="1091" xr:uid="{00000000-0005-0000-0000-00002B040000}"/>
    <cellStyle name="60% - Accent6 4 6" xfId="1092" xr:uid="{00000000-0005-0000-0000-00002C040000}"/>
    <cellStyle name="60% - Accent6 4 7" xfId="1093" xr:uid="{00000000-0005-0000-0000-00002D040000}"/>
    <cellStyle name="60% - Accent6 4 8" xfId="1094" xr:uid="{00000000-0005-0000-0000-00002E040000}"/>
    <cellStyle name="60% - Accent6 4 9" xfId="1095" xr:uid="{00000000-0005-0000-0000-00002F040000}"/>
    <cellStyle name="60% - Accent6 5" xfId="1096" xr:uid="{00000000-0005-0000-0000-000030040000}"/>
    <cellStyle name="60% - Accent6 5 10" xfId="1097" xr:uid="{00000000-0005-0000-0000-000031040000}"/>
    <cellStyle name="60% - Accent6 5 11" xfId="1098" xr:uid="{00000000-0005-0000-0000-000032040000}"/>
    <cellStyle name="60% - Accent6 5 2" xfId="1099" xr:uid="{00000000-0005-0000-0000-000033040000}"/>
    <cellStyle name="60% - Accent6 5 3" xfId="1100" xr:uid="{00000000-0005-0000-0000-000034040000}"/>
    <cellStyle name="60% - Accent6 5 4" xfId="1101" xr:uid="{00000000-0005-0000-0000-000035040000}"/>
    <cellStyle name="60% - Accent6 5 5" xfId="1102" xr:uid="{00000000-0005-0000-0000-000036040000}"/>
    <cellStyle name="60% - Accent6 5 6" xfId="1103" xr:uid="{00000000-0005-0000-0000-000037040000}"/>
    <cellStyle name="60% - Accent6 5 7" xfId="1104" xr:uid="{00000000-0005-0000-0000-000038040000}"/>
    <cellStyle name="60% - Accent6 5 8" xfId="1105" xr:uid="{00000000-0005-0000-0000-000039040000}"/>
    <cellStyle name="60% - Accent6 5 9" xfId="1106" xr:uid="{00000000-0005-0000-0000-00003A040000}"/>
    <cellStyle name="60% - Accent6 6" xfId="1107" xr:uid="{00000000-0005-0000-0000-00003B040000}"/>
    <cellStyle name="60% - Accent6 6 10" xfId="1108" xr:uid="{00000000-0005-0000-0000-00003C040000}"/>
    <cellStyle name="60% - Accent6 6 11" xfId="1109" xr:uid="{00000000-0005-0000-0000-00003D040000}"/>
    <cellStyle name="60% - Accent6 6 2" xfId="1110" xr:uid="{00000000-0005-0000-0000-00003E040000}"/>
    <cellStyle name="60% - Accent6 6 3" xfId="1111" xr:uid="{00000000-0005-0000-0000-00003F040000}"/>
    <cellStyle name="60% - Accent6 6 4" xfId="1112" xr:uid="{00000000-0005-0000-0000-000040040000}"/>
    <cellStyle name="60% - Accent6 6 5" xfId="1113" xr:uid="{00000000-0005-0000-0000-000041040000}"/>
    <cellStyle name="60% - Accent6 6 6" xfId="1114" xr:uid="{00000000-0005-0000-0000-000042040000}"/>
    <cellStyle name="60% - Accent6 6 7" xfId="1115" xr:uid="{00000000-0005-0000-0000-000043040000}"/>
    <cellStyle name="60% - Accent6 6 8" xfId="1116" xr:uid="{00000000-0005-0000-0000-000044040000}"/>
    <cellStyle name="60% - Accent6 6 9" xfId="1117" xr:uid="{00000000-0005-0000-0000-000045040000}"/>
    <cellStyle name="60% - Accent6 7" xfId="1118" xr:uid="{00000000-0005-0000-0000-000046040000}"/>
    <cellStyle name="60% - Accent6 8" xfId="1119" xr:uid="{00000000-0005-0000-0000-000047040000}"/>
    <cellStyle name="60% - Accent6 9" xfId="1120" xr:uid="{00000000-0005-0000-0000-000048040000}"/>
    <cellStyle name="60% - Colore 1" xfId="4301" xr:uid="{00000000-0005-0000-0000-000049040000}"/>
    <cellStyle name="60% - Colore 2" xfId="4302" xr:uid="{00000000-0005-0000-0000-00004A040000}"/>
    <cellStyle name="60% - Colore 3" xfId="4303" xr:uid="{00000000-0005-0000-0000-00004B040000}"/>
    <cellStyle name="60% - Colore 4" xfId="4304" xr:uid="{00000000-0005-0000-0000-00004C040000}"/>
    <cellStyle name="60% - Colore 5" xfId="4305" xr:uid="{00000000-0005-0000-0000-00004D040000}"/>
    <cellStyle name="60% - Colore 6" xfId="4306" xr:uid="{00000000-0005-0000-0000-00004E040000}"/>
    <cellStyle name="Accent1" xfId="4" builtinId="29"/>
    <cellStyle name="Accent1 10" xfId="1121" xr:uid="{00000000-0005-0000-0000-000050040000}"/>
    <cellStyle name="Accent1 2" xfId="1122" xr:uid="{00000000-0005-0000-0000-000051040000}"/>
    <cellStyle name="Accent1 2 10" xfId="1123" xr:uid="{00000000-0005-0000-0000-000052040000}"/>
    <cellStyle name="Accent1 2 11" xfId="1124" xr:uid="{00000000-0005-0000-0000-000053040000}"/>
    <cellStyle name="Accent1 2 2" xfId="1125" xr:uid="{00000000-0005-0000-0000-000054040000}"/>
    <cellStyle name="Accent1 2 3" xfId="1126" xr:uid="{00000000-0005-0000-0000-000055040000}"/>
    <cellStyle name="Accent1 2 4" xfId="1127" xr:uid="{00000000-0005-0000-0000-000056040000}"/>
    <cellStyle name="Accent1 2 5" xfId="1128" xr:uid="{00000000-0005-0000-0000-000057040000}"/>
    <cellStyle name="Accent1 2 6" xfId="1129" xr:uid="{00000000-0005-0000-0000-000058040000}"/>
    <cellStyle name="Accent1 2 7" xfId="1130" xr:uid="{00000000-0005-0000-0000-000059040000}"/>
    <cellStyle name="Accent1 2 8" xfId="1131" xr:uid="{00000000-0005-0000-0000-00005A040000}"/>
    <cellStyle name="Accent1 2 9" xfId="1132" xr:uid="{00000000-0005-0000-0000-00005B040000}"/>
    <cellStyle name="Accent1 3" xfId="1133" xr:uid="{00000000-0005-0000-0000-00005C040000}"/>
    <cellStyle name="Accent1 3 10" xfId="1134" xr:uid="{00000000-0005-0000-0000-00005D040000}"/>
    <cellStyle name="Accent1 3 11" xfId="1135" xr:uid="{00000000-0005-0000-0000-00005E040000}"/>
    <cellStyle name="Accent1 3 2" xfId="1136" xr:uid="{00000000-0005-0000-0000-00005F040000}"/>
    <cellStyle name="Accent1 3 3" xfId="1137" xr:uid="{00000000-0005-0000-0000-000060040000}"/>
    <cellStyle name="Accent1 3 4" xfId="1138" xr:uid="{00000000-0005-0000-0000-000061040000}"/>
    <cellStyle name="Accent1 3 5" xfId="1139" xr:uid="{00000000-0005-0000-0000-000062040000}"/>
    <cellStyle name="Accent1 3 6" xfId="1140" xr:uid="{00000000-0005-0000-0000-000063040000}"/>
    <cellStyle name="Accent1 3 7" xfId="1141" xr:uid="{00000000-0005-0000-0000-000064040000}"/>
    <cellStyle name="Accent1 3 8" xfId="1142" xr:uid="{00000000-0005-0000-0000-000065040000}"/>
    <cellStyle name="Accent1 3 9" xfId="1143" xr:uid="{00000000-0005-0000-0000-000066040000}"/>
    <cellStyle name="Accent1 4" xfId="1144" xr:uid="{00000000-0005-0000-0000-000067040000}"/>
    <cellStyle name="Accent1 4 10" xfId="1145" xr:uid="{00000000-0005-0000-0000-000068040000}"/>
    <cellStyle name="Accent1 4 11" xfId="1146" xr:uid="{00000000-0005-0000-0000-000069040000}"/>
    <cellStyle name="Accent1 4 2" xfId="1147" xr:uid="{00000000-0005-0000-0000-00006A040000}"/>
    <cellStyle name="Accent1 4 3" xfId="1148" xr:uid="{00000000-0005-0000-0000-00006B040000}"/>
    <cellStyle name="Accent1 4 4" xfId="1149" xr:uid="{00000000-0005-0000-0000-00006C040000}"/>
    <cellStyle name="Accent1 4 5" xfId="1150" xr:uid="{00000000-0005-0000-0000-00006D040000}"/>
    <cellStyle name="Accent1 4 6" xfId="1151" xr:uid="{00000000-0005-0000-0000-00006E040000}"/>
    <cellStyle name="Accent1 4 7" xfId="1152" xr:uid="{00000000-0005-0000-0000-00006F040000}"/>
    <cellStyle name="Accent1 4 8" xfId="1153" xr:uid="{00000000-0005-0000-0000-000070040000}"/>
    <cellStyle name="Accent1 4 9" xfId="1154" xr:uid="{00000000-0005-0000-0000-000071040000}"/>
    <cellStyle name="Accent1 5" xfId="1155" xr:uid="{00000000-0005-0000-0000-000072040000}"/>
    <cellStyle name="Accent1 5 10" xfId="1156" xr:uid="{00000000-0005-0000-0000-000073040000}"/>
    <cellStyle name="Accent1 5 11" xfId="1157" xr:uid="{00000000-0005-0000-0000-000074040000}"/>
    <cellStyle name="Accent1 5 2" xfId="1158" xr:uid="{00000000-0005-0000-0000-000075040000}"/>
    <cellStyle name="Accent1 5 3" xfId="1159" xr:uid="{00000000-0005-0000-0000-000076040000}"/>
    <cellStyle name="Accent1 5 4" xfId="1160" xr:uid="{00000000-0005-0000-0000-000077040000}"/>
    <cellStyle name="Accent1 5 5" xfId="1161" xr:uid="{00000000-0005-0000-0000-000078040000}"/>
    <cellStyle name="Accent1 5 6" xfId="1162" xr:uid="{00000000-0005-0000-0000-000079040000}"/>
    <cellStyle name="Accent1 5 7" xfId="1163" xr:uid="{00000000-0005-0000-0000-00007A040000}"/>
    <cellStyle name="Accent1 5 8" xfId="1164" xr:uid="{00000000-0005-0000-0000-00007B040000}"/>
    <cellStyle name="Accent1 5 9" xfId="1165" xr:uid="{00000000-0005-0000-0000-00007C040000}"/>
    <cellStyle name="Accent1 6" xfId="1166" xr:uid="{00000000-0005-0000-0000-00007D040000}"/>
    <cellStyle name="Accent1 6 10" xfId="1167" xr:uid="{00000000-0005-0000-0000-00007E040000}"/>
    <cellStyle name="Accent1 6 11" xfId="1168" xr:uid="{00000000-0005-0000-0000-00007F040000}"/>
    <cellStyle name="Accent1 6 2" xfId="1169" xr:uid="{00000000-0005-0000-0000-000080040000}"/>
    <cellStyle name="Accent1 6 3" xfId="1170" xr:uid="{00000000-0005-0000-0000-000081040000}"/>
    <cellStyle name="Accent1 6 4" xfId="1171" xr:uid="{00000000-0005-0000-0000-000082040000}"/>
    <cellStyle name="Accent1 6 5" xfId="1172" xr:uid="{00000000-0005-0000-0000-000083040000}"/>
    <cellStyle name="Accent1 6 6" xfId="1173" xr:uid="{00000000-0005-0000-0000-000084040000}"/>
    <cellStyle name="Accent1 6 7" xfId="1174" xr:uid="{00000000-0005-0000-0000-000085040000}"/>
    <cellStyle name="Accent1 6 8" xfId="1175" xr:uid="{00000000-0005-0000-0000-000086040000}"/>
    <cellStyle name="Accent1 6 9" xfId="1176" xr:uid="{00000000-0005-0000-0000-000087040000}"/>
    <cellStyle name="Accent1 7" xfId="1177" xr:uid="{00000000-0005-0000-0000-000088040000}"/>
    <cellStyle name="Accent1 8" xfId="1178" xr:uid="{00000000-0005-0000-0000-000089040000}"/>
    <cellStyle name="Accent1 9" xfId="1179" xr:uid="{00000000-0005-0000-0000-00008A040000}"/>
    <cellStyle name="Accent2 10" xfId="1180" xr:uid="{00000000-0005-0000-0000-00008B040000}"/>
    <cellStyle name="Accent2 2" xfId="1181" xr:uid="{00000000-0005-0000-0000-00008C040000}"/>
    <cellStyle name="Accent2 2 10" xfId="1182" xr:uid="{00000000-0005-0000-0000-00008D040000}"/>
    <cellStyle name="Accent2 2 11" xfId="1183" xr:uid="{00000000-0005-0000-0000-00008E040000}"/>
    <cellStyle name="Accent2 2 2" xfId="1184" xr:uid="{00000000-0005-0000-0000-00008F040000}"/>
    <cellStyle name="Accent2 2 3" xfId="1185" xr:uid="{00000000-0005-0000-0000-000090040000}"/>
    <cellStyle name="Accent2 2 4" xfId="1186" xr:uid="{00000000-0005-0000-0000-000091040000}"/>
    <cellStyle name="Accent2 2 5" xfId="1187" xr:uid="{00000000-0005-0000-0000-000092040000}"/>
    <cellStyle name="Accent2 2 6" xfId="1188" xr:uid="{00000000-0005-0000-0000-000093040000}"/>
    <cellStyle name="Accent2 2 7" xfId="1189" xr:uid="{00000000-0005-0000-0000-000094040000}"/>
    <cellStyle name="Accent2 2 8" xfId="1190" xr:uid="{00000000-0005-0000-0000-000095040000}"/>
    <cellStyle name="Accent2 2 9" xfId="1191" xr:uid="{00000000-0005-0000-0000-000096040000}"/>
    <cellStyle name="Accent2 3" xfId="1192" xr:uid="{00000000-0005-0000-0000-000097040000}"/>
    <cellStyle name="Accent2 3 10" xfId="1193" xr:uid="{00000000-0005-0000-0000-000098040000}"/>
    <cellStyle name="Accent2 3 11" xfId="1194" xr:uid="{00000000-0005-0000-0000-000099040000}"/>
    <cellStyle name="Accent2 3 2" xfId="1195" xr:uid="{00000000-0005-0000-0000-00009A040000}"/>
    <cellStyle name="Accent2 3 3" xfId="1196" xr:uid="{00000000-0005-0000-0000-00009B040000}"/>
    <cellStyle name="Accent2 3 4" xfId="1197" xr:uid="{00000000-0005-0000-0000-00009C040000}"/>
    <cellStyle name="Accent2 3 5" xfId="1198" xr:uid="{00000000-0005-0000-0000-00009D040000}"/>
    <cellStyle name="Accent2 3 6" xfId="1199" xr:uid="{00000000-0005-0000-0000-00009E040000}"/>
    <cellStyle name="Accent2 3 7" xfId="1200" xr:uid="{00000000-0005-0000-0000-00009F040000}"/>
    <cellStyle name="Accent2 3 8" xfId="1201" xr:uid="{00000000-0005-0000-0000-0000A0040000}"/>
    <cellStyle name="Accent2 3 9" xfId="1202" xr:uid="{00000000-0005-0000-0000-0000A1040000}"/>
    <cellStyle name="Accent2 4" xfId="1203" xr:uid="{00000000-0005-0000-0000-0000A2040000}"/>
    <cellStyle name="Accent2 4 10" xfId="1204" xr:uid="{00000000-0005-0000-0000-0000A3040000}"/>
    <cellStyle name="Accent2 4 11" xfId="1205" xr:uid="{00000000-0005-0000-0000-0000A4040000}"/>
    <cellStyle name="Accent2 4 2" xfId="1206" xr:uid="{00000000-0005-0000-0000-0000A5040000}"/>
    <cellStyle name="Accent2 4 3" xfId="1207" xr:uid="{00000000-0005-0000-0000-0000A6040000}"/>
    <cellStyle name="Accent2 4 4" xfId="1208" xr:uid="{00000000-0005-0000-0000-0000A7040000}"/>
    <cellStyle name="Accent2 4 5" xfId="1209" xr:uid="{00000000-0005-0000-0000-0000A8040000}"/>
    <cellStyle name="Accent2 4 6" xfId="1210" xr:uid="{00000000-0005-0000-0000-0000A9040000}"/>
    <cellStyle name="Accent2 4 7" xfId="1211" xr:uid="{00000000-0005-0000-0000-0000AA040000}"/>
    <cellStyle name="Accent2 4 8" xfId="1212" xr:uid="{00000000-0005-0000-0000-0000AB040000}"/>
    <cellStyle name="Accent2 4 9" xfId="1213" xr:uid="{00000000-0005-0000-0000-0000AC040000}"/>
    <cellStyle name="Accent2 5" xfId="1214" xr:uid="{00000000-0005-0000-0000-0000AD040000}"/>
    <cellStyle name="Accent2 5 10" xfId="1215" xr:uid="{00000000-0005-0000-0000-0000AE040000}"/>
    <cellStyle name="Accent2 5 11" xfId="1216" xr:uid="{00000000-0005-0000-0000-0000AF040000}"/>
    <cellStyle name="Accent2 5 2" xfId="1217" xr:uid="{00000000-0005-0000-0000-0000B0040000}"/>
    <cellStyle name="Accent2 5 3" xfId="1218" xr:uid="{00000000-0005-0000-0000-0000B1040000}"/>
    <cellStyle name="Accent2 5 4" xfId="1219" xr:uid="{00000000-0005-0000-0000-0000B2040000}"/>
    <cellStyle name="Accent2 5 5" xfId="1220" xr:uid="{00000000-0005-0000-0000-0000B3040000}"/>
    <cellStyle name="Accent2 5 6" xfId="1221" xr:uid="{00000000-0005-0000-0000-0000B4040000}"/>
    <cellStyle name="Accent2 5 7" xfId="1222" xr:uid="{00000000-0005-0000-0000-0000B5040000}"/>
    <cellStyle name="Accent2 5 8" xfId="1223" xr:uid="{00000000-0005-0000-0000-0000B6040000}"/>
    <cellStyle name="Accent2 5 9" xfId="1224" xr:uid="{00000000-0005-0000-0000-0000B7040000}"/>
    <cellStyle name="Accent2 6" xfId="1225" xr:uid="{00000000-0005-0000-0000-0000B8040000}"/>
    <cellStyle name="Accent2 6 10" xfId="1226" xr:uid="{00000000-0005-0000-0000-0000B9040000}"/>
    <cellStyle name="Accent2 6 11" xfId="1227" xr:uid="{00000000-0005-0000-0000-0000BA040000}"/>
    <cellStyle name="Accent2 6 2" xfId="1228" xr:uid="{00000000-0005-0000-0000-0000BB040000}"/>
    <cellStyle name="Accent2 6 3" xfId="1229" xr:uid="{00000000-0005-0000-0000-0000BC040000}"/>
    <cellStyle name="Accent2 6 4" xfId="1230" xr:uid="{00000000-0005-0000-0000-0000BD040000}"/>
    <cellStyle name="Accent2 6 5" xfId="1231" xr:uid="{00000000-0005-0000-0000-0000BE040000}"/>
    <cellStyle name="Accent2 6 6" xfId="1232" xr:uid="{00000000-0005-0000-0000-0000BF040000}"/>
    <cellStyle name="Accent2 6 7" xfId="1233" xr:uid="{00000000-0005-0000-0000-0000C0040000}"/>
    <cellStyle name="Accent2 6 8" xfId="1234" xr:uid="{00000000-0005-0000-0000-0000C1040000}"/>
    <cellStyle name="Accent2 6 9" xfId="1235" xr:uid="{00000000-0005-0000-0000-0000C2040000}"/>
    <cellStyle name="Accent2 7" xfId="1236" xr:uid="{00000000-0005-0000-0000-0000C3040000}"/>
    <cellStyle name="Accent2 8" xfId="1237" xr:uid="{00000000-0005-0000-0000-0000C4040000}"/>
    <cellStyle name="Accent2 9" xfId="1238" xr:uid="{00000000-0005-0000-0000-0000C5040000}"/>
    <cellStyle name="Accent3 10" xfId="1239" xr:uid="{00000000-0005-0000-0000-0000C6040000}"/>
    <cellStyle name="Accent3 2" xfId="1240" xr:uid="{00000000-0005-0000-0000-0000C7040000}"/>
    <cellStyle name="Accent3 2 10" xfId="1241" xr:uid="{00000000-0005-0000-0000-0000C8040000}"/>
    <cellStyle name="Accent3 2 11" xfId="1242" xr:uid="{00000000-0005-0000-0000-0000C9040000}"/>
    <cellStyle name="Accent3 2 2" xfId="1243" xr:uid="{00000000-0005-0000-0000-0000CA040000}"/>
    <cellStyle name="Accent3 2 3" xfId="1244" xr:uid="{00000000-0005-0000-0000-0000CB040000}"/>
    <cellStyle name="Accent3 2 4" xfId="1245" xr:uid="{00000000-0005-0000-0000-0000CC040000}"/>
    <cellStyle name="Accent3 2 5" xfId="1246" xr:uid="{00000000-0005-0000-0000-0000CD040000}"/>
    <cellStyle name="Accent3 2 6" xfId="1247" xr:uid="{00000000-0005-0000-0000-0000CE040000}"/>
    <cellStyle name="Accent3 2 7" xfId="1248" xr:uid="{00000000-0005-0000-0000-0000CF040000}"/>
    <cellStyle name="Accent3 2 8" xfId="1249" xr:uid="{00000000-0005-0000-0000-0000D0040000}"/>
    <cellStyle name="Accent3 2 9" xfId="1250" xr:uid="{00000000-0005-0000-0000-0000D1040000}"/>
    <cellStyle name="Accent3 3" xfId="1251" xr:uid="{00000000-0005-0000-0000-0000D2040000}"/>
    <cellStyle name="Accent3 3 10" xfId="1252" xr:uid="{00000000-0005-0000-0000-0000D3040000}"/>
    <cellStyle name="Accent3 3 11" xfId="1253" xr:uid="{00000000-0005-0000-0000-0000D4040000}"/>
    <cellStyle name="Accent3 3 2" xfId="1254" xr:uid="{00000000-0005-0000-0000-0000D5040000}"/>
    <cellStyle name="Accent3 3 3" xfId="1255" xr:uid="{00000000-0005-0000-0000-0000D6040000}"/>
    <cellStyle name="Accent3 3 4" xfId="1256" xr:uid="{00000000-0005-0000-0000-0000D7040000}"/>
    <cellStyle name="Accent3 3 5" xfId="1257" xr:uid="{00000000-0005-0000-0000-0000D8040000}"/>
    <cellStyle name="Accent3 3 6" xfId="1258" xr:uid="{00000000-0005-0000-0000-0000D9040000}"/>
    <cellStyle name="Accent3 3 7" xfId="1259" xr:uid="{00000000-0005-0000-0000-0000DA040000}"/>
    <cellStyle name="Accent3 3 8" xfId="1260" xr:uid="{00000000-0005-0000-0000-0000DB040000}"/>
    <cellStyle name="Accent3 3 9" xfId="1261" xr:uid="{00000000-0005-0000-0000-0000DC040000}"/>
    <cellStyle name="Accent3 4" xfId="1262" xr:uid="{00000000-0005-0000-0000-0000DD040000}"/>
    <cellStyle name="Accent3 4 10" xfId="1263" xr:uid="{00000000-0005-0000-0000-0000DE040000}"/>
    <cellStyle name="Accent3 4 11" xfId="1264" xr:uid="{00000000-0005-0000-0000-0000DF040000}"/>
    <cellStyle name="Accent3 4 2" xfId="1265" xr:uid="{00000000-0005-0000-0000-0000E0040000}"/>
    <cellStyle name="Accent3 4 3" xfId="1266" xr:uid="{00000000-0005-0000-0000-0000E1040000}"/>
    <cellStyle name="Accent3 4 4" xfId="1267" xr:uid="{00000000-0005-0000-0000-0000E2040000}"/>
    <cellStyle name="Accent3 4 5" xfId="1268" xr:uid="{00000000-0005-0000-0000-0000E3040000}"/>
    <cellStyle name="Accent3 4 6" xfId="1269" xr:uid="{00000000-0005-0000-0000-0000E4040000}"/>
    <cellStyle name="Accent3 4 7" xfId="1270" xr:uid="{00000000-0005-0000-0000-0000E5040000}"/>
    <cellStyle name="Accent3 4 8" xfId="1271" xr:uid="{00000000-0005-0000-0000-0000E6040000}"/>
    <cellStyle name="Accent3 4 9" xfId="1272" xr:uid="{00000000-0005-0000-0000-0000E7040000}"/>
    <cellStyle name="Accent3 5" xfId="1273" xr:uid="{00000000-0005-0000-0000-0000E8040000}"/>
    <cellStyle name="Accent3 5 10" xfId="1274" xr:uid="{00000000-0005-0000-0000-0000E9040000}"/>
    <cellStyle name="Accent3 5 11" xfId="1275" xr:uid="{00000000-0005-0000-0000-0000EA040000}"/>
    <cellStyle name="Accent3 5 2" xfId="1276" xr:uid="{00000000-0005-0000-0000-0000EB040000}"/>
    <cellStyle name="Accent3 5 3" xfId="1277" xr:uid="{00000000-0005-0000-0000-0000EC040000}"/>
    <cellStyle name="Accent3 5 4" xfId="1278" xr:uid="{00000000-0005-0000-0000-0000ED040000}"/>
    <cellStyle name="Accent3 5 5" xfId="1279" xr:uid="{00000000-0005-0000-0000-0000EE040000}"/>
    <cellStyle name="Accent3 5 6" xfId="1280" xr:uid="{00000000-0005-0000-0000-0000EF040000}"/>
    <cellStyle name="Accent3 5 7" xfId="1281" xr:uid="{00000000-0005-0000-0000-0000F0040000}"/>
    <cellStyle name="Accent3 5 8" xfId="1282" xr:uid="{00000000-0005-0000-0000-0000F1040000}"/>
    <cellStyle name="Accent3 5 9" xfId="1283" xr:uid="{00000000-0005-0000-0000-0000F2040000}"/>
    <cellStyle name="Accent3 6" xfId="1284" xr:uid="{00000000-0005-0000-0000-0000F3040000}"/>
    <cellStyle name="Accent3 6 10" xfId="1285" xr:uid="{00000000-0005-0000-0000-0000F4040000}"/>
    <cellStyle name="Accent3 6 11" xfId="1286" xr:uid="{00000000-0005-0000-0000-0000F5040000}"/>
    <cellStyle name="Accent3 6 2" xfId="1287" xr:uid="{00000000-0005-0000-0000-0000F6040000}"/>
    <cellStyle name="Accent3 6 3" xfId="1288" xr:uid="{00000000-0005-0000-0000-0000F7040000}"/>
    <cellStyle name="Accent3 6 4" xfId="1289" xr:uid="{00000000-0005-0000-0000-0000F8040000}"/>
    <cellStyle name="Accent3 6 5" xfId="1290" xr:uid="{00000000-0005-0000-0000-0000F9040000}"/>
    <cellStyle name="Accent3 6 6" xfId="1291" xr:uid="{00000000-0005-0000-0000-0000FA040000}"/>
    <cellStyle name="Accent3 6 7" xfId="1292" xr:uid="{00000000-0005-0000-0000-0000FB040000}"/>
    <cellStyle name="Accent3 6 8" xfId="1293" xr:uid="{00000000-0005-0000-0000-0000FC040000}"/>
    <cellStyle name="Accent3 6 9" xfId="1294" xr:uid="{00000000-0005-0000-0000-0000FD040000}"/>
    <cellStyle name="Accent3 7" xfId="1295" xr:uid="{00000000-0005-0000-0000-0000FE040000}"/>
    <cellStyle name="Accent3 8" xfId="1296" xr:uid="{00000000-0005-0000-0000-0000FF040000}"/>
    <cellStyle name="Accent3 9" xfId="1297" xr:uid="{00000000-0005-0000-0000-000000050000}"/>
    <cellStyle name="Accent4 10" xfId="1298" xr:uid="{00000000-0005-0000-0000-000001050000}"/>
    <cellStyle name="Accent4 2" xfId="1299" xr:uid="{00000000-0005-0000-0000-000002050000}"/>
    <cellStyle name="Accent4 2 10" xfId="1300" xr:uid="{00000000-0005-0000-0000-000003050000}"/>
    <cellStyle name="Accent4 2 11" xfId="1301" xr:uid="{00000000-0005-0000-0000-000004050000}"/>
    <cellStyle name="Accent4 2 2" xfId="1302" xr:uid="{00000000-0005-0000-0000-000005050000}"/>
    <cellStyle name="Accent4 2 3" xfId="1303" xr:uid="{00000000-0005-0000-0000-000006050000}"/>
    <cellStyle name="Accent4 2 4" xfId="1304" xr:uid="{00000000-0005-0000-0000-000007050000}"/>
    <cellStyle name="Accent4 2 5" xfId="1305" xr:uid="{00000000-0005-0000-0000-000008050000}"/>
    <cellStyle name="Accent4 2 6" xfId="1306" xr:uid="{00000000-0005-0000-0000-000009050000}"/>
    <cellStyle name="Accent4 2 7" xfId="1307" xr:uid="{00000000-0005-0000-0000-00000A050000}"/>
    <cellStyle name="Accent4 2 8" xfId="1308" xr:uid="{00000000-0005-0000-0000-00000B050000}"/>
    <cellStyle name="Accent4 2 9" xfId="1309" xr:uid="{00000000-0005-0000-0000-00000C050000}"/>
    <cellStyle name="Accent4 3" xfId="1310" xr:uid="{00000000-0005-0000-0000-00000D050000}"/>
    <cellStyle name="Accent4 3 10" xfId="1311" xr:uid="{00000000-0005-0000-0000-00000E050000}"/>
    <cellStyle name="Accent4 3 11" xfId="1312" xr:uid="{00000000-0005-0000-0000-00000F050000}"/>
    <cellStyle name="Accent4 3 2" xfId="1313" xr:uid="{00000000-0005-0000-0000-000010050000}"/>
    <cellStyle name="Accent4 3 3" xfId="1314" xr:uid="{00000000-0005-0000-0000-000011050000}"/>
    <cellStyle name="Accent4 3 4" xfId="1315" xr:uid="{00000000-0005-0000-0000-000012050000}"/>
    <cellStyle name="Accent4 3 5" xfId="1316" xr:uid="{00000000-0005-0000-0000-000013050000}"/>
    <cellStyle name="Accent4 3 6" xfId="1317" xr:uid="{00000000-0005-0000-0000-000014050000}"/>
    <cellStyle name="Accent4 3 7" xfId="1318" xr:uid="{00000000-0005-0000-0000-000015050000}"/>
    <cellStyle name="Accent4 3 8" xfId="1319" xr:uid="{00000000-0005-0000-0000-000016050000}"/>
    <cellStyle name="Accent4 3 9" xfId="1320" xr:uid="{00000000-0005-0000-0000-000017050000}"/>
    <cellStyle name="Accent4 4" xfId="1321" xr:uid="{00000000-0005-0000-0000-000018050000}"/>
    <cellStyle name="Accent4 4 10" xfId="1322" xr:uid="{00000000-0005-0000-0000-000019050000}"/>
    <cellStyle name="Accent4 4 11" xfId="1323" xr:uid="{00000000-0005-0000-0000-00001A050000}"/>
    <cellStyle name="Accent4 4 2" xfId="1324" xr:uid="{00000000-0005-0000-0000-00001B050000}"/>
    <cellStyle name="Accent4 4 3" xfId="1325" xr:uid="{00000000-0005-0000-0000-00001C050000}"/>
    <cellStyle name="Accent4 4 4" xfId="1326" xr:uid="{00000000-0005-0000-0000-00001D050000}"/>
    <cellStyle name="Accent4 4 5" xfId="1327" xr:uid="{00000000-0005-0000-0000-00001E050000}"/>
    <cellStyle name="Accent4 4 6" xfId="1328" xr:uid="{00000000-0005-0000-0000-00001F050000}"/>
    <cellStyle name="Accent4 4 7" xfId="1329" xr:uid="{00000000-0005-0000-0000-000020050000}"/>
    <cellStyle name="Accent4 4 8" xfId="1330" xr:uid="{00000000-0005-0000-0000-000021050000}"/>
    <cellStyle name="Accent4 4 9" xfId="1331" xr:uid="{00000000-0005-0000-0000-000022050000}"/>
    <cellStyle name="Accent4 5" xfId="1332" xr:uid="{00000000-0005-0000-0000-000023050000}"/>
    <cellStyle name="Accent4 5 10" xfId="1333" xr:uid="{00000000-0005-0000-0000-000024050000}"/>
    <cellStyle name="Accent4 5 11" xfId="1334" xr:uid="{00000000-0005-0000-0000-000025050000}"/>
    <cellStyle name="Accent4 5 2" xfId="1335" xr:uid="{00000000-0005-0000-0000-000026050000}"/>
    <cellStyle name="Accent4 5 3" xfId="1336" xr:uid="{00000000-0005-0000-0000-000027050000}"/>
    <cellStyle name="Accent4 5 4" xfId="1337" xr:uid="{00000000-0005-0000-0000-000028050000}"/>
    <cellStyle name="Accent4 5 5" xfId="1338" xr:uid="{00000000-0005-0000-0000-000029050000}"/>
    <cellStyle name="Accent4 5 6" xfId="1339" xr:uid="{00000000-0005-0000-0000-00002A050000}"/>
    <cellStyle name="Accent4 5 7" xfId="1340" xr:uid="{00000000-0005-0000-0000-00002B050000}"/>
    <cellStyle name="Accent4 5 8" xfId="1341" xr:uid="{00000000-0005-0000-0000-00002C050000}"/>
    <cellStyle name="Accent4 5 9" xfId="1342" xr:uid="{00000000-0005-0000-0000-00002D050000}"/>
    <cellStyle name="Accent4 6" xfId="1343" xr:uid="{00000000-0005-0000-0000-00002E050000}"/>
    <cellStyle name="Accent4 6 10" xfId="1344" xr:uid="{00000000-0005-0000-0000-00002F050000}"/>
    <cellStyle name="Accent4 6 11" xfId="1345" xr:uid="{00000000-0005-0000-0000-000030050000}"/>
    <cellStyle name="Accent4 6 2" xfId="1346" xr:uid="{00000000-0005-0000-0000-000031050000}"/>
    <cellStyle name="Accent4 6 3" xfId="1347" xr:uid="{00000000-0005-0000-0000-000032050000}"/>
    <cellStyle name="Accent4 6 4" xfId="1348" xr:uid="{00000000-0005-0000-0000-000033050000}"/>
    <cellStyle name="Accent4 6 5" xfId="1349" xr:uid="{00000000-0005-0000-0000-000034050000}"/>
    <cellStyle name="Accent4 6 6" xfId="1350" xr:uid="{00000000-0005-0000-0000-000035050000}"/>
    <cellStyle name="Accent4 6 7" xfId="1351" xr:uid="{00000000-0005-0000-0000-000036050000}"/>
    <cellStyle name="Accent4 6 8" xfId="1352" xr:uid="{00000000-0005-0000-0000-000037050000}"/>
    <cellStyle name="Accent4 6 9" xfId="1353" xr:uid="{00000000-0005-0000-0000-000038050000}"/>
    <cellStyle name="Accent4 7" xfId="1354" xr:uid="{00000000-0005-0000-0000-000039050000}"/>
    <cellStyle name="Accent4 8" xfId="1355" xr:uid="{00000000-0005-0000-0000-00003A050000}"/>
    <cellStyle name="Accent4 9" xfId="1356" xr:uid="{00000000-0005-0000-0000-00003B050000}"/>
    <cellStyle name="Accent5 10" xfId="1357" xr:uid="{00000000-0005-0000-0000-00003C050000}"/>
    <cellStyle name="Accent5 2" xfId="1358" xr:uid="{00000000-0005-0000-0000-00003D050000}"/>
    <cellStyle name="Accent5 2 10" xfId="1359" xr:uid="{00000000-0005-0000-0000-00003E050000}"/>
    <cellStyle name="Accent5 2 11" xfId="1360" xr:uid="{00000000-0005-0000-0000-00003F050000}"/>
    <cellStyle name="Accent5 2 2" xfId="1361" xr:uid="{00000000-0005-0000-0000-000040050000}"/>
    <cellStyle name="Accent5 2 3" xfId="1362" xr:uid="{00000000-0005-0000-0000-000041050000}"/>
    <cellStyle name="Accent5 2 4" xfId="1363" xr:uid="{00000000-0005-0000-0000-000042050000}"/>
    <cellStyle name="Accent5 2 5" xfId="1364" xr:uid="{00000000-0005-0000-0000-000043050000}"/>
    <cellStyle name="Accent5 2 6" xfId="1365" xr:uid="{00000000-0005-0000-0000-000044050000}"/>
    <cellStyle name="Accent5 2 7" xfId="1366" xr:uid="{00000000-0005-0000-0000-000045050000}"/>
    <cellStyle name="Accent5 2 8" xfId="1367" xr:uid="{00000000-0005-0000-0000-000046050000}"/>
    <cellStyle name="Accent5 2 9" xfId="1368" xr:uid="{00000000-0005-0000-0000-000047050000}"/>
    <cellStyle name="Accent5 3" xfId="1369" xr:uid="{00000000-0005-0000-0000-000048050000}"/>
    <cellStyle name="Accent5 3 10" xfId="1370" xr:uid="{00000000-0005-0000-0000-000049050000}"/>
    <cellStyle name="Accent5 3 11" xfId="1371" xr:uid="{00000000-0005-0000-0000-00004A050000}"/>
    <cellStyle name="Accent5 3 2" xfId="1372" xr:uid="{00000000-0005-0000-0000-00004B050000}"/>
    <cellStyle name="Accent5 3 3" xfId="1373" xr:uid="{00000000-0005-0000-0000-00004C050000}"/>
    <cellStyle name="Accent5 3 4" xfId="1374" xr:uid="{00000000-0005-0000-0000-00004D050000}"/>
    <cellStyle name="Accent5 3 5" xfId="1375" xr:uid="{00000000-0005-0000-0000-00004E050000}"/>
    <cellStyle name="Accent5 3 6" xfId="1376" xr:uid="{00000000-0005-0000-0000-00004F050000}"/>
    <cellStyle name="Accent5 3 7" xfId="1377" xr:uid="{00000000-0005-0000-0000-000050050000}"/>
    <cellStyle name="Accent5 3 8" xfId="1378" xr:uid="{00000000-0005-0000-0000-000051050000}"/>
    <cellStyle name="Accent5 3 9" xfId="1379" xr:uid="{00000000-0005-0000-0000-000052050000}"/>
    <cellStyle name="Accent5 4" xfId="1380" xr:uid="{00000000-0005-0000-0000-000053050000}"/>
    <cellStyle name="Accent5 4 10" xfId="1381" xr:uid="{00000000-0005-0000-0000-000054050000}"/>
    <cellStyle name="Accent5 4 11" xfId="1382" xr:uid="{00000000-0005-0000-0000-000055050000}"/>
    <cellStyle name="Accent5 4 2" xfId="1383" xr:uid="{00000000-0005-0000-0000-000056050000}"/>
    <cellStyle name="Accent5 4 3" xfId="1384" xr:uid="{00000000-0005-0000-0000-000057050000}"/>
    <cellStyle name="Accent5 4 4" xfId="1385" xr:uid="{00000000-0005-0000-0000-000058050000}"/>
    <cellStyle name="Accent5 4 5" xfId="1386" xr:uid="{00000000-0005-0000-0000-000059050000}"/>
    <cellStyle name="Accent5 4 6" xfId="1387" xr:uid="{00000000-0005-0000-0000-00005A050000}"/>
    <cellStyle name="Accent5 4 7" xfId="1388" xr:uid="{00000000-0005-0000-0000-00005B050000}"/>
    <cellStyle name="Accent5 4 8" xfId="1389" xr:uid="{00000000-0005-0000-0000-00005C050000}"/>
    <cellStyle name="Accent5 4 9" xfId="1390" xr:uid="{00000000-0005-0000-0000-00005D050000}"/>
    <cellStyle name="Accent5 5" xfId="1391" xr:uid="{00000000-0005-0000-0000-00005E050000}"/>
    <cellStyle name="Accent5 5 10" xfId="1392" xr:uid="{00000000-0005-0000-0000-00005F050000}"/>
    <cellStyle name="Accent5 5 11" xfId="1393" xr:uid="{00000000-0005-0000-0000-000060050000}"/>
    <cellStyle name="Accent5 5 2" xfId="1394" xr:uid="{00000000-0005-0000-0000-000061050000}"/>
    <cellStyle name="Accent5 5 3" xfId="1395" xr:uid="{00000000-0005-0000-0000-000062050000}"/>
    <cellStyle name="Accent5 5 4" xfId="1396" xr:uid="{00000000-0005-0000-0000-000063050000}"/>
    <cellStyle name="Accent5 5 5" xfId="1397" xr:uid="{00000000-0005-0000-0000-000064050000}"/>
    <cellStyle name="Accent5 5 6" xfId="1398" xr:uid="{00000000-0005-0000-0000-000065050000}"/>
    <cellStyle name="Accent5 5 7" xfId="1399" xr:uid="{00000000-0005-0000-0000-000066050000}"/>
    <cellStyle name="Accent5 5 8" xfId="1400" xr:uid="{00000000-0005-0000-0000-000067050000}"/>
    <cellStyle name="Accent5 5 9" xfId="1401" xr:uid="{00000000-0005-0000-0000-000068050000}"/>
    <cellStyle name="Accent5 6" xfId="1402" xr:uid="{00000000-0005-0000-0000-000069050000}"/>
    <cellStyle name="Accent5 6 10" xfId="1403" xr:uid="{00000000-0005-0000-0000-00006A050000}"/>
    <cellStyle name="Accent5 6 11" xfId="1404" xr:uid="{00000000-0005-0000-0000-00006B050000}"/>
    <cellStyle name="Accent5 6 2" xfId="1405" xr:uid="{00000000-0005-0000-0000-00006C050000}"/>
    <cellStyle name="Accent5 6 3" xfId="1406" xr:uid="{00000000-0005-0000-0000-00006D050000}"/>
    <cellStyle name="Accent5 6 4" xfId="1407" xr:uid="{00000000-0005-0000-0000-00006E050000}"/>
    <cellStyle name="Accent5 6 5" xfId="1408" xr:uid="{00000000-0005-0000-0000-00006F050000}"/>
    <cellStyle name="Accent5 6 6" xfId="1409" xr:uid="{00000000-0005-0000-0000-000070050000}"/>
    <cellStyle name="Accent5 6 7" xfId="1410" xr:uid="{00000000-0005-0000-0000-000071050000}"/>
    <cellStyle name="Accent5 6 8" xfId="1411" xr:uid="{00000000-0005-0000-0000-000072050000}"/>
    <cellStyle name="Accent5 6 9" xfId="1412" xr:uid="{00000000-0005-0000-0000-000073050000}"/>
    <cellStyle name="Accent5 7" xfId="1413" xr:uid="{00000000-0005-0000-0000-000074050000}"/>
    <cellStyle name="Accent5 8" xfId="1414" xr:uid="{00000000-0005-0000-0000-000075050000}"/>
    <cellStyle name="Accent5 9" xfId="1415" xr:uid="{00000000-0005-0000-0000-000076050000}"/>
    <cellStyle name="Accent6 10" xfId="1416" xr:uid="{00000000-0005-0000-0000-000077050000}"/>
    <cellStyle name="Accent6 2" xfId="1417" xr:uid="{00000000-0005-0000-0000-000078050000}"/>
    <cellStyle name="Accent6 2 10" xfId="1418" xr:uid="{00000000-0005-0000-0000-000079050000}"/>
    <cellStyle name="Accent6 2 11" xfId="1419" xr:uid="{00000000-0005-0000-0000-00007A050000}"/>
    <cellStyle name="Accent6 2 2" xfId="1420" xr:uid="{00000000-0005-0000-0000-00007B050000}"/>
    <cellStyle name="Accent6 2 3" xfId="1421" xr:uid="{00000000-0005-0000-0000-00007C050000}"/>
    <cellStyle name="Accent6 2 4" xfId="1422" xr:uid="{00000000-0005-0000-0000-00007D050000}"/>
    <cellStyle name="Accent6 2 5" xfId="1423" xr:uid="{00000000-0005-0000-0000-00007E050000}"/>
    <cellStyle name="Accent6 2 6" xfId="1424" xr:uid="{00000000-0005-0000-0000-00007F050000}"/>
    <cellStyle name="Accent6 2 7" xfId="1425" xr:uid="{00000000-0005-0000-0000-000080050000}"/>
    <cellStyle name="Accent6 2 8" xfId="1426" xr:uid="{00000000-0005-0000-0000-000081050000}"/>
    <cellStyle name="Accent6 2 9" xfId="1427" xr:uid="{00000000-0005-0000-0000-000082050000}"/>
    <cellStyle name="Accent6 3" xfId="1428" xr:uid="{00000000-0005-0000-0000-000083050000}"/>
    <cellStyle name="Accent6 3 10" xfId="1429" xr:uid="{00000000-0005-0000-0000-000084050000}"/>
    <cellStyle name="Accent6 3 11" xfId="1430" xr:uid="{00000000-0005-0000-0000-000085050000}"/>
    <cellStyle name="Accent6 3 2" xfId="1431" xr:uid="{00000000-0005-0000-0000-000086050000}"/>
    <cellStyle name="Accent6 3 3" xfId="1432" xr:uid="{00000000-0005-0000-0000-000087050000}"/>
    <cellStyle name="Accent6 3 4" xfId="1433" xr:uid="{00000000-0005-0000-0000-000088050000}"/>
    <cellStyle name="Accent6 3 5" xfId="1434" xr:uid="{00000000-0005-0000-0000-000089050000}"/>
    <cellStyle name="Accent6 3 6" xfId="1435" xr:uid="{00000000-0005-0000-0000-00008A050000}"/>
    <cellStyle name="Accent6 3 7" xfId="1436" xr:uid="{00000000-0005-0000-0000-00008B050000}"/>
    <cellStyle name="Accent6 3 8" xfId="1437" xr:uid="{00000000-0005-0000-0000-00008C050000}"/>
    <cellStyle name="Accent6 3 9" xfId="1438" xr:uid="{00000000-0005-0000-0000-00008D050000}"/>
    <cellStyle name="Accent6 4" xfId="1439" xr:uid="{00000000-0005-0000-0000-00008E050000}"/>
    <cellStyle name="Accent6 4 10" xfId="1440" xr:uid="{00000000-0005-0000-0000-00008F050000}"/>
    <cellStyle name="Accent6 4 11" xfId="1441" xr:uid="{00000000-0005-0000-0000-000090050000}"/>
    <cellStyle name="Accent6 4 2" xfId="1442" xr:uid="{00000000-0005-0000-0000-000091050000}"/>
    <cellStyle name="Accent6 4 3" xfId="1443" xr:uid="{00000000-0005-0000-0000-000092050000}"/>
    <cellStyle name="Accent6 4 4" xfId="1444" xr:uid="{00000000-0005-0000-0000-000093050000}"/>
    <cellStyle name="Accent6 4 5" xfId="1445" xr:uid="{00000000-0005-0000-0000-000094050000}"/>
    <cellStyle name="Accent6 4 6" xfId="1446" xr:uid="{00000000-0005-0000-0000-000095050000}"/>
    <cellStyle name="Accent6 4 7" xfId="1447" xr:uid="{00000000-0005-0000-0000-000096050000}"/>
    <cellStyle name="Accent6 4 8" xfId="1448" xr:uid="{00000000-0005-0000-0000-000097050000}"/>
    <cellStyle name="Accent6 4 9" xfId="1449" xr:uid="{00000000-0005-0000-0000-000098050000}"/>
    <cellStyle name="Accent6 5" xfId="1450" xr:uid="{00000000-0005-0000-0000-000099050000}"/>
    <cellStyle name="Accent6 5 10" xfId="1451" xr:uid="{00000000-0005-0000-0000-00009A050000}"/>
    <cellStyle name="Accent6 5 11" xfId="1452" xr:uid="{00000000-0005-0000-0000-00009B050000}"/>
    <cellStyle name="Accent6 5 2" xfId="1453" xr:uid="{00000000-0005-0000-0000-00009C050000}"/>
    <cellStyle name="Accent6 5 3" xfId="1454" xr:uid="{00000000-0005-0000-0000-00009D050000}"/>
    <cellStyle name="Accent6 5 4" xfId="1455" xr:uid="{00000000-0005-0000-0000-00009E050000}"/>
    <cellStyle name="Accent6 5 5" xfId="1456" xr:uid="{00000000-0005-0000-0000-00009F050000}"/>
    <cellStyle name="Accent6 5 6" xfId="1457" xr:uid="{00000000-0005-0000-0000-0000A0050000}"/>
    <cellStyle name="Accent6 5 7" xfId="1458" xr:uid="{00000000-0005-0000-0000-0000A1050000}"/>
    <cellStyle name="Accent6 5 8" xfId="1459" xr:uid="{00000000-0005-0000-0000-0000A2050000}"/>
    <cellStyle name="Accent6 5 9" xfId="1460" xr:uid="{00000000-0005-0000-0000-0000A3050000}"/>
    <cellStyle name="Accent6 6" xfId="1461" xr:uid="{00000000-0005-0000-0000-0000A4050000}"/>
    <cellStyle name="Accent6 6 10" xfId="1462" xr:uid="{00000000-0005-0000-0000-0000A5050000}"/>
    <cellStyle name="Accent6 6 11" xfId="1463" xr:uid="{00000000-0005-0000-0000-0000A6050000}"/>
    <cellStyle name="Accent6 6 2" xfId="1464" xr:uid="{00000000-0005-0000-0000-0000A7050000}"/>
    <cellStyle name="Accent6 6 3" xfId="1465" xr:uid="{00000000-0005-0000-0000-0000A8050000}"/>
    <cellStyle name="Accent6 6 4" xfId="1466" xr:uid="{00000000-0005-0000-0000-0000A9050000}"/>
    <cellStyle name="Accent6 6 5" xfId="1467" xr:uid="{00000000-0005-0000-0000-0000AA050000}"/>
    <cellStyle name="Accent6 6 6" xfId="1468" xr:uid="{00000000-0005-0000-0000-0000AB050000}"/>
    <cellStyle name="Accent6 6 7" xfId="1469" xr:uid="{00000000-0005-0000-0000-0000AC050000}"/>
    <cellStyle name="Accent6 6 8" xfId="1470" xr:uid="{00000000-0005-0000-0000-0000AD050000}"/>
    <cellStyle name="Accent6 6 9" xfId="1471" xr:uid="{00000000-0005-0000-0000-0000AE050000}"/>
    <cellStyle name="Accent6 7" xfId="1472" xr:uid="{00000000-0005-0000-0000-0000AF050000}"/>
    <cellStyle name="Accent6 8" xfId="1473" xr:uid="{00000000-0005-0000-0000-0000B0050000}"/>
    <cellStyle name="Accent6 9" xfId="1474" xr:uid="{00000000-0005-0000-0000-0000B1050000}"/>
    <cellStyle name="AggOrange_CRFReport-template" xfId="1475" xr:uid="{00000000-0005-0000-0000-0000B2050000}"/>
    <cellStyle name="AggOrange9_CRFReport-template" xfId="1476" xr:uid="{00000000-0005-0000-0000-0000B3050000}"/>
    <cellStyle name="Assumptions" xfId="5521" xr:uid="{00000000-0005-0000-0000-000000000000}"/>
    <cellStyle name="Attrib" xfId="5039" xr:uid="{00000000-0005-0000-0000-0000B4050000}"/>
    <cellStyle name="Attrib 2" xfId="5513" xr:uid="{00000000-0005-0000-0000-0000B5050000}"/>
    <cellStyle name="Bad 10" xfId="1477" xr:uid="{00000000-0005-0000-0000-0000B6050000}"/>
    <cellStyle name="Bad 2" xfId="1478" xr:uid="{00000000-0005-0000-0000-0000B7050000}"/>
    <cellStyle name="Bad 2 10" xfId="1479" xr:uid="{00000000-0005-0000-0000-0000B8050000}"/>
    <cellStyle name="Bad 2 11" xfId="1480" xr:uid="{00000000-0005-0000-0000-0000B9050000}"/>
    <cellStyle name="Bad 2 2" xfId="1481" xr:uid="{00000000-0005-0000-0000-0000BA050000}"/>
    <cellStyle name="Bad 2 3" xfId="1482" xr:uid="{00000000-0005-0000-0000-0000BB050000}"/>
    <cellStyle name="Bad 2 4" xfId="1483" xr:uid="{00000000-0005-0000-0000-0000BC050000}"/>
    <cellStyle name="Bad 2 5" xfId="1484" xr:uid="{00000000-0005-0000-0000-0000BD050000}"/>
    <cellStyle name="Bad 2 6" xfId="1485" xr:uid="{00000000-0005-0000-0000-0000BE050000}"/>
    <cellStyle name="Bad 2 7" xfId="1486" xr:uid="{00000000-0005-0000-0000-0000BF050000}"/>
    <cellStyle name="Bad 2 8" xfId="1487" xr:uid="{00000000-0005-0000-0000-0000C0050000}"/>
    <cellStyle name="Bad 2 9" xfId="1488" xr:uid="{00000000-0005-0000-0000-0000C1050000}"/>
    <cellStyle name="Bad 3" xfId="1489" xr:uid="{00000000-0005-0000-0000-0000C2050000}"/>
    <cellStyle name="Bad 3 10" xfId="1490" xr:uid="{00000000-0005-0000-0000-0000C3050000}"/>
    <cellStyle name="Bad 3 11" xfId="1491" xr:uid="{00000000-0005-0000-0000-0000C4050000}"/>
    <cellStyle name="Bad 3 2" xfId="1492" xr:uid="{00000000-0005-0000-0000-0000C5050000}"/>
    <cellStyle name="Bad 3 3" xfId="1493" xr:uid="{00000000-0005-0000-0000-0000C6050000}"/>
    <cellStyle name="Bad 3 4" xfId="1494" xr:uid="{00000000-0005-0000-0000-0000C7050000}"/>
    <cellStyle name="Bad 3 5" xfId="1495" xr:uid="{00000000-0005-0000-0000-0000C8050000}"/>
    <cellStyle name="Bad 3 6" xfId="1496" xr:uid="{00000000-0005-0000-0000-0000C9050000}"/>
    <cellStyle name="Bad 3 7" xfId="1497" xr:uid="{00000000-0005-0000-0000-0000CA050000}"/>
    <cellStyle name="Bad 3 8" xfId="1498" xr:uid="{00000000-0005-0000-0000-0000CB050000}"/>
    <cellStyle name="Bad 3 9" xfId="1499" xr:uid="{00000000-0005-0000-0000-0000CC050000}"/>
    <cellStyle name="Bad 4" xfId="1500" xr:uid="{00000000-0005-0000-0000-0000CD050000}"/>
    <cellStyle name="Bad 4 10" xfId="1501" xr:uid="{00000000-0005-0000-0000-0000CE050000}"/>
    <cellStyle name="Bad 4 11" xfId="1502" xr:uid="{00000000-0005-0000-0000-0000CF050000}"/>
    <cellStyle name="Bad 4 2" xfId="1503" xr:uid="{00000000-0005-0000-0000-0000D0050000}"/>
    <cellStyle name="Bad 4 3" xfId="1504" xr:uid="{00000000-0005-0000-0000-0000D1050000}"/>
    <cellStyle name="Bad 4 4" xfId="1505" xr:uid="{00000000-0005-0000-0000-0000D2050000}"/>
    <cellStyle name="Bad 4 5" xfId="1506" xr:uid="{00000000-0005-0000-0000-0000D3050000}"/>
    <cellStyle name="Bad 4 6" xfId="1507" xr:uid="{00000000-0005-0000-0000-0000D4050000}"/>
    <cellStyle name="Bad 4 7" xfId="1508" xr:uid="{00000000-0005-0000-0000-0000D5050000}"/>
    <cellStyle name="Bad 4 8" xfId="1509" xr:uid="{00000000-0005-0000-0000-0000D6050000}"/>
    <cellStyle name="Bad 4 9" xfId="1510" xr:uid="{00000000-0005-0000-0000-0000D7050000}"/>
    <cellStyle name="Bad 5" xfId="1511" xr:uid="{00000000-0005-0000-0000-0000D8050000}"/>
    <cellStyle name="Bad 5 10" xfId="1512" xr:uid="{00000000-0005-0000-0000-0000D9050000}"/>
    <cellStyle name="Bad 5 11" xfId="1513" xr:uid="{00000000-0005-0000-0000-0000DA050000}"/>
    <cellStyle name="Bad 5 2" xfId="1514" xr:uid="{00000000-0005-0000-0000-0000DB050000}"/>
    <cellStyle name="Bad 5 3" xfId="1515" xr:uid="{00000000-0005-0000-0000-0000DC050000}"/>
    <cellStyle name="Bad 5 4" xfId="1516" xr:uid="{00000000-0005-0000-0000-0000DD050000}"/>
    <cellStyle name="Bad 5 5" xfId="1517" xr:uid="{00000000-0005-0000-0000-0000DE050000}"/>
    <cellStyle name="Bad 5 6" xfId="1518" xr:uid="{00000000-0005-0000-0000-0000DF050000}"/>
    <cellStyle name="Bad 5 7" xfId="1519" xr:uid="{00000000-0005-0000-0000-0000E0050000}"/>
    <cellStyle name="Bad 5 8" xfId="1520" xr:uid="{00000000-0005-0000-0000-0000E1050000}"/>
    <cellStyle name="Bad 5 9" xfId="1521" xr:uid="{00000000-0005-0000-0000-0000E2050000}"/>
    <cellStyle name="Bad 6" xfId="1522" xr:uid="{00000000-0005-0000-0000-0000E3050000}"/>
    <cellStyle name="Bad 6 10" xfId="1523" xr:uid="{00000000-0005-0000-0000-0000E4050000}"/>
    <cellStyle name="Bad 6 11" xfId="1524" xr:uid="{00000000-0005-0000-0000-0000E5050000}"/>
    <cellStyle name="Bad 6 2" xfId="1525" xr:uid="{00000000-0005-0000-0000-0000E6050000}"/>
    <cellStyle name="Bad 6 3" xfId="1526" xr:uid="{00000000-0005-0000-0000-0000E7050000}"/>
    <cellStyle name="Bad 6 4" xfId="1527" xr:uid="{00000000-0005-0000-0000-0000E8050000}"/>
    <cellStyle name="Bad 6 5" xfId="1528" xr:uid="{00000000-0005-0000-0000-0000E9050000}"/>
    <cellStyle name="Bad 6 6" xfId="1529" xr:uid="{00000000-0005-0000-0000-0000EA050000}"/>
    <cellStyle name="Bad 6 7" xfId="1530" xr:uid="{00000000-0005-0000-0000-0000EB050000}"/>
    <cellStyle name="Bad 6 8" xfId="1531" xr:uid="{00000000-0005-0000-0000-0000EC050000}"/>
    <cellStyle name="Bad 6 9" xfId="1532" xr:uid="{00000000-0005-0000-0000-0000ED050000}"/>
    <cellStyle name="Bad 7" xfId="1533" xr:uid="{00000000-0005-0000-0000-0000EE050000}"/>
    <cellStyle name="Bad 8" xfId="1534" xr:uid="{00000000-0005-0000-0000-0000EF050000}"/>
    <cellStyle name="Bad 9" xfId="1535" xr:uid="{00000000-0005-0000-0000-0000F0050000}"/>
    <cellStyle name="Bevitel" xfId="28" xr:uid="{00000000-0005-0000-0000-0000F1050000}"/>
    <cellStyle name="Bevitel 2" xfId="3641" xr:uid="{00000000-0005-0000-0000-0000F2050000}"/>
    <cellStyle name="Bevitel 2 2" xfId="4520" xr:uid="{00000000-0005-0000-0000-0000F3050000}"/>
    <cellStyle name="Bevitel 2 3" xfId="4513" xr:uid="{00000000-0005-0000-0000-0000F4050000}"/>
    <cellStyle name="Calcolo" xfId="4307" xr:uid="{00000000-0005-0000-0000-0000F5050000}"/>
    <cellStyle name="Calcolo 2" xfId="5035" xr:uid="{00000000-0005-0000-0000-0000F6050000}"/>
    <cellStyle name="Calcolo 3" xfId="5510" xr:uid="{00000000-0005-0000-0000-0000F7050000}"/>
    <cellStyle name="Calc-Some-Ext" xfId="5040" xr:uid="{00000000-0005-0000-0000-0000F8050000}"/>
    <cellStyle name="Calc-Some-Ext 2" xfId="5514" xr:uid="{00000000-0005-0000-0000-0000F9050000}"/>
    <cellStyle name="Calc-Some-Int" xfId="5529" xr:uid="{00000000-0005-0000-0000-000004000000}"/>
    <cellStyle name="Calculation 10" xfId="1536" xr:uid="{00000000-0005-0000-0000-0000FA050000}"/>
    <cellStyle name="Calculation 10 2" xfId="3280" xr:uid="{00000000-0005-0000-0000-0000FB050000}"/>
    <cellStyle name="Calculation 10 2 2" xfId="3969" xr:uid="{00000000-0005-0000-0000-0000FC050000}"/>
    <cellStyle name="Calculation 10 2 2 2" xfId="4781" xr:uid="{00000000-0005-0000-0000-0000FD050000}"/>
    <cellStyle name="Calculation 10 2 2 3" xfId="5195" xr:uid="{00000000-0005-0000-0000-0000FE050000}"/>
    <cellStyle name="Calculation 10 3" xfId="3646" xr:uid="{00000000-0005-0000-0000-0000FF050000}"/>
    <cellStyle name="Calculation 10 3 2" xfId="4524" xr:uid="{00000000-0005-0000-0000-000000060000}"/>
    <cellStyle name="Calculation 10 3 3" xfId="4508" xr:uid="{00000000-0005-0000-0000-000001060000}"/>
    <cellStyle name="Calculation 2" xfId="1537" xr:uid="{00000000-0005-0000-0000-000002060000}"/>
    <cellStyle name="Calculation 2 10" xfId="1538" xr:uid="{00000000-0005-0000-0000-000003060000}"/>
    <cellStyle name="Calculation 2 10 2" xfId="3282" xr:uid="{00000000-0005-0000-0000-000004060000}"/>
    <cellStyle name="Calculation 2 10 2 2" xfId="3971" xr:uid="{00000000-0005-0000-0000-000005060000}"/>
    <cellStyle name="Calculation 2 10 2 2 2" xfId="4783" xr:uid="{00000000-0005-0000-0000-000006060000}"/>
    <cellStyle name="Calculation 2 10 2 2 3" xfId="5197" xr:uid="{00000000-0005-0000-0000-000007060000}"/>
    <cellStyle name="Calculation 2 10 3" xfId="3648" xr:uid="{00000000-0005-0000-0000-000008060000}"/>
    <cellStyle name="Calculation 2 10 3 2" xfId="4526" xr:uid="{00000000-0005-0000-0000-000009060000}"/>
    <cellStyle name="Calculation 2 10 3 3" xfId="4506" xr:uid="{00000000-0005-0000-0000-00000A060000}"/>
    <cellStyle name="Calculation 2 11" xfId="1539" xr:uid="{00000000-0005-0000-0000-00000B060000}"/>
    <cellStyle name="Calculation 2 11 2" xfId="3283" xr:uid="{00000000-0005-0000-0000-00000C060000}"/>
    <cellStyle name="Calculation 2 11 2 2" xfId="3972" xr:uid="{00000000-0005-0000-0000-00000D060000}"/>
    <cellStyle name="Calculation 2 11 2 2 2" xfId="4784" xr:uid="{00000000-0005-0000-0000-00000E060000}"/>
    <cellStyle name="Calculation 2 11 2 2 3" xfId="5198" xr:uid="{00000000-0005-0000-0000-00000F060000}"/>
    <cellStyle name="Calculation 2 11 3" xfId="3649" xr:uid="{00000000-0005-0000-0000-000010060000}"/>
    <cellStyle name="Calculation 2 11 3 2" xfId="4527" xr:uid="{00000000-0005-0000-0000-000011060000}"/>
    <cellStyle name="Calculation 2 11 3 3" xfId="4505" xr:uid="{00000000-0005-0000-0000-000012060000}"/>
    <cellStyle name="Calculation 2 12" xfId="3281" xr:uid="{00000000-0005-0000-0000-000013060000}"/>
    <cellStyle name="Calculation 2 12 2" xfId="3970" xr:uid="{00000000-0005-0000-0000-000014060000}"/>
    <cellStyle name="Calculation 2 12 2 2" xfId="4782" xr:uid="{00000000-0005-0000-0000-000015060000}"/>
    <cellStyle name="Calculation 2 12 2 3" xfId="5196" xr:uid="{00000000-0005-0000-0000-000016060000}"/>
    <cellStyle name="Calculation 2 13" xfId="3647" xr:uid="{00000000-0005-0000-0000-000017060000}"/>
    <cellStyle name="Calculation 2 13 2" xfId="4525" xr:uid="{00000000-0005-0000-0000-000018060000}"/>
    <cellStyle name="Calculation 2 13 3" xfId="4507" xr:uid="{00000000-0005-0000-0000-000019060000}"/>
    <cellStyle name="Calculation 2 2" xfId="1540" xr:uid="{00000000-0005-0000-0000-00001A060000}"/>
    <cellStyle name="Calculation 2 2 2" xfId="3284" xr:uid="{00000000-0005-0000-0000-00001B060000}"/>
    <cellStyle name="Calculation 2 2 2 2" xfId="3973" xr:uid="{00000000-0005-0000-0000-00001C060000}"/>
    <cellStyle name="Calculation 2 2 2 2 2" xfId="4785" xr:uid="{00000000-0005-0000-0000-00001D060000}"/>
    <cellStyle name="Calculation 2 2 2 2 3" xfId="5199" xr:uid="{00000000-0005-0000-0000-00001E060000}"/>
    <cellStyle name="Calculation 2 2 3" xfId="3650" xr:uid="{00000000-0005-0000-0000-00001F060000}"/>
    <cellStyle name="Calculation 2 2 3 2" xfId="4528" xr:uid="{00000000-0005-0000-0000-000020060000}"/>
    <cellStyle name="Calculation 2 2 3 3" xfId="4504" xr:uid="{00000000-0005-0000-0000-000021060000}"/>
    <cellStyle name="Calculation 2 3" xfId="1541" xr:uid="{00000000-0005-0000-0000-000022060000}"/>
    <cellStyle name="Calculation 2 3 2" xfId="3285" xr:uid="{00000000-0005-0000-0000-000023060000}"/>
    <cellStyle name="Calculation 2 3 2 2" xfId="3974" xr:uid="{00000000-0005-0000-0000-000024060000}"/>
    <cellStyle name="Calculation 2 3 2 2 2" xfId="4786" xr:uid="{00000000-0005-0000-0000-000025060000}"/>
    <cellStyle name="Calculation 2 3 2 2 3" xfId="5200" xr:uid="{00000000-0005-0000-0000-000026060000}"/>
    <cellStyle name="Calculation 2 3 3" xfId="3651" xr:uid="{00000000-0005-0000-0000-000027060000}"/>
    <cellStyle name="Calculation 2 3 3 2" xfId="4529" xr:uid="{00000000-0005-0000-0000-000028060000}"/>
    <cellStyle name="Calculation 2 3 3 3" xfId="4503" xr:uid="{00000000-0005-0000-0000-000029060000}"/>
    <cellStyle name="Calculation 2 4" xfId="1542" xr:uid="{00000000-0005-0000-0000-00002A060000}"/>
    <cellStyle name="Calculation 2 4 2" xfId="3286" xr:uid="{00000000-0005-0000-0000-00002B060000}"/>
    <cellStyle name="Calculation 2 4 2 2" xfId="3975" xr:uid="{00000000-0005-0000-0000-00002C060000}"/>
    <cellStyle name="Calculation 2 4 2 2 2" xfId="4787" xr:uid="{00000000-0005-0000-0000-00002D060000}"/>
    <cellStyle name="Calculation 2 4 2 2 3" xfId="5201" xr:uid="{00000000-0005-0000-0000-00002E060000}"/>
    <cellStyle name="Calculation 2 4 3" xfId="3652" xr:uid="{00000000-0005-0000-0000-00002F060000}"/>
    <cellStyle name="Calculation 2 4 3 2" xfId="4530" xr:uid="{00000000-0005-0000-0000-000030060000}"/>
    <cellStyle name="Calculation 2 4 3 3" xfId="4502" xr:uid="{00000000-0005-0000-0000-000031060000}"/>
    <cellStyle name="Calculation 2 5" xfId="1543" xr:uid="{00000000-0005-0000-0000-000032060000}"/>
    <cellStyle name="Calculation 2 5 2" xfId="3287" xr:uid="{00000000-0005-0000-0000-000033060000}"/>
    <cellStyle name="Calculation 2 5 2 2" xfId="3976" xr:uid="{00000000-0005-0000-0000-000034060000}"/>
    <cellStyle name="Calculation 2 5 2 2 2" xfId="4788" xr:uid="{00000000-0005-0000-0000-000035060000}"/>
    <cellStyle name="Calculation 2 5 2 2 3" xfId="5202" xr:uid="{00000000-0005-0000-0000-000036060000}"/>
    <cellStyle name="Calculation 2 5 3" xfId="3653" xr:uid="{00000000-0005-0000-0000-000037060000}"/>
    <cellStyle name="Calculation 2 5 3 2" xfId="4531" xr:uid="{00000000-0005-0000-0000-000038060000}"/>
    <cellStyle name="Calculation 2 5 3 3" xfId="4501" xr:uid="{00000000-0005-0000-0000-000039060000}"/>
    <cellStyle name="Calculation 2 6" xfId="1544" xr:uid="{00000000-0005-0000-0000-00003A060000}"/>
    <cellStyle name="Calculation 2 6 2" xfId="3288" xr:uid="{00000000-0005-0000-0000-00003B060000}"/>
    <cellStyle name="Calculation 2 6 2 2" xfId="3977" xr:uid="{00000000-0005-0000-0000-00003C060000}"/>
    <cellStyle name="Calculation 2 6 2 2 2" xfId="4789" xr:uid="{00000000-0005-0000-0000-00003D060000}"/>
    <cellStyle name="Calculation 2 6 2 2 3" xfId="5203" xr:uid="{00000000-0005-0000-0000-00003E060000}"/>
    <cellStyle name="Calculation 2 6 3" xfId="3654" xr:uid="{00000000-0005-0000-0000-00003F060000}"/>
    <cellStyle name="Calculation 2 6 3 2" xfId="4532" xr:uid="{00000000-0005-0000-0000-000040060000}"/>
    <cellStyle name="Calculation 2 6 3 3" xfId="4500" xr:uid="{00000000-0005-0000-0000-000041060000}"/>
    <cellStyle name="Calculation 2 7" xfId="1545" xr:uid="{00000000-0005-0000-0000-000042060000}"/>
    <cellStyle name="Calculation 2 7 2" xfId="3289" xr:uid="{00000000-0005-0000-0000-000043060000}"/>
    <cellStyle name="Calculation 2 7 2 2" xfId="3978" xr:uid="{00000000-0005-0000-0000-000044060000}"/>
    <cellStyle name="Calculation 2 7 2 2 2" xfId="4790" xr:uid="{00000000-0005-0000-0000-000045060000}"/>
    <cellStyle name="Calculation 2 7 2 2 3" xfId="5204" xr:uid="{00000000-0005-0000-0000-000046060000}"/>
    <cellStyle name="Calculation 2 7 3" xfId="3655" xr:uid="{00000000-0005-0000-0000-000047060000}"/>
    <cellStyle name="Calculation 2 7 3 2" xfId="4533" xr:uid="{00000000-0005-0000-0000-000048060000}"/>
    <cellStyle name="Calculation 2 7 3 3" xfId="4499" xr:uid="{00000000-0005-0000-0000-000049060000}"/>
    <cellStyle name="Calculation 2 8" xfId="1546" xr:uid="{00000000-0005-0000-0000-00004A060000}"/>
    <cellStyle name="Calculation 2 8 2" xfId="3290" xr:uid="{00000000-0005-0000-0000-00004B060000}"/>
    <cellStyle name="Calculation 2 8 2 2" xfId="3979" xr:uid="{00000000-0005-0000-0000-00004C060000}"/>
    <cellStyle name="Calculation 2 8 2 2 2" xfId="4791" xr:uid="{00000000-0005-0000-0000-00004D060000}"/>
    <cellStyle name="Calculation 2 8 2 2 3" xfId="5205" xr:uid="{00000000-0005-0000-0000-00004E060000}"/>
    <cellStyle name="Calculation 2 8 3" xfId="3656" xr:uid="{00000000-0005-0000-0000-00004F060000}"/>
    <cellStyle name="Calculation 2 8 3 2" xfId="4534" xr:uid="{00000000-0005-0000-0000-000050060000}"/>
    <cellStyle name="Calculation 2 8 3 3" xfId="4498" xr:uid="{00000000-0005-0000-0000-000051060000}"/>
    <cellStyle name="Calculation 2 9" xfId="1547" xr:uid="{00000000-0005-0000-0000-000052060000}"/>
    <cellStyle name="Calculation 2 9 2" xfId="3291" xr:uid="{00000000-0005-0000-0000-000053060000}"/>
    <cellStyle name="Calculation 2 9 2 2" xfId="3980" xr:uid="{00000000-0005-0000-0000-000054060000}"/>
    <cellStyle name="Calculation 2 9 2 2 2" xfId="4792" xr:uid="{00000000-0005-0000-0000-000055060000}"/>
    <cellStyle name="Calculation 2 9 2 2 3" xfId="5206" xr:uid="{00000000-0005-0000-0000-000056060000}"/>
    <cellStyle name="Calculation 2 9 3" xfId="3657" xr:uid="{00000000-0005-0000-0000-000057060000}"/>
    <cellStyle name="Calculation 2 9 3 2" xfId="4535" xr:uid="{00000000-0005-0000-0000-000058060000}"/>
    <cellStyle name="Calculation 2 9 3 3" xfId="4497" xr:uid="{00000000-0005-0000-0000-000059060000}"/>
    <cellStyle name="Calculation 3" xfId="1548" xr:uid="{00000000-0005-0000-0000-00005A060000}"/>
    <cellStyle name="Calculation 3 10" xfId="1549" xr:uid="{00000000-0005-0000-0000-00005B060000}"/>
    <cellStyle name="Calculation 3 10 2" xfId="3293" xr:uid="{00000000-0005-0000-0000-00005C060000}"/>
    <cellStyle name="Calculation 3 10 2 2" xfId="3982" xr:uid="{00000000-0005-0000-0000-00005D060000}"/>
    <cellStyle name="Calculation 3 10 2 2 2" xfId="4794" xr:uid="{00000000-0005-0000-0000-00005E060000}"/>
    <cellStyle name="Calculation 3 10 2 2 3" xfId="5208" xr:uid="{00000000-0005-0000-0000-00005F060000}"/>
    <cellStyle name="Calculation 3 10 3" xfId="3659" xr:uid="{00000000-0005-0000-0000-000060060000}"/>
    <cellStyle name="Calculation 3 10 3 2" xfId="4537" xr:uid="{00000000-0005-0000-0000-000061060000}"/>
    <cellStyle name="Calculation 3 10 3 3" xfId="4495" xr:uid="{00000000-0005-0000-0000-000062060000}"/>
    <cellStyle name="Calculation 3 11" xfId="1550" xr:uid="{00000000-0005-0000-0000-000063060000}"/>
    <cellStyle name="Calculation 3 11 2" xfId="3294" xr:uid="{00000000-0005-0000-0000-000064060000}"/>
    <cellStyle name="Calculation 3 11 2 2" xfId="3983" xr:uid="{00000000-0005-0000-0000-000065060000}"/>
    <cellStyle name="Calculation 3 11 2 2 2" xfId="4795" xr:uid="{00000000-0005-0000-0000-000066060000}"/>
    <cellStyle name="Calculation 3 11 2 2 3" xfId="5209" xr:uid="{00000000-0005-0000-0000-000067060000}"/>
    <cellStyle name="Calculation 3 11 3" xfId="3660" xr:uid="{00000000-0005-0000-0000-000068060000}"/>
    <cellStyle name="Calculation 3 11 3 2" xfId="4538" xr:uid="{00000000-0005-0000-0000-000069060000}"/>
    <cellStyle name="Calculation 3 11 3 3" xfId="4494" xr:uid="{00000000-0005-0000-0000-00006A060000}"/>
    <cellStyle name="Calculation 3 12" xfId="3292" xr:uid="{00000000-0005-0000-0000-00006B060000}"/>
    <cellStyle name="Calculation 3 12 2" xfId="3981" xr:uid="{00000000-0005-0000-0000-00006C060000}"/>
    <cellStyle name="Calculation 3 12 2 2" xfId="4793" xr:uid="{00000000-0005-0000-0000-00006D060000}"/>
    <cellStyle name="Calculation 3 12 2 3" xfId="5207" xr:uid="{00000000-0005-0000-0000-00006E060000}"/>
    <cellStyle name="Calculation 3 13" xfId="3658" xr:uid="{00000000-0005-0000-0000-00006F060000}"/>
    <cellStyle name="Calculation 3 13 2" xfId="4536" xr:uid="{00000000-0005-0000-0000-000070060000}"/>
    <cellStyle name="Calculation 3 13 3" xfId="4496" xr:uid="{00000000-0005-0000-0000-000071060000}"/>
    <cellStyle name="Calculation 3 2" xfId="1551" xr:uid="{00000000-0005-0000-0000-000072060000}"/>
    <cellStyle name="Calculation 3 2 2" xfId="3295" xr:uid="{00000000-0005-0000-0000-000073060000}"/>
    <cellStyle name="Calculation 3 2 2 2" xfId="3984" xr:uid="{00000000-0005-0000-0000-000074060000}"/>
    <cellStyle name="Calculation 3 2 2 2 2" xfId="4796" xr:uid="{00000000-0005-0000-0000-000075060000}"/>
    <cellStyle name="Calculation 3 2 2 2 3" xfId="5210" xr:uid="{00000000-0005-0000-0000-000076060000}"/>
    <cellStyle name="Calculation 3 2 3" xfId="3661" xr:uid="{00000000-0005-0000-0000-000077060000}"/>
    <cellStyle name="Calculation 3 2 3 2" xfId="4539" xr:uid="{00000000-0005-0000-0000-000078060000}"/>
    <cellStyle name="Calculation 3 2 3 3" xfId="4493" xr:uid="{00000000-0005-0000-0000-000079060000}"/>
    <cellStyle name="Calculation 3 3" xfId="1552" xr:uid="{00000000-0005-0000-0000-00007A060000}"/>
    <cellStyle name="Calculation 3 3 2" xfId="3296" xr:uid="{00000000-0005-0000-0000-00007B060000}"/>
    <cellStyle name="Calculation 3 3 2 2" xfId="3985" xr:uid="{00000000-0005-0000-0000-00007C060000}"/>
    <cellStyle name="Calculation 3 3 2 2 2" xfId="4797" xr:uid="{00000000-0005-0000-0000-00007D060000}"/>
    <cellStyle name="Calculation 3 3 2 2 3" xfId="5211" xr:uid="{00000000-0005-0000-0000-00007E060000}"/>
    <cellStyle name="Calculation 3 3 3" xfId="3662" xr:uid="{00000000-0005-0000-0000-00007F060000}"/>
    <cellStyle name="Calculation 3 3 3 2" xfId="4540" xr:uid="{00000000-0005-0000-0000-000080060000}"/>
    <cellStyle name="Calculation 3 3 3 3" xfId="4492" xr:uid="{00000000-0005-0000-0000-000081060000}"/>
    <cellStyle name="Calculation 3 4" xfId="1553" xr:uid="{00000000-0005-0000-0000-000082060000}"/>
    <cellStyle name="Calculation 3 4 2" xfId="3297" xr:uid="{00000000-0005-0000-0000-000083060000}"/>
    <cellStyle name="Calculation 3 4 2 2" xfId="3986" xr:uid="{00000000-0005-0000-0000-000084060000}"/>
    <cellStyle name="Calculation 3 4 2 2 2" xfId="4798" xr:uid="{00000000-0005-0000-0000-000085060000}"/>
    <cellStyle name="Calculation 3 4 2 2 3" xfId="5212" xr:uid="{00000000-0005-0000-0000-000086060000}"/>
    <cellStyle name="Calculation 3 4 3" xfId="3663" xr:uid="{00000000-0005-0000-0000-000087060000}"/>
    <cellStyle name="Calculation 3 4 3 2" xfId="4541" xr:uid="{00000000-0005-0000-0000-000088060000}"/>
    <cellStyle name="Calculation 3 4 3 3" xfId="4491" xr:uid="{00000000-0005-0000-0000-000089060000}"/>
    <cellStyle name="Calculation 3 5" xfId="1554" xr:uid="{00000000-0005-0000-0000-00008A060000}"/>
    <cellStyle name="Calculation 3 5 2" xfId="3298" xr:uid="{00000000-0005-0000-0000-00008B060000}"/>
    <cellStyle name="Calculation 3 5 2 2" xfId="3987" xr:uid="{00000000-0005-0000-0000-00008C060000}"/>
    <cellStyle name="Calculation 3 5 2 2 2" xfId="4799" xr:uid="{00000000-0005-0000-0000-00008D060000}"/>
    <cellStyle name="Calculation 3 5 2 2 3" xfId="5213" xr:uid="{00000000-0005-0000-0000-00008E060000}"/>
    <cellStyle name="Calculation 3 5 3" xfId="3664" xr:uid="{00000000-0005-0000-0000-00008F060000}"/>
    <cellStyle name="Calculation 3 5 3 2" xfId="4542" xr:uid="{00000000-0005-0000-0000-000090060000}"/>
    <cellStyle name="Calculation 3 5 3 3" xfId="4490" xr:uid="{00000000-0005-0000-0000-000091060000}"/>
    <cellStyle name="Calculation 3 6" xfId="1555" xr:uid="{00000000-0005-0000-0000-000092060000}"/>
    <cellStyle name="Calculation 3 6 2" xfId="3299" xr:uid="{00000000-0005-0000-0000-000093060000}"/>
    <cellStyle name="Calculation 3 6 2 2" xfId="3988" xr:uid="{00000000-0005-0000-0000-000094060000}"/>
    <cellStyle name="Calculation 3 6 2 2 2" xfId="4800" xr:uid="{00000000-0005-0000-0000-000095060000}"/>
    <cellStyle name="Calculation 3 6 2 2 3" xfId="5214" xr:uid="{00000000-0005-0000-0000-000096060000}"/>
    <cellStyle name="Calculation 3 6 3" xfId="3665" xr:uid="{00000000-0005-0000-0000-000097060000}"/>
    <cellStyle name="Calculation 3 6 3 2" xfId="4543" xr:uid="{00000000-0005-0000-0000-000098060000}"/>
    <cellStyle name="Calculation 3 6 3 3" xfId="4489" xr:uid="{00000000-0005-0000-0000-000099060000}"/>
    <cellStyle name="Calculation 3 7" xfId="1556" xr:uid="{00000000-0005-0000-0000-00009A060000}"/>
    <cellStyle name="Calculation 3 7 2" xfId="3300" xr:uid="{00000000-0005-0000-0000-00009B060000}"/>
    <cellStyle name="Calculation 3 7 2 2" xfId="3989" xr:uid="{00000000-0005-0000-0000-00009C060000}"/>
    <cellStyle name="Calculation 3 7 2 2 2" xfId="4801" xr:uid="{00000000-0005-0000-0000-00009D060000}"/>
    <cellStyle name="Calculation 3 7 2 2 3" xfId="5215" xr:uid="{00000000-0005-0000-0000-00009E060000}"/>
    <cellStyle name="Calculation 3 7 3" xfId="3666" xr:uid="{00000000-0005-0000-0000-00009F060000}"/>
    <cellStyle name="Calculation 3 7 3 2" xfId="4544" xr:uid="{00000000-0005-0000-0000-0000A0060000}"/>
    <cellStyle name="Calculation 3 7 3 3" xfId="4488" xr:uid="{00000000-0005-0000-0000-0000A1060000}"/>
    <cellStyle name="Calculation 3 8" xfId="1557" xr:uid="{00000000-0005-0000-0000-0000A2060000}"/>
    <cellStyle name="Calculation 3 8 2" xfId="3301" xr:uid="{00000000-0005-0000-0000-0000A3060000}"/>
    <cellStyle name="Calculation 3 8 2 2" xfId="3990" xr:uid="{00000000-0005-0000-0000-0000A4060000}"/>
    <cellStyle name="Calculation 3 8 2 2 2" xfId="4802" xr:uid="{00000000-0005-0000-0000-0000A5060000}"/>
    <cellStyle name="Calculation 3 8 2 2 3" xfId="5216" xr:uid="{00000000-0005-0000-0000-0000A6060000}"/>
    <cellStyle name="Calculation 3 8 3" xfId="3667" xr:uid="{00000000-0005-0000-0000-0000A7060000}"/>
    <cellStyle name="Calculation 3 8 3 2" xfId="4545" xr:uid="{00000000-0005-0000-0000-0000A8060000}"/>
    <cellStyle name="Calculation 3 8 3 3" xfId="4487" xr:uid="{00000000-0005-0000-0000-0000A9060000}"/>
    <cellStyle name="Calculation 3 9" xfId="1558" xr:uid="{00000000-0005-0000-0000-0000AA060000}"/>
    <cellStyle name="Calculation 3 9 2" xfId="3302" xr:uid="{00000000-0005-0000-0000-0000AB060000}"/>
    <cellStyle name="Calculation 3 9 2 2" xfId="3991" xr:uid="{00000000-0005-0000-0000-0000AC060000}"/>
    <cellStyle name="Calculation 3 9 2 2 2" xfId="4803" xr:uid="{00000000-0005-0000-0000-0000AD060000}"/>
    <cellStyle name="Calculation 3 9 2 2 3" xfId="5217" xr:uid="{00000000-0005-0000-0000-0000AE060000}"/>
    <cellStyle name="Calculation 3 9 3" xfId="3668" xr:uid="{00000000-0005-0000-0000-0000AF060000}"/>
    <cellStyle name="Calculation 3 9 3 2" xfId="4546" xr:uid="{00000000-0005-0000-0000-0000B0060000}"/>
    <cellStyle name="Calculation 3 9 3 3" xfId="4486" xr:uid="{00000000-0005-0000-0000-0000B1060000}"/>
    <cellStyle name="Calculation 4" xfId="1559" xr:uid="{00000000-0005-0000-0000-0000B2060000}"/>
    <cellStyle name="Calculation 4 10" xfId="1560" xr:uid="{00000000-0005-0000-0000-0000B3060000}"/>
    <cellStyle name="Calculation 4 10 2" xfId="3304" xr:uid="{00000000-0005-0000-0000-0000B4060000}"/>
    <cellStyle name="Calculation 4 10 2 2" xfId="3993" xr:uid="{00000000-0005-0000-0000-0000B5060000}"/>
    <cellStyle name="Calculation 4 10 2 2 2" xfId="4805" xr:uid="{00000000-0005-0000-0000-0000B6060000}"/>
    <cellStyle name="Calculation 4 10 2 2 3" xfId="5219" xr:uid="{00000000-0005-0000-0000-0000B7060000}"/>
    <cellStyle name="Calculation 4 10 3" xfId="3670" xr:uid="{00000000-0005-0000-0000-0000B8060000}"/>
    <cellStyle name="Calculation 4 10 3 2" xfId="4548" xr:uid="{00000000-0005-0000-0000-0000B9060000}"/>
    <cellStyle name="Calculation 4 10 3 3" xfId="4484" xr:uid="{00000000-0005-0000-0000-0000BA060000}"/>
    <cellStyle name="Calculation 4 11" xfId="1561" xr:uid="{00000000-0005-0000-0000-0000BB060000}"/>
    <cellStyle name="Calculation 4 11 2" xfId="3305" xr:uid="{00000000-0005-0000-0000-0000BC060000}"/>
    <cellStyle name="Calculation 4 11 2 2" xfId="3994" xr:uid="{00000000-0005-0000-0000-0000BD060000}"/>
    <cellStyle name="Calculation 4 11 2 2 2" xfId="4806" xr:uid="{00000000-0005-0000-0000-0000BE060000}"/>
    <cellStyle name="Calculation 4 11 2 2 3" xfId="5220" xr:uid="{00000000-0005-0000-0000-0000BF060000}"/>
    <cellStyle name="Calculation 4 11 3" xfId="3671" xr:uid="{00000000-0005-0000-0000-0000C0060000}"/>
    <cellStyle name="Calculation 4 11 3 2" xfId="4549" xr:uid="{00000000-0005-0000-0000-0000C1060000}"/>
    <cellStyle name="Calculation 4 11 3 3" xfId="4483" xr:uid="{00000000-0005-0000-0000-0000C2060000}"/>
    <cellStyle name="Calculation 4 12" xfId="3303" xr:uid="{00000000-0005-0000-0000-0000C3060000}"/>
    <cellStyle name="Calculation 4 12 2" xfId="3992" xr:uid="{00000000-0005-0000-0000-0000C4060000}"/>
    <cellStyle name="Calculation 4 12 2 2" xfId="4804" xr:uid="{00000000-0005-0000-0000-0000C5060000}"/>
    <cellStyle name="Calculation 4 12 2 3" xfId="5218" xr:uid="{00000000-0005-0000-0000-0000C6060000}"/>
    <cellStyle name="Calculation 4 13" xfId="3669" xr:uid="{00000000-0005-0000-0000-0000C7060000}"/>
    <cellStyle name="Calculation 4 13 2" xfId="4547" xr:uid="{00000000-0005-0000-0000-0000C8060000}"/>
    <cellStyle name="Calculation 4 13 3" xfId="4485" xr:uid="{00000000-0005-0000-0000-0000C9060000}"/>
    <cellStyle name="Calculation 4 2" xfId="1562" xr:uid="{00000000-0005-0000-0000-0000CA060000}"/>
    <cellStyle name="Calculation 4 2 2" xfId="3306" xr:uid="{00000000-0005-0000-0000-0000CB060000}"/>
    <cellStyle name="Calculation 4 2 2 2" xfId="3995" xr:uid="{00000000-0005-0000-0000-0000CC060000}"/>
    <cellStyle name="Calculation 4 2 2 2 2" xfId="4807" xr:uid="{00000000-0005-0000-0000-0000CD060000}"/>
    <cellStyle name="Calculation 4 2 2 2 3" xfId="5221" xr:uid="{00000000-0005-0000-0000-0000CE060000}"/>
    <cellStyle name="Calculation 4 2 3" xfId="3672" xr:uid="{00000000-0005-0000-0000-0000CF060000}"/>
    <cellStyle name="Calculation 4 2 3 2" xfId="4550" xr:uid="{00000000-0005-0000-0000-0000D0060000}"/>
    <cellStyle name="Calculation 4 2 3 3" xfId="4482" xr:uid="{00000000-0005-0000-0000-0000D1060000}"/>
    <cellStyle name="Calculation 4 3" xfId="1563" xr:uid="{00000000-0005-0000-0000-0000D2060000}"/>
    <cellStyle name="Calculation 4 3 2" xfId="3307" xr:uid="{00000000-0005-0000-0000-0000D3060000}"/>
    <cellStyle name="Calculation 4 3 2 2" xfId="3996" xr:uid="{00000000-0005-0000-0000-0000D4060000}"/>
    <cellStyle name="Calculation 4 3 2 2 2" xfId="4808" xr:uid="{00000000-0005-0000-0000-0000D5060000}"/>
    <cellStyle name="Calculation 4 3 2 2 3" xfId="5222" xr:uid="{00000000-0005-0000-0000-0000D6060000}"/>
    <cellStyle name="Calculation 4 3 3" xfId="3673" xr:uid="{00000000-0005-0000-0000-0000D7060000}"/>
    <cellStyle name="Calculation 4 3 3 2" xfId="4551" xr:uid="{00000000-0005-0000-0000-0000D8060000}"/>
    <cellStyle name="Calculation 4 3 3 3" xfId="4481" xr:uid="{00000000-0005-0000-0000-0000D9060000}"/>
    <cellStyle name="Calculation 4 4" xfId="1564" xr:uid="{00000000-0005-0000-0000-0000DA060000}"/>
    <cellStyle name="Calculation 4 4 2" xfId="3308" xr:uid="{00000000-0005-0000-0000-0000DB060000}"/>
    <cellStyle name="Calculation 4 4 2 2" xfId="3997" xr:uid="{00000000-0005-0000-0000-0000DC060000}"/>
    <cellStyle name="Calculation 4 4 2 2 2" xfId="4809" xr:uid="{00000000-0005-0000-0000-0000DD060000}"/>
    <cellStyle name="Calculation 4 4 2 2 3" xfId="5223" xr:uid="{00000000-0005-0000-0000-0000DE060000}"/>
    <cellStyle name="Calculation 4 4 3" xfId="3674" xr:uid="{00000000-0005-0000-0000-0000DF060000}"/>
    <cellStyle name="Calculation 4 4 3 2" xfId="4552" xr:uid="{00000000-0005-0000-0000-0000E0060000}"/>
    <cellStyle name="Calculation 4 4 3 3" xfId="4480" xr:uid="{00000000-0005-0000-0000-0000E1060000}"/>
    <cellStyle name="Calculation 4 5" xfId="1565" xr:uid="{00000000-0005-0000-0000-0000E2060000}"/>
    <cellStyle name="Calculation 4 5 2" xfId="3309" xr:uid="{00000000-0005-0000-0000-0000E3060000}"/>
    <cellStyle name="Calculation 4 5 2 2" xfId="3998" xr:uid="{00000000-0005-0000-0000-0000E4060000}"/>
    <cellStyle name="Calculation 4 5 2 2 2" xfId="4810" xr:uid="{00000000-0005-0000-0000-0000E5060000}"/>
    <cellStyle name="Calculation 4 5 2 2 3" xfId="5224" xr:uid="{00000000-0005-0000-0000-0000E6060000}"/>
    <cellStyle name="Calculation 4 5 3" xfId="3675" xr:uid="{00000000-0005-0000-0000-0000E7060000}"/>
    <cellStyle name="Calculation 4 5 3 2" xfId="4553" xr:uid="{00000000-0005-0000-0000-0000E8060000}"/>
    <cellStyle name="Calculation 4 5 3 3" xfId="4479" xr:uid="{00000000-0005-0000-0000-0000E9060000}"/>
    <cellStyle name="Calculation 4 6" xfId="1566" xr:uid="{00000000-0005-0000-0000-0000EA060000}"/>
    <cellStyle name="Calculation 4 6 2" xfId="3310" xr:uid="{00000000-0005-0000-0000-0000EB060000}"/>
    <cellStyle name="Calculation 4 6 2 2" xfId="3999" xr:uid="{00000000-0005-0000-0000-0000EC060000}"/>
    <cellStyle name="Calculation 4 6 2 2 2" xfId="4811" xr:uid="{00000000-0005-0000-0000-0000ED060000}"/>
    <cellStyle name="Calculation 4 6 2 2 3" xfId="5225" xr:uid="{00000000-0005-0000-0000-0000EE060000}"/>
    <cellStyle name="Calculation 4 6 3" xfId="3676" xr:uid="{00000000-0005-0000-0000-0000EF060000}"/>
    <cellStyle name="Calculation 4 6 3 2" xfId="4554" xr:uid="{00000000-0005-0000-0000-0000F0060000}"/>
    <cellStyle name="Calculation 4 6 3 3" xfId="4478" xr:uid="{00000000-0005-0000-0000-0000F1060000}"/>
    <cellStyle name="Calculation 4 7" xfId="1567" xr:uid="{00000000-0005-0000-0000-0000F2060000}"/>
    <cellStyle name="Calculation 4 7 2" xfId="3311" xr:uid="{00000000-0005-0000-0000-0000F3060000}"/>
    <cellStyle name="Calculation 4 7 2 2" xfId="4000" xr:uid="{00000000-0005-0000-0000-0000F4060000}"/>
    <cellStyle name="Calculation 4 7 2 2 2" xfId="4812" xr:uid="{00000000-0005-0000-0000-0000F5060000}"/>
    <cellStyle name="Calculation 4 7 2 2 3" xfId="5226" xr:uid="{00000000-0005-0000-0000-0000F6060000}"/>
    <cellStyle name="Calculation 4 7 3" xfId="3677" xr:uid="{00000000-0005-0000-0000-0000F7060000}"/>
    <cellStyle name="Calculation 4 7 3 2" xfId="4555" xr:uid="{00000000-0005-0000-0000-0000F8060000}"/>
    <cellStyle name="Calculation 4 7 3 3" xfId="4477" xr:uid="{00000000-0005-0000-0000-0000F9060000}"/>
    <cellStyle name="Calculation 4 8" xfId="1568" xr:uid="{00000000-0005-0000-0000-0000FA060000}"/>
    <cellStyle name="Calculation 4 8 2" xfId="3312" xr:uid="{00000000-0005-0000-0000-0000FB060000}"/>
    <cellStyle name="Calculation 4 8 2 2" xfId="4001" xr:uid="{00000000-0005-0000-0000-0000FC060000}"/>
    <cellStyle name="Calculation 4 8 2 2 2" xfId="4813" xr:uid="{00000000-0005-0000-0000-0000FD060000}"/>
    <cellStyle name="Calculation 4 8 2 2 3" xfId="5227" xr:uid="{00000000-0005-0000-0000-0000FE060000}"/>
    <cellStyle name="Calculation 4 8 3" xfId="3678" xr:uid="{00000000-0005-0000-0000-0000FF060000}"/>
    <cellStyle name="Calculation 4 8 3 2" xfId="4556" xr:uid="{00000000-0005-0000-0000-000000070000}"/>
    <cellStyle name="Calculation 4 8 3 3" xfId="4476" xr:uid="{00000000-0005-0000-0000-000001070000}"/>
    <cellStyle name="Calculation 4 9" xfId="1569" xr:uid="{00000000-0005-0000-0000-000002070000}"/>
    <cellStyle name="Calculation 4 9 2" xfId="3313" xr:uid="{00000000-0005-0000-0000-000003070000}"/>
    <cellStyle name="Calculation 4 9 2 2" xfId="4002" xr:uid="{00000000-0005-0000-0000-000004070000}"/>
    <cellStyle name="Calculation 4 9 2 2 2" xfId="4814" xr:uid="{00000000-0005-0000-0000-000005070000}"/>
    <cellStyle name="Calculation 4 9 2 2 3" xfId="5228" xr:uid="{00000000-0005-0000-0000-000006070000}"/>
    <cellStyle name="Calculation 4 9 3" xfId="3679" xr:uid="{00000000-0005-0000-0000-000007070000}"/>
    <cellStyle name="Calculation 4 9 3 2" xfId="4557" xr:uid="{00000000-0005-0000-0000-000008070000}"/>
    <cellStyle name="Calculation 4 9 3 3" xfId="4475" xr:uid="{00000000-0005-0000-0000-000009070000}"/>
    <cellStyle name="Calculation 5" xfId="1570" xr:uid="{00000000-0005-0000-0000-00000A070000}"/>
    <cellStyle name="Calculation 5 10" xfId="1571" xr:uid="{00000000-0005-0000-0000-00000B070000}"/>
    <cellStyle name="Calculation 5 10 2" xfId="3315" xr:uid="{00000000-0005-0000-0000-00000C070000}"/>
    <cellStyle name="Calculation 5 10 2 2" xfId="4004" xr:uid="{00000000-0005-0000-0000-00000D070000}"/>
    <cellStyle name="Calculation 5 10 2 2 2" xfId="4816" xr:uid="{00000000-0005-0000-0000-00000E070000}"/>
    <cellStyle name="Calculation 5 10 2 2 3" xfId="5230" xr:uid="{00000000-0005-0000-0000-00000F070000}"/>
    <cellStyle name="Calculation 5 10 3" xfId="3681" xr:uid="{00000000-0005-0000-0000-000010070000}"/>
    <cellStyle name="Calculation 5 10 3 2" xfId="4559" xr:uid="{00000000-0005-0000-0000-000011070000}"/>
    <cellStyle name="Calculation 5 10 3 3" xfId="4473" xr:uid="{00000000-0005-0000-0000-000012070000}"/>
    <cellStyle name="Calculation 5 11" xfId="1572" xr:uid="{00000000-0005-0000-0000-000013070000}"/>
    <cellStyle name="Calculation 5 11 2" xfId="3316" xr:uid="{00000000-0005-0000-0000-000014070000}"/>
    <cellStyle name="Calculation 5 11 2 2" xfId="4005" xr:uid="{00000000-0005-0000-0000-000015070000}"/>
    <cellStyle name="Calculation 5 11 2 2 2" xfId="4817" xr:uid="{00000000-0005-0000-0000-000016070000}"/>
    <cellStyle name="Calculation 5 11 2 2 3" xfId="5231" xr:uid="{00000000-0005-0000-0000-000017070000}"/>
    <cellStyle name="Calculation 5 11 3" xfId="3682" xr:uid="{00000000-0005-0000-0000-000018070000}"/>
    <cellStyle name="Calculation 5 11 3 2" xfId="4560" xr:uid="{00000000-0005-0000-0000-000019070000}"/>
    <cellStyle name="Calculation 5 11 3 3" xfId="4472" xr:uid="{00000000-0005-0000-0000-00001A070000}"/>
    <cellStyle name="Calculation 5 12" xfId="3314" xr:uid="{00000000-0005-0000-0000-00001B070000}"/>
    <cellStyle name="Calculation 5 12 2" xfId="4003" xr:uid="{00000000-0005-0000-0000-00001C070000}"/>
    <cellStyle name="Calculation 5 12 2 2" xfId="4815" xr:uid="{00000000-0005-0000-0000-00001D070000}"/>
    <cellStyle name="Calculation 5 12 2 3" xfId="5229" xr:uid="{00000000-0005-0000-0000-00001E070000}"/>
    <cellStyle name="Calculation 5 13" xfId="3680" xr:uid="{00000000-0005-0000-0000-00001F070000}"/>
    <cellStyle name="Calculation 5 13 2" xfId="4558" xr:uid="{00000000-0005-0000-0000-000020070000}"/>
    <cellStyle name="Calculation 5 13 3" xfId="4474" xr:uid="{00000000-0005-0000-0000-000021070000}"/>
    <cellStyle name="Calculation 5 2" xfId="1573" xr:uid="{00000000-0005-0000-0000-000022070000}"/>
    <cellStyle name="Calculation 5 2 2" xfId="3317" xr:uid="{00000000-0005-0000-0000-000023070000}"/>
    <cellStyle name="Calculation 5 2 2 2" xfId="4006" xr:uid="{00000000-0005-0000-0000-000024070000}"/>
    <cellStyle name="Calculation 5 2 2 2 2" xfId="4818" xr:uid="{00000000-0005-0000-0000-000025070000}"/>
    <cellStyle name="Calculation 5 2 2 2 3" xfId="5232" xr:uid="{00000000-0005-0000-0000-000026070000}"/>
    <cellStyle name="Calculation 5 2 3" xfId="3683" xr:uid="{00000000-0005-0000-0000-000027070000}"/>
    <cellStyle name="Calculation 5 2 3 2" xfId="4561" xr:uid="{00000000-0005-0000-0000-000028070000}"/>
    <cellStyle name="Calculation 5 2 3 3" xfId="4471" xr:uid="{00000000-0005-0000-0000-000029070000}"/>
    <cellStyle name="Calculation 5 3" xfId="1574" xr:uid="{00000000-0005-0000-0000-00002A070000}"/>
    <cellStyle name="Calculation 5 3 2" xfId="3318" xr:uid="{00000000-0005-0000-0000-00002B070000}"/>
    <cellStyle name="Calculation 5 3 2 2" xfId="4007" xr:uid="{00000000-0005-0000-0000-00002C070000}"/>
    <cellStyle name="Calculation 5 3 2 2 2" xfId="4819" xr:uid="{00000000-0005-0000-0000-00002D070000}"/>
    <cellStyle name="Calculation 5 3 2 2 3" xfId="5233" xr:uid="{00000000-0005-0000-0000-00002E070000}"/>
    <cellStyle name="Calculation 5 3 3" xfId="3684" xr:uid="{00000000-0005-0000-0000-00002F070000}"/>
    <cellStyle name="Calculation 5 3 3 2" xfId="4562" xr:uid="{00000000-0005-0000-0000-000030070000}"/>
    <cellStyle name="Calculation 5 3 3 3" xfId="4470" xr:uid="{00000000-0005-0000-0000-000031070000}"/>
    <cellStyle name="Calculation 5 4" xfId="1575" xr:uid="{00000000-0005-0000-0000-000032070000}"/>
    <cellStyle name="Calculation 5 4 2" xfId="3319" xr:uid="{00000000-0005-0000-0000-000033070000}"/>
    <cellStyle name="Calculation 5 4 2 2" xfId="4008" xr:uid="{00000000-0005-0000-0000-000034070000}"/>
    <cellStyle name="Calculation 5 4 2 2 2" xfId="4820" xr:uid="{00000000-0005-0000-0000-000035070000}"/>
    <cellStyle name="Calculation 5 4 2 2 3" xfId="5234" xr:uid="{00000000-0005-0000-0000-000036070000}"/>
    <cellStyle name="Calculation 5 4 3" xfId="3685" xr:uid="{00000000-0005-0000-0000-000037070000}"/>
    <cellStyle name="Calculation 5 4 3 2" xfId="4563" xr:uid="{00000000-0005-0000-0000-000038070000}"/>
    <cellStyle name="Calculation 5 4 3 3" xfId="4469" xr:uid="{00000000-0005-0000-0000-000039070000}"/>
    <cellStyle name="Calculation 5 5" xfId="1576" xr:uid="{00000000-0005-0000-0000-00003A070000}"/>
    <cellStyle name="Calculation 5 5 2" xfId="3320" xr:uid="{00000000-0005-0000-0000-00003B070000}"/>
    <cellStyle name="Calculation 5 5 2 2" xfId="4009" xr:uid="{00000000-0005-0000-0000-00003C070000}"/>
    <cellStyle name="Calculation 5 5 2 2 2" xfId="4821" xr:uid="{00000000-0005-0000-0000-00003D070000}"/>
    <cellStyle name="Calculation 5 5 2 2 3" xfId="5235" xr:uid="{00000000-0005-0000-0000-00003E070000}"/>
    <cellStyle name="Calculation 5 5 3" xfId="3686" xr:uid="{00000000-0005-0000-0000-00003F070000}"/>
    <cellStyle name="Calculation 5 5 3 2" xfId="4564" xr:uid="{00000000-0005-0000-0000-000040070000}"/>
    <cellStyle name="Calculation 5 5 3 3" xfId="4468" xr:uid="{00000000-0005-0000-0000-000041070000}"/>
    <cellStyle name="Calculation 5 6" xfId="1577" xr:uid="{00000000-0005-0000-0000-000042070000}"/>
    <cellStyle name="Calculation 5 6 2" xfId="3321" xr:uid="{00000000-0005-0000-0000-000043070000}"/>
    <cellStyle name="Calculation 5 6 2 2" xfId="4010" xr:uid="{00000000-0005-0000-0000-000044070000}"/>
    <cellStyle name="Calculation 5 6 2 2 2" xfId="4822" xr:uid="{00000000-0005-0000-0000-000045070000}"/>
    <cellStyle name="Calculation 5 6 2 2 3" xfId="5236" xr:uid="{00000000-0005-0000-0000-000046070000}"/>
    <cellStyle name="Calculation 5 6 3" xfId="3687" xr:uid="{00000000-0005-0000-0000-000047070000}"/>
    <cellStyle name="Calculation 5 6 3 2" xfId="4565" xr:uid="{00000000-0005-0000-0000-000048070000}"/>
    <cellStyle name="Calculation 5 6 3 3" xfId="4467" xr:uid="{00000000-0005-0000-0000-000049070000}"/>
    <cellStyle name="Calculation 5 7" xfId="1578" xr:uid="{00000000-0005-0000-0000-00004A070000}"/>
    <cellStyle name="Calculation 5 7 2" xfId="3322" xr:uid="{00000000-0005-0000-0000-00004B070000}"/>
    <cellStyle name="Calculation 5 7 2 2" xfId="4011" xr:uid="{00000000-0005-0000-0000-00004C070000}"/>
    <cellStyle name="Calculation 5 7 2 2 2" xfId="4823" xr:uid="{00000000-0005-0000-0000-00004D070000}"/>
    <cellStyle name="Calculation 5 7 2 2 3" xfId="5237" xr:uid="{00000000-0005-0000-0000-00004E070000}"/>
    <cellStyle name="Calculation 5 7 3" xfId="3688" xr:uid="{00000000-0005-0000-0000-00004F070000}"/>
    <cellStyle name="Calculation 5 7 3 2" xfId="4566" xr:uid="{00000000-0005-0000-0000-000050070000}"/>
    <cellStyle name="Calculation 5 7 3 3" xfId="4466" xr:uid="{00000000-0005-0000-0000-000051070000}"/>
    <cellStyle name="Calculation 5 8" xfId="1579" xr:uid="{00000000-0005-0000-0000-000052070000}"/>
    <cellStyle name="Calculation 5 8 2" xfId="3323" xr:uid="{00000000-0005-0000-0000-000053070000}"/>
    <cellStyle name="Calculation 5 8 2 2" xfId="4012" xr:uid="{00000000-0005-0000-0000-000054070000}"/>
    <cellStyle name="Calculation 5 8 2 2 2" xfId="4824" xr:uid="{00000000-0005-0000-0000-000055070000}"/>
    <cellStyle name="Calculation 5 8 2 2 3" xfId="5238" xr:uid="{00000000-0005-0000-0000-000056070000}"/>
    <cellStyle name="Calculation 5 8 3" xfId="3689" xr:uid="{00000000-0005-0000-0000-000057070000}"/>
    <cellStyle name="Calculation 5 8 3 2" xfId="4567" xr:uid="{00000000-0005-0000-0000-000058070000}"/>
    <cellStyle name="Calculation 5 8 3 3" xfId="4465" xr:uid="{00000000-0005-0000-0000-000059070000}"/>
    <cellStyle name="Calculation 5 9" xfId="1580" xr:uid="{00000000-0005-0000-0000-00005A070000}"/>
    <cellStyle name="Calculation 5 9 2" xfId="3324" xr:uid="{00000000-0005-0000-0000-00005B070000}"/>
    <cellStyle name="Calculation 5 9 2 2" xfId="4013" xr:uid="{00000000-0005-0000-0000-00005C070000}"/>
    <cellStyle name="Calculation 5 9 2 2 2" xfId="4825" xr:uid="{00000000-0005-0000-0000-00005D070000}"/>
    <cellStyle name="Calculation 5 9 2 2 3" xfId="5239" xr:uid="{00000000-0005-0000-0000-00005E070000}"/>
    <cellStyle name="Calculation 5 9 3" xfId="3690" xr:uid="{00000000-0005-0000-0000-00005F070000}"/>
    <cellStyle name="Calculation 5 9 3 2" xfId="4568" xr:uid="{00000000-0005-0000-0000-000060070000}"/>
    <cellStyle name="Calculation 5 9 3 3" xfId="4464" xr:uid="{00000000-0005-0000-0000-000061070000}"/>
    <cellStyle name="Calculation 6" xfId="1581" xr:uid="{00000000-0005-0000-0000-000062070000}"/>
    <cellStyle name="Calculation 6 10" xfId="1582" xr:uid="{00000000-0005-0000-0000-000063070000}"/>
    <cellStyle name="Calculation 6 10 2" xfId="3326" xr:uid="{00000000-0005-0000-0000-000064070000}"/>
    <cellStyle name="Calculation 6 10 2 2" xfId="4015" xr:uid="{00000000-0005-0000-0000-000065070000}"/>
    <cellStyle name="Calculation 6 10 2 2 2" xfId="4827" xr:uid="{00000000-0005-0000-0000-000066070000}"/>
    <cellStyle name="Calculation 6 10 2 2 3" xfId="5241" xr:uid="{00000000-0005-0000-0000-000067070000}"/>
    <cellStyle name="Calculation 6 10 3" xfId="3692" xr:uid="{00000000-0005-0000-0000-000068070000}"/>
    <cellStyle name="Calculation 6 10 3 2" xfId="4570" xr:uid="{00000000-0005-0000-0000-000069070000}"/>
    <cellStyle name="Calculation 6 10 3 3" xfId="4462" xr:uid="{00000000-0005-0000-0000-00006A070000}"/>
    <cellStyle name="Calculation 6 11" xfId="1583" xr:uid="{00000000-0005-0000-0000-00006B070000}"/>
    <cellStyle name="Calculation 6 11 2" xfId="3327" xr:uid="{00000000-0005-0000-0000-00006C070000}"/>
    <cellStyle name="Calculation 6 11 2 2" xfId="4016" xr:uid="{00000000-0005-0000-0000-00006D070000}"/>
    <cellStyle name="Calculation 6 11 2 2 2" xfId="4828" xr:uid="{00000000-0005-0000-0000-00006E070000}"/>
    <cellStyle name="Calculation 6 11 2 2 3" xfId="5242" xr:uid="{00000000-0005-0000-0000-00006F070000}"/>
    <cellStyle name="Calculation 6 11 3" xfId="3693" xr:uid="{00000000-0005-0000-0000-000070070000}"/>
    <cellStyle name="Calculation 6 11 3 2" xfId="4571" xr:uid="{00000000-0005-0000-0000-000071070000}"/>
    <cellStyle name="Calculation 6 11 3 3" xfId="4461" xr:uid="{00000000-0005-0000-0000-000072070000}"/>
    <cellStyle name="Calculation 6 12" xfId="3325" xr:uid="{00000000-0005-0000-0000-000073070000}"/>
    <cellStyle name="Calculation 6 12 2" xfId="4014" xr:uid="{00000000-0005-0000-0000-000074070000}"/>
    <cellStyle name="Calculation 6 12 2 2" xfId="4826" xr:uid="{00000000-0005-0000-0000-000075070000}"/>
    <cellStyle name="Calculation 6 12 2 3" xfId="5240" xr:uid="{00000000-0005-0000-0000-000076070000}"/>
    <cellStyle name="Calculation 6 13" xfId="3691" xr:uid="{00000000-0005-0000-0000-000077070000}"/>
    <cellStyle name="Calculation 6 13 2" xfId="4569" xr:uid="{00000000-0005-0000-0000-000078070000}"/>
    <cellStyle name="Calculation 6 13 3" xfId="4463" xr:uid="{00000000-0005-0000-0000-000079070000}"/>
    <cellStyle name="Calculation 6 2" xfId="1584" xr:uid="{00000000-0005-0000-0000-00007A070000}"/>
    <cellStyle name="Calculation 6 2 2" xfId="3328" xr:uid="{00000000-0005-0000-0000-00007B070000}"/>
    <cellStyle name="Calculation 6 2 2 2" xfId="4017" xr:uid="{00000000-0005-0000-0000-00007C070000}"/>
    <cellStyle name="Calculation 6 2 2 2 2" xfId="4829" xr:uid="{00000000-0005-0000-0000-00007D070000}"/>
    <cellStyle name="Calculation 6 2 2 2 3" xfId="5243" xr:uid="{00000000-0005-0000-0000-00007E070000}"/>
    <cellStyle name="Calculation 6 2 3" xfId="3694" xr:uid="{00000000-0005-0000-0000-00007F070000}"/>
    <cellStyle name="Calculation 6 2 3 2" xfId="4572" xr:uid="{00000000-0005-0000-0000-000080070000}"/>
    <cellStyle name="Calculation 6 2 3 3" xfId="4460" xr:uid="{00000000-0005-0000-0000-000081070000}"/>
    <cellStyle name="Calculation 6 3" xfId="1585" xr:uid="{00000000-0005-0000-0000-000082070000}"/>
    <cellStyle name="Calculation 6 3 2" xfId="3329" xr:uid="{00000000-0005-0000-0000-000083070000}"/>
    <cellStyle name="Calculation 6 3 2 2" xfId="4018" xr:uid="{00000000-0005-0000-0000-000084070000}"/>
    <cellStyle name="Calculation 6 3 2 2 2" xfId="4830" xr:uid="{00000000-0005-0000-0000-000085070000}"/>
    <cellStyle name="Calculation 6 3 2 2 3" xfId="5244" xr:uid="{00000000-0005-0000-0000-000086070000}"/>
    <cellStyle name="Calculation 6 3 3" xfId="3695" xr:uid="{00000000-0005-0000-0000-000087070000}"/>
    <cellStyle name="Calculation 6 3 3 2" xfId="4573" xr:uid="{00000000-0005-0000-0000-000088070000}"/>
    <cellStyle name="Calculation 6 3 3 3" xfId="4459" xr:uid="{00000000-0005-0000-0000-000089070000}"/>
    <cellStyle name="Calculation 6 4" xfId="1586" xr:uid="{00000000-0005-0000-0000-00008A070000}"/>
    <cellStyle name="Calculation 6 4 2" xfId="3330" xr:uid="{00000000-0005-0000-0000-00008B070000}"/>
    <cellStyle name="Calculation 6 4 2 2" xfId="4019" xr:uid="{00000000-0005-0000-0000-00008C070000}"/>
    <cellStyle name="Calculation 6 4 2 2 2" xfId="4831" xr:uid="{00000000-0005-0000-0000-00008D070000}"/>
    <cellStyle name="Calculation 6 4 2 2 3" xfId="5245" xr:uid="{00000000-0005-0000-0000-00008E070000}"/>
    <cellStyle name="Calculation 6 4 3" xfId="3696" xr:uid="{00000000-0005-0000-0000-00008F070000}"/>
    <cellStyle name="Calculation 6 4 3 2" xfId="4574" xr:uid="{00000000-0005-0000-0000-000090070000}"/>
    <cellStyle name="Calculation 6 4 3 3" xfId="4458" xr:uid="{00000000-0005-0000-0000-000091070000}"/>
    <cellStyle name="Calculation 6 5" xfId="1587" xr:uid="{00000000-0005-0000-0000-000092070000}"/>
    <cellStyle name="Calculation 6 5 2" xfId="3331" xr:uid="{00000000-0005-0000-0000-000093070000}"/>
    <cellStyle name="Calculation 6 5 2 2" xfId="4020" xr:uid="{00000000-0005-0000-0000-000094070000}"/>
    <cellStyle name="Calculation 6 5 2 2 2" xfId="4832" xr:uid="{00000000-0005-0000-0000-000095070000}"/>
    <cellStyle name="Calculation 6 5 2 2 3" xfId="5246" xr:uid="{00000000-0005-0000-0000-000096070000}"/>
    <cellStyle name="Calculation 6 5 3" xfId="3697" xr:uid="{00000000-0005-0000-0000-000097070000}"/>
    <cellStyle name="Calculation 6 5 3 2" xfId="4575" xr:uid="{00000000-0005-0000-0000-000098070000}"/>
    <cellStyle name="Calculation 6 5 3 3" xfId="4457" xr:uid="{00000000-0005-0000-0000-000099070000}"/>
    <cellStyle name="Calculation 6 6" xfId="1588" xr:uid="{00000000-0005-0000-0000-00009A070000}"/>
    <cellStyle name="Calculation 6 6 2" xfId="3332" xr:uid="{00000000-0005-0000-0000-00009B070000}"/>
    <cellStyle name="Calculation 6 6 2 2" xfId="4021" xr:uid="{00000000-0005-0000-0000-00009C070000}"/>
    <cellStyle name="Calculation 6 6 2 2 2" xfId="4833" xr:uid="{00000000-0005-0000-0000-00009D070000}"/>
    <cellStyle name="Calculation 6 6 2 2 3" xfId="5247" xr:uid="{00000000-0005-0000-0000-00009E070000}"/>
    <cellStyle name="Calculation 6 6 3" xfId="3698" xr:uid="{00000000-0005-0000-0000-00009F070000}"/>
    <cellStyle name="Calculation 6 6 3 2" xfId="4576" xr:uid="{00000000-0005-0000-0000-0000A0070000}"/>
    <cellStyle name="Calculation 6 6 3 3" xfId="4456" xr:uid="{00000000-0005-0000-0000-0000A1070000}"/>
    <cellStyle name="Calculation 6 7" xfId="1589" xr:uid="{00000000-0005-0000-0000-0000A2070000}"/>
    <cellStyle name="Calculation 6 7 2" xfId="3333" xr:uid="{00000000-0005-0000-0000-0000A3070000}"/>
    <cellStyle name="Calculation 6 7 2 2" xfId="4022" xr:uid="{00000000-0005-0000-0000-0000A4070000}"/>
    <cellStyle name="Calculation 6 7 2 2 2" xfId="4834" xr:uid="{00000000-0005-0000-0000-0000A5070000}"/>
    <cellStyle name="Calculation 6 7 2 2 3" xfId="5248" xr:uid="{00000000-0005-0000-0000-0000A6070000}"/>
    <cellStyle name="Calculation 6 7 3" xfId="3699" xr:uid="{00000000-0005-0000-0000-0000A7070000}"/>
    <cellStyle name="Calculation 6 7 3 2" xfId="4577" xr:uid="{00000000-0005-0000-0000-0000A8070000}"/>
    <cellStyle name="Calculation 6 7 3 3" xfId="4455" xr:uid="{00000000-0005-0000-0000-0000A9070000}"/>
    <cellStyle name="Calculation 6 8" xfId="1590" xr:uid="{00000000-0005-0000-0000-0000AA070000}"/>
    <cellStyle name="Calculation 6 8 2" xfId="3334" xr:uid="{00000000-0005-0000-0000-0000AB070000}"/>
    <cellStyle name="Calculation 6 8 2 2" xfId="4023" xr:uid="{00000000-0005-0000-0000-0000AC070000}"/>
    <cellStyle name="Calculation 6 8 2 2 2" xfId="4835" xr:uid="{00000000-0005-0000-0000-0000AD070000}"/>
    <cellStyle name="Calculation 6 8 2 2 3" xfId="5249" xr:uid="{00000000-0005-0000-0000-0000AE070000}"/>
    <cellStyle name="Calculation 6 8 3" xfId="3700" xr:uid="{00000000-0005-0000-0000-0000AF070000}"/>
    <cellStyle name="Calculation 6 8 3 2" xfId="4578" xr:uid="{00000000-0005-0000-0000-0000B0070000}"/>
    <cellStyle name="Calculation 6 8 3 3" xfId="4454" xr:uid="{00000000-0005-0000-0000-0000B1070000}"/>
    <cellStyle name="Calculation 6 9" xfId="1591" xr:uid="{00000000-0005-0000-0000-0000B2070000}"/>
    <cellStyle name="Calculation 6 9 2" xfId="3335" xr:uid="{00000000-0005-0000-0000-0000B3070000}"/>
    <cellStyle name="Calculation 6 9 2 2" xfId="4024" xr:uid="{00000000-0005-0000-0000-0000B4070000}"/>
    <cellStyle name="Calculation 6 9 2 2 2" xfId="4836" xr:uid="{00000000-0005-0000-0000-0000B5070000}"/>
    <cellStyle name="Calculation 6 9 2 2 3" xfId="5250" xr:uid="{00000000-0005-0000-0000-0000B6070000}"/>
    <cellStyle name="Calculation 6 9 3" xfId="3701" xr:uid="{00000000-0005-0000-0000-0000B7070000}"/>
    <cellStyle name="Calculation 6 9 3 2" xfId="4579" xr:uid="{00000000-0005-0000-0000-0000B8070000}"/>
    <cellStyle name="Calculation 6 9 3 3" xfId="4453" xr:uid="{00000000-0005-0000-0000-0000B9070000}"/>
    <cellStyle name="Calculation 7" xfId="1592" xr:uid="{00000000-0005-0000-0000-0000BA070000}"/>
    <cellStyle name="Calculation 7 2" xfId="3336" xr:uid="{00000000-0005-0000-0000-0000BB070000}"/>
    <cellStyle name="Calculation 7 2 2" xfId="4025" xr:uid="{00000000-0005-0000-0000-0000BC070000}"/>
    <cellStyle name="Calculation 7 2 2 2" xfId="4837" xr:uid="{00000000-0005-0000-0000-0000BD070000}"/>
    <cellStyle name="Calculation 7 2 2 3" xfId="5251" xr:uid="{00000000-0005-0000-0000-0000BE070000}"/>
    <cellStyle name="Calculation 7 3" xfId="3702" xr:uid="{00000000-0005-0000-0000-0000BF070000}"/>
    <cellStyle name="Calculation 7 3 2" xfId="4580" xr:uid="{00000000-0005-0000-0000-0000C0070000}"/>
    <cellStyle name="Calculation 7 3 3" xfId="4452" xr:uid="{00000000-0005-0000-0000-0000C1070000}"/>
    <cellStyle name="Calculation 8" xfId="1593" xr:uid="{00000000-0005-0000-0000-0000C2070000}"/>
    <cellStyle name="Calculation 8 2" xfId="3337" xr:uid="{00000000-0005-0000-0000-0000C3070000}"/>
    <cellStyle name="Calculation 8 2 2" xfId="4026" xr:uid="{00000000-0005-0000-0000-0000C4070000}"/>
    <cellStyle name="Calculation 8 2 2 2" xfId="4838" xr:uid="{00000000-0005-0000-0000-0000C5070000}"/>
    <cellStyle name="Calculation 8 2 2 3" xfId="5252" xr:uid="{00000000-0005-0000-0000-0000C6070000}"/>
    <cellStyle name="Calculation 8 3" xfId="3703" xr:uid="{00000000-0005-0000-0000-0000C7070000}"/>
    <cellStyle name="Calculation 8 3 2" xfId="4581" xr:uid="{00000000-0005-0000-0000-0000C8070000}"/>
    <cellStyle name="Calculation 8 3 3" xfId="4451" xr:uid="{00000000-0005-0000-0000-0000C9070000}"/>
    <cellStyle name="Calculation 9" xfId="1594" xr:uid="{00000000-0005-0000-0000-0000CA070000}"/>
    <cellStyle name="Calculation 9 2" xfId="3338" xr:uid="{00000000-0005-0000-0000-0000CB070000}"/>
    <cellStyle name="Calculation 9 2 2" xfId="4027" xr:uid="{00000000-0005-0000-0000-0000CC070000}"/>
    <cellStyle name="Calculation 9 2 2 2" xfId="4839" xr:uid="{00000000-0005-0000-0000-0000CD070000}"/>
    <cellStyle name="Calculation 9 2 2 3" xfId="5253" xr:uid="{00000000-0005-0000-0000-0000CE070000}"/>
    <cellStyle name="Calculation 9 3" xfId="3704" xr:uid="{00000000-0005-0000-0000-0000CF070000}"/>
    <cellStyle name="Calculation 9 3 2" xfId="4582" xr:uid="{00000000-0005-0000-0000-0000D0070000}"/>
    <cellStyle name="Calculation 9 3 3" xfId="4450" xr:uid="{00000000-0005-0000-0000-0000D1070000}"/>
    <cellStyle name="Cella collegata" xfId="4308" xr:uid="{00000000-0005-0000-0000-0000D2070000}"/>
    <cellStyle name="Cella da controllare" xfId="4309" xr:uid="{00000000-0005-0000-0000-0000D3070000}"/>
    <cellStyle name="Char" xfId="5525" xr:uid="{00000000-0005-0000-0000-000005000000}"/>
    <cellStyle name="Check Cell 10" xfId="1595" xr:uid="{00000000-0005-0000-0000-0000D4070000}"/>
    <cellStyle name="Check Cell 2" xfId="1596" xr:uid="{00000000-0005-0000-0000-0000D5070000}"/>
    <cellStyle name="Check Cell 2 10" xfId="1597" xr:uid="{00000000-0005-0000-0000-0000D6070000}"/>
    <cellStyle name="Check Cell 2 11" xfId="1598" xr:uid="{00000000-0005-0000-0000-0000D7070000}"/>
    <cellStyle name="Check Cell 2 2" xfId="1599" xr:uid="{00000000-0005-0000-0000-0000D8070000}"/>
    <cellStyle name="Check Cell 2 3" xfId="1600" xr:uid="{00000000-0005-0000-0000-0000D9070000}"/>
    <cellStyle name="Check Cell 2 4" xfId="1601" xr:uid="{00000000-0005-0000-0000-0000DA070000}"/>
    <cellStyle name="Check Cell 2 5" xfId="1602" xr:uid="{00000000-0005-0000-0000-0000DB070000}"/>
    <cellStyle name="Check Cell 2 6" xfId="1603" xr:uid="{00000000-0005-0000-0000-0000DC070000}"/>
    <cellStyle name="Check Cell 2 7" xfId="1604" xr:uid="{00000000-0005-0000-0000-0000DD070000}"/>
    <cellStyle name="Check Cell 2 8" xfId="1605" xr:uid="{00000000-0005-0000-0000-0000DE070000}"/>
    <cellStyle name="Check Cell 2 9" xfId="1606" xr:uid="{00000000-0005-0000-0000-0000DF070000}"/>
    <cellStyle name="Check Cell 3" xfId="1607" xr:uid="{00000000-0005-0000-0000-0000E0070000}"/>
    <cellStyle name="Check Cell 3 10" xfId="1608" xr:uid="{00000000-0005-0000-0000-0000E1070000}"/>
    <cellStyle name="Check Cell 3 11" xfId="1609" xr:uid="{00000000-0005-0000-0000-0000E2070000}"/>
    <cellStyle name="Check Cell 3 2" xfId="1610" xr:uid="{00000000-0005-0000-0000-0000E3070000}"/>
    <cellStyle name="Check Cell 3 3" xfId="1611" xr:uid="{00000000-0005-0000-0000-0000E4070000}"/>
    <cellStyle name="Check Cell 3 4" xfId="1612" xr:uid="{00000000-0005-0000-0000-0000E5070000}"/>
    <cellStyle name="Check Cell 3 5" xfId="1613" xr:uid="{00000000-0005-0000-0000-0000E6070000}"/>
    <cellStyle name="Check Cell 3 6" xfId="1614" xr:uid="{00000000-0005-0000-0000-0000E7070000}"/>
    <cellStyle name="Check Cell 3 7" xfId="1615" xr:uid="{00000000-0005-0000-0000-0000E8070000}"/>
    <cellStyle name="Check Cell 3 8" xfId="1616" xr:uid="{00000000-0005-0000-0000-0000E9070000}"/>
    <cellStyle name="Check Cell 3 9" xfId="1617" xr:uid="{00000000-0005-0000-0000-0000EA070000}"/>
    <cellStyle name="Check Cell 4" xfId="1618" xr:uid="{00000000-0005-0000-0000-0000EB070000}"/>
    <cellStyle name="Check Cell 4 10" xfId="1619" xr:uid="{00000000-0005-0000-0000-0000EC070000}"/>
    <cellStyle name="Check Cell 4 11" xfId="1620" xr:uid="{00000000-0005-0000-0000-0000ED070000}"/>
    <cellStyle name="Check Cell 4 2" xfId="1621" xr:uid="{00000000-0005-0000-0000-0000EE070000}"/>
    <cellStyle name="Check Cell 4 3" xfId="1622" xr:uid="{00000000-0005-0000-0000-0000EF070000}"/>
    <cellStyle name="Check Cell 4 4" xfId="1623" xr:uid="{00000000-0005-0000-0000-0000F0070000}"/>
    <cellStyle name="Check Cell 4 5" xfId="1624" xr:uid="{00000000-0005-0000-0000-0000F1070000}"/>
    <cellStyle name="Check Cell 4 6" xfId="1625" xr:uid="{00000000-0005-0000-0000-0000F2070000}"/>
    <cellStyle name="Check Cell 4 7" xfId="1626" xr:uid="{00000000-0005-0000-0000-0000F3070000}"/>
    <cellStyle name="Check Cell 4 8" xfId="1627" xr:uid="{00000000-0005-0000-0000-0000F4070000}"/>
    <cellStyle name="Check Cell 4 9" xfId="1628" xr:uid="{00000000-0005-0000-0000-0000F5070000}"/>
    <cellStyle name="Check Cell 5" xfId="1629" xr:uid="{00000000-0005-0000-0000-0000F6070000}"/>
    <cellStyle name="Check Cell 5 10" xfId="1630" xr:uid="{00000000-0005-0000-0000-0000F7070000}"/>
    <cellStyle name="Check Cell 5 11" xfId="1631" xr:uid="{00000000-0005-0000-0000-0000F8070000}"/>
    <cellStyle name="Check Cell 5 2" xfId="1632" xr:uid="{00000000-0005-0000-0000-0000F9070000}"/>
    <cellStyle name="Check Cell 5 3" xfId="1633" xr:uid="{00000000-0005-0000-0000-0000FA070000}"/>
    <cellStyle name="Check Cell 5 4" xfId="1634" xr:uid="{00000000-0005-0000-0000-0000FB070000}"/>
    <cellStyle name="Check Cell 5 5" xfId="1635" xr:uid="{00000000-0005-0000-0000-0000FC070000}"/>
    <cellStyle name="Check Cell 5 6" xfId="1636" xr:uid="{00000000-0005-0000-0000-0000FD070000}"/>
    <cellStyle name="Check Cell 5 7" xfId="1637" xr:uid="{00000000-0005-0000-0000-0000FE070000}"/>
    <cellStyle name="Check Cell 5 8" xfId="1638" xr:uid="{00000000-0005-0000-0000-0000FF070000}"/>
    <cellStyle name="Check Cell 5 9" xfId="1639" xr:uid="{00000000-0005-0000-0000-000000080000}"/>
    <cellStyle name="Check Cell 6" xfId="1640" xr:uid="{00000000-0005-0000-0000-000001080000}"/>
    <cellStyle name="Check Cell 6 10" xfId="1641" xr:uid="{00000000-0005-0000-0000-000002080000}"/>
    <cellStyle name="Check Cell 6 11" xfId="1642" xr:uid="{00000000-0005-0000-0000-000003080000}"/>
    <cellStyle name="Check Cell 6 2" xfId="1643" xr:uid="{00000000-0005-0000-0000-000004080000}"/>
    <cellStyle name="Check Cell 6 3" xfId="1644" xr:uid="{00000000-0005-0000-0000-000005080000}"/>
    <cellStyle name="Check Cell 6 4" xfId="1645" xr:uid="{00000000-0005-0000-0000-000006080000}"/>
    <cellStyle name="Check Cell 6 5" xfId="1646" xr:uid="{00000000-0005-0000-0000-000007080000}"/>
    <cellStyle name="Check Cell 6 6" xfId="1647" xr:uid="{00000000-0005-0000-0000-000008080000}"/>
    <cellStyle name="Check Cell 6 7" xfId="1648" xr:uid="{00000000-0005-0000-0000-000009080000}"/>
    <cellStyle name="Check Cell 6 8" xfId="1649" xr:uid="{00000000-0005-0000-0000-00000A080000}"/>
    <cellStyle name="Check Cell 6 9" xfId="1650" xr:uid="{00000000-0005-0000-0000-00000B080000}"/>
    <cellStyle name="Check Cell 7" xfId="1651" xr:uid="{00000000-0005-0000-0000-00000C080000}"/>
    <cellStyle name="Check Cell 8" xfId="1652" xr:uid="{00000000-0005-0000-0000-00000D080000}"/>
    <cellStyle name="Check Cell 9" xfId="1653" xr:uid="{00000000-0005-0000-0000-00000E080000}"/>
    <cellStyle name="Cím" xfId="29" xr:uid="{00000000-0005-0000-0000-00000F080000}"/>
    <cellStyle name="Címsor 1" xfId="30" xr:uid="{00000000-0005-0000-0000-000010080000}"/>
    <cellStyle name="Címsor 2" xfId="31" xr:uid="{00000000-0005-0000-0000-000011080000}"/>
    <cellStyle name="Címsor 3" xfId="32" xr:uid="{00000000-0005-0000-0000-000012080000}"/>
    <cellStyle name="Címsor 4" xfId="33" xr:uid="{00000000-0005-0000-0000-000013080000}"/>
    <cellStyle name="coin" xfId="3243" xr:uid="{00000000-0005-0000-0000-000014080000}"/>
    <cellStyle name="coin 2" xfId="3957" xr:uid="{00000000-0005-0000-0000-000015080000}"/>
    <cellStyle name="coin 2 2" xfId="4770" xr:uid="{00000000-0005-0000-0000-000016080000}"/>
    <cellStyle name="coin 2 3" xfId="5184" xr:uid="{00000000-0005-0000-0000-000017080000}"/>
    <cellStyle name="Colore 1" xfId="4310" xr:uid="{00000000-0005-0000-0000-000018080000}"/>
    <cellStyle name="Colore 2" xfId="4311" xr:uid="{00000000-0005-0000-0000-000019080000}"/>
    <cellStyle name="Colore 3" xfId="4312" xr:uid="{00000000-0005-0000-0000-00001A080000}"/>
    <cellStyle name="Colore 4" xfId="4313" xr:uid="{00000000-0005-0000-0000-00001B080000}"/>
    <cellStyle name="Colore 5" xfId="4314" xr:uid="{00000000-0005-0000-0000-00001C080000}"/>
    <cellStyle name="Colore 6" xfId="4315" xr:uid="{00000000-0005-0000-0000-00001D080000}"/>
    <cellStyle name="Comma [0] 2" xfId="4317" xr:uid="{00000000-0005-0000-0000-00001E080000}"/>
    <cellStyle name="Comma [0] 2 2" xfId="5037" xr:uid="{00000000-0005-0000-0000-00001F080000}"/>
    <cellStyle name="Comma 2" xfId="1654" xr:uid="{00000000-0005-0000-0000-000020080000}"/>
    <cellStyle name="Comma 2 2" xfId="1655" xr:uid="{00000000-0005-0000-0000-000021080000}"/>
    <cellStyle name="Comma 2 2 2" xfId="3340" xr:uid="{00000000-0005-0000-0000-000022080000}"/>
    <cellStyle name="Comma 2 2 2 2" xfId="4029" xr:uid="{00000000-0005-0000-0000-000023080000}"/>
    <cellStyle name="Comma 2 2 2 2 2" xfId="4841" xr:uid="{00000000-0005-0000-0000-000024080000}"/>
    <cellStyle name="Comma 2 2 2 3" xfId="4518" xr:uid="{00000000-0005-0000-0000-000025080000}"/>
    <cellStyle name="Comma 2 2 3" xfId="3706" xr:uid="{00000000-0005-0000-0000-000026080000}"/>
    <cellStyle name="Comma 2 2 3 2" xfId="4584" xr:uid="{00000000-0005-0000-0000-000027080000}"/>
    <cellStyle name="Comma 2 2 4" xfId="4515" xr:uid="{00000000-0005-0000-0000-000028080000}"/>
    <cellStyle name="Comma 2 3" xfId="3266" xr:uid="{00000000-0005-0000-0000-000029080000}"/>
    <cellStyle name="Comma 2 3 2" xfId="3968" xr:uid="{00000000-0005-0000-0000-00002A080000}"/>
    <cellStyle name="Comma 2 3 2 2" xfId="4780" xr:uid="{00000000-0005-0000-0000-00002B080000}"/>
    <cellStyle name="Comma 2 3 3" xfId="4516" xr:uid="{00000000-0005-0000-0000-00002C080000}"/>
    <cellStyle name="Comma 2 4" xfId="3339" xr:uid="{00000000-0005-0000-0000-00002D080000}"/>
    <cellStyle name="Comma 2 4 2" xfId="4028" xr:uid="{00000000-0005-0000-0000-00002E080000}"/>
    <cellStyle name="Comma 2 4 2 2" xfId="4840" xr:uid="{00000000-0005-0000-0000-00002F080000}"/>
    <cellStyle name="Comma 2 4 3" xfId="4517" xr:uid="{00000000-0005-0000-0000-000030080000}"/>
    <cellStyle name="Comma 2 5" xfId="3705" xr:uid="{00000000-0005-0000-0000-000031080000}"/>
    <cellStyle name="Comma 2 5 2" xfId="4583" xr:uid="{00000000-0005-0000-0000-000032080000}"/>
    <cellStyle name="Comma 2 6" xfId="4514" xr:uid="{00000000-0005-0000-0000-000033080000}"/>
    <cellStyle name="Comma 3" xfId="6" xr:uid="{00000000-0005-0000-0000-000034080000}"/>
    <cellStyle name="Comma 3 2" xfId="3639" xr:uid="{00000000-0005-0000-0000-000035080000}"/>
    <cellStyle name="Comma 3 2 2" xfId="4519" xr:uid="{00000000-0005-0000-0000-000036080000}"/>
    <cellStyle name="Comma 3 3" xfId="4344" xr:uid="{00000000-0005-0000-0000-000037080000}"/>
    <cellStyle name="Comma 4" xfId="4287" xr:uid="{00000000-0005-0000-0000-000038080000}"/>
    <cellStyle name="Comma 4 2" xfId="5033" xr:uid="{00000000-0005-0000-0000-000039080000}"/>
    <cellStyle name="Comma 5" xfId="4316" xr:uid="{00000000-0005-0000-0000-00003A080000}"/>
    <cellStyle name="Comma 5 2" xfId="5036" xr:uid="{00000000-0005-0000-0000-00003B080000}"/>
    <cellStyle name="Comma 6" xfId="4288" xr:uid="{00000000-0005-0000-0000-00003C080000}"/>
    <cellStyle name="Comma 6 2" xfId="5034" xr:uid="{00000000-0005-0000-0000-00003D080000}"/>
    <cellStyle name="Comma 7" xfId="4341" xr:uid="{00000000-0005-0000-0000-00003E080000}"/>
    <cellStyle name="Comma 7 2" xfId="5038" xr:uid="{00000000-0005-0000-0000-00003F080000}"/>
    <cellStyle name="CustomizationCells" xfId="1656" xr:uid="{00000000-0005-0000-0000-000040080000}"/>
    <cellStyle name="Data" xfId="5526" xr:uid="{00000000-0005-0000-0000-000007000000}"/>
    <cellStyle name="Defn" xfId="5528" xr:uid="{00000000-0005-0000-0000-000008000000}"/>
    <cellStyle name="Desc" xfId="5522" xr:uid="{00000000-0005-0000-0000-000009000000}"/>
    <cellStyle name="Desc 2" xfId="5523" xr:uid="{00000000-0005-0000-0000-00000A000000}"/>
    <cellStyle name="donn_normal" xfId="3244" xr:uid="{00000000-0005-0000-0000-000041080000}"/>
    <cellStyle name="Ellenőrzőcella" xfId="34" xr:uid="{00000000-0005-0000-0000-000042080000}"/>
    <cellStyle name="ent_col_ser" xfId="3245" xr:uid="{00000000-0005-0000-0000-000043080000}"/>
    <cellStyle name="entete_source" xfId="3246" xr:uid="{00000000-0005-0000-0000-000044080000}"/>
    <cellStyle name="Euro" xfId="1657" xr:uid="{00000000-0005-0000-0000-000045080000}"/>
    <cellStyle name="Euro 10" xfId="1658" xr:uid="{00000000-0005-0000-0000-000046080000}"/>
    <cellStyle name="Euro 10 2" xfId="1659" xr:uid="{00000000-0005-0000-0000-000047080000}"/>
    <cellStyle name="Euro 10 3" xfId="1660" xr:uid="{00000000-0005-0000-0000-000048080000}"/>
    <cellStyle name="Euro 10 4" xfId="1661" xr:uid="{00000000-0005-0000-0000-000049080000}"/>
    <cellStyle name="Euro 10 5" xfId="1662" xr:uid="{00000000-0005-0000-0000-00004A080000}"/>
    <cellStyle name="Euro 11" xfId="1663" xr:uid="{00000000-0005-0000-0000-00004B080000}"/>
    <cellStyle name="Euro 11 2" xfId="1664" xr:uid="{00000000-0005-0000-0000-00004C080000}"/>
    <cellStyle name="Euro 11 3" xfId="1665" xr:uid="{00000000-0005-0000-0000-00004D080000}"/>
    <cellStyle name="Euro 11 4" xfId="1666" xr:uid="{00000000-0005-0000-0000-00004E080000}"/>
    <cellStyle name="Euro 11 5" xfId="1667" xr:uid="{00000000-0005-0000-0000-00004F080000}"/>
    <cellStyle name="Euro 12" xfId="1668" xr:uid="{00000000-0005-0000-0000-000050080000}"/>
    <cellStyle name="Euro 12 2" xfId="1669" xr:uid="{00000000-0005-0000-0000-000051080000}"/>
    <cellStyle name="Euro 13" xfId="1670" xr:uid="{00000000-0005-0000-0000-000052080000}"/>
    <cellStyle name="Euro 14" xfId="1671" xr:uid="{00000000-0005-0000-0000-000053080000}"/>
    <cellStyle name="Euro 14 2" xfId="1672" xr:uid="{00000000-0005-0000-0000-000054080000}"/>
    <cellStyle name="Euro 15" xfId="1673" xr:uid="{00000000-0005-0000-0000-000055080000}"/>
    <cellStyle name="Euro 15 2" xfId="1674" xr:uid="{00000000-0005-0000-0000-000056080000}"/>
    <cellStyle name="Euro 16" xfId="1675" xr:uid="{00000000-0005-0000-0000-000057080000}"/>
    <cellStyle name="Euro 17" xfId="1676" xr:uid="{00000000-0005-0000-0000-000058080000}"/>
    <cellStyle name="Euro 18" xfId="1677" xr:uid="{00000000-0005-0000-0000-000059080000}"/>
    <cellStyle name="Euro 19" xfId="1678" xr:uid="{00000000-0005-0000-0000-00005A080000}"/>
    <cellStyle name="Euro 2" xfId="1679" xr:uid="{00000000-0005-0000-0000-00005B080000}"/>
    <cellStyle name="Euro 2 2" xfId="1680" xr:uid="{00000000-0005-0000-0000-00005C080000}"/>
    <cellStyle name="Euro 2 2 2" xfId="3632" xr:uid="{00000000-0005-0000-0000-00005D080000}"/>
    <cellStyle name="Euro 2 3" xfId="1681" xr:uid="{00000000-0005-0000-0000-00005E080000}"/>
    <cellStyle name="Euro 2 3 2" xfId="3633" xr:uid="{00000000-0005-0000-0000-00005F080000}"/>
    <cellStyle name="Euro 2 4" xfId="1682" xr:uid="{00000000-0005-0000-0000-000060080000}"/>
    <cellStyle name="Euro 2 4 2" xfId="4318" xr:uid="{00000000-0005-0000-0000-000061080000}"/>
    <cellStyle name="Euro 2 5" xfId="1683" xr:uid="{00000000-0005-0000-0000-000062080000}"/>
    <cellStyle name="Euro 2 6" xfId="1684" xr:uid="{00000000-0005-0000-0000-000063080000}"/>
    <cellStyle name="Euro 2 7" xfId="3247" xr:uid="{00000000-0005-0000-0000-000064080000}"/>
    <cellStyle name="Euro 2 8" xfId="3631" xr:uid="{00000000-0005-0000-0000-000065080000}"/>
    <cellStyle name="Euro 20" xfId="1685" xr:uid="{00000000-0005-0000-0000-000066080000}"/>
    <cellStyle name="Euro 21" xfId="1686" xr:uid="{00000000-0005-0000-0000-000067080000}"/>
    <cellStyle name="Euro 22" xfId="3630" xr:uid="{00000000-0005-0000-0000-000068080000}"/>
    <cellStyle name="Euro 3" xfId="1687" xr:uid="{00000000-0005-0000-0000-000069080000}"/>
    <cellStyle name="Euro 3 2" xfId="1688" xr:uid="{00000000-0005-0000-0000-00006A080000}"/>
    <cellStyle name="Euro 3 3" xfId="1689" xr:uid="{00000000-0005-0000-0000-00006B080000}"/>
    <cellStyle name="Euro 3 4" xfId="1690" xr:uid="{00000000-0005-0000-0000-00006C080000}"/>
    <cellStyle name="Euro 3 5" xfId="1691" xr:uid="{00000000-0005-0000-0000-00006D080000}"/>
    <cellStyle name="Euro 3 6" xfId="1692" xr:uid="{00000000-0005-0000-0000-00006E080000}"/>
    <cellStyle name="Euro 3 7" xfId="1693" xr:uid="{00000000-0005-0000-0000-00006F080000}"/>
    <cellStyle name="Euro 3 8" xfId="3634" xr:uid="{00000000-0005-0000-0000-000070080000}"/>
    <cellStyle name="Euro 4" xfId="1694" xr:uid="{00000000-0005-0000-0000-000071080000}"/>
    <cellStyle name="Euro 4 2" xfId="1695" xr:uid="{00000000-0005-0000-0000-000072080000}"/>
    <cellStyle name="Euro 4 3" xfId="1696" xr:uid="{00000000-0005-0000-0000-000073080000}"/>
    <cellStyle name="Euro 4 4" xfId="1697" xr:uid="{00000000-0005-0000-0000-000074080000}"/>
    <cellStyle name="Euro 4 5" xfId="1698" xr:uid="{00000000-0005-0000-0000-000075080000}"/>
    <cellStyle name="Euro 5" xfId="1699" xr:uid="{00000000-0005-0000-0000-000076080000}"/>
    <cellStyle name="Euro 5 2" xfId="1700" xr:uid="{00000000-0005-0000-0000-000077080000}"/>
    <cellStyle name="Euro 5 3" xfId="1701" xr:uid="{00000000-0005-0000-0000-000078080000}"/>
    <cellStyle name="Euro 5 4" xfId="1702" xr:uid="{00000000-0005-0000-0000-000079080000}"/>
    <cellStyle name="Euro 5 5" xfId="1703" xr:uid="{00000000-0005-0000-0000-00007A080000}"/>
    <cellStyle name="Euro 6" xfId="1704" xr:uid="{00000000-0005-0000-0000-00007B080000}"/>
    <cellStyle name="Euro 6 2" xfId="1705" xr:uid="{00000000-0005-0000-0000-00007C080000}"/>
    <cellStyle name="Euro 6 3" xfId="1706" xr:uid="{00000000-0005-0000-0000-00007D080000}"/>
    <cellStyle name="Euro 6 4" xfId="1707" xr:uid="{00000000-0005-0000-0000-00007E080000}"/>
    <cellStyle name="Euro 6 5" xfId="1708" xr:uid="{00000000-0005-0000-0000-00007F080000}"/>
    <cellStyle name="Euro 7" xfId="1709" xr:uid="{00000000-0005-0000-0000-000080080000}"/>
    <cellStyle name="Euro 7 2" xfId="1710" xr:uid="{00000000-0005-0000-0000-000081080000}"/>
    <cellStyle name="Euro 7 3" xfId="1711" xr:uid="{00000000-0005-0000-0000-000082080000}"/>
    <cellStyle name="Euro 7 4" xfId="1712" xr:uid="{00000000-0005-0000-0000-000083080000}"/>
    <cellStyle name="Euro 7 5" xfId="1713" xr:uid="{00000000-0005-0000-0000-000084080000}"/>
    <cellStyle name="Euro 8" xfId="1714" xr:uid="{00000000-0005-0000-0000-000085080000}"/>
    <cellStyle name="Euro 8 2" xfId="1715" xr:uid="{00000000-0005-0000-0000-000086080000}"/>
    <cellStyle name="Euro 8 3" xfId="1716" xr:uid="{00000000-0005-0000-0000-000087080000}"/>
    <cellStyle name="Euro 8 4" xfId="1717" xr:uid="{00000000-0005-0000-0000-000088080000}"/>
    <cellStyle name="Euro 8 5" xfId="1718" xr:uid="{00000000-0005-0000-0000-000089080000}"/>
    <cellStyle name="Euro 9" xfId="1719" xr:uid="{00000000-0005-0000-0000-00008A080000}"/>
    <cellStyle name="Euro 9 2" xfId="1720" xr:uid="{00000000-0005-0000-0000-00008B080000}"/>
    <cellStyle name="Euro 9 3" xfId="1721" xr:uid="{00000000-0005-0000-0000-00008C080000}"/>
    <cellStyle name="Euro 9 4" xfId="1722" xr:uid="{00000000-0005-0000-0000-00008D080000}"/>
    <cellStyle name="Euro 9 5" xfId="1723" xr:uid="{00000000-0005-0000-0000-00008E080000}"/>
    <cellStyle name="Euro_PROC" xfId="4319" xr:uid="{00000000-0005-0000-0000-00008F080000}"/>
    <cellStyle name="Explanatory Text 10" xfId="1724" xr:uid="{00000000-0005-0000-0000-000090080000}"/>
    <cellStyle name="Explanatory Text 2" xfId="1725" xr:uid="{00000000-0005-0000-0000-000091080000}"/>
    <cellStyle name="Explanatory Text 2 10" xfId="1726" xr:uid="{00000000-0005-0000-0000-000092080000}"/>
    <cellStyle name="Explanatory Text 2 11" xfId="1727" xr:uid="{00000000-0005-0000-0000-000093080000}"/>
    <cellStyle name="Explanatory Text 2 2" xfId="1728" xr:uid="{00000000-0005-0000-0000-000094080000}"/>
    <cellStyle name="Explanatory Text 2 3" xfId="1729" xr:uid="{00000000-0005-0000-0000-000095080000}"/>
    <cellStyle name="Explanatory Text 2 4" xfId="1730" xr:uid="{00000000-0005-0000-0000-000096080000}"/>
    <cellStyle name="Explanatory Text 2 5" xfId="1731" xr:uid="{00000000-0005-0000-0000-000097080000}"/>
    <cellStyle name="Explanatory Text 2 6" xfId="1732" xr:uid="{00000000-0005-0000-0000-000098080000}"/>
    <cellStyle name="Explanatory Text 2 7" xfId="1733" xr:uid="{00000000-0005-0000-0000-000099080000}"/>
    <cellStyle name="Explanatory Text 2 8" xfId="1734" xr:uid="{00000000-0005-0000-0000-00009A080000}"/>
    <cellStyle name="Explanatory Text 2 9" xfId="1735" xr:uid="{00000000-0005-0000-0000-00009B080000}"/>
    <cellStyle name="Explanatory Text 3" xfId="1736" xr:uid="{00000000-0005-0000-0000-00009C080000}"/>
    <cellStyle name="Explanatory Text 3 10" xfId="1737" xr:uid="{00000000-0005-0000-0000-00009D080000}"/>
    <cellStyle name="Explanatory Text 3 11" xfId="1738" xr:uid="{00000000-0005-0000-0000-00009E080000}"/>
    <cellStyle name="Explanatory Text 3 2" xfId="1739" xr:uid="{00000000-0005-0000-0000-00009F080000}"/>
    <cellStyle name="Explanatory Text 3 3" xfId="1740" xr:uid="{00000000-0005-0000-0000-0000A0080000}"/>
    <cellStyle name="Explanatory Text 3 4" xfId="1741" xr:uid="{00000000-0005-0000-0000-0000A1080000}"/>
    <cellStyle name="Explanatory Text 3 5" xfId="1742" xr:uid="{00000000-0005-0000-0000-0000A2080000}"/>
    <cellStyle name="Explanatory Text 3 6" xfId="1743" xr:uid="{00000000-0005-0000-0000-0000A3080000}"/>
    <cellStyle name="Explanatory Text 3 7" xfId="1744" xr:uid="{00000000-0005-0000-0000-0000A4080000}"/>
    <cellStyle name="Explanatory Text 3 8" xfId="1745" xr:uid="{00000000-0005-0000-0000-0000A5080000}"/>
    <cellStyle name="Explanatory Text 3 9" xfId="1746" xr:uid="{00000000-0005-0000-0000-0000A6080000}"/>
    <cellStyle name="Explanatory Text 4" xfId="1747" xr:uid="{00000000-0005-0000-0000-0000A7080000}"/>
    <cellStyle name="Explanatory Text 4 10" xfId="1748" xr:uid="{00000000-0005-0000-0000-0000A8080000}"/>
    <cellStyle name="Explanatory Text 4 11" xfId="1749" xr:uid="{00000000-0005-0000-0000-0000A9080000}"/>
    <cellStyle name="Explanatory Text 4 2" xfId="1750" xr:uid="{00000000-0005-0000-0000-0000AA080000}"/>
    <cellStyle name="Explanatory Text 4 3" xfId="1751" xr:uid="{00000000-0005-0000-0000-0000AB080000}"/>
    <cellStyle name="Explanatory Text 4 4" xfId="1752" xr:uid="{00000000-0005-0000-0000-0000AC080000}"/>
    <cellStyle name="Explanatory Text 4 5" xfId="1753" xr:uid="{00000000-0005-0000-0000-0000AD080000}"/>
    <cellStyle name="Explanatory Text 4 6" xfId="1754" xr:uid="{00000000-0005-0000-0000-0000AE080000}"/>
    <cellStyle name="Explanatory Text 4 7" xfId="1755" xr:uid="{00000000-0005-0000-0000-0000AF080000}"/>
    <cellStyle name="Explanatory Text 4 8" xfId="1756" xr:uid="{00000000-0005-0000-0000-0000B0080000}"/>
    <cellStyle name="Explanatory Text 4 9" xfId="1757" xr:uid="{00000000-0005-0000-0000-0000B1080000}"/>
    <cellStyle name="Explanatory Text 5" xfId="1758" xr:uid="{00000000-0005-0000-0000-0000B2080000}"/>
    <cellStyle name="Explanatory Text 5 10" xfId="1759" xr:uid="{00000000-0005-0000-0000-0000B3080000}"/>
    <cellStyle name="Explanatory Text 5 11" xfId="1760" xr:uid="{00000000-0005-0000-0000-0000B4080000}"/>
    <cellStyle name="Explanatory Text 5 2" xfId="1761" xr:uid="{00000000-0005-0000-0000-0000B5080000}"/>
    <cellStyle name="Explanatory Text 5 3" xfId="1762" xr:uid="{00000000-0005-0000-0000-0000B6080000}"/>
    <cellStyle name="Explanatory Text 5 4" xfId="1763" xr:uid="{00000000-0005-0000-0000-0000B7080000}"/>
    <cellStyle name="Explanatory Text 5 5" xfId="1764" xr:uid="{00000000-0005-0000-0000-0000B8080000}"/>
    <cellStyle name="Explanatory Text 5 6" xfId="1765" xr:uid="{00000000-0005-0000-0000-0000B9080000}"/>
    <cellStyle name="Explanatory Text 5 7" xfId="1766" xr:uid="{00000000-0005-0000-0000-0000BA080000}"/>
    <cellStyle name="Explanatory Text 5 8" xfId="1767" xr:uid="{00000000-0005-0000-0000-0000BB080000}"/>
    <cellStyle name="Explanatory Text 5 9" xfId="1768" xr:uid="{00000000-0005-0000-0000-0000BC080000}"/>
    <cellStyle name="Explanatory Text 6" xfId="1769" xr:uid="{00000000-0005-0000-0000-0000BD080000}"/>
    <cellStyle name="Explanatory Text 6 10" xfId="1770" xr:uid="{00000000-0005-0000-0000-0000BE080000}"/>
    <cellStyle name="Explanatory Text 6 11" xfId="1771" xr:uid="{00000000-0005-0000-0000-0000BF080000}"/>
    <cellStyle name="Explanatory Text 6 2" xfId="1772" xr:uid="{00000000-0005-0000-0000-0000C0080000}"/>
    <cellStyle name="Explanatory Text 6 3" xfId="1773" xr:uid="{00000000-0005-0000-0000-0000C1080000}"/>
    <cellStyle name="Explanatory Text 6 4" xfId="1774" xr:uid="{00000000-0005-0000-0000-0000C2080000}"/>
    <cellStyle name="Explanatory Text 6 5" xfId="1775" xr:uid="{00000000-0005-0000-0000-0000C3080000}"/>
    <cellStyle name="Explanatory Text 6 6" xfId="1776" xr:uid="{00000000-0005-0000-0000-0000C4080000}"/>
    <cellStyle name="Explanatory Text 6 7" xfId="1777" xr:uid="{00000000-0005-0000-0000-0000C5080000}"/>
    <cellStyle name="Explanatory Text 6 8" xfId="1778" xr:uid="{00000000-0005-0000-0000-0000C6080000}"/>
    <cellStyle name="Explanatory Text 6 9" xfId="1779" xr:uid="{00000000-0005-0000-0000-0000C7080000}"/>
    <cellStyle name="Explanatory Text 7" xfId="1780" xr:uid="{00000000-0005-0000-0000-0000C8080000}"/>
    <cellStyle name="Explanatory Text 8" xfId="1781" xr:uid="{00000000-0005-0000-0000-0000C9080000}"/>
    <cellStyle name="Explanatory Text 9" xfId="1782" xr:uid="{00000000-0005-0000-0000-0000CA080000}"/>
    <cellStyle name="Ezres_vegleges_en" xfId="35" xr:uid="{00000000-0005-0000-0000-0000CB080000}"/>
    <cellStyle name="Figyelmeztetés" xfId="36" xr:uid="{00000000-0005-0000-0000-0000CC080000}"/>
    <cellStyle name="Float" xfId="1783" xr:uid="{00000000-0005-0000-0000-0000CD080000}"/>
    <cellStyle name="Float 2" xfId="1784" xr:uid="{00000000-0005-0000-0000-0000CE080000}"/>
    <cellStyle name="Good 10" xfId="1785" xr:uid="{00000000-0005-0000-0000-0000CF080000}"/>
    <cellStyle name="Good 2" xfId="1786" xr:uid="{00000000-0005-0000-0000-0000D0080000}"/>
    <cellStyle name="Good 2 10" xfId="1787" xr:uid="{00000000-0005-0000-0000-0000D1080000}"/>
    <cellStyle name="Good 2 11" xfId="1788" xr:uid="{00000000-0005-0000-0000-0000D2080000}"/>
    <cellStyle name="Good 2 2" xfId="1789" xr:uid="{00000000-0005-0000-0000-0000D3080000}"/>
    <cellStyle name="Good 2 3" xfId="1790" xr:uid="{00000000-0005-0000-0000-0000D4080000}"/>
    <cellStyle name="Good 2 4" xfId="1791" xr:uid="{00000000-0005-0000-0000-0000D5080000}"/>
    <cellStyle name="Good 2 5" xfId="1792" xr:uid="{00000000-0005-0000-0000-0000D6080000}"/>
    <cellStyle name="Good 2 6" xfId="1793" xr:uid="{00000000-0005-0000-0000-0000D7080000}"/>
    <cellStyle name="Good 2 7" xfId="1794" xr:uid="{00000000-0005-0000-0000-0000D8080000}"/>
    <cellStyle name="Good 2 8" xfId="1795" xr:uid="{00000000-0005-0000-0000-0000D9080000}"/>
    <cellStyle name="Good 2 9" xfId="1796" xr:uid="{00000000-0005-0000-0000-0000DA080000}"/>
    <cellStyle name="Good 3" xfId="1797" xr:uid="{00000000-0005-0000-0000-0000DB080000}"/>
    <cellStyle name="Good 3 10" xfId="1798" xr:uid="{00000000-0005-0000-0000-0000DC080000}"/>
    <cellStyle name="Good 3 11" xfId="1799" xr:uid="{00000000-0005-0000-0000-0000DD080000}"/>
    <cellStyle name="Good 3 2" xfId="1800" xr:uid="{00000000-0005-0000-0000-0000DE080000}"/>
    <cellStyle name="Good 3 3" xfId="1801" xr:uid="{00000000-0005-0000-0000-0000DF080000}"/>
    <cellStyle name="Good 3 4" xfId="1802" xr:uid="{00000000-0005-0000-0000-0000E0080000}"/>
    <cellStyle name="Good 3 5" xfId="1803" xr:uid="{00000000-0005-0000-0000-0000E1080000}"/>
    <cellStyle name="Good 3 6" xfId="1804" xr:uid="{00000000-0005-0000-0000-0000E2080000}"/>
    <cellStyle name="Good 3 7" xfId="1805" xr:uid="{00000000-0005-0000-0000-0000E3080000}"/>
    <cellStyle name="Good 3 8" xfId="1806" xr:uid="{00000000-0005-0000-0000-0000E4080000}"/>
    <cellStyle name="Good 3 9" xfId="1807" xr:uid="{00000000-0005-0000-0000-0000E5080000}"/>
    <cellStyle name="Good 4" xfId="1808" xr:uid="{00000000-0005-0000-0000-0000E6080000}"/>
    <cellStyle name="Good 4 10" xfId="1809" xr:uid="{00000000-0005-0000-0000-0000E7080000}"/>
    <cellStyle name="Good 4 11" xfId="1810" xr:uid="{00000000-0005-0000-0000-0000E8080000}"/>
    <cellStyle name="Good 4 2" xfId="1811" xr:uid="{00000000-0005-0000-0000-0000E9080000}"/>
    <cellStyle name="Good 4 3" xfId="1812" xr:uid="{00000000-0005-0000-0000-0000EA080000}"/>
    <cellStyle name="Good 4 4" xfId="1813" xr:uid="{00000000-0005-0000-0000-0000EB080000}"/>
    <cellStyle name="Good 4 5" xfId="1814" xr:uid="{00000000-0005-0000-0000-0000EC080000}"/>
    <cellStyle name="Good 4 6" xfId="1815" xr:uid="{00000000-0005-0000-0000-0000ED080000}"/>
    <cellStyle name="Good 4 7" xfId="1816" xr:uid="{00000000-0005-0000-0000-0000EE080000}"/>
    <cellStyle name="Good 4 8" xfId="1817" xr:uid="{00000000-0005-0000-0000-0000EF080000}"/>
    <cellStyle name="Good 4 9" xfId="1818" xr:uid="{00000000-0005-0000-0000-0000F0080000}"/>
    <cellStyle name="Good 5" xfId="1819" xr:uid="{00000000-0005-0000-0000-0000F1080000}"/>
    <cellStyle name="Good 5 10" xfId="1820" xr:uid="{00000000-0005-0000-0000-0000F2080000}"/>
    <cellStyle name="Good 5 11" xfId="1821" xr:uid="{00000000-0005-0000-0000-0000F3080000}"/>
    <cellStyle name="Good 5 2" xfId="1822" xr:uid="{00000000-0005-0000-0000-0000F4080000}"/>
    <cellStyle name="Good 5 3" xfId="1823" xr:uid="{00000000-0005-0000-0000-0000F5080000}"/>
    <cellStyle name="Good 5 4" xfId="1824" xr:uid="{00000000-0005-0000-0000-0000F6080000}"/>
    <cellStyle name="Good 5 5" xfId="1825" xr:uid="{00000000-0005-0000-0000-0000F7080000}"/>
    <cellStyle name="Good 5 6" xfId="1826" xr:uid="{00000000-0005-0000-0000-0000F8080000}"/>
    <cellStyle name="Good 5 7" xfId="1827" xr:uid="{00000000-0005-0000-0000-0000F9080000}"/>
    <cellStyle name="Good 5 8" xfId="1828" xr:uid="{00000000-0005-0000-0000-0000FA080000}"/>
    <cellStyle name="Good 5 9" xfId="1829" xr:uid="{00000000-0005-0000-0000-0000FB080000}"/>
    <cellStyle name="Good 6" xfId="1830" xr:uid="{00000000-0005-0000-0000-0000FC080000}"/>
    <cellStyle name="Good 6 10" xfId="1831" xr:uid="{00000000-0005-0000-0000-0000FD080000}"/>
    <cellStyle name="Good 6 11" xfId="1832" xr:uid="{00000000-0005-0000-0000-0000FE080000}"/>
    <cellStyle name="Good 6 2" xfId="1833" xr:uid="{00000000-0005-0000-0000-0000FF080000}"/>
    <cellStyle name="Good 6 3" xfId="1834" xr:uid="{00000000-0005-0000-0000-000000090000}"/>
    <cellStyle name="Good 6 4" xfId="1835" xr:uid="{00000000-0005-0000-0000-000001090000}"/>
    <cellStyle name="Good 6 5" xfId="1836" xr:uid="{00000000-0005-0000-0000-000002090000}"/>
    <cellStyle name="Good 6 6" xfId="1837" xr:uid="{00000000-0005-0000-0000-000003090000}"/>
    <cellStyle name="Good 6 7" xfId="1838" xr:uid="{00000000-0005-0000-0000-000004090000}"/>
    <cellStyle name="Good 6 8" xfId="1839" xr:uid="{00000000-0005-0000-0000-000005090000}"/>
    <cellStyle name="Good 6 9" xfId="1840" xr:uid="{00000000-0005-0000-0000-000006090000}"/>
    <cellStyle name="Good 7" xfId="1841" xr:uid="{00000000-0005-0000-0000-000007090000}"/>
    <cellStyle name="Good 8" xfId="1842" xr:uid="{00000000-0005-0000-0000-000008090000}"/>
    <cellStyle name="Good 9" xfId="1843" xr:uid="{00000000-0005-0000-0000-000009090000}"/>
    <cellStyle name="Heading" xfId="55" xr:uid="{00000000-0005-0000-0000-00000A090000}"/>
    <cellStyle name="Heading 1 10" xfId="1844" xr:uid="{00000000-0005-0000-0000-00000B090000}"/>
    <cellStyle name="Heading 1 2" xfId="1845" xr:uid="{00000000-0005-0000-0000-00000C090000}"/>
    <cellStyle name="Heading 1 2 10" xfId="1846" xr:uid="{00000000-0005-0000-0000-00000D090000}"/>
    <cellStyle name="Heading 1 2 11" xfId="1847" xr:uid="{00000000-0005-0000-0000-00000E090000}"/>
    <cellStyle name="Heading 1 2 2" xfId="1848" xr:uid="{00000000-0005-0000-0000-00000F090000}"/>
    <cellStyle name="Heading 1 2 3" xfId="1849" xr:uid="{00000000-0005-0000-0000-000010090000}"/>
    <cellStyle name="Heading 1 2 4" xfId="1850" xr:uid="{00000000-0005-0000-0000-000011090000}"/>
    <cellStyle name="Heading 1 2 5" xfId="1851" xr:uid="{00000000-0005-0000-0000-000012090000}"/>
    <cellStyle name="Heading 1 2 6" xfId="1852" xr:uid="{00000000-0005-0000-0000-000013090000}"/>
    <cellStyle name="Heading 1 2 7" xfId="1853" xr:uid="{00000000-0005-0000-0000-000014090000}"/>
    <cellStyle name="Heading 1 2 8" xfId="1854" xr:uid="{00000000-0005-0000-0000-000015090000}"/>
    <cellStyle name="Heading 1 2 9" xfId="1855" xr:uid="{00000000-0005-0000-0000-000016090000}"/>
    <cellStyle name="Heading 1 3" xfId="1856" xr:uid="{00000000-0005-0000-0000-000017090000}"/>
    <cellStyle name="Heading 1 3 10" xfId="1857" xr:uid="{00000000-0005-0000-0000-000018090000}"/>
    <cellStyle name="Heading 1 3 11" xfId="1858" xr:uid="{00000000-0005-0000-0000-000019090000}"/>
    <cellStyle name="Heading 1 3 2" xfId="1859" xr:uid="{00000000-0005-0000-0000-00001A090000}"/>
    <cellStyle name="Heading 1 3 3" xfId="1860" xr:uid="{00000000-0005-0000-0000-00001B090000}"/>
    <cellStyle name="Heading 1 3 4" xfId="1861" xr:uid="{00000000-0005-0000-0000-00001C090000}"/>
    <cellStyle name="Heading 1 3 5" xfId="1862" xr:uid="{00000000-0005-0000-0000-00001D090000}"/>
    <cellStyle name="Heading 1 3 6" xfId="1863" xr:uid="{00000000-0005-0000-0000-00001E090000}"/>
    <cellStyle name="Heading 1 3 7" xfId="1864" xr:uid="{00000000-0005-0000-0000-00001F090000}"/>
    <cellStyle name="Heading 1 3 8" xfId="1865" xr:uid="{00000000-0005-0000-0000-000020090000}"/>
    <cellStyle name="Heading 1 3 9" xfId="1866" xr:uid="{00000000-0005-0000-0000-000021090000}"/>
    <cellStyle name="Heading 1 4" xfId="1867" xr:uid="{00000000-0005-0000-0000-000022090000}"/>
    <cellStyle name="Heading 1 4 10" xfId="1868" xr:uid="{00000000-0005-0000-0000-000023090000}"/>
    <cellStyle name="Heading 1 4 11" xfId="1869" xr:uid="{00000000-0005-0000-0000-000024090000}"/>
    <cellStyle name="Heading 1 4 2" xfId="1870" xr:uid="{00000000-0005-0000-0000-000025090000}"/>
    <cellStyle name="Heading 1 4 3" xfId="1871" xr:uid="{00000000-0005-0000-0000-000026090000}"/>
    <cellStyle name="Heading 1 4 4" xfId="1872" xr:uid="{00000000-0005-0000-0000-000027090000}"/>
    <cellStyle name="Heading 1 4 5" xfId="1873" xr:uid="{00000000-0005-0000-0000-000028090000}"/>
    <cellStyle name="Heading 1 4 6" xfId="1874" xr:uid="{00000000-0005-0000-0000-000029090000}"/>
    <cellStyle name="Heading 1 4 7" xfId="1875" xr:uid="{00000000-0005-0000-0000-00002A090000}"/>
    <cellStyle name="Heading 1 4 8" xfId="1876" xr:uid="{00000000-0005-0000-0000-00002B090000}"/>
    <cellStyle name="Heading 1 4 9" xfId="1877" xr:uid="{00000000-0005-0000-0000-00002C090000}"/>
    <cellStyle name="Heading 1 5" xfId="1878" xr:uid="{00000000-0005-0000-0000-00002D090000}"/>
    <cellStyle name="Heading 1 5 10" xfId="1879" xr:uid="{00000000-0005-0000-0000-00002E090000}"/>
    <cellStyle name="Heading 1 5 11" xfId="1880" xr:uid="{00000000-0005-0000-0000-00002F090000}"/>
    <cellStyle name="Heading 1 5 2" xfId="1881" xr:uid="{00000000-0005-0000-0000-000030090000}"/>
    <cellStyle name="Heading 1 5 3" xfId="1882" xr:uid="{00000000-0005-0000-0000-000031090000}"/>
    <cellStyle name="Heading 1 5 4" xfId="1883" xr:uid="{00000000-0005-0000-0000-000032090000}"/>
    <cellStyle name="Heading 1 5 5" xfId="1884" xr:uid="{00000000-0005-0000-0000-000033090000}"/>
    <cellStyle name="Heading 1 5 6" xfId="1885" xr:uid="{00000000-0005-0000-0000-000034090000}"/>
    <cellStyle name="Heading 1 5 7" xfId="1886" xr:uid="{00000000-0005-0000-0000-000035090000}"/>
    <cellStyle name="Heading 1 5 8" xfId="1887" xr:uid="{00000000-0005-0000-0000-000036090000}"/>
    <cellStyle name="Heading 1 5 9" xfId="1888" xr:uid="{00000000-0005-0000-0000-000037090000}"/>
    <cellStyle name="Heading 1 6" xfId="1889" xr:uid="{00000000-0005-0000-0000-000038090000}"/>
    <cellStyle name="Heading 1 6 10" xfId="1890" xr:uid="{00000000-0005-0000-0000-000039090000}"/>
    <cellStyle name="Heading 1 6 11" xfId="1891" xr:uid="{00000000-0005-0000-0000-00003A090000}"/>
    <cellStyle name="Heading 1 6 2" xfId="1892" xr:uid="{00000000-0005-0000-0000-00003B090000}"/>
    <cellStyle name="Heading 1 6 3" xfId="1893" xr:uid="{00000000-0005-0000-0000-00003C090000}"/>
    <cellStyle name="Heading 1 6 4" xfId="1894" xr:uid="{00000000-0005-0000-0000-00003D090000}"/>
    <cellStyle name="Heading 1 6 5" xfId="1895" xr:uid="{00000000-0005-0000-0000-00003E090000}"/>
    <cellStyle name="Heading 1 6 6" xfId="1896" xr:uid="{00000000-0005-0000-0000-00003F090000}"/>
    <cellStyle name="Heading 1 6 7" xfId="1897" xr:uid="{00000000-0005-0000-0000-000040090000}"/>
    <cellStyle name="Heading 1 6 8" xfId="1898" xr:uid="{00000000-0005-0000-0000-000041090000}"/>
    <cellStyle name="Heading 1 6 9" xfId="1899" xr:uid="{00000000-0005-0000-0000-000042090000}"/>
    <cellStyle name="Heading 1 7" xfId="1900" xr:uid="{00000000-0005-0000-0000-000043090000}"/>
    <cellStyle name="Heading 1 8" xfId="1901" xr:uid="{00000000-0005-0000-0000-000044090000}"/>
    <cellStyle name="Heading 1 9" xfId="1902" xr:uid="{00000000-0005-0000-0000-000045090000}"/>
    <cellStyle name="Heading 2 10" xfId="1903" xr:uid="{00000000-0005-0000-0000-000046090000}"/>
    <cellStyle name="Heading 2 2" xfId="1904" xr:uid="{00000000-0005-0000-0000-000047090000}"/>
    <cellStyle name="Heading 2 2 10" xfId="1905" xr:uid="{00000000-0005-0000-0000-000048090000}"/>
    <cellStyle name="Heading 2 2 11" xfId="1906" xr:uid="{00000000-0005-0000-0000-000049090000}"/>
    <cellStyle name="Heading 2 2 2" xfId="1907" xr:uid="{00000000-0005-0000-0000-00004A090000}"/>
    <cellStyle name="Heading 2 2 3" xfId="1908" xr:uid="{00000000-0005-0000-0000-00004B090000}"/>
    <cellStyle name="Heading 2 2 4" xfId="1909" xr:uid="{00000000-0005-0000-0000-00004C090000}"/>
    <cellStyle name="Heading 2 2 5" xfId="1910" xr:uid="{00000000-0005-0000-0000-00004D090000}"/>
    <cellStyle name="Heading 2 2 6" xfId="1911" xr:uid="{00000000-0005-0000-0000-00004E090000}"/>
    <cellStyle name="Heading 2 2 7" xfId="1912" xr:uid="{00000000-0005-0000-0000-00004F090000}"/>
    <cellStyle name="Heading 2 2 8" xfId="1913" xr:uid="{00000000-0005-0000-0000-000050090000}"/>
    <cellStyle name="Heading 2 2 9" xfId="1914" xr:uid="{00000000-0005-0000-0000-000051090000}"/>
    <cellStyle name="Heading 2 3" xfId="1915" xr:uid="{00000000-0005-0000-0000-000052090000}"/>
    <cellStyle name="Heading 2 3 10" xfId="1916" xr:uid="{00000000-0005-0000-0000-000053090000}"/>
    <cellStyle name="Heading 2 3 11" xfId="1917" xr:uid="{00000000-0005-0000-0000-000054090000}"/>
    <cellStyle name="Heading 2 3 2" xfId="1918" xr:uid="{00000000-0005-0000-0000-000055090000}"/>
    <cellStyle name="Heading 2 3 3" xfId="1919" xr:uid="{00000000-0005-0000-0000-000056090000}"/>
    <cellStyle name="Heading 2 3 4" xfId="1920" xr:uid="{00000000-0005-0000-0000-000057090000}"/>
    <cellStyle name="Heading 2 3 5" xfId="1921" xr:uid="{00000000-0005-0000-0000-000058090000}"/>
    <cellStyle name="Heading 2 3 6" xfId="1922" xr:uid="{00000000-0005-0000-0000-000059090000}"/>
    <cellStyle name="Heading 2 3 7" xfId="1923" xr:uid="{00000000-0005-0000-0000-00005A090000}"/>
    <cellStyle name="Heading 2 3 8" xfId="1924" xr:uid="{00000000-0005-0000-0000-00005B090000}"/>
    <cellStyle name="Heading 2 3 9" xfId="1925" xr:uid="{00000000-0005-0000-0000-00005C090000}"/>
    <cellStyle name="Heading 2 4" xfId="1926" xr:uid="{00000000-0005-0000-0000-00005D090000}"/>
    <cellStyle name="Heading 2 4 10" xfId="1927" xr:uid="{00000000-0005-0000-0000-00005E090000}"/>
    <cellStyle name="Heading 2 4 11" xfId="1928" xr:uid="{00000000-0005-0000-0000-00005F090000}"/>
    <cellStyle name="Heading 2 4 2" xfId="1929" xr:uid="{00000000-0005-0000-0000-000060090000}"/>
    <cellStyle name="Heading 2 4 3" xfId="1930" xr:uid="{00000000-0005-0000-0000-000061090000}"/>
    <cellStyle name="Heading 2 4 4" xfId="1931" xr:uid="{00000000-0005-0000-0000-000062090000}"/>
    <cellStyle name="Heading 2 4 5" xfId="1932" xr:uid="{00000000-0005-0000-0000-000063090000}"/>
    <cellStyle name="Heading 2 4 6" xfId="1933" xr:uid="{00000000-0005-0000-0000-000064090000}"/>
    <cellStyle name="Heading 2 4 7" xfId="1934" xr:uid="{00000000-0005-0000-0000-000065090000}"/>
    <cellStyle name="Heading 2 4 8" xfId="1935" xr:uid="{00000000-0005-0000-0000-000066090000}"/>
    <cellStyle name="Heading 2 4 9" xfId="1936" xr:uid="{00000000-0005-0000-0000-000067090000}"/>
    <cellStyle name="Heading 2 5" xfId="1937" xr:uid="{00000000-0005-0000-0000-000068090000}"/>
    <cellStyle name="Heading 2 5 10" xfId="1938" xr:uid="{00000000-0005-0000-0000-000069090000}"/>
    <cellStyle name="Heading 2 5 11" xfId="1939" xr:uid="{00000000-0005-0000-0000-00006A090000}"/>
    <cellStyle name="Heading 2 5 2" xfId="1940" xr:uid="{00000000-0005-0000-0000-00006B090000}"/>
    <cellStyle name="Heading 2 5 3" xfId="1941" xr:uid="{00000000-0005-0000-0000-00006C090000}"/>
    <cellStyle name="Heading 2 5 4" xfId="1942" xr:uid="{00000000-0005-0000-0000-00006D090000}"/>
    <cellStyle name="Heading 2 5 5" xfId="1943" xr:uid="{00000000-0005-0000-0000-00006E090000}"/>
    <cellStyle name="Heading 2 5 6" xfId="1944" xr:uid="{00000000-0005-0000-0000-00006F090000}"/>
    <cellStyle name="Heading 2 5 7" xfId="1945" xr:uid="{00000000-0005-0000-0000-000070090000}"/>
    <cellStyle name="Heading 2 5 8" xfId="1946" xr:uid="{00000000-0005-0000-0000-000071090000}"/>
    <cellStyle name="Heading 2 5 9" xfId="1947" xr:uid="{00000000-0005-0000-0000-000072090000}"/>
    <cellStyle name="Heading 2 6" xfId="1948" xr:uid="{00000000-0005-0000-0000-000073090000}"/>
    <cellStyle name="Heading 2 6 10" xfId="1949" xr:uid="{00000000-0005-0000-0000-000074090000}"/>
    <cellStyle name="Heading 2 6 11" xfId="1950" xr:uid="{00000000-0005-0000-0000-000075090000}"/>
    <cellStyle name="Heading 2 6 2" xfId="1951" xr:uid="{00000000-0005-0000-0000-000076090000}"/>
    <cellStyle name="Heading 2 6 3" xfId="1952" xr:uid="{00000000-0005-0000-0000-000077090000}"/>
    <cellStyle name="Heading 2 6 4" xfId="1953" xr:uid="{00000000-0005-0000-0000-000078090000}"/>
    <cellStyle name="Heading 2 6 5" xfId="1954" xr:uid="{00000000-0005-0000-0000-000079090000}"/>
    <cellStyle name="Heading 2 6 6" xfId="1955" xr:uid="{00000000-0005-0000-0000-00007A090000}"/>
    <cellStyle name="Heading 2 6 7" xfId="1956" xr:uid="{00000000-0005-0000-0000-00007B090000}"/>
    <cellStyle name="Heading 2 6 8" xfId="1957" xr:uid="{00000000-0005-0000-0000-00007C090000}"/>
    <cellStyle name="Heading 2 6 9" xfId="1958" xr:uid="{00000000-0005-0000-0000-00007D090000}"/>
    <cellStyle name="Heading 2 7" xfId="1959" xr:uid="{00000000-0005-0000-0000-00007E090000}"/>
    <cellStyle name="Heading 2 8" xfId="1960" xr:uid="{00000000-0005-0000-0000-00007F090000}"/>
    <cellStyle name="Heading 2 9" xfId="1961" xr:uid="{00000000-0005-0000-0000-000080090000}"/>
    <cellStyle name="Heading 3 10" xfId="1962" xr:uid="{00000000-0005-0000-0000-000081090000}"/>
    <cellStyle name="Heading 3 2" xfId="1963" xr:uid="{00000000-0005-0000-0000-000082090000}"/>
    <cellStyle name="Heading 3 2 10" xfId="1964" xr:uid="{00000000-0005-0000-0000-000083090000}"/>
    <cellStyle name="Heading 3 2 11" xfId="1965" xr:uid="{00000000-0005-0000-0000-000084090000}"/>
    <cellStyle name="Heading 3 2 2" xfId="1966" xr:uid="{00000000-0005-0000-0000-000085090000}"/>
    <cellStyle name="Heading 3 2 3" xfId="1967" xr:uid="{00000000-0005-0000-0000-000086090000}"/>
    <cellStyle name="Heading 3 2 4" xfId="1968" xr:uid="{00000000-0005-0000-0000-000087090000}"/>
    <cellStyle name="Heading 3 2 5" xfId="1969" xr:uid="{00000000-0005-0000-0000-000088090000}"/>
    <cellStyle name="Heading 3 2 6" xfId="1970" xr:uid="{00000000-0005-0000-0000-000089090000}"/>
    <cellStyle name="Heading 3 2 7" xfId="1971" xr:uid="{00000000-0005-0000-0000-00008A090000}"/>
    <cellStyle name="Heading 3 2 8" xfId="1972" xr:uid="{00000000-0005-0000-0000-00008B090000}"/>
    <cellStyle name="Heading 3 2 9" xfId="1973" xr:uid="{00000000-0005-0000-0000-00008C090000}"/>
    <cellStyle name="Heading 3 3" xfId="1974" xr:uid="{00000000-0005-0000-0000-00008D090000}"/>
    <cellStyle name="Heading 3 3 10" xfId="1975" xr:uid="{00000000-0005-0000-0000-00008E090000}"/>
    <cellStyle name="Heading 3 3 11" xfId="1976" xr:uid="{00000000-0005-0000-0000-00008F090000}"/>
    <cellStyle name="Heading 3 3 2" xfId="1977" xr:uid="{00000000-0005-0000-0000-000090090000}"/>
    <cellStyle name="Heading 3 3 3" xfId="1978" xr:uid="{00000000-0005-0000-0000-000091090000}"/>
    <cellStyle name="Heading 3 3 4" xfId="1979" xr:uid="{00000000-0005-0000-0000-000092090000}"/>
    <cellStyle name="Heading 3 3 5" xfId="1980" xr:uid="{00000000-0005-0000-0000-000093090000}"/>
    <cellStyle name="Heading 3 3 6" xfId="1981" xr:uid="{00000000-0005-0000-0000-000094090000}"/>
    <cellStyle name="Heading 3 3 7" xfId="1982" xr:uid="{00000000-0005-0000-0000-000095090000}"/>
    <cellStyle name="Heading 3 3 8" xfId="1983" xr:uid="{00000000-0005-0000-0000-000096090000}"/>
    <cellStyle name="Heading 3 3 9" xfId="1984" xr:uid="{00000000-0005-0000-0000-000097090000}"/>
    <cellStyle name="Heading 3 4" xfId="1985" xr:uid="{00000000-0005-0000-0000-000098090000}"/>
    <cellStyle name="Heading 3 4 10" xfId="1986" xr:uid="{00000000-0005-0000-0000-000099090000}"/>
    <cellStyle name="Heading 3 4 11" xfId="1987" xr:uid="{00000000-0005-0000-0000-00009A090000}"/>
    <cellStyle name="Heading 3 4 2" xfId="1988" xr:uid="{00000000-0005-0000-0000-00009B090000}"/>
    <cellStyle name="Heading 3 4 3" xfId="1989" xr:uid="{00000000-0005-0000-0000-00009C090000}"/>
    <cellStyle name="Heading 3 4 4" xfId="1990" xr:uid="{00000000-0005-0000-0000-00009D090000}"/>
    <cellStyle name="Heading 3 4 5" xfId="1991" xr:uid="{00000000-0005-0000-0000-00009E090000}"/>
    <cellStyle name="Heading 3 4 6" xfId="1992" xr:uid="{00000000-0005-0000-0000-00009F090000}"/>
    <cellStyle name="Heading 3 4 7" xfId="1993" xr:uid="{00000000-0005-0000-0000-0000A0090000}"/>
    <cellStyle name="Heading 3 4 8" xfId="1994" xr:uid="{00000000-0005-0000-0000-0000A1090000}"/>
    <cellStyle name="Heading 3 4 9" xfId="1995" xr:uid="{00000000-0005-0000-0000-0000A2090000}"/>
    <cellStyle name="Heading 3 5" xfId="1996" xr:uid="{00000000-0005-0000-0000-0000A3090000}"/>
    <cellStyle name="Heading 3 5 10" xfId="1997" xr:uid="{00000000-0005-0000-0000-0000A4090000}"/>
    <cellStyle name="Heading 3 5 11" xfId="1998" xr:uid="{00000000-0005-0000-0000-0000A5090000}"/>
    <cellStyle name="Heading 3 5 2" xfId="1999" xr:uid="{00000000-0005-0000-0000-0000A6090000}"/>
    <cellStyle name="Heading 3 5 3" xfId="2000" xr:uid="{00000000-0005-0000-0000-0000A7090000}"/>
    <cellStyle name="Heading 3 5 4" xfId="2001" xr:uid="{00000000-0005-0000-0000-0000A8090000}"/>
    <cellStyle name="Heading 3 5 5" xfId="2002" xr:uid="{00000000-0005-0000-0000-0000A9090000}"/>
    <cellStyle name="Heading 3 5 6" xfId="2003" xr:uid="{00000000-0005-0000-0000-0000AA090000}"/>
    <cellStyle name="Heading 3 5 7" xfId="2004" xr:uid="{00000000-0005-0000-0000-0000AB090000}"/>
    <cellStyle name="Heading 3 5 8" xfId="2005" xr:uid="{00000000-0005-0000-0000-0000AC090000}"/>
    <cellStyle name="Heading 3 5 9" xfId="2006" xr:uid="{00000000-0005-0000-0000-0000AD090000}"/>
    <cellStyle name="Heading 3 6" xfId="2007" xr:uid="{00000000-0005-0000-0000-0000AE090000}"/>
    <cellStyle name="Heading 3 6 10" xfId="2008" xr:uid="{00000000-0005-0000-0000-0000AF090000}"/>
    <cellStyle name="Heading 3 6 11" xfId="2009" xr:uid="{00000000-0005-0000-0000-0000B0090000}"/>
    <cellStyle name="Heading 3 6 2" xfId="2010" xr:uid="{00000000-0005-0000-0000-0000B1090000}"/>
    <cellStyle name="Heading 3 6 3" xfId="2011" xr:uid="{00000000-0005-0000-0000-0000B2090000}"/>
    <cellStyle name="Heading 3 6 4" xfId="2012" xr:uid="{00000000-0005-0000-0000-0000B3090000}"/>
    <cellStyle name="Heading 3 6 5" xfId="2013" xr:uid="{00000000-0005-0000-0000-0000B4090000}"/>
    <cellStyle name="Heading 3 6 6" xfId="2014" xr:uid="{00000000-0005-0000-0000-0000B5090000}"/>
    <cellStyle name="Heading 3 6 7" xfId="2015" xr:uid="{00000000-0005-0000-0000-0000B6090000}"/>
    <cellStyle name="Heading 3 6 8" xfId="2016" xr:uid="{00000000-0005-0000-0000-0000B7090000}"/>
    <cellStyle name="Heading 3 6 9" xfId="2017" xr:uid="{00000000-0005-0000-0000-0000B8090000}"/>
    <cellStyle name="Heading 3 7" xfId="2018" xr:uid="{00000000-0005-0000-0000-0000B9090000}"/>
    <cellStyle name="Heading 3 8" xfId="2019" xr:uid="{00000000-0005-0000-0000-0000BA090000}"/>
    <cellStyle name="Heading 3 9" xfId="2020" xr:uid="{00000000-0005-0000-0000-0000BB090000}"/>
    <cellStyle name="Heading 4 10" xfId="2021" xr:uid="{00000000-0005-0000-0000-0000BC090000}"/>
    <cellStyle name="Heading 4 2" xfId="2022" xr:uid="{00000000-0005-0000-0000-0000BD090000}"/>
    <cellStyle name="Heading 4 2 10" xfId="2023" xr:uid="{00000000-0005-0000-0000-0000BE090000}"/>
    <cellStyle name="Heading 4 2 11" xfId="2024" xr:uid="{00000000-0005-0000-0000-0000BF090000}"/>
    <cellStyle name="Heading 4 2 2" xfId="2025" xr:uid="{00000000-0005-0000-0000-0000C0090000}"/>
    <cellStyle name="Heading 4 2 3" xfId="2026" xr:uid="{00000000-0005-0000-0000-0000C1090000}"/>
    <cellStyle name="Heading 4 2 4" xfId="2027" xr:uid="{00000000-0005-0000-0000-0000C2090000}"/>
    <cellStyle name="Heading 4 2 5" xfId="2028" xr:uid="{00000000-0005-0000-0000-0000C3090000}"/>
    <cellStyle name="Heading 4 2 6" xfId="2029" xr:uid="{00000000-0005-0000-0000-0000C4090000}"/>
    <cellStyle name="Heading 4 2 7" xfId="2030" xr:uid="{00000000-0005-0000-0000-0000C5090000}"/>
    <cellStyle name="Heading 4 2 8" xfId="2031" xr:uid="{00000000-0005-0000-0000-0000C6090000}"/>
    <cellStyle name="Heading 4 2 9" xfId="2032" xr:uid="{00000000-0005-0000-0000-0000C7090000}"/>
    <cellStyle name="Heading 4 3" xfId="2033" xr:uid="{00000000-0005-0000-0000-0000C8090000}"/>
    <cellStyle name="Heading 4 3 10" xfId="2034" xr:uid="{00000000-0005-0000-0000-0000C9090000}"/>
    <cellStyle name="Heading 4 3 11" xfId="2035" xr:uid="{00000000-0005-0000-0000-0000CA090000}"/>
    <cellStyle name="Heading 4 3 2" xfId="2036" xr:uid="{00000000-0005-0000-0000-0000CB090000}"/>
    <cellStyle name="Heading 4 3 3" xfId="2037" xr:uid="{00000000-0005-0000-0000-0000CC090000}"/>
    <cellStyle name="Heading 4 3 4" xfId="2038" xr:uid="{00000000-0005-0000-0000-0000CD090000}"/>
    <cellStyle name="Heading 4 3 5" xfId="2039" xr:uid="{00000000-0005-0000-0000-0000CE090000}"/>
    <cellStyle name="Heading 4 3 6" xfId="2040" xr:uid="{00000000-0005-0000-0000-0000CF090000}"/>
    <cellStyle name="Heading 4 3 7" xfId="2041" xr:uid="{00000000-0005-0000-0000-0000D0090000}"/>
    <cellStyle name="Heading 4 3 8" xfId="2042" xr:uid="{00000000-0005-0000-0000-0000D1090000}"/>
    <cellStyle name="Heading 4 3 9" xfId="2043" xr:uid="{00000000-0005-0000-0000-0000D2090000}"/>
    <cellStyle name="Heading 4 4" xfId="2044" xr:uid="{00000000-0005-0000-0000-0000D3090000}"/>
    <cellStyle name="Heading 4 4 10" xfId="2045" xr:uid="{00000000-0005-0000-0000-0000D4090000}"/>
    <cellStyle name="Heading 4 4 11" xfId="2046" xr:uid="{00000000-0005-0000-0000-0000D5090000}"/>
    <cellStyle name="Heading 4 4 2" xfId="2047" xr:uid="{00000000-0005-0000-0000-0000D6090000}"/>
    <cellStyle name="Heading 4 4 3" xfId="2048" xr:uid="{00000000-0005-0000-0000-0000D7090000}"/>
    <cellStyle name="Heading 4 4 4" xfId="2049" xr:uid="{00000000-0005-0000-0000-0000D8090000}"/>
    <cellStyle name="Heading 4 4 5" xfId="2050" xr:uid="{00000000-0005-0000-0000-0000D9090000}"/>
    <cellStyle name="Heading 4 4 6" xfId="2051" xr:uid="{00000000-0005-0000-0000-0000DA090000}"/>
    <cellStyle name="Heading 4 4 7" xfId="2052" xr:uid="{00000000-0005-0000-0000-0000DB090000}"/>
    <cellStyle name="Heading 4 4 8" xfId="2053" xr:uid="{00000000-0005-0000-0000-0000DC090000}"/>
    <cellStyle name="Heading 4 4 9" xfId="2054" xr:uid="{00000000-0005-0000-0000-0000DD090000}"/>
    <cellStyle name="Heading 4 5" xfId="2055" xr:uid="{00000000-0005-0000-0000-0000DE090000}"/>
    <cellStyle name="Heading 4 5 10" xfId="2056" xr:uid="{00000000-0005-0000-0000-0000DF090000}"/>
    <cellStyle name="Heading 4 5 11" xfId="2057" xr:uid="{00000000-0005-0000-0000-0000E0090000}"/>
    <cellStyle name="Heading 4 5 2" xfId="2058" xr:uid="{00000000-0005-0000-0000-0000E1090000}"/>
    <cellStyle name="Heading 4 5 3" xfId="2059" xr:uid="{00000000-0005-0000-0000-0000E2090000}"/>
    <cellStyle name="Heading 4 5 4" xfId="2060" xr:uid="{00000000-0005-0000-0000-0000E3090000}"/>
    <cellStyle name="Heading 4 5 5" xfId="2061" xr:uid="{00000000-0005-0000-0000-0000E4090000}"/>
    <cellStyle name="Heading 4 5 6" xfId="2062" xr:uid="{00000000-0005-0000-0000-0000E5090000}"/>
    <cellStyle name="Heading 4 5 7" xfId="2063" xr:uid="{00000000-0005-0000-0000-0000E6090000}"/>
    <cellStyle name="Heading 4 5 8" xfId="2064" xr:uid="{00000000-0005-0000-0000-0000E7090000}"/>
    <cellStyle name="Heading 4 5 9" xfId="2065" xr:uid="{00000000-0005-0000-0000-0000E8090000}"/>
    <cellStyle name="Heading 4 6" xfId="2066" xr:uid="{00000000-0005-0000-0000-0000E9090000}"/>
    <cellStyle name="Heading 4 6 10" xfId="2067" xr:uid="{00000000-0005-0000-0000-0000EA090000}"/>
    <cellStyle name="Heading 4 6 11" xfId="2068" xr:uid="{00000000-0005-0000-0000-0000EB090000}"/>
    <cellStyle name="Heading 4 6 2" xfId="2069" xr:uid="{00000000-0005-0000-0000-0000EC090000}"/>
    <cellStyle name="Heading 4 6 3" xfId="2070" xr:uid="{00000000-0005-0000-0000-0000ED090000}"/>
    <cellStyle name="Heading 4 6 4" xfId="2071" xr:uid="{00000000-0005-0000-0000-0000EE090000}"/>
    <cellStyle name="Heading 4 6 5" xfId="2072" xr:uid="{00000000-0005-0000-0000-0000EF090000}"/>
    <cellStyle name="Heading 4 6 6" xfId="2073" xr:uid="{00000000-0005-0000-0000-0000F0090000}"/>
    <cellStyle name="Heading 4 6 7" xfId="2074" xr:uid="{00000000-0005-0000-0000-0000F1090000}"/>
    <cellStyle name="Heading 4 6 8" xfId="2075" xr:uid="{00000000-0005-0000-0000-0000F2090000}"/>
    <cellStyle name="Heading 4 6 9" xfId="2076" xr:uid="{00000000-0005-0000-0000-0000F3090000}"/>
    <cellStyle name="Heading 4 7" xfId="2077" xr:uid="{00000000-0005-0000-0000-0000F4090000}"/>
    <cellStyle name="Heading 4 8" xfId="2078" xr:uid="{00000000-0005-0000-0000-0000F5090000}"/>
    <cellStyle name="Heading 4 9" xfId="2079" xr:uid="{00000000-0005-0000-0000-0000F6090000}"/>
    <cellStyle name="Hivatkozott cella" xfId="37" xr:uid="{00000000-0005-0000-0000-0000F7090000}"/>
    <cellStyle name="Hyperlink" xfId="5517" builtinId="8"/>
    <cellStyle name="Hyperlink 2" xfId="2080" xr:uid="{00000000-0005-0000-0000-0000F9090000}"/>
    <cellStyle name="Hyperlink 2 2" xfId="2081" xr:uid="{00000000-0005-0000-0000-0000FA090000}"/>
    <cellStyle name="Input 10" xfId="2082" xr:uid="{00000000-0005-0000-0000-0000FB090000}"/>
    <cellStyle name="Input 10 2" xfId="3341" xr:uid="{00000000-0005-0000-0000-0000FC090000}"/>
    <cellStyle name="Input 10 2 2" xfId="4030" xr:uid="{00000000-0005-0000-0000-0000FD090000}"/>
    <cellStyle name="Input 10 2 2 2" xfId="4842" xr:uid="{00000000-0005-0000-0000-0000FE090000}"/>
    <cellStyle name="Input 10 2 2 3" xfId="5254" xr:uid="{00000000-0005-0000-0000-0000FF090000}"/>
    <cellStyle name="Input 10 3" xfId="3707" xr:uid="{00000000-0005-0000-0000-0000000A0000}"/>
    <cellStyle name="Input 10 3 2" xfId="4585" xr:uid="{00000000-0005-0000-0000-0000010A0000}"/>
    <cellStyle name="Input 10 3 3" xfId="4449" xr:uid="{00000000-0005-0000-0000-0000020A0000}"/>
    <cellStyle name="Input 2" xfId="2083" xr:uid="{00000000-0005-0000-0000-0000030A0000}"/>
    <cellStyle name="Input 2 10" xfId="2084" xr:uid="{00000000-0005-0000-0000-0000040A0000}"/>
    <cellStyle name="Input 2 10 2" xfId="3343" xr:uid="{00000000-0005-0000-0000-0000050A0000}"/>
    <cellStyle name="Input 2 10 2 2" xfId="4032" xr:uid="{00000000-0005-0000-0000-0000060A0000}"/>
    <cellStyle name="Input 2 10 2 2 2" xfId="4844" xr:uid="{00000000-0005-0000-0000-0000070A0000}"/>
    <cellStyle name="Input 2 10 2 2 3" xfId="5256" xr:uid="{00000000-0005-0000-0000-0000080A0000}"/>
    <cellStyle name="Input 2 10 3" xfId="3709" xr:uid="{00000000-0005-0000-0000-0000090A0000}"/>
    <cellStyle name="Input 2 10 3 2" xfId="4587" xr:uid="{00000000-0005-0000-0000-00000A0A0000}"/>
    <cellStyle name="Input 2 10 3 3" xfId="4447" xr:uid="{00000000-0005-0000-0000-00000B0A0000}"/>
    <cellStyle name="Input 2 11" xfId="2085" xr:uid="{00000000-0005-0000-0000-00000C0A0000}"/>
    <cellStyle name="Input 2 11 2" xfId="3344" xr:uid="{00000000-0005-0000-0000-00000D0A0000}"/>
    <cellStyle name="Input 2 11 2 2" xfId="4033" xr:uid="{00000000-0005-0000-0000-00000E0A0000}"/>
    <cellStyle name="Input 2 11 2 2 2" xfId="4845" xr:uid="{00000000-0005-0000-0000-00000F0A0000}"/>
    <cellStyle name="Input 2 11 2 2 3" xfId="5257" xr:uid="{00000000-0005-0000-0000-0000100A0000}"/>
    <cellStyle name="Input 2 11 3" xfId="3710" xr:uid="{00000000-0005-0000-0000-0000110A0000}"/>
    <cellStyle name="Input 2 11 3 2" xfId="4588" xr:uid="{00000000-0005-0000-0000-0000120A0000}"/>
    <cellStyle name="Input 2 11 3 3" xfId="4446" xr:uid="{00000000-0005-0000-0000-0000130A0000}"/>
    <cellStyle name="Input 2 12" xfId="3342" xr:uid="{00000000-0005-0000-0000-0000140A0000}"/>
    <cellStyle name="Input 2 12 2" xfId="4031" xr:uid="{00000000-0005-0000-0000-0000150A0000}"/>
    <cellStyle name="Input 2 12 2 2" xfId="4843" xr:uid="{00000000-0005-0000-0000-0000160A0000}"/>
    <cellStyle name="Input 2 12 2 3" xfId="5255" xr:uid="{00000000-0005-0000-0000-0000170A0000}"/>
    <cellStyle name="Input 2 13" xfId="3708" xr:uid="{00000000-0005-0000-0000-0000180A0000}"/>
    <cellStyle name="Input 2 13 2" xfId="4586" xr:uid="{00000000-0005-0000-0000-0000190A0000}"/>
    <cellStyle name="Input 2 13 3" xfId="4448" xr:uid="{00000000-0005-0000-0000-00001A0A0000}"/>
    <cellStyle name="Input 2 2" xfId="2086" xr:uid="{00000000-0005-0000-0000-00001B0A0000}"/>
    <cellStyle name="Input 2 2 2" xfId="3345" xr:uid="{00000000-0005-0000-0000-00001C0A0000}"/>
    <cellStyle name="Input 2 2 2 2" xfId="4034" xr:uid="{00000000-0005-0000-0000-00001D0A0000}"/>
    <cellStyle name="Input 2 2 2 2 2" xfId="4846" xr:uid="{00000000-0005-0000-0000-00001E0A0000}"/>
    <cellStyle name="Input 2 2 2 2 3" xfId="5258" xr:uid="{00000000-0005-0000-0000-00001F0A0000}"/>
    <cellStyle name="Input 2 2 3" xfId="3711" xr:uid="{00000000-0005-0000-0000-0000200A0000}"/>
    <cellStyle name="Input 2 2 3 2" xfId="4589" xr:uid="{00000000-0005-0000-0000-0000210A0000}"/>
    <cellStyle name="Input 2 2 3 3" xfId="4445" xr:uid="{00000000-0005-0000-0000-0000220A0000}"/>
    <cellStyle name="Input 2 3" xfId="2087" xr:uid="{00000000-0005-0000-0000-0000230A0000}"/>
    <cellStyle name="Input 2 3 2" xfId="3346" xr:uid="{00000000-0005-0000-0000-0000240A0000}"/>
    <cellStyle name="Input 2 3 2 2" xfId="4035" xr:uid="{00000000-0005-0000-0000-0000250A0000}"/>
    <cellStyle name="Input 2 3 2 2 2" xfId="4847" xr:uid="{00000000-0005-0000-0000-0000260A0000}"/>
    <cellStyle name="Input 2 3 2 2 3" xfId="5259" xr:uid="{00000000-0005-0000-0000-0000270A0000}"/>
    <cellStyle name="Input 2 3 3" xfId="3712" xr:uid="{00000000-0005-0000-0000-0000280A0000}"/>
    <cellStyle name="Input 2 3 3 2" xfId="4590" xr:uid="{00000000-0005-0000-0000-0000290A0000}"/>
    <cellStyle name="Input 2 3 3 3" xfId="4444" xr:uid="{00000000-0005-0000-0000-00002A0A0000}"/>
    <cellStyle name="Input 2 4" xfId="2088" xr:uid="{00000000-0005-0000-0000-00002B0A0000}"/>
    <cellStyle name="Input 2 4 2" xfId="3347" xr:uid="{00000000-0005-0000-0000-00002C0A0000}"/>
    <cellStyle name="Input 2 4 2 2" xfId="4036" xr:uid="{00000000-0005-0000-0000-00002D0A0000}"/>
    <cellStyle name="Input 2 4 2 2 2" xfId="4848" xr:uid="{00000000-0005-0000-0000-00002E0A0000}"/>
    <cellStyle name="Input 2 4 2 2 3" xfId="5260" xr:uid="{00000000-0005-0000-0000-00002F0A0000}"/>
    <cellStyle name="Input 2 4 3" xfId="3713" xr:uid="{00000000-0005-0000-0000-0000300A0000}"/>
    <cellStyle name="Input 2 4 3 2" xfId="4591" xr:uid="{00000000-0005-0000-0000-0000310A0000}"/>
    <cellStyle name="Input 2 4 3 3" xfId="4443" xr:uid="{00000000-0005-0000-0000-0000320A0000}"/>
    <cellStyle name="Input 2 5" xfId="2089" xr:uid="{00000000-0005-0000-0000-0000330A0000}"/>
    <cellStyle name="Input 2 5 2" xfId="3348" xr:uid="{00000000-0005-0000-0000-0000340A0000}"/>
    <cellStyle name="Input 2 5 2 2" xfId="4037" xr:uid="{00000000-0005-0000-0000-0000350A0000}"/>
    <cellStyle name="Input 2 5 2 2 2" xfId="4849" xr:uid="{00000000-0005-0000-0000-0000360A0000}"/>
    <cellStyle name="Input 2 5 2 2 3" xfId="5261" xr:uid="{00000000-0005-0000-0000-0000370A0000}"/>
    <cellStyle name="Input 2 5 3" xfId="3714" xr:uid="{00000000-0005-0000-0000-0000380A0000}"/>
    <cellStyle name="Input 2 5 3 2" xfId="4592" xr:uid="{00000000-0005-0000-0000-0000390A0000}"/>
    <cellStyle name="Input 2 5 3 3" xfId="4442" xr:uid="{00000000-0005-0000-0000-00003A0A0000}"/>
    <cellStyle name="Input 2 6" xfId="2090" xr:uid="{00000000-0005-0000-0000-00003B0A0000}"/>
    <cellStyle name="Input 2 6 2" xfId="3349" xr:uid="{00000000-0005-0000-0000-00003C0A0000}"/>
    <cellStyle name="Input 2 6 2 2" xfId="4038" xr:uid="{00000000-0005-0000-0000-00003D0A0000}"/>
    <cellStyle name="Input 2 6 2 2 2" xfId="4850" xr:uid="{00000000-0005-0000-0000-00003E0A0000}"/>
    <cellStyle name="Input 2 6 2 2 3" xfId="5262" xr:uid="{00000000-0005-0000-0000-00003F0A0000}"/>
    <cellStyle name="Input 2 6 3" xfId="3715" xr:uid="{00000000-0005-0000-0000-0000400A0000}"/>
    <cellStyle name="Input 2 6 3 2" xfId="4593" xr:uid="{00000000-0005-0000-0000-0000410A0000}"/>
    <cellStyle name="Input 2 6 3 3" xfId="4441" xr:uid="{00000000-0005-0000-0000-0000420A0000}"/>
    <cellStyle name="Input 2 7" xfId="2091" xr:uid="{00000000-0005-0000-0000-0000430A0000}"/>
    <cellStyle name="Input 2 7 2" xfId="3350" xr:uid="{00000000-0005-0000-0000-0000440A0000}"/>
    <cellStyle name="Input 2 7 2 2" xfId="4039" xr:uid="{00000000-0005-0000-0000-0000450A0000}"/>
    <cellStyle name="Input 2 7 2 2 2" xfId="4851" xr:uid="{00000000-0005-0000-0000-0000460A0000}"/>
    <cellStyle name="Input 2 7 2 2 3" xfId="5263" xr:uid="{00000000-0005-0000-0000-0000470A0000}"/>
    <cellStyle name="Input 2 7 3" xfId="3716" xr:uid="{00000000-0005-0000-0000-0000480A0000}"/>
    <cellStyle name="Input 2 7 3 2" xfId="4594" xr:uid="{00000000-0005-0000-0000-0000490A0000}"/>
    <cellStyle name="Input 2 7 3 3" xfId="4440" xr:uid="{00000000-0005-0000-0000-00004A0A0000}"/>
    <cellStyle name="Input 2 8" xfId="2092" xr:uid="{00000000-0005-0000-0000-00004B0A0000}"/>
    <cellStyle name="Input 2 8 2" xfId="3351" xr:uid="{00000000-0005-0000-0000-00004C0A0000}"/>
    <cellStyle name="Input 2 8 2 2" xfId="4040" xr:uid="{00000000-0005-0000-0000-00004D0A0000}"/>
    <cellStyle name="Input 2 8 2 2 2" xfId="4852" xr:uid="{00000000-0005-0000-0000-00004E0A0000}"/>
    <cellStyle name="Input 2 8 2 2 3" xfId="5264" xr:uid="{00000000-0005-0000-0000-00004F0A0000}"/>
    <cellStyle name="Input 2 8 3" xfId="3717" xr:uid="{00000000-0005-0000-0000-0000500A0000}"/>
    <cellStyle name="Input 2 8 3 2" xfId="4595" xr:uid="{00000000-0005-0000-0000-0000510A0000}"/>
    <cellStyle name="Input 2 8 3 3" xfId="4439" xr:uid="{00000000-0005-0000-0000-0000520A0000}"/>
    <cellStyle name="Input 2 9" xfId="2093" xr:uid="{00000000-0005-0000-0000-0000530A0000}"/>
    <cellStyle name="Input 2 9 2" xfId="3352" xr:uid="{00000000-0005-0000-0000-0000540A0000}"/>
    <cellStyle name="Input 2 9 2 2" xfId="4041" xr:uid="{00000000-0005-0000-0000-0000550A0000}"/>
    <cellStyle name="Input 2 9 2 2 2" xfId="4853" xr:uid="{00000000-0005-0000-0000-0000560A0000}"/>
    <cellStyle name="Input 2 9 2 2 3" xfId="5265" xr:uid="{00000000-0005-0000-0000-0000570A0000}"/>
    <cellStyle name="Input 2 9 3" xfId="3718" xr:uid="{00000000-0005-0000-0000-0000580A0000}"/>
    <cellStyle name="Input 2 9 3 2" xfId="4596" xr:uid="{00000000-0005-0000-0000-0000590A0000}"/>
    <cellStyle name="Input 2 9 3 3" xfId="4438" xr:uid="{00000000-0005-0000-0000-00005A0A0000}"/>
    <cellStyle name="Input 3" xfId="2094" xr:uid="{00000000-0005-0000-0000-00005B0A0000}"/>
    <cellStyle name="Input 3 10" xfId="2095" xr:uid="{00000000-0005-0000-0000-00005C0A0000}"/>
    <cellStyle name="Input 3 10 2" xfId="3354" xr:uid="{00000000-0005-0000-0000-00005D0A0000}"/>
    <cellStyle name="Input 3 10 2 2" xfId="4043" xr:uid="{00000000-0005-0000-0000-00005E0A0000}"/>
    <cellStyle name="Input 3 10 2 2 2" xfId="4855" xr:uid="{00000000-0005-0000-0000-00005F0A0000}"/>
    <cellStyle name="Input 3 10 2 2 3" xfId="5267" xr:uid="{00000000-0005-0000-0000-0000600A0000}"/>
    <cellStyle name="Input 3 10 3" xfId="3720" xr:uid="{00000000-0005-0000-0000-0000610A0000}"/>
    <cellStyle name="Input 3 10 3 2" xfId="4598" xr:uid="{00000000-0005-0000-0000-0000620A0000}"/>
    <cellStyle name="Input 3 10 3 3" xfId="4436" xr:uid="{00000000-0005-0000-0000-0000630A0000}"/>
    <cellStyle name="Input 3 11" xfId="2096" xr:uid="{00000000-0005-0000-0000-0000640A0000}"/>
    <cellStyle name="Input 3 11 2" xfId="3355" xr:uid="{00000000-0005-0000-0000-0000650A0000}"/>
    <cellStyle name="Input 3 11 2 2" xfId="4044" xr:uid="{00000000-0005-0000-0000-0000660A0000}"/>
    <cellStyle name="Input 3 11 2 2 2" xfId="4856" xr:uid="{00000000-0005-0000-0000-0000670A0000}"/>
    <cellStyle name="Input 3 11 2 2 3" xfId="5268" xr:uid="{00000000-0005-0000-0000-0000680A0000}"/>
    <cellStyle name="Input 3 11 3" xfId="3721" xr:uid="{00000000-0005-0000-0000-0000690A0000}"/>
    <cellStyle name="Input 3 11 3 2" xfId="4599" xr:uid="{00000000-0005-0000-0000-00006A0A0000}"/>
    <cellStyle name="Input 3 11 3 3" xfId="4435" xr:uid="{00000000-0005-0000-0000-00006B0A0000}"/>
    <cellStyle name="Input 3 12" xfId="3353" xr:uid="{00000000-0005-0000-0000-00006C0A0000}"/>
    <cellStyle name="Input 3 12 2" xfId="4042" xr:uid="{00000000-0005-0000-0000-00006D0A0000}"/>
    <cellStyle name="Input 3 12 2 2" xfId="4854" xr:uid="{00000000-0005-0000-0000-00006E0A0000}"/>
    <cellStyle name="Input 3 12 2 3" xfId="5266" xr:uid="{00000000-0005-0000-0000-00006F0A0000}"/>
    <cellStyle name="Input 3 13" xfId="3719" xr:uid="{00000000-0005-0000-0000-0000700A0000}"/>
    <cellStyle name="Input 3 13 2" xfId="4597" xr:uid="{00000000-0005-0000-0000-0000710A0000}"/>
    <cellStyle name="Input 3 13 3" xfId="4437" xr:uid="{00000000-0005-0000-0000-0000720A0000}"/>
    <cellStyle name="Input 3 2" xfId="2097" xr:uid="{00000000-0005-0000-0000-0000730A0000}"/>
    <cellStyle name="Input 3 2 2" xfId="3356" xr:uid="{00000000-0005-0000-0000-0000740A0000}"/>
    <cellStyle name="Input 3 2 2 2" xfId="4045" xr:uid="{00000000-0005-0000-0000-0000750A0000}"/>
    <cellStyle name="Input 3 2 2 2 2" xfId="4857" xr:uid="{00000000-0005-0000-0000-0000760A0000}"/>
    <cellStyle name="Input 3 2 2 2 3" xfId="5269" xr:uid="{00000000-0005-0000-0000-0000770A0000}"/>
    <cellStyle name="Input 3 2 3" xfId="3722" xr:uid="{00000000-0005-0000-0000-0000780A0000}"/>
    <cellStyle name="Input 3 2 3 2" xfId="4600" xr:uid="{00000000-0005-0000-0000-0000790A0000}"/>
    <cellStyle name="Input 3 2 3 3" xfId="4434" xr:uid="{00000000-0005-0000-0000-00007A0A0000}"/>
    <cellStyle name="Input 3 3" xfId="2098" xr:uid="{00000000-0005-0000-0000-00007B0A0000}"/>
    <cellStyle name="Input 3 3 2" xfId="3357" xr:uid="{00000000-0005-0000-0000-00007C0A0000}"/>
    <cellStyle name="Input 3 3 2 2" xfId="4046" xr:uid="{00000000-0005-0000-0000-00007D0A0000}"/>
    <cellStyle name="Input 3 3 2 2 2" xfId="4858" xr:uid="{00000000-0005-0000-0000-00007E0A0000}"/>
    <cellStyle name="Input 3 3 2 2 3" xfId="5270" xr:uid="{00000000-0005-0000-0000-00007F0A0000}"/>
    <cellStyle name="Input 3 3 3" xfId="3723" xr:uid="{00000000-0005-0000-0000-0000800A0000}"/>
    <cellStyle name="Input 3 3 3 2" xfId="4601" xr:uid="{00000000-0005-0000-0000-0000810A0000}"/>
    <cellStyle name="Input 3 3 3 3" xfId="4433" xr:uid="{00000000-0005-0000-0000-0000820A0000}"/>
    <cellStyle name="Input 3 4" xfId="2099" xr:uid="{00000000-0005-0000-0000-0000830A0000}"/>
    <cellStyle name="Input 3 4 2" xfId="3358" xr:uid="{00000000-0005-0000-0000-0000840A0000}"/>
    <cellStyle name="Input 3 4 2 2" xfId="4047" xr:uid="{00000000-0005-0000-0000-0000850A0000}"/>
    <cellStyle name="Input 3 4 2 2 2" xfId="4859" xr:uid="{00000000-0005-0000-0000-0000860A0000}"/>
    <cellStyle name="Input 3 4 2 2 3" xfId="5271" xr:uid="{00000000-0005-0000-0000-0000870A0000}"/>
    <cellStyle name="Input 3 4 3" xfId="3724" xr:uid="{00000000-0005-0000-0000-0000880A0000}"/>
    <cellStyle name="Input 3 4 3 2" xfId="4602" xr:uid="{00000000-0005-0000-0000-0000890A0000}"/>
    <cellStyle name="Input 3 4 3 3" xfId="4432" xr:uid="{00000000-0005-0000-0000-00008A0A0000}"/>
    <cellStyle name="Input 3 5" xfId="2100" xr:uid="{00000000-0005-0000-0000-00008B0A0000}"/>
    <cellStyle name="Input 3 5 2" xfId="3359" xr:uid="{00000000-0005-0000-0000-00008C0A0000}"/>
    <cellStyle name="Input 3 5 2 2" xfId="4048" xr:uid="{00000000-0005-0000-0000-00008D0A0000}"/>
    <cellStyle name="Input 3 5 2 2 2" xfId="4860" xr:uid="{00000000-0005-0000-0000-00008E0A0000}"/>
    <cellStyle name="Input 3 5 2 2 3" xfId="5272" xr:uid="{00000000-0005-0000-0000-00008F0A0000}"/>
    <cellStyle name="Input 3 5 3" xfId="3725" xr:uid="{00000000-0005-0000-0000-0000900A0000}"/>
    <cellStyle name="Input 3 5 3 2" xfId="4603" xr:uid="{00000000-0005-0000-0000-0000910A0000}"/>
    <cellStyle name="Input 3 5 3 3" xfId="4431" xr:uid="{00000000-0005-0000-0000-0000920A0000}"/>
    <cellStyle name="Input 3 6" xfId="2101" xr:uid="{00000000-0005-0000-0000-0000930A0000}"/>
    <cellStyle name="Input 3 6 2" xfId="3360" xr:uid="{00000000-0005-0000-0000-0000940A0000}"/>
    <cellStyle name="Input 3 6 2 2" xfId="4049" xr:uid="{00000000-0005-0000-0000-0000950A0000}"/>
    <cellStyle name="Input 3 6 2 2 2" xfId="4861" xr:uid="{00000000-0005-0000-0000-0000960A0000}"/>
    <cellStyle name="Input 3 6 2 2 3" xfId="5273" xr:uid="{00000000-0005-0000-0000-0000970A0000}"/>
    <cellStyle name="Input 3 6 3" xfId="3726" xr:uid="{00000000-0005-0000-0000-0000980A0000}"/>
    <cellStyle name="Input 3 6 3 2" xfId="4604" xr:uid="{00000000-0005-0000-0000-0000990A0000}"/>
    <cellStyle name="Input 3 6 3 3" xfId="4430" xr:uid="{00000000-0005-0000-0000-00009A0A0000}"/>
    <cellStyle name="Input 3 7" xfId="2102" xr:uid="{00000000-0005-0000-0000-00009B0A0000}"/>
    <cellStyle name="Input 3 7 2" xfId="3361" xr:uid="{00000000-0005-0000-0000-00009C0A0000}"/>
    <cellStyle name="Input 3 7 2 2" xfId="4050" xr:uid="{00000000-0005-0000-0000-00009D0A0000}"/>
    <cellStyle name="Input 3 7 2 2 2" xfId="4862" xr:uid="{00000000-0005-0000-0000-00009E0A0000}"/>
    <cellStyle name="Input 3 7 2 2 3" xfId="5274" xr:uid="{00000000-0005-0000-0000-00009F0A0000}"/>
    <cellStyle name="Input 3 7 3" xfId="3727" xr:uid="{00000000-0005-0000-0000-0000A00A0000}"/>
    <cellStyle name="Input 3 7 3 2" xfId="4605" xr:uid="{00000000-0005-0000-0000-0000A10A0000}"/>
    <cellStyle name="Input 3 7 3 3" xfId="4429" xr:uid="{00000000-0005-0000-0000-0000A20A0000}"/>
    <cellStyle name="Input 3 8" xfId="2103" xr:uid="{00000000-0005-0000-0000-0000A30A0000}"/>
    <cellStyle name="Input 3 8 2" xfId="3362" xr:uid="{00000000-0005-0000-0000-0000A40A0000}"/>
    <cellStyle name="Input 3 8 2 2" xfId="4051" xr:uid="{00000000-0005-0000-0000-0000A50A0000}"/>
    <cellStyle name="Input 3 8 2 2 2" xfId="4863" xr:uid="{00000000-0005-0000-0000-0000A60A0000}"/>
    <cellStyle name="Input 3 8 2 2 3" xfId="5275" xr:uid="{00000000-0005-0000-0000-0000A70A0000}"/>
    <cellStyle name="Input 3 8 3" xfId="3728" xr:uid="{00000000-0005-0000-0000-0000A80A0000}"/>
    <cellStyle name="Input 3 8 3 2" xfId="4606" xr:uid="{00000000-0005-0000-0000-0000A90A0000}"/>
    <cellStyle name="Input 3 8 3 3" xfId="4428" xr:uid="{00000000-0005-0000-0000-0000AA0A0000}"/>
    <cellStyle name="Input 3 9" xfId="2104" xr:uid="{00000000-0005-0000-0000-0000AB0A0000}"/>
    <cellStyle name="Input 3 9 2" xfId="3363" xr:uid="{00000000-0005-0000-0000-0000AC0A0000}"/>
    <cellStyle name="Input 3 9 2 2" xfId="4052" xr:uid="{00000000-0005-0000-0000-0000AD0A0000}"/>
    <cellStyle name="Input 3 9 2 2 2" xfId="4864" xr:uid="{00000000-0005-0000-0000-0000AE0A0000}"/>
    <cellStyle name="Input 3 9 2 2 3" xfId="5276" xr:uid="{00000000-0005-0000-0000-0000AF0A0000}"/>
    <cellStyle name="Input 3 9 3" xfId="3729" xr:uid="{00000000-0005-0000-0000-0000B00A0000}"/>
    <cellStyle name="Input 3 9 3 2" xfId="4607" xr:uid="{00000000-0005-0000-0000-0000B10A0000}"/>
    <cellStyle name="Input 3 9 3 3" xfId="4427" xr:uid="{00000000-0005-0000-0000-0000B20A0000}"/>
    <cellStyle name="Input 4" xfId="2105" xr:uid="{00000000-0005-0000-0000-0000B30A0000}"/>
    <cellStyle name="Input 4 10" xfId="2106" xr:uid="{00000000-0005-0000-0000-0000B40A0000}"/>
    <cellStyle name="Input 4 10 2" xfId="3365" xr:uid="{00000000-0005-0000-0000-0000B50A0000}"/>
    <cellStyle name="Input 4 10 2 2" xfId="4054" xr:uid="{00000000-0005-0000-0000-0000B60A0000}"/>
    <cellStyle name="Input 4 10 2 2 2" xfId="4866" xr:uid="{00000000-0005-0000-0000-0000B70A0000}"/>
    <cellStyle name="Input 4 10 2 2 3" xfId="5278" xr:uid="{00000000-0005-0000-0000-0000B80A0000}"/>
    <cellStyle name="Input 4 10 3" xfId="3731" xr:uid="{00000000-0005-0000-0000-0000B90A0000}"/>
    <cellStyle name="Input 4 10 3 2" xfId="4609" xr:uid="{00000000-0005-0000-0000-0000BA0A0000}"/>
    <cellStyle name="Input 4 10 3 3" xfId="4425" xr:uid="{00000000-0005-0000-0000-0000BB0A0000}"/>
    <cellStyle name="Input 4 11" xfId="2107" xr:uid="{00000000-0005-0000-0000-0000BC0A0000}"/>
    <cellStyle name="Input 4 11 2" xfId="3366" xr:uid="{00000000-0005-0000-0000-0000BD0A0000}"/>
    <cellStyle name="Input 4 11 2 2" xfId="4055" xr:uid="{00000000-0005-0000-0000-0000BE0A0000}"/>
    <cellStyle name="Input 4 11 2 2 2" xfId="4867" xr:uid="{00000000-0005-0000-0000-0000BF0A0000}"/>
    <cellStyle name="Input 4 11 2 2 3" xfId="5279" xr:uid="{00000000-0005-0000-0000-0000C00A0000}"/>
    <cellStyle name="Input 4 11 3" xfId="3732" xr:uid="{00000000-0005-0000-0000-0000C10A0000}"/>
    <cellStyle name="Input 4 11 3 2" xfId="4610" xr:uid="{00000000-0005-0000-0000-0000C20A0000}"/>
    <cellStyle name="Input 4 11 3 3" xfId="4424" xr:uid="{00000000-0005-0000-0000-0000C30A0000}"/>
    <cellStyle name="Input 4 12" xfId="3364" xr:uid="{00000000-0005-0000-0000-0000C40A0000}"/>
    <cellStyle name="Input 4 12 2" xfId="4053" xr:uid="{00000000-0005-0000-0000-0000C50A0000}"/>
    <cellStyle name="Input 4 12 2 2" xfId="4865" xr:uid="{00000000-0005-0000-0000-0000C60A0000}"/>
    <cellStyle name="Input 4 12 2 3" xfId="5277" xr:uid="{00000000-0005-0000-0000-0000C70A0000}"/>
    <cellStyle name="Input 4 13" xfId="3730" xr:uid="{00000000-0005-0000-0000-0000C80A0000}"/>
    <cellStyle name="Input 4 13 2" xfId="4608" xr:uid="{00000000-0005-0000-0000-0000C90A0000}"/>
    <cellStyle name="Input 4 13 3" xfId="4426" xr:uid="{00000000-0005-0000-0000-0000CA0A0000}"/>
    <cellStyle name="Input 4 2" xfId="2108" xr:uid="{00000000-0005-0000-0000-0000CB0A0000}"/>
    <cellStyle name="Input 4 2 2" xfId="3367" xr:uid="{00000000-0005-0000-0000-0000CC0A0000}"/>
    <cellStyle name="Input 4 2 2 2" xfId="4056" xr:uid="{00000000-0005-0000-0000-0000CD0A0000}"/>
    <cellStyle name="Input 4 2 2 2 2" xfId="4868" xr:uid="{00000000-0005-0000-0000-0000CE0A0000}"/>
    <cellStyle name="Input 4 2 2 2 3" xfId="5280" xr:uid="{00000000-0005-0000-0000-0000CF0A0000}"/>
    <cellStyle name="Input 4 2 3" xfId="3733" xr:uid="{00000000-0005-0000-0000-0000D00A0000}"/>
    <cellStyle name="Input 4 2 3 2" xfId="4611" xr:uid="{00000000-0005-0000-0000-0000D10A0000}"/>
    <cellStyle name="Input 4 2 3 3" xfId="4423" xr:uid="{00000000-0005-0000-0000-0000D20A0000}"/>
    <cellStyle name="Input 4 3" xfId="2109" xr:uid="{00000000-0005-0000-0000-0000D30A0000}"/>
    <cellStyle name="Input 4 3 2" xfId="3368" xr:uid="{00000000-0005-0000-0000-0000D40A0000}"/>
    <cellStyle name="Input 4 3 2 2" xfId="4057" xr:uid="{00000000-0005-0000-0000-0000D50A0000}"/>
    <cellStyle name="Input 4 3 2 2 2" xfId="4869" xr:uid="{00000000-0005-0000-0000-0000D60A0000}"/>
    <cellStyle name="Input 4 3 2 2 3" xfId="5281" xr:uid="{00000000-0005-0000-0000-0000D70A0000}"/>
    <cellStyle name="Input 4 3 3" xfId="3734" xr:uid="{00000000-0005-0000-0000-0000D80A0000}"/>
    <cellStyle name="Input 4 3 3 2" xfId="4612" xr:uid="{00000000-0005-0000-0000-0000D90A0000}"/>
    <cellStyle name="Input 4 3 3 3" xfId="4422" xr:uid="{00000000-0005-0000-0000-0000DA0A0000}"/>
    <cellStyle name="Input 4 4" xfId="2110" xr:uid="{00000000-0005-0000-0000-0000DB0A0000}"/>
    <cellStyle name="Input 4 4 2" xfId="3369" xr:uid="{00000000-0005-0000-0000-0000DC0A0000}"/>
    <cellStyle name="Input 4 4 2 2" xfId="4058" xr:uid="{00000000-0005-0000-0000-0000DD0A0000}"/>
    <cellStyle name="Input 4 4 2 2 2" xfId="4870" xr:uid="{00000000-0005-0000-0000-0000DE0A0000}"/>
    <cellStyle name="Input 4 4 2 2 3" xfId="5282" xr:uid="{00000000-0005-0000-0000-0000DF0A0000}"/>
    <cellStyle name="Input 4 4 3" xfId="3735" xr:uid="{00000000-0005-0000-0000-0000E00A0000}"/>
    <cellStyle name="Input 4 4 3 2" xfId="4613" xr:uid="{00000000-0005-0000-0000-0000E10A0000}"/>
    <cellStyle name="Input 4 4 3 3" xfId="4421" xr:uid="{00000000-0005-0000-0000-0000E20A0000}"/>
    <cellStyle name="Input 4 5" xfId="2111" xr:uid="{00000000-0005-0000-0000-0000E30A0000}"/>
    <cellStyle name="Input 4 5 2" xfId="3370" xr:uid="{00000000-0005-0000-0000-0000E40A0000}"/>
    <cellStyle name="Input 4 5 2 2" xfId="4059" xr:uid="{00000000-0005-0000-0000-0000E50A0000}"/>
    <cellStyle name="Input 4 5 2 2 2" xfId="4871" xr:uid="{00000000-0005-0000-0000-0000E60A0000}"/>
    <cellStyle name="Input 4 5 2 2 3" xfId="5283" xr:uid="{00000000-0005-0000-0000-0000E70A0000}"/>
    <cellStyle name="Input 4 5 3" xfId="3736" xr:uid="{00000000-0005-0000-0000-0000E80A0000}"/>
    <cellStyle name="Input 4 5 3 2" xfId="4614" xr:uid="{00000000-0005-0000-0000-0000E90A0000}"/>
    <cellStyle name="Input 4 5 3 3" xfId="4420" xr:uid="{00000000-0005-0000-0000-0000EA0A0000}"/>
    <cellStyle name="Input 4 6" xfId="2112" xr:uid="{00000000-0005-0000-0000-0000EB0A0000}"/>
    <cellStyle name="Input 4 6 2" xfId="3371" xr:uid="{00000000-0005-0000-0000-0000EC0A0000}"/>
    <cellStyle name="Input 4 6 2 2" xfId="4060" xr:uid="{00000000-0005-0000-0000-0000ED0A0000}"/>
    <cellStyle name="Input 4 6 2 2 2" xfId="4872" xr:uid="{00000000-0005-0000-0000-0000EE0A0000}"/>
    <cellStyle name="Input 4 6 2 2 3" xfId="5284" xr:uid="{00000000-0005-0000-0000-0000EF0A0000}"/>
    <cellStyle name="Input 4 6 3" xfId="3737" xr:uid="{00000000-0005-0000-0000-0000F00A0000}"/>
    <cellStyle name="Input 4 6 3 2" xfId="4615" xr:uid="{00000000-0005-0000-0000-0000F10A0000}"/>
    <cellStyle name="Input 4 6 3 3" xfId="4419" xr:uid="{00000000-0005-0000-0000-0000F20A0000}"/>
    <cellStyle name="Input 4 7" xfId="2113" xr:uid="{00000000-0005-0000-0000-0000F30A0000}"/>
    <cellStyle name="Input 4 7 2" xfId="3372" xr:uid="{00000000-0005-0000-0000-0000F40A0000}"/>
    <cellStyle name="Input 4 7 2 2" xfId="4061" xr:uid="{00000000-0005-0000-0000-0000F50A0000}"/>
    <cellStyle name="Input 4 7 2 2 2" xfId="4873" xr:uid="{00000000-0005-0000-0000-0000F60A0000}"/>
    <cellStyle name="Input 4 7 2 2 3" xfId="5285" xr:uid="{00000000-0005-0000-0000-0000F70A0000}"/>
    <cellStyle name="Input 4 7 3" xfId="3738" xr:uid="{00000000-0005-0000-0000-0000F80A0000}"/>
    <cellStyle name="Input 4 7 3 2" xfId="4616" xr:uid="{00000000-0005-0000-0000-0000F90A0000}"/>
    <cellStyle name="Input 4 7 3 3" xfId="4418" xr:uid="{00000000-0005-0000-0000-0000FA0A0000}"/>
    <cellStyle name="Input 4 8" xfId="2114" xr:uid="{00000000-0005-0000-0000-0000FB0A0000}"/>
    <cellStyle name="Input 4 8 2" xfId="3373" xr:uid="{00000000-0005-0000-0000-0000FC0A0000}"/>
    <cellStyle name="Input 4 8 2 2" xfId="4062" xr:uid="{00000000-0005-0000-0000-0000FD0A0000}"/>
    <cellStyle name="Input 4 8 2 2 2" xfId="4874" xr:uid="{00000000-0005-0000-0000-0000FE0A0000}"/>
    <cellStyle name="Input 4 8 2 2 3" xfId="5286" xr:uid="{00000000-0005-0000-0000-0000FF0A0000}"/>
    <cellStyle name="Input 4 8 3" xfId="3739" xr:uid="{00000000-0005-0000-0000-0000000B0000}"/>
    <cellStyle name="Input 4 8 3 2" xfId="4617" xr:uid="{00000000-0005-0000-0000-0000010B0000}"/>
    <cellStyle name="Input 4 8 3 3" xfId="4417" xr:uid="{00000000-0005-0000-0000-0000020B0000}"/>
    <cellStyle name="Input 4 9" xfId="2115" xr:uid="{00000000-0005-0000-0000-0000030B0000}"/>
    <cellStyle name="Input 4 9 2" xfId="3374" xr:uid="{00000000-0005-0000-0000-0000040B0000}"/>
    <cellStyle name="Input 4 9 2 2" xfId="4063" xr:uid="{00000000-0005-0000-0000-0000050B0000}"/>
    <cellStyle name="Input 4 9 2 2 2" xfId="4875" xr:uid="{00000000-0005-0000-0000-0000060B0000}"/>
    <cellStyle name="Input 4 9 2 2 3" xfId="5287" xr:uid="{00000000-0005-0000-0000-0000070B0000}"/>
    <cellStyle name="Input 4 9 3" xfId="3740" xr:uid="{00000000-0005-0000-0000-0000080B0000}"/>
    <cellStyle name="Input 4 9 3 2" xfId="4618" xr:uid="{00000000-0005-0000-0000-0000090B0000}"/>
    <cellStyle name="Input 4 9 3 3" xfId="4416" xr:uid="{00000000-0005-0000-0000-00000A0B0000}"/>
    <cellStyle name="Input 5" xfId="2116" xr:uid="{00000000-0005-0000-0000-00000B0B0000}"/>
    <cellStyle name="Input 5 10" xfId="2117" xr:uid="{00000000-0005-0000-0000-00000C0B0000}"/>
    <cellStyle name="Input 5 10 2" xfId="3376" xr:uid="{00000000-0005-0000-0000-00000D0B0000}"/>
    <cellStyle name="Input 5 10 2 2" xfId="4065" xr:uid="{00000000-0005-0000-0000-00000E0B0000}"/>
    <cellStyle name="Input 5 10 2 2 2" xfId="4877" xr:uid="{00000000-0005-0000-0000-00000F0B0000}"/>
    <cellStyle name="Input 5 10 2 2 3" xfId="5289" xr:uid="{00000000-0005-0000-0000-0000100B0000}"/>
    <cellStyle name="Input 5 10 3" xfId="3742" xr:uid="{00000000-0005-0000-0000-0000110B0000}"/>
    <cellStyle name="Input 5 10 3 2" xfId="4620" xr:uid="{00000000-0005-0000-0000-0000120B0000}"/>
    <cellStyle name="Input 5 10 3 3" xfId="4414" xr:uid="{00000000-0005-0000-0000-0000130B0000}"/>
    <cellStyle name="Input 5 11" xfId="2118" xr:uid="{00000000-0005-0000-0000-0000140B0000}"/>
    <cellStyle name="Input 5 11 2" xfId="3377" xr:uid="{00000000-0005-0000-0000-0000150B0000}"/>
    <cellStyle name="Input 5 11 2 2" xfId="4066" xr:uid="{00000000-0005-0000-0000-0000160B0000}"/>
    <cellStyle name="Input 5 11 2 2 2" xfId="4878" xr:uid="{00000000-0005-0000-0000-0000170B0000}"/>
    <cellStyle name="Input 5 11 2 2 3" xfId="5290" xr:uid="{00000000-0005-0000-0000-0000180B0000}"/>
    <cellStyle name="Input 5 11 3" xfId="3743" xr:uid="{00000000-0005-0000-0000-0000190B0000}"/>
    <cellStyle name="Input 5 11 3 2" xfId="4621" xr:uid="{00000000-0005-0000-0000-00001A0B0000}"/>
    <cellStyle name="Input 5 11 3 3" xfId="4413" xr:uid="{00000000-0005-0000-0000-00001B0B0000}"/>
    <cellStyle name="Input 5 12" xfId="3375" xr:uid="{00000000-0005-0000-0000-00001C0B0000}"/>
    <cellStyle name="Input 5 12 2" xfId="4064" xr:uid="{00000000-0005-0000-0000-00001D0B0000}"/>
    <cellStyle name="Input 5 12 2 2" xfId="4876" xr:uid="{00000000-0005-0000-0000-00001E0B0000}"/>
    <cellStyle name="Input 5 12 2 3" xfId="5288" xr:uid="{00000000-0005-0000-0000-00001F0B0000}"/>
    <cellStyle name="Input 5 13" xfId="3741" xr:uid="{00000000-0005-0000-0000-0000200B0000}"/>
    <cellStyle name="Input 5 13 2" xfId="4619" xr:uid="{00000000-0005-0000-0000-0000210B0000}"/>
    <cellStyle name="Input 5 13 3" xfId="4415" xr:uid="{00000000-0005-0000-0000-0000220B0000}"/>
    <cellStyle name="Input 5 2" xfId="2119" xr:uid="{00000000-0005-0000-0000-0000230B0000}"/>
    <cellStyle name="Input 5 2 2" xfId="3378" xr:uid="{00000000-0005-0000-0000-0000240B0000}"/>
    <cellStyle name="Input 5 2 2 2" xfId="4067" xr:uid="{00000000-0005-0000-0000-0000250B0000}"/>
    <cellStyle name="Input 5 2 2 2 2" xfId="4879" xr:uid="{00000000-0005-0000-0000-0000260B0000}"/>
    <cellStyle name="Input 5 2 2 2 3" xfId="5291" xr:uid="{00000000-0005-0000-0000-0000270B0000}"/>
    <cellStyle name="Input 5 2 3" xfId="3744" xr:uid="{00000000-0005-0000-0000-0000280B0000}"/>
    <cellStyle name="Input 5 2 3 2" xfId="4622" xr:uid="{00000000-0005-0000-0000-0000290B0000}"/>
    <cellStyle name="Input 5 2 3 3" xfId="4412" xr:uid="{00000000-0005-0000-0000-00002A0B0000}"/>
    <cellStyle name="Input 5 3" xfId="2120" xr:uid="{00000000-0005-0000-0000-00002B0B0000}"/>
    <cellStyle name="Input 5 3 2" xfId="3379" xr:uid="{00000000-0005-0000-0000-00002C0B0000}"/>
    <cellStyle name="Input 5 3 2 2" xfId="4068" xr:uid="{00000000-0005-0000-0000-00002D0B0000}"/>
    <cellStyle name="Input 5 3 2 2 2" xfId="4880" xr:uid="{00000000-0005-0000-0000-00002E0B0000}"/>
    <cellStyle name="Input 5 3 2 2 3" xfId="5292" xr:uid="{00000000-0005-0000-0000-00002F0B0000}"/>
    <cellStyle name="Input 5 3 3" xfId="3745" xr:uid="{00000000-0005-0000-0000-0000300B0000}"/>
    <cellStyle name="Input 5 3 3 2" xfId="4623" xr:uid="{00000000-0005-0000-0000-0000310B0000}"/>
    <cellStyle name="Input 5 3 3 3" xfId="4411" xr:uid="{00000000-0005-0000-0000-0000320B0000}"/>
    <cellStyle name="Input 5 4" xfId="2121" xr:uid="{00000000-0005-0000-0000-0000330B0000}"/>
    <cellStyle name="Input 5 4 2" xfId="3380" xr:uid="{00000000-0005-0000-0000-0000340B0000}"/>
    <cellStyle name="Input 5 4 2 2" xfId="4069" xr:uid="{00000000-0005-0000-0000-0000350B0000}"/>
    <cellStyle name="Input 5 4 2 2 2" xfId="4881" xr:uid="{00000000-0005-0000-0000-0000360B0000}"/>
    <cellStyle name="Input 5 4 2 2 3" xfId="5293" xr:uid="{00000000-0005-0000-0000-0000370B0000}"/>
    <cellStyle name="Input 5 4 3" xfId="3746" xr:uid="{00000000-0005-0000-0000-0000380B0000}"/>
    <cellStyle name="Input 5 4 3 2" xfId="4624" xr:uid="{00000000-0005-0000-0000-0000390B0000}"/>
    <cellStyle name="Input 5 4 3 3" xfId="4410" xr:uid="{00000000-0005-0000-0000-00003A0B0000}"/>
    <cellStyle name="Input 5 5" xfId="2122" xr:uid="{00000000-0005-0000-0000-00003B0B0000}"/>
    <cellStyle name="Input 5 5 2" xfId="3381" xr:uid="{00000000-0005-0000-0000-00003C0B0000}"/>
    <cellStyle name="Input 5 5 2 2" xfId="4070" xr:uid="{00000000-0005-0000-0000-00003D0B0000}"/>
    <cellStyle name="Input 5 5 2 2 2" xfId="4882" xr:uid="{00000000-0005-0000-0000-00003E0B0000}"/>
    <cellStyle name="Input 5 5 2 2 3" xfId="5294" xr:uid="{00000000-0005-0000-0000-00003F0B0000}"/>
    <cellStyle name="Input 5 5 3" xfId="3747" xr:uid="{00000000-0005-0000-0000-0000400B0000}"/>
    <cellStyle name="Input 5 5 3 2" xfId="4625" xr:uid="{00000000-0005-0000-0000-0000410B0000}"/>
    <cellStyle name="Input 5 5 3 3" xfId="4409" xr:uid="{00000000-0005-0000-0000-0000420B0000}"/>
    <cellStyle name="Input 5 6" xfId="2123" xr:uid="{00000000-0005-0000-0000-0000430B0000}"/>
    <cellStyle name="Input 5 6 2" xfId="3382" xr:uid="{00000000-0005-0000-0000-0000440B0000}"/>
    <cellStyle name="Input 5 6 2 2" xfId="4071" xr:uid="{00000000-0005-0000-0000-0000450B0000}"/>
    <cellStyle name="Input 5 6 2 2 2" xfId="4883" xr:uid="{00000000-0005-0000-0000-0000460B0000}"/>
    <cellStyle name="Input 5 6 2 2 3" xfId="5295" xr:uid="{00000000-0005-0000-0000-0000470B0000}"/>
    <cellStyle name="Input 5 6 3" xfId="3748" xr:uid="{00000000-0005-0000-0000-0000480B0000}"/>
    <cellStyle name="Input 5 6 3 2" xfId="4626" xr:uid="{00000000-0005-0000-0000-0000490B0000}"/>
    <cellStyle name="Input 5 6 3 3" xfId="4408" xr:uid="{00000000-0005-0000-0000-00004A0B0000}"/>
    <cellStyle name="Input 5 7" xfId="2124" xr:uid="{00000000-0005-0000-0000-00004B0B0000}"/>
    <cellStyle name="Input 5 7 2" xfId="3383" xr:uid="{00000000-0005-0000-0000-00004C0B0000}"/>
    <cellStyle name="Input 5 7 2 2" xfId="4072" xr:uid="{00000000-0005-0000-0000-00004D0B0000}"/>
    <cellStyle name="Input 5 7 2 2 2" xfId="4884" xr:uid="{00000000-0005-0000-0000-00004E0B0000}"/>
    <cellStyle name="Input 5 7 2 2 3" xfId="5296" xr:uid="{00000000-0005-0000-0000-00004F0B0000}"/>
    <cellStyle name="Input 5 7 3" xfId="3749" xr:uid="{00000000-0005-0000-0000-0000500B0000}"/>
    <cellStyle name="Input 5 7 3 2" xfId="4627" xr:uid="{00000000-0005-0000-0000-0000510B0000}"/>
    <cellStyle name="Input 5 7 3 3" xfId="4407" xr:uid="{00000000-0005-0000-0000-0000520B0000}"/>
    <cellStyle name="Input 5 8" xfId="2125" xr:uid="{00000000-0005-0000-0000-0000530B0000}"/>
    <cellStyle name="Input 5 8 2" xfId="3384" xr:uid="{00000000-0005-0000-0000-0000540B0000}"/>
    <cellStyle name="Input 5 8 2 2" xfId="4073" xr:uid="{00000000-0005-0000-0000-0000550B0000}"/>
    <cellStyle name="Input 5 8 2 2 2" xfId="4885" xr:uid="{00000000-0005-0000-0000-0000560B0000}"/>
    <cellStyle name="Input 5 8 2 2 3" xfId="5297" xr:uid="{00000000-0005-0000-0000-0000570B0000}"/>
    <cellStyle name="Input 5 8 3" xfId="3750" xr:uid="{00000000-0005-0000-0000-0000580B0000}"/>
    <cellStyle name="Input 5 8 3 2" xfId="4628" xr:uid="{00000000-0005-0000-0000-0000590B0000}"/>
    <cellStyle name="Input 5 8 3 3" xfId="4406" xr:uid="{00000000-0005-0000-0000-00005A0B0000}"/>
    <cellStyle name="Input 5 9" xfId="2126" xr:uid="{00000000-0005-0000-0000-00005B0B0000}"/>
    <cellStyle name="Input 5 9 2" xfId="3385" xr:uid="{00000000-0005-0000-0000-00005C0B0000}"/>
    <cellStyle name="Input 5 9 2 2" xfId="4074" xr:uid="{00000000-0005-0000-0000-00005D0B0000}"/>
    <cellStyle name="Input 5 9 2 2 2" xfId="4886" xr:uid="{00000000-0005-0000-0000-00005E0B0000}"/>
    <cellStyle name="Input 5 9 2 2 3" xfId="5298" xr:uid="{00000000-0005-0000-0000-00005F0B0000}"/>
    <cellStyle name="Input 5 9 3" xfId="3751" xr:uid="{00000000-0005-0000-0000-0000600B0000}"/>
    <cellStyle name="Input 5 9 3 2" xfId="4629" xr:uid="{00000000-0005-0000-0000-0000610B0000}"/>
    <cellStyle name="Input 5 9 3 3" xfId="4405" xr:uid="{00000000-0005-0000-0000-0000620B0000}"/>
    <cellStyle name="Input 6" xfId="2127" xr:uid="{00000000-0005-0000-0000-0000630B0000}"/>
    <cellStyle name="Input 6 10" xfId="2128" xr:uid="{00000000-0005-0000-0000-0000640B0000}"/>
    <cellStyle name="Input 6 10 2" xfId="3387" xr:uid="{00000000-0005-0000-0000-0000650B0000}"/>
    <cellStyle name="Input 6 10 2 2" xfId="4076" xr:uid="{00000000-0005-0000-0000-0000660B0000}"/>
    <cellStyle name="Input 6 10 2 2 2" xfId="4888" xr:uid="{00000000-0005-0000-0000-0000670B0000}"/>
    <cellStyle name="Input 6 10 2 2 3" xfId="5300" xr:uid="{00000000-0005-0000-0000-0000680B0000}"/>
    <cellStyle name="Input 6 10 3" xfId="3753" xr:uid="{00000000-0005-0000-0000-0000690B0000}"/>
    <cellStyle name="Input 6 10 3 2" xfId="4631" xr:uid="{00000000-0005-0000-0000-00006A0B0000}"/>
    <cellStyle name="Input 6 10 3 3" xfId="4403" xr:uid="{00000000-0005-0000-0000-00006B0B0000}"/>
    <cellStyle name="Input 6 11" xfId="2129" xr:uid="{00000000-0005-0000-0000-00006C0B0000}"/>
    <cellStyle name="Input 6 11 2" xfId="3388" xr:uid="{00000000-0005-0000-0000-00006D0B0000}"/>
    <cellStyle name="Input 6 11 2 2" xfId="4077" xr:uid="{00000000-0005-0000-0000-00006E0B0000}"/>
    <cellStyle name="Input 6 11 2 2 2" xfId="4889" xr:uid="{00000000-0005-0000-0000-00006F0B0000}"/>
    <cellStyle name="Input 6 11 2 2 3" xfId="5301" xr:uid="{00000000-0005-0000-0000-0000700B0000}"/>
    <cellStyle name="Input 6 11 3" xfId="3754" xr:uid="{00000000-0005-0000-0000-0000710B0000}"/>
    <cellStyle name="Input 6 11 3 2" xfId="4632" xr:uid="{00000000-0005-0000-0000-0000720B0000}"/>
    <cellStyle name="Input 6 11 3 3" xfId="4402" xr:uid="{00000000-0005-0000-0000-0000730B0000}"/>
    <cellStyle name="Input 6 12" xfId="3386" xr:uid="{00000000-0005-0000-0000-0000740B0000}"/>
    <cellStyle name="Input 6 12 2" xfId="4075" xr:uid="{00000000-0005-0000-0000-0000750B0000}"/>
    <cellStyle name="Input 6 12 2 2" xfId="4887" xr:uid="{00000000-0005-0000-0000-0000760B0000}"/>
    <cellStyle name="Input 6 12 2 3" xfId="5299" xr:uid="{00000000-0005-0000-0000-0000770B0000}"/>
    <cellStyle name="Input 6 13" xfId="3752" xr:uid="{00000000-0005-0000-0000-0000780B0000}"/>
    <cellStyle name="Input 6 13 2" xfId="4630" xr:uid="{00000000-0005-0000-0000-0000790B0000}"/>
    <cellStyle name="Input 6 13 3" xfId="4404" xr:uid="{00000000-0005-0000-0000-00007A0B0000}"/>
    <cellStyle name="Input 6 2" xfId="2130" xr:uid="{00000000-0005-0000-0000-00007B0B0000}"/>
    <cellStyle name="Input 6 2 2" xfId="3389" xr:uid="{00000000-0005-0000-0000-00007C0B0000}"/>
    <cellStyle name="Input 6 2 2 2" xfId="4078" xr:uid="{00000000-0005-0000-0000-00007D0B0000}"/>
    <cellStyle name="Input 6 2 2 2 2" xfId="4890" xr:uid="{00000000-0005-0000-0000-00007E0B0000}"/>
    <cellStyle name="Input 6 2 2 2 3" xfId="5302" xr:uid="{00000000-0005-0000-0000-00007F0B0000}"/>
    <cellStyle name="Input 6 2 3" xfId="3755" xr:uid="{00000000-0005-0000-0000-0000800B0000}"/>
    <cellStyle name="Input 6 2 3 2" xfId="4633" xr:uid="{00000000-0005-0000-0000-0000810B0000}"/>
    <cellStyle name="Input 6 2 3 3" xfId="4401" xr:uid="{00000000-0005-0000-0000-0000820B0000}"/>
    <cellStyle name="Input 6 3" xfId="2131" xr:uid="{00000000-0005-0000-0000-0000830B0000}"/>
    <cellStyle name="Input 6 3 2" xfId="3390" xr:uid="{00000000-0005-0000-0000-0000840B0000}"/>
    <cellStyle name="Input 6 3 2 2" xfId="4079" xr:uid="{00000000-0005-0000-0000-0000850B0000}"/>
    <cellStyle name="Input 6 3 2 2 2" xfId="4891" xr:uid="{00000000-0005-0000-0000-0000860B0000}"/>
    <cellStyle name="Input 6 3 2 2 3" xfId="5303" xr:uid="{00000000-0005-0000-0000-0000870B0000}"/>
    <cellStyle name="Input 6 3 3" xfId="3756" xr:uid="{00000000-0005-0000-0000-0000880B0000}"/>
    <cellStyle name="Input 6 3 3 2" xfId="4634" xr:uid="{00000000-0005-0000-0000-0000890B0000}"/>
    <cellStyle name="Input 6 3 3 3" xfId="4400" xr:uid="{00000000-0005-0000-0000-00008A0B0000}"/>
    <cellStyle name="Input 6 4" xfId="2132" xr:uid="{00000000-0005-0000-0000-00008B0B0000}"/>
    <cellStyle name="Input 6 4 2" xfId="3391" xr:uid="{00000000-0005-0000-0000-00008C0B0000}"/>
    <cellStyle name="Input 6 4 2 2" xfId="4080" xr:uid="{00000000-0005-0000-0000-00008D0B0000}"/>
    <cellStyle name="Input 6 4 2 2 2" xfId="4892" xr:uid="{00000000-0005-0000-0000-00008E0B0000}"/>
    <cellStyle name="Input 6 4 2 2 3" xfId="5304" xr:uid="{00000000-0005-0000-0000-00008F0B0000}"/>
    <cellStyle name="Input 6 4 3" xfId="3757" xr:uid="{00000000-0005-0000-0000-0000900B0000}"/>
    <cellStyle name="Input 6 4 3 2" xfId="4635" xr:uid="{00000000-0005-0000-0000-0000910B0000}"/>
    <cellStyle name="Input 6 4 3 3" xfId="4399" xr:uid="{00000000-0005-0000-0000-0000920B0000}"/>
    <cellStyle name="Input 6 5" xfId="2133" xr:uid="{00000000-0005-0000-0000-0000930B0000}"/>
    <cellStyle name="Input 6 5 2" xfId="3392" xr:uid="{00000000-0005-0000-0000-0000940B0000}"/>
    <cellStyle name="Input 6 5 2 2" xfId="4081" xr:uid="{00000000-0005-0000-0000-0000950B0000}"/>
    <cellStyle name="Input 6 5 2 2 2" xfId="4893" xr:uid="{00000000-0005-0000-0000-0000960B0000}"/>
    <cellStyle name="Input 6 5 2 2 3" xfId="5305" xr:uid="{00000000-0005-0000-0000-0000970B0000}"/>
    <cellStyle name="Input 6 5 3" xfId="3758" xr:uid="{00000000-0005-0000-0000-0000980B0000}"/>
    <cellStyle name="Input 6 5 3 2" xfId="4636" xr:uid="{00000000-0005-0000-0000-0000990B0000}"/>
    <cellStyle name="Input 6 5 3 3" xfId="4398" xr:uid="{00000000-0005-0000-0000-00009A0B0000}"/>
    <cellStyle name="Input 6 6" xfId="2134" xr:uid="{00000000-0005-0000-0000-00009B0B0000}"/>
    <cellStyle name="Input 6 6 2" xfId="3393" xr:uid="{00000000-0005-0000-0000-00009C0B0000}"/>
    <cellStyle name="Input 6 6 2 2" xfId="4082" xr:uid="{00000000-0005-0000-0000-00009D0B0000}"/>
    <cellStyle name="Input 6 6 2 2 2" xfId="4894" xr:uid="{00000000-0005-0000-0000-00009E0B0000}"/>
    <cellStyle name="Input 6 6 2 2 3" xfId="5306" xr:uid="{00000000-0005-0000-0000-00009F0B0000}"/>
    <cellStyle name="Input 6 6 3" xfId="3759" xr:uid="{00000000-0005-0000-0000-0000A00B0000}"/>
    <cellStyle name="Input 6 6 3 2" xfId="4637" xr:uid="{00000000-0005-0000-0000-0000A10B0000}"/>
    <cellStyle name="Input 6 6 3 3" xfId="4397" xr:uid="{00000000-0005-0000-0000-0000A20B0000}"/>
    <cellStyle name="Input 6 7" xfId="2135" xr:uid="{00000000-0005-0000-0000-0000A30B0000}"/>
    <cellStyle name="Input 6 7 2" xfId="3394" xr:uid="{00000000-0005-0000-0000-0000A40B0000}"/>
    <cellStyle name="Input 6 7 2 2" xfId="4083" xr:uid="{00000000-0005-0000-0000-0000A50B0000}"/>
    <cellStyle name="Input 6 7 2 2 2" xfId="4895" xr:uid="{00000000-0005-0000-0000-0000A60B0000}"/>
    <cellStyle name="Input 6 7 2 2 3" xfId="5307" xr:uid="{00000000-0005-0000-0000-0000A70B0000}"/>
    <cellStyle name="Input 6 7 3" xfId="3760" xr:uid="{00000000-0005-0000-0000-0000A80B0000}"/>
    <cellStyle name="Input 6 7 3 2" xfId="4638" xr:uid="{00000000-0005-0000-0000-0000A90B0000}"/>
    <cellStyle name="Input 6 7 3 3" xfId="4396" xr:uid="{00000000-0005-0000-0000-0000AA0B0000}"/>
    <cellStyle name="Input 6 8" xfId="2136" xr:uid="{00000000-0005-0000-0000-0000AB0B0000}"/>
    <cellStyle name="Input 6 8 2" xfId="3395" xr:uid="{00000000-0005-0000-0000-0000AC0B0000}"/>
    <cellStyle name="Input 6 8 2 2" xfId="4084" xr:uid="{00000000-0005-0000-0000-0000AD0B0000}"/>
    <cellStyle name="Input 6 8 2 2 2" xfId="4896" xr:uid="{00000000-0005-0000-0000-0000AE0B0000}"/>
    <cellStyle name="Input 6 8 2 2 3" xfId="5308" xr:uid="{00000000-0005-0000-0000-0000AF0B0000}"/>
    <cellStyle name="Input 6 8 3" xfId="3761" xr:uid="{00000000-0005-0000-0000-0000B00B0000}"/>
    <cellStyle name="Input 6 8 3 2" xfId="4639" xr:uid="{00000000-0005-0000-0000-0000B10B0000}"/>
    <cellStyle name="Input 6 8 3 3" xfId="4395" xr:uid="{00000000-0005-0000-0000-0000B20B0000}"/>
    <cellStyle name="Input 6 9" xfId="2137" xr:uid="{00000000-0005-0000-0000-0000B30B0000}"/>
    <cellStyle name="Input 6 9 2" xfId="3396" xr:uid="{00000000-0005-0000-0000-0000B40B0000}"/>
    <cellStyle name="Input 6 9 2 2" xfId="4085" xr:uid="{00000000-0005-0000-0000-0000B50B0000}"/>
    <cellStyle name="Input 6 9 2 2 2" xfId="4897" xr:uid="{00000000-0005-0000-0000-0000B60B0000}"/>
    <cellStyle name="Input 6 9 2 2 3" xfId="5309" xr:uid="{00000000-0005-0000-0000-0000B70B0000}"/>
    <cellStyle name="Input 6 9 3" xfId="3762" xr:uid="{00000000-0005-0000-0000-0000B80B0000}"/>
    <cellStyle name="Input 6 9 3 2" xfId="4640" xr:uid="{00000000-0005-0000-0000-0000B90B0000}"/>
    <cellStyle name="Input 6 9 3 3" xfId="4394" xr:uid="{00000000-0005-0000-0000-0000BA0B0000}"/>
    <cellStyle name="Input 7" xfId="2138" xr:uid="{00000000-0005-0000-0000-0000BB0B0000}"/>
    <cellStyle name="Input 7 2" xfId="3397" xr:uid="{00000000-0005-0000-0000-0000BC0B0000}"/>
    <cellStyle name="Input 7 2 2" xfId="4086" xr:uid="{00000000-0005-0000-0000-0000BD0B0000}"/>
    <cellStyle name="Input 7 2 2 2" xfId="4898" xr:uid="{00000000-0005-0000-0000-0000BE0B0000}"/>
    <cellStyle name="Input 7 2 2 3" xfId="5310" xr:uid="{00000000-0005-0000-0000-0000BF0B0000}"/>
    <cellStyle name="Input 7 3" xfId="3763" xr:uid="{00000000-0005-0000-0000-0000C00B0000}"/>
    <cellStyle name="Input 7 3 2" xfId="4641" xr:uid="{00000000-0005-0000-0000-0000C10B0000}"/>
    <cellStyle name="Input 7 3 3" xfId="4393" xr:uid="{00000000-0005-0000-0000-0000C20B0000}"/>
    <cellStyle name="Input 8" xfId="2139" xr:uid="{00000000-0005-0000-0000-0000C30B0000}"/>
    <cellStyle name="Input 8 2" xfId="3398" xr:uid="{00000000-0005-0000-0000-0000C40B0000}"/>
    <cellStyle name="Input 8 2 2" xfId="4087" xr:uid="{00000000-0005-0000-0000-0000C50B0000}"/>
    <cellStyle name="Input 8 2 2 2" xfId="4899" xr:uid="{00000000-0005-0000-0000-0000C60B0000}"/>
    <cellStyle name="Input 8 2 2 3" xfId="5311" xr:uid="{00000000-0005-0000-0000-0000C70B0000}"/>
    <cellStyle name="Input 8 3" xfId="3764" xr:uid="{00000000-0005-0000-0000-0000C80B0000}"/>
    <cellStyle name="Input 8 3 2" xfId="4642" xr:uid="{00000000-0005-0000-0000-0000C90B0000}"/>
    <cellStyle name="Input 8 3 3" xfId="4392" xr:uid="{00000000-0005-0000-0000-0000CA0B0000}"/>
    <cellStyle name="Input 9" xfId="2140" xr:uid="{00000000-0005-0000-0000-0000CB0B0000}"/>
    <cellStyle name="Input 9 2" xfId="3399" xr:uid="{00000000-0005-0000-0000-0000CC0B0000}"/>
    <cellStyle name="Input 9 2 2" xfId="4088" xr:uid="{00000000-0005-0000-0000-0000CD0B0000}"/>
    <cellStyle name="Input 9 2 2 2" xfId="4900" xr:uid="{00000000-0005-0000-0000-0000CE0B0000}"/>
    <cellStyle name="Input 9 2 2 3" xfId="5312" xr:uid="{00000000-0005-0000-0000-0000CF0B0000}"/>
    <cellStyle name="Input 9 3" xfId="3765" xr:uid="{00000000-0005-0000-0000-0000D00B0000}"/>
    <cellStyle name="Input 9 3 2" xfId="4643" xr:uid="{00000000-0005-0000-0000-0000D10B0000}"/>
    <cellStyle name="Input 9 3 3" xfId="4391" xr:uid="{00000000-0005-0000-0000-0000D20B0000}"/>
    <cellStyle name="InputCells" xfId="2141" xr:uid="{00000000-0005-0000-0000-0000D30B0000}"/>
    <cellStyle name="Jegyzet" xfId="38" xr:uid="{00000000-0005-0000-0000-0000D40B0000}"/>
    <cellStyle name="Jegyzet 2" xfId="3642" xr:uid="{00000000-0005-0000-0000-0000D50B0000}"/>
    <cellStyle name="Jegyzet 2 2" xfId="4512" xr:uid="{00000000-0005-0000-0000-0000D60B0000}"/>
    <cellStyle name="Jelölőszín (1)" xfId="39" xr:uid="{00000000-0005-0000-0000-0000D70B0000}"/>
    <cellStyle name="Jelölőszín (2)" xfId="40" xr:uid="{00000000-0005-0000-0000-0000D80B0000}"/>
    <cellStyle name="Jelölőszín (3)" xfId="41" xr:uid="{00000000-0005-0000-0000-0000D90B0000}"/>
    <cellStyle name="Jelölőszín (4)" xfId="42" xr:uid="{00000000-0005-0000-0000-0000DA0B0000}"/>
    <cellStyle name="Jelölőszín (5)" xfId="43" xr:uid="{00000000-0005-0000-0000-0000DB0B0000}"/>
    <cellStyle name="Jelölőszín (6)" xfId="44" xr:uid="{00000000-0005-0000-0000-0000DC0B0000}"/>
    <cellStyle name="Jó" xfId="45" xr:uid="{00000000-0005-0000-0000-0000DD0B0000}"/>
    <cellStyle name="Kimenet" xfId="46" xr:uid="{00000000-0005-0000-0000-0000DE0B0000}"/>
    <cellStyle name="Kimenet 2" xfId="3643" xr:uid="{00000000-0005-0000-0000-0000DF0B0000}"/>
    <cellStyle name="Kimenet 2 2" xfId="4521" xr:uid="{00000000-0005-0000-0000-0000E00B0000}"/>
    <cellStyle name="Kimenet 2 3" xfId="4511" xr:uid="{00000000-0005-0000-0000-0000E10B0000}"/>
    <cellStyle name="ligne_titre_0" xfId="3248" xr:uid="{00000000-0005-0000-0000-0000E20B0000}"/>
    <cellStyle name="Linked Cell 10" xfId="2142" xr:uid="{00000000-0005-0000-0000-0000E30B0000}"/>
    <cellStyle name="Linked Cell 2" xfId="2143" xr:uid="{00000000-0005-0000-0000-0000E40B0000}"/>
    <cellStyle name="Linked Cell 2 10" xfId="2144" xr:uid="{00000000-0005-0000-0000-0000E50B0000}"/>
    <cellStyle name="Linked Cell 2 11" xfId="2145" xr:uid="{00000000-0005-0000-0000-0000E60B0000}"/>
    <cellStyle name="Linked Cell 2 2" xfId="2146" xr:uid="{00000000-0005-0000-0000-0000E70B0000}"/>
    <cellStyle name="Linked Cell 2 3" xfId="2147" xr:uid="{00000000-0005-0000-0000-0000E80B0000}"/>
    <cellStyle name="Linked Cell 2 4" xfId="2148" xr:uid="{00000000-0005-0000-0000-0000E90B0000}"/>
    <cellStyle name="Linked Cell 2 5" xfId="2149" xr:uid="{00000000-0005-0000-0000-0000EA0B0000}"/>
    <cellStyle name="Linked Cell 2 6" xfId="2150" xr:uid="{00000000-0005-0000-0000-0000EB0B0000}"/>
    <cellStyle name="Linked Cell 2 7" xfId="2151" xr:uid="{00000000-0005-0000-0000-0000EC0B0000}"/>
    <cellStyle name="Linked Cell 2 8" xfId="2152" xr:uid="{00000000-0005-0000-0000-0000ED0B0000}"/>
    <cellStyle name="Linked Cell 2 9" xfId="2153" xr:uid="{00000000-0005-0000-0000-0000EE0B0000}"/>
    <cellStyle name="Linked Cell 3" xfId="2154" xr:uid="{00000000-0005-0000-0000-0000EF0B0000}"/>
    <cellStyle name="Linked Cell 3 10" xfId="2155" xr:uid="{00000000-0005-0000-0000-0000F00B0000}"/>
    <cellStyle name="Linked Cell 3 11" xfId="2156" xr:uid="{00000000-0005-0000-0000-0000F10B0000}"/>
    <cellStyle name="Linked Cell 3 2" xfId="2157" xr:uid="{00000000-0005-0000-0000-0000F20B0000}"/>
    <cellStyle name="Linked Cell 3 3" xfId="2158" xr:uid="{00000000-0005-0000-0000-0000F30B0000}"/>
    <cellStyle name="Linked Cell 3 4" xfId="2159" xr:uid="{00000000-0005-0000-0000-0000F40B0000}"/>
    <cellStyle name="Linked Cell 3 5" xfId="2160" xr:uid="{00000000-0005-0000-0000-0000F50B0000}"/>
    <cellStyle name="Linked Cell 3 6" xfId="2161" xr:uid="{00000000-0005-0000-0000-0000F60B0000}"/>
    <cellStyle name="Linked Cell 3 7" xfId="2162" xr:uid="{00000000-0005-0000-0000-0000F70B0000}"/>
    <cellStyle name="Linked Cell 3 8" xfId="2163" xr:uid="{00000000-0005-0000-0000-0000F80B0000}"/>
    <cellStyle name="Linked Cell 3 9" xfId="2164" xr:uid="{00000000-0005-0000-0000-0000F90B0000}"/>
    <cellStyle name="Linked Cell 4" xfId="2165" xr:uid="{00000000-0005-0000-0000-0000FA0B0000}"/>
    <cellStyle name="Linked Cell 4 10" xfId="2166" xr:uid="{00000000-0005-0000-0000-0000FB0B0000}"/>
    <cellStyle name="Linked Cell 4 11" xfId="2167" xr:uid="{00000000-0005-0000-0000-0000FC0B0000}"/>
    <cellStyle name="Linked Cell 4 2" xfId="2168" xr:uid="{00000000-0005-0000-0000-0000FD0B0000}"/>
    <cellStyle name="Linked Cell 4 3" xfId="2169" xr:uid="{00000000-0005-0000-0000-0000FE0B0000}"/>
    <cellStyle name="Linked Cell 4 4" xfId="2170" xr:uid="{00000000-0005-0000-0000-0000FF0B0000}"/>
    <cellStyle name="Linked Cell 4 5" xfId="2171" xr:uid="{00000000-0005-0000-0000-0000000C0000}"/>
    <cellStyle name="Linked Cell 4 6" xfId="2172" xr:uid="{00000000-0005-0000-0000-0000010C0000}"/>
    <cellStyle name="Linked Cell 4 7" xfId="2173" xr:uid="{00000000-0005-0000-0000-0000020C0000}"/>
    <cellStyle name="Linked Cell 4 8" xfId="2174" xr:uid="{00000000-0005-0000-0000-0000030C0000}"/>
    <cellStyle name="Linked Cell 4 9" xfId="2175" xr:uid="{00000000-0005-0000-0000-0000040C0000}"/>
    <cellStyle name="Linked Cell 5" xfId="2176" xr:uid="{00000000-0005-0000-0000-0000050C0000}"/>
    <cellStyle name="Linked Cell 5 10" xfId="2177" xr:uid="{00000000-0005-0000-0000-0000060C0000}"/>
    <cellStyle name="Linked Cell 5 11" xfId="2178" xr:uid="{00000000-0005-0000-0000-0000070C0000}"/>
    <cellStyle name="Linked Cell 5 2" xfId="2179" xr:uid="{00000000-0005-0000-0000-0000080C0000}"/>
    <cellStyle name="Linked Cell 5 3" xfId="2180" xr:uid="{00000000-0005-0000-0000-0000090C0000}"/>
    <cellStyle name="Linked Cell 5 4" xfId="2181" xr:uid="{00000000-0005-0000-0000-00000A0C0000}"/>
    <cellStyle name="Linked Cell 5 5" xfId="2182" xr:uid="{00000000-0005-0000-0000-00000B0C0000}"/>
    <cellStyle name="Linked Cell 5 6" xfId="2183" xr:uid="{00000000-0005-0000-0000-00000C0C0000}"/>
    <cellStyle name="Linked Cell 5 7" xfId="2184" xr:uid="{00000000-0005-0000-0000-00000D0C0000}"/>
    <cellStyle name="Linked Cell 5 8" xfId="2185" xr:uid="{00000000-0005-0000-0000-00000E0C0000}"/>
    <cellStyle name="Linked Cell 5 9" xfId="2186" xr:uid="{00000000-0005-0000-0000-00000F0C0000}"/>
    <cellStyle name="Linked Cell 6" xfId="2187" xr:uid="{00000000-0005-0000-0000-0000100C0000}"/>
    <cellStyle name="Linked Cell 6 10" xfId="2188" xr:uid="{00000000-0005-0000-0000-0000110C0000}"/>
    <cellStyle name="Linked Cell 6 11" xfId="2189" xr:uid="{00000000-0005-0000-0000-0000120C0000}"/>
    <cellStyle name="Linked Cell 6 2" xfId="2190" xr:uid="{00000000-0005-0000-0000-0000130C0000}"/>
    <cellStyle name="Linked Cell 6 3" xfId="2191" xr:uid="{00000000-0005-0000-0000-0000140C0000}"/>
    <cellStyle name="Linked Cell 6 4" xfId="2192" xr:uid="{00000000-0005-0000-0000-0000150C0000}"/>
    <cellStyle name="Linked Cell 6 5" xfId="2193" xr:uid="{00000000-0005-0000-0000-0000160C0000}"/>
    <cellStyle name="Linked Cell 6 6" xfId="2194" xr:uid="{00000000-0005-0000-0000-0000170C0000}"/>
    <cellStyle name="Linked Cell 6 7" xfId="2195" xr:uid="{00000000-0005-0000-0000-0000180C0000}"/>
    <cellStyle name="Linked Cell 6 8" xfId="2196" xr:uid="{00000000-0005-0000-0000-0000190C0000}"/>
    <cellStyle name="Linked Cell 6 9" xfId="2197" xr:uid="{00000000-0005-0000-0000-00001A0C0000}"/>
    <cellStyle name="Linked Cell 7" xfId="2198" xr:uid="{00000000-0005-0000-0000-00001B0C0000}"/>
    <cellStyle name="Linked Cell 8" xfId="2199" xr:uid="{00000000-0005-0000-0000-00001C0C0000}"/>
    <cellStyle name="Linked Cell 9" xfId="2200" xr:uid="{00000000-0005-0000-0000-00001D0C0000}"/>
    <cellStyle name="Magyarázó szöveg" xfId="47" xr:uid="{00000000-0005-0000-0000-00001E0C0000}"/>
    <cellStyle name="Migliaia_IND_2005_ENEA" xfId="4320" xr:uid="{00000000-0005-0000-0000-00001F0C0000}"/>
    <cellStyle name="Neutral 10" xfId="2201" xr:uid="{00000000-0005-0000-0000-0000200C0000}"/>
    <cellStyle name="Neutral 2" xfId="2202" xr:uid="{00000000-0005-0000-0000-0000210C0000}"/>
    <cellStyle name="Neutral 2 10" xfId="2203" xr:uid="{00000000-0005-0000-0000-0000220C0000}"/>
    <cellStyle name="Neutral 2 11" xfId="2204" xr:uid="{00000000-0005-0000-0000-0000230C0000}"/>
    <cellStyle name="Neutral 2 2" xfId="2205" xr:uid="{00000000-0005-0000-0000-0000240C0000}"/>
    <cellStyle name="Neutral 2 3" xfId="2206" xr:uid="{00000000-0005-0000-0000-0000250C0000}"/>
    <cellStyle name="Neutral 2 4" xfId="2207" xr:uid="{00000000-0005-0000-0000-0000260C0000}"/>
    <cellStyle name="Neutral 2 5" xfId="2208" xr:uid="{00000000-0005-0000-0000-0000270C0000}"/>
    <cellStyle name="Neutral 2 6" xfId="2209" xr:uid="{00000000-0005-0000-0000-0000280C0000}"/>
    <cellStyle name="Neutral 2 7" xfId="2210" xr:uid="{00000000-0005-0000-0000-0000290C0000}"/>
    <cellStyle name="Neutral 2 8" xfId="2211" xr:uid="{00000000-0005-0000-0000-00002A0C0000}"/>
    <cellStyle name="Neutral 2 9" xfId="2212" xr:uid="{00000000-0005-0000-0000-00002B0C0000}"/>
    <cellStyle name="Neutral 3" xfId="2213" xr:uid="{00000000-0005-0000-0000-00002C0C0000}"/>
    <cellStyle name="Neutral 3 10" xfId="2214" xr:uid="{00000000-0005-0000-0000-00002D0C0000}"/>
    <cellStyle name="Neutral 3 11" xfId="2215" xr:uid="{00000000-0005-0000-0000-00002E0C0000}"/>
    <cellStyle name="Neutral 3 2" xfId="2216" xr:uid="{00000000-0005-0000-0000-00002F0C0000}"/>
    <cellStyle name="Neutral 3 3" xfId="2217" xr:uid="{00000000-0005-0000-0000-0000300C0000}"/>
    <cellStyle name="Neutral 3 4" xfId="2218" xr:uid="{00000000-0005-0000-0000-0000310C0000}"/>
    <cellStyle name="Neutral 3 5" xfId="2219" xr:uid="{00000000-0005-0000-0000-0000320C0000}"/>
    <cellStyle name="Neutral 3 6" xfId="2220" xr:uid="{00000000-0005-0000-0000-0000330C0000}"/>
    <cellStyle name="Neutral 3 7" xfId="2221" xr:uid="{00000000-0005-0000-0000-0000340C0000}"/>
    <cellStyle name="Neutral 3 8" xfId="2222" xr:uid="{00000000-0005-0000-0000-0000350C0000}"/>
    <cellStyle name="Neutral 3 9" xfId="2223" xr:uid="{00000000-0005-0000-0000-0000360C0000}"/>
    <cellStyle name="Neutral 4" xfId="2224" xr:uid="{00000000-0005-0000-0000-0000370C0000}"/>
    <cellStyle name="Neutral 4 10" xfId="2225" xr:uid="{00000000-0005-0000-0000-0000380C0000}"/>
    <cellStyle name="Neutral 4 11" xfId="2226" xr:uid="{00000000-0005-0000-0000-0000390C0000}"/>
    <cellStyle name="Neutral 4 2" xfId="2227" xr:uid="{00000000-0005-0000-0000-00003A0C0000}"/>
    <cellStyle name="Neutral 4 3" xfId="2228" xr:uid="{00000000-0005-0000-0000-00003B0C0000}"/>
    <cellStyle name="Neutral 4 4" xfId="2229" xr:uid="{00000000-0005-0000-0000-00003C0C0000}"/>
    <cellStyle name="Neutral 4 5" xfId="2230" xr:uid="{00000000-0005-0000-0000-00003D0C0000}"/>
    <cellStyle name="Neutral 4 6" xfId="2231" xr:uid="{00000000-0005-0000-0000-00003E0C0000}"/>
    <cellStyle name="Neutral 4 7" xfId="2232" xr:uid="{00000000-0005-0000-0000-00003F0C0000}"/>
    <cellStyle name="Neutral 4 8" xfId="2233" xr:uid="{00000000-0005-0000-0000-0000400C0000}"/>
    <cellStyle name="Neutral 4 9" xfId="2234" xr:uid="{00000000-0005-0000-0000-0000410C0000}"/>
    <cellStyle name="Neutral 5" xfId="2235" xr:uid="{00000000-0005-0000-0000-0000420C0000}"/>
    <cellStyle name="Neutral 5 10" xfId="2236" xr:uid="{00000000-0005-0000-0000-0000430C0000}"/>
    <cellStyle name="Neutral 5 11" xfId="2237" xr:uid="{00000000-0005-0000-0000-0000440C0000}"/>
    <cellStyle name="Neutral 5 2" xfId="2238" xr:uid="{00000000-0005-0000-0000-0000450C0000}"/>
    <cellStyle name="Neutral 5 3" xfId="2239" xr:uid="{00000000-0005-0000-0000-0000460C0000}"/>
    <cellStyle name="Neutral 5 4" xfId="2240" xr:uid="{00000000-0005-0000-0000-0000470C0000}"/>
    <cellStyle name="Neutral 5 5" xfId="2241" xr:uid="{00000000-0005-0000-0000-0000480C0000}"/>
    <cellStyle name="Neutral 5 6" xfId="2242" xr:uid="{00000000-0005-0000-0000-0000490C0000}"/>
    <cellStyle name="Neutral 5 7" xfId="2243" xr:uid="{00000000-0005-0000-0000-00004A0C0000}"/>
    <cellStyle name="Neutral 5 8" xfId="2244" xr:uid="{00000000-0005-0000-0000-00004B0C0000}"/>
    <cellStyle name="Neutral 5 9" xfId="2245" xr:uid="{00000000-0005-0000-0000-00004C0C0000}"/>
    <cellStyle name="Neutral 6" xfId="2246" xr:uid="{00000000-0005-0000-0000-00004D0C0000}"/>
    <cellStyle name="Neutral 6 10" xfId="2247" xr:uid="{00000000-0005-0000-0000-00004E0C0000}"/>
    <cellStyle name="Neutral 6 11" xfId="2248" xr:uid="{00000000-0005-0000-0000-00004F0C0000}"/>
    <cellStyle name="Neutral 6 2" xfId="2249" xr:uid="{00000000-0005-0000-0000-0000500C0000}"/>
    <cellStyle name="Neutral 6 3" xfId="2250" xr:uid="{00000000-0005-0000-0000-0000510C0000}"/>
    <cellStyle name="Neutral 6 4" xfId="2251" xr:uid="{00000000-0005-0000-0000-0000520C0000}"/>
    <cellStyle name="Neutral 6 5" xfId="2252" xr:uid="{00000000-0005-0000-0000-0000530C0000}"/>
    <cellStyle name="Neutral 6 6" xfId="2253" xr:uid="{00000000-0005-0000-0000-0000540C0000}"/>
    <cellStyle name="Neutral 6 7" xfId="2254" xr:uid="{00000000-0005-0000-0000-0000550C0000}"/>
    <cellStyle name="Neutral 6 8" xfId="2255" xr:uid="{00000000-0005-0000-0000-0000560C0000}"/>
    <cellStyle name="Neutral 6 9" xfId="2256" xr:uid="{00000000-0005-0000-0000-0000570C0000}"/>
    <cellStyle name="Neutral 7" xfId="2257" xr:uid="{00000000-0005-0000-0000-0000580C0000}"/>
    <cellStyle name="Neutral 8" xfId="2258" xr:uid="{00000000-0005-0000-0000-0000590C0000}"/>
    <cellStyle name="Neutral 9" xfId="2259" xr:uid="{00000000-0005-0000-0000-00005A0C0000}"/>
    <cellStyle name="Neutrale" xfId="4321" xr:uid="{00000000-0005-0000-0000-00005B0C0000}"/>
    <cellStyle name="NewStyle" xfId="4322" xr:uid="{00000000-0005-0000-0000-00005C0C0000}"/>
    <cellStyle name="Normal" xfId="0" builtinId="0"/>
    <cellStyle name="Normal 10" xfId="3" xr:uid="{00000000-0005-0000-0000-00005E0C0000}"/>
    <cellStyle name="Normal 10 2" xfId="3635" xr:uid="{00000000-0005-0000-0000-00005F0C0000}"/>
    <cellStyle name="Normal 11" xfId="2260" xr:uid="{00000000-0005-0000-0000-0000600C0000}"/>
    <cellStyle name="Normal 11 2" xfId="3400" xr:uid="{00000000-0005-0000-0000-0000610C0000}"/>
    <cellStyle name="Normal 12" xfId="2261" xr:uid="{00000000-0005-0000-0000-0000620C0000}"/>
    <cellStyle name="Normal 12 10" xfId="3401" xr:uid="{00000000-0005-0000-0000-0000630C0000}"/>
    <cellStyle name="Normal 12 2" xfId="2262" xr:uid="{00000000-0005-0000-0000-0000640C0000}"/>
    <cellStyle name="Normal 12 2 2" xfId="2263" xr:uid="{00000000-0005-0000-0000-0000650C0000}"/>
    <cellStyle name="Normal 12 2 2 2" xfId="2264" xr:uid="{00000000-0005-0000-0000-0000660C0000}"/>
    <cellStyle name="Normal 12 2 3" xfId="2265" xr:uid="{00000000-0005-0000-0000-0000670C0000}"/>
    <cellStyle name="Normal 12 2 4" xfId="2266" xr:uid="{00000000-0005-0000-0000-0000680C0000}"/>
    <cellStyle name="Normal 12 2 5" xfId="2267" xr:uid="{00000000-0005-0000-0000-0000690C0000}"/>
    <cellStyle name="Normal 12 2 6" xfId="2268" xr:uid="{00000000-0005-0000-0000-00006A0C0000}"/>
    <cellStyle name="Normal 12 3" xfId="2269" xr:uid="{00000000-0005-0000-0000-00006B0C0000}"/>
    <cellStyle name="Normal 12 3 2" xfId="2270" xr:uid="{00000000-0005-0000-0000-00006C0C0000}"/>
    <cellStyle name="Normal 12 3 2 2" xfId="2271" xr:uid="{00000000-0005-0000-0000-00006D0C0000}"/>
    <cellStyle name="Normal 12 3 3" xfId="2272" xr:uid="{00000000-0005-0000-0000-00006E0C0000}"/>
    <cellStyle name="Normal 12 3 4" xfId="2273" xr:uid="{00000000-0005-0000-0000-00006F0C0000}"/>
    <cellStyle name="Normal 12 3 5" xfId="2274" xr:uid="{00000000-0005-0000-0000-0000700C0000}"/>
    <cellStyle name="Normal 12 3 6" xfId="2275" xr:uid="{00000000-0005-0000-0000-0000710C0000}"/>
    <cellStyle name="Normal 12 4" xfId="2276" xr:uid="{00000000-0005-0000-0000-0000720C0000}"/>
    <cellStyle name="Normal 12 4 2" xfId="2277" xr:uid="{00000000-0005-0000-0000-0000730C0000}"/>
    <cellStyle name="Normal 12 4 2 2" xfId="2278" xr:uid="{00000000-0005-0000-0000-0000740C0000}"/>
    <cellStyle name="Normal 12 4 3" xfId="2279" xr:uid="{00000000-0005-0000-0000-0000750C0000}"/>
    <cellStyle name="Normal 12 4 4" xfId="2280" xr:uid="{00000000-0005-0000-0000-0000760C0000}"/>
    <cellStyle name="Normal 12 4 5" xfId="2281" xr:uid="{00000000-0005-0000-0000-0000770C0000}"/>
    <cellStyle name="Normal 12 4 6" xfId="2282" xr:uid="{00000000-0005-0000-0000-0000780C0000}"/>
    <cellStyle name="Normal 12 5" xfId="2283" xr:uid="{00000000-0005-0000-0000-0000790C0000}"/>
    <cellStyle name="Normal 12 5 2" xfId="2284" xr:uid="{00000000-0005-0000-0000-00007A0C0000}"/>
    <cellStyle name="Normal 12 5 2 2" xfId="2285" xr:uid="{00000000-0005-0000-0000-00007B0C0000}"/>
    <cellStyle name="Normal 12 5 3" xfId="2286" xr:uid="{00000000-0005-0000-0000-00007C0C0000}"/>
    <cellStyle name="Normal 12 5 4" xfId="2287" xr:uid="{00000000-0005-0000-0000-00007D0C0000}"/>
    <cellStyle name="Normal 12 5 5" xfId="2288" xr:uid="{00000000-0005-0000-0000-00007E0C0000}"/>
    <cellStyle name="Normal 12 5 6" xfId="2289" xr:uid="{00000000-0005-0000-0000-00007F0C0000}"/>
    <cellStyle name="Normal 12 6" xfId="2290" xr:uid="{00000000-0005-0000-0000-0000800C0000}"/>
    <cellStyle name="Normal 12 6 2" xfId="2291" xr:uid="{00000000-0005-0000-0000-0000810C0000}"/>
    <cellStyle name="Normal 12 6 2 2" xfId="2292" xr:uid="{00000000-0005-0000-0000-0000820C0000}"/>
    <cellStyle name="Normal 12 6 3" xfId="2293" xr:uid="{00000000-0005-0000-0000-0000830C0000}"/>
    <cellStyle name="Normal 12 6 4" xfId="2294" xr:uid="{00000000-0005-0000-0000-0000840C0000}"/>
    <cellStyle name="Normal 12 6 5" xfId="2295" xr:uid="{00000000-0005-0000-0000-0000850C0000}"/>
    <cellStyle name="Normal 12 6 6" xfId="2296" xr:uid="{00000000-0005-0000-0000-0000860C0000}"/>
    <cellStyle name="Normal 12 7" xfId="2297" xr:uid="{00000000-0005-0000-0000-0000870C0000}"/>
    <cellStyle name="Normal 12 8" xfId="2298" xr:uid="{00000000-0005-0000-0000-0000880C0000}"/>
    <cellStyle name="Normal 12 9" xfId="2299" xr:uid="{00000000-0005-0000-0000-0000890C0000}"/>
    <cellStyle name="Normal 13" xfId="2300" xr:uid="{00000000-0005-0000-0000-00008A0C0000}"/>
    <cellStyle name="Normal 13 2" xfId="2301" xr:uid="{00000000-0005-0000-0000-00008B0C0000}"/>
    <cellStyle name="Normal 13 3" xfId="2302" xr:uid="{00000000-0005-0000-0000-00008C0C0000}"/>
    <cellStyle name="Normal 14" xfId="2303" xr:uid="{00000000-0005-0000-0000-00008D0C0000}"/>
    <cellStyle name="Normal 14 10" xfId="2304" xr:uid="{00000000-0005-0000-0000-00008E0C0000}"/>
    <cellStyle name="Normal 14 10 2" xfId="3403" xr:uid="{00000000-0005-0000-0000-00008F0C0000}"/>
    <cellStyle name="Normal 14 11" xfId="3402" xr:uid="{00000000-0005-0000-0000-0000900C0000}"/>
    <cellStyle name="Normal 14 2" xfId="2305" xr:uid="{00000000-0005-0000-0000-0000910C0000}"/>
    <cellStyle name="Normal 14 2 2" xfId="2306" xr:uid="{00000000-0005-0000-0000-0000920C0000}"/>
    <cellStyle name="Normal 14 2 2 2" xfId="2307" xr:uid="{00000000-0005-0000-0000-0000930C0000}"/>
    <cellStyle name="Normal 14 2 3" xfId="2308" xr:uid="{00000000-0005-0000-0000-0000940C0000}"/>
    <cellStyle name="Normal 14 2 4" xfId="2309" xr:uid="{00000000-0005-0000-0000-0000950C0000}"/>
    <cellStyle name="Normal 14 2 5" xfId="2310" xr:uid="{00000000-0005-0000-0000-0000960C0000}"/>
    <cellStyle name="Normal 14 2 6" xfId="2311" xr:uid="{00000000-0005-0000-0000-0000970C0000}"/>
    <cellStyle name="Normal 14 3" xfId="2312" xr:uid="{00000000-0005-0000-0000-0000980C0000}"/>
    <cellStyle name="Normal 14 3 2" xfId="2313" xr:uid="{00000000-0005-0000-0000-0000990C0000}"/>
    <cellStyle name="Normal 14 3 2 2" xfId="2314" xr:uid="{00000000-0005-0000-0000-00009A0C0000}"/>
    <cellStyle name="Normal 14 3 3" xfId="2315" xr:uid="{00000000-0005-0000-0000-00009B0C0000}"/>
    <cellStyle name="Normal 14 3 4" xfId="2316" xr:uid="{00000000-0005-0000-0000-00009C0C0000}"/>
    <cellStyle name="Normal 14 3 5" xfId="2317" xr:uid="{00000000-0005-0000-0000-00009D0C0000}"/>
    <cellStyle name="Normal 14 3 6" xfId="2318" xr:uid="{00000000-0005-0000-0000-00009E0C0000}"/>
    <cellStyle name="Normal 14 4" xfId="2319" xr:uid="{00000000-0005-0000-0000-00009F0C0000}"/>
    <cellStyle name="Normal 14 4 2" xfId="2320" xr:uid="{00000000-0005-0000-0000-0000A00C0000}"/>
    <cellStyle name="Normal 14 4 2 2" xfId="2321" xr:uid="{00000000-0005-0000-0000-0000A10C0000}"/>
    <cellStyle name="Normal 14 4 3" xfId="2322" xr:uid="{00000000-0005-0000-0000-0000A20C0000}"/>
    <cellStyle name="Normal 14 4 4" xfId="2323" xr:uid="{00000000-0005-0000-0000-0000A30C0000}"/>
    <cellStyle name="Normal 14 4 5" xfId="2324" xr:uid="{00000000-0005-0000-0000-0000A40C0000}"/>
    <cellStyle name="Normal 14 4 6" xfId="2325" xr:uid="{00000000-0005-0000-0000-0000A50C0000}"/>
    <cellStyle name="Normal 14 5" xfId="2326" xr:uid="{00000000-0005-0000-0000-0000A60C0000}"/>
    <cellStyle name="Normal 14 5 2" xfId="2327" xr:uid="{00000000-0005-0000-0000-0000A70C0000}"/>
    <cellStyle name="Normal 14 5 2 2" xfId="2328" xr:uid="{00000000-0005-0000-0000-0000A80C0000}"/>
    <cellStyle name="Normal 14 5 3" xfId="2329" xr:uid="{00000000-0005-0000-0000-0000A90C0000}"/>
    <cellStyle name="Normal 14 5 4" xfId="2330" xr:uid="{00000000-0005-0000-0000-0000AA0C0000}"/>
    <cellStyle name="Normal 14 5 5" xfId="2331" xr:uid="{00000000-0005-0000-0000-0000AB0C0000}"/>
    <cellStyle name="Normal 14 5 6" xfId="2332" xr:uid="{00000000-0005-0000-0000-0000AC0C0000}"/>
    <cellStyle name="Normal 14 6" xfId="2333" xr:uid="{00000000-0005-0000-0000-0000AD0C0000}"/>
    <cellStyle name="Normal 14 6 2" xfId="2334" xr:uid="{00000000-0005-0000-0000-0000AE0C0000}"/>
    <cellStyle name="Normal 14 6 2 2" xfId="2335" xr:uid="{00000000-0005-0000-0000-0000AF0C0000}"/>
    <cellStyle name="Normal 14 6 3" xfId="2336" xr:uid="{00000000-0005-0000-0000-0000B00C0000}"/>
    <cellStyle name="Normal 14 6 4" xfId="2337" xr:uid="{00000000-0005-0000-0000-0000B10C0000}"/>
    <cellStyle name="Normal 14 6 5" xfId="2338" xr:uid="{00000000-0005-0000-0000-0000B20C0000}"/>
    <cellStyle name="Normal 14 6 6" xfId="2339" xr:uid="{00000000-0005-0000-0000-0000B30C0000}"/>
    <cellStyle name="Normal 14 7" xfId="2340" xr:uid="{00000000-0005-0000-0000-0000B40C0000}"/>
    <cellStyle name="Normal 14 8" xfId="2341" xr:uid="{00000000-0005-0000-0000-0000B50C0000}"/>
    <cellStyle name="Normal 14 8 2" xfId="3404" xr:uid="{00000000-0005-0000-0000-0000B60C0000}"/>
    <cellStyle name="Normal 14 9" xfId="2342" xr:uid="{00000000-0005-0000-0000-0000B70C0000}"/>
    <cellStyle name="Normal 14 9 2" xfId="3405" xr:uid="{00000000-0005-0000-0000-0000B80C0000}"/>
    <cellStyle name="Normal 15" xfId="2343" xr:uid="{00000000-0005-0000-0000-0000B90C0000}"/>
    <cellStyle name="Normal 15 10" xfId="2344" xr:uid="{00000000-0005-0000-0000-0000BA0C0000}"/>
    <cellStyle name="Normal 15 11" xfId="2345" xr:uid="{00000000-0005-0000-0000-0000BB0C0000}"/>
    <cellStyle name="Normal 15 2" xfId="2346" xr:uid="{00000000-0005-0000-0000-0000BC0C0000}"/>
    <cellStyle name="Normal 15 2 2" xfId="2347" xr:uid="{00000000-0005-0000-0000-0000BD0C0000}"/>
    <cellStyle name="Normal 15 2 2 2" xfId="2348" xr:uid="{00000000-0005-0000-0000-0000BE0C0000}"/>
    <cellStyle name="Normal 15 2 3" xfId="2349" xr:uid="{00000000-0005-0000-0000-0000BF0C0000}"/>
    <cellStyle name="Normal 15 2 4" xfId="2350" xr:uid="{00000000-0005-0000-0000-0000C00C0000}"/>
    <cellStyle name="Normal 15 2 5" xfId="2351" xr:uid="{00000000-0005-0000-0000-0000C10C0000}"/>
    <cellStyle name="Normal 15 2 6" xfId="2352" xr:uid="{00000000-0005-0000-0000-0000C20C0000}"/>
    <cellStyle name="Normal 15 3" xfId="2353" xr:uid="{00000000-0005-0000-0000-0000C30C0000}"/>
    <cellStyle name="Normal 15 3 2" xfId="2354" xr:uid="{00000000-0005-0000-0000-0000C40C0000}"/>
    <cellStyle name="Normal 15 3 2 2" xfId="2355" xr:uid="{00000000-0005-0000-0000-0000C50C0000}"/>
    <cellStyle name="Normal 15 3 3" xfId="2356" xr:uid="{00000000-0005-0000-0000-0000C60C0000}"/>
    <cellStyle name="Normal 15 3 4" xfId="2357" xr:uid="{00000000-0005-0000-0000-0000C70C0000}"/>
    <cellStyle name="Normal 15 3 5" xfId="2358" xr:uid="{00000000-0005-0000-0000-0000C80C0000}"/>
    <cellStyle name="Normal 15 3 6" xfId="2359" xr:uid="{00000000-0005-0000-0000-0000C90C0000}"/>
    <cellStyle name="Normal 15 4" xfId="2360" xr:uid="{00000000-0005-0000-0000-0000CA0C0000}"/>
    <cellStyle name="Normal 15 4 2" xfId="2361" xr:uid="{00000000-0005-0000-0000-0000CB0C0000}"/>
    <cellStyle name="Normal 15 4 2 2" xfId="2362" xr:uid="{00000000-0005-0000-0000-0000CC0C0000}"/>
    <cellStyle name="Normal 15 4 3" xfId="2363" xr:uid="{00000000-0005-0000-0000-0000CD0C0000}"/>
    <cellStyle name="Normal 15 4 4" xfId="2364" xr:uid="{00000000-0005-0000-0000-0000CE0C0000}"/>
    <cellStyle name="Normal 15 4 5" xfId="2365" xr:uid="{00000000-0005-0000-0000-0000CF0C0000}"/>
    <cellStyle name="Normal 15 4 6" xfId="2366" xr:uid="{00000000-0005-0000-0000-0000D00C0000}"/>
    <cellStyle name="Normal 15 5" xfId="2367" xr:uid="{00000000-0005-0000-0000-0000D10C0000}"/>
    <cellStyle name="Normal 15 5 2" xfId="2368" xr:uid="{00000000-0005-0000-0000-0000D20C0000}"/>
    <cellStyle name="Normal 15 5 2 2" xfId="2369" xr:uid="{00000000-0005-0000-0000-0000D30C0000}"/>
    <cellStyle name="Normal 15 5 3" xfId="2370" xr:uid="{00000000-0005-0000-0000-0000D40C0000}"/>
    <cellStyle name="Normal 15 5 4" xfId="2371" xr:uid="{00000000-0005-0000-0000-0000D50C0000}"/>
    <cellStyle name="Normal 15 5 5" xfId="2372" xr:uid="{00000000-0005-0000-0000-0000D60C0000}"/>
    <cellStyle name="Normal 15 5 6" xfId="2373" xr:uid="{00000000-0005-0000-0000-0000D70C0000}"/>
    <cellStyle name="Normal 15 6" xfId="2374" xr:uid="{00000000-0005-0000-0000-0000D80C0000}"/>
    <cellStyle name="Normal 15 6 2" xfId="2375" xr:uid="{00000000-0005-0000-0000-0000D90C0000}"/>
    <cellStyle name="Normal 15 6 2 2" xfId="2376" xr:uid="{00000000-0005-0000-0000-0000DA0C0000}"/>
    <cellStyle name="Normal 15 6 3" xfId="2377" xr:uid="{00000000-0005-0000-0000-0000DB0C0000}"/>
    <cellStyle name="Normal 15 6 4" xfId="2378" xr:uid="{00000000-0005-0000-0000-0000DC0C0000}"/>
    <cellStyle name="Normal 15 6 5" xfId="2379" xr:uid="{00000000-0005-0000-0000-0000DD0C0000}"/>
    <cellStyle name="Normal 15 6 6" xfId="2380" xr:uid="{00000000-0005-0000-0000-0000DE0C0000}"/>
    <cellStyle name="Normal 15 7" xfId="2381" xr:uid="{00000000-0005-0000-0000-0000DF0C0000}"/>
    <cellStyle name="Normal 15 7 2" xfId="2382" xr:uid="{00000000-0005-0000-0000-0000E00C0000}"/>
    <cellStyle name="Normal 15 8" xfId="2383" xr:uid="{00000000-0005-0000-0000-0000E10C0000}"/>
    <cellStyle name="Normal 15 9" xfId="2384" xr:uid="{00000000-0005-0000-0000-0000E20C0000}"/>
    <cellStyle name="Normal 16" xfId="2385" xr:uid="{00000000-0005-0000-0000-0000E30C0000}"/>
    <cellStyle name="Normal 16 10" xfId="2386" xr:uid="{00000000-0005-0000-0000-0000E40C0000}"/>
    <cellStyle name="Normal 16 11" xfId="2387" xr:uid="{00000000-0005-0000-0000-0000E50C0000}"/>
    <cellStyle name="Normal 16 2" xfId="2388" xr:uid="{00000000-0005-0000-0000-0000E60C0000}"/>
    <cellStyle name="Normal 16 2 2" xfId="2389" xr:uid="{00000000-0005-0000-0000-0000E70C0000}"/>
    <cellStyle name="Normal 16 2 2 2" xfId="2390" xr:uid="{00000000-0005-0000-0000-0000E80C0000}"/>
    <cellStyle name="Normal 16 2 3" xfId="2391" xr:uid="{00000000-0005-0000-0000-0000E90C0000}"/>
    <cellStyle name="Normal 16 2 4" xfId="2392" xr:uid="{00000000-0005-0000-0000-0000EA0C0000}"/>
    <cellStyle name="Normal 16 2 5" xfId="2393" xr:uid="{00000000-0005-0000-0000-0000EB0C0000}"/>
    <cellStyle name="Normal 16 2 6" xfId="2394" xr:uid="{00000000-0005-0000-0000-0000EC0C0000}"/>
    <cellStyle name="Normal 16 3" xfId="2395" xr:uid="{00000000-0005-0000-0000-0000ED0C0000}"/>
    <cellStyle name="Normal 16 3 2" xfId="2396" xr:uid="{00000000-0005-0000-0000-0000EE0C0000}"/>
    <cellStyle name="Normal 16 3 2 2" xfId="2397" xr:uid="{00000000-0005-0000-0000-0000EF0C0000}"/>
    <cellStyle name="Normal 16 3 3" xfId="2398" xr:uid="{00000000-0005-0000-0000-0000F00C0000}"/>
    <cellStyle name="Normal 16 3 4" xfId="2399" xr:uid="{00000000-0005-0000-0000-0000F10C0000}"/>
    <cellStyle name="Normal 16 3 5" xfId="2400" xr:uid="{00000000-0005-0000-0000-0000F20C0000}"/>
    <cellStyle name="Normal 16 3 6" xfId="2401" xr:uid="{00000000-0005-0000-0000-0000F30C0000}"/>
    <cellStyle name="Normal 16 4" xfId="2402" xr:uid="{00000000-0005-0000-0000-0000F40C0000}"/>
    <cellStyle name="Normal 16 4 2" xfId="2403" xr:uid="{00000000-0005-0000-0000-0000F50C0000}"/>
    <cellStyle name="Normal 16 4 2 2" xfId="2404" xr:uid="{00000000-0005-0000-0000-0000F60C0000}"/>
    <cellStyle name="Normal 16 4 3" xfId="2405" xr:uid="{00000000-0005-0000-0000-0000F70C0000}"/>
    <cellStyle name="Normal 16 4 4" xfId="2406" xr:uid="{00000000-0005-0000-0000-0000F80C0000}"/>
    <cellStyle name="Normal 16 4 5" xfId="2407" xr:uid="{00000000-0005-0000-0000-0000F90C0000}"/>
    <cellStyle name="Normal 16 4 6" xfId="2408" xr:uid="{00000000-0005-0000-0000-0000FA0C0000}"/>
    <cellStyle name="Normal 16 5" xfId="2409" xr:uid="{00000000-0005-0000-0000-0000FB0C0000}"/>
    <cellStyle name="Normal 16 5 2" xfId="2410" xr:uid="{00000000-0005-0000-0000-0000FC0C0000}"/>
    <cellStyle name="Normal 16 5 2 2" xfId="2411" xr:uid="{00000000-0005-0000-0000-0000FD0C0000}"/>
    <cellStyle name="Normal 16 5 3" xfId="2412" xr:uid="{00000000-0005-0000-0000-0000FE0C0000}"/>
    <cellStyle name="Normal 16 5 4" xfId="2413" xr:uid="{00000000-0005-0000-0000-0000FF0C0000}"/>
    <cellStyle name="Normal 16 5 5" xfId="2414" xr:uid="{00000000-0005-0000-0000-0000000D0000}"/>
    <cellStyle name="Normal 16 5 6" xfId="2415" xr:uid="{00000000-0005-0000-0000-0000010D0000}"/>
    <cellStyle name="Normal 16 6" xfId="2416" xr:uid="{00000000-0005-0000-0000-0000020D0000}"/>
    <cellStyle name="Normal 16 6 2" xfId="2417" xr:uid="{00000000-0005-0000-0000-0000030D0000}"/>
    <cellStyle name="Normal 16 6 2 2" xfId="2418" xr:uid="{00000000-0005-0000-0000-0000040D0000}"/>
    <cellStyle name="Normal 16 6 3" xfId="2419" xr:uid="{00000000-0005-0000-0000-0000050D0000}"/>
    <cellStyle name="Normal 16 6 4" xfId="2420" xr:uid="{00000000-0005-0000-0000-0000060D0000}"/>
    <cellStyle name="Normal 16 6 5" xfId="2421" xr:uid="{00000000-0005-0000-0000-0000070D0000}"/>
    <cellStyle name="Normal 16 6 6" xfId="2422" xr:uid="{00000000-0005-0000-0000-0000080D0000}"/>
    <cellStyle name="Normal 16 7" xfId="2423" xr:uid="{00000000-0005-0000-0000-0000090D0000}"/>
    <cellStyle name="Normal 16 7 2" xfId="2424" xr:uid="{00000000-0005-0000-0000-00000A0D0000}"/>
    <cellStyle name="Normal 16 8" xfId="2425" xr:uid="{00000000-0005-0000-0000-00000B0D0000}"/>
    <cellStyle name="Normal 16 9" xfId="2426" xr:uid="{00000000-0005-0000-0000-00000C0D0000}"/>
    <cellStyle name="Normal 17" xfId="2427" xr:uid="{00000000-0005-0000-0000-00000D0D0000}"/>
    <cellStyle name="Normal 17 10" xfId="2428" xr:uid="{00000000-0005-0000-0000-00000E0D0000}"/>
    <cellStyle name="Normal 17 11" xfId="2429" xr:uid="{00000000-0005-0000-0000-00000F0D0000}"/>
    <cellStyle name="Normal 17 2" xfId="2430" xr:uid="{00000000-0005-0000-0000-0000100D0000}"/>
    <cellStyle name="Normal 17 2 2" xfId="2431" xr:uid="{00000000-0005-0000-0000-0000110D0000}"/>
    <cellStyle name="Normal 17 2 2 2" xfId="2432" xr:uid="{00000000-0005-0000-0000-0000120D0000}"/>
    <cellStyle name="Normal 17 2 3" xfId="2433" xr:uid="{00000000-0005-0000-0000-0000130D0000}"/>
    <cellStyle name="Normal 17 2 4" xfId="2434" xr:uid="{00000000-0005-0000-0000-0000140D0000}"/>
    <cellStyle name="Normal 17 2 5" xfId="2435" xr:uid="{00000000-0005-0000-0000-0000150D0000}"/>
    <cellStyle name="Normal 17 2 6" xfId="2436" xr:uid="{00000000-0005-0000-0000-0000160D0000}"/>
    <cellStyle name="Normal 17 3" xfId="2437" xr:uid="{00000000-0005-0000-0000-0000170D0000}"/>
    <cellStyle name="Normal 17 3 2" xfId="2438" xr:uid="{00000000-0005-0000-0000-0000180D0000}"/>
    <cellStyle name="Normal 17 3 2 2" xfId="2439" xr:uid="{00000000-0005-0000-0000-0000190D0000}"/>
    <cellStyle name="Normal 17 3 3" xfId="2440" xr:uid="{00000000-0005-0000-0000-00001A0D0000}"/>
    <cellStyle name="Normal 17 3 4" xfId="2441" xr:uid="{00000000-0005-0000-0000-00001B0D0000}"/>
    <cellStyle name="Normal 17 3 5" xfId="2442" xr:uid="{00000000-0005-0000-0000-00001C0D0000}"/>
    <cellStyle name="Normal 17 3 6" xfId="2443" xr:uid="{00000000-0005-0000-0000-00001D0D0000}"/>
    <cellStyle name="Normal 17 4" xfId="2444" xr:uid="{00000000-0005-0000-0000-00001E0D0000}"/>
    <cellStyle name="Normal 17 4 2" xfId="2445" xr:uid="{00000000-0005-0000-0000-00001F0D0000}"/>
    <cellStyle name="Normal 17 4 2 2" xfId="2446" xr:uid="{00000000-0005-0000-0000-0000200D0000}"/>
    <cellStyle name="Normal 17 4 3" xfId="2447" xr:uid="{00000000-0005-0000-0000-0000210D0000}"/>
    <cellStyle name="Normal 17 4 4" xfId="2448" xr:uid="{00000000-0005-0000-0000-0000220D0000}"/>
    <cellStyle name="Normal 17 4 5" xfId="2449" xr:uid="{00000000-0005-0000-0000-0000230D0000}"/>
    <cellStyle name="Normal 17 4 6" xfId="2450" xr:uid="{00000000-0005-0000-0000-0000240D0000}"/>
    <cellStyle name="Normal 17 5" xfId="2451" xr:uid="{00000000-0005-0000-0000-0000250D0000}"/>
    <cellStyle name="Normal 17 5 2" xfId="2452" xr:uid="{00000000-0005-0000-0000-0000260D0000}"/>
    <cellStyle name="Normal 17 5 2 2" xfId="2453" xr:uid="{00000000-0005-0000-0000-0000270D0000}"/>
    <cellStyle name="Normal 17 5 3" xfId="2454" xr:uid="{00000000-0005-0000-0000-0000280D0000}"/>
    <cellStyle name="Normal 17 5 4" xfId="2455" xr:uid="{00000000-0005-0000-0000-0000290D0000}"/>
    <cellStyle name="Normal 17 5 5" xfId="2456" xr:uid="{00000000-0005-0000-0000-00002A0D0000}"/>
    <cellStyle name="Normal 17 5 6" xfId="2457" xr:uid="{00000000-0005-0000-0000-00002B0D0000}"/>
    <cellStyle name="Normal 17 6" xfId="2458" xr:uid="{00000000-0005-0000-0000-00002C0D0000}"/>
    <cellStyle name="Normal 17 6 2" xfId="2459" xr:uid="{00000000-0005-0000-0000-00002D0D0000}"/>
    <cellStyle name="Normal 17 6 2 2" xfId="2460" xr:uid="{00000000-0005-0000-0000-00002E0D0000}"/>
    <cellStyle name="Normal 17 6 3" xfId="2461" xr:uid="{00000000-0005-0000-0000-00002F0D0000}"/>
    <cellStyle name="Normal 17 6 4" xfId="2462" xr:uid="{00000000-0005-0000-0000-0000300D0000}"/>
    <cellStyle name="Normal 17 6 5" xfId="2463" xr:uid="{00000000-0005-0000-0000-0000310D0000}"/>
    <cellStyle name="Normal 17 6 6" xfId="2464" xr:uid="{00000000-0005-0000-0000-0000320D0000}"/>
    <cellStyle name="Normal 17 7" xfId="2465" xr:uid="{00000000-0005-0000-0000-0000330D0000}"/>
    <cellStyle name="Normal 17 7 2" xfId="2466" xr:uid="{00000000-0005-0000-0000-0000340D0000}"/>
    <cellStyle name="Normal 17 8" xfId="2467" xr:uid="{00000000-0005-0000-0000-0000350D0000}"/>
    <cellStyle name="Normal 17 9" xfId="2468" xr:uid="{00000000-0005-0000-0000-0000360D0000}"/>
    <cellStyle name="Normal 18" xfId="2469" xr:uid="{00000000-0005-0000-0000-0000370D0000}"/>
    <cellStyle name="Normal 18 2" xfId="3406" xr:uid="{00000000-0005-0000-0000-0000380D0000}"/>
    <cellStyle name="Normal 19" xfId="2470" xr:uid="{00000000-0005-0000-0000-0000390D0000}"/>
    <cellStyle name="Normal 19 10" xfId="2471" xr:uid="{00000000-0005-0000-0000-00003A0D0000}"/>
    <cellStyle name="Normal 19 11" xfId="2472" xr:uid="{00000000-0005-0000-0000-00003B0D0000}"/>
    <cellStyle name="Normal 19 2" xfId="2473" xr:uid="{00000000-0005-0000-0000-00003C0D0000}"/>
    <cellStyle name="Normal 19 2 2" xfId="2474" xr:uid="{00000000-0005-0000-0000-00003D0D0000}"/>
    <cellStyle name="Normal 19 2 2 2" xfId="2475" xr:uid="{00000000-0005-0000-0000-00003E0D0000}"/>
    <cellStyle name="Normal 19 2 3" xfId="2476" xr:uid="{00000000-0005-0000-0000-00003F0D0000}"/>
    <cellStyle name="Normal 19 2 4" xfId="2477" xr:uid="{00000000-0005-0000-0000-0000400D0000}"/>
    <cellStyle name="Normal 19 2 5" xfId="2478" xr:uid="{00000000-0005-0000-0000-0000410D0000}"/>
    <cellStyle name="Normal 19 2 6" xfId="2479" xr:uid="{00000000-0005-0000-0000-0000420D0000}"/>
    <cellStyle name="Normal 19 3" xfId="2480" xr:uid="{00000000-0005-0000-0000-0000430D0000}"/>
    <cellStyle name="Normal 19 3 2" xfId="2481" xr:uid="{00000000-0005-0000-0000-0000440D0000}"/>
    <cellStyle name="Normal 19 3 2 2" xfId="2482" xr:uid="{00000000-0005-0000-0000-0000450D0000}"/>
    <cellStyle name="Normal 19 3 3" xfId="2483" xr:uid="{00000000-0005-0000-0000-0000460D0000}"/>
    <cellStyle name="Normal 19 3 4" xfId="2484" xr:uid="{00000000-0005-0000-0000-0000470D0000}"/>
    <cellStyle name="Normal 19 3 5" xfId="2485" xr:uid="{00000000-0005-0000-0000-0000480D0000}"/>
    <cellStyle name="Normal 19 3 6" xfId="2486" xr:uid="{00000000-0005-0000-0000-0000490D0000}"/>
    <cellStyle name="Normal 19 4" xfId="2487" xr:uid="{00000000-0005-0000-0000-00004A0D0000}"/>
    <cellStyle name="Normal 19 4 2" xfId="2488" xr:uid="{00000000-0005-0000-0000-00004B0D0000}"/>
    <cellStyle name="Normal 19 4 2 2" xfId="2489" xr:uid="{00000000-0005-0000-0000-00004C0D0000}"/>
    <cellStyle name="Normal 19 4 3" xfId="2490" xr:uid="{00000000-0005-0000-0000-00004D0D0000}"/>
    <cellStyle name="Normal 19 4 4" xfId="2491" xr:uid="{00000000-0005-0000-0000-00004E0D0000}"/>
    <cellStyle name="Normal 19 4 5" xfId="2492" xr:uid="{00000000-0005-0000-0000-00004F0D0000}"/>
    <cellStyle name="Normal 19 4 6" xfId="2493" xr:uid="{00000000-0005-0000-0000-0000500D0000}"/>
    <cellStyle name="Normal 19 5" xfId="2494" xr:uid="{00000000-0005-0000-0000-0000510D0000}"/>
    <cellStyle name="Normal 19 5 2" xfId="2495" xr:uid="{00000000-0005-0000-0000-0000520D0000}"/>
    <cellStyle name="Normal 19 5 2 2" xfId="2496" xr:uid="{00000000-0005-0000-0000-0000530D0000}"/>
    <cellStyle name="Normal 19 5 3" xfId="2497" xr:uid="{00000000-0005-0000-0000-0000540D0000}"/>
    <cellStyle name="Normal 19 5 4" xfId="2498" xr:uid="{00000000-0005-0000-0000-0000550D0000}"/>
    <cellStyle name="Normal 19 5 5" xfId="2499" xr:uid="{00000000-0005-0000-0000-0000560D0000}"/>
    <cellStyle name="Normal 19 5 6" xfId="2500" xr:uid="{00000000-0005-0000-0000-0000570D0000}"/>
    <cellStyle name="Normal 19 6" xfId="2501" xr:uid="{00000000-0005-0000-0000-0000580D0000}"/>
    <cellStyle name="Normal 19 6 2" xfId="2502" xr:uid="{00000000-0005-0000-0000-0000590D0000}"/>
    <cellStyle name="Normal 19 6 2 2" xfId="2503" xr:uid="{00000000-0005-0000-0000-00005A0D0000}"/>
    <cellStyle name="Normal 19 6 3" xfId="2504" xr:uid="{00000000-0005-0000-0000-00005B0D0000}"/>
    <cellStyle name="Normal 19 6 4" xfId="2505" xr:uid="{00000000-0005-0000-0000-00005C0D0000}"/>
    <cellStyle name="Normal 19 6 5" xfId="2506" xr:uid="{00000000-0005-0000-0000-00005D0D0000}"/>
    <cellStyle name="Normal 19 6 6" xfId="2507" xr:uid="{00000000-0005-0000-0000-00005E0D0000}"/>
    <cellStyle name="Normal 19 7" xfId="2508" xr:uid="{00000000-0005-0000-0000-00005F0D0000}"/>
    <cellStyle name="Normal 19 7 2" xfId="2509" xr:uid="{00000000-0005-0000-0000-0000600D0000}"/>
    <cellStyle name="Normal 19 8" xfId="2510" xr:uid="{00000000-0005-0000-0000-0000610D0000}"/>
    <cellStyle name="Normal 19 9" xfId="2511" xr:uid="{00000000-0005-0000-0000-0000620D0000}"/>
    <cellStyle name="Normal 2" xfId="2" xr:uid="{00000000-0005-0000-0000-0000630D0000}"/>
    <cellStyle name="Normál 2" xfId="48" xr:uid="{00000000-0005-0000-0000-0000640D0000}"/>
    <cellStyle name="Normal 2 10" xfId="2512" xr:uid="{00000000-0005-0000-0000-0000650D0000}"/>
    <cellStyle name="Normal 2 11" xfId="2513" xr:uid="{00000000-0005-0000-0000-0000660D0000}"/>
    <cellStyle name="Normal 2 12" xfId="2514" xr:uid="{00000000-0005-0000-0000-0000670D0000}"/>
    <cellStyle name="Normal 2 13" xfId="2515" xr:uid="{00000000-0005-0000-0000-0000680D0000}"/>
    <cellStyle name="Normal 2 14" xfId="2516" xr:uid="{00000000-0005-0000-0000-0000690D0000}"/>
    <cellStyle name="Normal 2 15" xfId="2517" xr:uid="{00000000-0005-0000-0000-00006A0D0000}"/>
    <cellStyle name="Normal 2 16" xfId="2518" xr:uid="{00000000-0005-0000-0000-00006B0D0000}"/>
    <cellStyle name="Normal 2 17" xfId="2519" xr:uid="{00000000-0005-0000-0000-00006C0D0000}"/>
    <cellStyle name="Normal 2 18" xfId="3267" xr:uid="{00000000-0005-0000-0000-00006D0D0000}"/>
    <cellStyle name="Normal 2 19" xfId="9" xr:uid="{00000000-0005-0000-0000-00006E0D0000}"/>
    <cellStyle name="Normal 2 2" xfId="2520" xr:uid="{00000000-0005-0000-0000-00006F0D0000}"/>
    <cellStyle name="Normal 2 2 10" xfId="2521" xr:uid="{00000000-0005-0000-0000-0000700D0000}"/>
    <cellStyle name="Normal 2 2 11" xfId="2522" xr:uid="{00000000-0005-0000-0000-0000710D0000}"/>
    <cellStyle name="Normal 2 2 11 2" xfId="3407" xr:uid="{00000000-0005-0000-0000-0000720D0000}"/>
    <cellStyle name="Normal 2 2 12" xfId="2523" xr:uid="{00000000-0005-0000-0000-0000730D0000}"/>
    <cellStyle name="Normal 2 2 13" xfId="3249" xr:uid="{00000000-0005-0000-0000-0000740D0000}"/>
    <cellStyle name="Normal 2 2 2" xfId="2524" xr:uid="{00000000-0005-0000-0000-0000750D0000}"/>
    <cellStyle name="Normal 2 2 2 2" xfId="2525" xr:uid="{00000000-0005-0000-0000-0000760D0000}"/>
    <cellStyle name="Normal 2 2 2 2 2" xfId="3408" xr:uid="{00000000-0005-0000-0000-0000770D0000}"/>
    <cellStyle name="Normal 2 2 2 3" xfId="2526" xr:uid="{00000000-0005-0000-0000-0000780D0000}"/>
    <cellStyle name="Normal 2 2 2 3 2" xfId="3409" xr:uid="{00000000-0005-0000-0000-0000790D0000}"/>
    <cellStyle name="Normal 2 2 2 4" xfId="2527" xr:uid="{00000000-0005-0000-0000-00007A0D0000}"/>
    <cellStyle name="Normal 2 2 2 4 2" xfId="3410" xr:uid="{00000000-0005-0000-0000-00007B0D0000}"/>
    <cellStyle name="Normal 2 2 2 5" xfId="2528" xr:uid="{00000000-0005-0000-0000-00007C0D0000}"/>
    <cellStyle name="Normal 2 2 2 5 2" xfId="3411" xr:uid="{00000000-0005-0000-0000-00007D0D0000}"/>
    <cellStyle name="Normal 2 2 2 6" xfId="2529" xr:uid="{00000000-0005-0000-0000-00007E0D0000}"/>
    <cellStyle name="Normal 2 2 2 6 2" xfId="3412" xr:uid="{00000000-0005-0000-0000-00007F0D0000}"/>
    <cellStyle name="Normal 2 2 2 7" xfId="2530" xr:uid="{00000000-0005-0000-0000-0000800D0000}"/>
    <cellStyle name="Normal 2 2 2 7 2" xfId="3413" xr:uid="{00000000-0005-0000-0000-0000810D0000}"/>
    <cellStyle name="Normal 2 2 2 8" xfId="2531" xr:uid="{00000000-0005-0000-0000-0000820D0000}"/>
    <cellStyle name="Normal 2 2 2 8 2" xfId="3414" xr:uid="{00000000-0005-0000-0000-0000830D0000}"/>
    <cellStyle name="Normal 2 2 2 9" xfId="4323" xr:uid="{00000000-0005-0000-0000-0000840D0000}"/>
    <cellStyle name="Normal 2 2 3" xfId="2532" xr:uid="{00000000-0005-0000-0000-0000850D0000}"/>
    <cellStyle name="Normal 2 2 4" xfId="2533" xr:uid="{00000000-0005-0000-0000-0000860D0000}"/>
    <cellStyle name="Normal 2 2 5" xfId="2534" xr:uid="{00000000-0005-0000-0000-0000870D0000}"/>
    <cellStyle name="Normal 2 2 6" xfId="2535" xr:uid="{00000000-0005-0000-0000-0000880D0000}"/>
    <cellStyle name="Normal 2 2 7" xfId="2536" xr:uid="{00000000-0005-0000-0000-0000890D0000}"/>
    <cellStyle name="Normal 2 2 8" xfId="2537" xr:uid="{00000000-0005-0000-0000-00008A0D0000}"/>
    <cellStyle name="Normal 2 2 9" xfId="2538" xr:uid="{00000000-0005-0000-0000-00008B0D0000}"/>
    <cellStyle name="Normal 2 2_Copy of Commissioning date correction" xfId="2539" xr:uid="{00000000-0005-0000-0000-00008C0D0000}"/>
    <cellStyle name="Normal 2 20" xfId="3640" xr:uid="{00000000-0005-0000-0000-00008D0D0000}"/>
    <cellStyle name="Normal 2 21" xfId="3956" xr:uid="{00000000-0005-0000-0000-00008E0D0000}"/>
    <cellStyle name="Normal 2 22" xfId="4342" xr:uid="{00000000-0005-0000-0000-00008F0D0000}"/>
    <cellStyle name="Normal 2 23" xfId="5515" xr:uid="{00000000-0005-0000-0000-0000900D0000}"/>
    <cellStyle name="Normal 2 24" xfId="5520" xr:uid="{00000000-0005-0000-0000-00000D000000}"/>
    <cellStyle name="Normal 2 3" xfId="2540" xr:uid="{00000000-0005-0000-0000-0000910D0000}"/>
    <cellStyle name="Normal 2 3 2" xfId="2541" xr:uid="{00000000-0005-0000-0000-0000920D0000}"/>
    <cellStyle name="Normal 2 3 2 2" xfId="3416" xr:uid="{00000000-0005-0000-0000-0000930D0000}"/>
    <cellStyle name="Normal 2 3 3" xfId="2542" xr:uid="{00000000-0005-0000-0000-0000940D0000}"/>
    <cellStyle name="Normal 2 3 4" xfId="3415" xr:uid="{00000000-0005-0000-0000-0000950D0000}"/>
    <cellStyle name="Normal 2 4" xfId="2543" xr:uid="{00000000-0005-0000-0000-0000960D0000}"/>
    <cellStyle name="Normal 2 4 2" xfId="2544" xr:uid="{00000000-0005-0000-0000-0000970D0000}"/>
    <cellStyle name="Normal 2 4 3" xfId="2545" xr:uid="{00000000-0005-0000-0000-0000980D0000}"/>
    <cellStyle name="Normal 2 4 4" xfId="2546" xr:uid="{00000000-0005-0000-0000-0000990D0000}"/>
    <cellStyle name="Normal 2 4 5" xfId="2547" xr:uid="{00000000-0005-0000-0000-00009A0D0000}"/>
    <cellStyle name="Normal 2 4 6" xfId="2548" xr:uid="{00000000-0005-0000-0000-00009B0D0000}"/>
    <cellStyle name="Normal 2 5" xfId="2549" xr:uid="{00000000-0005-0000-0000-00009C0D0000}"/>
    <cellStyle name="Normal 2 5 2" xfId="2550" xr:uid="{00000000-0005-0000-0000-00009D0D0000}"/>
    <cellStyle name="Normal 2 5 3" xfId="2551" xr:uid="{00000000-0005-0000-0000-00009E0D0000}"/>
    <cellStyle name="Normal 2 5 4" xfId="2552" xr:uid="{00000000-0005-0000-0000-00009F0D0000}"/>
    <cellStyle name="Normal 2 5 5" xfId="2553" xr:uid="{00000000-0005-0000-0000-0000A00D0000}"/>
    <cellStyle name="Normal 2 5 6" xfId="2554" xr:uid="{00000000-0005-0000-0000-0000A10D0000}"/>
    <cellStyle name="Normal 2 6" xfId="2555" xr:uid="{00000000-0005-0000-0000-0000A20D0000}"/>
    <cellStyle name="Normal 2 6 2" xfId="2556" xr:uid="{00000000-0005-0000-0000-0000A30D0000}"/>
    <cellStyle name="Normal 2 6 3" xfId="2557" xr:uid="{00000000-0005-0000-0000-0000A40D0000}"/>
    <cellStyle name="Normal 2 6 4" xfId="2558" xr:uid="{00000000-0005-0000-0000-0000A50D0000}"/>
    <cellStyle name="Normal 2 6 5" xfId="2559" xr:uid="{00000000-0005-0000-0000-0000A60D0000}"/>
    <cellStyle name="Normal 2 6 6" xfId="2560" xr:uid="{00000000-0005-0000-0000-0000A70D0000}"/>
    <cellStyle name="Normal 2 7" xfId="2561" xr:uid="{00000000-0005-0000-0000-0000A80D0000}"/>
    <cellStyle name="Normal 2 7 2" xfId="2562" xr:uid="{00000000-0005-0000-0000-0000A90D0000}"/>
    <cellStyle name="Normal 2 7 3" xfId="2563" xr:uid="{00000000-0005-0000-0000-0000AA0D0000}"/>
    <cellStyle name="Normal 2 7 4" xfId="2564" xr:uid="{00000000-0005-0000-0000-0000AB0D0000}"/>
    <cellStyle name="Normal 2 7 5" xfId="2565" xr:uid="{00000000-0005-0000-0000-0000AC0D0000}"/>
    <cellStyle name="Normal 2 7 6" xfId="2566" xr:uid="{00000000-0005-0000-0000-0000AD0D0000}"/>
    <cellStyle name="Normal 2 8" xfId="2567" xr:uid="{00000000-0005-0000-0000-0000AE0D0000}"/>
    <cellStyle name="Normal 2 8 2" xfId="2568" xr:uid="{00000000-0005-0000-0000-0000AF0D0000}"/>
    <cellStyle name="Normal 2 8 3" xfId="2569" xr:uid="{00000000-0005-0000-0000-0000B00D0000}"/>
    <cellStyle name="Normal 2 8 4" xfId="2570" xr:uid="{00000000-0005-0000-0000-0000B10D0000}"/>
    <cellStyle name="Normal 2 8 5" xfId="2571" xr:uid="{00000000-0005-0000-0000-0000B20D0000}"/>
    <cellStyle name="Normal 2 8 6" xfId="2572" xr:uid="{00000000-0005-0000-0000-0000B30D0000}"/>
    <cellStyle name="Normal 2 9" xfId="2573" xr:uid="{00000000-0005-0000-0000-0000B40D0000}"/>
    <cellStyle name="Normal 2_Copy of Commissioning date correction" xfId="2574" xr:uid="{00000000-0005-0000-0000-0000B50D0000}"/>
    <cellStyle name="Normal 20" xfId="2575" xr:uid="{00000000-0005-0000-0000-0000B60D0000}"/>
    <cellStyle name="Normal 20 2" xfId="2576" xr:uid="{00000000-0005-0000-0000-0000B70D0000}"/>
    <cellStyle name="Normal 20 2 2" xfId="2577" xr:uid="{00000000-0005-0000-0000-0000B80D0000}"/>
    <cellStyle name="Normal 20 2 2 2" xfId="2578" xr:uid="{00000000-0005-0000-0000-0000B90D0000}"/>
    <cellStyle name="Normal 20 2 3" xfId="2579" xr:uid="{00000000-0005-0000-0000-0000BA0D0000}"/>
    <cellStyle name="Normal 20 2 4" xfId="2580" xr:uid="{00000000-0005-0000-0000-0000BB0D0000}"/>
    <cellStyle name="Normal 20 2 5" xfId="2581" xr:uid="{00000000-0005-0000-0000-0000BC0D0000}"/>
    <cellStyle name="Normal 20 2 6" xfId="2582" xr:uid="{00000000-0005-0000-0000-0000BD0D0000}"/>
    <cellStyle name="Normal 20 3" xfId="2583" xr:uid="{00000000-0005-0000-0000-0000BE0D0000}"/>
    <cellStyle name="Normal 20 3 2" xfId="2584" xr:uid="{00000000-0005-0000-0000-0000BF0D0000}"/>
    <cellStyle name="Normal 20 3 2 2" xfId="2585" xr:uid="{00000000-0005-0000-0000-0000C00D0000}"/>
    <cellStyle name="Normal 20 3 3" xfId="2586" xr:uid="{00000000-0005-0000-0000-0000C10D0000}"/>
    <cellStyle name="Normal 20 3 4" xfId="2587" xr:uid="{00000000-0005-0000-0000-0000C20D0000}"/>
    <cellStyle name="Normal 20 3 5" xfId="2588" xr:uid="{00000000-0005-0000-0000-0000C30D0000}"/>
    <cellStyle name="Normal 20 3 6" xfId="2589" xr:uid="{00000000-0005-0000-0000-0000C40D0000}"/>
    <cellStyle name="Normal 20 4" xfId="2590" xr:uid="{00000000-0005-0000-0000-0000C50D0000}"/>
    <cellStyle name="Normal 20 4 2" xfId="2591" xr:uid="{00000000-0005-0000-0000-0000C60D0000}"/>
    <cellStyle name="Normal 20 4 2 2" xfId="2592" xr:uid="{00000000-0005-0000-0000-0000C70D0000}"/>
    <cellStyle name="Normal 20 4 3" xfId="2593" xr:uid="{00000000-0005-0000-0000-0000C80D0000}"/>
    <cellStyle name="Normal 20 4 4" xfId="2594" xr:uid="{00000000-0005-0000-0000-0000C90D0000}"/>
    <cellStyle name="Normal 20 4 5" xfId="2595" xr:uid="{00000000-0005-0000-0000-0000CA0D0000}"/>
    <cellStyle name="Normal 20 4 6" xfId="2596" xr:uid="{00000000-0005-0000-0000-0000CB0D0000}"/>
    <cellStyle name="Normal 20 5" xfId="2597" xr:uid="{00000000-0005-0000-0000-0000CC0D0000}"/>
    <cellStyle name="Normal 20 5 2" xfId="2598" xr:uid="{00000000-0005-0000-0000-0000CD0D0000}"/>
    <cellStyle name="Normal 20 5 2 2" xfId="2599" xr:uid="{00000000-0005-0000-0000-0000CE0D0000}"/>
    <cellStyle name="Normal 20 5 3" xfId="2600" xr:uid="{00000000-0005-0000-0000-0000CF0D0000}"/>
    <cellStyle name="Normal 20 5 4" xfId="2601" xr:uid="{00000000-0005-0000-0000-0000D00D0000}"/>
    <cellStyle name="Normal 20 5 5" xfId="2602" xr:uid="{00000000-0005-0000-0000-0000D10D0000}"/>
    <cellStyle name="Normal 20 5 6" xfId="2603" xr:uid="{00000000-0005-0000-0000-0000D20D0000}"/>
    <cellStyle name="Normal 20 6" xfId="2604" xr:uid="{00000000-0005-0000-0000-0000D30D0000}"/>
    <cellStyle name="Normal 20 6 2" xfId="2605" xr:uid="{00000000-0005-0000-0000-0000D40D0000}"/>
    <cellStyle name="Normal 20 6 2 2" xfId="2606" xr:uid="{00000000-0005-0000-0000-0000D50D0000}"/>
    <cellStyle name="Normal 20 6 3" xfId="2607" xr:uid="{00000000-0005-0000-0000-0000D60D0000}"/>
    <cellStyle name="Normal 20 6 4" xfId="2608" xr:uid="{00000000-0005-0000-0000-0000D70D0000}"/>
    <cellStyle name="Normal 20 6 5" xfId="2609" xr:uid="{00000000-0005-0000-0000-0000D80D0000}"/>
    <cellStyle name="Normal 20 6 6" xfId="2610" xr:uid="{00000000-0005-0000-0000-0000D90D0000}"/>
    <cellStyle name="Normal 21" xfId="2611" xr:uid="{00000000-0005-0000-0000-0000DA0D0000}"/>
    <cellStyle name="Normal 21 2" xfId="2612" xr:uid="{00000000-0005-0000-0000-0000DB0D0000}"/>
    <cellStyle name="Normal 21 2 2" xfId="2613" xr:uid="{00000000-0005-0000-0000-0000DC0D0000}"/>
    <cellStyle name="Normal 21 2 2 2" xfId="2614" xr:uid="{00000000-0005-0000-0000-0000DD0D0000}"/>
    <cellStyle name="Normal 21 2 3" xfId="2615" xr:uid="{00000000-0005-0000-0000-0000DE0D0000}"/>
    <cellStyle name="Normal 21 2 4" xfId="2616" xr:uid="{00000000-0005-0000-0000-0000DF0D0000}"/>
    <cellStyle name="Normal 21 2 5" xfId="2617" xr:uid="{00000000-0005-0000-0000-0000E00D0000}"/>
    <cellStyle name="Normal 21 2 6" xfId="2618" xr:uid="{00000000-0005-0000-0000-0000E10D0000}"/>
    <cellStyle name="Normal 21 3" xfId="2619" xr:uid="{00000000-0005-0000-0000-0000E20D0000}"/>
    <cellStyle name="Normal 21 3 2" xfId="2620" xr:uid="{00000000-0005-0000-0000-0000E30D0000}"/>
    <cellStyle name="Normal 21 3 2 2" xfId="2621" xr:uid="{00000000-0005-0000-0000-0000E40D0000}"/>
    <cellStyle name="Normal 21 3 3" xfId="2622" xr:uid="{00000000-0005-0000-0000-0000E50D0000}"/>
    <cellStyle name="Normal 21 3 4" xfId="2623" xr:uid="{00000000-0005-0000-0000-0000E60D0000}"/>
    <cellStyle name="Normal 21 3 5" xfId="2624" xr:uid="{00000000-0005-0000-0000-0000E70D0000}"/>
    <cellStyle name="Normal 21 3 6" xfId="2625" xr:uid="{00000000-0005-0000-0000-0000E80D0000}"/>
    <cellStyle name="Normal 21 4" xfId="2626" xr:uid="{00000000-0005-0000-0000-0000E90D0000}"/>
    <cellStyle name="Normal 21 4 2" xfId="2627" xr:uid="{00000000-0005-0000-0000-0000EA0D0000}"/>
    <cellStyle name="Normal 21 4 2 2" xfId="2628" xr:uid="{00000000-0005-0000-0000-0000EB0D0000}"/>
    <cellStyle name="Normal 21 4 3" xfId="2629" xr:uid="{00000000-0005-0000-0000-0000EC0D0000}"/>
    <cellStyle name="Normal 21 4 4" xfId="2630" xr:uid="{00000000-0005-0000-0000-0000ED0D0000}"/>
    <cellStyle name="Normal 21 4 5" xfId="2631" xr:uid="{00000000-0005-0000-0000-0000EE0D0000}"/>
    <cellStyle name="Normal 21 4 6" xfId="2632" xr:uid="{00000000-0005-0000-0000-0000EF0D0000}"/>
    <cellStyle name="Normal 21 5" xfId="2633" xr:uid="{00000000-0005-0000-0000-0000F00D0000}"/>
    <cellStyle name="Normal 21 5 2" xfId="2634" xr:uid="{00000000-0005-0000-0000-0000F10D0000}"/>
    <cellStyle name="Normal 21 5 2 2" xfId="2635" xr:uid="{00000000-0005-0000-0000-0000F20D0000}"/>
    <cellStyle name="Normal 21 5 3" xfId="2636" xr:uid="{00000000-0005-0000-0000-0000F30D0000}"/>
    <cellStyle name="Normal 21 5 4" xfId="2637" xr:uid="{00000000-0005-0000-0000-0000F40D0000}"/>
    <cellStyle name="Normal 21 5 5" xfId="2638" xr:uid="{00000000-0005-0000-0000-0000F50D0000}"/>
    <cellStyle name="Normal 21 5 6" xfId="2639" xr:uid="{00000000-0005-0000-0000-0000F60D0000}"/>
    <cellStyle name="Normal 21 6" xfId="2640" xr:uid="{00000000-0005-0000-0000-0000F70D0000}"/>
    <cellStyle name="Normal 21 6 2" xfId="2641" xr:uid="{00000000-0005-0000-0000-0000F80D0000}"/>
    <cellStyle name="Normal 21 6 2 2" xfId="2642" xr:uid="{00000000-0005-0000-0000-0000F90D0000}"/>
    <cellStyle name="Normal 21 6 3" xfId="2643" xr:uid="{00000000-0005-0000-0000-0000FA0D0000}"/>
    <cellStyle name="Normal 21 6 4" xfId="2644" xr:uid="{00000000-0005-0000-0000-0000FB0D0000}"/>
    <cellStyle name="Normal 21 6 5" xfId="2645" xr:uid="{00000000-0005-0000-0000-0000FC0D0000}"/>
    <cellStyle name="Normal 21 6 6" xfId="2646" xr:uid="{00000000-0005-0000-0000-0000FD0D0000}"/>
    <cellStyle name="Normal 22" xfId="2647" xr:uid="{00000000-0005-0000-0000-0000FE0D0000}"/>
    <cellStyle name="Normal 22 10" xfId="2648" xr:uid="{00000000-0005-0000-0000-0000FF0D0000}"/>
    <cellStyle name="Normal 22 2" xfId="2649" xr:uid="{00000000-0005-0000-0000-0000000E0000}"/>
    <cellStyle name="Normal 22 2 2" xfId="2650" xr:uid="{00000000-0005-0000-0000-0000010E0000}"/>
    <cellStyle name="Normal 22 2 2 2" xfId="2651" xr:uid="{00000000-0005-0000-0000-0000020E0000}"/>
    <cellStyle name="Normal 22 2 3" xfId="2652" xr:uid="{00000000-0005-0000-0000-0000030E0000}"/>
    <cellStyle name="Normal 22 2 4" xfId="2653" xr:uid="{00000000-0005-0000-0000-0000040E0000}"/>
    <cellStyle name="Normal 22 2 5" xfId="2654" xr:uid="{00000000-0005-0000-0000-0000050E0000}"/>
    <cellStyle name="Normal 22 2 6" xfId="2655" xr:uid="{00000000-0005-0000-0000-0000060E0000}"/>
    <cellStyle name="Normal 22 3" xfId="2656" xr:uid="{00000000-0005-0000-0000-0000070E0000}"/>
    <cellStyle name="Normal 22 3 2" xfId="2657" xr:uid="{00000000-0005-0000-0000-0000080E0000}"/>
    <cellStyle name="Normal 22 3 2 2" xfId="2658" xr:uid="{00000000-0005-0000-0000-0000090E0000}"/>
    <cellStyle name="Normal 22 3 3" xfId="2659" xr:uid="{00000000-0005-0000-0000-00000A0E0000}"/>
    <cellStyle name="Normal 22 3 4" xfId="2660" xr:uid="{00000000-0005-0000-0000-00000B0E0000}"/>
    <cellStyle name="Normal 22 3 5" xfId="2661" xr:uid="{00000000-0005-0000-0000-00000C0E0000}"/>
    <cellStyle name="Normal 22 3 6" xfId="2662" xr:uid="{00000000-0005-0000-0000-00000D0E0000}"/>
    <cellStyle name="Normal 22 4" xfId="2663" xr:uid="{00000000-0005-0000-0000-00000E0E0000}"/>
    <cellStyle name="Normal 22 4 2" xfId="2664" xr:uid="{00000000-0005-0000-0000-00000F0E0000}"/>
    <cellStyle name="Normal 22 4 2 2" xfId="2665" xr:uid="{00000000-0005-0000-0000-0000100E0000}"/>
    <cellStyle name="Normal 22 4 3" xfId="2666" xr:uid="{00000000-0005-0000-0000-0000110E0000}"/>
    <cellStyle name="Normal 22 4 4" xfId="2667" xr:uid="{00000000-0005-0000-0000-0000120E0000}"/>
    <cellStyle name="Normal 22 4 5" xfId="2668" xr:uid="{00000000-0005-0000-0000-0000130E0000}"/>
    <cellStyle name="Normal 22 4 6" xfId="2669" xr:uid="{00000000-0005-0000-0000-0000140E0000}"/>
    <cellStyle name="Normal 22 5" xfId="2670" xr:uid="{00000000-0005-0000-0000-0000150E0000}"/>
    <cellStyle name="Normal 22 5 2" xfId="2671" xr:uid="{00000000-0005-0000-0000-0000160E0000}"/>
    <cellStyle name="Normal 22 5 2 2" xfId="2672" xr:uid="{00000000-0005-0000-0000-0000170E0000}"/>
    <cellStyle name="Normal 22 5 3" xfId="2673" xr:uid="{00000000-0005-0000-0000-0000180E0000}"/>
    <cellStyle name="Normal 22 5 4" xfId="2674" xr:uid="{00000000-0005-0000-0000-0000190E0000}"/>
    <cellStyle name="Normal 22 5 5" xfId="2675" xr:uid="{00000000-0005-0000-0000-00001A0E0000}"/>
    <cellStyle name="Normal 22 5 6" xfId="2676" xr:uid="{00000000-0005-0000-0000-00001B0E0000}"/>
    <cellStyle name="Normal 22 6" xfId="2677" xr:uid="{00000000-0005-0000-0000-00001C0E0000}"/>
    <cellStyle name="Normal 22 6 2" xfId="2678" xr:uid="{00000000-0005-0000-0000-00001D0E0000}"/>
    <cellStyle name="Normal 22 6 2 2" xfId="2679" xr:uid="{00000000-0005-0000-0000-00001E0E0000}"/>
    <cellStyle name="Normal 22 6 3" xfId="2680" xr:uid="{00000000-0005-0000-0000-00001F0E0000}"/>
    <cellStyle name="Normal 22 6 4" xfId="2681" xr:uid="{00000000-0005-0000-0000-0000200E0000}"/>
    <cellStyle name="Normal 22 6 5" xfId="2682" xr:uid="{00000000-0005-0000-0000-0000210E0000}"/>
    <cellStyle name="Normal 22 6 6" xfId="2683" xr:uid="{00000000-0005-0000-0000-0000220E0000}"/>
    <cellStyle name="Normal 22 7" xfId="2684" xr:uid="{00000000-0005-0000-0000-0000230E0000}"/>
    <cellStyle name="Normal 22 8" xfId="2685" xr:uid="{00000000-0005-0000-0000-0000240E0000}"/>
    <cellStyle name="Normal 22 9" xfId="2686" xr:uid="{00000000-0005-0000-0000-0000250E0000}"/>
    <cellStyle name="Normal 23" xfId="2687" xr:uid="{00000000-0005-0000-0000-0000260E0000}"/>
    <cellStyle name="Normal 23 2" xfId="2688" xr:uid="{00000000-0005-0000-0000-0000270E0000}"/>
    <cellStyle name="Normal 23 2 2" xfId="2689" xr:uid="{00000000-0005-0000-0000-0000280E0000}"/>
    <cellStyle name="Normal 23 2 2 2" xfId="2690" xr:uid="{00000000-0005-0000-0000-0000290E0000}"/>
    <cellStyle name="Normal 23 2 3" xfId="2691" xr:uid="{00000000-0005-0000-0000-00002A0E0000}"/>
    <cellStyle name="Normal 23 2 4" xfId="2692" xr:uid="{00000000-0005-0000-0000-00002B0E0000}"/>
    <cellStyle name="Normal 23 2 5" xfId="2693" xr:uid="{00000000-0005-0000-0000-00002C0E0000}"/>
    <cellStyle name="Normal 23 2 6" xfId="2694" xr:uid="{00000000-0005-0000-0000-00002D0E0000}"/>
    <cellStyle name="Normal 23 3" xfId="2695" xr:uid="{00000000-0005-0000-0000-00002E0E0000}"/>
    <cellStyle name="Normal 23 3 2" xfId="2696" xr:uid="{00000000-0005-0000-0000-00002F0E0000}"/>
    <cellStyle name="Normal 23 3 2 2" xfId="2697" xr:uid="{00000000-0005-0000-0000-0000300E0000}"/>
    <cellStyle name="Normal 23 3 3" xfId="2698" xr:uid="{00000000-0005-0000-0000-0000310E0000}"/>
    <cellStyle name="Normal 23 3 4" xfId="2699" xr:uid="{00000000-0005-0000-0000-0000320E0000}"/>
    <cellStyle name="Normal 23 3 5" xfId="2700" xr:uid="{00000000-0005-0000-0000-0000330E0000}"/>
    <cellStyle name="Normal 23 3 6" xfId="2701" xr:uid="{00000000-0005-0000-0000-0000340E0000}"/>
    <cellStyle name="Normal 23 4" xfId="2702" xr:uid="{00000000-0005-0000-0000-0000350E0000}"/>
    <cellStyle name="Normal 23 4 2" xfId="2703" xr:uid="{00000000-0005-0000-0000-0000360E0000}"/>
    <cellStyle name="Normal 23 4 2 2" xfId="2704" xr:uid="{00000000-0005-0000-0000-0000370E0000}"/>
    <cellStyle name="Normal 23 4 3" xfId="2705" xr:uid="{00000000-0005-0000-0000-0000380E0000}"/>
    <cellStyle name="Normal 23 4 4" xfId="2706" xr:uid="{00000000-0005-0000-0000-0000390E0000}"/>
    <cellStyle name="Normal 23 4 5" xfId="2707" xr:uid="{00000000-0005-0000-0000-00003A0E0000}"/>
    <cellStyle name="Normal 23 4 6" xfId="2708" xr:uid="{00000000-0005-0000-0000-00003B0E0000}"/>
    <cellStyle name="Normal 23 5" xfId="2709" xr:uid="{00000000-0005-0000-0000-00003C0E0000}"/>
    <cellStyle name="Normal 23 5 2" xfId="2710" xr:uid="{00000000-0005-0000-0000-00003D0E0000}"/>
    <cellStyle name="Normal 23 5 2 2" xfId="2711" xr:uid="{00000000-0005-0000-0000-00003E0E0000}"/>
    <cellStyle name="Normal 23 5 3" xfId="2712" xr:uid="{00000000-0005-0000-0000-00003F0E0000}"/>
    <cellStyle name="Normal 23 5 4" xfId="2713" xr:uid="{00000000-0005-0000-0000-0000400E0000}"/>
    <cellStyle name="Normal 23 5 5" xfId="2714" xr:uid="{00000000-0005-0000-0000-0000410E0000}"/>
    <cellStyle name="Normal 23 5 6" xfId="2715" xr:uid="{00000000-0005-0000-0000-0000420E0000}"/>
    <cellStyle name="Normal 23 6" xfId="2716" xr:uid="{00000000-0005-0000-0000-0000430E0000}"/>
    <cellStyle name="Normal 23 6 2" xfId="2717" xr:uid="{00000000-0005-0000-0000-0000440E0000}"/>
    <cellStyle name="Normal 23 6 2 2" xfId="2718" xr:uid="{00000000-0005-0000-0000-0000450E0000}"/>
    <cellStyle name="Normal 23 6 3" xfId="2719" xr:uid="{00000000-0005-0000-0000-0000460E0000}"/>
    <cellStyle name="Normal 23 6 4" xfId="2720" xr:uid="{00000000-0005-0000-0000-0000470E0000}"/>
    <cellStyle name="Normal 23 6 5" xfId="2721" xr:uid="{00000000-0005-0000-0000-0000480E0000}"/>
    <cellStyle name="Normal 23 6 6" xfId="2722" xr:uid="{00000000-0005-0000-0000-0000490E0000}"/>
    <cellStyle name="Normal 24" xfId="2723" xr:uid="{00000000-0005-0000-0000-00004A0E0000}"/>
    <cellStyle name="Normal 24 10" xfId="2724" xr:uid="{00000000-0005-0000-0000-00004B0E0000}"/>
    <cellStyle name="Normal 24 11" xfId="2725" xr:uid="{00000000-0005-0000-0000-00004C0E0000}"/>
    <cellStyle name="Normal 24 2" xfId="2726" xr:uid="{00000000-0005-0000-0000-00004D0E0000}"/>
    <cellStyle name="Normal 24 2 2" xfId="2727" xr:uid="{00000000-0005-0000-0000-00004E0E0000}"/>
    <cellStyle name="Normal 24 2 2 2" xfId="2728" xr:uid="{00000000-0005-0000-0000-00004F0E0000}"/>
    <cellStyle name="Normal 24 2 3" xfId="2729" xr:uid="{00000000-0005-0000-0000-0000500E0000}"/>
    <cellStyle name="Normal 24 2 4" xfId="2730" xr:uid="{00000000-0005-0000-0000-0000510E0000}"/>
    <cellStyle name="Normal 24 2 5" xfId="2731" xr:uid="{00000000-0005-0000-0000-0000520E0000}"/>
    <cellStyle name="Normal 24 2 6" xfId="2732" xr:uid="{00000000-0005-0000-0000-0000530E0000}"/>
    <cellStyle name="Normal 24 3" xfId="2733" xr:uid="{00000000-0005-0000-0000-0000540E0000}"/>
    <cellStyle name="Normal 24 3 2" xfId="2734" xr:uid="{00000000-0005-0000-0000-0000550E0000}"/>
    <cellStyle name="Normal 24 3 2 2" xfId="2735" xr:uid="{00000000-0005-0000-0000-0000560E0000}"/>
    <cellStyle name="Normal 24 3 3" xfId="2736" xr:uid="{00000000-0005-0000-0000-0000570E0000}"/>
    <cellStyle name="Normal 24 3 4" xfId="2737" xr:uid="{00000000-0005-0000-0000-0000580E0000}"/>
    <cellStyle name="Normal 24 3 5" xfId="2738" xr:uid="{00000000-0005-0000-0000-0000590E0000}"/>
    <cellStyle name="Normal 24 3 6" xfId="2739" xr:uid="{00000000-0005-0000-0000-00005A0E0000}"/>
    <cellStyle name="Normal 24 4" xfId="2740" xr:uid="{00000000-0005-0000-0000-00005B0E0000}"/>
    <cellStyle name="Normal 24 4 2" xfId="2741" xr:uid="{00000000-0005-0000-0000-00005C0E0000}"/>
    <cellStyle name="Normal 24 4 2 2" xfId="2742" xr:uid="{00000000-0005-0000-0000-00005D0E0000}"/>
    <cellStyle name="Normal 24 4 3" xfId="2743" xr:uid="{00000000-0005-0000-0000-00005E0E0000}"/>
    <cellStyle name="Normal 24 4 4" xfId="2744" xr:uid="{00000000-0005-0000-0000-00005F0E0000}"/>
    <cellStyle name="Normal 24 4 5" xfId="2745" xr:uid="{00000000-0005-0000-0000-0000600E0000}"/>
    <cellStyle name="Normal 24 4 6" xfId="2746" xr:uid="{00000000-0005-0000-0000-0000610E0000}"/>
    <cellStyle name="Normal 24 5" xfId="2747" xr:uid="{00000000-0005-0000-0000-0000620E0000}"/>
    <cellStyle name="Normal 24 5 2" xfId="2748" xr:uid="{00000000-0005-0000-0000-0000630E0000}"/>
    <cellStyle name="Normal 24 5 2 2" xfId="2749" xr:uid="{00000000-0005-0000-0000-0000640E0000}"/>
    <cellStyle name="Normal 24 5 3" xfId="2750" xr:uid="{00000000-0005-0000-0000-0000650E0000}"/>
    <cellStyle name="Normal 24 5 4" xfId="2751" xr:uid="{00000000-0005-0000-0000-0000660E0000}"/>
    <cellStyle name="Normal 24 5 5" xfId="2752" xr:uid="{00000000-0005-0000-0000-0000670E0000}"/>
    <cellStyle name="Normal 24 5 6" xfId="2753" xr:uid="{00000000-0005-0000-0000-0000680E0000}"/>
    <cellStyle name="Normal 24 6" xfId="2754" xr:uid="{00000000-0005-0000-0000-0000690E0000}"/>
    <cellStyle name="Normal 24 6 2" xfId="2755" xr:uid="{00000000-0005-0000-0000-00006A0E0000}"/>
    <cellStyle name="Normal 24 6 2 2" xfId="2756" xr:uid="{00000000-0005-0000-0000-00006B0E0000}"/>
    <cellStyle name="Normal 24 6 3" xfId="2757" xr:uid="{00000000-0005-0000-0000-00006C0E0000}"/>
    <cellStyle name="Normal 24 6 4" xfId="2758" xr:uid="{00000000-0005-0000-0000-00006D0E0000}"/>
    <cellStyle name="Normal 24 6 5" xfId="2759" xr:uid="{00000000-0005-0000-0000-00006E0E0000}"/>
    <cellStyle name="Normal 24 6 6" xfId="2760" xr:uid="{00000000-0005-0000-0000-00006F0E0000}"/>
    <cellStyle name="Normal 24 7" xfId="2761" xr:uid="{00000000-0005-0000-0000-0000700E0000}"/>
    <cellStyle name="Normal 24 7 2" xfId="2762" xr:uid="{00000000-0005-0000-0000-0000710E0000}"/>
    <cellStyle name="Normal 24 8" xfId="2763" xr:uid="{00000000-0005-0000-0000-0000720E0000}"/>
    <cellStyle name="Normal 24 9" xfId="2764" xr:uid="{00000000-0005-0000-0000-0000730E0000}"/>
    <cellStyle name="Normal 25" xfId="2765" xr:uid="{00000000-0005-0000-0000-0000740E0000}"/>
    <cellStyle name="Normal 25 2" xfId="2766" xr:uid="{00000000-0005-0000-0000-0000750E0000}"/>
    <cellStyle name="Normal 25 2 2" xfId="2767" xr:uid="{00000000-0005-0000-0000-0000760E0000}"/>
    <cellStyle name="Normal 25 3" xfId="2768" xr:uid="{00000000-0005-0000-0000-0000770E0000}"/>
    <cellStyle name="Normal 25 4" xfId="2769" xr:uid="{00000000-0005-0000-0000-0000780E0000}"/>
    <cellStyle name="Normal 25 5" xfId="2770" xr:uid="{00000000-0005-0000-0000-0000790E0000}"/>
    <cellStyle name="Normal 25 6" xfId="2771" xr:uid="{00000000-0005-0000-0000-00007A0E0000}"/>
    <cellStyle name="Normal 26" xfId="2772" xr:uid="{00000000-0005-0000-0000-00007B0E0000}"/>
    <cellStyle name="Normal 27" xfId="2773" xr:uid="{00000000-0005-0000-0000-00007C0E0000}"/>
    <cellStyle name="Normal 28" xfId="3271" xr:uid="{00000000-0005-0000-0000-00007D0E0000}"/>
    <cellStyle name="Normal 29" xfId="3272" xr:uid="{00000000-0005-0000-0000-00007E0E0000}"/>
    <cellStyle name="Normal 3" xfId="5" xr:uid="{00000000-0005-0000-0000-00007F0E0000}"/>
    <cellStyle name="Normal 3 10" xfId="3417" xr:uid="{00000000-0005-0000-0000-0000800E0000}"/>
    <cellStyle name="Normal 3 2" xfId="2774" xr:uid="{00000000-0005-0000-0000-0000810E0000}"/>
    <cellStyle name="Normal 3 2 2" xfId="2775" xr:uid="{00000000-0005-0000-0000-0000820E0000}"/>
    <cellStyle name="Normal 3 2 2 2" xfId="5519" xr:uid="{00000000-0005-0000-0000-0000830E0000}"/>
    <cellStyle name="Normal 3 2 3" xfId="2776" xr:uid="{00000000-0005-0000-0000-0000840E0000}"/>
    <cellStyle name="Normal 3 2 4" xfId="2777" xr:uid="{00000000-0005-0000-0000-0000850E0000}"/>
    <cellStyle name="Normal 3 2 5" xfId="3418" xr:uid="{00000000-0005-0000-0000-0000860E0000}"/>
    <cellStyle name="Normal 3 3" xfId="2778" xr:uid="{00000000-0005-0000-0000-0000870E0000}"/>
    <cellStyle name="Normal 3 4" xfId="2779" xr:uid="{00000000-0005-0000-0000-0000880E0000}"/>
    <cellStyle name="Normal 3 5" xfId="2780" xr:uid="{00000000-0005-0000-0000-0000890E0000}"/>
    <cellStyle name="Normal 3 6" xfId="2781" xr:uid="{00000000-0005-0000-0000-00008A0E0000}"/>
    <cellStyle name="Normal 3 7" xfId="2782" xr:uid="{00000000-0005-0000-0000-00008B0E0000}"/>
    <cellStyle name="Normal 3 8" xfId="3250" xr:uid="{00000000-0005-0000-0000-00008C0E0000}"/>
    <cellStyle name="Normal 3 9" xfId="3268" xr:uid="{00000000-0005-0000-0000-00008D0E0000}"/>
    <cellStyle name="Normal 3_Copy of Commissioning date correction" xfId="2783" xr:uid="{00000000-0005-0000-0000-00008E0E0000}"/>
    <cellStyle name="Normal 30" xfId="3273" xr:uid="{00000000-0005-0000-0000-00008F0E0000}"/>
    <cellStyle name="Normal 31" xfId="3274" xr:uid="{00000000-0005-0000-0000-0000900E0000}"/>
    <cellStyle name="Normal 32" xfId="3275" xr:uid="{00000000-0005-0000-0000-0000910E0000}"/>
    <cellStyle name="Normal 33" xfId="3276" xr:uid="{00000000-0005-0000-0000-0000920E0000}"/>
    <cellStyle name="Normal 34" xfId="3277" xr:uid="{00000000-0005-0000-0000-0000930E0000}"/>
    <cellStyle name="Normal 35" xfId="3278" xr:uid="{00000000-0005-0000-0000-0000940E0000}"/>
    <cellStyle name="Normal 36" xfId="57" xr:uid="{00000000-0005-0000-0000-0000950E0000}"/>
    <cellStyle name="Normal 37" xfId="3629" xr:uid="{00000000-0005-0000-0000-0000960E0000}"/>
    <cellStyle name="Normal 38" xfId="4285" xr:uid="{00000000-0005-0000-0000-0000970E0000}"/>
    <cellStyle name="Normal 39" xfId="4340" xr:uid="{00000000-0005-0000-0000-0000980E0000}"/>
    <cellStyle name="Normal 4" xfId="8" xr:uid="{00000000-0005-0000-0000-0000990E0000}"/>
    <cellStyle name="Normal 4 10" xfId="2784" xr:uid="{00000000-0005-0000-0000-00009A0E0000}"/>
    <cellStyle name="Normal 4 11" xfId="2785" xr:uid="{00000000-0005-0000-0000-00009B0E0000}"/>
    <cellStyle name="Normal 4 11 2" xfId="3419" xr:uid="{00000000-0005-0000-0000-00009C0E0000}"/>
    <cellStyle name="Normal 4 12" xfId="2786" xr:uid="{00000000-0005-0000-0000-00009D0E0000}"/>
    <cellStyle name="Normal 4 13" xfId="2787" xr:uid="{00000000-0005-0000-0000-00009E0E0000}"/>
    <cellStyle name="Normal 4 14" xfId="2788" xr:uid="{00000000-0005-0000-0000-00009F0E0000}"/>
    <cellStyle name="Normal 4 15" xfId="2789" xr:uid="{00000000-0005-0000-0000-0000A00E0000}"/>
    <cellStyle name="Normal 4 16" xfId="2790" xr:uid="{00000000-0005-0000-0000-0000A10E0000}"/>
    <cellStyle name="Normal 4 17" xfId="2791" xr:uid="{00000000-0005-0000-0000-0000A20E0000}"/>
    <cellStyle name="Normal 4 18" xfId="2792" xr:uid="{00000000-0005-0000-0000-0000A30E0000}"/>
    <cellStyle name="Normal 4 19" xfId="2793" xr:uid="{00000000-0005-0000-0000-0000A40E0000}"/>
    <cellStyle name="Normal 4 19 2" xfId="2794" xr:uid="{00000000-0005-0000-0000-0000A50E0000}"/>
    <cellStyle name="Normal 4 19 3" xfId="3420" xr:uid="{00000000-0005-0000-0000-0000A60E0000}"/>
    <cellStyle name="Normal 4 2" xfId="2795" xr:uid="{00000000-0005-0000-0000-0000A70E0000}"/>
    <cellStyle name="Normal 4 2 2" xfId="2796" xr:uid="{00000000-0005-0000-0000-0000A80E0000}"/>
    <cellStyle name="Normal 4 2 2 2" xfId="3422" xr:uid="{00000000-0005-0000-0000-0000A90E0000}"/>
    <cellStyle name="Normal 4 2 3" xfId="2797" xr:uid="{00000000-0005-0000-0000-0000AA0E0000}"/>
    <cellStyle name="Normal 4 2 3 2" xfId="3423" xr:uid="{00000000-0005-0000-0000-0000AB0E0000}"/>
    <cellStyle name="Normal 4 2 4" xfId="2798" xr:uid="{00000000-0005-0000-0000-0000AC0E0000}"/>
    <cellStyle name="Normal 4 2 4 2" xfId="3424" xr:uid="{00000000-0005-0000-0000-0000AD0E0000}"/>
    <cellStyle name="Normal 4 2 5" xfId="3421" xr:uid="{00000000-0005-0000-0000-0000AE0E0000}"/>
    <cellStyle name="Normal 4 20" xfId="2799" xr:uid="{00000000-0005-0000-0000-0000AF0E0000}"/>
    <cellStyle name="Normal 4 20 2" xfId="2800" xr:uid="{00000000-0005-0000-0000-0000B00E0000}"/>
    <cellStyle name="Normal 4 20 3" xfId="3425" xr:uid="{00000000-0005-0000-0000-0000B10E0000}"/>
    <cellStyle name="Normal 4 21" xfId="2801" xr:uid="{00000000-0005-0000-0000-0000B20E0000}"/>
    <cellStyle name="Normal 4 22" xfId="2802" xr:uid="{00000000-0005-0000-0000-0000B30E0000}"/>
    <cellStyle name="Normal 4 23" xfId="2803" xr:uid="{00000000-0005-0000-0000-0000B40E0000}"/>
    <cellStyle name="Normal 4 24" xfId="2804" xr:uid="{00000000-0005-0000-0000-0000B50E0000}"/>
    <cellStyle name="Normal 4 25" xfId="2805" xr:uid="{00000000-0005-0000-0000-0000B60E0000}"/>
    <cellStyle name="Normal 4 3" xfId="2806" xr:uid="{00000000-0005-0000-0000-0000B70E0000}"/>
    <cellStyle name="Normal 4 4" xfId="2807" xr:uid="{00000000-0005-0000-0000-0000B80E0000}"/>
    <cellStyle name="Normal 4 5" xfId="2808" xr:uid="{00000000-0005-0000-0000-0000B90E0000}"/>
    <cellStyle name="Normal 4 6" xfId="2809" xr:uid="{00000000-0005-0000-0000-0000BA0E0000}"/>
    <cellStyle name="Normal 4 7" xfId="2810" xr:uid="{00000000-0005-0000-0000-0000BB0E0000}"/>
    <cellStyle name="Normal 4 8" xfId="2811" xr:uid="{00000000-0005-0000-0000-0000BC0E0000}"/>
    <cellStyle name="Normal 4 9" xfId="2812" xr:uid="{00000000-0005-0000-0000-0000BD0E0000}"/>
    <cellStyle name="Normal 40" xfId="5518" xr:uid="{00000000-0005-0000-0000-0000BE0E0000}"/>
    <cellStyle name="Normal 5" xfId="2813" xr:uid="{00000000-0005-0000-0000-0000BF0E0000}"/>
    <cellStyle name="Normal 5 2" xfId="2814" xr:uid="{00000000-0005-0000-0000-0000C00E0000}"/>
    <cellStyle name="Normal 5 2 2" xfId="3252" xr:uid="{00000000-0005-0000-0000-0000C10E0000}"/>
    <cellStyle name="Normal 5 2 3" xfId="3427" xr:uid="{00000000-0005-0000-0000-0000C20E0000}"/>
    <cellStyle name="Normal 5 3" xfId="3251" xr:uid="{00000000-0005-0000-0000-0000C30E0000}"/>
    <cellStyle name="Normal 5 4" xfId="3426" xr:uid="{00000000-0005-0000-0000-0000C40E0000}"/>
    <cellStyle name="Normal 50" xfId="5516" xr:uid="{00000000-0005-0000-0000-0000C50E0000}"/>
    <cellStyle name="Normal 6" xfId="2815" xr:uid="{00000000-0005-0000-0000-0000C60E0000}"/>
    <cellStyle name="Normal 6 2" xfId="2816" xr:uid="{00000000-0005-0000-0000-0000C70E0000}"/>
    <cellStyle name="Normal 6 3" xfId="2817" xr:uid="{00000000-0005-0000-0000-0000C80E0000}"/>
    <cellStyle name="Normal 6 4" xfId="2818" xr:uid="{00000000-0005-0000-0000-0000C90E0000}"/>
    <cellStyle name="Normal 6 4 2" xfId="3428" xr:uid="{00000000-0005-0000-0000-0000CA0E0000}"/>
    <cellStyle name="Normal 7" xfId="2819" xr:uid="{00000000-0005-0000-0000-0000CB0E0000}"/>
    <cellStyle name="Normal 7 2" xfId="2820" xr:uid="{00000000-0005-0000-0000-0000CC0E0000}"/>
    <cellStyle name="Normal 8" xfId="2821" xr:uid="{00000000-0005-0000-0000-0000CD0E0000}"/>
    <cellStyle name="Normal 8 10" xfId="2822" xr:uid="{00000000-0005-0000-0000-0000CE0E0000}"/>
    <cellStyle name="Normal 8 11" xfId="2823" xr:uid="{00000000-0005-0000-0000-0000CF0E0000}"/>
    <cellStyle name="Normal 8 2" xfId="2824" xr:uid="{00000000-0005-0000-0000-0000D00E0000}"/>
    <cellStyle name="Normal 8 2 2" xfId="2825" xr:uid="{00000000-0005-0000-0000-0000D10E0000}"/>
    <cellStyle name="Normal 8 2 2 2" xfId="2826" xr:uid="{00000000-0005-0000-0000-0000D20E0000}"/>
    <cellStyle name="Normal 8 2 3" xfId="2827" xr:uid="{00000000-0005-0000-0000-0000D30E0000}"/>
    <cellStyle name="Normal 8 2 4" xfId="2828" xr:uid="{00000000-0005-0000-0000-0000D40E0000}"/>
    <cellStyle name="Normal 8 2 5" xfId="2829" xr:uid="{00000000-0005-0000-0000-0000D50E0000}"/>
    <cellStyle name="Normal 8 2 6" xfId="2830" xr:uid="{00000000-0005-0000-0000-0000D60E0000}"/>
    <cellStyle name="Normal 8 3" xfId="2831" xr:uid="{00000000-0005-0000-0000-0000D70E0000}"/>
    <cellStyle name="Normal 8 3 2" xfId="2832" xr:uid="{00000000-0005-0000-0000-0000D80E0000}"/>
    <cellStyle name="Normal 8 3 2 2" xfId="2833" xr:uid="{00000000-0005-0000-0000-0000D90E0000}"/>
    <cellStyle name="Normal 8 3 3" xfId="2834" xr:uid="{00000000-0005-0000-0000-0000DA0E0000}"/>
    <cellStyle name="Normal 8 3 4" xfId="2835" xr:uid="{00000000-0005-0000-0000-0000DB0E0000}"/>
    <cellStyle name="Normal 8 3 5" xfId="2836" xr:uid="{00000000-0005-0000-0000-0000DC0E0000}"/>
    <cellStyle name="Normal 8 3 6" xfId="2837" xr:uid="{00000000-0005-0000-0000-0000DD0E0000}"/>
    <cellStyle name="Normal 8 4" xfId="2838" xr:uid="{00000000-0005-0000-0000-0000DE0E0000}"/>
    <cellStyle name="Normal 8 4 2" xfId="2839" xr:uid="{00000000-0005-0000-0000-0000DF0E0000}"/>
    <cellStyle name="Normal 8 4 2 2" xfId="2840" xr:uid="{00000000-0005-0000-0000-0000E00E0000}"/>
    <cellStyle name="Normal 8 4 3" xfId="2841" xr:uid="{00000000-0005-0000-0000-0000E10E0000}"/>
    <cellStyle name="Normal 8 4 4" xfId="2842" xr:uid="{00000000-0005-0000-0000-0000E20E0000}"/>
    <cellStyle name="Normal 8 4 5" xfId="2843" xr:uid="{00000000-0005-0000-0000-0000E30E0000}"/>
    <cellStyle name="Normal 8 4 6" xfId="2844" xr:uid="{00000000-0005-0000-0000-0000E40E0000}"/>
    <cellStyle name="Normal 8 5" xfId="2845" xr:uid="{00000000-0005-0000-0000-0000E50E0000}"/>
    <cellStyle name="Normal 8 5 2" xfId="2846" xr:uid="{00000000-0005-0000-0000-0000E60E0000}"/>
    <cellStyle name="Normal 8 5 2 2" xfId="2847" xr:uid="{00000000-0005-0000-0000-0000E70E0000}"/>
    <cellStyle name="Normal 8 5 3" xfId="2848" xr:uid="{00000000-0005-0000-0000-0000E80E0000}"/>
    <cellStyle name="Normal 8 5 4" xfId="2849" xr:uid="{00000000-0005-0000-0000-0000E90E0000}"/>
    <cellStyle name="Normal 8 5 5" xfId="2850" xr:uid="{00000000-0005-0000-0000-0000EA0E0000}"/>
    <cellStyle name="Normal 8 5 6" xfId="2851" xr:uid="{00000000-0005-0000-0000-0000EB0E0000}"/>
    <cellStyle name="Normal 8 6" xfId="2852" xr:uid="{00000000-0005-0000-0000-0000EC0E0000}"/>
    <cellStyle name="Normal 8 6 2" xfId="2853" xr:uid="{00000000-0005-0000-0000-0000ED0E0000}"/>
    <cellStyle name="Normal 8 6 2 2" xfId="2854" xr:uid="{00000000-0005-0000-0000-0000EE0E0000}"/>
    <cellStyle name="Normal 8 6 3" xfId="2855" xr:uid="{00000000-0005-0000-0000-0000EF0E0000}"/>
    <cellStyle name="Normal 8 6 4" xfId="2856" xr:uid="{00000000-0005-0000-0000-0000F00E0000}"/>
    <cellStyle name="Normal 8 6 5" xfId="2857" xr:uid="{00000000-0005-0000-0000-0000F10E0000}"/>
    <cellStyle name="Normal 8 6 6" xfId="2858" xr:uid="{00000000-0005-0000-0000-0000F20E0000}"/>
    <cellStyle name="Normal 8 7" xfId="2859" xr:uid="{00000000-0005-0000-0000-0000F30E0000}"/>
    <cellStyle name="Normal 8 7 2" xfId="2860" xr:uid="{00000000-0005-0000-0000-0000F40E0000}"/>
    <cellStyle name="Normal 8 8" xfId="2861" xr:uid="{00000000-0005-0000-0000-0000F50E0000}"/>
    <cellStyle name="Normal 8 8 2" xfId="2862" xr:uid="{00000000-0005-0000-0000-0000F60E0000}"/>
    <cellStyle name="Normal 8 9" xfId="2863" xr:uid="{00000000-0005-0000-0000-0000F70E0000}"/>
    <cellStyle name="Normal 8 9 2" xfId="2864" xr:uid="{00000000-0005-0000-0000-0000F80E0000}"/>
    <cellStyle name="Normal 9" xfId="2865" xr:uid="{00000000-0005-0000-0000-0000F90E0000}"/>
    <cellStyle name="Normal 9 10" xfId="2866" xr:uid="{00000000-0005-0000-0000-0000FA0E0000}"/>
    <cellStyle name="Normal 9 11" xfId="2867" xr:uid="{00000000-0005-0000-0000-0000FB0E0000}"/>
    <cellStyle name="Normal 9 12" xfId="3429" xr:uid="{00000000-0005-0000-0000-0000FC0E0000}"/>
    <cellStyle name="Normal 9 2" xfId="2868" xr:uid="{00000000-0005-0000-0000-0000FD0E0000}"/>
    <cellStyle name="Normal 9 2 2" xfId="2869" xr:uid="{00000000-0005-0000-0000-0000FE0E0000}"/>
    <cellStyle name="Normal 9 2 2 2" xfId="2870" xr:uid="{00000000-0005-0000-0000-0000FF0E0000}"/>
    <cellStyle name="Normal 9 2 3" xfId="2871" xr:uid="{00000000-0005-0000-0000-0000000F0000}"/>
    <cellStyle name="Normal 9 2 4" xfId="2872" xr:uid="{00000000-0005-0000-0000-0000010F0000}"/>
    <cellStyle name="Normal 9 2 5" xfId="2873" xr:uid="{00000000-0005-0000-0000-0000020F0000}"/>
    <cellStyle name="Normal 9 2 6" xfId="2874" xr:uid="{00000000-0005-0000-0000-0000030F0000}"/>
    <cellStyle name="Normal 9 3" xfId="2875" xr:uid="{00000000-0005-0000-0000-0000040F0000}"/>
    <cellStyle name="Normal 9 3 2" xfId="2876" xr:uid="{00000000-0005-0000-0000-0000050F0000}"/>
    <cellStyle name="Normal 9 3 2 2" xfId="2877" xr:uid="{00000000-0005-0000-0000-0000060F0000}"/>
    <cellStyle name="Normal 9 3 3" xfId="2878" xr:uid="{00000000-0005-0000-0000-0000070F0000}"/>
    <cellStyle name="Normal 9 3 4" xfId="2879" xr:uid="{00000000-0005-0000-0000-0000080F0000}"/>
    <cellStyle name="Normal 9 3 5" xfId="2880" xr:uid="{00000000-0005-0000-0000-0000090F0000}"/>
    <cellStyle name="Normal 9 3 6" xfId="2881" xr:uid="{00000000-0005-0000-0000-00000A0F0000}"/>
    <cellStyle name="Normal 9 4" xfId="2882" xr:uid="{00000000-0005-0000-0000-00000B0F0000}"/>
    <cellStyle name="Normal 9 4 2" xfId="2883" xr:uid="{00000000-0005-0000-0000-00000C0F0000}"/>
    <cellStyle name="Normal 9 4 2 2" xfId="2884" xr:uid="{00000000-0005-0000-0000-00000D0F0000}"/>
    <cellStyle name="Normal 9 4 3" xfId="2885" xr:uid="{00000000-0005-0000-0000-00000E0F0000}"/>
    <cellStyle name="Normal 9 4 4" xfId="2886" xr:uid="{00000000-0005-0000-0000-00000F0F0000}"/>
    <cellStyle name="Normal 9 4 5" xfId="2887" xr:uid="{00000000-0005-0000-0000-0000100F0000}"/>
    <cellStyle name="Normal 9 4 6" xfId="2888" xr:uid="{00000000-0005-0000-0000-0000110F0000}"/>
    <cellStyle name="Normal 9 5" xfId="2889" xr:uid="{00000000-0005-0000-0000-0000120F0000}"/>
    <cellStyle name="Normal 9 5 2" xfId="2890" xr:uid="{00000000-0005-0000-0000-0000130F0000}"/>
    <cellStyle name="Normal 9 5 2 2" xfId="2891" xr:uid="{00000000-0005-0000-0000-0000140F0000}"/>
    <cellStyle name="Normal 9 5 3" xfId="2892" xr:uid="{00000000-0005-0000-0000-0000150F0000}"/>
    <cellStyle name="Normal 9 5 4" xfId="2893" xr:uid="{00000000-0005-0000-0000-0000160F0000}"/>
    <cellStyle name="Normal 9 5 5" xfId="2894" xr:uid="{00000000-0005-0000-0000-0000170F0000}"/>
    <cellStyle name="Normal 9 5 6" xfId="2895" xr:uid="{00000000-0005-0000-0000-0000180F0000}"/>
    <cellStyle name="Normal 9 6" xfId="2896" xr:uid="{00000000-0005-0000-0000-0000190F0000}"/>
    <cellStyle name="Normal 9 6 2" xfId="2897" xr:uid="{00000000-0005-0000-0000-00001A0F0000}"/>
    <cellStyle name="Normal 9 6 2 2" xfId="2898" xr:uid="{00000000-0005-0000-0000-00001B0F0000}"/>
    <cellStyle name="Normal 9 6 3" xfId="2899" xr:uid="{00000000-0005-0000-0000-00001C0F0000}"/>
    <cellStyle name="Normal 9 6 4" xfId="2900" xr:uid="{00000000-0005-0000-0000-00001D0F0000}"/>
    <cellStyle name="Normal 9 6 5" xfId="2901" xr:uid="{00000000-0005-0000-0000-00001E0F0000}"/>
    <cellStyle name="Normal 9 6 6" xfId="2902" xr:uid="{00000000-0005-0000-0000-00001F0F0000}"/>
    <cellStyle name="Normal 9 7" xfId="2903" xr:uid="{00000000-0005-0000-0000-0000200F0000}"/>
    <cellStyle name="Normal 9 7 2" xfId="2904" xr:uid="{00000000-0005-0000-0000-0000210F0000}"/>
    <cellStyle name="Normal 9 8" xfId="2905" xr:uid="{00000000-0005-0000-0000-0000220F0000}"/>
    <cellStyle name="Normal 9 8 2" xfId="2906" xr:uid="{00000000-0005-0000-0000-0000230F0000}"/>
    <cellStyle name="Normal 9 9" xfId="2907" xr:uid="{00000000-0005-0000-0000-0000240F0000}"/>
    <cellStyle name="Normal 9 9 2" xfId="2908" xr:uid="{00000000-0005-0000-0000-0000250F0000}"/>
    <cellStyle name="Normal GHG Numbers (0.00)" xfId="2909" xr:uid="{00000000-0005-0000-0000-0000260F0000}"/>
    <cellStyle name="Normal GHG Numbers (0.00) 2" xfId="3430" xr:uid="{00000000-0005-0000-0000-0000270F0000}"/>
    <cellStyle name="Normal GHG Numbers (0.00) 2 2" xfId="4089" xr:uid="{00000000-0005-0000-0000-0000280F0000}"/>
    <cellStyle name="Normal GHG Numbers (0.00) 2 2 2" xfId="4901" xr:uid="{00000000-0005-0000-0000-0000290F0000}"/>
    <cellStyle name="Normal GHG Numbers (0.00) 2 2 3" xfId="5313" xr:uid="{00000000-0005-0000-0000-00002A0F0000}"/>
    <cellStyle name="Normal GHG Numbers (0.00) 3" xfId="3622" xr:uid="{00000000-0005-0000-0000-00002B0F0000}"/>
    <cellStyle name="Normal GHG Numbers (0.00) 3 2" xfId="4278" xr:uid="{00000000-0005-0000-0000-00002C0F0000}"/>
    <cellStyle name="Normal GHG Numbers (0.00) 3 2 2" xfId="5026" xr:uid="{00000000-0005-0000-0000-00002D0F0000}"/>
    <cellStyle name="Normal GHG Numbers (0.00) 3 2 3" xfId="5502" xr:uid="{00000000-0005-0000-0000-00002E0F0000}"/>
    <cellStyle name="Normal GHG Numbers (0.00) 4" xfId="3766" xr:uid="{00000000-0005-0000-0000-00002F0F0000}"/>
    <cellStyle name="Normal GHG Numbers (0.00) 4 2" xfId="4644" xr:uid="{00000000-0005-0000-0000-0000300F0000}"/>
    <cellStyle name="Normal GHG Numbers (0.00) 4 3" xfId="4390" xr:uid="{00000000-0005-0000-0000-0000310F0000}"/>
    <cellStyle name="Normal GHG Textfiels Bold" xfId="2910" xr:uid="{00000000-0005-0000-0000-0000320F0000}"/>
    <cellStyle name="Normal GHG-Shade" xfId="2911" xr:uid="{00000000-0005-0000-0000-0000330F0000}"/>
    <cellStyle name="Normál_C3EM_v2" xfId="49" xr:uid="{00000000-0005-0000-0000-0000340F0000}"/>
    <cellStyle name="Normale 2" xfId="2912" xr:uid="{00000000-0005-0000-0000-0000350F0000}"/>
    <cellStyle name="Normale 2 2" xfId="2913" xr:uid="{00000000-0005-0000-0000-0000360F0000}"/>
    <cellStyle name="Normale 2 2 2" xfId="3431" xr:uid="{00000000-0005-0000-0000-0000370F0000}"/>
    <cellStyle name="Normale 3" xfId="2914" xr:uid="{00000000-0005-0000-0000-0000380F0000}"/>
    <cellStyle name="Normale 3 2" xfId="3432" xr:uid="{00000000-0005-0000-0000-0000390F0000}"/>
    <cellStyle name="Normale 4" xfId="2915" xr:uid="{00000000-0005-0000-0000-00003A0F0000}"/>
    <cellStyle name="Normale 4 2" xfId="2916" xr:uid="{00000000-0005-0000-0000-00003B0F0000}"/>
    <cellStyle name="Normale 4 3" xfId="2917" xr:uid="{00000000-0005-0000-0000-00003C0F0000}"/>
    <cellStyle name="Normale 4 4" xfId="2918" xr:uid="{00000000-0005-0000-0000-00003D0F0000}"/>
    <cellStyle name="Normale 4 5" xfId="2919" xr:uid="{00000000-0005-0000-0000-00003E0F0000}"/>
    <cellStyle name="Normale 4 6" xfId="2920" xr:uid="{00000000-0005-0000-0000-00003F0F0000}"/>
    <cellStyle name="Normale 5" xfId="3636" xr:uid="{00000000-0005-0000-0000-0000400F0000}"/>
    <cellStyle name="Normale 54" xfId="4324" xr:uid="{00000000-0005-0000-0000-0000410F0000}"/>
    <cellStyle name="Normale 60" xfId="4325" xr:uid="{00000000-0005-0000-0000-0000420F0000}"/>
    <cellStyle name="Normale 64" xfId="4326" xr:uid="{00000000-0005-0000-0000-0000430F0000}"/>
    <cellStyle name="Normale 65" xfId="4327" xr:uid="{00000000-0005-0000-0000-0000440F0000}"/>
    <cellStyle name="Normale_B2020" xfId="2921" xr:uid="{00000000-0005-0000-0000-0000450F0000}"/>
    <cellStyle name="normální_List1" xfId="50" xr:uid="{00000000-0005-0000-0000-0000460F0000}"/>
    <cellStyle name="Nota" xfId="4328" xr:uid="{00000000-0005-0000-0000-0000470F0000}"/>
    <cellStyle name="Nota 2" xfId="5511" xr:uid="{00000000-0005-0000-0000-0000480F0000}"/>
    <cellStyle name="Note 10" xfId="2922" xr:uid="{00000000-0005-0000-0000-0000490F0000}"/>
    <cellStyle name="Note 10 2" xfId="3433" xr:uid="{00000000-0005-0000-0000-00004A0F0000}"/>
    <cellStyle name="Note 10 2 2" xfId="4090" xr:uid="{00000000-0005-0000-0000-00004B0F0000}"/>
    <cellStyle name="Note 10 2 2 2" xfId="5314" xr:uid="{00000000-0005-0000-0000-00004C0F0000}"/>
    <cellStyle name="Note 10 3" xfId="3768" xr:uid="{00000000-0005-0000-0000-00004D0F0000}"/>
    <cellStyle name="Note 10 3 2" xfId="4389" xr:uid="{00000000-0005-0000-0000-00004E0F0000}"/>
    <cellStyle name="Note 11" xfId="2923" xr:uid="{00000000-0005-0000-0000-00004F0F0000}"/>
    <cellStyle name="Note 11 2" xfId="3434" xr:uid="{00000000-0005-0000-0000-0000500F0000}"/>
    <cellStyle name="Note 11 2 2" xfId="4091" xr:uid="{00000000-0005-0000-0000-0000510F0000}"/>
    <cellStyle name="Note 11 2 2 2" xfId="5315" xr:uid="{00000000-0005-0000-0000-0000520F0000}"/>
    <cellStyle name="Note 11 3" xfId="3769" xr:uid="{00000000-0005-0000-0000-0000530F0000}"/>
    <cellStyle name="Note 11 3 2" xfId="4388" xr:uid="{00000000-0005-0000-0000-0000540F0000}"/>
    <cellStyle name="Note 2" xfId="2924" xr:uid="{00000000-0005-0000-0000-0000550F0000}"/>
    <cellStyle name="Note 2 10" xfId="2925" xr:uid="{00000000-0005-0000-0000-0000560F0000}"/>
    <cellStyle name="Note 2 10 2" xfId="3436" xr:uid="{00000000-0005-0000-0000-0000570F0000}"/>
    <cellStyle name="Note 2 10 2 2" xfId="4093" xr:uid="{00000000-0005-0000-0000-0000580F0000}"/>
    <cellStyle name="Note 2 10 2 2 2" xfId="5317" xr:uid="{00000000-0005-0000-0000-0000590F0000}"/>
    <cellStyle name="Note 2 10 3" xfId="3771" xr:uid="{00000000-0005-0000-0000-00005A0F0000}"/>
    <cellStyle name="Note 2 10 3 2" xfId="4386" xr:uid="{00000000-0005-0000-0000-00005B0F0000}"/>
    <cellStyle name="Note 2 11" xfId="2926" xr:uid="{00000000-0005-0000-0000-00005C0F0000}"/>
    <cellStyle name="Note 2 11 2" xfId="3437" xr:uid="{00000000-0005-0000-0000-00005D0F0000}"/>
    <cellStyle name="Note 2 11 2 2" xfId="4094" xr:uid="{00000000-0005-0000-0000-00005E0F0000}"/>
    <cellStyle name="Note 2 11 2 2 2" xfId="5318" xr:uid="{00000000-0005-0000-0000-00005F0F0000}"/>
    <cellStyle name="Note 2 11 3" xfId="3772" xr:uid="{00000000-0005-0000-0000-0000600F0000}"/>
    <cellStyle name="Note 2 11 3 2" xfId="4385" xr:uid="{00000000-0005-0000-0000-0000610F0000}"/>
    <cellStyle name="Note 2 12" xfId="2927" xr:uid="{00000000-0005-0000-0000-0000620F0000}"/>
    <cellStyle name="Note 2 12 2" xfId="3438" xr:uid="{00000000-0005-0000-0000-0000630F0000}"/>
    <cellStyle name="Note 2 12 2 2" xfId="4095" xr:uid="{00000000-0005-0000-0000-0000640F0000}"/>
    <cellStyle name="Note 2 12 2 2 2" xfId="5319" xr:uid="{00000000-0005-0000-0000-0000650F0000}"/>
    <cellStyle name="Note 2 12 3" xfId="3773" xr:uid="{00000000-0005-0000-0000-0000660F0000}"/>
    <cellStyle name="Note 2 12 3 2" xfId="4384" xr:uid="{00000000-0005-0000-0000-0000670F0000}"/>
    <cellStyle name="Note 2 13" xfId="2928" xr:uid="{00000000-0005-0000-0000-0000680F0000}"/>
    <cellStyle name="Note 2 13 2" xfId="3439" xr:uid="{00000000-0005-0000-0000-0000690F0000}"/>
    <cellStyle name="Note 2 13 2 2" xfId="4096" xr:uid="{00000000-0005-0000-0000-00006A0F0000}"/>
    <cellStyle name="Note 2 13 2 2 2" xfId="5320" xr:uid="{00000000-0005-0000-0000-00006B0F0000}"/>
    <cellStyle name="Note 2 13 3" xfId="3774" xr:uid="{00000000-0005-0000-0000-00006C0F0000}"/>
    <cellStyle name="Note 2 13 3 2" xfId="4383" xr:uid="{00000000-0005-0000-0000-00006D0F0000}"/>
    <cellStyle name="Note 2 14" xfId="3435" xr:uid="{00000000-0005-0000-0000-00006E0F0000}"/>
    <cellStyle name="Note 2 14 2" xfId="4092" xr:uid="{00000000-0005-0000-0000-00006F0F0000}"/>
    <cellStyle name="Note 2 14 2 2" xfId="5316" xr:uid="{00000000-0005-0000-0000-0000700F0000}"/>
    <cellStyle name="Note 2 15" xfId="3770" xr:uid="{00000000-0005-0000-0000-0000710F0000}"/>
    <cellStyle name="Note 2 15 2" xfId="4387" xr:uid="{00000000-0005-0000-0000-0000720F0000}"/>
    <cellStyle name="Note 2 2" xfId="2929" xr:uid="{00000000-0005-0000-0000-0000730F0000}"/>
    <cellStyle name="Note 2 2 2" xfId="3253" xr:uid="{00000000-0005-0000-0000-0000740F0000}"/>
    <cellStyle name="Note 2 2 2 2" xfId="3958" xr:uid="{00000000-0005-0000-0000-0000750F0000}"/>
    <cellStyle name="Note 2 2 2 2 2" xfId="5185" xr:uid="{00000000-0005-0000-0000-0000760F0000}"/>
    <cellStyle name="Note 2 2 3" xfId="3440" xr:uid="{00000000-0005-0000-0000-0000770F0000}"/>
    <cellStyle name="Note 2 2 3 2" xfId="4097" xr:uid="{00000000-0005-0000-0000-0000780F0000}"/>
    <cellStyle name="Note 2 2 3 2 2" xfId="5321" xr:uid="{00000000-0005-0000-0000-0000790F0000}"/>
    <cellStyle name="Note 2 2 4" xfId="3775" xr:uid="{00000000-0005-0000-0000-00007A0F0000}"/>
    <cellStyle name="Note 2 2 4 2" xfId="4382" xr:uid="{00000000-0005-0000-0000-00007B0F0000}"/>
    <cellStyle name="Note 2 3" xfId="2930" xr:uid="{00000000-0005-0000-0000-00007C0F0000}"/>
    <cellStyle name="Note 2 3 2" xfId="3441" xr:uid="{00000000-0005-0000-0000-00007D0F0000}"/>
    <cellStyle name="Note 2 3 2 2" xfId="4098" xr:uid="{00000000-0005-0000-0000-00007E0F0000}"/>
    <cellStyle name="Note 2 3 2 2 2" xfId="5322" xr:uid="{00000000-0005-0000-0000-00007F0F0000}"/>
    <cellStyle name="Note 2 3 3" xfId="3776" xr:uid="{00000000-0005-0000-0000-0000800F0000}"/>
    <cellStyle name="Note 2 3 3 2" xfId="4381" xr:uid="{00000000-0005-0000-0000-0000810F0000}"/>
    <cellStyle name="Note 2 4" xfId="2931" xr:uid="{00000000-0005-0000-0000-0000820F0000}"/>
    <cellStyle name="Note 2 4 2" xfId="3442" xr:uid="{00000000-0005-0000-0000-0000830F0000}"/>
    <cellStyle name="Note 2 4 2 2" xfId="4099" xr:uid="{00000000-0005-0000-0000-0000840F0000}"/>
    <cellStyle name="Note 2 4 2 2 2" xfId="5323" xr:uid="{00000000-0005-0000-0000-0000850F0000}"/>
    <cellStyle name="Note 2 4 3" xfId="3777" xr:uid="{00000000-0005-0000-0000-0000860F0000}"/>
    <cellStyle name="Note 2 4 3 2" xfId="4380" xr:uid="{00000000-0005-0000-0000-0000870F0000}"/>
    <cellStyle name="Note 2 5" xfId="2932" xr:uid="{00000000-0005-0000-0000-0000880F0000}"/>
    <cellStyle name="Note 2 5 2" xfId="3443" xr:uid="{00000000-0005-0000-0000-0000890F0000}"/>
    <cellStyle name="Note 2 5 2 2" xfId="4100" xr:uid="{00000000-0005-0000-0000-00008A0F0000}"/>
    <cellStyle name="Note 2 5 2 2 2" xfId="5324" xr:uid="{00000000-0005-0000-0000-00008B0F0000}"/>
    <cellStyle name="Note 2 5 3" xfId="3778" xr:uid="{00000000-0005-0000-0000-00008C0F0000}"/>
    <cellStyle name="Note 2 5 3 2" xfId="4379" xr:uid="{00000000-0005-0000-0000-00008D0F0000}"/>
    <cellStyle name="Note 2 6" xfId="2933" xr:uid="{00000000-0005-0000-0000-00008E0F0000}"/>
    <cellStyle name="Note 2 6 2" xfId="3444" xr:uid="{00000000-0005-0000-0000-00008F0F0000}"/>
    <cellStyle name="Note 2 6 2 2" xfId="4101" xr:uid="{00000000-0005-0000-0000-0000900F0000}"/>
    <cellStyle name="Note 2 6 2 2 2" xfId="5325" xr:uid="{00000000-0005-0000-0000-0000910F0000}"/>
    <cellStyle name="Note 2 6 3" xfId="3779" xr:uid="{00000000-0005-0000-0000-0000920F0000}"/>
    <cellStyle name="Note 2 6 3 2" xfId="4378" xr:uid="{00000000-0005-0000-0000-0000930F0000}"/>
    <cellStyle name="Note 2 7" xfId="2934" xr:uid="{00000000-0005-0000-0000-0000940F0000}"/>
    <cellStyle name="Note 2 7 2" xfId="3445" xr:uid="{00000000-0005-0000-0000-0000950F0000}"/>
    <cellStyle name="Note 2 7 2 2" xfId="4102" xr:uid="{00000000-0005-0000-0000-0000960F0000}"/>
    <cellStyle name="Note 2 7 2 2 2" xfId="5326" xr:uid="{00000000-0005-0000-0000-0000970F0000}"/>
    <cellStyle name="Note 2 7 3" xfId="3780" xr:uid="{00000000-0005-0000-0000-0000980F0000}"/>
    <cellStyle name="Note 2 7 3 2" xfId="4377" xr:uid="{00000000-0005-0000-0000-0000990F0000}"/>
    <cellStyle name="Note 2 8" xfId="2935" xr:uid="{00000000-0005-0000-0000-00009A0F0000}"/>
    <cellStyle name="Note 2 8 2" xfId="3446" xr:uid="{00000000-0005-0000-0000-00009B0F0000}"/>
    <cellStyle name="Note 2 8 2 2" xfId="4103" xr:uid="{00000000-0005-0000-0000-00009C0F0000}"/>
    <cellStyle name="Note 2 8 2 2 2" xfId="5327" xr:uid="{00000000-0005-0000-0000-00009D0F0000}"/>
    <cellStyle name="Note 2 8 3" xfId="3781" xr:uid="{00000000-0005-0000-0000-00009E0F0000}"/>
    <cellStyle name="Note 2 8 3 2" xfId="4376" xr:uid="{00000000-0005-0000-0000-00009F0F0000}"/>
    <cellStyle name="Note 2 9" xfId="2936" xr:uid="{00000000-0005-0000-0000-0000A00F0000}"/>
    <cellStyle name="Note 2 9 2" xfId="3447" xr:uid="{00000000-0005-0000-0000-0000A10F0000}"/>
    <cellStyle name="Note 2 9 2 2" xfId="4104" xr:uid="{00000000-0005-0000-0000-0000A20F0000}"/>
    <cellStyle name="Note 2 9 2 2 2" xfId="5328" xr:uid="{00000000-0005-0000-0000-0000A30F0000}"/>
    <cellStyle name="Note 2 9 3" xfId="3782" xr:uid="{00000000-0005-0000-0000-0000A40F0000}"/>
    <cellStyle name="Note 2 9 3 2" xfId="4375" xr:uid="{00000000-0005-0000-0000-0000A50F0000}"/>
    <cellStyle name="Note 3" xfId="2937" xr:uid="{00000000-0005-0000-0000-0000A60F0000}"/>
    <cellStyle name="Note 3 10" xfId="2938" xr:uid="{00000000-0005-0000-0000-0000A70F0000}"/>
    <cellStyle name="Note 3 10 2" xfId="3449" xr:uid="{00000000-0005-0000-0000-0000A80F0000}"/>
    <cellStyle name="Note 3 10 2 2" xfId="4106" xr:uid="{00000000-0005-0000-0000-0000A90F0000}"/>
    <cellStyle name="Note 3 10 2 2 2" xfId="5330" xr:uid="{00000000-0005-0000-0000-0000AA0F0000}"/>
    <cellStyle name="Note 3 10 3" xfId="3784" xr:uid="{00000000-0005-0000-0000-0000AB0F0000}"/>
    <cellStyle name="Note 3 10 3 2" xfId="4373" xr:uid="{00000000-0005-0000-0000-0000AC0F0000}"/>
    <cellStyle name="Note 3 11" xfId="2939" xr:uid="{00000000-0005-0000-0000-0000AD0F0000}"/>
    <cellStyle name="Note 3 11 2" xfId="3450" xr:uid="{00000000-0005-0000-0000-0000AE0F0000}"/>
    <cellStyle name="Note 3 11 2 2" xfId="4107" xr:uid="{00000000-0005-0000-0000-0000AF0F0000}"/>
    <cellStyle name="Note 3 11 2 2 2" xfId="5331" xr:uid="{00000000-0005-0000-0000-0000B00F0000}"/>
    <cellStyle name="Note 3 11 3" xfId="3785" xr:uid="{00000000-0005-0000-0000-0000B10F0000}"/>
    <cellStyle name="Note 3 11 3 2" xfId="4372" xr:uid="{00000000-0005-0000-0000-0000B20F0000}"/>
    <cellStyle name="Note 3 12" xfId="2940" xr:uid="{00000000-0005-0000-0000-0000B30F0000}"/>
    <cellStyle name="Note 3 12 2" xfId="3451" xr:uid="{00000000-0005-0000-0000-0000B40F0000}"/>
    <cellStyle name="Note 3 12 2 2" xfId="4108" xr:uid="{00000000-0005-0000-0000-0000B50F0000}"/>
    <cellStyle name="Note 3 12 2 2 2" xfId="5332" xr:uid="{00000000-0005-0000-0000-0000B60F0000}"/>
    <cellStyle name="Note 3 12 3" xfId="3786" xr:uid="{00000000-0005-0000-0000-0000B70F0000}"/>
    <cellStyle name="Note 3 12 3 2" xfId="4371" xr:uid="{00000000-0005-0000-0000-0000B80F0000}"/>
    <cellStyle name="Note 3 13" xfId="2941" xr:uid="{00000000-0005-0000-0000-0000B90F0000}"/>
    <cellStyle name="Note 3 13 2" xfId="3452" xr:uid="{00000000-0005-0000-0000-0000BA0F0000}"/>
    <cellStyle name="Note 3 13 2 2" xfId="4109" xr:uid="{00000000-0005-0000-0000-0000BB0F0000}"/>
    <cellStyle name="Note 3 13 2 2 2" xfId="5333" xr:uid="{00000000-0005-0000-0000-0000BC0F0000}"/>
    <cellStyle name="Note 3 13 3" xfId="3787" xr:uid="{00000000-0005-0000-0000-0000BD0F0000}"/>
    <cellStyle name="Note 3 13 3 2" xfId="4370" xr:uid="{00000000-0005-0000-0000-0000BE0F0000}"/>
    <cellStyle name="Note 3 14" xfId="3448" xr:uid="{00000000-0005-0000-0000-0000BF0F0000}"/>
    <cellStyle name="Note 3 14 2" xfId="4105" xr:uid="{00000000-0005-0000-0000-0000C00F0000}"/>
    <cellStyle name="Note 3 14 2 2" xfId="5329" xr:uid="{00000000-0005-0000-0000-0000C10F0000}"/>
    <cellStyle name="Note 3 15" xfId="3783" xr:uid="{00000000-0005-0000-0000-0000C20F0000}"/>
    <cellStyle name="Note 3 15 2" xfId="4374" xr:uid="{00000000-0005-0000-0000-0000C30F0000}"/>
    <cellStyle name="Note 3 2" xfId="2942" xr:uid="{00000000-0005-0000-0000-0000C40F0000}"/>
    <cellStyle name="Note 3 2 2" xfId="3453" xr:uid="{00000000-0005-0000-0000-0000C50F0000}"/>
    <cellStyle name="Note 3 2 2 2" xfId="4110" xr:uid="{00000000-0005-0000-0000-0000C60F0000}"/>
    <cellStyle name="Note 3 2 2 2 2" xfId="5334" xr:uid="{00000000-0005-0000-0000-0000C70F0000}"/>
    <cellStyle name="Note 3 2 3" xfId="3788" xr:uid="{00000000-0005-0000-0000-0000C80F0000}"/>
    <cellStyle name="Note 3 2 3 2" xfId="4369" xr:uid="{00000000-0005-0000-0000-0000C90F0000}"/>
    <cellStyle name="Note 3 3" xfId="2943" xr:uid="{00000000-0005-0000-0000-0000CA0F0000}"/>
    <cellStyle name="Note 3 3 2" xfId="3454" xr:uid="{00000000-0005-0000-0000-0000CB0F0000}"/>
    <cellStyle name="Note 3 3 2 2" xfId="4111" xr:uid="{00000000-0005-0000-0000-0000CC0F0000}"/>
    <cellStyle name="Note 3 3 2 2 2" xfId="5335" xr:uid="{00000000-0005-0000-0000-0000CD0F0000}"/>
    <cellStyle name="Note 3 3 3" xfId="3789" xr:uid="{00000000-0005-0000-0000-0000CE0F0000}"/>
    <cellStyle name="Note 3 3 3 2" xfId="4368" xr:uid="{00000000-0005-0000-0000-0000CF0F0000}"/>
    <cellStyle name="Note 3 4" xfId="2944" xr:uid="{00000000-0005-0000-0000-0000D00F0000}"/>
    <cellStyle name="Note 3 4 2" xfId="3455" xr:uid="{00000000-0005-0000-0000-0000D10F0000}"/>
    <cellStyle name="Note 3 4 2 2" xfId="4112" xr:uid="{00000000-0005-0000-0000-0000D20F0000}"/>
    <cellStyle name="Note 3 4 2 2 2" xfId="5336" xr:uid="{00000000-0005-0000-0000-0000D30F0000}"/>
    <cellStyle name="Note 3 4 3" xfId="3790" xr:uid="{00000000-0005-0000-0000-0000D40F0000}"/>
    <cellStyle name="Note 3 4 3 2" xfId="4367" xr:uid="{00000000-0005-0000-0000-0000D50F0000}"/>
    <cellStyle name="Note 3 5" xfId="2945" xr:uid="{00000000-0005-0000-0000-0000D60F0000}"/>
    <cellStyle name="Note 3 5 2" xfId="3456" xr:uid="{00000000-0005-0000-0000-0000D70F0000}"/>
    <cellStyle name="Note 3 5 2 2" xfId="4113" xr:uid="{00000000-0005-0000-0000-0000D80F0000}"/>
    <cellStyle name="Note 3 5 2 2 2" xfId="5337" xr:uid="{00000000-0005-0000-0000-0000D90F0000}"/>
    <cellStyle name="Note 3 5 3" xfId="3791" xr:uid="{00000000-0005-0000-0000-0000DA0F0000}"/>
    <cellStyle name="Note 3 5 3 2" xfId="4366" xr:uid="{00000000-0005-0000-0000-0000DB0F0000}"/>
    <cellStyle name="Note 3 6" xfId="2946" xr:uid="{00000000-0005-0000-0000-0000DC0F0000}"/>
    <cellStyle name="Note 3 6 2" xfId="3457" xr:uid="{00000000-0005-0000-0000-0000DD0F0000}"/>
    <cellStyle name="Note 3 6 2 2" xfId="4114" xr:uid="{00000000-0005-0000-0000-0000DE0F0000}"/>
    <cellStyle name="Note 3 6 2 2 2" xfId="5338" xr:uid="{00000000-0005-0000-0000-0000DF0F0000}"/>
    <cellStyle name="Note 3 6 3" xfId="3792" xr:uid="{00000000-0005-0000-0000-0000E00F0000}"/>
    <cellStyle name="Note 3 6 3 2" xfId="4365" xr:uid="{00000000-0005-0000-0000-0000E10F0000}"/>
    <cellStyle name="Note 3 7" xfId="2947" xr:uid="{00000000-0005-0000-0000-0000E20F0000}"/>
    <cellStyle name="Note 3 7 2" xfId="3458" xr:uid="{00000000-0005-0000-0000-0000E30F0000}"/>
    <cellStyle name="Note 3 7 2 2" xfId="4115" xr:uid="{00000000-0005-0000-0000-0000E40F0000}"/>
    <cellStyle name="Note 3 7 2 2 2" xfId="5339" xr:uid="{00000000-0005-0000-0000-0000E50F0000}"/>
    <cellStyle name="Note 3 7 3" xfId="3793" xr:uid="{00000000-0005-0000-0000-0000E60F0000}"/>
    <cellStyle name="Note 3 7 3 2" xfId="4364" xr:uid="{00000000-0005-0000-0000-0000E70F0000}"/>
    <cellStyle name="Note 3 8" xfId="2948" xr:uid="{00000000-0005-0000-0000-0000E80F0000}"/>
    <cellStyle name="Note 3 8 2" xfId="3459" xr:uid="{00000000-0005-0000-0000-0000E90F0000}"/>
    <cellStyle name="Note 3 8 2 2" xfId="4116" xr:uid="{00000000-0005-0000-0000-0000EA0F0000}"/>
    <cellStyle name="Note 3 8 2 2 2" xfId="5340" xr:uid="{00000000-0005-0000-0000-0000EB0F0000}"/>
    <cellStyle name="Note 3 8 3" xfId="3794" xr:uid="{00000000-0005-0000-0000-0000EC0F0000}"/>
    <cellStyle name="Note 3 8 3 2" xfId="4363" xr:uid="{00000000-0005-0000-0000-0000ED0F0000}"/>
    <cellStyle name="Note 3 9" xfId="2949" xr:uid="{00000000-0005-0000-0000-0000EE0F0000}"/>
    <cellStyle name="Note 3 9 2" xfId="3460" xr:uid="{00000000-0005-0000-0000-0000EF0F0000}"/>
    <cellStyle name="Note 3 9 2 2" xfId="4117" xr:uid="{00000000-0005-0000-0000-0000F00F0000}"/>
    <cellStyle name="Note 3 9 2 2 2" xfId="5341" xr:uid="{00000000-0005-0000-0000-0000F10F0000}"/>
    <cellStyle name="Note 3 9 3" xfId="3795" xr:uid="{00000000-0005-0000-0000-0000F20F0000}"/>
    <cellStyle name="Note 3 9 3 2" xfId="4362" xr:uid="{00000000-0005-0000-0000-0000F30F0000}"/>
    <cellStyle name="Note 4" xfId="2950" xr:uid="{00000000-0005-0000-0000-0000F40F0000}"/>
    <cellStyle name="Note 4 10" xfId="2951" xr:uid="{00000000-0005-0000-0000-0000F50F0000}"/>
    <cellStyle name="Note 4 10 2" xfId="3462" xr:uid="{00000000-0005-0000-0000-0000F60F0000}"/>
    <cellStyle name="Note 4 10 2 2" xfId="4119" xr:uid="{00000000-0005-0000-0000-0000F70F0000}"/>
    <cellStyle name="Note 4 10 2 2 2" xfId="5343" xr:uid="{00000000-0005-0000-0000-0000F80F0000}"/>
    <cellStyle name="Note 4 10 3" xfId="3797" xr:uid="{00000000-0005-0000-0000-0000F90F0000}"/>
    <cellStyle name="Note 4 10 3 2" xfId="4360" xr:uid="{00000000-0005-0000-0000-0000FA0F0000}"/>
    <cellStyle name="Note 4 11" xfId="2952" xr:uid="{00000000-0005-0000-0000-0000FB0F0000}"/>
    <cellStyle name="Note 4 11 2" xfId="3463" xr:uid="{00000000-0005-0000-0000-0000FC0F0000}"/>
    <cellStyle name="Note 4 11 2 2" xfId="4120" xr:uid="{00000000-0005-0000-0000-0000FD0F0000}"/>
    <cellStyle name="Note 4 11 2 2 2" xfId="5344" xr:uid="{00000000-0005-0000-0000-0000FE0F0000}"/>
    <cellStyle name="Note 4 11 3" xfId="3798" xr:uid="{00000000-0005-0000-0000-0000FF0F0000}"/>
    <cellStyle name="Note 4 11 3 2" xfId="4359" xr:uid="{00000000-0005-0000-0000-000000100000}"/>
    <cellStyle name="Note 4 12" xfId="3461" xr:uid="{00000000-0005-0000-0000-000001100000}"/>
    <cellStyle name="Note 4 12 2" xfId="4118" xr:uid="{00000000-0005-0000-0000-000002100000}"/>
    <cellStyle name="Note 4 12 2 2" xfId="5342" xr:uid="{00000000-0005-0000-0000-000003100000}"/>
    <cellStyle name="Note 4 13" xfId="3796" xr:uid="{00000000-0005-0000-0000-000004100000}"/>
    <cellStyle name="Note 4 13 2" xfId="4361" xr:uid="{00000000-0005-0000-0000-000005100000}"/>
    <cellStyle name="Note 4 2" xfId="2953" xr:uid="{00000000-0005-0000-0000-000006100000}"/>
    <cellStyle name="Note 4 2 2" xfId="3464" xr:uid="{00000000-0005-0000-0000-000007100000}"/>
    <cellStyle name="Note 4 2 2 2" xfId="4121" xr:uid="{00000000-0005-0000-0000-000008100000}"/>
    <cellStyle name="Note 4 2 2 2 2" xfId="5345" xr:uid="{00000000-0005-0000-0000-000009100000}"/>
    <cellStyle name="Note 4 2 3" xfId="3799" xr:uid="{00000000-0005-0000-0000-00000A100000}"/>
    <cellStyle name="Note 4 2 3 2" xfId="4358" xr:uid="{00000000-0005-0000-0000-00000B100000}"/>
    <cellStyle name="Note 4 3" xfId="2954" xr:uid="{00000000-0005-0000-0000-00000C100000}"/>
    <cellStyle name="Note 4 3 2" xfId="3465" xr:uid="{00000000-0005-0000-0000-00000D100000}"/>
    <cellStyle name="Note 4 3 2 2" xfId="4122" xr:uid="{00000000-0005-0000-0000-00000E100000}"/>
    <cellStyle name="Note 4 3 2 2 2" xfId="5346" xr:uid="{00000000-0005-0000-0000-00000F100000}"/>
    <cellStyle name="Note 4 3 3" xfId="3800" xr:uid="{00000000-0005-0000-0000-000010100000}"/>
    <cellStyle name="Note 4 3 3 2" xfId="4357" xr:uid="{00000000-0005-0000-0000-000011100000}"/>
    <cellStyle name="Note 4 4" xfId="2955" xr:uid="{00000000-0005-0000-0000-000012100000}"/>
    <cellStyle name="Note 4 4 2" xfId="3466" xr:uid="{00000000-0005-0000-0000-000013100000}"/>
    <cellStyle name="Note 4 4 2 2" xfId="4123" xr:uid="{00000000-0005-0000-0000-000014100000}"/>
    <cellStyle name="Note 4 4 2 2 2" xfId="5347" xr:uid="{00000000-0005-0000-0000-000015100000}"/>
    <cellStyle name="Note 4 4 3" xfId="3801" xr:uid="{00000000-0005-0000-0000-000016100000}"/>
    <cellStyle name="Note 4 4 3 2" xfId="4356" xr:uid="{00000000-0005-0000-0000-000017100000}"/>
    <cellStyle name="Note 4 5" xfId="2956" xr:uid="{00000000-0005-0000-0000-000018100000}"/>
    <cellStyle name="Note 4 5 2" xfId="3467" xr:uid="{00000000-0005-0000-0000-000019100000}"/>
    <cellStyle name="Note 4 5 2 2" xfId="4124" xr:uid="{00000000-0005-0000-0000-00001A100000}"/>
    <cellStyle name="Note 4 5 2 2 2" xfId="5348" xr:uid="{00000000-0005-0000-0000-00001B100000}"/>
    <cellStyle name="Note 4 5 3" xfId="3802" xr:uid="{00000000-0005-0000-0000-00001C100000}"/>
    <cellStyle name="Note 4 5 3 2" xfId="4355" xr:uid="{00000000-0005-0000-0000-00001D100000}"/>
    <cellStyle name="Note 4 6" xfId="2957" xr:uid="{00000000-0005-0000-0000-00001E100000}"/>
    <cellStyle name="Note 4 6 2" xfId="3468" xr:uid="{00000000-0005-0000-0000-00001F100000}"/>
    <cellStyle name="Note 4 6 2 2" xfId="4125" xr:uid="{00000000-0005-0000-0000-000020100000}"/>
    <cellStyle name="Note 4 6 2 2 2" xfId="5349" xr:uid="{00000000-0005-0000-0000-000021100000}"/>
    <cellStyle name="Note 4 6 3" xfId="3803" xr:uid="{00000000-0005-0000-0000-000022100000}"/>
    <cellStyle name="Note 4 6 3 2" xfId="4354" xr:uid="{00000000-0005-0000-0000-000023100000}"/>
    <cellStyle name="Note 4 7" xfId="2958" xr:uid="{00000000-0005-0000-0000-000024100000}"/>
    <cellStyle name="Note 4 7 2" xfId="3469" xr:uid="{00000000-0005-0000-0000-000025100000}"/>
    <cellStyle name="Note 4 7 2 2" xfId="4126" xr:uid="{00000000-0005-0000-0000-000026100000}"/>
    <cellStyle name="Note 4 7 2 2 2" xfId="5350" xr:uid="{00000000-0005-0000-0000-000027100000}"/>
    <cellStyle name="Note 4 7 3" xfId="3804" xr:uid="{00000000-0005-0000-0000-000028100000}"/>
    <cellStyle name="Note 4 7 3 2" xfId="4353" xr:uid="{00000000-0005-0000-0000-000029100000}"/>
    <cellStyle name="Note 4 8" xfId="2959" xr:uid="{00000000-0005-0000-0000-00002A100000}"/>
    <cellStyle name="Note 4 8 2" xfId="3470" xr:uid="{00000000-0005-0000-0000-00002B100000}"/>
    <cellStyle name="Note 4 8 2 2" xfId="4127" xr:uid="{00000000-0005-0000-0000-00002C100000}"/>
    <cellStyle name="Note 4 8 2 2 2" xfId="5351" xr:uid="{00000000-0005-0000-0000-00002D100000}"/>
    <cellStyle name="Note 4 8 3" xfId="3805" xr:uid="{00000000-0005-0000-0000-00002E100000}"/>
    <cellStyle name="Note 4 8 3 2" xfId="4352" xr:uid="{00000000-0005-0000-0000-00002F100000}"/>
    <cellStyle name="Note 4 9" xfId="2960" xr:uid="{00000000-0005-0000-0000-000030100000}"/>
    <cellStyle name="Note 4 9 2" xfId="3471" xr:uid="{00000000-0005-0000-0000-000031100000}"/>
    <cellStyle name="Note 4 9 2 2" xfId="4128" xr:uid="{00000000-0005-0000-0000-000032100000}"/>
    <cellStyle name="Note 4 9 2 2 2" xfId="5352" xr:uid="{00000000-0005-0000-0000-000033100000}"/>
    <cellStyle name="Note 4 9 3" xfId="3806" xr:uid="{00000000-0005-0000-0000-000034100000}"/>
    <cellStyle name="Note 4 9 3 2" xfId="4351" xr:uid="{00000000-0005-0000-0000-000035100000}"/>
    <cellStyle name="Note 5" xfId="2961" xr:uid="{00000000-0005-0000-0000-000036100000}"/>
    <cellStyle name="Note 5 10" xfId="2962" xr:uid="{00000000-0005-0000-0000-000037100000}"/>
    <cellStyle name="Note 5 10 2" xfId="3473" xr:uid="{00000000-0005-0000-0000-000038100000}"/>
    <cellStyle name="Note 5 10 2 2" xfId="4130" xr:uid="{00000000-0005-0000-0000-000039100000}"/>
    <cellStyle name="Note 5 10 2 2 2" xfId="5354" xr:uid="{00000000-0005-0000-0000-00003A100000}"/>
    <cellStyle name="Note 5 10 3" xfId="3808" xr:uid="{00000000-0005-0000-0000-00003B100000}"/>
    <cellStyle name="Note 5 10 3 2" xfId="4349" xr:uid="{00000000-0005-0000-0000-00003C100000}"/>
    <cellStyle name="Note 5 11" xfId="2963" xr:uid="{00000000-0005-0000-0000-00003D100000}"/>
    <cellStyle name="Note 5 11 2" xfId="3474" xr:uid="{00000000-0005-0000-0000-00003E100000}"/>
    <cellStyle name="Note 5 11 2 2" xfId="4131" xr:uid="{00000000-0005-0000-0000-00003F100000}"/>
    <cellStyle name="Note 5 11 2 2 2" xfId="5355" xr:uid="{00000000-0005-0000-0000-000040100000}"/>
    <cellStyle name="Note 5 11 3" xfId="3809" xr:uid="{00000000-0005-0000-0000-000041100000}"/>
    <cellStyle name="Note 5 11 3 2" xfId="4348" xr:uid="{00000000-0005-0000-0000-000042100000}"/>
    <cellStyle name="Note 5 12" xfId="3472" xr:uid="{00000000-0005-0000-0000-000043100000}"/>
    <cellStyle name="Note 5 12 2" xfId="4129" xr:uid="{00000000-0005-0000-0000-000044100000}"/>
    <cellStyle name="Note 5 12 2 2" xfId="5353" xr:uid="{00000000-0005-0000-0000-000045100000}"/>
    <cellStyle name="Note 5 13" xfId="3807" xr:uid="{00000000-0005-0000-0000-000046100000}"/>
    <cellStyle name="Note 5 13 2" xfId="4350" xr:uid="{00000000-0005-0000-0000-000047100000}"/>
    <cellStyle name="Note 5 2" xfId="2964" xr:uid="{00000000-0005-0000-0000-000048100000}"/>
    <cellStyle name="Note 5 2 2" xfId="3475" xr:uid="{00000000-0005-0000-0000-000049100000}"/>
    <cellStyle name="Note 5 2 2 2" xfId="4132" xr:uid="{00000000-0005-0000-0000-00004A100000}"/>
    <cellStyle name="Note 5 2 2 2 2" xfId="5356" xr:uid="{00000000-0005-0000-0000-00004B100000}"/>
    <cellStyle name="Note 5 2 3" xfId="3810" xr:uid="{00000000-0005-0000-0000-00004C100000}"/>
    <cellStyle name="Note 5 2 3 2" xfId="4347" xr:uid="{00000000-0005-0000-0000-00004D100000}"/>
    <cellStyle name="Note 5 3" xfId="2965" xr:uid="{00000000-0005-0000-0000-00004E100000}"/>
    <cellStyle name="Note 5 3 2" xfId="3476" xr:uid="{00000000-0005-0000-0000-00004F100000}"/>
    <cellStyle name="Note 5 3 2 2" xfId="4133" xr:uid="{00000000-0005-0000-0000-000050100000}"/>
    <cellStyle name="Note 5 3 2 2 2" xfId="5357" xr:uid="{00000000-0005-0000-0000-000051100000}"/>
    <cellStyle name="Note 5 3 3" xfId="3811" xr:uid="{00000000-0005-0000-0000-000052100000}"/>
    <cellStyle name="Note 5 3 3 2" xfId="4346" xr:uid="{00000000-0005-0000-0000-000053100000}"/>
    <cellStyle name="Note 5 4" xfId="2966" xr:uid="{00000000-0005-0000-0000-000054100000}"/>
    <cellStyle name="Note 5 4 2" xfId="3477" xr:uid="{00000000-0005-0000-0000-000055100000}"/>
    <cellStyle name="Note 5 4 2 2" xfId="4134" xr:uid="{00000000-0005-0000-0000-000056100000}"/>
    <cellStyle name="Note 5 4 2 2 2" xfId="5358" xr:uid="{00000000-0005-0000-0000-000057100000}"/>
    <cellStyle name="Note 5 4 3" xfId="3812" xr:uid="{00000000-0005-0000-0000-000058100000}"/>
    <cellStyle name="Note 5 4 3 2" xfId="4345" xr:uid="{00000000-0005-0000-0000-000059100000}"/>
    <cellStyle name="Note 5 5" xfId="2967" xr:uid="{00000000-0005-0000-0000-00005A100000}"/>
    <cellStyle name="Note 5 5 2" xfId="3478" xr:uid="{00000000-0005-0000-0000-00005B100000}"/>
    <cellStyle name="Note 5 5 2 2" xfId="4135" xr:uid="{00000000-0005-0000-0000-00005C100000}"/>
    <cellStyle name="Note 5 5 2 2 2" xfId="5359" xr:uid="{00000000-0005-0000-0000-00005D100000}"/>
    <cellStyle name="Note 5 5 3" xfId="3813" xr:uid="{00000000-0005-0000-0000-00005E100000}"/>
    <cellStyle name="Note 5 5 3 2" xfId="5041" xr:uid="{00000000-0005-0000-0000-00005F100000}"/>
    <cellStyle name="Note 5 6" xfId="2968" xr:uid="{00000000-0005-0000-0000-000060100000}"/>
    <cellStyle name="Note 5 6 2" xfId="3479" xr:uid="{00000000-0005-0000-0000-000061100000}"/>
    <cellStyle name="Note 5 6 2 2" xfId="4136" xr:uid="{00000000-0005-0000-0000-000062100000}"/>
    <cellStyle name="Note 5 6 2 2 2" xfId="5360" xr:uid="{00000000-0005-0000-0000-000063100000}"/>
    <cellStyle name="Note 5 6 3" xfId="3814" xr:uid="{00000000-0005-0000-0000-000064100000}"/>
    <cellStyle name="Note 5 6 3 2" xfId="5042" xr:uid="{00000000-0005-0000-0000-000065100000}"/>
    <cellStyle name="Note 5 7" xfId="2969" xr:uid="{00000000-0005-0000-0000-000066100000}"/>
    <cellStyle name="Note 5 7 2" xfId="3480" xr:uid="{00000000-0005-0000-0000-000067100000}"/>
    <cellStyle name="Note 5 7 2 2" xfId="4137" xr:uid="{00000000-0005-0000-0000-000068100000}"/>
    <cellStyle name="Note 5 7 2 2 2" xfId="5361" xr:uid="{00000000-0005-0000-0000-000069100000}"/>
    <cellStyle name="Note 5 7 3" xfId="3815" xr:uid="{00000000-0005-0000-0000-00006A100000}"/>
    <cellStyle name="Note 5 7 3 2" xfId="5043" xr:uid="{00000000-0005-0000-0000-00006B100000}"/>
    <cellStyle name="Note 5 8" xfId="2970" xr:uid="{00000000-0005-0000-0000-00006C100000}"/>
    <cellStyle name="Note 5 8 2" xfId="3481" xr:uid="{00000000-0005-0000-0000-00006D100000}"/>
    <cellStyle name="Note 5 8 2 2" xfId="4138" xr:uid="{00000000-0005-0000-0000-00006E100000}"/>
    <cellStyle name="Note 5 8 2 2 2" xfId="5362" xr:uid="{00000000-0005-0000-0000-00006F100000}"/>
    <cellStyle name="Note 5 8 3" xfId="3816" xr:uid="{00000000-0005-0000-0000-000070100000}"/>
    <cellStyle name="Note 5 8 3 2" xfId="5044" xr:uid="{00000000-0005-0000-0000-000071100000}"/>
    <cellStyle name="Note 5 9" xfId="2971" xr:uid="{00000000-0005-0000-0000-000072100000}"/>
    <cellStyle name="Note 5 9 2" xfId="3482" xr:uid="{00000000-0005-0000-0000-000073100000}"/>
    <cellStyle name="Note 5 9 2 2" xfId="4139" xr:uid="{00000000-0005-0000-0000-000074100000}"/>
    <cellStyle name="Note 5 9 2 2 2" xfId="5363" xr:uid="{00000000-0005-0000-0000-000075100000}"/>
    <cellStyle name="Note 5 9 3" xfId="3817" xr:uid="{00000000-0005-0000-0000-000076100000}"/>
    <cellStyle name="Note 5 9 3 2" xfId="5045" xr:uid="{00000000-0005-0000-0000-000077100000}"/>
    <cellStyle name="Note 6" xfId="2972" xr:uid="{00000000-0005-0000-0000-000078100000}"/>
    <cellStyle name="Note 6 10" xfId="2973" xr:uid="{00000000-0005-0000-0000-000079100000}"/>
    <cellStyle name="Note 6 10 2" xfId="3484" xr:uid="{00000000-0005-0000-0000-00007A100000}"/>
    <cellStyle name="Note 6 10 2 2" xfId="4141" xr:uid="{00000000-0005-0000-0000-00007B100000}"/>
    <cellStyle name="Note 6 10 2 2 2" xfId="5365" xr:uid="{00000000-0005-0000-0000-00007C100000}"/>
    <cellStyle name="Note 6 10 3" xfId="3819" xr:uid="{00000000-0005-0000-0000-00007D100000}"/>
    <cellStyle name="Note 6 10 3 2" xfId="5047" xr:uid="{00000000-0005-0000-0000-00007E100000}"/>
    <cellStyle name="Note 6 11" xfId="2974" xr:uid="{00000000-0005-0000-0000-00007F100000}"/>
    <cellStyle name="Note 6 11 2" xfId="3485" xr:uid="{00000000-0005-0000-0000-000080100000}"/>
    <cellStyle name="Note 6 11 2 2" xfId="4142" xr:uid="{00000000-0005-0000-0000-000081100000}"/>
    <cellStyle name="Note 6 11 2 2 2" xfId="5366" xr:uid="{00000000-0005-0000-0000-000082100000}"/>
    <cellStyle name="Note 6 11 3" xfId="3820" xr:uid="{00000000-0005-0000-0000-000083100000}"/>
    <cellStyle name="Note 6 11 3 2" xfId="5048" xr:uid="{00000000-0005-0000-0000-000084100000}"/>
    <cellStyle name="Note 6 12" xfId="3483" xr:uid="{00000000-0005-0000-0000-000085100000}"/>
    <cellStyle name="Note 6 12 2" xfId="4140" xr:uid="{00000000-0005-0000-0000-000086100000}"/>
    <cellStyle name="Note 6 12 2 2" xfId="5364" xr:uid="{00000000-0005-0000-0000-000087100000}"/>
    <cellStyle name="Note 6 13" xfId="3818" xr:uid="{00000000-0005-0000-0000-000088100000}"/>
    <cellStyle name="Note 6 13 2" xfId="5046" xr:uid="{00000000-0005-0000-0000-000089100000}"/>
    <cellStyle name="Note 6 2" xfId="2975" xr:uid="{00000000-0005-0000-0000-00008A100000}"/>
    <cellStyle name="Note 6 2 2" xfId="3486" xr:uid="{00000000-0005-0000-0000-00008B100000}"/>
    <cellStyle name="Note 6 2 2 2" xfId="4143" xr:uid="{00000000-0005-0000-0000-00008C100000}"/>
    <cellStyle name="Note 6 2 2 2 2" xfId="5367" xr:uid="{00000000-0005-0000-0000-00008D100000}"/>
    <cellStyle name="Note 6 2 3" xfId="3821" xr:uid="{00000000-0005-0000-0000-00008E100000}"/>
    <cellStyle name="Note 6 2 3 2" xfId="5049" xr:uid="{00000000-0005-0000-0000-00008F100000}"/>
    <cellStyle name="Note 6 3" xfId="2976" xr:uid="{00000000-0005-0000-0000-000090100000}"/>
    <cellStyle name="Note 6 3 2" xfId="3487" xr:uid="{00000000-0005-0000-0000-000091100000}"/>
    <cellStyle name="Note 6 3 2 2" xfId="4144" xr:uid="{00000000-0005-0000-0000-000092100000}"/>
    <cellStyle name="Note 6 3 2 2 2" xfId="5368" xr:uid="{00000000-0005-0000-0000-000093100000}"/>
    <cellStyle name="Note 6 3 3" xfId="3822" xr:uid="{00000000-0005-0000-0000-000094100000}"/>
    <cellStyle name="Note 6 3 3 2" xfId="5050" xr:uid="{00000000-0005-0000-0000-000095100000}"/>
    <cellStyle name="Note 6 4" xfId="2977" xr:uid="{00000000-0005-0000-0000-000096100000}"/>
    <cellStyle name="Note 6 4 2" xfId="3488" xr:uid="{00000000-0005-0000-0000-000097100000}"/>
    <cellStyle name="Note 6 4 2 2" xfId="4145" xr:uid="{00000000-0005-0000-0000-000098100000}"/>
    <cellStyle name="Note 6 4 2 2 2" xfId="5369" xr:uid="{00000000-0005-0000-0000-000099100000}"/>
    <cellStyle name="Note 6 4 3" xfId="3823" xr:uid="{00000000-0005-0000-0000-00009A100000}"/>
    <cellStyle name="Note 6 4 3 2" xfId="5051" xr:uid="{00000000-0005-0000-0000-00009B100000}"/>
    <cellStyle name="Note 6 5" xfId="2978" xr:uid="{00000000-0005-0000-0000-00009C100000}"/>
    <cellStyle name="Note 6 5 2" xfId="3489" xr:uid="{00000000-0005-0000-0000-00009D100000}"/>
    <cellStyle name="Note 6 5 2 2" xfId="4146" xr:uid="{00000000-0005-0000-0000-00009E100000}"/>
    <cellStyle name="Note 6 5 2 2 2" xfId="5370" xr:uid="{00000000-0005-0000-0000-00009F100000}"/>
    <cellStyle name="Note 6 5 3" xfId="3824" xr:uid="{00000000-0005-0000-0000-0000A0100000}"/>
    <cellStyle name="Note 6 5 3 2" xfId="5052" xr:uid="{00000000-0005-0000-0000-0000A1100000}"/>
    <cellStyle name="Note 6 6" xfId="2979" xr:uid="{00000000-0005-0000-0000-0000A2100000}"/>
    <cellStyle name="Note 6 6 2" xfId="3490" xr:uid="{00000000-0005-0000-0000-0000A3100000}"/>
    <cellStyle name="Note 6 6 2 2" xfId="4147" xr:uid="{00000000-0005-0000-0000-0000A4100000}"/>
    <cellStyle name="Note 6 6 2 2 2" xfId="5371" xr:uid="{00000000-0005-0000-0000-0000A5100000}"/>
    <cellStyle name="Note 6 6 3" xfId="3825" xr:uid="{00000000-0005-0000-0000-0000A6100000}"/>
    <cellStyle name="Note 6 6 3 2" xfId="5053" xr:uid="{00000000-0005-0000-0000-0000A7100000}"/>
    <cellStyle name="Note 6 7" xfId="2980" xr:uid="{00000000-0005-0000-0000-0000A8100000}"/>
    <cellStyle name="Note 6 7 2" xfId="3491" xr:uid="{00000000-0005-0000-0000-0000A9100000}"/>
    <cellStyle name="Note 6 7 2 2" xfId="4148" xr:uid="{00000000-0005-0000-0000-0000AA100000}"/>
    <cellStyle name="Note 6 7 2 2 2" xfId="5372" xr:uid="{00000000-0005-0000-0000-0000AB100000}"/>
    <cellStyle name="Note 6 7 3" xfId="3826" xr:uid="{00000000-0005-0000-0000-0000AC100000}"/>
    <cellStyle name="Note 6 7 3 2" xfId="5054" xr:uid="{00000000-0005-0000-0000-0000AD100000}"/>
    <cellStyle name="Note 6 8" xfId="2981" xr:uid="{00000000-0005-0000-0000-0000AE100000}"/>
    <cellStyle name="Note 6 8 2" xfId="3492" xr:uid="{00000000-0005-0000-0000-0000AF100000}"/>
    <cellStyle name="Note 6 8 2 2" xfId="4149" xr:uid="{00000000-0005-0000-0000-0000B0100000}"/>
    <cellStyle name="Note 6 8 2 2 2" xfId="5373" xr:uid="{00000000-0005-0000-0000-0000B1100000}"/>
    <cellStyle name="Note 6 8 3" xfId="3827" xr:uid="{00000000-0005-0000-0000-0000B2100000}"/>
    <cellStyle name="Note 6 8 3 2" xfId="5055" xr:uid="{00000000-0005-0000-0000-0000B3100000}"/>
    <cellStyle name="Note 6 9" xfId="2982" xr:uid="{00000000-0005-0000-0000-0000B4100000}"/>
    <cellStyle name="Note 6 9 2" xfId="3493" xr:uid="{00000000-0005-0000-0000-0000B5100000}"/>
    <cellStyle name="Note 6 9 2 2" xfId="4150" xr:uid="{00000000-0005-0000-0000-0000B6100000}"/>
    <cellStyle name="Note 6 9 2 2 2" xfId="5374" xr:uid="{00000000-0005-0000-0000-0000B7100000}"/>
    <cellStyle name="Note 6 9 3" xfId="3828" xr:uid="{00000000-0005-0000-0000-0000B8100000}"/>
    <cellStyle name="Note 6 9 3 2" xfId="5056" xr:uid="{00000000-0005-0000-0000-0000B9100000}"/>
    <cellStyle name="Note 7" xfId="2983" xr:uid="{00000000-0005-0000-0000-0000BA100000}"/>
    <cellStyle name="Note 7 2" xfId="3494" xr:uid="{00000000-0005-0000-0000-0000BB100000}"/>
    <cellStyle name="Note 7 2 2" xfId="4151" xr:uid="{00000000-0005-0000-0000-0000BC100000}"/>
    <cellStyle name="Note 7 2 2 2" xfId="5375" xr:uid="{00000000-0005-0000-0000-0000BD100000}"/>
    <cellStyle name="Note 7 3" xfId="3829" xr:uid="{00000000-0005-0000-0000-0000BE100000}"/>
    <cellStyle name="Note 7 3 2" xfId="5057" xr:uid="{00000000-0005-0000-0000-0000BF100000}"/>
    <cellStyle name="Note 8" xfId="2984" xr:uid="{00000000-0005-0000-0000-0000C0100000}"/>
    <cellStyle name="Note 8 2" xfId="3495" xr:uid="{00000000-0005-0000-0000-0000C1100000}"/>
    <cellStyle name="Note 8 2 2" xfId="4152" xr:uid="{00000000-0005-0000-0000-0000C2100000}"/>
    <cellStyle name="Note 8 2 2 2" xfId="5376" xr:uid="{00000000-0005-0000-0000-0000C3100000}"/>
    <cellStyle name="Note 8 3" xfId="3830" xr:uid="{00000000-0005-0000-0000-0000C4100000}"/>
    <cellStyle name="Note 8 3 2" xfId="5058" xr:uid="{00000000-0005-0000-0000-0000C5100000}"/>
    <cellStyle name="Note 9" xfId="2985" xr:uid="{00000000-0005-0000-0000-0000C6100000}"/>
    <cellStyle name="Note 9 2" xfId="3496" xr:uid="{00000000-0005-0000-0000-0000C7100000}"/>
    <cellStyle name="Note 9 2 2" xfId="4153" xr:uid="{00000000-0005-0000-0000-0000C8100000}"/>
    <cellStyle name="Note 9 2 2 2" xfId="5377" xr:uid="{00000000-0005-0000-0000-0000C9100000}"/>
    <cellStyle name="Note 9 3" xfId="3831" xr:uid="{00000000-0005-0000-0000-0000CA100000}"/>
    <cellStyle name="Note 9 3 2" xfId="5059" xr:uid="{00000000-0005-0000-0000-0000CB100000}"/>
    <cellStyle name="num_note" xfId="3254" xr:uid="{00000000-0005-0000-0000-0000CC100000}"/>
    <cellStyle name="Nuovo" xfId="2986" xr:uid="{00000000-0005-0000-0000-0000CD100000}"/>
    <cellStyle name="Nuovo 2" xfId="4329" xr:uid="{00000000-0005-0000-0000-0000CE100000}"/>
    <cellStyle name="Összesen" xfId="51" xr:uid="{00000000-0005-0000-0000-0000CF100000}"/>
    <cellStyle name="Összesen 2" xfId="3644" xr:uid="{00000000-0005-0000-0000-0000D0100000}"/>
    <cellStyle name="Összesen 2 2" xfId="4522" xr:uid="{00000000-0005-0000-0000-0000D1100000}"/>
    <cellStyle name="Összesen 2 3" xfId="4510" xr:uid="{00000000-0005-0000-0000-0000D2100000}"/>
    <cellStyle name="Output 10" xfId="2987" xr:uid="{00000000-0005-0000-0000-0000D3100000}"/>
    <cellStyle name="Output 10 2" xfId="3497" xr:uid="{00000000-0005-0000-0000-0000D4100000}"/>
    <cellStyle name="Output 10 2 2" xfId="4154" xr:uid="{00000000-0005-0000-0000-0000D5100000}"/>
    <cellStyle name="Output 10 2 2 2" xfId="4902" xr:uid="{00000000-0005-0000-0000-0000D6100000}"/>
    <cellStyle name="Output 10 2 2 3" xfId="5378" xr:uid="{00000000-0005-0000-0000-0000D7100000}"/>
    <cellStyle name="Output 10 3" xfId="3832" xr:uid="{00000000-0005-0000-0000-0000D8100000}"/>
    <cellStyle name="Output 10 3 2" xfId="4646" xr:uid="{00000000-0005-0000-0000-0000D9100000}"/>
    <cellStyle name="Output 10 3 3" xfId="5060" xr:uid="{00000000-0005-0000-0000-0000DA100000}"/>
    <cellStyle name="Output 2" xfId="2988" xr:uid="{00000000-0005-0000-0000-0000DB100000}"/>
    <cellStyle name="Output 2 10" xfId="2989" xr:uid="{00000000-0005-0000-0000-0000DC100000}"/>
    <cellStyle name="Output 2 10 2" xfId="3499" xr:uid="{00000000-0005-0000-0000-0000DD100000}"/>
    <cellStyle name="Output 2 10 2 2" xfId="4156" xr:uid="{00000000-0005-0000-0000-0000DE100000}"/>
    <cellStyle name="Output 2 10 2 2 2" xfId="4904" xr:uid="{00000000-0005-0000-0000-0000DF100000}"/>
    <cellStyle name="Output 2 10 2 2 3" xfId="5380" xr:uid="{00000000-0005-0000-0000-0000E0100000}"/>
    <cellStyle name="Output 2 10 3" xfId="3834" xr:uid="{00000000-0005-0000-0000-0000E1100000}"/>
    <cellStyle name="Output 2 10 3 2" xfId="4648" xr:uid="{00000000-0005-0000-0000-0000E2100000}"/>
    <cellStyle name="Output 2 10 3 3" xfId="5062" xr:uid="{00000000-0005-0000-0000-0000E3100000}"/>
    <cellStyle name="Output 2 11" xfId="2990" xr:uid="{00000000-0005-0000-0000-0000E4100000}"/>
    <cellStyle name="Output 2 11 2" xfId="3500" xr:uid="{00000000-0005-0000-0000-0000E5100000}"/>
    <cellStyle name="Output 2 11 2 2" xfId="4157" xr:uid="{00000000-0005-0000-0000-0000E6100000}"/>
    <cellStyle name="Output 2 11 2 2 2" xfId="4905" xr:uid="{00000000-0005-0000-0000-0000E7100000}"/>
    <cellStyle name="Output 2 11 2 2 3" xfId="5381" xr:uid="{00000000-0005-0000-0000-0000E8100000}"/>
    <cellStyle name="Output 2 11 3" xfId="3835" xr:uid="{00000000-0005-0000-0000-0000E9100000}"/>
    <cellStyle name="Output 2 11 3 2" xfId="4649" xr:uid="{00000000-0005-0000-0000-0000EA100000}"/>
    <cellStyle name="Output 2 11 3 3" xfId="5063" xr:uid="{00000000-0005-0000-0000-0000EB100000}"/>
    <cellStyle name="Output 2 12" xfId="3498" xr:uid="{00000000-0005-0000-0000-0000EC100000}"/>
    <cellStyle name="Output 2 12 2" xfId="4155" xr:uid="{00000000-0005-0000-0000-0000ED100000}"/>
    <cellStyle name="Output 2 12 2 2" xfId="4903" xr:uid="{00000000-0005-0000-0000-0000EE100000}"/>
    <cellStyle name="Output 2 12 2 3" xfId="5379" xr:uid="{00000000-0005-0000-0000-0000EF100000}"/>
    <cellStyle name="Output 2 13" xfId="3833" xr:uid="{00000000-0005-0000-0000-0000F0100000}"/>
    <cellStyle name="Output 2 13 2" xfId="4647" xr:uid="{00000000-0005-0000-0000-0000F1100000}"/>
    <cellStyle name="Output 2 13 3" xfId="5061" xr:uid="{00000000-0005-0000-0000-0000F2100000}"/>
    <cellStyle name="Output 2 2" xfId="2991" xr:uid="{00000000-0005-0000-0000-0000F3100000}"/>
    <cellStyle name="Output 2 2 2" xfId="3501" xr:uid="{00000000-0005-0000-0000-0000F4100000}"/>
    <cellStyle name="Output 2 2 2 2" xfId="4158" xr:uid="{00000000-0005-0000-0000-0000F5100000}"/>
    <cellStyle name="Output 2 2 2 2 2" xfId="4906" xr:uid="{00000000-0005-0000-0000-0000F6100000}"/>
    <cellStyle name="Output 2 2 2 2 3" xfId="5382" xr:uid="{00000000-0005-0000-0000-0000F7100000}"/>
    <cellStyle name="Output 2 2 3" xfId="3836" xr:uid="{00000000-0005-0000-0000-0000F8100000}"/>
    <cellStyle name="Output 2 2 3 2" xfId="4650" xr:uid="{00000000-0005-0000-0000-0000F9100000}"/>
    <cellStyle name="Output 2 2 3 3" xfId="5064" xr:uid="{00000000-0005-0000-0000-0000FA100000}"/>
    <cellStyle name="Output 2 3" xfId="2992" xr:uid="{00000000-0005-0000-0000-0000FB100000}"/>
    <cellStyle name="Output 2 3 2" xfId="3502" xr:uid="{00000000-0005-0000-0000-0000FC100000}"/>
    <cellStyle name="Output 2 3 2 2" xfId="4159" xr:uid="{00000000-0005-0000-0000-0000FD100000}"/>
    <cellStyle name="Output 2 3 2 2 2" xfId="4907" xr:uid="{00000000-0005-0000-0000-0000FE100000}"/>
    <cellStyle name="Output 2 3 2 2 3" xfId="5383" xr:uid="{00000000-0005-0000-0000-0000FF100000}"/>
    <cellStyle name="Output 2 3 3" xfId="3837" xr:uid="{00000000-0005-0000-0000-000000110000}"/>
    <cellStyle name="Output 2 3 3 2" xfId="4651" xr:uid="{00000000-0005-0000-0000-000001110000}"/>
    <cellStyle name="Output 2 3 3 3" xfId="5065" xr:uid="{00000000-0005-0000-0000-000002110000}"/>
    <cellStyle name="Output 2 4" xfId="2993" xr:uid="{00000000-0005-0000-0000-000003110000}"/>
    <cellStyle name="Output 2 4 2" xfId="3503" xr:uid="{00000000-0005-0000-0000-000004110000}"/>
    <cellStyle name="Output 2 4 2 2" xfId="4160" xr:uid="{00000000-0005-0000-0000-000005110000}"/>
    <cellStyle name="Output 2 4 2 2 2" xfId="4908" xr:uid="{00000000-0005-0000-0000-000006110000}"/>
    <cellStyle name="Output 2 4 2 2 3" xfId="5384" xr:uid="{00000000-0005-0000-0000-000007110000}"/>
    <cellStyle name="Output 2 4 3" xfId="3838" xr:uid="{00000000-0005-0000-0000-000008110000}"/>
    <cellStyle name="Output 2 4 3 2" xfId="4652" xr:uid="{00000000-0005-0000-0000-000009110000}"/>
    <cellStyle name="Output 2 4 3 3" xfId="5066" xr:uid="{00000000-0005-0000-0000-00000A110000}"/>
    <cellStyle name="Output 2 5" xfId="2994" xr:uid="{00000000-0005-0000-0000-00000B110000}"/>
    <cellStyle name="Output 2 5 2" xfId="3504" xr:uid="{00000000-0005-0000-0000-00000C110000}"/>
    <cellStyle name="Output 2 5 2 2" xfId="4161" xr:uid="{00000000-0005-0000-0000-00000D110000}"/>
    <cellStyle name="Output 2 5 2 2 2" xfId="4909" xr:uid="{00000000-0005-0000-0000-00000E110000}"/>
    <cellStyle name="Output 2 5 2 2 3" xfId="5385" xr:uid="{00000000-0005-0000-0000-00000F110000}"/>
    <cellStyle name="Output 2 5 3" xfId="3839" xr:uid="{00000000-0005-0000-0000-000010110000}"/>
    <cellStyle name="Output 2 5 3 2" xfId="4653" xr:uid="{00000000-0005-0000-0000-000011110000}"/>
    <cellStyle name="Output 2 5 3 3" xfId="5067" xr:uid="{00000000-0005-0000-0000-000012110000}"/>
    <cellStyle name="Output 2 6" xfId="2995" xr:uid="{00000000-0005-0000-0000-000013110000}"/>
    <cellStyle name="Output 2 6 2" xfId="3505" xr:uid="{00000000-0005-0000-0000-000014110000}"/>
    <cellStyle name="Output 2 6 2 2" xfId="4162" xr:uid="{00000000-0005-0000-0000-000015110000}"/>
    <cellStyle name="Output 2 6 2 2 2" xfId="4910" xr:uid="{00000000-0005-0000-0000-000016110000}"/>
    <cellStyle name="Output 2 6 2 2 3" xfId="5386" xr:uid="{00000000-0005-0000-0000-000017110000}"/>
    <cellStyle name="Output 2 6 3" xfId="3840" xr:uid="{00000000-0005-0000-0000-000018110000}"/>
    <cellStyle name="Output 2 6 3 2" xfId="4654" xr:uid="{00000000-0005-0000-0000-000019110000}"/>
    <cellStyle name="Output 2 6 3 3" xfId="5068" xr:uid="{00000000-0005-0000-0000-00001A110000}"/>
    <cellStyle name="Output 2 7" xfId="2996" xr:uid="{00000000-0005-0000-0000-00001B110000}"/>
    <cellStyle name="Output 2 7 2" xfId="3506" xr:uid="{00000000-0005-0000-0000-00001C110000}"/>
    <cellStyle name="Output 2 7 2 2" xfId="4163" xr:uid="{00000000-0005-0000-0000-00001D110000}"/>
    <cellStyle name="Output 2 7 2 2 2" xfId="4911" xr:uid="{00000000-0005-0000-0000-00001E110000}"/>
    <cellStyle name="Output 2 7 2 2 3" xfId="5387" xr:uid="{00000000-0005-0000-0000-00001F110000}"/>
    <cellStyle name="Output 2 7 3" xfId="3841" xr:uid="{00000000-0005-0000-0000-000020110000}"/>
    <cellStyle name="Output 2 7 3 2" xfId="4655" xr:uid="{00000000-0005-0000-0000-000021110000}"/>
    <cellStyle name="Output 2 7 3 3" xfId="5069" xr:uid="{00000000-0005-0000-0000-000022110000}"/>
    <cellStyle name="Output 2 8" xfId="2997" xr:uid="{00000000-0005-0000-0000-000023110000}"/>
    <cellStyle name="Output 2 8 2" xfId="3507" xr:uid="{00000000-0005-0000-0000-000024110000}"/>
    <cellStyle name="Output 2 8 2 2" xfId="4164" xr:uid="{00000000-0005-0000-0000-000025110000}"/>
    <cellStyle name="Output 2 8 2 2 2" xfId="4912" xr:uid="{00000000-0005-0000-0000-000026110000}"/>
    <cellStyle name="Output 2 8 2 2 3" xfId="5388" xr:uid="{00000000-0005-0000-0000-000027110000}"/>
    <cellStyle name="Output 2 8 3" xfId="3842" xr:uid="{00000000-0005-0000-0000-000028110000}"/>
    <cellStyle name="Output 2 8 3 2" xfId="4656" xr:uid="{00000000-0005-0000-0000-000029110000}"/>
    <cellStyle name="Output 2 8 3 3" xfId="5070" xr:uid="{00000000-0005-0000-0000-00002A110000}"/>
    <cellStyle name="Output 2 9" xfId="2998" xr:uid="{00000000-0005-0000-0000-00002B110000}"/>
    <cellStyle name="Output 2 9 2" xfId="3508" xr:uid="{00000000-0005-0000-0000-00002C110000}"/>
    <cellStyle name="Output 2 9 2 2" xfId="4165" xr:uid="{00000000-0005-0000-0000-00002D110000}"/>
    <cellStyle name="Output 2 9 2 2 2" xfId="4913" xr:uid="{00000000-0005-0000-0000-00002E110000}"/>
    <cellStyle name="Output 2 9 2 2 3" xfId="5389" xr:uid="{00000000-0005-0000-0000-00002F110000}"/>
    <cellStyle name="Output 2 9 3" xfId="3843" xr:uid="{00000000-0005-0000-0000-000030110000}"/>
    <cellStyle name="Output 2 9 3 2" xfId="4657" xr:uid="{00000000-0005-0000-0000-000031110000}"/>
    <cellStyle name="Output 2 9 3 3" xfId="5071" xr:uid="{00000000-0005-0000-0000-000032110000}"/>
    <cellStyle name="Output 3" xfId="2999" xr:uid="{00000000-0005-0000-0000-000033110000}"/>
    <cellStyle name="Output 3 10" xfId="3000" xr:uid="{00000000-0005-0000-0000-000034110000}"/>
    <cellStyle name="Output 3 10 2" xfId="3510" xr:uid="{00000000-0005-0000-0000-000035110000}"/>
    <cellStyle name="Output 3 10 2 2" xfId="4167" xr:uid="{00000000-0005-0000-0000-000036110000}"/>
    <cellStyle name="Output 3 10 2 2 2" xfId="4915" xr:uid="{00000000-0005-0000-0000-000037110000}"/>
    <cellStyle name="Output 3 10 2 2 3" xfId="5391" xr:uid="{00000000-0005-0000-0000-000038110000}"/>
    <cellStyle name="Output 3 10 3" xfId="3845" xr:uid="{00000000-0005-0000-0000-000039110000}"/>
    <cellStyle name="Output 3 10 3 2" xfId="4659" xr:uid="{00000000-0005-0000-0000-00003A110000}"/>
    <cellStyle name="Output 3 10 3 3" xfId="5073" xr:uid="{00000000-0005-0000-0000-00003B110000}"/>
    <cellStyle name="Output 3 11" xfId="3001" xr:uid="{00000000-0005-0000-0000-00003C110000}"/>
    <cellStyle name="Output 3 11 2" xfId="3511" xr:uid="{00000000-0005-0000-0000-00003D110000}"/>
    <cellStyle name="Output 3 11 2 2" xfId="4168" xr:uid="{00000000-0005-0000-0000-00003E110000}"/>
    <cellStyle name="Output 3 11 2 2 2" xfId="4916" xr:uid="{00000000-0005-0000-0000-00003F110000}"/>
    <cellStyle name="Output 3 11 2 2 3" xfId="5392" xr:uid="{00000000-0005-0000-0000-000040110000}"/>
    <cellStyle name="Output 3 11 3" xfId="3846" xr:uid="{00000000-0005-0000-0000-000041110000}"/>
    <cellStyle name="Output 3 11 3 2" xfId="4660" xr:uid="{00000000-0005-0000-0000-000042110000}"/>
    <cellStyle name="Output 3 11 3 3" xfId="5074" xr:uid="{00000000-0005-0000-0000-000043110000}"/>
    <cellStyle name="Output 3 12" xfId="3509" xr:uid="{00000000-0005-0000-0000-000044110000}"/>
    <cellStyle name="Output 3 12 2" xfId="4166" xr:uid="{00000000-0005-0000-0000-000045110000}"/>
    <cellStyle name="Output 3 12 2 2" xfId="4914" xr:uid="{00000000-0005-0000-0000-000046110000}"/>
    <cellStyle name="Output 3 12 2 3" xfId="5390" xr:uid="{00000000-0005-0000-0000-000047110000}"/>
    <cellStyle name="Output 3 13" xfId="3844" xr:uid="{00000000-0005-0000-0000-000048110000}"/>
    <cellStyle name="Output 3 13 2" xfId="4658" xr:uid="{00000000-0005-0000-0000-000049110000}"/>
    <cellStyle name="Output 3 13 3" xfId="5072" xr:uid="{00000000-0005-0000-0000-00004A110000}"/>
    <cellStyle name="Output 3 2" xfId="3002" xr:uid="{00000000-0005-0000-0000-00004B110000}"/>
    <cellStyle name="Output 3 2 2" xfId="3512" xr:uid="{00000000-0005-0000-0000-00004C110000}"/>
    <cellStyle name="Output 3 2 2 2" xfId="4169" xr:uid="{00000000-0005-0000-0000-00004D110000}"/>
    <cellStyle name="Output 3 2 2 2 2" xfId="4917" xr:uid="{00000000-0005-0000-0000-00004E110000}"/>
    <cellStyle name="Output 3 2 2 2 3" xfId="5393" xr:uid="{00000000-0005-0000-0000-00004F110000}"/>
    <cellStyle name="Output 3 2 3" xfId="3847" xr:uid="{00000000-0005-0000-0000-000050110000}"/>
    <cellStyle name="Output 3 2 3 2" xfId="4661" xr:uid="{00000000-0005-0000-0000-000051110000}"/>
    <cellStyle name="Output 3 2 3 3" xfId="5075" xr:uid="{00000000-0005-0000-0000-000052110000}"/>
    <cellStyle name="Output 3 3" xfId="3003" xr:uid="{00000000-0005-0000-0000-000053110000}"/>
    <cellStyle name="Output 3 3 2" xfId="3513" xr:uid="{00000000-0005-0000-0000-000054110000}"/>
    <cellStyle name="Output 3 3 2 2" xfId="4170" xr:uid="{00000000-0005-0000-0000-000055110000}"/>
    <cellStyle name="Output 3 3 2 2 2" xfId="4918" xr:uid="{00000000-0005-0000-0000-000056110000}"/>
    <cellStyle name="Output 3 3 2 2 3" xfId="5394" xr:uid="{00000000-0005-0000-0000-000057110000}"/>
    <cellStyle name="Output 3 3 3" xfId="3848" xr:uid="{00000000-0005-0000-0000-000058110000}"/>
    <cellStyle name="Output 3 3 3 2" xfId="4662" xr:uid="{00000000-0005-0000-0000-000059110000}"/>
    <cellStyle name="Output 3 3 3 3" xfId="5076" xr:uid="{00000000-0005-0000-0000-00005A110000}"/>
    <cellStyle name="Output 3 4" xfId="3004" xr:uid="{00000000-0005-0000-0000-00005B110000}"/>
    <cellStyle name="Output 3 4 2" xfId="3514" xr:uid="{00000000-0005-0000-0000-00005C110000}"/>
    <cellStyle name="Output 3 4 2 2" xfId="4171" xr:uid="{00000000-0005-0000-0000-00005D110000}"/>
    <cellStyle name="Output 3 4 2 2 2" xfId="4919" xr:uid="{00000000-0005-0000-0000-00005E110000}"/>
    <cellStyle name="Output 3 4 2 2 3" xfId="5395" xr:uid="{00000000-0005-0000-0000-00005F110000}"/>
    <cellStyle name="Output 3 4 3" xfId="3849" xr:uid="{00000000-0005-0000-0000-000060110000}"/>
    <cellStyle name="Output 3 4 3 2" xfId="4663" xr:uid="{00000000-0005-0000-0000-000061110000}"/>
    <cellStyle name="Output 3 4 3 3" xfId="5077" xr:uid="{00000000-0005-0000-0000-000062110000}"/>
    <cellStyle name="Output 3 5" xfId="3005" xr:uid="{00000000-0005-0000-0000-000063110000}"/>
    <cellStyle name="Output 3 5 2" xfId="3515" xr:uid="{00000000-0005-0000-0000-000064110000}"/>
    <cellStyle name="Output 3 5 2 2" xfId="4172" xr:uid="{00000000-0005-0000-0000-000065110000}"/>
    <cellStyle name="Output 3 5 2 2 2" xfId="4920" xr:uid="{00000000-0005-0000-0000-000066110000}"/>
    <cellStyle name="Output 3 5 2 2 3" xfId="5396" xr:uid="{00000000-0005-0000-0000-000067110000}"/>
    <cellStyle name="Output 3 5 3" xfId="3850" xr:uid="{00000000-0005-0000-0000-000068110000}"/>
    <cellStyle name="Output 3 5 3 2" xfId="4664" xr:uid="{00000000-0005-0000-0000-000069110000}"/>
    <cellStyle name="Output 3 5 3 3" xfId="5078" xr:uid="{00000000-0005-0000-0000-00006A110000}"/>
    <cellStyle name="Output 3 6" xfId="3006" xr:uid="{00000000-0005-0000-0000-00006B110000}"/>
    <cellStyle name="Output 3 6 2" xfId="3516" xr:uid="{00000000-0005-0000-0000-00006C110000}"/>
    <cellStyle name="Output 3 6 2 2" xfId="4173" xr:uid="{00000000-0005-0000-0000-00006D110000}"/>
    <cellStyle name="Output 3 6 2 2 2" xfId="4921" xr:uid="{00000000-0005-0000-0000-00006E110000}"/>
    <cellStyle name="Output 3 6 2 2 3" xfId="5397" xr:uid="{00000000-0005-0000-0000-00006F110000}"/>
    <cellStyle name="Output 3 6 3" xfId="3851" xr:uid="{00000000-0005-0000-0000-000070110000}"/>
    <cellStyle name="Output 3 6 3 2" xfId="4665" xr:uid="{00000000-0005-0000-0000-000071110000}"/>
    <cellStyle name="Output 3 6 3 3" xfId="5079" xr:uid="{00000000-0005-0000-0000-000072110000}"/>
    <cellStyle name="Output 3 7" xfId="3007" xr:uid="{00000000-0005-0000-0000-000073110000}"/>
    <cellStyle name="Output 3 7 2" xfId="3517" xr:uid="{00000000-0005-0000-0000-000074110000}"/>
    <cellStyle name="Output 3 7 2 2" xfId="4174" xr:uid="{00000000-0005-0000-0000-000075110000}"/>
    <cellStyle name="Output 3 7 2 2 2" xfId="4922" xr:uid="{00000000-0005-0000-0000-000076110000}"/>
    <cellStyle name="Output 3 7 2 2 3" xfId="5398" xr:uid="{00000000-0005-0000-0000-000077110000}"/>
    <cellStyle name="Output 3 7 3" xfId="3852" xr:uid="{00000000-0005-0000-0000-000078110000}"/>
    <cellStyle name="Output 3 7 3 2" xfId="4666" xr:uid="{00000000-0005-0000-0000-000079110000}"/>
    <cellStyle name="Output 3 7 3 3" xfId="5080" xr:uid="{00000000-0005-0000-0000-00007A110000}"/>
    <cellStyle name="Output 3 8" xfId="3008" xr:uid="{00000000-0005-0000-0000-00007B110000}"/>
    <cellStyle name="Output 3 8 2" xfId="3518" xr:uid="{00000000-0005-0000-0000-00007C110000}"/>
    <cellStyle name="Output 3 8 2 2" xfId="4175" xr:uid="{00000000-0005-0000-0000-00007D110000}"/>
    <cellStyle name="Output 3 8 2 2 2" xfId="4923" xr:uid="{00000000-0005-0000-0000-00007E110000}"/>
    <cellStyle name="Output 3 8 2 2 3" xfId="5399" xr:uid="{00000000-0005-0000-0000-00007F110000}"/>
    <cellStyle name="Output 3 8 3" xfId="3853" xr:uid="{00000000-0005-0000-0000-000080110000}"/>
    <cellStyle name="Output 3 8 3 2" xfId="4667" xr:uid="{00000000-0005-0000-0000-000081110000}"/>
    <cellStyle name="Output 3 8 3 3" xfId="5081" xr:uid="{00000000-0005-0000-0000-000082110000}"/>
    <cellStyle name="Output 3 9" xfId="3009" xr:uid="{00000000-0005-0000-0000-000083110000}"/>
    <cellStyle name="Output 3 9 2" xfId="3519" xr:uid="{00000000-0005-0000-0000-000084110000}"/>
    <cellStyle name="Output 3 9 2 2" xfId="4176" xr:uid="{00000000-0005-0000-0000-000085110000}"/>
    <cellStyle name="Output 3 9 2 2 2" xfId="4924" xr:uid="{00000000-0005-0000-0000-000086110000}"/>
    <cellStyle name="Output 3 9 2 2 3" xfId="5400" xr:uid="{00000000-0005-0000-0000-000087110000}"/>
    <cellStyle name="Output 3 9 3" xfId="3854" xr:uid="{00000000-0005-0000-0000-000088110000}"/>
    <cellStyle name="Output 3 9 3 2" xfId="4668" xr:uid="{00000000-0005-0000-0000-000089110000}"/>
    <cellStyle name="Output 3 9 3 3" xfId="5082" xr:uid="{00000000-0005-0000-0000-00008A110000}"/>
    <cellStyle name="Output 4" xfId="3010" xr:uid="{00000000-0005-0000-0000-00008B110000}"/>
    <cellStyle name="Output 4 10" xfId="3011" xr:uid="{00000000-0005-0000-0000-00008C110000}"/>
    <cellStyle name="Output 4 10 2" xfId="3521" xr:uid="{00000000-0005-0000-0000-00008D110000}"/>
    <cellStyle name="Output 4 10 2 2" xfId="4178" xr:uid="{00000000-0005-0000-0000-00008E110000}"/>
    <cellStyle name="Output 4 10 2 2 2" xfId="4926" xr:uid="{00000000-0005-0000-0000-00008F110000}"/>
    <cellStyle name="Output 4 10 2 2 3" xfId="5402" xr:uid="{00000000-0005-0000-0000-000090110000}"/>
    <cellStyle name="Output 4 10 3" xfId="3856" xr:uid="{00000000-0005-0000-0000-000091110000}"/>
    <cellStyle name="Output 4 10 3 2" xfId="4670" xr:uid="{00000000-0005-0000-0000-000092110000}"/>
    <cellStyle name="Output 4 10 3 3" xfId="5084" xr:uid="{00000000-0005-0000-0000-000093110000}"/>
    <cellStyle name="Output 4 11" xfId="3012" xr:uid="{00000000-0005-0000-0000-000094110000}"/>
    <cellStyle name="Output 4 11 2" xfId="3522" xr:uid="{00000000-0005-0000-0000-000095110000}"/>
    <cellStyle name="Output 4 11 2 2" xfId="4179" xr:uid="{00000000-0005-0000-0000-000096110000}"/>
    <cellStyle name="Output 4 11 2 2 2" xfId="4927" xr:uid="{00000000-0005-0000-0000-000097110000}"/>
    <cellStyle name="Output 4 11 2 2 3" xfId="5403" xr:uid="{00000000-0005-0000-0000-000098110000}"/>
    <cellStyle name="Output 4 11 3" xfId="3857" xr:uid="{00000000-0005-0000-0000-000099110000}"/>
    <cellStyle name="Output 4 11 3 2" xfId="4671" xr:uid="{00000000-0005-0000-0000-00009A110000}"/>
    <cellStyle name="Output 4 11 3 3" xfId="5085" xr:uid="{00000000-0005-0000-0000-00009B110000}"/>
    <cellStyle name="Output 4 12" xfId="3520" xr:uid="{00000000-0005-0000-0000-00009C110000}"/>
    <cellStyle name="Output 4 12 2" xfId="4177" xr:uid="{00000000-0005-0000-0000-00009D110000}"/>
    <cellStyle name="Output 4 12 2 2" xfId="4925" xr:uid="{00000000-0005-0000-0000-00009E110000}"/>
    <cellStyle name="Output 4 12 2 3" xfId="5401" xr:uid="{00000000-0005-0000-0000-00009F110000}"/>
    <cellStyle name="Output 4 13" xfId="3855" xr:uid="{00000000-0005-0000-0000-0000A0110000}"/>
    <cellStyle name="Output 4 13 2" xfId="4669" xr:uid="{00000000-0005-0000-0000-0000A1110000}"/>
    <cellStyle name="Output 4 13 3" xfId="5083" xr:uid="{00000000-0005-0000-0000-0000A2110000}"/>
    <cellStyle name="Output 4 2" xfId="3013" xr:uid="{00000000-0005-0000-0000-0000A3110000}"/>
    <cellStyle name="Output 4 2 2" xfId="3523" xr:uid="{00000000-0005-0000-0000-0000A4110000}"/>
    <cellStyle name="Output 4 2 2 2" xfId="4180" xr:uid="{00000000-0005-0000-0000-0000A5110000}"/>
    <cellStyle name="Output 4 2 2 2 2" xfId="4928" xr:uid="{00000000-0005-0000-0000-0000A6110000}"/>
    <cellStyle name="Output 4 2 2 2 3" xfId="5404" xr:uid="{00000000-0005-0000-0000-0000A7110000}"/>
    <cellStyle name="Output 4 2 3" xfId="3858" xr:uid="{00000000-0005-0000-0000-0000A8110000}"/>
    <cellStyle name="Output 4 2 3 2" xfId="4672" xr:uid="{00000000-0005-0000-0000-0000A9110000}"/>
    <cellStyle name="Output 4 2 3 3" xfId="5086" xr:uid="{00000000-0005-0000-0000-0000AA110000}"/>
    <cellStyle name="Output 4 3" xfId="3014" xr:uid="{00000000-0005-0000-0000-0000AB110000}"/>
    <cellStyle name="Output 4 3 2" xfId="3524" xr:uid="{00000000-0005-0000-0000-0000AC110000}"/>
    <cellStyle name="Output 4 3 2 2" xfId="4181" xr:uid="{00000000-0005-0000-0000-0000AD110000}"/>
    <cellStyle name="Output 4 3 2 2 2" xfId="4929" xr:uid="{00000000-0005-0000-0000-0000AE110000}"/>
    <cellStyle name="Output 4 3 2 2 3" xfId="5405" xr:uid="{00000000-0005-0000-0000-0000AF110000}"/>
    <cellStyle name="Output 4 3 3" xfId="3859" xr:uid="{00000000-0005-0000-0000-0000B0110000}"/>
    <cellStyle name="Output 4 3 3 2" xfId="4673" xr:uid="{00000000-0005-0000-0000-0000B1110000}"/>
    <cellStyle name="Output 4 3 3 3" xfId="5087" xr:uid="{00000000-0005-0000-0000-0000B2110000}"/>
    <cellStyle name="Output 4 4" xfId="3015" xr:uid="{00000000-0005-0000-0000-0000B3110000}"/>
    <cellStyle name="Output 4 4 2" xfId="3525" xr:uid="{00000000-0005-0000-0000-0000B4110000}"/>
    <cellStyle name="Output 4 4 2 2" xfId="4182" xr:uid="{00000000-0005-0000-0000-0000B5110000}"/>
    <cellStyle name="Output 4 4 2 2 2" xfId="4930" xr:uid="{00000000-0005-0000-0000-0000B6110000}"/>
    <cellStyle name="Output 4 4 2 2 3" xfId="5406" xr:uid="{00000000-0005-0000-0000-0000B7110000}"/>
    <cellStyle name="Output 4 4 3" xfId="3860" xr:uid="{00000000-0005-0000-0000-0000B8110000}"/>
    <cellStyle name="Output 4 4 3 2" xfId="4674" xr:uid="{00000000-0005-0000-0000-0000B9110000}"/>
    <cellStyle name="Output 4 4 3 3" xfId="5088" xr:uid="{00000000-0005-0000-0000-0000BA110000}"/>
    <cellStyle name="Output 4 5" xfId="3016" xr:uid="{00000000-0005-0000-0000-0000BB110000}"/>
    <cellStyle name="Output 4 5 2" xfId="3526" xr:uid="{00000000-0005-0000-0000-0000BC110000}"/>
    <cellStyle name="Output 4 5 2 2" xfId="4183" xr:uid="{00000000-0005-0000-0000-0000BD110000}"/>
    <cellStyle name="Output 4 5 2 2 2" xfId="4931" xr:uid="{00000000-0005-0000-0000-0000BE110000}"/>
    <cellStyle name="Output 4 5 2 2 3" xfId="5407" xr:uid="{00000000-0005-0000-0000-0000BF110000}"/>
    <cellStyle name="Output 4 5 3" xfId="3861" xr:uid="{00000000-0005-0000-0000-0000C0110000}"/>
    <cellStyle name="Output 4 5 3 2" xfId="4675" xr:uid="{00000000-0005-0000-0000-0000C1110000}"/>
    <cellStyle name="Output 4 5 3 3" xfId="5089" xr:uid="{00000000-0005-0000-0000-0000C2110000}"/>
    <cellStyle name="Output 4 6" xfId="3017" xr:uid="{00000000-0005-0000-0000-0000C3110000}"/>
    <cellStyle name="Output 4 6 2" xfId="3527" xr:uid="{00000000-0005-0000-0000-0000C4110000}"/>
    <cellStyle name="Output 4 6 2 2" xfId="4184" xr:uid="{00000000-0005-0000-0000-0000C5110000}"/>
    <cellStyle name="Output 4 6 2 2 2" xfId="4932" xr:uid="{00000000-0005-0000-0000-0000C6110000}"/>
    <cellStyle name="Output 4 6 2 2 3" xfId="5408" xr:uid="{00000000-0005-0000-0000-0000C7110000}"/>
    <cellStyle name="Output 4 6 3" xfId="3862" xr:uid="{00000000-0005-0000-0000-0000C8110000}"/>
    <cellStyle name="Output 4 6 3 2" xfId="4676" xr:uid="{00000000-0005-0000-0000-0000C9110000}"/>
    <cellStyle name="Output 4 6 3 3" xfId="5090" xr:uid="{00000000-0005-0000-0000-0000CA110000}"/>
    <cellStyle name="Output 4 7" xfId="3018" xr:uid="{00000000-0005-0000-0000-0000CB110000}"/>
    <cellStyle name="Output 4 7 2" xfId="3528" xr:uid="{00000000-0005-0000-0000-0000CC110000}"/>
    <cellStyle name="Output 4 7 2 2" xfId="4185" xr:uid="{00000000-0005-0000-0000-0000CD110000}"/>
    <cellStyle name="Output 4 7 2 2 2" xfId="4933" xr:uid="{00000000-0005-0000-0000-0000CE110000}"/>
    <cellStyle name="Output 4 7 2 2 3" xfId="5409" xr:uid="{00000000-0005-0000-0000-0000CF110000}"/>
    <cellStyle name="Output 4 7 3" xfId="3863" xr:uid="{00000000-0005-0000-0000-0000D0110000}"/>
    <cellStyle name="Output 4 7 3 2" xfId="4677" xr:uid="{00000000-0005-0000-0000-0000D1110000}"/>
    <cellStyle name="Output 4 7 3 3" xfId="5091" xr:uid="{00000000-0005-0000-0000-0000D2110000}"/>
    <cellStyle name="Output 4 8" xfId="3019" xr:uid="{00000000-0005-0000-0000-0000D3110000}"/>
    <cellStyle name="Output 4 8 2" xfId="3529" xr:uid="{00000000-0005-0000-0000-0000D4110000}"/>
    <cellStyle name="Output 4 8 2 2" xfId="4186" xr:uid="{00000000-0005-0000-0000-0000D5110000}"/>
    <cellStyle name="Output 4 8 2 2 2" xfId="4934" xr:uid="{00000000-0005-0000-0000-0000D6110000}"/>
    <cellStyle name="Output 4 8 2 2 3" xfId="5410" xr:uid="{00000000-0005-0000-0000-0000D7110000}"/>
    <cellStyle name="Output 4 8 3" xfId="3864" xr:uid="{00000000-0005-0000-0000-0000D8110000}"/>
    <cellStyle name="Output 4 8 3 2" xfId="4678" xr:uid="{00000000-0005-0000-0000-0000D9110000}"/>
    <cellStyle name="Output 4 8 3 3" xfId="5092" xr:uid="{00000000-0005-0000-0000-0000DA110000}"/>
    <cellStyle name="Output 4 9" xfId="3020" xr:uid="{00000000-0005-0000-0000-0000DB110000}"/>
    <cellStyle name="Output 4 9 2" xfId="3530" xr:uid="{00000000-0005-0000-0000-0000DC110000}"/>
    <cellStyle name="Output 4 9 2 2" xfId="4187" xr:uid="{00000000-0005-0000-0000-0000DD110000}"/>
    <cellStyle name="Output 4 9 2 2 2" xfId="4935" xr:uid="{00000000-0005-0000-0000-0000DE110000}"/>
    <cellStyle name="Output 4 9 2 2 3" xfId="5411" xr:uid="{00000000-0005-0000-0000-0000DF110000}"/>
    <cellStyle name="Output 4 9 3" xfId="3865" xr:uid="{00000000-0005-0000-0000-0000E0110000}"/>
    <cellStyle name="Output 4 9 3 2" xfId="4679" xr:uid="{00000000-0005-0000-0000-0000E1110000}"/>
    <cellStyle name="Output 4 9 3 3" xfId="5093" xr:uid="{00000000-0005-0000-0000-0000E2110000}"/>
    <cellStyle name="Output 5" xfId="3021" xr:uid="{00000000-0005-0000-0000-0000E3110000}"/>
    <cellStyle name="Output 5 10" xfId="3022" xr:uid="{00000000-0005-0000-0000-0000E4110000}"/>
    <cellStyle name="Output 5 10 2" xfId="3532" xr:uid="{00000000-0005-0000-0000-0000E5110000}"/>
    <cellStyle name="Output 5 10 2 2" xfId="4189" xr:uid="{00000000-0005-0000-0000-0000E6110000}"/>
    <cellStyle name="Output 5 10 2 2 2" xfId="4937" xr:uid="{00000000-0005-0000-0000-0000E7110000}"/>
    <cellStyle name="Output 5 10 2 2 3" xfId="5413" xr:uid="{00000000-0005-0000-0000-0000E8110000}"/>
    <cellStyle name="Output 5 10 3" xfId="3867" xr:uid="{00000000-0005-0000-0000-0000E9110000}"/>
    <cellStyle name="Output 5 10 3 2" xfId="4681" xr:uid="{00000000-0005-0000-0000-0000EA110000}"/>
    <cellStyle name="Output 5 10 3 3" xfId="5095" xr:uid="{00000000-0005-0000-0000-0000EB110000}"/>
    <cellStyle name="Output 5 11" xfId="3023" xr:uid="{00000000-0005-0000-0000-0000EC110000}"/>
    <cellStyle name="Output 5 11 2" xfId="3533" xr:uid="{00000000-0005-0000-0000-0000ED110000}"/>
    <cellStyle name="Output 5 11 2 2" xfId="4190" xr:uid="{00000000-0005-0000-0000-0000EE110000}"/>
    <cellStyle name="Output 5 11 2 2 2" xfId="4938" xr:uid="{00000000-0005-0000-0000-0000EF110000}"/>
    <cellStyle name="Output 5 11 2 2 3" xfId="5414" xr:uid="{00000000-0005-0000-0000-0000F0110000}"/>
    <cellStyle name="Output 5 11 3" xfId="3868" xr:uid="{00000000-0005-0000-0000-0000F1110000}"/>
    <cellStyle name="Output 5 11 3 2" xfId="4682" xr:uid="{00000000-0005-0000-0000-0000F2110000}"/>
    <cellStyle name="Output 5 11 3 3" xfId="5096" xr:uid="{00000000-0005-0000-0000-0000F3110000}"/>
    <cellStyle name="Output 5 12" xfId="3531" xr:uid="{00000000-0005-0000-0000-0000F4110000}"/>
    <cellStyle name="Output 5 12 2" xfId="4188" xr:uid="{00000000-0005-0000-0000-0000F5110000}"/>
    <cellStyle name="Output 5 12 2 2" xfId="4936" xr:uid="{00000000-0005-0000-0000-0000F6110000}"/>
    <cellStyle name="Output 5 12 2 3" xfId="5412" xr:uid="{00000000-0005-0000-0000-0000F7110000}"/>
    <cellStyle name="Output 5 13" xfId="3866" xr:uid="{00000000-0005-0000-0000-0000F8110000}"/>
    <cellStyle name="Output 5 13 2" xfId="4680" xr:uid="{00000000-0005-0000-0000-0000F9110000}"/>
    <cellStyle name="Output 5 13 3" xfId="5094" xr:uid="{00000000-0005-0000-0000-0000FA110000}"/>
    <cellStyle name="Output 5 2" xfId="3024" xr:uid="{00000000-0005-0000-0000-0000FB110000}"/>
    <cellStyle name="Output 5 2 2" xfId="3534" xr:uid="{00000000-0005-0000-0000-0000FC110000}"/>
    <cellStyle name="Output 5 2 2 2" xfId="4191" xr:uid="{00000000-0005-0000-0000-0000FD110000}"/>
    <cellStyle name="Output 5 2 2 2 2" xfId="4939" xr:uid="{00000000-0005-0000-0000-0000FE110000}"/>
    <cellStyle name="Output 5 2 2 2 3" xfId="5415" xr:uid="{00000000-0005-0000-0000-0000FF110000}"/>
    <cellStyle name="Output 5 2 3" xfId="3869" xr:uid="{00000000-0005-0000-0000-000000120000}"/>
    <cellStyle name="Output 5 2 3 2" xfId="4683" xr:uid="{00000000-0005-0000-0000-000001120000}"/>
    <cellStyle name="Output 5 2 3 3" xfId="5097" xr:uid="{00000000-0005-0000-0000-000002120000}"/>
    <cellStyle name="Output 5 3" xfId="3025" xr:uid="{00000000-0005-0000-0000-000003120000}"/>
    <cellStyle name="Output 5 3 2" xfId="3535" xr:uid="{00000000-0005-0000-0000-000004120000}"/>
    <cellStyle name="Output 5 3 2 2" xfId="4192" xr:uid="{00000000-0005-0000-0000-000005120000}"/>
    <cellStyle name="Output 5 3 2 2 2" xfId="4940" xr:uid="{00000000-0005-0000-0000-000006120000}"/>
    <cellStyle name="Output 5 3 2 2 3" xfId="5416" xr:uid="{00000000-0005-0000-0000-000007120000}"/>
    <cellStyle name="Output 5 3 3" xfId="3870" xr:uid="{00000000-0005-0000-0000-000008120000}"/>
    <cellStyle name="Output 5 3 3 2" xfId="4684" xr:uid="{00000000-0005-0000-0000-000009120000}"/>
    <cellStyle name="Output 5 3 3 3" xfId="5098" xr:uid="{00000000-0005-0000-0000-00000A120000}"/>
    <cellStyle name="Output 5 4" xfId="3026" xr:uid="{00000000-0005-0000-0000-00000B120000}"/>
    <cellStyle name="Output 5 4 2" xfId="3536" xr:uid="{00000000-0005-0000-0000-00000C120000}"/>
    <cellStyle name="Output 5 4 2 2" xfId="4193" xr:uid="{00000000-0005-0000-0000-00000D120000}"/>
    <cellStyle name="Output 5 4 2 2 2" xfId="4941" xr:uid="{00000000-0005-0000-0000-00000E120000}"/>
    <cellStyle name="Output 5 4 2 2 3" xfId="5417" xr:uid="{00000000-0005-0000-0000-00000F120000}"/>
    <cellStyle name="Output 5 4 3" xfId="3871" xr:uid="{00000000-0005-0000-0000-000010120000}"/>
    <cellStyle name="Output 5 4 3 2" xfId="4685" xr:uid="{00000000-0005-0000-0000-000011120000}"/>
    <cellStyle name="Output 5 4 3 3" xfId="5099" xr:uid="{00000000-0005-0000-0000-000012120000}"/>
    <cellStyle name="Output 5 5" xfId="3027" xr:uid="{00000000-0005-0000-0000-000013120000}"/>
    <cellStyle name="Output 5 5 2" xfId="3537" xr:uid="{00000000-0005-0000-0000-000014120000}"/>
    <cellStyle name="Output 5 5 2 2" xfId="4194" xr:uid="{00000000-0005-0000-0000-000015120000}"/>
    <cellStyle name="Output 5 5 2 2 2" xfId="4942" xr:uid="{00000000-0005-0000-0000-000016120000}"/>
    <cellStyle name="Output 5 5 2 2 3" xfId="5418" xr:uid="{00000000-0005-0000-0000-000017120000}"/>
    <cellStyle name="Output 5 5 3" xfId="3872" xr:uid="{00000000-0005-0000-0000-000018120000}"/>
    <cellStyle name="Output 5 5 3 2" xfId="4686" xr:uid="{00000000-0005-0000-0000-000019120000}"/>
    <cellStyle name="Output 5 5 3 3" xfId="5100" xr:uid="{00000000-0005-0000-0000-00001A120000}"/>
    <cellStyle name="Output 5 6" xfId="3028" xr:uid="{00000000-0005-0000-0000-00001B120000}"/>
    <cellStyle name="Output 5 6 2" xfId="3538" xr:uid="{00000000-0005-0000-0000-00001C120000}"/>
    <cellStyle name="Output 5 6 2 2" xfId="4195" xr:uid="{00000000-0005-0000-0000-00001D120000}"/>
    <cellStyle name="Output 5 6 2 2 2" xfId="4943" xr:uid="{00000000-0005-0000-0000-00001E120000}"/>
    <cellStyle name="Output 5 6 2 2 3" xfId="5419" xr:uid="{00000000-0005-0000-0000-00001F120000}"/>
    <cellStyle name="Output 5 6 3" xfId="3873" xr:uid="{00000000-0005-0000-0000-000020120000}"/>
    <cellStyle name="Output 5 6 3 2" xfId="4687" xr:uid="{00000000-0005-0000-0000-000021120000}"/>
    <cellStyle name="Output 5 6 3 3" xfId="5101" xr:uid="{00000000-0005-0000-0000-000022120000}"/>
    <cellStyle name="Output 5 7" xfId="3029" xr:uid="{00000000-0005-0000-0000-000023120000}"/>
    <cellStyle name="Output 5 7 2" xfId="3539" xr:uid="{00000000-0005-0000-0000-000024120000}"/>
    <cellStyle name="Output 5 7 2 2" xfId="4196" xr:uid="{00000000-0005-0000-0000-000025120000}"/>
    <cellStyle name="Output 5 7 2 2 2" xfId="4944" xr:uid="{00000000-0005-0000-0000-000026120000}"/>
    <cellStyle name="Output 5 7 2 2 3" xfId="5420" xr:uid="{00000000-0005-0000-0000-000027120000}"/>
    <cellStyle name="Output 5 7 3" xfId="3874" xr:uid="{00000000-0005-0000-0000-000028120000}"/>
    <cellStyle name="Output 5 7 3 2" xfId="4688" xr:uid="{00000000-0005-0000-0000-000029120000}"/>
    <cellStyle name="Output 5 7 3 3" xfId="5102" xr:uid="{00000000-0005-0000-0000-00002A120000}"/>
    <cellStyle name="Output 5 8" xfId="3030" xr:uid="{00000000-0005-0000-0000-00002B120000}"/>
    <cellStyle name="Output 5 8 2" xfId="3540" xr:uid="{00000000-0005-0000-0000-00002C120000}"/>
    <cellStyle name="Output 5 8 2 2" xfId="4197" xr:uid="{00000000-0005-0000-0000-00002D120000}"/>
    <cellStyle name="Output 5 8 2 2 2" xfId="4945" xr:uid="{00000000-0005-0000-0000-00002E120000}"/>
    <cellStyle name="Output 5 8 2 2 3" xfId="5421" xr:uid="{00000000-0005-0000-0000-00002F120000}"/>
    <cellStyle name="Output 5 8 3" xfId="3875" xr:uid="{00000000-0005-0000-0000-000030120000}"/>
    <cellStyle name="Output 5 8 3 2" xfId="4689" xr:uid="{00000000-0005-0000-0000-000031120000}"/>
    <cellStyle name="Output 5 8 3 3" xfId="5103" xr:uid="{00000000-0005-0000-0000-000032120000}"/>
    <cellStyle name="Output 5 9" xfId="3031" xr:uid="{00000000-0005-0000-0000-000033120000}"/>
    <cellStyle name="Output 5 9 2" xfId="3541" xr:uid="{00000000-0005-0000-0000-000034120000}"/>
    <cellStyle name="Output 5 9 2 2" xfId="4198" xr:uid="{00000000-0005-0000-0000-000035120000}"/>
    <cellStyle name="Output 5 9 2 2 2" xfId="4946" xr:uid="{00000000-0005-0000-0000-000036120000}"/>
    <cellStyle name="Output 5 9 2 2 3" xfId="5422" xr:uid="{00000000-0005-0000-0000-000037120000}"/>
    <cellStyle name="Output 5 9 3" xfId="3876" xr:uid="{00000000-0005-0000-0000-000038120000}"/>
    <cellStyle name="Output 5 9 3 2" xfId="4690" xr:uid="{00000000-0005-0000-0000-000039120000}"/>
    <cellStyle name="Output 5 9 3 3" xfId="5104" xr:uid="{00000000-0005-0000-0000-00003A120000}"/>
    <cellStyle name="Output 6" xfId="3032" xr:uid="{00000000-0005-0000-0000-00003B120000}"/>
    <cellStyle name="Output 6 10" xfId="3033" xr:uid="{00000000-0005-0000-0000-00003C120000}"/>
    <cellStyle name="Output 6 10 2" xfId="3543" xr:uid="{00000000-0005-0000-0000-00003D120000}"/>
    <cellStyle name="Output 6 10 2 2" xfId="4200" xr:uid="{00000000-0005-0000-0000-00003E120000}"/>
    <cellStyle name="Output 6 10 2 2 2" xfId="4948" xr:uid="{00000000-0005-0000-0000-00003F120000}"/>
    <cellStyle name="Output 6 10 2 2 3" xfId="5424" xr:uid="{00000000-0005-0000-0000-000040120000}"/>
    <cellStyle name="Output 6 10 3" xfId="3878" xr:uid="{00000000-0005-0000-0000-000041120000}"/>
    <cellStyle name="Output 6 10 3 2" xfId="4692" xr:uid="{00000000-0005-0000-0000-000042120000}"/>
    <cellStyle name="Output 6 10 3 3" xfId="5106" xr:uid="{00000000-0005-0000-0000-000043120000}"/>
    <cellStyle name="Output 6 11" xfId="3034" xr:uid="{00000000-0005-0000-0000-000044120000}"/>
    <cellStyle name="Output 6 11 2" xfId="3544" xr:uid="{00000000-0005-0000-0000-000045120000}"/>
    <cellStyle name="Output 6 11 2 2" xfId="4201" xr:uid="{00000000-0005-0000-0000-000046120000}"/>
    <cellStyle name="Output 6 11 2 2 2" xfId="4949" xr:uid="{00000000-0005-0000-0000-000047120000}"/>
    <cellStyle name="Output 6 11 2 2 3" xfId="5425" xr:uid="{00000000-0005-0000-0000-000048120000}"/>
    <cellStyle name="Output 6 11 3" xfId="3879" xr:uid="{00000000-0005-0000-0000-000049120000}"/>
    <cellStyle name="Output 6 11 3 2" xfId="4693" xr:uid="{00000000-0005-0000-0000-00004A120000}"/>
    <cellStyle name="Output 6 11 3 3" xfId="5107" xr:uid="{00000000-0005-0000-0000-00004B120000}"/>
    <cellStyle name="Output 6 12" xfId="3542" xr:uid="{00000000-0005-0000-0000-00004C120000}"/>
    <cellStyle name="Output 6 12 2" xfId="4199" xr:uid="{00000000-0005-0000-0000-00004D120000}"/>
    <cellStyle name="Output 6 12 2 2" xfId="4947" xr:uid="{00000000-0005-0000-0000-00004E120000}"/>
    <cellStyle name="Output 6 12 2 3" xfId="5423" xr:uid="{00000000-0005-0000-0000-00004F120000}"/>
    <cellStyle name="Output 6 13" xfId="3877" xr:uid="{00000000-0005-0000-0000-000050120000}"/>
    <cellStyle name="Output 6 13 2" xfId="4691" xr:uid="{00000000-0005-0000-0000-000051120000}"/>
    <cellStyle name="Output 6 13 3" xfId="5105" xr:uid="{00000000-0005-0000-0000-000052120000}"/>
    <cellStyle name="Output 6 2" xfId="3035" xr:uid="{00000000-0005-0000-0000-000053120000}"/>
    <cellStyle name="Output 6 2 2" xfId="3545" xr:uid="{00000000-0005-0000-0000-000054120000}"/>
    <cellStyle name="Output 6 2 2 2" xfId="4202" xr:uid="{00000000-0005-0000-0000-000055120000}"/>
    <cellStyle name="Output 6 2 2 2 2" xfId="4950" xr:uid="{00000000-0005-0000-0000-000056120000}"/>
    <cellStyle name="Output 6 2 2 2 3" xfId="5426" xr:uid="{00000000-0005-0000-0000-000057120000}"/>
    <cellStyle name="Output 6 2 3" xfId="3880" xr:uid="{00000000-0005-0000-0000-000058120000}"/>
    <cellStyle name="Output 6 2 3 2" xfId="4694" xr:uid="{00000000-0005-0000-0000-000059120000}"/>
    <cellStyle name="Output 6 2 3 3" xfId="5108" xr:uid="{00000000-0005-0000-0000-00005A120000}"/>
    <cellStyle name="Output 6 3" xfId="3036" xr:uid="{00000000-0005-0000-0000-00005B120000}"/>
    <cellStyle name="Output 6 3 2" xfId="3546" xr:uid="{00000000-0005-0000-0000-00005C120000}"/>
    <cellStyle name="Output 6 3 2 2" xfId="4203" xr:uid="{00000000-0005-0000-0000-00005D120000}"/>
    <cellStyle name="Output 6 3 2 2 2" xfId="4951" xr:uid="{00000000-0005-0000-0000-00005E120000}"/>
    <cellStyle name="Output 6 3 2 2 3" xfId="5427" xr:uid="{00000000-0005-0000-0000-00005F120000}"/>
    <cellStyle name="Output 6 3 3" xfId="3881" xr:uid="{00000000-0005-0000-0000-000060120000}"/>
    <cellStyle name="Output 6 3 3 2" xfId="4695" xr:uid="{00000000-0005-0000-0000-000061120000}"/>
    <cellStyle name="Output 6 3 3 3" xfId="5109" xr:uid="{00000000-0005-0000-0000-000062120000}"/>
    <cellStyle name="Output 6 4" xfId="3037" xr:uid="{00000000-0005-0000-0000-000063120000}"/>
    <cellStyle name="Output 6 4 2" xfId="3547" xr:uid="{00000000-0005-0000-0000-000064120000}"/>
    <cellStyle name="Output 6 4 2 2" xfId="4204" xr:uid="{00000000-0005-0000-0000-000065120000}"/>
    <cellStyle name="Output 6 4 2 2 2" xfId="4952" xr:uid="{00000000-0005-0000-0000-000066120000}"/>
    <cellStyle name="Output 6 4 2 2 3" xfId="5428" xr:uid="{00000000-0005-0000-0000-000067120000}"/>
    <cellStyle name="Output 6 4 3" xfId="3882" xr:uid="{00000000-0005-0000-0000-000068120000}"/>
    <cellStyle name="Output 6 4 3 2" xfId="4696" xr:uid="{00000000-0005-0000-0000-000069120000}"/>
    <cellStyle name="Output 6 4 3 3" xfId="5110" xr:uid="{00000000-0005-0000-0000-00006A120000}"/>
    <cellStyle name="Output 6 5" xfId="3038" xr:uid="{00000000-0005-0000-0000-00006B120000}"/>
    <cellStyle name="Output 6 5 2" xfId="3548" xr:uid="{00000000-0005-0000-0000-00006C120000}"/>
    <cellStyle name="Output 6 5 2 2" xfId="4205" xr:uid="{00000000-0005-0000-0000-00006D120000}"/>
    <cellStyle name="Output 6 5 2 2 2" xfId="4953" xr:uid="{00000000-0005-0000-0000-00006E120000}"/>
    <cellStyle name="Output 6 5 2 2 3" xfId="5429" xr:uid="{00000000-0005-0000-0000-00006F120000}"/>
    <cellStyle name="Output 6 5 3" xfId="3883" xr:uid="{00000000-0005-0000-0000-000070120000}"/>
    <cellStyle name="Output 6 5 3 2" xfId="4697" xr:uid="{00000000-0005-0000-0000-000071120000}"/>
    <cellStyle name="Output 6 5 3 3" xfId="5111" xr:uid="{00000000-0005-0000-0000-000072120000}"/>
    <cellStyle name="Output 6 6" xfId="3039" xr:uid="{00000000-0005-0000-0000-000073120000}"/>
    <cellStyle name="Output 6 6 2" xfId="3549" xr:uid="{00000000-0005-0000-0000-000074120000}"/>
    <cellStyle name="Output 6 6 2 2" xfId="4206" xr:uid="{00000000-0005-0000-0000-000075120000}"/>
    <cellStyle name="Output 6 6 2 2 2" xfId="4954" xr:uid="{00000000-0005-0000-0000-000076120000}"/>
    <cellStyle name="Output 6 6 2 2 3" xfId="5430" xr:uid="{00000000-0005-0000-0000-000077120000}"/>
    <cellStyle name="Output 6 6 3" xfId="3884" xr:uid="{00000000-0005-0000-0000-000078120000}"/>
    <cellStyle name="Output 6 6 3 2" xfId="4698" xr:uid="{00000000-0005-0000-0000-000079120000}"/>
    <cellStyle name="Output 6 6 3 3" xfId="5112" xr:uid="{00000000-0005-0000-0000-00007A120000}"/>
    <cellStyle name="Output 6 7" xfId="3040" xr:uid="{00000000-0005-0000-0000-00007B120000}"/>
    <cellStyle name="Output 6 7 2" xfId="3550" xr:uid="{00000000-0005-0000-0000-00007C120000}"/>
    <cellStyle name="Output 6 7 2 2" xfId="4207" xr:uid="{00000000-0005-0000-0000-00007D120000}"/>
    <cellStyle name="Output 6 7 2 2 2" xfId="4955" xr:uid="{00000000-0005-0000-0000-00007E120000}"/>
    <cellStyle name="Output 6 7 2 2 3" xfId="5431" xr:uid="{00000000-0005-0000-0000-00007F120000}"/>
    <cellStyle name="Output 6 7 3" xfId="3885" xr:uid="{00000000-0005-0000-0000-000080120000}"/>
    <cellStyle name="Output 6 7 3 2" xfId="4699" xr:uid="{00000000-0005-0000-0000-000081120000}"/>
    <cellStyle name="Output 6 7 3 3" xfId="5113" xr:uid="{00000000-0005-0000-0000-000082120000}"/>
    <cellStyle name="Output 6 8" xfId="3041" xr:uid="{00000000-0005-0000-0000-000083120000}"/>
    <cellStyle name="Output 6 8 2" xfId="3551" xr:uid="{00000000-0005-0000-0000-000084120000}"/>
    <cellStyle name="Output 6 8 2 2" xfId="4208" xr:uid="{00000000-0005-0000-0000-000085120000}"/>
    <cellStyle name="Output 6 8 2 2 2" xfId="4956" xr:uid="{00000000-0005-0000-0000-000086120000}"/>
    <cellStyle name="Output 6 8 2 2 3" xfId="5432" xr:uid="{00000000-0005-0000-0000-000087120000}"/>
    <cellStyle name="Output 6 8 3" xfId="3886" xr:uid="{00000000-0005-0000-0000-000088120000}"/>
    <cellStyle name="Output 6 8 3 2" xfId="4700" xr:uid="{00000000-0005-0000-0000-000089120000}"/>
    <cellStyle name="Output 6 8 3 3" xfId="5114" xr:uid="{00000000-0005-0000-0000-00008A120000}"/>
    <cellStyle name="Output 6 9" xfId="3042" xr:uid="{00000000-0005-0000-0000-00008B120000}"/>
    <cellStyle name="Output 6 9 2" xfId="3552" xr:uid="{00000000-0005-0000-0000-00008C120000}"/>
    <cellStyle name="Output 6 9 2 2" xfId="4209" xr:uid="{00000000-0005-0000-0000-00008D120000}"/>
    <cellStyle name="Output 6 9 2 2 2" xfId="4957" xr:uid="{00000000-0005-0000-0000-00008E120000}"/>
    <cellStyle name="Output 6 9 2 2 3" xfId="5433" xr:uid="{00000000-0005-0000-0000-00008F120000}"/>
    <cellStyle name="Output 6 9 3" xfId="3887" xr:uid="{00000000-0005-0000-0000-000090120000}"/>
    <cellStyle name="Output 6 9 3 2" xfId="4701" xr:uid="{00000000-0005-0000-0000-000091120000}"/>
    <cellStyle name="Output 6 9 3 3" xfId="5115" xr:uid="{00000000-0005-0000-0000-000092120000}"/>
    <cellStyle name="Output 7" xfId="3043" xr:uid="{00000000-0005-0000-0000-000093120000}"/>
    <cellStyle name="Output 7 2" xfId="3553" xr:uid="{00000000-0005-0000-0000-000094120000}"/>
    <cellStyle name="Output 7 2 2" xfId="4210" xr:uid="{00000000-0005-0000-0000-000095120000}"/>
    <cellStyle name="Output 7 2 2 2" xfId="4958" xr:uid="{00000000-0005-0000-0000-000096120000}"/>
    <cellStyle name="Output 7 2 2 3" xfId="5434" xr:uid="{00000000-0005-0000-0000-000097120000}"/>
    <cellStyle name="Output 7 3" xfId="3888" xr:uid="{00000000-0005-0000-0000-000098120000}"/>
    <cellStyle name="Output 7 3 2" xfId="4702" xr:uid="{00000000-0005-0000-0000-000099120000}"/>
    <cellStyle name="Output 7 3 3" xfId="5116" xr:uid="{00000000-0005-0000-0000-00009A120000}"/>
    <cellStyle name="Output 8" xfId="3044" xr:uid="{00000000-0005-0000-0000-00009B120000}"/>
    <cellStyle name="Output 8 2" xfId="3554" xr:uid="{00000000-0005-0000-0000-00009C120000}"/>
    <cellStyle name="Output 8 2 2" xfId="4211" xr:uid="{00000000-0005-0000-0000-00009D120000}"/>
    <cellStyle name="Output 8 2 2 2" xfId="4959" xr:uid="{00000000-0005-0000-0000-00009E120000}"/>
    <cellStyle name="Output 8 2 2 3" xfId="5435" xr:uid="{00000000-0005-0000-0000-00009F120000}"/>
    <cellStyle name="Output 8 3" xfId="3889" xr:uid="{00000000-0005-0000-0000-0000A0120000}"/>
    <cellStyle name="Output 8 3 2" xfId="4703" xr:uid="{00000000-0005-0000-0000-0000A1120000}"/>
    <cellStyle name="Output 8 3 3" xfId="5117" xr:uid="{00000000-0005-0000-0000-0000A2120000}"/>
    <cellStyle name="Output 9" xfId="3045" xr:uid="{00000000-0005-0000-0000-0000A3120000}"/>
    <cellStyle name="Output 9 2" xfId="3555" xr:uid="{00000000-0005-0000-0000-0000A4120000}"/>
    <cellStyle name="Output 9 2 2" xfId="4212" xr:uid="{00000000-0005-0000-0000-0000A5120000}"/>
    <cellStyle name="Output 9 2 2 2" xfId="4960" xr:uid="{00000000-0005-0000-0000-0000A6120000}"/>
    <cellStyle name="Output 9 2 2 3" xfId="5436" xr:uid="{00000000-0005-0000-0000-0000A7120000}"/>
    <cellStyle name="Output 9 3" xfId="3890" xr:uid="{00000000-0005-0000-0000-0000A8120000}"/>
    <cellStyle name="Output 9 3 2" xfId="4704" xr:uid="{00000000-0005-0000-0000-0000A9120000}"/>
    <cellStyle name="Output 9 3 3" xfId="5118" xr:uid="{00000000-0005-0000-0000-0000AA120000}"/>
    <cellStyle name="Percent" xfId="1" builtinId="5"/>
    <cellStyle name="Percent 2" xfId="7" xr:uid="{00000000-0005-0000-0000-0000AC120000}"/>
    <cellStyle name="Percent 2 2" xfId="3046" xr:uid="{00000000-0005-0000-0000-0000AD120000}"/>
    <cellStyle name="Percent 2 3" xfId="3047" xr:uid="{00000000-0005-0000-0000-0000AE120000}"/>
    <cellStyle name="Percent 2 4" xfId="3048" xr:uid="{00000000-0005-0000-0000-0000AF120000}"/>
    <cellStyle name="Percent 2 4 2" xfId="3556" xr:uid="{00000000-0005-0000-0000-0000B0120000}"/>
    <cellStyle name="Percent 2 5" xfId="3265" xr:uid="{00000000-0005-0000-0000-0000B1120000}"/>
    <cellStyle name="Percent 3" xfId="3049" xr:uid="{00000000-0005-0000-0000-0000B2120000}"/>
    <cellStyle name="Percent 3 2" xfId="3050" xr:uid="{00000000-0005-0000-0000-0000B3120000}"/>
    <cellStyle name="Percent 4" xfId="3051" xr:uid="{00000000-0005-0000-0000-0000B4120000}"/>
    <cellStyle name="Percent 5" xfId="3269" xr:uid="{00000000-0005-0000-0000-0000B5120000}"/>
    <cellStyle name="Percent 6" xfId="3279" xr:uid="{00000000-0005-0000-0000-0000B6120000}"/>
    <cellStyle name="Pilkku_Layo9704" xfId="3052" xr:uid="{00000000-0005-0000-0000-0000B7120000}"/>
    <cellStyle name="Pyör. luku_Layo9704" xfId="3053" xr:uid="{00000000-0005-0000-0000-0000B8120000}"/>
    <cellStyle name="Pyör. valuutta_Layo9704" xfId="3054" xr:uid="{00000000-0005-0000-0000-0000B9120000}"/>
    <cellStyle name="Rossz" xfId="52" xr:uid="{00000000-0005-0000-0000-0000BA120000}"/>
    <cellStyle name="Semleges" xfId="53" xr:uid="{00000000-0005-0000-0000-0000BB120000}"/>
    <cellStyle name="Sheet Title" xfId="3637" xr:uid="{00000000-0005-0000-0000-0000BC120000}"/>
    <cellStyle name="source" xfId="3255" xr:uid="{00000000-0005-0000-0000-0000BD120000}"/>
    <cellStyle name="Standard_M_ELE_OU_Primary" xfId="3055" xr:uid="{00000000-0005-0000-0000-0000BE120000}"/>
    <cellStyle name="Style 21" xfId="3056" xr:uid="{00000000-0005-0000-0000-0000BF120000}"/>
    <cellStyle name="Style 21 2" xfId="3057" xr:uid="{00000000-0005-0000-0000-0000C0120000}"/>
    <cellStyle name="Style 21 2 2" xfId="3558" xr:uid="{00000000-0005-0000-0000-0000C1120000}"/>
    <cellStyle name="Style 21 2 2 2" xfId="4214" xr:uid="{00000000-0005-0000-0000-0000C2120000}"/>
    <cellStyle name="Style 21 2 2 2 2" xfId="4962" xr:uid="{00000000-0005-0000-0000-0000C3120000}"/>
    <cellStyle name="Style 21 2 2 2 3" xfId="5438" xr:uid="{00000000-0005-0000-0000-0000C4120000}"/>
    <cellStyle name="Style 21 2 3" xfId="3624" xr:uid="{00000000-0005-0000-0000-0000C5120000}"/>
    <cellStyle name="Style 21 2 3 2" xfId="4280" xr:uid="{00000000-0005-0000-0000-0000C6120000}"/>
    <cellStyle name="Style 21 2 3 2 2" xfId="5028" xr:uid="{00000000-0005-0000-0000-0000C7120000}"/>
    <cellStyle name="Style 21 2 3 2 3" xfId="5504" xr:uid="{00000000-0005-0000-0000-0000C8120000}"/>
    <cellStyle name="Style 21 2 4" xfId="3892" xr:uid="{00000000-0005-0000-0000-0000C9120000}"/>
    <cellStyle name="Style 21 2 4 2" xfId="4706" xr:uid="{00000000-0005-0000-0000-0000CA120000}"/>
    <cellStyle name="Style 21 2 4 3" xfId="5120" xr:uid="{00000000-0005-0000-0000-0000CB120000}"/>
    <cellStyle name="Style 21 3" xfId="3557" xr:uid="{00000000-0005-0000-0000-0000CC120000}"/>
    <cellStyle name="Style 21 3 2" xfId="4213" xr:uid="{00000000-0005-0000-0000-0000CD120000}"/>
    <cellStyle name="Style 21 3 2 2" xfId="4961" xr:uid="{00000000-0005-0000-0000-0000CE120000}"/>
    <cellStyle name="Style 21 3 2 3" xfId="5437" xr:uid="{00000000-0005-0000-0000-0000CF120000}"/>
    <cellStyle name="Style 21 4" xfId="3623" xr:uid="{00000000-0005-0000-0000-0000D0120000}"/>
    <cellStyle name="Style 21 4 2" xfId="4279" xr:uid="{00000000-0005-0000-0000-0000D1120000}"/>
    <cellStyle name="Style 21 4 2 2" xfId="5027" xr:uid="{00000000-0005-0000-0000-0000D2120000}"/>
    <cellStyle name="Style 21 4 2 3" xfId="5503" xr:uid="{00000000-0005-0000-0000-0000D3120000}"/>
    <cellStyle name="Style 21 5" xfId="3891" xr:uid="{00000000-0005-0000-0000-0000D4120000}"/>
    <cellStyle name="Style 21 5 2" xfId="4705" xr:uid="{00000000-0005-0000-0000-0000D5120000}"/>
    <cellStyle name="Style 21 5 3" xfId="5119" xr:uid="{00000000-0005-0000-0000-0000D6120000}"/>
    <cellStyle name="Style 22" xfId="3058" xr:uid="{00000000-0005-0000-0000-0000D7120000}"/>
    <cellStyle name="Style 22 2" xfId="3559" xr:uid="{00000000-0005-0000-0000-0000D8120000}"/>
    <cellStyle name="Style 22 2 2" xfId="4215" xr:uid="{00000000-0005-0000-0000-0000D9120000}"/>
    <cellStyle name="Style 22 2 2 2" xfId="4963" xr:uid="{00000000-0005-0000-0000-0000DA120000}"/>
    <cellStyle name="Style 22 2 2 3" xfId="5439" xr:uid="{00000000-0005-0000-0000-0000DB120000}"/>
    <cellStyle name="Style 22 3" xfId="3625" xr:uid="{00000000-0005-0000-0000-0000DC120000}"/>
    <cellStyle name="Style 22 3 2" xfId="4281" xr:uid="{00000000-0005-0000-0000-0000DD120000}"/>
    <cellStyle name="Style 22 3 2 2" xfId="5029" xr:uid="{00000000-0005-0000-0000-0000DE120000}"/>
    <cellStyle name="Style 22 3 2 3" xfId="5505" xr:uid="{00000000-0005-0000-0000-0000DF120000}"/>
    <cellStyle name="Style 22 4" xfId="3893" xr:uid="{00000000-0005-0000-0000-0000E0120000}"/>
    <cellStyle name="Style 22 4 2" xfId="4707" xr:uid="{00000000-0005-0000-0000-0000E1120000}"/>
    <cellStyle name="Style 22 4 3" xfId="5121" xr:uid="{00000000-0005-0000-0000-0000E2120000}"/>
    <cellStyle name="Style 23" xfId="3059" xr:uid="{00000000-0005-0000-0000-0000E3120000}"/>
    <cellStyle name="Style 24" xfId="3060" xr:uid="{00000000-0005-0000-0000-0000E4120000}"/>
    <cellStyle name="Style 24 2" xfId="3560" xr:uid="{00000000-0005-0000-0000-0000E5120000}"/>
    <cellStyle name="Style 24 2 2" xfId="4216" xr:uid="{00000000-0005-0000-0000-0000E6120000}"/>
    <cellStyle name="Style 24 2 2 2" xfId="4964" xr:uid="{00000000-0005-0000-0000-0000E7120000}"/>
    <cellStyle name="Style 24 2 2 3" xfId="5440" xr:uid="{00000000-0005-0000-0000-0000E8120000}"/>
    <cellStyle name="Style 24 3" xfId="3626" xr:uid="{00000000-0005-0000-0000-0000E9120000}"/>
    <cellStyle name="Style 24 3 2" xfId="4282" xr:uid="{00000000-0005-0000-0000-0000EA120000}"/>
    <cellStyle name="Style 24 3 2 2" xfId="5030" xr:uid="{00000000-0005-0000-0000-0000EB120000}"/>
    <cellStyle name="Style 24 3 2 3" xfId="5506" xr:uid="{00000000-0005-0000-0000-0000EC120000}"/>
    <cellStyle name="Style 24 4" xfId="3894" xr:uid="{00000000-0005-0000-0000-0000ED120000}"/>
    <cellStyle name="Style 24 4 2" xfId="4708" xr:uid="{00000000-0005-0000-0000-0000EE120000}"/>
    <cellStyle name="Style 24 4 3" xfId="5122" xr:uid="{00000000-0005-0000-0000-0000EF120000}"/>
    <cellStyle name="Style 25" xfId="3061" xr:uid="{00000000-0005-0000-0000-0000F0120000}"/>
    <cellStyle name="Style 25 2" xfId="3062" xr:uid="{00000000-0005-0000-0000-0000F1120000}"/>
    <cellStyle name="Style 25 2 2" xfId="3562" xr:uid="{00000000-0005-0000-0000-0000F2120000}"/>
    <cellStyle name="Style 25 2 2 2" xfId="4218" xr:uid="{00000000-0005-0000-0000-0000F3120000}"/>
    <cellStyle name="Style 25 2 2 2 2" xfId="4966" xr:uid="{00000000-0005-0000-0000-0000F4120000}"/>
    <cellStyle name="Style 25 2 2 2 3" xfId="5442" xr:uid="{00000000-0005-0000-0000-0000F5120000}"/>
    <cellStyle name="Style 25 2 3" xfId="3628" xr:uid="{00000000-0005-0000-0000-0000F6120000}"/>
    <cellStyle name="Style 25 2 3 2" xfId="4284" xr:uid="{00000000-0005-0000-0000-0000F7120000}"/>
    <cellStyle name="Style 25 2 3 2 2" xfId="5032" xr:uid="{00000000-0005-0000-0000-0000F8120000}"/>
    <cellStyle name="Style 25 2 3 2 3" xfId="5508" xr:uid="{00000000-0005-0000-0000-0000F9120000}"/>
    <cellStyle name="Style 25 2 4" xfId="3896" xr:uid="{00000000-0005-0000-0000-0000FA120000}"/>
    <cellStyle name="Style 25 2 4 2" xfId="4710" xr:uid="{00000000-0005-0000-0000-0000FB120000}"/>
    <cellStyle name="Style 25 2 4 3" xfId="5124" xr:uid="{00000000-0005-0000-0000-0000FC120000}"/>
    <cellStyle name="Style 25 3" xfId="3561" xr:uid="{00000000-0005-0000-0000-0000FD120000}"/>
    <cellStyle name="Style 25 3 2" xfId="4217" xr:uid="{00000000-0005-0000-0000-0000FE120000}"/>
    <cellStyle name="Style 25 3 2 2" xfId="4965" xr:uid="{00000000-0005-0000-0000-0000FF120000}"/>
    <cellStyle name="Style 25 3 2 3" xfId="5441" xr:uid="{00000000-0005-0000-0000-000000130000}"/>
    <cellStyle name="Style 25 4" xfId="3627" xr:uid="{00000000-0005-0000-0000-000001130000}"/>
    <cellStyle name="Style 25 4 2" xfId="4283" xr:uid="{00000000-0005-0000-0000-000002130000}"/>
    <cellStyle name="Style 25 4 2 2" xfId="5031" xr:uid="{00000000-0005-0000-0000-000003130000}"/>
    <cellStyle name="Style 25 4 2 3" xfId="5507" xr:uid="{00000000-0005-0000-0000-000004130000}"/>
    <cellStyle name="Style 25 5" xfId="3895" xr:uid="{00000000-0005-0000-0000-000005130000}"/>
    <cellStyle name="Style 25 5 2" xfId="4709" xr:uid="{00000000-0005-0000-0000-000006130000}"/>
    <cellStyle name="Style 25 5 3" xfId="5123" xr:uid="{00000000-0005-0000-0000-000007130000}"/>
    <cellStyle name="Style 26" xfId="3063" xr:uid="{00000000-0005-0000-0000-000008130000}"/>
    <cellStyle name="Sub heading - 1" xfId="3638" xr:uid="{00000000-0005-0000-0000-000009130000}"/>
    <cellStyle name="Számítás" xfId="54" xr:uid="{00000000-0005-0000-0000-00000A130000}"/>
    <cellStyle name="Számítás 2" xfId="3645" xr:uid="{00000000-0005-0000-0000-00000B130000}"/>
    <cellStyle name="Számítás 2 2" xfId="4523" xr:uid="{00000000-0005-0000-0000-00000C130000}"/>
    <cellStyle name="Számítás 2 3" xfId="4509" xr:uid="{00000000-0005-0000-0000-00000D130000}"/>
    <cellStyle name="Table" xfId="56" xr:uid="{00000000-0005-0000-0000-00000E130000}"/>
    <cellStyle name="tableau | cellule | normal | decimal 1" xfId="3256" xr:uid="{00000000-0005-0000-0000-00000F130000}"/>
    <cellStyle name="tableau | cellule | normal | decimal 1 2" xfId="3959" xr:uid="{00000000-0005-0000-0000-000010130000}"/>
    <cellStyle name="tableau | cellule | normal | decimal 1 2 2" xfId="4771" xr:uid="{00000000-0005-0000-0000-000011130000}"/>
    <cellStyle name="tableau | cellule | normal | decimal 1 2 3" xfId="5186" xr:uid="{00000000-0005-0000-0000-000012130000}"/>
    <cellStyle name="tableau | cellule | normal | pourcentage | decimal 1" xfId="3257" xr:uid="{00000000-0005-0000-0000-000013130000}"/>
    <cellStyle name="tableau | cellule | normal | pourcentage | decimal 1 2" xfId="3960" xr:uid="{00000000-0005-0000-0000-000014130000}"/>
    <cellStyle name="tableau | cellule | normal | pourcentage | decimal 1 2 2" xfId="4772" xr:uid="{00000000-0005-0000-0000-000015130000}"/>
    <cellStyle name="tableau | cellule | normal | pourcentage | decimal 1 2 3" xfId="5187" xr:uid="{00000000-0005-0000-0000-000016130000}"/>
    <cellStyle name="tableau | cellule | total | decimal 1" xfId="3258" xr:uid="{00000000-0005-0000-0000-000017130000}"/>
    <cellStyle name="tableau | cellule | total | decimal 1 2" xfId="3961" xr:uid="{00000000-0005-0000-0000-000018130000}"/>
    <cellStyle name="tableau | cellule | total | decimal 1 2 2" xfId="4773" xr:uid="{00000000-0005-0000-0000-000019130000}"/>
    <cellStyle name="tableau | cellule | total | decimal 1 2 3" xfId="5188" xr:uid="{00000000-0005-0000-0000-00001A130000}"/>
    <cellStyle name="tableau | coin superieur gauche" xfId="3259" xr:uid="{00000000-0005-0000-0000-00001B130000}"/>
    <cellStyle name="tableau | coin superieur gauche 2" xfId="3962" xr:uid="{00000000-0005-0000-0000-00001C130000}"/>
    <cellStyle name="tableau | coin superieur gauche 2 2" xfId="4774" xr:uid="{00000000-0005-0000-0000-00001D130000}"/>
    <cellStyle name="tableau | coin superieur gauche 2 3" xfId="5189" xr:uid="{00000000-0005-0000-0000-00001E130000}"/>
    <cellStyle name="tableau | entete-colonne | series" xfId="3260" xr:uid="{00000000-0005-0000-0000-00001F130000}"/>
    <cellStyle name="tableau | entete-colonne | series 2" xfId="3963" xr:uid="{00000000-0005-0000-0000-000020130000}"/>
    <cellStyle name="tableau | entete-colonne | series 2 2" xfId="4775" xr:uid="{00000000-0005-0000-0000-000021130000}"/>
    <cellStyle name="tableau | entete-colonne | series 2 3" xfId="5190" xr:uid="{00000000-0005-0000-0000-000022130000}"/>
    <cellStyle name="tableau | entete-ligne | normal" xfId="3261" xr:uid="{00000000-0005-0000-0000-000023130000}"/>
    <cellStyle name="tableau | entete-ligne | normal 2" xfId="3964" xr:uid="{00000000-0005-0000-0000-000024130000}"/>
    <cellStyle name="tableau | entete-ligne | normal 2 2" xfId="4776" xr:uid="{00000000-0005-0000-0000-000025130000}"/>
    <cellStyle name="tableau | entete-ligne | normal 2 3" xfId="5191" xr:uid="{00000000-0005-0000-0000-000026130000}"/>
    <cellStyle name="tableau | entete-ligne | total" xfId="3262" xr:uid="{00000000-0005-0000-0000-000027130000}"/>
    <cellStyle name="tableau | entete-ligne | total 2" xfId="3965" xr:uid="{00000000-0005-0000-0000-000028130000}"/>
    <cellStyle name="tableau | entete-ligne | total 2 2" xfId="4777" xr:uid="{00000000-0005-0000-0000-000029130000}"/>
    <cellStyle name="tableau | entete-ligne | total 2 3" xfId="5192" xr:uid="{00000000-0005-0000-0000-00002A130000}"/>
    <cellStyle name="tableau | ligne-titre | niveau1" xfId="3263" xr:uid="{00000000-0005-0000-0000-00002B130000}"/>
    <cellStyle name="tableau | ligne-titre | niveau1 2" xfId="3966" xr:uid="{00000000-0005-0000-0000-00002C130000}"/>
    <cellStyle name="tableau | ligne-titre | niveau1 2 2" xfId="4778" xr:uid="{00000000-0005-0000-0000-00002D130000}"/>
    <cellStyle name="tableau | ligne-titre | niveau1 2 3" xfId="5193" xr:uid="{00000000-0005-0000-0000-00002E130000}"/>
    <cellStyle name="tableau | ligne-titre | niveau2" xfId="3264" xr:uid="{00000000-0005-0000-0000-00002F130000}"/>
    <cellStyle name="tableau | ligne-titre | niveau2 2" xfId="3967" xr:uid="{00000000-0005-0000-0000-000030130000}"/>
    <cellStyle name="tableau | ligne-titre | niveau2 2 2" xfId="4779" xr:uid="{00000000-0005-0000-0000-000031130000}"/>
    <cellStyle name="tableau | ligne-titre | niveau2 2 3" xfId="5194" xr:uid="{00000000-0005-0000-0000-000032130000}"/>
    <cellStyle name="Testo avviso" xfId="4330" xr:uid="{00000000-0005-0000-0000-000033130000}"/>
    <cellStyle name="Testo descrittivo" xfId="4331" xr:uid="{00000000-0005-0000-0000-000034130000}"/>
    <cellStyle name="Title 10" xfId="3064" xr:uid="{00000000-0005-0000-0000-000035130000}"/>
    <cellStyle name="Title 2" xfId="3065" xr:uid="{00000000-0005-0000-0000-000036130000}"/>
    <cellStyle name="Title 2 10" xfId="3066" xr:uid="{00000000-0005-0000-0000-000037130000}"/>
    <cellStyle name="Title 2 11" xfId="3067" xr:uid="{00000000-0005-0000-0000-000038130000}"/>
    <cellStyle name="Title 2 2" xfId="3068" xr:uid="{00000000-0005-0000-0000-000039130000}"/>
    <cellStyle name="Title 2 3" xfId="3069" xr:uid="{00000000-0005-0000-0000-00003A130000}"/>
    <cellStyle name="Title 2 4" xfId="3070" xr:uid="{00000000-0005-0000-0000-00003B130000}"/>
    <cellStyle name="Title 2 5" xfId="3071" xr:uid="{00000000-0005-0000-0000-00003C130000}"/>
    <cellStyle name="Title 2 6" xfId="3072" xr:uid="{00000000-0005-0000-0000-00003D130000}"/>
    <cellStyle name="Title 2 7" xfId="3073" xr:uid="{00000000-0005-0000-0000-00003E130000}"/>
    <cellStyle name="Title 2 8" xfId="3074" xr:uid="{00000000-0005-0000-0000-00003F130000}"/>
    <cellStyle name="Title 2 9" xfId="3075" xr:uid="{00000000-0005-0000-0000-000040130000}"/>
    <cellStyle name="Title 3" xfId="3076" xr:uid="{00000000-0005-0000-0000-000041130000}"/>
    <cellStyle name="Title 3 10" xfId="3077" xr:uid="{00000000-0005-0000-0000-000042130000}"/>
    <cellStyle name="Title 3 11" xfId="3078" xr:uid="{00000000-0005-0000-0000-000043130000}"/>
    <cellStyle name="Title 3 2" xfId="3079" xr:uid="{00000000-0005-0000-0000-000044130000}"/>
    <cellStyle name="Title 3 3" xfId="3080" xr:uid="{00000000-0005-0000-0000-000045130000}"/>
    <cellStyle name="Title 3 4" xfId="3081" xr:uid="{00000000-0005-0000-0000-000046130000}"/>
    <cellStyle name="Title 3 5" xfId="3082" xr:uid="{00000000-0005-0000-0000-000047130000}"/>
    <cellStyle name="Title 3 6" xfId="3083" xr:uid="{00000000-0005-0000-0000-000048130000}"/>
    <cellStyle name="Title 3 7" xfId="3084" xr:uid="{00000000-0005-0000-0000-000049130000}"/>
    <cellStyle name="Title 3 8" xfId="3085" xr:uid="{00000000-0005-0000-0000-00004A130000}"/>
    <cellStyle name="Title 3 9" xfId="3086" xr:uid="{00000000-0005-0000-0000-00004B130000}"/>
    <cellStyle name="Title 4" xfId="3087" xr:uid="{00000000-0005-0000-0000-00004C130000}"/>
    <cellStyle name="Title 4 10" xfId="3088" xr:uid="{00000000-0005-0000-0000-00004D130000}"/>
    <cellStyle name="Title 4 11" xfId="3089" xr:uid="{00000000-0005-0000-0000-00004E130000}"/>
    <cellStyle name="Title 4 2" xfId="3090" xr:uid="{00000000-0005-0000-0000-00004F130000}"/>
    <cellStyle name="Title 4 3" xfId="3091" xr:uid="{00000000-0005-0000-0000-000050130000}"/>
    <cellStyle name="Title 4 4" xfId="3092" xr:uid="{00000000-0005-0000-0000-000051130000}"/>
    <cellStyle name="Title 4 5" xfId="3093" xr:uid="{00000000-0005-0000-0000-000052130000}"/>
    <cellStyle name="Title 4 6" xfId="3094" xr:uid="{00000000-0005-0000-0000-000053130000}"/>
    <cellStyle name="Title 4 7" xfId="3095" xr:uid="{00000000-0005-0000-0000-000054130000}"/>
    <cellStyle name="Title 4 8" xfId="3096" xr:uid="{00000000-0005-0000-0000-000055130000}"/>
    <cellStyle name="Title 4 9" xfId="3097" xr:uid="{00000000-0005-0000-0000-000056130000}"/>
    <cellStyle name="Title 5" xfId="3098" xr:uid="{00000000-0005-0000-0000-000057130000}"/>
    <cellStyle name="Title 5 10" xfId="3099" xr:uid="{00000000-0005-0000-0000-000058130000}"/>
    <cellStyle name="Title 5 11" xfId="3100" xr:uid="{00000000-0005-0000-0000-000059130000}"/>
    <cellStyle name="Title 5 2" xfId="3101" xr:uid="{00000000-0005-0000-0000-00005A130000}"/>
    <cellStyle name="Title 5 3" xfId="3102" xr:uid="{00000000-0005-0000-0000-00005B130000}"/>
    <cellStyle name="Title 5 4" xfId="3103" xr:uid="{00000000-0005-0000-0000-00005C130000}"/>
    <cellStyle name="Title 5 5" xfId="3104" xr:uid="{00000000-0005-0000-0000-00005D130000}"/>
    <cellStyle name="Title 5 6" xfId="3105" xr:uid="{00000000-0005-0000-0000-00005E130000}"/>
    <cellStyle name="Title 5 7" xfId="3106" xr:uid="{00000000-0005-0000-0000-00005F130000}"/>
    <cellStyle name="Title 5 8" xfId="3107" xr:uid="{00000000-0005-0000-0000-000060130000}"/>
    <cellStyle name="Title 5 9" xfId="3108" xr:uid="{00000000-0005-0000-0000-000061130000}"/>
    <cellStyle name="Title 6" xfId="3109" xr:uid="{00000000-0005-0000-0000-000062130000}"/>
    <cellStyle name="Title 6 10" xfId="3110" xr:uid="{00000000-0005-0000-0000-000063130000}"/>
    <cellStyle name="Title 6 11" xfId="3111" xr:uid="{00000000-0005-0000-0000-000064130000}"/>
    <cellStyle name="Title 6 2" xfId="3112" xr:uid="{00000000-0005-0000-0000-000065130000}"/>
    <cellStyle name="Title 6 3" xfId="3113" xr:uid="{00000000-0005-0000-0000-000066130000}"/>
    <cellStyle name="Title 6 4" xfId="3114" xr:uid="{00000000-0005-0000-0000-000067130000}"/>
    <cellStyle name="Title 6 5" xfId="3115" xr:uid="{00000000-0005-0000-0000-000068130000}"/>
    <cellStyle name="Title 6 6" xfId="3116" xr:uid="{00000000-0005-0000-0000-000069130000}"/>
    <cellStyle name="Title 6 7" xfId="3117" xr:uid="{00000000-0005-0000-0000-00006A130000}"/>
    <cellStyle name="Title 6 8" xfId="3118" xr:uid="{00000000-0005-0000-0000-00006B130000}"/>
    <cellStyle name="Title 6 9" xfId="3119" xr:uid="{00000000-0005-0000-0000-00006C130000}"/>
    <cellStyle name="Title 7" xfId="3120" xr:uid="{00000000-0005-0000-0000-00006D130000}"/>
    <cellStyle name="Title 8" xfId="3121" xr:uid="{00000000-0005-0000-0000-00006E130000}"/>
    <cellStyle name="Title 9" xfId="3122" xr:uid="{00000000-0005-0000-0000-00006F130000}"/>
    <cellStyle name="Titolo" xfId="4332" xr:uid="{00000000-0005-0000-0000-000070130000}"/>
    <cellStyle name="Titolo 1" xfId="4333" xr:uid="{00000000-0005-0000-0000-000071130000}"/>
    <cellStyle name="Titolo 2" xfId="4334" xr:uid="{00000000-0005-0000-0000-000072130000}"/>
    <cellStyle name="Titolo 3" xfId="4335" xr:uid="{00000000-0005-0000-0000-000073130000}"/>
    <cellStyle name="Titolo 4" xfId="4336" xr:uid="{00000000-0005-0000-0000-000074130000}"/>
    <cellStyle name="Total 10" xfId="3123" xr:uid="{00000000-0005-0000-0000-000075130000}"/>
    <cellStyle name="Total 10 2" xfId="3563" xr:uid="{00000000-0005-0000-0000-000076130000}"/>
    <cellStyle name="Total 10 2 2" xfId="4219" xr:uid="{00000000-0005-0000-0000-000077130000}"/>
    <cellStyle name="Total 10 2 2 2" xfId="4967" xr:uid="{00000000-0005-0000-0000-000078130000}"/>
    <cellStyle name="Total 10 2 2 3" xfId="5443" xr:uid="{00000000-0005-0000-0000-000079130000}"/>
    <cellStyle name="Total 10 3" xfId="3897" xr:uid="{00000000-0005-0000-0000-00007A130000}"/>
    <cellStyle name="Total 10 3 2" xfId="4711" xr:uid="{00000000-0005-0000-0000-00007B130000}"/>
    <cellStyle name="Total 10 3 3" xfId="5125" xr:uid="{00000000-0005-0000-0000-00007C130000}"/>
    <cellStyle name="Total 2" xfId="3124" xr:uid="{00000000-0005-0000-0000-00007D130000}"/>
    <cellStyle name="Total 2 10" xfId="3125" xr:uid="{00000000-0005-0000-0000-00007E130000}"/>
    <cellStyle name="Total 2 10 2" xfId="3565" xr:uid="{00000000-0005-0000-0000-00007F130000}"/>
    <cellStyle name="Total 2 10 2 2" xfId="4221" xr:uid="{00000000-0005-0000-0000-000080130000}"/>
    <cellStyle name="Total 2 10 2 2 2" xfId="4969" xr:uid="{00000000-0005-0000-0000-000081130000}"/>
    <cellStyle name="Total 2 10 2 2 3" xfId="5445" xr:uid="{00000000-0005-0000-0000-000082130000}"/>
    <cellStyle name="Total 2 10 3" xfId="3899" xr:uid="{00000000-0005-0000-0000-000083130000}"/>
    <cellStyle name="Total 2 10 3 2" xfId="4713" xr:uid="{00000000-0005-0000-0000-000084130000}"/>
    <cellStyle name="Total 2 10 3 3" xfId="5127" xr:uid="{00000000-0005-0000-0000-000085130000}"/>
    <cellStyle name="Total 2 11" xfId="3126" xr:uid="{00000000-0005-0000-0000-000086130000}"/>
    <cellStyle name="Total 2 11 2" xfId="3566" xr:uid="{00000000-0005-0000-0000-000087130000}"/>
    <cellStyle name="Total 2 11 2 2" xfId="4222" xr:uid="{00000000-0005-0000-0000-000088130000}"/>
    <cellStyle name="Total 2 11 2 2 2" xfId="4970" xr:uid="{00000000-0005-0000-0000-000089130000}"/>
    <cellStyle name="Total 2 11 2 2 3" xfId="5446" xr:uid="{00000000-0005-0000-0000-00008A130000}"/>
    <cellStyle name="Total 2 11 3" xfId="3900" xr:uid="{00000000-0005-0000-0000-00008B130000}"/>
    <cellStyle name="Total 2 11 3 2" xfId="4714" xr:uid="{00000000-0005-0000-0000-00008C130000}"/>
    <cellStyle name="Total 2 11 3 3" xfId="5128" xr:uid="{00000000-0005-0000-0000-00008D130000}"/>
    <cellStyle name="Total 2 12" xfId="3564" xr:uid="{00000000-0005-0000-0000-00008E130000}"/>
    <cellStyle name="Total 2 12 2" xfId="4220" xr:uid="{00000000-0005-0000-0000-00008F130000}"/>
    <cellStyle name="Total 2 12 2 2" xfId="4968" xr:uid="{00000000-0005-0000-0000-000090130000}"/>
    <cellStyle name="Total 2 12 2 3" xfId="5444" xr:uid="{00000000-0005-0000-0000-000091130000}"/>
    <cellStyle name="Total 2 13" xfId="3898" xr:uid="{00000000-0005-0000-0000-000092130000}"/>
    <cellStyle name="Total 2 13 2" xfId="4712" xr:uid="{00000000-0005-0000-0000-000093130000}"/>
    <cellStyle name="Total 2 13 3" xfId="5126" xr:uid="{00000000-0005-0000-0000-000094130000}"/>
    <cellStyle name="Total 2 2" xfId="3127" xr:uid="{00000000-0005-0000-0000-000095130000}"/>
    <cellStyle name="Total 2 2 2" xfId="3567" xr:uid="{00000000-0005-0000-0000-000096130000}"/>
    <cellStyle name="Total 2 2 2 2" xfId="4223" xr:uid="{00000000-0005-0000-0000-000097130000}"/>
    <cellStyle name="Total 2 2 2 2 2" xfId="4971" xr:uid="{00000000-0005-0000-0000-000098130000}"/>
    <cellStyle name="Total 2 2 2 2 3" xfId="5447" xr:uid="{00000000-0005-0000-0000-000099130000}"/>
    <cellStyle name="Total 2 2 3" xfId="3901" xr:uid="{00000000-0005-0000-0000-00009A130000}"/>
    <cellStyle name="Total 2 2 3 2" xfId="4715" xr:uid="{00000000-0005-0000-0000-00009B130000}"/>
    <cellStyle name="Total 2 2 3 3" xfId="5129" xr:uid="{00000000-0005-0000-0000-00009C130000}"/>
    <cellStyle name="Total 2 3" xfId="3128" xr:uid="{00000000-0005-0000-0000-00009D130000}"/>
    <cellStyle name="Total 2 3 2" xfId="3568" xr:uid="{00000000-0005-0000-0000-00009E130000}"/>
    <cellStyle name="Total 2 3 2 2" xfId="4224" xr:uid="{00000000-0005-0000-0000-00009F130000}"/>
    <cellStyle name="Total 2 3 2 2 2" xfId="4972" xr:uid="{00000000-0005-0000-0000-0000A0130000}"/>
    <cellStyle name="Total 2 3 2 2 3" xfId="5448" xr:uid="{00000000-0005-0000-0000-0000A1130000}"/>
    <cellStyle name="Total 2 3 3" xfId="3902" xr:uid="{00000000-0005-0000-0000-0000A2130000}"/>
    <cellStyle name="Total 2 3 3 2" xfId="4716" xr:uid="{00000000-0005-0000-0000-0000A3130000}"/>
    <cellStyle name="Total 2 3 3 3" xfId="5130" xr:uid="{00000000-0005-0000-0000-0000A4130000}"/>
    <cellStyle name="Total 2 4" xfId="3129" xr:uid="{00000000-0005-0000-0000-0000A5130000}"/>
    <cellStyle name="Total 2 4 2" xfId="3569" xr:uid="{00000000-0005-0000-0000-0000A6130000}"/>
    <cellStyle name="Total 2 4 2 2" xfId="4225" xr:uid="{00000000-0005-0000-0000-0000A7130000}"/>
    <cellStyle name="Total 2 4 2 2 2" xfId="4973" xr:uid="{00000000-0005-0000-0000-0000A8130000}"/>
    <cellStyle name="Total 2 4 2 2 3" xfId="5449" xr:uid="{00000000-0005-0000-0000-0000A9130000}"/>
    <cellStyle name="Total 2 4 3" xfId="3903" xr:uid="{00000000-0005-0000-0000-0000AA130000}"/>
    <cellStyle name="Total 2 4 3 2" xfId="4717" xr:uid="{00000000-0005-0000-0000-0000AB130000}"/>
    <cellStyle name="Total 2 4 3 3" xfId="5131" xr:uid="{00000000-0005-0000-0000-0000AC130000}"/>
    <cellStyle name="Total 2 5" xfId="3130" xr:uid="{00000000-0005-0000-0000-0000AD130000}"/>
    <cellStyle name="Total 2 5 2" xfId="3570" xr:uid="{00000000-0005-0000-0000-0000AE130000}"/>
    <cellStyle name="Total 2 5 2 2" xfId="4226" xr:uid="{00000000-0005-0000-0000-0000AF130000}"/>
    <cellStyle name="Total 2 5 2 2 2" xfId="4974" xr:uid="{00000000-0005-0000-0000-0000B0130000}"/>
    <cellStyle name="Total 2 5 2 2 3" xfId="5450" xr:uid="{00000000-0005-0000-0000-0000B1130000}"/>
    <cellStyle name="Total 2 5 3" xfId="3904" xr:uid="{00000000-0005-0000-0000-0000B2130000}"/>
    <cellStyle name="Total 2 5 3 2" xfId="4718" xr:uid="{00000000-0005-0000-0000-0000B3130000}"/>
    <cellStyle name="Total 2 5 3 3" xfId="5132" xr:uid="{00000000-0005-0000-0000-0000B4130000}"/>
    <cellStyle name="Total 2 6" xfId="3131" xr:uid="{00000000-0005-0000-0000-0000B5130000}"/>
    <cellStyle name="Total 2 6 2" xfId="3571" xr:uid="{00000000-0005-0000-0000-0000B6130000}"/>
    <cellStyle name="Total 2 6 2 2" xfId="4227" xr:uid="{00000000-0005-0000-0000-0000B7130000}"/>
    <cellStyle name="Total 2 6 2 2 2" xfId="4975" xr:uid="{00000000-0005-0000-0000-0000B8130000}"/>
    <cellStyle name="Total 2 6 2 2 3" xfId="5451" xr:uid="{00000000-0005-0000-0000-0000B9130000}"/>
    <cellStyle name="Total 2 6 3" xfId="3905" xr:uid="{00000000-0005-0000-0000-0000BA130000}"/>
    <cellStyle name="Total 2 6 3 2" xfId="4719" xr:uid="{00000000-0005-0000-0000-0000BB130000}"/>
    <cellStyle name="Total 2 6 3 3" xfId="5133" xr:uid="{00000000-0005-0000-0000-0000BC130000}"/>
    <cellStyle name="Total 2 7" xfId="3132" xr:uid="{00000000-0005-0000-0000-0000BD130000}"/>
    <cellStyle name="Total 2 7 2" xfId="3572" xr:uid="{00000000-0005-0000-0000-0000BE130000}"/>
    <cellStyle name="Total 2 7 2 2" xfId="4228" xr:uid="{00000000-0005-0000-0000-0000BF130000}"/>
    <cellStyle name="Total 2 7 2 2 2" xfId="4976" xr:uid="{00000000-0005-0000-0000-0000C0130000}"/>
    <cellStyle name="Total 2 7 2 2 3" xfId="5452" xr:uid="{00000000-0005-0000-0000-0000C1130000}"/>
    <cellStyle name="Total 2 7 3" xfId="3906" xr:uid="{00000000-0005-0000-0000-0000C2130000}"/>
    <cellStyle name="Total 2 7 3 2" xfId="4720" xr:uid="{00000000-0005-0000-0000-0000C3130000}"/>
    <cellStyle name="Total 2 7 3 3" xfId="5134" xr:uid="{00000000-0005-0000-0000-0000C4130000}"/>
    <cellStyle name="Total 2 8" xfId="3133" xr:uid="{00000000-0005-0000-0000-0000C5130000}"/>
    <cellStyle name="Total 2 8 2" xfId="3573" xr:uid="{00000000-0005-0000-0000-0000C6130000}"/>
    <cellStyle name="Total 2 8 2 2" xfId="4229" xr:uid="{00000000-0005-0000-0000-0000C7130000}"/>
    <cellStyle name="Total 2 8 2 2 2" xfId="4977" xr:uid="{00000000-0005-0000-0000-0000C8130000}"/>
    <cellStyle name="Total 2 8 2 2 3" xfId="5453" xr:uid="{00000000-0005-0000-0000-0000C9130000}"/>
    <cellStyle name="Total 2 8 3" xfId="3907" xr:uid="{00000000-0005-0000-0000-0000CA130000}"/>
    <cellStyle name="Total 2 8 3 2" xfId="4721" xr:uid="{00000000-0005-0000-0000-0000CB130000}"/>
    <cellStyle name="Total 2 8 3 3" xfId="5135" xr:uid="{00000000-0005-0000-0000-0000CC130000}"/>
    <cellStyle name="Total 2 9" xfId="3134" xr:uid="{00000000-0005-0000-0000-0000CD130000}"/>
    <cellStyle name="Total 2 9 2" xfId="3574" xr:uid="{00000000-0005-0000-0000-0000CE130000}"/>
    <cellStyle name="Total 2 9 2 2" xfId="4230" xr:uid="{00000000-0005-0000-0000-0000CF130000}"/>
    <cellStyle name="Total 2 9 2 2 2" xfId="4978" xr:uid="{00000000-0005-0000-0000-0000D0130000}"/>
    <cellStyle name="Total 2 9 2 2 3" xfId="5454" xr:uid="{00000000-0005-0000-0000-0000D1130000}"/>
    <cellStyle name="Total 2 9 3" xfId="3908" xr:uid="{00000000-0005-0000-0000-0000D2130000}"/>
    <cellStyle name="Total 2 9 3 2" xfId="4722" xr:uid="{00000000-0005-0000-0000-0000D3130000}"/>
    <cellStyle name="Total 2 9 3 3" xfId="5136" xr:uid="{00000000-0005-0000-0000-0000D4130000}"/>
    <cellStyle name="Total 3" xfId="3135" xr:uid="{00000000-0005-0000-0000-0000D5130000}"/>
    <cellStyle name="Total 3 10" xfId="3136" xr:uid="{00000000-0005-0000-0000-0000D6130000}"/>
    <cellStyle name="Total 3 10 2" xfId="3576" xr:uid="{00000000-0005-0000-0000-0000D7130000}"/>
    <cellStyle name="Total 3 10 2 2" xfId="4232" xr:uid="{00000000-0005-0000-0000-0000D8130000}"/>
    <cellStyle name="Total 3 10 2 2 2" xfId="4980" xr:uid="{00000000-0005-0000-0000-0000D9130000}"/>
    <cellStyle name="Total 3 10 2 2 3" xfId="5456" xr:uid="{00000000-0005-0000-0000-0000DA130000}"/>
    <cellStyle name="Total 3 10 3" xfId="3910" xr:uid="{00000000-0005-0000-0000-0000DB130000}"/>
    <cellStyle name="Total 3 10 3 2" xfId="4724" xr:uid="{00000000-0005-0000-0000-0000DC130000}"/>
    <cellStyle name="Total 3 10 3 3" xfId="5138" xr:uid="{00000000-0005-0000-0000-0000DD130000}"/>
    <cellStyle name="Total 3 11" xfId="3137" xr:uid="{00000000-0005-0000-0000-0000DE130000}"/>
    <cellStyle name="Total 3 11 2" xfId="3577" xr:uid="{00000000-0005-0000-0000-0000DF130000}"/>
    <cellStyle name="Total 3 11 2 2" xfId="4233" xr:uid="{00000000-0005-0000-0000-0000E0130000}"/>
    <cellStyle name="Total 3 11 2 2 2" xfId="4981" xr:uid="{00000000-0005-0000-0000-0000E1130000}"/>
    <cellStyle name="Total 3 11 2 2 3" xfId="5457" xr:uid="{00000000-0005-0000-0000-0000E2130000}"/>
    <cellStyle name="Total 3 11 3" xfId="3911" xr:uid="{00000000-0005-0000-0000-0000E3130000}"/>
    <cellStyle name="Total 3 11 3 2" xfId="4725" xr:uid="{00000000-0005-0000-0000-0000E4130000}"/>
    <cellStyle name="Total 3 11 3 3" xfId="5139" xr:uid="{00000000-0005-0000-0000-0000E5130000}"/>
    <cellStyle name="Total 3 12" xfId="3575" xr:uid="{00000000-0005-0000-0000-0000E6130000}"/>
    <cellStyle name="Total 3 12 2" xfId="4231" xr:uid="{00000000-0005-0000-0000-0000E7130000}"/>
    <cellStyle name="Total 3 12 2 2" xfId="4979" xr:uid="{00000000-0005-0000-0000-0000E8130000}"/>
    <cellStyle name="Total 3 12 2 3" xfId="5455" xr:uid="{00000000-0005-0000-0000-0000E9130000}"/>
    <cellStyle name="Total 3 13" xfId="3909" xr:uid="{00000000-0005-0000-0000-0000EA130000}"/>
    <cellStyle name="Total 3 13 2" xfId="4723" xr:uid="{00000000-0005-0000-0000-0000EB130000}"/>
    <cellStyle name="Total 3 13 3" xfId="5137" xr:uid="{00000000-0005-0000-0000-0000EC130000}"/>
    <cellStyle name="Total 3 2" xfId="3138" xr:uid="{00000000-0005-0000-0000-0000ED130000}"/>
    <cellStyle name="Total 3 2 2" xfId="3578" xr:uid="{00000000-0005-0000-0000-0000EE130000}"/>
    <cellStyle name="Total 3 2 2 2" xfId="4234" xr:uid="{00000000-0005-0000-0000-0000EF130000}"/>
    <cellStyle name="Total 3 2 2 2 2" xfId="4982" xr:uid="{00000000-0005-0000-0000-0000F0130000}"/>
    <cellStyle name="Total 3 2 2 2 3" xfId="5458" xr:uid="{00000000-0005-0000-0000-0000F1130000}"/>
    <cellStyle name="Total 3 2 3" xfId="3912" xr:uid="{00000000-0005-0000-0000-0000F2130000}"/>
    <cellStyle name="Total 3 2 3 2" xfId="4726" xr:uid="{00000000-0005-0000-0000-0000F3130000}"/>
    <cellStyle name="Total 3 2 3 3" xfId="5140" xr:uid="{00000000-0005-0000-0000-0000F4130000}"/>
    <cellStyle name="Total 3 3" xfId="3139" xr:uid="{00000000-0005-0000-0000-0000F5130000}"/>
    <cellStyle name="Total 3 3 2" xfId="3579" xr:uid="{00000000-0005-0000-0000-0000F6130000}"/>
    <cellStyle name="Total 3 3 2 2" xfId="4235" xr:uid="{00000000-0005-0000-0000-0000F7130000}"/>
    <cellStyle name="Total 3 3 2 2 2" xfId="4983" xr:uid="{00000000-0005-0000-0000-0000F8130000}"/>
    <cellStyle name="Total 3 3 2 2 3" xfId="5459" xr:uid="{00000000-0005-0000-0000-0000F9130000}"/>
    <cellStyle name="Total 3 3 3" xfId="3913" xr:uid="{00000000-0005-0000-0000-0000FA130000}"/>
    <cellStyle name="Total 3 3 3 2" xfId="4727" xr:uid="{00000000-0005-0000-0000-0000FB130000}"/>
    <cellStyle name="Total 3 3 3 3" xfId="5141" xr:uid="{00000000-0005-0000-0000-0000FC130000}"/>
    <cellStyle name="Total 3 4" xfId="3140" xr:uid="{00000000-0005-0000-0000-0000FD130000}"/>
    <cellStyle name="Total 3 4 2" xfId="3580" xr:uid="{00000000-0005-0000-0000-0000FE130000}"/>
    <cellStyle name="Total 3 4 2 2" xfId="4236" xr:uid="{00000000-0005-0000-0000-0000FF130000}"/>
    <cellStyle name="Total 3 4 2 2 2" xfId="4984" xr:uid="{00000000-0005-0000-0000-000000140000}"/>
    <cellStyle name="Total 3 4 2 2 3" xfId="5460" xr:uid="{00000000-0005-0000-0000-000001140000}"/>
    <cellStyle name="Total 3 4 3" xfId="3914" xr:uid="{00000000-0005-0000-0000-000002140000}"/>
    <cellStyle name="Total 3 4 3 2" xfId="4728" xr:uid="{00000000-0005-0000-0000-000003140000}"/>
    <cellStyle name="Total 3 4 3 3" xfId="5142" xr:uid="{00000000-0005-0000-0000-000004140000}"/>
    <cellStyle name="Total 3 5" xfId="3141" xr:uid="{00000000-0005-0000-0000-000005140000}"/>
    <cellStyle name="Total 3 5 2" xfId="3581" xr:uid="{00000000-0005-0000-0000-000006140000}"/>
    <cellStyle name="Total 3 5 2 2" xfId="4237" xr:uid="{00000000-0005-0000-0000-000007140000}"/>
    <cellStyle name="Total 3 5 2 2 2" xfId="4985" xr:uid="{00000000-0005-0000-0000-000008140000}"/>
    <cellStyle name="Total 3 5 2 2 3" xfId="5461" xr:uid="{00000000-0005-0000-0000-000009140000}"/>
    <cellStyle name="Total 3 5 3" xfId="3915" xr:uid="{00000000-0005-0000-0000-00000A140000}"/>
    <cellStyle name="Total 3 5 3 2" xfId="4729" xr:uid="{00000000-0005-0000-0000-00000B140000}"/>
    <cellStyle name="Total 3 5 3 3" xfId="5143" xr:uid="{00000000-0005-0000-0000-00000C140000}"/>
    <cellStyle name="Total 3 6" xfId="3142" xr:uid="{00000000-0005-0000-0000-00000D140000}"/>
    <cellStyle name="Total 3 6 2" xfId="3582" xr:uid="{00000000-0005-0000-0000-00000E140000}"/>
    <cellStyle name="Total 3 6 2 2" xfId="4238" xr:uid="{00000000-0005-0000-0000-00000F140000}"/>
    <cellStyle name="Total 3 6 2 2 2" xfId="4986" xr:uid="{00000000-0005-0000-0000-000010140000}"/>
    <cellStyle name="Total 3 6 2 2 3" xfId="5462" xr:uid="{00000000-0005-0000-0000-000011140000}"/>
    <cellStyle name="Total 3 6 3" xfId="3916" xr:uid="{00000000-0005-0000-0000-000012140000}"/>
    <cellStyle name="Total 3 6 3 2" xfId="4730" xr:uid="{00000000-0005-0000-0000-000013140000}"/>
    <cellStyle name="Total 3 6 3 3" xfId="5144" xr:uid="{00000000-0005-0000-0000-000014140000}"/>
    <cellStyle name="Total 3 7" xfId="3143" xr:uid="{00000000-0005-0000-0000-000015140000}"/>
    <cellStyle name="Total 3 7 2" xfId="3583" xr:uid="{00000000-0005-0000-0000-000016140000}"/>
    <cellStyle name="Total 3 7 2 2" xfId="4239" xr:uid="{00000000-0005-0000-0000-000017140000}"/>
    <cellStyle name="Total 3 7 2 2 2" xfId="4987" xr:uid="{00000000-0005-0000-0000-000018140000}"/>
    <cellStyle name="Total 3 7 2 2 3" xfId="5463" xr:uid="{00000000-0005-0000-0000-000019140000}"/>
    <cellStyle name="Total 3 7 3" xfId="3917" xr:uid="{00000000-0005-0000-0000-00001A140000}"/>
    <cellStyle name="Total 3 7 3 2" xfId="4731" xr:uid="{00000000-0005-0000-0000-00001B140000}"/>
    <cellStyle name="Total 3 7 3 3" xfId="5145" xr:uid="{00000000-0005-0000-0000-00001C140000}"/>
    <cellStyle name="Total 3 8" xfId="3144" xr:uid="{00000000-0005-0000-0000-00001D140000}"/>
    <cellStyle name="Total 3 8 2" xfId="3584" xr:uid="{00000000-0005-0000-0000-00001E140000}"/>
    <cellStyle name="Total 3 8 2 2" xfId="4240" xr:uid="{00000000-0005-0000-0000-00001F140000}"/>
    <cellStyle name="Total 3 8 2 2 2" xfId="4988" xr:uid="{00000000-0005-0000-0000-000020140000}"/>
    <cellStyle name="Total 3 8 2 2 3" xfId="5464" xr:uid="{00000000-0005-0000-0000-000021140000}"/>
    <cellStyle name="Total 3 8 3" xfId="3918" xr:uid="{00000000-0005-0000-0000-000022140000}"/>
    <cellStyle name="Total 3 8 3 2" xfId="4732" xr:uid="{00000000-0005-0000-0000-000023140000}"/>
    <cellStyle name="Total 3 8 3 3" xfId="5146" xr:uid="{00000000-0005-0000-0000-000024140000}"/>
    <cellStyle name="Total 3 9" xfId="3145" xr:uid="{00000000-0005-0000-0000-000025140000}"/>
    <cellStyle name="Total 3 9 2" xfId="3585" xr:uid="{00000000-0005-0000-0000-000026140000}"/>
    <cellStyle name="Total 3 9 2 2" xfId="4241" xr:uid="{00000000-0005-0000-0000-000027140000}"/>
    <cellStyle name="Total 3 9 2 2 2" xfId="4989" xr:uid="{00000000-0005-0000-0000-000028140000}"/>
    <cellStyle name="Total 3 9 2 2 3" xfId="5465" xr:uid="{00000000-0005-0000-0000-000029140000}"/>
    <cellStyle name="Total 3 9 3" xfId="3919" xr:uid="{00000000-0005-0000-0000-00002A140000}"/>
    <cellStyle name="Total 3 9 3 2" xfId="4733" xr:uid="{00000000-0005-0000-0000-00002B140000}"/>
    <cellStyle name="Total 3 9 3 3" xfId="5147" xr:uid="{00000000-0005-0000-0000-00002C140000}"/>
    <cellStyle name="Total 4" xfId="3146" xr:uid="{00000000-0005-0000-0000-00002D140000}"/>
    <cellStyle name="Total 4 10" xfId="3147" xr:uid="{00000000-0005-0000-0000-00002E140000}"/>
    <cellStyle name="Total 4 10 2" xfId="3587" xr:uid="{00000000-0005-0000-0000-00002F140000}"/>
    <cellStyle name="Total 4 10 2 2" xfId="4243" xr:uid="{00000000-0005-0000-0000-000030140000}"/>
    <cellStyle name="Total 4 10 2 2 2" xfId="4991" xr:uid="{00000000-0005-0000-0000-000031140000}"/>
    <cellStyle name="Total 4 10 2 2 3" xfId="5467" xr:uid="{00000000-0005-0000-0000-000032140000}"/>
    <cellStyle name="Total 4 10 3" xfId="3921" xr:uid="{00000000-0005-0000-0000-000033140000}"/>
    <cellStyle name="Total 4 10 3 2" xfId="4735" xr:uid="{00000000-0005-0000-0000-000034140000}"/>
    <cellStyle name="Total 4 10 3 3" xfId="5149" xr:uid="{00000000-0005-0000-0000-000035140000}"/>
    <cellStyle name="Total 4 11" xfId="3148" xr:uid="{00000000-0005-0000-0000-000036140000}"/>
    <cellStyle name="Total 4 11 2" xfId="3588" xr:uid="{00000000-0005-0000-0000-000037140000}"/>
    <cellStyle name="Total 4 11 2 2" xfId="4244" xr:uid="{00000000-0005-0000-0000-000038140000}"/>
    <cellStyle name="Total 4 11 2 2 2" xfId="4992" xr:uid="{00000000-0005-0000-0000-000039140000}"/>
    <cellStyle name="Total 4 11 2 2 3" xfId="5468" xr:uid="{00000000-0005-0000-0000-00003A140000}"/>
    <cellStyle name="Total 4 11 3" xfId="3922" xr:uid="{00000000-0005-0000-0000-00003B140000}"/>
    <cellStyle name="Total 4 11 3 2" xfId="4736" xr:uid="{00000000-0005-0000-0000-00003C140000}"/>
    <cellStyle name="Total 4 11 3 3" xfId="5150" xr:uid="{00000000-0005-0000-0000-00003D140000}"/>
    <cellStyle name="Total 4 12" xfId="3586" xr:uid="{00000000-0005-0000-0000-00003E140000}"/>
    <cellStyle name="Total 4 12 2" xfId="4242" xr:uid="{00000000-0005-0000-0000-00003F140000}"/>
    <cellStyle name="Total 4 12 2 2" xfId="4990" xr:uid="{00000000-0005-0000-0000-000040140000}"/>
    <cellStyle name="Total 4 12 2 3" xfId="5466" xr:uid="{00000000-0005-0000-0000-000041140000}"/>
    <cellStyle name="Total 4 13" xfId="3920" xr:uid="{00000000-0005-0000-0000-000042140000}"/>
    <cellStyle name="Total 4 13 2" xfId="4734" xr:uid="{00000000-0005-0000-0000-000043140000}"/>
    <cellStyle name="Total 4 13 3" xfId="5148" xr:uid="{00000000-0005-0000-0000-000044140000}"/>
    <cellStyle name="Total 4 2" xfId="3149" xr:uid="{00000000-0005-0000-0000-000045140000}"/>
    <cellStyle name="Total 4 2 2" xfId="3589" xr:uid="{00000000-0005-0000-0000-000046140000}"/>
    <cellStyle name="Total 4 2 2 2" xfId="4245" xr:uid="{00000000-0005-0000-0000-000047140000}"/>
    <cellStyle name="Total 4 2 2 2 2" xfId="4993" xr:uid="{00000000-0005-0000-0000-000048140000}"/>
    <cellStyle name="Total 4 2 2 2 3" xfId="5469" xr:uid="{00000000-0005-0000-0000-000049140000}"/>
    <cellStyle name="Total 4 2 3" xfId="3923" xr:uid="{00000000-0005-0000-0000-00004A140000}"/>
    <cellStyle name="Total 4 2 3 2" xfId="4737" xr:uid="{00000000-0005-0000-0000-00004B140000}"/>
    <cellStyle name="Total 4 2 3 3" xfId="5151" xr:uid="{00000000-0005-0000-0000-00004C140000}"/>
    <cellStyle name="Total 4 3" xfId="3150" xr:uid="{00000000-0005-0000-0000-00004D140000}"/>
    <cellStyle name="Total 4 3 2" xfId="3590" xr:uid="{00000000-0005-0000-0000-00004E140000}"/>
    <cellStyle name="Total 4 3 2 2" xfId="4246" xr:uid="{00000000-0005-0000-0000-00004F140000}"/>
    <cellStyle name="Total 4 3 2 2 2" xfId="4994" xr:uid="{00000000-0005-0000-0000-000050140000}"/>
    <cellStyle name="Total 4 3 2 2 3" xfId="5470" xr:uid="{00000000-0005-0000-0000-000051140000}"/>
    <cellStyle name="Total 4 3 3" xfId="3924" xr:uid="{00000000-0005-0000-0000-000052140000}"/>
    <cellStyle name="Total 4 3 3 2" xfId="4738" xr:uid="{00000000-0005-0000-0000-000053140000}"/>
    <cellStyle name="Total 4 3 3 3" xfId="5152" xr:uid="{00000000-0005-0000-0000-000054140000}"/>
    <cellStyle name="Total 4 4" xfId="3151" xr:uid="{00000000-0005-0000-0000-000055140000}"/>
    <cellStyle name="Total 4 4 2" xfId="3591" xr:uid="{00000000-0005-0000-0000-000056140000}"/>
    <cellStyle name="Total 4 4 2 2" xfId="4247" xr:uid="{00000000-0005-0000-0000-000057140000}"/>
    <cellStyle name="Total 4 4 2 2 2" xfId="4995" xr:uid="{00000000-0005-0000-0000-000058140000}"/>
    <cellStyle name="Total 4 4 2 2 3" xfId="5471" xr:uid="{00000000-0005-0000-0000-000059140000}"/>
    <cellStyle name="Total 4 4 3" xfId="3925" xr:uid="{00000000-0005-0000-0000-00005A140000}"/>
    <cellStyle name="Total 4 4 3 2" xfId="4739" xr:uid="{00000000-0005-0000-0000-00005B140000}"/>
    <cellStyle name="Total 4 4 3 3" xfId="5153" xr:uid="{00000000-0005-0000-0000-00005C140000}"/>
    <cellStyle name="Total 4 5" xfId="3152" xr:uid="{00000000-0005-0000-0000-00005D140000}"/>
    <cellStyle name="Total 4 5 2" xfId="3592" xr:uid="{00000000-0005-0000-0000-00005E140000}"/>
    <cellStyle name="Total 4 5 2 2" xfId="4248" xr:uid="{00000000-0005-0000-0000-00005F140000}"/>
    <cellStyle name="Total 4 5 2 2 2" xfId="4996" xr:uid="{00000000-0005-0000-0000-000060140000}"/>
    <cellStyle name="Total 4 5 2 2 3" xfId="5472" xr:uid="{00000000-0005-0000-0000-000061140000}"/>
    <cellStyle name="Total 4 5 3" xfId="3926" xr:uid="{00000000-0005-0000-0000-000062140000}"/>
    <cellStyle name="Total 4 5 3 2" xfId="4740" xr:uid="{00000000-0005-0000-0000-000063140000}"/>
    <cellStyle name="Total 4 5 3 3" xfId="5154" xr:uid="{00000000-0005-0000-0000-000064140000}"/>
    <cellStyle name="Total 4 6" xfId="3153" xr:uid="{00000000-0005-0000-0000-000065140000}"/>
    <cellStyle name="Total 4 6 2" xfId="3593" xr:uid="{00000000-0005-0000-0000-000066140000}"/>
    <cellStyle name="Total 4 6 2 2" xfId="4249" xr:uid="{00000000-0005-0000-0000-000067140000}"/>
    <cellStyle name="Total 4 6 2 2 2" xfId="4997" xr:uid="{00000000-0005-0000-0000-000068140000}"/>
    <cellStyle name="Total 4 6 2 2 3" xfId="5473" xr:uid="{00000000-0005-0000-0000-000069140000}"/>
    <cellStyle name="Total 4 6 3" xfId="3927" xr:uid="{00000000-0005-0000-0000-00006A140000}"/>
    <cellStyle name="Total 4 6 3 2" xfId="4741" xr:uid="{00000000-0005-0000-0000-00006B140000}"/>
    <cellStyle name="Total 4 6 3 3" xfId="5155" xr:uid="{00000000-0005-0000-0000-00006C140000}"/>
    <cellStyle name="Total 4 7" xfId="3154" xr:uid="{00000000-0005-0000-0000-00006D140000}"/>
    <cellStyle name="Total 4 7 2" xfId="3594" xr:uid="{00000000-0005-0000-0000-00006E140000}"/>
    <cellStyle name="Total 4 7 2 2" xfId="4250" xr:uid="{00000000-0005-0000-0000-00006F140000}"/>
    <cellStyle name="Total 4 7 2 2 2" xfId="4998" xr:uid="{00000000-0005-0000-0000-000070140000}"/>
    <cellStyle name="Total 4 7 2 2 3" xfId="5474" xr:uid="{00000000-0005-0000-0000-000071140000}"/>
    <cellStyle name="Total 4 7 3" xfId="3928" xr:uid="{00000000-0005-0000-0000-000072140000}"/>
    <cellStyle name="Total 4 7 3 2" xfId="4742" xr:uid="{00000000-0005-0000-0000-000073140000}"/>
    <cellStyle name="Total 4 7 3 3" xfId="5156" xr:uid="{00000000-0005-0000-0000-000074140000}"/>
    <cellStyle name="Total 4 8" xfId="3155" xr:uid="{00000000-0005-0000-0000-000075140000}"/>
    <cellStyle name="Total 4 8 2" xfId="3595" xr:uid="{00000000-0005-0000-0000-000076140000}"/>
    <cellStyle name="Total 4 8 2 2" xfId="4251" xr:uid="{00000000-0005-0000-0000-000077140000}"/>
    <cellStyle name="Total 4 8 2 2 2" xfId="4999" xr:uid="{00000000-0005-0000-0000-000078140000}"/>
    <cellStyle name="Total 4 8 2 2 3" xfId="5475" xr:uid="{00000000-0005-0000-0000-000079140000}"/>
    <cellStyle name="Total 4 8 3" xfId="3929" xr:uid="{00000000-0005-0000-0000-00007A140000}"/>
    <cellStyle name="Total 4 8 3 2" xfId="4743" xr:uid="{00000000-0005-0000-0000-00007B140000}"/>
    <cellStyle name="Total 4 8 3 3" xfId="5157" xr:uid="{00000000-0005-0000-0000-00007C140000}"/>
    <cellStyle name="Total 4 9" xfId="3156" xr:uid="{00000000-0005-0000-0000-00007D140000}"/>
    <cellStyle name="Total 4 9 2" xfId="3596" xr:uid="{00000000-0005-0000-0000-00007E140000}"/>
    <cellStyle name="Total 4 9 2 2" xfId="4252" xr:uid="{00000000-0005-0000-0000-00007F140000}"/>
    <cellStyle name="Total 4 9 2 2 2" xfId="5000" xr:uid="{00000000-0005-0000-0000-000080140000}"/>
    <cellStyle name="Total 4 9 2 2 3" xfId="5476" xr:uid="{00000000-0005-0000-0000-000081140000}"/>
    <cellStyle name="Total 4 9 3" xfId="3930" xr:uid="{00000000-0005-0000-0000-000082140000}"/>
    <cellStyle name="Total 4 9 3 2" xfId="4744" xr:uid="{00000000-0005-0000-0000-000083140000}"/>
    <cellStyle name="Total 4 9 3 3" xfId="5158" xr:uid="{00000000-0005-0000-0000-000084140000}"/>
    <cellStyle name="Total 5" xfId="3157" xr:uid="{00000000-0005-0000-0000-000085140000}"/>
    <cellStyle name="Total 5 10" xfId="3158" xr:uid="{00000000-0005-0000-0000-000086140000}"/>
    <cellStyle name="Total 5 10 2" xfId="3598" xr:uid="{00000000-0005-0000-0000-000087140000}"/>
    <cellStyle name="Total 5 10 2 2" xfId="4254" xr:uid="{00000000-0005-0000-0000-000088140000}"/>
    <cellStyle name="Total 5 10 2 2 2" xfId="5002" xr:uid="{00000000-0005-0000-0000-000089140000}"/>
    <cellStyle name="Total 5 10 2 2 3" xfId="5478" xr:uid="{00000000-0005-0000-0000-00008A140000}"/>
    <cellStyle name="Total 5 10 3" xfId="3932" xr:uid="{00000000-0005-0000-0000-00008B140000}"/>
    <cellStyle name="Total 5 10 3 2" xfId="4746" xr:uid="{00000000-0005-0000-0000-00008C140000}"/>
    <cellStyle name="Total 5 10 3 3" xfId="5160" xr:uid="{00000000-0005-0000-0000-00008D140000}"/>
    <cellStyle name="Total 5 11" xfId="3159" xr:uid="{00000000-0005-0000-0000-00008E140000}"/>
    <cellStyle name="Total 5 11 2" xfId="3599" xr:uid="{00000000-0005-0000-0000-00008F140000}"/>
    <cellStyle name="Total 5 11 2 2" xfId="4255" xr:uid="{00000000-0005-0000-0000-000090140000}"/>
    <cellStyle name="Total 5 11 2 2 2" xfId="5003" xr:uid="{00000000-0005-0000-0000-000091140000}"/>
    <cellStyle name="Total 5 11 2 2 3" xfId="5479" xr:uid="{00000000-0005-0000-0000-000092140000}"/>
    <cellStyle name="Total 5 11 3" xfId="3933" xr:uid="{00000000-0005-0000-0000-000093140000}"/>
    <cellStyle name="Total 5 11 3 2" xfId="4747" xr:uid="{00000000-0005-0000-0000-000094140000}"/>
    <cellStyle name="Total 5 11 3 3" xfId="5161" xr:uid="{00000000-0005-0000-0000-000095140000}"/>
    <cellStyle name="Total 5 12" xfId="3597" xr:uid="{00000000-0005-0000-0000-000096140000}"/>
    <cellStyle name="Total 5 12 2" xfId="4253" xr:uid="{00000000-0005-0000-0000-000097140000}"/>
    <cellStyle name="Total 5 12 2 2" xfId="5001" xr:uid="{00000000-0005-0000-0000-000098140000}"/>
    <cellStyle name="Total 5 12 2 3" xfId="5477" xr:uid="{00000000-0005-0000-0000-000099140000}"/>
    <cellStyle name="Total 5 13" xfId="3931" xr:uid="{00000000-0005-0000-0000-00009A140000}"/>
    <cellStyle name="Total 5 13 2" xfId="4745" xr:uid="{00000000-0005-0000-0000-00009B140000}"/>
    <cellStyle name="Total 5 13 3" xfId="5159" xr:uid="{00000000-0005-0000-0000-00009C140000}"/>
    <cellStyle name="Total 5 2" xfId="3160" xr:uid="{00000000-0005-0000-0000-00009D140000}"/>
    <cellStyle name="Total 5 2 2" xfId="3600" xr:uid="{00000000-0005-0000-0000-00009E140000}"/>
    <cellStyle name="Total 5 2 2 2" xfId="4256" xr:uid="{00000000-0005-0000-0000-00009F140000}"/>
    <cellStyle name="Total 5 2 2 2 2" xfId="5004" xr:uid="{00000000-0005-0000-0000-0000A0140000}"/>
    <cellStyle name="Total 5 2 2 2 3" xfId="5480" xr:uid="{00000000-0005-0000-0000-0000A1140000}"/>
    <cellStyle name="Total 5 2 3" xfId="3934" xr:uid="{00000000-0005-0000-0000-0000A2140000}"/>
    <cellStyle name="Total 5 2 3 2" xfId="4748" xr:uid="{00000000-0005-0000-0000-0000A3140000}"/>
    <cellStyle name="Total 5 2 3 3" xfId="5162" xr:uid="{00000000-0005-0000-0000-0000A4140000}"/>
    <cellStyle name="Total 5 3" xfId="3161" xr:uid="{00000000-0005-0000-0000-0000A5140000}"/>
    <cellStyle name="Total 5 3 2" xfId="3601" xr:uid="{00000000-0005-0000-0000-0000A6140000}"/>
    <cellStyle name="Total 5 3 2 2" xfId="4257" xr:uid="{00000000-0005-0000-0000-0000A7140000}"/>
    <cellStyle name="Total 5 3 2 2 2" xfId="5005" xr:uid="{00000000-0005-0000-0000-0000A8140000}"/>
    <cellStyle name="Total 5 3 2 2 3" xfId="5481" xr:uid="{00000000-0005-0000-0000-0000A9140000}"/>
    <cellStyle name="Total 5 3 3" xfId="3935" xr:uid="{00000000-0005-0000-0000-0000AA140000}"/>
    <cellStyle name="Total 5 3 3 2" xfId="4749" xr:uid="{00000000-0005-0000-0000-0000AB140000}"/>
    <cellStyle name="Total 5 3 3 3" xfId="5163" xr:uid="{00000000-0005-0000-0000-0000AC140000}"/>
    <cellStyle name="Total 5 4" xfId="3162" xr:uid="{00000000-0005-0000-0000-0000AD140000}"/>
    <cellStyle name="Total 5 4 2" xfId="3602" xr:uid="{00000000-0005-0000-0000-0000AE140000}"/>
    <cellStyle name="Total 5 4 2 2" xfId="4258" xr:uid="{00000000-0005-0000-0000-0000AF140000}"/>
    <cellStyle name="Total 5 4 2 2 2" xfId="5006" xr:uid="{00000000-0005-0000-0000-0000B0140000}"/>
    <cellStyle name="Total 5 4 2 2 3" xfId="5482" xr:uid="{00000000-0005-0000-0000-0000B1140000}"/>
    <cellStyle name="Total 5 4 3" xfId="3936" xr:uid="{00000000-0005-0000-0000-0000B2140000}"/>
    <cellStyle name="Total 5 4 3 2" xfId="4750" xr:uid="{00000000-0005-0000-0000-0000B3140000}"/>
    <cellStyle name="Total 5 4 3 3" xfId="5164" xr:uid="{00000000-0005-0000-0000-0000B4140000}"/>
    <cellStyle name="Total 5 5" xfId="3163" xr:uid="{00000000-0005-0000-0000-0000B5140000}"/>
    <cellStyle name="Total 5 5 2" xfId="3603" xr:uid="{00000000-0005-0000-0000-0000B6140000}"/>
    <cellStyle name="Total 5 5 2 2" xfId="4259" xr:uid="{00000000-0005-0000-0000-0000B7140000}"/>
    <cellStyle name="Total 5 5 2 2 2" xfId="5007" xr:uid="{00000000-0005-0000-0000-0000B8140000}"/>
    <cellStyle name="Total 5 5 2 2 3" xfId="5483" xr:uid="{00000000-0005-0000-0000-0000B9140000}"/>
    <cellStyle name="Total 5 5 3" xfId="3937" xr:uid="{00000000-0005-0000-0000-0000BA140000}"/>
    <cellStyle name="Total 5 5 3 2" xfId="4751" xr:uid="{00000000-0005-0000-0000-0000BB140000}"/>
    <cellStyle name="Total 5 5 3 3" xfId="5165" xr:uid="{00000000-0005-0000-0000-0000BC140000}"/>
    <cellStyle name="Total 5 6" xfId="3164" xr:uid="{00000000-0005-0000-0000-0000BD140000}"/>
    <cellStyle name="Total 5 6 2" xfId="3604" xr:uid="{00000000-0005-0000-0000-0000BE140000}"/>
    <cellStyle name="Total 5 6 2 2" xfId="4260" xr:uid="{00000000-0005-0000-0000-0000BF140000}"/>
    <cellStyle name="Total 5 6 2 2 2" xfId="5008" xr:uid="{00000000-0005-0000-0000-0000C0140000}"/>
    <cellStyle name="Total 5 6 2 2 3" xfId="5484" xr:uid="{00000000-0005-0000-0000-0000C1140000}"/>
    <cellStyle name="Total 5 6 3" xfId="3938" xr:uid="{00000000-0005-0000-0000-0000C2140000}"/>
    <cellStyle name="Total 5 6 3 2" xfId="4752" xr:uid="{00000000-0005-0000-0000-0000C3140000}"/>
    <cellStyle name="Total 5 6 3 3" xfId="5166" xr:uid="{00000000-0005-0000-0000-0000C4140000}"/>
    <cellStyle name="Total 5 7" xfId="3165" xr:uid="{00000000-0005-0000-0000-0000C5140000}"/>
    <cellStyle name="Total 5 7 2" xfId="3605" xr:uid="{00000000-0005-0000-0000-0000C6140000}"/>
    <cellStyle name="Total 5 7 2 2" xfId="4261" xr:uid="{00000000-0005-0000-0000-0000C7140000}"/>
    <cellStyle name="Total 5 7 2 2 2" xfId="5009" xr:uid="{00000000-0005-0000-0000-0000C8140000}"/>
    <cellStyle name="Total 5 7 2 2 3" xfId="5485" xr:uid="{00000000-0005-0000-0000-0000C9140000}"/>
    <cellStyle name="Total 5 7 3" xfId="3939" xr:uid="{00000000-0005-0000-0000-0000CA140000}"/>
    <cellStyle name="Total 5 7 3 2" xfId="4753" xr:uid="{00000000-0005-0000-0000-0000CB140000}"/>
    <cellStyle name="Total 5 7 3 3" xfId="5167" xr:uid="{00000000-0005-0000-0000-0000CC140000}"/>
    <cellStyle name="Total 5 8" xfId="3166" xr:uid="{00000000-0005-0000-0000-0000CD140000}"/>
    <cellStyle name="Total 5 8 2" xfId="3606" xr:uid="{00000000-0005-0000-0000-0000CE140000}"/>
    <cellStyle name="Total 5 8 2 2" xfId="4262" xr:uid="{00000000-0005-0000-0000-0000CF140000}"/>
    <cellStyle name="Total 5 8 2 2 2" xfId="5010" xr:uid="{00000000-0005-0000-0000-0000D0140000}"/>
    <cellStyle name="Total 5 8 2 2 3" xfId="5486" xr:uid="{00000000-0005-0000-0000-0000D1140000}"/>
    <cellStyle name="Total 5 8 3" xfId="3940" xr:uid="{00000000-0005-0000-0000-0000D2140000}"/>
    <cellStyle name="Total 5 8 3 2" xfId="4754" xr:uid="{00000000-0005-0000-0000-0000D3140000}"/>
    <cellStyle name="Total 5 8 3 3" xfId="5168" xr:uid="{00000000-0005-0000-0000-0000D4140000}"/>
    <cellStyle name="Total 5 9" xfId="3167" xr:uid="{00000000-0005-0000-0000-0000D5140000}"/>
    <cellStyle name="Total 5 9 2" xfId="3607" xr:uid="{00000000-0005-0000-0000-0000D6140000}"/>
    <cellStyle name="Total 5 9 2 2" xfId="4263" xr:uid="{00000000-0005-0000-0000-0000D7140000}"/>
    <cellStyle name="Total 5 9 2 2 2" xfId="5011" xr:uid="{00000000-0005-0000-0000-0000D8140000}"/>
    <cellStyle name="Total 5 9 2 2 3" xfId="5487" xr:uid="{00000000-0005-0000-0000-0000D9140000}"/>
    <cellStyle name="Total 5 9 3" xfId="3941" xr:uid="{00000000-0005-0000-0000-0000DA140000}"/>
    <cellStyle name="Total 5 9 3 2" xfId="4755" xr:uid="{00000000-0005-0000-0000-0000DB140000}"/>
    <cellStyle name="Total 5 9 3 3" xfId="5169" xr:uid="{00000000-0005-0000-0000-0000DC140000}"/>
    <cellStyle name="Total 6" xfId="3168" xr:uid="{00000000-0005-0000-0000-0000DD140000}"/>
    <cellStyle name="Total 6 10" xfId="3169" xr:uid="{00000000-0005-0000-0000-0000DE140000}"/>
    <cellStyle name="Total 6 10 2" xfId="3609" xr:uid="{00000000-0005-0000-0000-0000DF140000}"/>
    <cellStyle name="Total 6 10 2 2" xfId="4265" xr:uid="{00000000-0005-0000-0000-0000E0140000}"/>
    <cellStyle name="Total 6 10 2 2 2" xfId="5013" xr:uid="{00000000-0005-0000-0000-0000E1140000}"/>
    <cellStyle name="Total 6 10 2 2 3" xfId="5489" xr:uid="{00000000-0005-0000-0000-0000E2140000}"/>
    <cellStyle name="Total 6 10 3" xfId="3943" xr:uid="{00000000-0005-0000-0000-0000E3140000}"/>
    <cellStyle name="Total 6 10 3 2" xfId="4757" xr:uid="{00000000-0005-0000-0000-0000E4140000}"/>
    <cellStyle name="Total 6 10 3 3" xfId="5171" xr:uid="{00000000-0005-0000-0000-0000E5140000}"/>
    <cellStyle name="Total 6 11" xfId="3170" xr:uid="{00000000-0005-0000-0000-0000E6140000}"/>
    <cellStyle name="Total 6 11 2" xfId="3610" xr:uid="{00000000-0005-0000-0000-0000E7140000}"/>
    <cellStyle name="Total 6 11 2 2" xfId="4266" xr:uid="{00000000-0005-0000-0000-0000E8140000}"/>
    <cellStyle name="Total 6 11 2 2 2" xfId="5014" xr:uid="{00000000-0005-0000-0000-0000E9140000}"/>
    <cellStyle name="Total 6 11 2 2 3" xfId="5490" xr:uid="{00000000-0005-0000-0000-0000EA140000}"/>
    <cellStyle name="Total 6 11 3" xfId="3944" xr:uid="{00000000-0005-0000-0000-0000EB140000}"/>
    <cellStyle name="Total 6 11 3 2" xfId="4758" xr:uid="{00000000-0005-0000-0000-0000EC140000}"/>
    <cellStyle name="Total 6 11 3 3" xfId="5172" xr:uid="{00000000-0005-0000-0000-0000ED140000}"/>
    <cellStyle name="Total 6 12" xfId="3608" xr:uid="{00000000-0005-0000-0000-0000EE140000}"/>
    <cellStyle name="Total 6 12 2" xfId="4264" xr:uid="{00000000-0005-0000-0000-0000EF140000}"/>
    <cellStyle name="Total 6 12 2 2" xfId="5012" xr:uid="{00000000-0005-0000-0000-0000F0140000}"/>
    <cellStyle name="Total 6 12 2 3" xfId="5488" xr:uid="{00000000-0005-0000-0000-0000F1140000}"/>
    <cellStyle name="Total 6 13" xfId="3942" xr:uid="{00000000-0005-0000-0000-0000F2140000}"/>
    <cellStyle name="Total 6 13 2" xfId="4756" xr:uid="{00000000-0005-0000-0000-0000F3140000}"/>
    <cellStyle name="Total 6 13 3" xfId="5170" xr:uid="{00000000-0005-0000-0000-0000F4140000}"/>
    <cellStyle name="Total 6 2" xfId="3171" xr:uid="{00000000-0005-0000-0000-0000F5140000}"/>
    <cellStyle name="Total 6 2 2" xfId="3611" xr:uid="{00000000-0005-0000-0000-0000F6140000}"/>
    <cellStyle name="Total 6 2 2 2" xfId="4267" xr:uid="{00000000-0005-0000-0000-0000F7140000}"/>
    <cellStyle name="Total 6 2 2 2 2" xfId="5015" xr:uid="{00000000-0005-0000-0000-0000F8140000}"/>
    <cellStyle name="Total 6 2 2 2 3" xfId="5491" xr:uid="{00000000-0005-0000-0000-0000F9140000}"/>
    <cellStyle name="Total 6 2 3" xfId="3945" xr:uid="{00000000-0005-0000-0000-0000FA140000}"/>
    <cellStyle name="Total 6 2 3 2" xfId="4759" xr:uid="{00000000-0005-0000-0000-0000FB140000}"/>
    <cellStyle name="Total 6 2 3 3" xfId="5173" xr:uid="{00000000-0005-0000-0000-0000FC140000}"/>
    <cellStyle name="Total 6 3" xfId="3172" xr:uid="{00000000-0005-0000-0000-0000FD140000}"/>
    <cellStyle name="Total 6 3 2" xfId="3612" xr:uid="{00000000-0005-0000-0000-0000FE140000}"/>
    <cellStyle name="Total 6 3 2 2" xfId="4268" xr:uid="{00000000-0005-0000-0000-0000FF140000}"/>
    <cellStyle name="Total 6 3 2 2 2" xfId="5016" xr:uid="{00000000-0005-0000-0000-000000150000}"/>
    <cellStyle name="Total 6 3 2 2 3" xfId="5492" xr:uid="{00000000-0005-0000-0000-000001150000}"/>
    <cellStyle name="Total 6 3 3" xfId="3946" xr:uid="{00000000-0005-0000-0000-000002150000}"/>
    <cellStyle name="Total 6 3 3 2" xfId="4760" xr:uid="{00000000-0005-0000-0000-000003150000}"/>
    <cellStyle name="Total 6 3 3 3" xfId="5174" xr:uid="{00000000-0005-0000-0000-000004150000}"/>
    <cellStyle name="Total 6 4" xfId="3173" xr:uid="{00000000-0005-0000-0000-000005150000}"/>
    <cellStyle name="Total 6 4 2" xfId="3613" xr:uid="{00000000-0005-0000-0000-000006150000}"/>
    <cellStyle name="Total 6 4 2 2" xfId="4269" xr:uid="{00000000-0005-0000-0000-000007150000}"/>
    <cellStyle name="Total 6 4 2 2 2" xfId="5017" xr:uid="{00000000-0005-0000-0000-000008150000}"/>
    <cellStyle name="Total 6 4 2 2 3" xfId="5493" xr:uid="{00000000-0005-0000-0000-000009150000}"/>
    <cellStyle name="Total 6 4 3" xfId="3947" xr:uid="{00000000-0005-0000-0000-00000A150000}"/>
    <cellStyle name="Total 6 4 3 2" xfId="4761" xr:uid="{00000000-0005-0000-0000-00000B150000}"/>
    <cellStyle name="Total 6 4 3 3" xfId="5175" xr:uid="{00000000-0005-0000-0000-00000C150000}"/>
    <cellStyle name="Total 6 5" xfId="3174" xr:uid="{00000000-0005-0000-0000-00000D150000}"/>
    <cellStyle name="Total 6 5 2" xfId="3614" xr:uid="{00000000-0005-0000-0000-00000E150000}"/>
    <cellStyle name="Total 6 5 2 2" xfId="4270" xr:uid="{00000000-0005-0000-0000-00000F150000}"/>
    <cellStyle name="Total 6 5 2 2 2" xfId="5018" xr:uid="{00000000-0005-0000-0000-000010150000}"/>
    <cellStyle name="Total 6 5 2 2 3" xfId="5494" xr:uid="{00000000-0005-0000-0000-000011150000}"/>
    <cellStyle name="Total 6 5 3" xfId="3948" xr:uid="{00000000-0005-0000-0000-000012150000}"/>
    <cellStyle name="Total 6 5 3 2" xfId="4762" xr:uid="{00000000-0005-0000-0000-000013150000}"/>
    <cellStyle name="Total 6 5 3 3" xfId="5176" xr:uid="{00000000-0005-0000-0000-000014150000}"/>
    <cellStyle name="Total 6 6" xfId="3175" xr:uid="{00000000-0005-0000-0000-000015150000}"/>
    <cellStyle name="Total 6 6 2" xfId="3615" xr:uid="{00000000-0005-0000-0000-000016150000}"/>
    <cellStyle name="Total 6 6 2 2" xfId="4271" xr:uid="{00000000-0005-0000-0000-000017150000}"/>
    <cellStyle name="Total 6 6 2 2 2" xfId="5019" xr:uid="{00000000-0005-0000-0000-000018150000}"/>
    <cellStyle name="Total 6 6 2 2 3" xfId="5495" xr:uid="{00000000-0005-0000-0000-000019150000}"/>
    <cellStyle name="Total 6 6 3" xfId="3949" xr:uid="{00000000-0005-0000-0000-00001A150000}"/>
    <cellStyle name="Total 6 6 3 2" xfId="4763" xr:uid="{00000000-0005-0000-0000-00001B150000}"/>
    <cellStyle name="Total 6 6 3 3" xfId="5177" xr:uid="{00000000-0005-0000-0000-00001C150000}"/>
    <cellStyle name="Total 6 7" xfId="3176" xr:uid="{00000000-0005-0000-0000-00001D150000}"/>
    <cellStyle name="Total 6 7 2" xfId="3616" xr:uid="{00000000-0005-0000-0000-00001E150000}"/>
    <cellStyle name="Total 6 7 2 2" xfId="4272" xr:uid="{00000000-0005-0000-0000-00001F150000}"/>
    <cellStyle name="Total 6 7 2 2 2" xfId="5020" xr:uid="{00000000-0005-0000-0000-000020150000}"/>
    <cellStyle name="Total 6 7 2 2 3" xfId="5496" xr:uid="{00000000-0005-0000-0000-000021150000}"/>
    <cellStyle name="Total 6 7 3" xfId="3950" xr:uid="{00000000-0005-0000-0000-000022150000}"/>
    <cellStyle name="Total 6 7 3 2" xfId="4764" xr:uid="{00000000-0005-0000-0000-000023150000}"/>
    <cellStyle name="Total 6 7 3 3" xfId="5178" xr:uid="{00000000-0005-0000-0000-000024150000}"/>
    <cellStyle name="Total 6 8" xfId="3177" xr:uid="{00000000-0005-0000-0000-000025150000}"/>
    <cellStyle name="Total 6 8 2" xfId="3617" xr:uid="{00000000-0005-0000-0000-000026150000}"/>
    <cellStyle name="Total 6 8 2 2" xfId="4273" xr:uid="{00000000-0005-0000-0000-000027150000}"/>
    <cellStyle name="Total 6 8 2 2 2" xfId="5021" xr:uid="{00000000-0005-0000-0000-000028150000}"/>
    <cellStyle name="Total 6 8 2 2 3" xfId="5497" xr:uid="{00000000-0005-0000-0000-000029150000}"/>
    <cellStyle name="Total 6 8 3" xfId="3951" xr:uid="{00000000-0005-0000-0000-00002A150000}"/>
    <cellStyle name="Total 6 8 3 2" xfId="4765" xr:uid="{00000000-0005-0000-0000-00002B150000}"/>
    <cellStyle name="Total 6 8 3 3" xfId="5179" xr:uid="{00000000-0005-0000-0000-00002C150000}"/>
    <cellStyle name="Total 6 9" xfId="3178" xr:uid="{00000000-0005-0000-0000-00002D150000}"/>
    <cellStyle name="Total 6 9 2" xfId="3618" xr:uid="{00000000-0005-0000-0000-00002E150000}"/>
    <cellStyle name="Total 6 9 2 2" xfId="4274" xr:uid="{00000000-0005-0000-0000-00002F150000}"/>
    <cellStyle name="Total 6 9 2 2 2" xfId="5022" xr:uid="{00000000-0005-0000-0000-000030150000}"/>
    <cellStyle name="Total 6 9 2 2 3" xfId="5498" xr:uid="{00000000-0005-0000-0000-000031150000}"/>
    <cellStyle name="Total 6 9 3" xfId="3952" xr:uid="{00000000-0005-0000-0000-000032150000}"/>
    <cellStyle name="Total 6 9 3 2" xfId="4766" xr:uid="{00000000-0005-0000-0000-000033150000}"/>
    <cellStyle name="Total 6 9 3 3" xfId="5180" xr:uid="{00000000-0005-0000-0000-000034150000}"/>
    <cellStyle name="Total 7" xfId="3179" xr:uid="{00000000-0005-0000-0000-000035150000}"/>
    <cellStyle name="Total 7 2" xfId="3619" xr:uid="{00000000-0005-0000-0000-000036150000}"/>
    <cellStyle name="Total 7 2 2" xfId="4275" xr:uid="{00000000-0005-0000-0000-000037150000}"/>
    <cellStyle name="Total 7 2 2 2" xfId="5023" xr:uid="{00000000-0005-0000-0000-000038150000}"/>
    <cellStyle name="Total 7 2 2 3" xfId="5499" xr:uid="{00000000-0005-0000-0000-000039150000}"/>
    <cellStyle name="Total 7 3" xfId="3953" xr:uid="{00000000-0005-0000-0000-00003A150000}"/>
    <cellStyle name="Total 7 3 2" xfId="4767" xr:uid="{00000000-0005-0000-0000-00003B150000}"/>
    <cellStyle name="Total 7 3 3" xfId="5181" xr:uid="{00000000-0005-0000-0000-00003C150000}"/>
    <cellStyle name="Total 8" xfId="3180" xr:uid="{00000000-0005-0000-0000-00003D150000}"/>
    <cellStyle name="Total 8 2" xfId="3620" xr:uid="{00000000-0005-0000-0000-00003E150000}"/>
    <cellStyle name="Total 8 2 2" xfId="4276" xr:uid="{00000000-0005-0000-0000-00003F150000}"/>
    <cellStyle name="Total 8 2 2 2" xfId="5024" xr:uid="{00000000-0005-0000-0000-000040150000}"/>
    <cellStyle name="Total 8 2 2 3" xfId="5500" xr:uid="{00000000-0005-0000-0000-000041150000}"/>
    <cellStyle name="Total 8 3" xfId="3954" xr:uid="{00000000-0005-0000-0000-000042150000}"/>
    <cellStyle name="Total 8 3 2" xfId="4768" xr:uid="{00000000-0005-0000-0000-000043150000}"/>
    <cellStyle name="Total 8 3 3" xfId="5182" xr:uid="{00000000-0005-0000-0000-000044150000}"/>
    <cellStyle name="Total 9" xfId="3181" xr:uid="{00000000-0005-0000-0000-000045150000}"/>
    <cellStyle name="Total 9 2" xfId="3621" xr:uid="{00000000-0005-0000-0000-000046150000}"/>
    <cellStyle name="Total 9 2 2" xfId="4277" xr:uid="{00000000-0005-0000-0000-000047150000}"/>
    <cellStyle name="Total 9 2 2 2" xfId="5025" xr:uid="{00000000-0005-0000-0000-000048150000}"/>
    <cellStyle name="Total 9 2 2 3" xfId="5501" xr:uid="{00000000-0005-0000-0000-000049150000}"/>
    <cellStyle name="Total 9 3" xfId="3955" xr:uid="{00000000-0005-0000-0000-00004A150000}"/>
    <cellStyle name="Total 9 3 2" xfId="4769" xr:uid="{00000000-0005-0000-0000-00004B150000}"/>
    <cellStyle name="Total 9 3 3" xfId="5183" xr:uid="{00000000-0005-0000-0000-00004C150000}"/>
    <cellStyle name="Totale" xfId="4337" xr:uid="{00000000-0005-0000-0000-00004D150000}"/>
    <cellStyle name="Totale 2" xfId="4343" xr:uid="{00000000-0005-0000-0000-00004E150000}"/>
    <cellStyle name="Totale 3" xfId="5512" xr:uid="{00000000-0005-0000-0000-00004F150000}"/>
    <cellStyle name="Unit" xfId="5524" xr:uid="{00000000-0005-0000-0000-00000F000000}"/>
    <cellStyle name="Unit 2" xfId="5527" xr:uid="{00000000-0005-0000-0000-000010000000}"/>
    <cellStyle name="Valore non valido" xfId="4338" xr:uid="{00000000-0005-0000-0000-000050150000}"/>
    <cellStyle name="Valore valido" xfId="4339" xr:uid="{00000000-0005-0000-0000-000051150000}"/>
    <cellStyle name="Valuutta_Layo9704" xfId="3182" xr:uid="{00000000-0005-0000-0000-000052150000}"/>
    <cellStyle name="Warning Text 10" xfId="3183" xr:uid="{00000000-0005-0000-0000-000053150000}"/>
    <cellStyle name="Warning Text 2" xfId="3184" xr:uid="{00000000-0005-0000-0000-000054150000}"/>
    <cellStyle name="Warning Text 2 10" xfId="3185" xr:uid="{00000000-0005-0000-0000-000055150000}"/>
    <cellStyle name="Warning Text 2 11" xfId="3186" xr:uid="{00000000-0005-0000-0000-000056150000}"/>
    <cellStyle name="Warning Text 2 2" xfId="3187" xr:uid="{00000000-0005-0000-0000-000057150000}"/>
    <cellStyle name="Warning Text 2 3" xfId="3188" xr:uid="{00000000-0005-0000-0000-000058150000}"/>
    <cellStyle name="Warning Text 2 4" xfId="3189" xr:uid="{00000000-0005-0000-0000-000059150000}"/>
    <cellStyle name="Warning Text 2 5" xfId="3190" xr:uid="{00000000-0005-0000-0000-00005A150000}"/>
    <cellStyle name="Warning Text 2 6" xfId="3191" xr:uid="{00000000-0005-0000-0000-00005B150000}"/>
    <cellStyle name="Warning Text 2 7" xfId="3192" xr:uid="{00000000-0005-0000-0000-00005C150000}"/>
    <cellStyle name="Warning Text 2 8" xfId="3193" xr:uid="{00000000-0005-0000-0000-00005D150000}"/>
    <cellStyle name="Warning Text 2 9" xfId="3194" xr:uid="{00000000-0005-0000-0000-00005E150000}"/>
    <cellStyle name="Warning Text 3" xfId="3195" xr:uid="{00000000-0005-0000-0000-00005F150000}"/>
    <cellStyle name="Warning Text 3 10" xfId="3196" xr:uid="{00000000-0005-0000-0000-000060150000}"/>
    <cellStyle name="Warning Text 3 11" xfId="3197" xr:uid="{00000000-0005-0000-0000-000061150000}"/>
    <cellStyle name="Warning Text 3 2" xfId="3198" xr:uid="{00000000-0005-0000-0000-000062150000}"/>
    <cellStyle name="Warning Text 3 3" xfId="3199" xr:uid="{00000000-0005-0000-0000-000063150000}"/>
    <cellStyle name="Warning Text 3 4" xfId="3200" xr:uid="{00000000-0005-0000-0000-000064150000}"/>
    <cellStyle name="Warning Text 3 5" xfId="3201" xr:uid="{00000000-0005-0000-0000-000065150000}"/>
    <cellStyle name="Warning Text 3 6" xfId="3202" xr:uid="{00000000-0005-0000-0000-000066150000}"/>
    <cellStyle name="Warning Text 3 7" xfId="3203" xr:uid="{00000000-0005-0000-0000-000067150000}"/>
    <cellStyle name="Warning Text 3 8" xfId="3204" xr:uid="{00000000-0005-0000-0000-000068150000}"/>
    <cellStyle name="Warning Text 3 9" xfId="3205" xr:uid="{00000000-0005-0000-0000-000069150000}"/>
    <cellStyle name="Warning Text 4" xfId="3206" xr:uid="{00000000-0005-0000-0000-00006A150000}"/>
    <cellStyle name="Warning Text 4 10" xfId="3207" xr:uid="{00000000-0005-0000-0000-00006B150000}"/>
    <cellStyle name="Warning Text 4 11" xfId="3208" xr:uid="{00000000-0005-0000-0000-00006C150000}"/>
    <cellStyle name="Warning Text 4 2" xfId="3209" xr:uid="{00000000-0005-0000-0000-00006D150000}"/>
    <cellStyle name="Warning Text 4 3" xfId="3210" xr:uid="{00000000-0005-0000-0000-00006E150000}"/>
    <cellStyle name="Warning Text 4 4" xfId="3211" xr:uid="{00000000-0005-0000-0000-00006F150000}"/>
    <cellStyle name="Warning Text 4 5" xfId="3212" xr:uid="{00000000-0005-0000-0000-000070150000}"/>
    <cellStyle name="Warning Text 4 6" xfId="3213" xr:uid="{00000000-0005-0000-0000-000071150000}"/>
    <cellStyle name="Warning Text 4 7" xfId="3214" xr:uid="{00000000-0005-0000-0000-000072150000}"/>
    <cellStyle name="Warning Text 4 8" xfId="3215" xr:uid="{00000000-0005-0000-0000-000073150000}"/>
    <cellStyle name="Warning Text 4 9" xfId="3216" xr:uid="{00000000-0005-0000-0000-000074150000}"/>
    <cellStyle name="Warning Text 5" xfId="3217" xr:uid="{00000000-0005-0000-0000-000075150000}"/>
    <cellStyle name="Warning Text 5 10" xfId="3218" xr:uid="{00000000-0005-0000-0000-000076150000}"/>
    <cellStyle name="Warning Text 5 11" xfId="3219" xr:uid="{00000000-0005-0000-0000-000077150000}"/>
    <cellStyle name="Warning Text 5 2" xfId="3220" xr:uid="{00000000-0005-0000-0000-000078150000}"/>
    <cellStyle name="Warning Text 5 3" xfId="3221" xr:uid="{00000000-0005-0000-0000-000079150000}"/>
    <cellStyle name="Warning Text 5 4" xfId="3222" xr:uid="{00000000-0005-0000-0000-00007A150000}"/>
    <cellStyle name="Warning Text 5 5" xfId="3223" xr:uid="{00000000-0005-0000-0000-00007B150000}"/>
    <cellStyle name="Warning Text 5 6" xfId="3224" xr:uid="{00000000-0005-0000-0000-00007C150000}"/>
    <cellStyle name="Warning Text 5 7" xfId="3225" xr:uid="{00000000-0005-0000-0000-00007D150000}"/>
    <cellStyle name="Warning Text 5 8" xfId="3226" xr:uid="{00000000-0005-0000-0000-00007E150000}"/>
    <cellStyle name="Warning Text 5 9" xfId="3227" xr:uid="{00000000-0005-0000-0000-00007F150000}"/>
    <cellStyle name="Warning Text 6" xfId="3228" xr:uid="{00000000-0005-0000-0000-000080150000}"/>
    <cellStyle name="Warning Text 6 10" xfId="3229" xr:uid="{00000000-0005-0000-0000-000081150000}"/>
    <cellStyle name="Warning Text 6 11" xfId="3230" xr:uid="{00000000-0005-0000-0000-000082150000}"/>
    <cellStyle name="Warning Text 6 2" xfId="3231" xr:uid="{00000000-0005-0000-0000-000083150000}"/>
    <cellStyle name="Warning Text 6 3" xfId="3232" xr:uid="{00000000-0005-0000-0000-000084150000}"/>
    <cellStyle name="Warning Text 6 4" xfId="3233" xr:uid="{00000000-0005-0000-0000-000085150000}"/>
    <cellStyle name="Warning Text 6 5" xfId="3234" xr:uid="{00000000-0005-0000-0000-000086150000}"/>
    <cellStyle name="Warning Text 6 6" xfId="3235" xr:uid="{00000000-0005-0000-0000-000087150000}"/>
    <cellStyle name="Warning Text 6 7" xfId="3236" xr:uid="{00000000-0005-0000-0000-000088150000}"/>
    <cellStyle name="Warning Text 6 8" xfId="3237" xr:uid="{00000000-0005-0000-0000-000089150000}"/>
    <cellStyle name="Warning Text 6 9" xfId="3238" xr:uid="{00000000-0005-0000-0000-00008A150000}"/>
    <cellStyle name="Warning Text 7" xfId="3239" xr:uid="{00000000-0005-0000-0000-00008B150000}"/>
    <cellStyle name="Warning Text 8" xfId="3240" xr:uid="{00000000-0005-0000-0000-00008C150000}"/>
    <cellStyle name="Warning Text 9" xfId="3241" xr:uid="{00000000-0005-0000-0000-00008D150000}"/>
    <cellStyle name="Обычный_CRF2002 (1)" xfId="3242" xr:uid="{00000000-0005-0000-0000-00008E150000}"/>
    <cellStyle name="已访问的超链接" xfId="3270" xr:uid="{00000000-0005-0000-0000-00008F15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F832B8-ABAA-40C7-B14E-4196823A4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98FB3-51C6-4F05-9FE0-32360445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0193A2-389C-4851-9DE3-4C6FC7014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2/VT_IE_COM_V00p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"/>
      <sheetName val="COM_PV"/>
      <sheetName val="Commercial SEAI"/>
      <sheetName val="Public SEAI"/>
      <sheetName val="CSO data"/>
      <sheetName val="Public B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N43"/>
  <sheetViews>
    <sheetView zoomScale="115" zoomScaleNormal="115" zoomScalePageLayoutView="70" workbookViewId="0">
      <selection activeCell="A25" sqref="A25"/>
    </sheetView>
  </sheetViews>
  <sheetFormatPr defaultColWidth="8.85546875" defaultRowHeight="15"/>
  <cols>
    <col min="1" max="1" width="15.28515625" style="3" bestFit="1" customWidth="1"/>
    <col min="2" max="8" width="14.140625" style="3" customWidth="1"/>
    <col min="9" max="9" width="12.140625" style="3" customWidth="1"/>
    <col min="10" max="12" width="8.140625" style="3" customWidth="1"/>
    <col min="13" max="13" width="9.7109375" style="3" customWidth="1"/>
    <col min="14" max="14" width="8.140625" style="3" customWidth="1"/>
    <col min="15" max="15" width="10" style="3" customWidth="1"/>
    <col min="16" max="16" width="11.42578125" style="3" customWidth="1"/>
    <col min="17" max="17" width="13.42578125" style="3" customWidth="1"/>
    <col min="18" max="31" width="8.85546875" style="3"/>
    <col min="32" max="32" width="21.42578125" style="3" customWidth="1"/>
    <col min="33" max="38" width="8.85546875" style="3"/>
    <col min="39" max="39" width="21.28515625" style="3" customWidth="1"/>
    <col min="40" max="16384" width="8.85546875" style="3"/>
  </cols>
  <sheetData>
    <row r="1" spans="1:6">
      <c r="A1" s="2"/>
      <c r="B1" s="2"/>
      <c r="C1" s="2"/>
      <c r="D1" s="2"/>
      <c r="E1" s="2"/>
      <c r="F1" s="2"/>
    </row>
    <row r="2" spans="1:6">
      <c r="A2" s="2"/>
      <c r="B2" s="2"/>
      <c r="C2" s="2"/>
      <c r="D2" s="2"/>
      <c r="E2" s="2"/>
      <c r="F2" s="2"/>
    </row>
    <row r="3" spans="1:6">
      <c r="A3" s="2"/>
      <c r="B3" s="2"/>
      <c r="C3" s="2"/>
      <c r="D3" s="2"/>
      <c r="E3" s="2"/>
      <c r="F3" s="2"/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2"/>
      <c r="B12" s="2"/>
      <c r="C12" s="2"/>
      <c r="D12" s="2"/>
      <c r="E12" s="2"/>
      <c r="F12" s="2"/>
    </row>
    <row r="13" spans="1:6">
      <c r="A13" s="2"/>
      <c r="B13" s="2"/>
      <c r="C13" s="2"/>
      <c r="D13" s="2"/>
      <c r="E13" s="2"/>
      <c r="F13" s="2"/>
    </row>
    <row r="14" spans="1:6">
      <c r="A14" s="2"/>
      <c r="B14" s="2"/>
      <c r="C14" s="2"/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  <row r="16" spans="1:6">
      <c r="A16" s="2"/>
      <c r="B16" s="2"/>
      <c r="C16" s="2"/>
      <c r="D16" s="2"/>
      <c r="E16" s="2"/>
      <c r="F16" s="2"/>
    </row>
    <row r="17" spans="1:14" ht="102.75" customHeight="1">
      <c r="A17" s="239" t="s">
        <v>37</v>
      </c>
      <c r="B17" s="239"/>
      <c r="C17" s="239"/>
      <c r="D17" s="239"/>
      <c r="E17" s="239"/>
      <c r="F17" s="239"/>
      <c r="G17" s="4"/>
      <c r="H17" s="4"/>
      <c r="I17" s="5"/>
      <c r="J17" s="5"/>
      <c r="K17" s="5"/>
      <c r="L17" s="5"/>
      <c r="M17" s="5"/>
      <c r="N17" s="5"/>
    </row>
    <row r="18" spans="1:14" ht="17.25" customHeight="1">
      <c r="A18" s="6"/>
      <c r="B18" s="6"/>
      <c r="C18" s="6"/>
      <c r="D18" s="6"/>
      <c r="E18" s="6"/>
      <c r="F18" s="6"/>
    </row>
    <row r="19" spans="1:14" ht="17.25" customHeight="1">
      <c r="A19" s="6"/>
      <c r="B19" s="6"/>
      <c r="C19" s="6"/>
      <c r="D19" s="6"/>
      <c r="E19" s="6"/>
      <c r="F19" s="6"/>
      <c r="G19" s="7"/>
      <c r="H19" s="7"/>
      <c r="I19" s="8"/>
      <c r="J19" s="8"/>
      <c r="K19" s="8"/>
      <c r="L19" s="8"/>
      <c r="M19" s="8"/>
      <c r="N19" s="8"/>
    </row>
    <row r="20" spans="1:14" ht="17.25" customHeight="1">
      <c r="A20" s="9" t="s">
        <v>38</v>
      </c>
      <c r="B20" s="240" t="s">
        <v>81</v>
      </c>
      <c r="C20" s="240"/>
      <c r="D20" s="240"/>
      <c r="E20" s="240"/>
      <c r="F20" s="240"/>
      <c r="G20" s="10"/>
      <c r="H20" s="10"/>
      <c r="I20" s="11"/>
      <c r="J20" s="11"/>
      <c r="K20" s="11"/>
      <c r="L20" s="11"/>
      <c r="M20" s="11"/>
      <c r="N20" s="11"/>
    </row>
    <row r="21" spans="1:14" ht="17.25" customHeight="1">
      <c r="A21" s="9" t="s">
        <v>39</v>
      </c>
      <c r="B21" s="241" t="s">
        <v>40</v>
      </c>
      <c r="C21" s="241"/>
      <c r="D21" s="241"/>
      <c r="E21" s="241"/>
      <c r="F21" s="241"/>
      <c r="G21" s="10"/>
      <c r="H21" s="10"/>
      <c r="I21" s="11"/>
      <c r="J21" s="11"/>
      <c r="K21" s="11"/>
      <c r="L21" s="11"/>
      <c r="M21" s="11"/>
      <c r="N21" s="11"/>
    </row>
    <row r="22" spans="1:14" ht="17.25" customHeight="1">
      <c r="A22" s="9" t="s">
        <v>41</v>
      </c>
      <c r="B22" s="241" t="s">
        <v>42</v>
      </c>
      <c r="C22" s="241"/>
      <c r="D22" s="241"/>
      <c r="E22" s="241"/>
      <c r="F22" s="241"/>
    </row>
    <row r="23" spans="1:14" ht="17.25" customHeight="1">
      <c r="A23" s="12" t="s">
        <v>43</v>
      </c>
      <c r="B23" s="2"/>
      <c r="C23" s="2"/>
      <c r="D23" s="2"/>
      <c r="E23" s="13"/>
      <c r="F23" s="13"/>
      <c r="G23" s="14"/>
      <c r="H23" s="14"/>
    </row>
    <row r="24" spans="1:14" ht="17.25" customHeight="1">
      <c r="A24" s="15" t="s">
        <v>82</v>
      </c>
      <c r="B24" s="16"/>
      <c r="C24" s="2"/>
      <c r="D24" s="2"/>
      <c r="E24" s="13"/>
      <c r="F24" s="13"/>
      <c r="G24" s="14"/>
      <c r="H24" s="14"/>
    </row>
    <row r="25" spans="1:14" ht="17.25" customHeight="1">
      <c r="A25" s="2"/>
      <c r="B25" s="2"/>
      <c r="C25" s="2"/>
      <c r="D25" s="2"/>
      <c r="E25" s="2"/>
      <c r="F25" s="2"/>
    </row>
    <row r="26" spans="1:14">
      <c r="A26" s="2"/>
      <c r="B26" s="2"/>
      <c r="C26" s="2"/>
      <c r="D26" s="2"/>
      <c r="E26" s="2"/>
      <c r="F26" s="2"/>
    </row>
    <row r="27" spans="1:14">
      <c r="A27" s="2"/>
      <c r="B27" s="2"/>
      <c r="C27" s="2"/>
      <c r="D27" s="2"/>
      <c r="E27" s="2"/>
      <c r="F27" s="2"/>
    </row>
    <row r="28" spans="1:14">
      <c r="A28" s="2"/>
      <c r="B28" s="2"/>
      <c r="C28" s="2"/>
      <c r="D28" s="2"/>
      <c r="E28" s="2"/>
      <c r="F28" s="2"/>
    </row>
    <row r="29" spans="1:14">
      <c r="A29" s="2"/>
      <c r="B29" s="2"/>
      <c r="C29" s="2"/>
      <c r="D29" s="2"/>
      <c r="E29" s="2"/>
      <c r="F29" s="2"/>
    </row>
    <row r="30" spans="1:14">
      <c r="A30" s="2"/>
      <c r="B30" s="2"/>
      <c r="C30" s="2"/>
      <c r="D30" s="2"/>
      <c r="E30" s="2"/>
      <c r="F30" s="2"/>
    </row>
    <row r="31" spans="1:14">
      <c r="A31" s="2"/>
      <c r="B31" s="2"/>
      <c r="C31" s="2"/>
      <c r="D31" s="2"/>
      <c r="E31" s="2"/>
      <c r="F31" s="2"/>
    </row>
    <row r="32" spans="1:14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  <row r="36" spans="1:6">
      <c r="A36" s="2"/>
      <c r="B36" s="2"/>
      <c r="C36" s="2"/>
      <c r="D36" s="2"/>
      <c r="E36" s="2"/>
      <c r="F36" s="2"/>
    </row>
    <row r="37" spans="1:6">
      <c r="A37" s="2"/>
      <c r="B37" s="2"/>
      <c r="C37" s="2"/>
      <c r="D37" s="2"/>
      <c r="E37" s="2"/>
      <c r="F37" s="2"/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</sheetData>
  <mergeCells count="4">
    <mergeCell ref="A17:F17"/>
    <mergeCell ref="B20:F20"/>
    <mergeCell ref="B21:F21"/>
    <mergeCell ref="B22:F2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</sheetPr>
  <dimension ref="A1:P31"/>
  <sheetViews>
    <sheetView workbookViewId="0">
      <selection activeCell="B4" sqref="B4"/>
    </sheetView>
  </sheetViews>
  <sheetFormatPr defaultRowHeight="15"/>
  <cols>
    <col min="1" max="1" width="14.5703125" style="155" bestFit="1" customWidth="1"/>
    <col min="2" max="2" width="45.28515625" style="155" bestFit="1" customWidth="1"/>
    <col min="3" max="14" width="9.140625" style="155"/>
    <col min="15" max="15" width="9.140625" style="155" customWidth="1"/>
    <col min="16" max="16384" width="9.140625" style="155"/>
  </cols>
  <sheetData>
    <row r="1" spans="1:16">
      <c r="B1" s="155" t="s">
        <v>282</v>
      </c>
      <c r="C1" s="155" t="s">
        <v>280</v>
      </c>
      <c r="D1" s="155" t="s">
        <v>280</v>
      </c>
      <c r="E1" s="155">
        <v>2005</v>
      </c>
      <c r="F1" s="155">
        <v>2005</v>
      </c>
      <c r="G1" s="155">
        <v>2005</v>
      </c>
      <c r="H1" s="155">
        <v>2005</v>
      </c>
      <c r="I1" s="155">
        <v>2005</v>
      </c>
      <c r="J1" s="155">
        <v>2005</v>
      </c>
      <c r="K1" s="155">
        <v>2005</v>
      </c>
    </row>
    <row r="2" spans="1:16">
      <c r="B2" s="155" t="s">
        <v>84</v>
      </c>
      <c r="C2" s="155" t="s">
        <v>278</v>
      </c>
      <c r="D2" s="155" t="s">
        <v>279</v>
      </c>
      <c r="E2" s="155" t="s">
        <v>85</v>
      </c>
      <c r="F2" s="155" t="s">
        <v>281</v>
      </c>
      <c r="G2" s="155" t="s">
        <v>269</v>
      </c>
      <c r="H2" s="155" t="s">
        <v>86</v>
      </c>
      <c r="I2" s="155" t="s">
        <v>277</v>
      </c>
      <c r="J2" s="155" t="s">
        <v>87</v>
      </c>
      <c r="K2" s="155" t="s">
        <v>283</v>
      </c>
    </row>
    <row r="3" spans="1:16">
      <c r="A3" s="155" t="s">
        <v>88</v>
      </c>
      <c r="B3" s="155" t="s">
        <v>347</v>
      </c>
      <c r="C3" s="164" t="s">
        <v>280</v>
      </c>
      <c r="D3" s="164" t="s">
        <v>280</v>
      </c>
      <c r="E3" s="164" t="s">
        <v>280</v>
      </c>
      <c r="F3" s="164" t="s">
        <v>280</v>
      </c>
      <c r="G3" s="164" t="s">
        <v>280</v>
      </c>
      <c r="H3" s="164" t="s">
        <v>280</v>
      </c>
      <c r="I3" s="164" t="s">
        <v>280</v>
      </c>
      <c r="J3" s="164" t="s">
        <v>280</v>
      </c>
      <c r="K3" s="155" t="s">
        <v>280</v>
      </c>
    </row>
    <row r="4" spans="1:16">
      <c r="A4" s="155" t="s">
        <v>380</v>
      </c>
      <c r="B4" s="155" t="str">
        <f>RIGHT(P4,LEN(P4)-2)</f>
        <v>cooking electric stove</v>
      </c>
      <c r="C4" s="164">
        <v>0.159944195324635</v>
      </c>
      <c r="D4" s="164">
        <v>2006</v>
      </c>
      <c r="E4" s="164">
        <v>0.01</v>
      </c>
      <c r="F4" s="164">
        <v>0.8</v>
      </c>
      <c r="G4" s="164">
        <v>1</v>
      </c>
      <c r="H4" s="164">
        <v>0.5</v>
      </c>
      <c r="I4" s="164">
        <v>0.12</v>
      </c>
      <c r="J4" s="164">
        <v>1.6E-2</v>
      </c>
      <c r="K4" s="155">
        <v>15</v>
      </c>
      <c r="N4" s="155" t="s">
        <v>384</v>
      </c>
      <c r="O4" s="155" t="str">
        <f t="shared" ref="O4:O6" si="0">MID(N4,FIND("[",N4),FIND("]",N4))</f>
        <v>[ cooking electric stove ]</v>
      </c>
      <c r="P4" s="155" t="str">
        <f t="shared" ref="P4:P6" si="1">LEFT(O4,LEN(O4)-2)</f>
        <v>[ cooking electric stove</v>
      </c>
    </row>
    <row r="5" spans="1:16">
      <c r="A5" s="155" t="s">
        <v>381</v>
      </c>
      <c r="B5" s="155" t="str">
        <f>RIGHT(P5,LEN(P5)-2)</f>
        <v>cooking gas stove</v>
      </c>
      <c r="C5" s="164">
        <v>0.159944195324635</v>
      </c>
      <c r="D5" s="164">
        <v>2006</v>
      </c>
      <c r="E5" s="164">
        <v>0.01</v>
      </c>
      <c r="F5" s="164">
        <v>0.95</v>
      </c>
      <c r="G5" s="164">
        <v>1</v>
      </c>
      <c r="H5" s="164">
        <v>0.3</v>
      </c>
      <c r="I5" s="164">
        <v>0.12</v>
      </c>
      <c r="J5" s="164">
        <v>6.0000000000000001E-3</v>
      </c>
      <c r="K5" s="155">
        <v>15</v>
      </c>
      <c r="N5" s="155" t="s">
        <v>385</v>
      </c>
      <c r="O5" s="155" t="str">
        <f t="shared" si="0"/>
        <v>[ cooking gas stove ]</v>
      </c>
      <c r="P5" s="155" t="str">
        <f t="shared" si="1"/>
        <v>[ cooking gas stove</v>
      </c>
    </row>
    <row r="6" spans="1:16">
      <c r="A6" s="155" t="s">
        <v>382</v>
      </c>
      <c r="B6" s="155" t="str">
        <f>RIGHT(P6,LEN(P6)-2)</f>
        <v>cooking LPG stove</v>
      </c>
      <c r="C6" s="164">
        <v>0.159944195324635</v>
      </c>
      <c r="D6" s="164">
        <v>2006</v>
      </c>
      <c r="E6" s="164">
        <v>0.01</v>
      </c>
      <c r="F6" s="164">
        <v>0.6</v>
      </c>
      <c r="G6" s="164">
        <v>1</v>
      </c>
      <c r="H6" s="164">
        <v>0.3</v>
      </c>
      <c r="I6" s="164">
        <v>0.12</v>
      </c>
      <c r="J6" s="164">
        <v>4.0000000000000001E-3</v>
      </c>
      <c r="K6" s="155">
        <v>15</v>
      </c>
      <c r="N6" s="155" t="s">
        <v>386</v>
      </c>
      <c r="O6" s="155" t="str">
        <f t="shared" si="0"/>
        <v>[ cooking LPG stove ]</v>
      </c>
      <c r="P6" s="155" t="str">
        <f t="shared" si="1"/>
        <v>[ cooking LPG stove</v>
      </c>
    </row>
    <row r="9" spans="1:16">
      <c r="A9" s="165"/>
      <c r="B9" s="165" t="s">
        <v>282</v>
      </c>
      <c r="C9" s="165" t="s">
        <v>280</v>
      </c>
      <c r="D9" s="165" t="s">
        <v>280</v>
      </c>
      <c r="E9" s="165">
        <v>2005</v>
      </c>
      <c r="F9" s="165">
        <v>2005</v>
      </c>
      <c r="G9" s="165">
        <v>2005</v>
      </c>
      <c r="H9" s="165">
        <v>2005</v>
      </c>
      <c r="I9" s="165">
        <v>2005</v>
      </c>
      <c r="J9" s="165">
        <v>2005</v>
      </c>
      <c r="K9" s="165">
        <v>2005</v>
      </c>
      <c r="L9" s="165"/>
    </row>
    <row r="10" spans="1:16">
      <c r="A10" s="165"/>
      <c r="B10" s="165" t="s">
        <v>84</v>
      </c>
      <c r="C10" s="165" t="s">
        <v>278</v>
      </c>
      <c r="D10" s="165" t="s">
        <v>279</v>
      </c>
      <c r="E10" s="165" t="s">
        <v>85</v>
      </c>
      <c r="F10" s="165" t="s">
        <v>281</v>
      </c>
      <c r="G10" s="165" t="s">
        <v>269</v>
      </c>
      <c r="H10" s="165" t="s">
        <v>86</v>
      </c>
      <c r="I10" s="165" t="s">
        <v>277</v>
      </c>
      <c r="J10" s="165" t="s">
        <v>87</v>
      </c>
      <c r="K10" s="165" t="s">
        <v>283</v>
      </c>
      <c r="L10" s="165"/>
    </row>
    <row r="11" spans="1:16">
      <c r="A11" s="165" t="s">
        <v>88</v>
      </c>
      <c r="B11" s="155" t="s">
        <v>347</v>
      </c>
      <c r="C11" s="165" t="s">
        <v>280</v>
      </c>
      <c r="D11" s="165" t="s">
        <v>280</v>
      </c>
      <c r="E11" s="165" t="s">
        <v>280</v>
      </c>
      <c r="F11" s="165" t="s">
        <v>280</v>
      </c>
      <c r="G11" s="165" t="s">
        <v>280</v>
      </c>
      <c r="H11" s="165" t="s">
        <v>280</v>
      </c>
      <c r="I11" s="165" t="s">
        <v>280</v>
      </c>
      <c r="J11" s="165" t="s">
        <v>280</v>
      </c>
      <c r="K11" s="165" t="s">
        <v>280</v>
      </c>
      <c r="L11" s="165"/>
      <c r="N11" s="155" t="s">
        <v>88</v>
      </c>
    </row>
    <row r="12" spans="1:16">
      <c r="A12" s="165" t="s">
        <v>387</v>
      </c>
      <c r="B12" s="155" t="str">
        <f t="shared" ref="B12:B16" si="2">RIGHT(P12,LEN(P12)-2)</f>
        <v>Incandescent STAD lighting system</v>
      </c>
      <c r="C12" s="165">
        <v>1.0512E-3</v>
      </c>
      <c r="D12" s="165">
        <v>2006</v>
      </c>
      <c r="E12" s="165">
        <v>0.01</v>
      </c>
      <c r="F12" s="165">
        <v>1</v>
      </c>
      <c r="G12" s="165">
        <v>1</v>
      </c>
      <c r="H12" s="165">
        <v>1E-3</v>
      </c>
      <c r="I12" s="165">
        <v>0.12</v>
      </c>
      <c r="J12" s="165"/>
      <c r="K12" s="165">
        <v>1</v>
      </c>
      <c r="L12" s="165"/>
      <c r="N12" s="155" t="s">
        <v>392</v>
      </c>
      <c r="O12" s="155" t="str">
        <f t="shared" ref="O12:O14" si="3">MID(N12,FIND("[",N12),FIND("]",N12))</f>
        <v>[ Incandescent STAD lighting system ]</v>
      </c>
      <c r="P12" s="155" t="str">
        <f t="shared" ref="P12:P14" si="4">LEFT(O12,LEN(O12)-2)</f>
        <v>[ Incandescent STAD lighting system</v>
      </c>
    </row>
    <row r="13" spans="1:16">
      <c r="A13" s="165" t="s">
        <v>388</v>
      </c>
      <c r="B13" s="155" t="str">
        <f t="shared" si="2"/>
        <v xml:space="preserve">Incandescent IMP lighting system </v>
      </c>
      <c r="C13" s="165">
        <v>1.0512E-3</v>
      </c>
      <c r="D13" s="165">
        <v>2006</v>
      </c>
      <c r="E13" s="165">
        <v>0.01</v>
      </c>
      <c r="F13" s="165">
        <v>1.1000000000000001</v>
      </c>
      <c r="G13" s="165">
        <v>1</v>
      </c>
      <c r="H13" s="165">
        <v>6.0000000000000001E-3</v>
      </c>
      <c r="I13" s="165">
        <v>0.12</v>
      </c>
      <c r="J13" s="165"/>
      <c r="K13" s="165">
        <v>1.5</v>
      </c>
      <c r="L13" s="165"/>
      <c r="N13" s="155" t="s">
        <v>393</v>
      </c>
      <c r="O13" s="155" t="str">
        <f t="shared" si="3"/>
        <v>[ Incandescent IMP lighting system  ]</v>
      </c>
      <c r="P13" s="155" t="str">
        <f t="shared" si="4"/>
        <v xml:space="preserve">[ Incandescent IMP lighting system </v>
      </c>
    </row>
    <row r="14" spans="1:16">
      <c r="A14" s="165" t="s">
        <v>389</v>
      </c>
      <c r="B14" s="155" t="str">
        <f t="shared" si="2"/>
        <v>Halogens lighting system</v>
      </c>
      <c r="C14" s="165">
        <v>1.0512E-3</v>
      </c>
      <c r="D14" s="165">
        <v>2006</v>
      </c>
      <c r="E14" s="165">
        <v>0.01</v>
      </c>
      <c r="F14" s="165">
        <v>2.2999999999999998</v>
      </c>
      <c r="G14" s="165">
        <v>1</v>
      </c>
      <c r="H14" s="165">
        <v>2E-3</v>
      </c>
      <c r="I14" s="165">
        <v>0.12</v>
      </c>
      <c r="J14" s="165"/>
      <c r="K14" s="165">
        <v>5</v>
      </c>
      <c r="L14" s="165"/>
      <c r="N14" s="155" t="s">
        <v>394</v>
      </c>
      <c r="O14" s="155" t="str">
        <f t="shared" si="3"/>
        <v>[ Halogens lighting system ]</v>
      </c>
      <c r="P14" s="155" t="str">
        <f t="shared" si="4"/>
        <v>[ Halogens lighting system</v>
      </c>
    </row>
    <row r="15" spans="1:16">
      <c r="A15" s="165" t="s">
        <v>390</v>
      </c>
      <c r="B15" s="155" t="str">
        <f t="shared" si="2"/>
        <v>Fluorescent lighting system</v>
      </c>
      <c r="C15" s="165">
        <v>1.0512E-3</v>
      </c>
      <c r="D15" s="165">
        <v>2006</v>
      </c>
      <c r="E15" s="165">
        <v>0.01</v>
      </c>
      <c r="F15" s="165">
        <v>4.5</v>
      </c>
      <c r="G15" s="165">
        <v>1</v>
      </c>
      <c r="H15" s="165">
        <v>2.2499999999999998E-3</v>
      </c>
      <c r="I15" s="165">
        <v>0.12</v>
      </c>
      <c r="J15" s="165"/>
      <c r="K15" s="165">
        <v>8</v>
      </c>
      <c r="L15" s="165"/>
      <c r="N15" s="155" t="s">
        <v>395</v>
      </c>
      <c r="O15" s="155" t="str">
        <f t="shared" ref="O15:O16" si="5">MID(N15,FIND("[",N15),FIND("]",N15))</f>
        <v>[ Fluorescent lighting system ]</v>
      </c>
      <c r="P15" s="155" t="str">
        <f t="shared" ref="P15:P16" si="6">LEFT(O15,LEN(O15)-2)</f>
        <v>[ Fluorescent lighting system</v>
      </c>
    </row>
    <row r="16" spans="1:16">
      <c r="A16" s="165" t="s">
        <v>391</v>
      </c>
      <c r="B16" s="155" t="str">
        <f t="shared" si="2"/>
        <v>Public lighting</v>
      </c>
      <c r="C16" s="165">
        <v>0.121448396222656</v>
      </c>
      <c r="D16" s="165">
        <v>2006</v>
      </c>
      <c r="E16" s="165">
        <v>0.01</v>
      </c>
      <c r="F16" s="165">
        <v>1</v>
      </c>
      <c r="G16" s="165">
        <v>1</v>
      </c>
      <c r="H16" s="165">
        <v>0.1</v>
      </c>
      <c r="I16" s="165">
        <v>0.12</v>
      </c>
      <c r="J16" s="165">
        <v>1E-3</v>
      </c>
      <c r="K16" s="165">
        <v>15</v>
      </c>
      <c r="L16" s="165"/>
      <c r="N16" s="166" t="s">
        <v>396</v>
      </c>
      <c r="O16" s="155" t="str">
        <f t="shared" si="5"/>
        <v>[ Public lighting ]</v>
      </c>
      <c r="P16" s="155" t="str">
        <f t="shared" si="6"/>
        <v>[ Public lighting</v>
      </c>
    </row>
    <row r="19" spans="1:16">
      <c r="B19" s="155" t="s">
        <v>282</v>
      </c>
      <c r="C19" s="155" t="s">
        <v>280</v>
      </c>
      <c r="D19" s="155" t="s">
        <v>280</v>
      </c>
      <c r="E19" s="155">
        <v>2005</v>
      </c>
      <c r="F19" s="155">
        <v>2005</v>
      </c>
      <c r="G19" s="155">
        <v>2005</v>
      </c>
      <c r="H19" s="155">
        <v>2005</v>
      </c>
      <c r="I19" s="155">
        <v>2005</v>
      </c>
      <c r="J19" s="155">
        <v>2005</v>
      </c>
      <c r="K19" s="155">
        <v>2005</v>
      </c>
    </row>
    <row r="20" spans="1:16">
      <c r="B20" s="155" t="s">
        <v>84</v>
      </c>
      <c r="C20" s="155" t="s">
        <v>278</v>
      </c>
      <c r="D20" s="155" t="s">
        <v>279</v>
      </c>
      <c r="E20" s="155" t="s">
        <v>85</v>
      </c>
      <c r="F20" s="155" t="s">
        <v>281</v>
      </c>
      <c r="G20" s="155" t="s">
        <v>269</v>
      </c>
      <c r="H20" s="155" t="s">
        <v>86</v>
      </c>
      <c r="I20" s="155" t="s">
        <v>277</v>
      </c>
      <c r="J20" s="155" t="s">
        <v>87</v>
      </c>
      <c r="K20" s="155" t="s">
        <v>283</v>
      </c>
    </row>
    <row r="21" spans="1:16">
      <c r="A21" s="155" t="s">
        <v>88</v>
      </c>
      <c r="B21" s="155" t="s">
        <v>347</v>
      </c>
      <c r="C21" s="155" t="s">
        <v>280</v>
      </c>
      <c r="D21" s="155" t="s">
        <v>280</v>
      </c>
      <c r="E21" s="155" t="s">
        <v>280</v>
      </c>
      <c r="F21" s="155" t="s">
        <v>270</v>
      </c>
      <c r="G21" s="155" t="s">
        <v>280</v>
      </c>
      <c r="H21" s="155" t="s">
        <v>280</v>
      </c>
      <c r="I21" s="155" t="s">
        <v>280</v>
      </c>
      <c r="J21" s="155" t="s">
        <v>280</v>
      </c>
      <c r="K21" s="155" t="s">
        <v>280</v>
      </c>
      <c r="N21" s="155" t="s">
        <v>88</v>
      </c>
    </row>
    <row r="22" spans="1:16">
      <c r="A22" s="155" t="s">
        <v>398</v>
      </c>
      <c r="B22" s="155" t="str">
        <f t="shared" ref="B22:B25" si="7">RIGHT(P22,LEN(P22)-2)</f>
        <v>Refrigerators (energy class B,A)</v>
      </c>
      <c r="C22" s="167">
        <v>6.7324159393553004E-3</v>
      </c>
      <c r="D22" s="155">
        <v>2006</v>
      </c>
      <c r="E22" s="155">
        <v>0.01</v>
      </c>
      <c r="F22" s="155">
        <v>1</v>
      </c>
      <c r="G22" s="155">
        <v>1</v>
      </c>
      <c r="H22" s="155">
        <v>0.3</v>
      </c>
      <c r="I22" s="155">
        <v>0.12</v>
      </c>
      <c r="J22" s="155">
        <v>1.524E-2</v>
      </c>
      <c r="K22" s="155">
        <v>15</v>
      </c>
      <c r="N22" s="155" t="s">
        <v>402</v>
      </c>
      <c r="O22" s="155" t="str">
        <f t="shared" ref="O22:O25" si="8">MID(N22,FIND("[",N22),FIND("]",N22))</f>
        <v>[ Refrigerators (energy class B,A) ]</v>
      </c>
      <c r="P22" s="155" t="str">
        <f t="shared" ref="P22:P25" si="9">LEFT(O22,LEN(O22)-2)</f>
        <v>[ Refrigerators (energy class B,A)</v>
      </c>
    </row>
    <row r="23" spans="1:16">
      <c r="A23" s="155" t="s">
        <v>399</v>
      </c>
      <c r="B23" s="155" t="str">
        <f t="shared" si="7"/>
        <v>Refrigerators (A+, A++)</v>
      </c>
      <c r="C23" s="167">
        <v>6.7324159393553004E-3</v>
      </c>
      <c r="D23" s="155">
        <v>2006</v>
      </c>
      <c r="E23" s="155">
        <v>0.01</v>
      </c>
      <c r="F23" s="155">
        <v>1.62</v>
      </c>
      <c r="G23" s="155">
        <v>1</v>
      </c>
      <c r="H23" s="155">
        <v>0.55000000000000004</v>
      </c>
      <c r="I23" s="155">
        <v>0.12</v>
      </c>
      <c r="J23" s="155">
        <v>1.162E-2</v>
      </c>
      <c r="K23" s="155">
        <v>15</v>
      </c>
      <c r="N23" s="155" t="s">
        <v>403</v>
      </c>
      <c r="O23" s="155" t="str">
        <f t="shared" si="8"/>
        <v>[ Refrigerators (A+, A++) ]</v>
      </c>
      <c r="P23" s="155" t="str">
        <f t="shared" si="9"/>
        <v>[ Refrigerators (A+, A++)</v>
      </c>
    </row>
    <row r="24" spans="1:16">
      <c r="A24" s="155" t="s">
        <v>400</v>
      </c>
      <c r="B24" s="155" t="str">
        <f t="shared" si="7"/>
        <v>Freezers (B,A)</v>
      </c>
      <c r="C24" s="167">
        <v>6.7324159393553004E-3</v>
      </c>
      <c r="D24" s="155">
        <v>2006</v>
      </c>
      <c r="E24" s="155">
        <v>0.01</v>
      </c>
      <c r="F24" s="155">
        <v>2.86</v>
      </c>
      <c r="G24" s="155">
        <v>1</v>
      </c>
      <c r="H24" s="155">
        <v>0.75</v>
      </c>
      <c r="I24" s="155">
        <v>0.12</v>
      </c>
      <c r="J24" s="155">
        <v>7.62E-3</v>
      </c>
      <c r="K24" s="155">
        <v>15</v>
      </c>
      <c r="N24" s="155" t="s">
        <v>404</v>
      </c>
      <c r="O24" s="155" t="str">
        <f t="shared" si="8"/>
        <v>[ Freezers (B,A) ]</v>
      </c>
      <c r="P24" s="155" t="str">
        <f t="shared" si="9"/>
        <v>[ Freezers (B,A)</v>
      </c>
    </row>
    <row r="25" spans="1:16">
      <c r="A25" s="155" t="s">
        <v>401</v>
      </c>
      <c r="B25" s="155" t="str">
        <f t="shared" si="7"/>
        <v>Freezers (A+,A++)</v>
      </c>
      <c r="C25" s="167">
        <v>6.7324159393553004E-3</v>
      </c>
      <c r="D25" s="155">
        <v>2006</v>
      </c>
      <c r="E25" s="155">
        <v>0.01</v>
      </c>
      <c r="F25" s="155">
        <v>3.01</v>
      </c>
      <c r="G25" s="155">
        <v>1</v>
      </c>
      <c r="H25" s="155">
        <v>0.1</v>
      </c>
      <c r="I25" s="155">
        <v>0.12</v>
      </c>
      <c r="J25" s="155">
        <v>5.3E-3</v>
      </c>
      <c r="K25" s="155">
        <v>15</v>
      </c>
      <c r="N25" s="155" t="s">
        <v>405</v>
      </c>
      <c r="O25" s="155" t="str">
        <f t="shared" si="8"/>
        <v>[ Freezers (A+,A++) ]</v>
      </c>
      <c r="P25" s="155" t="str">
        <f t="shared" si="9"/>
        <v>[ Freezers (A+,A++)</v>
      </c>
    </row>
    <row r="28" spans="1:16">
      <c r="B28" s="155" t="s">
        <v>282</v>
      </c>
      <c r="C28" s="155" t="s">
        <v>280</v>
      </c>
      <c r="D28" s="155" t="s">
        <v>280</v>
      </c>
      <c r="E28" s="155">
        <v>2005</v>
      </c>
      <c r="F28" s="155">
        <v>2005</v>
      </c>
      <c r="G28" s="155">
        <v>2005</v>
      </c>
      <c r="H28" s="155">
        <v>2005</v>
      </c>
      <c r="I28" s="155">
        <v>2005</v>
      </c>
      <c r="J28" s="155">
        <v>2005</v>
      </c>
      <c r="K28" s="155">
        <v>2005</v>
      </c>
    </row>
    <row r="29" spans="1:16">
      <c r="B29" s="155" t="s">
        <v>347</v>
      </c>
      <c r="C29" s="155" t="s">
        <v>278</v>
      </c>
      <c r="D29" s="155" t="s">
        <v>279</v>
      </c>
      <c r="E29" s="155" t="s">
        <v>85</v>
      </c>
      <c r="F29" s="155" t="s">
        <v>281</v>
      </c>
      <c r="G29" s="155" t="s">
        <v>269</v>
      </c>
      <c r="H29" s="155" t="s">
        <v>86</v>
      </c>
      <c r="I29" s="155" t="s">
        <v>277</v>
      </c>
      <c r="J29" s="155" t="s">
        <v>87</v>
      </c>
      <c r="K29" s="155" t="s">
        <v>283</v>
      </c>
    </row>
    <row r="30" spans="1:16">
      <c r="A30" s="155" t="s">
        <v>88</v>
      </c>
      <c r="B30" s="155" t="s">
        <v>397</v>
      </c>
      <c r="C30" s="155" t="s">
        <v>280</v>
      </c>
      <c r="D30" s="155" t="s">
        <v>280</v>
      </c>
      <c r="E30" s="155" t="s">
        <v>280</v>
      </c>
      <c r="F30" s="155" t="s">
        <v>270</v>
      </c>
      <c r="G30" s="155" t="s">
        <v>280</v>
      </c>
      <c r="H30" s="155" t="s">
        <v>280</v>
      </c>
      <c r="I30" s="155" t="s">
        <v>280</v>
      </c>
      <c r="J30" s="155" t="s">
        <v>280</v>
      </c>
      <c r="K30" s="155" t="s">
        <v>280</v>
      </c>
      <c r="N30" s="155" t="s">
        <v>88</v>
      </c>
    </row>
    <row r="31" spans="1:16">
      <c r="A31" s="155" t="s">
        <v>406</v>
      </c>
      <c r="B31" s="155" t="str">
        <f t="shared" ref="B31" si="10">RIGHT(P31,LEN(P31)-2)</f>
        <v>Other Electricity Other Appliances.</v>
      </c>
      <c r="C31" s="167">
        <v>4.9763480352233297E-2</v>
      </c>
      <c r="D31" s="155">
        <v>2006</v>
      </c>
      <c r="E31" s="155">
        <v>0.01</v>
      </c>
      <c r="F31" s="155">
        <v>1</v>
      </c>
      <c r="G31" s="155">
        <v>1</v>
      </c>
      <c r="H31" s="155">
        <v>0.01</v>
      </c>
      <c r="I31" s="155">
        <v>0.12</v>
      </c>
      <c r="J31" s="155">
        <v>7.4999999999999997E-3</v>
      </c>
      <c r="K31" s="155">
        <v>15</v>
      </c>
      <c r="N31" s="155" t="s">
        <v>407</v>
      </c>
      <c r="O31" s="155" t="str">
        <f t="shared" ref="O31" si="11">MID(N31,FIND("[",N31),FIND("]",N31))</f>
        <v>[ Other Electricity Other Appliances. ]</v>
      </c>
      <c r="P31" s="155" t="str">
        <f t="shared" ref="P31" si="12">LEFT(O31,LEN(O31)-2)</f>
        <v>[ Other Electricity Other Appliances.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L6"/>
  <sheetViews>
    <sheetView topLeftCell="D1" zoomScaleNormal="100" workbookViewId="0">
      <selection activeCell="AA6" sqref="AA6:AC6"/>
    </sheetView>
  </sheetViews>
  <sheetFormatPr defaultRowHeight="15"/>
  <cols>
    <col min="1" max="1" width="17.85546875" customWidth="1"/>
    <col min="2" max="2" width="54.140625" bestFit="1" customWidth="1"/>
    <col min="3" max="3" width="14" customWidth="1"/>
    <col min="4" max="4" width="13.7109375" bestFit="1" customWidth="1"/>
    <col min="29" max="29" width="9.140625" style="1"/>
    <col min="32" max="32" width="13.85546875" bestFit="1" customWidth="1"/>
    <col min="33" max="33" width="18.42578125" bestFit="1" customWidth="1"/>
  </cols>
  <sheetData>
    <row r="1" spans="1:38" ht="23.25">
      <c r="A1" s="46" t="s">
        <v>468</v>
      </c>
      <c r="B1" s="107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</row>
    <row r="2" spans="1:38">
      <c r="A2" s="108" t="s">
        <v>444</v>
      </c>
      <c r="B2" s="108"/>
      <c r="C2" s="158"/>
      <c r="D2" s="48"/>
      <c r="E2" s="48"/>
      <c r="F2" s="48"/>
      <c r="G2" s="48"/>
      <c r="H2" s="48"/>
      <c r="I2" s="48"/>
      <c r="J2" s="49"/>
      <c r="K2" s="49"/>
      <c r="L2" s="49"/>
      <c r="M2" s="49"/>
      <c r="N2" s="49"/>
      <c r="O2" s="49"/>
      <c r="P2" s="158"/>
      <c r="Q2" s="158"/>
      <c r="R2" s="158"/>
      <c r="S2" s="158"/>
      <c r="T2" s="190"/>
      <c r="U2" s="158"/>
      <c r="V2" s="158"/>
      <c r="W2" s="158"/>
      <c r="X2" s="190"/>
      <c r="Y2" s="158"/>
      <c r="Z2" s="158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</row>
    <row r="3" spans="1:38">
      <c r="A3" s="158"/>
      <c r="B3" s="158"/>
      <c r="C3" s="158"/>
      <c r="D3" s="191" t="s">
        <v>445</v>
      </c>
      <c r="E3" s="48"/>
      <c r="F3" s="48"/>
      <c r="G3" s="48"/>
      <c r="H3" s="48"/>
      <c r="I3" s="48"/>
      <c r="J3" s="49"/>
      <c r="K3" s="49"/>
      <c r="L3" s="49"/>
      <c r="M3" s="49"/>
      <c r="N3" s="49"/>
      <c r="O3" s="49"/>
      <c r="P3" s="158"/>
      <c r="Q3" s="158"/>
      <c r="R3" s="158"/>
      <c r="S3" s="158"/>
      <c r="T3" s="190"/>
      <c r="U3" s="158"/>
      <c r="V3" s="158"/>
      <c r="W3" s="158"/>
      <c r="X3" s="190"/>
      <c r="Y3" s="158"/>
      <c r="Z3" s="158"/>
      <c r="AA3" s="190"/>
      <c r="AB3" s="190"/>
      <c r="AC3" s="190"/>
      <c r="AD3" s="190"/>
      <c r="AE3" s="191" t="s">
        <v>17</v>
      </c>
      <c r="AF3" s="51"/>
      <c r="AG3" s="192"/>
      <c r="AH3" s="192"/>
      <c r="AI3" s="192"/>
      <c r="AJ3" s="192"/>
      <c r="AK3" s="192"/>
      <c r="AL3" s="192"/>
    </row>
    <row r="4" spans="1:38" ht="38.25">
      <c r="A4" s="193" t="s">
        <v>2</v>
      </c>
      <c r="B4" s="194" t="s">
        <v>3</v>
      </c>
      <c r="C4" s="193" t="s">
        <v>4</v>
      </c>
      <c r="D4" s="193" t="s">
        <v>5</v>
      </c>
      <c r="E4" s="195" t="s">
        <v>32</v>
      </c>
      <c r="F4" s="195" t="s">
        <v>446</v>
      </c>
      <c r="G4" s="195" t="s">
        <v>447</v>
      </c>
      <c r="H4" s="195" t="s">
        <v>448</v>
      </c>
      <c r="I4" s="195" t="s">
        <v>449</v>
      </c>
      <c r="J4" s="196" t="s">
        <v>11</v>
      </c>
      <c r="K4" s="196" t="s">
        <v>7</v>
      </c>
      <c r="L4" s="196" t="s">
        <v>367</v>
      </c>
      <c r="M4" s="196" t="s">
        <v>450</v>
      </c>
      <c r="N4" s="196" t="s">
        <v>451</v>
      </c>
      <c r="O4" s="196" t="s">
        <v>452</v>
      </c>
      <c r="P4" s="196" t="s">
        <v>8</v>
      </c>
      <c r="Q4" s="196" t="s">
        <v>453</v>
      </c>
      <c r="R4" s="196" t="s">
        <v>454</v>
      </c>
      <c r="S4" s="196" t="s">
        <v>455</v>
      </c>
      <c r="T4" s="196" t="s">
        <v>456</v>
      </c>
      <c r="U4" s="196" t="s">
        <v>9</v>
      </c>
      <c r="V4" s="196" t="s">
        <v>457</v>
      </c>
      <c r="W4" s="196" t="s">
        <v>458</v>
      </c>
      <c r="X4" s="196" t="s">
        <v>459</v>
      </c>
      <c r="Y4" s="196" t="s">
        <v>460</v>
      </c>
      <c r="Z4" s="196" t="s">
        <v>10</v>
      </c>
      <c r="AA4" s="196" t="s">
        <v>12</v>
      </c>
      <c r="AB4" s="196" t="s">
        <v>6</v>
      </c>
      <c r="AC4" s="196" t="s">
        <v>466</v>
      </c>
      <c r="AD4" s="190"/>
      <c r="AE4" s="194" t="s">
        <v>18</v>
      </c>
      <c r="AF4" s="194" t="s">
        <v>2</v>
      </c>
      <c r="AG4" s="194" t="s">
        <v>19</v>
      </c>
      <c r="AH4" s="194" t="s">
        <v>20</v>
      </c>
      <c r="AI4" s="194" t="s">
        <v>21</v>
      </c>
      <c r="AJ4" s="194" t="s">
        <v>22</v>
      </c>
      <c r="AK4" s="194" t="s">
        <v>23</v>
      </c>
      <c r="AL4" s="194" t="s">
        <v>24</v>
      </c>
    </row>
    <row r="5" spans="1:38" ht="51">
      <c r="A5" s="201" t="s">
        <v>13</v>
      </c>
      <c r="B5" s="201" t="s">
        <v>14</v>
      </c>
      <c r="C5" s="201" t="s">
        <v>15</v>
      </c>
      <c r="D5" s="201" t="s">
        <v>16</v>
      </c>
      <c r="E5" s="202" t="s">
        <v>33</v>
      </c>
      <c r="F5" s="202"/>
      <c r="G5" s="202"/>
      <c r="H5" s="202"/>
      <c r="I5" s="202"/>
      <c r="J5" s="203"/>
      <c r="K5" s="62" t="s">
        <v>461</v>
      </c>
      <c r="L5" s="203"/>
      <c r="M5" s="203"/>
      <c r="N5" s="203"/>
      <c r="O5" s="203"/>
      <c r="P5" s="62" t="s">
        <v>462</v>
      </c>
      <c r="Q5" s="203"/>
      <c r="R5" s="203"/>
      <c r="S5" s="203"/>
      <c r="T5" s="203"/>
      <c r="U5" s="61" t="s">
        <v>463</v>
      </c>
      <c r="V5" s="61"/>
      <c r="W5" s="61"/>
      <c r="X5" s="61"/>
      <c r="Y5" s="61"/>
      <c r="Z5" s="203" t="s">
        <v>31</v>
      </c>
      <c r="AA5" s="203"/>
      <c r="AB5" s="62" t="s">
        <v>0</v>
      </c>
      <c r="AC5" s="62"/>
      <c r="AD5" s="190"/>
      <c r="AE5" s="197" t="s">
        <v>25</v>
      </c>
      <c r="AF5" s="197" t="s">
        <v>26</v>
      </c>
      <c r="AG5" s="197" t="s">
        <v>14</v>
      </c>
      <c r="AH5" s="197" t="s">
        <v>27</v>
      </c>
      <c r="AI5" s="197" t="s">
        <v>28</v>
      </c>
      <c r="AJ5" s="197" t="s">
        <v>35</v>
      </c>
      <c r="AK5" s="197" t="s">
        <v>29</v>
      </c>
      <c r="AL5" s="197" t="s">
        <v>30</v>
      </c>
    </row>
    <row r="6" spans="1:38">
      <c r="A6" s="204" t="s">
        <v>561</v>
      </c>
      <c r="B6" s="204" t="str">
        <f>"New Commercial - Commercial solar PV system 0.1-2 MW"</f>
        <v>New Commercial - Commercial solar PV system 0.1-2 MW</v>
      </c>
      <c r="C6" s="204" t="s">
        <v>335</v>
      </c>
      <c r="D6" s="200" t="s">
        <v>465</v>
      </c>
      <c r="E6" s="205">
        <v>0.15</v>
      </c>
      <c r="F6" s="205">
        <v>0.17</v>
      </c>
      <c r="G6" s="205">
        <v>0.2</v>
      </c>
      <c r="H6" s="205">
        <v>0.25</v>
      </c>
      <c r="I6" s="205">
        <v>0.3</v>
      </c>
      <c r="J6" s="206">
        <v>2013</v>
      </c>
      <c r="K6" s="207">
        <v>1100</v>
      </c>
      <c r="L6" s="207">
        <v>900</v>
      </c>
      <c r="M6" s="207">
        <v>810</v>
      </c>
      <c r="N6" s="207">
        <v>760</v>
      </c>
      <c r="O6" s="206">
        <v>720</v>
      </c>
      <c r="P6" s="208">
        <v>27.5</v>
      </c>
      <c r="Q6" s="208">
        <v>22.5</v>
      </c>
      <c r="R6" s="208">
        <v>20.25</v>
      </c>
      <c r="S6" s="208">
        <v>19</v>
      </c>
      <c r="T6" s="208">
        <v>18</v>
      </c>
      <c r="U6" s="209">
        <v>0</v>
      </c>
      <c r="V6" s="209">
        <v>0</v>
      </c>
      <c r="W6" s="209">
        <v>0</v>
      </c>
      <c r="X6" s="209">
        <v>0</v>
      </c>
      <c r="Y6" s="209">
        <v>0</v>
      </c>
      <c r="Z6" s="206">
        <v>25</v>
      </c>
      <c r="AA6" s="210">
        <v>31.536000000000001</v>
      </c>
      <c r="AB6" s="205">
        <v>0.17</v>
      </c>
      <c r="AC6" s="205">
        <v>0.3</v>
      </c>
      <c r="AD6" s="190"/>
      <c r="AE6" s="190" t="s">
        <v>467</v>
      </c>
      <c r="AF6" s="190" t="str">
        <f>A6</f>
        <v>COMPVELC_01</v>
      </c>
      <c r="AG6" s="198" t="str">
        <f>B6</f>
        <v>New Commercial - Commercial solar PV system 0.1-2 MW</v>
      </c>
      <c r="AH6" s="190" t="s">
        <v>34</v>
      </c>
      <c r="AI6" s="190" t="s">
        <v>1</v>
      </c>
      <c r="AJ6" s="199" t="s">
        <v>464</v>
      </c>
      <c r="AK6" s="190"/>
      <c r="AL6" s="190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9A4E-7A15-4E11-A815-92B86B3E749F}">
  <sheetPr>
    <tabColor rgb="FFFFC000"/>
  </sheetPr>
  <dimension ref="A1:AK25"/>
  <sheetViews>
    <sheetView tabSelected="1" workbookViewId="0">
      <selection activeCell="J28" sqref="J28"/>
    </sheetView>
  </sheetViews>
  <sheetFormatPr defaultRowHeight="15"/>
  <cols>
    <col min="1" max="1" width="25.42578125" customWidth="1"/>
    <col min="2" max="2" width="46.42578125" bestFit="1" customWidth="1"/>
    <col min="3" max="3" width="12.5703125" customWidth="1"/>
    <col min="4" max="4" width="17.42578125" bestFit="1" customWidth="1"/>
    <col min="28" max="28" width="21.85546875" bestFit="1" customWidth="1"/>
    <col min="29" max="29" width="46.42578125" bestFit="1" customWidth="1"/>
    <col min="32" max="32" width="12.5703125" bestFit="1" customWidth="1"/>
    <col min="33" max="33" width="15.5703125" bestFit="1" customWidth="1"/>
    <col min="40" max="40" width="18.42578125" bestFit="1" customWidth="1"/>
  </cols>
  <sheetData>
    <row r="1" spans="1:37" ht="23.25">
      <c r="A1" s="46" t="s">
        <v>710</v>
      </c>
      <c r="B1" s="107"/>
      <c r="W1" s="234"/>
      <c r="X1" s="234"/>
    </row>
    <row r="2" spans="1:37">
      <c r="A2" s="158" t="s">
        <v>709</v>
      </c>
      <c r="B2" s="108"/>
      <c r="W2" s="234"/>
    </row>
    <row r="3" spans="1:37">
      <c r="A3" s="158"/>
      <c r="B3" s="158"/>
      <c r="C3" s="158"/>
      <c r="D3" s="191" t="s">
        <v>83</v>
      </c>
      <c r="E3" s="48"/>
      <c r="F3" s="48"/>
      <c r="G3" s="48"/>
      <c r="H3" s="48"/>
      <c r="I3" s="49"/>
      <c r="J3" s="49"/>
      <c r="K3" s="49"/>
      <c r="L3" s="49"/>
      <c r="M3" s="49"/>
      <c r="N3" s="158"/>
      <c r="O3" s="158"/>
      <c r="P3" s="158"/>
      <c r="Q3" s="158"/>
      <c r="R3" s="158"/>
      <c r="S3" s="158"/>
      <c r="T3" s="190"/>
      <c r="U3" s="190"/>
      <c r="V3" s="235"/>
      <c r="W3" s="235"/>
      <c r="X3" s="235"/>
      <c r="Y3" s="190"/>
      <c r="Z3" s="190"/>
      <c r="AA3" s="191" t="s">
        <v>17</v>
      </c>
      <c r="AB3" s="51"/>
      <c r="AC3" s="192"/>
      <c r="AD3" s="192"/>
      <c r="AE3" s="192"/>
      <c r="AF3" s="192"/>
      <c r="AG3" s="192"/>
      <c r="AH3" s="192"/>
    </row>
    <row r="4" spans="1:37" ht="25.5">
      <c r="A4" s="193" t="s">
        <v>2</v>
      </c>
      <c r="B4" s="194" t="s">
        <v>3</v>
      </c>
      <c r="C4" s="193" t="s">
        <v>4</v>
      </c>
      <c r="D4" s="193" t="s">
        <v>5</v>
      </c>
      <c r="E4" s="195" t="s">
        <v>32</v>
      </c>
      <c r="F4" s="195" t="s">
        <v>711</v>
      </c>
      <c r="G4" s="195" t="s">
        <v>712</v>
      </c>
      <c r="H4" s="195" t="s">
        <v>714</v>
      </c>
      <c r="I4" s="196" t="s">
        <v>11</v>
      </c>
      <c r="J4" s="196" t="s">
        <v>7</v>
      </c>
      <c r="K4" s="196" t="s">
        <v>699</v>
      </c>
      <c r="L4" s="196" t="s">
        <v>700</v>
      </c>
      <c r="M4" s="196" t="s">
        <v>701</v>
      </c>
      <c r="N4" s="196" t="s">
        <v>8</v>
      </c>
      <c r="O4" s="196" t="s">
        <v>702</v>
      </c>
      <c r="P4" s="196" t="s">
        <v>703</v>
      </c>
      <c r="Q4" s="196" t="s">
        <v>704</v>
      </c>
      <c r="R4" s="196" t="s">
        <v>9</v>
      </c>
      <c r="S4" s="196" t="s">
        <v>10</v>
      </c>
      <c r="T4" s="196" t="s">
        <v>12</v>
      </c>
      <c r="U4" s="196" t="s">
        <v>6</v>
      </c>
      <c r="V4" s="196" t="s">
        <v>705</v>
      </c>
      <c r="W4" s="196" t="s">
        <v>706</v>
      </c>
      <c r="X4" s="196" t="s">
        <v>707</v>
      </c>
      <c r="Y4" s="196" t="s">
        <v>708</v>
      </c>
      <c r="Z4" s="190"/>
      <c r="AA4" s="194" t="s">
        <v>18</v>
      </c>
      <c r="AB4" s="194" t="s">
        <v>2</v>
      </c>
      <c r="AC4" s="194" t="s">
        <v>19</v>
      </c>
      <c r="AD4" s="194" t="s">
        <v>20</v>
      </c>
      <c r="AE4" s="194" t="s">
        <v>21</v>
      </c>
      <c r="AF4" s="194" t="s">
        <v>22</v>
      </c>
      <c r="AG4" s="194" t="s">
        <v>23</v>
      </c>
      <c r="AH4" s="194" t="s">
        <v>24</v>
      </c>
    </row>
    <row r="5" spans="1:37" ht="51">
      <c r="A5" s="201" t="s">
        <v>13</v>
      </c>
      <c r="B5" s="201" t="s">
        <v>14</v>
      </c>
      <c r="C5" s="201" t="s">
        <v>15</v>
      </c>
      <c r="D5" s="201" t="s">
        <v>16</v>
      </c>
      <c r="E5" s="62" t="s">
        <v>713</v>
      </c>
      <c r="F5" s="202"/>
      <c r="G5" s="202"/>
      <c r="H5" s="202"/>
      <c r="I5" s="203"/>
      <c r="J5" s="62" t="s">
        <v>461</v>
      </c>
      <c r="K5" s="203"/>
      <c r="L5" s="203"/>
      <c r="M5" s="203"/>
      <c r="N5" s="62" t="s">
        <v>462</v>
      </c>
      <c r="O5" s="203"/>
      <c r="P5" s="203"/>
      <c r="Q5" s="203"/>
      <c r="R5" s="61" t="s">
        <v>463</v>
      </c>
      <c r="S5" s="203" t="s">
        <v>31</v>
      </c>
      <c r="T5" s="203"/>
      <c r="U5" s="62" t="s">
        <v>0</v>
      </c>
      <c r="V5" s="62"/>
      <c r="W5" s="62"/>
      <c r="X5" s="62"/>
      <c r="Y5" s="62"/>
      <c r="Z5" s="190"/>
      <c r="AA5" s="197" t="s">
        <v>25</v>
      </c>
      <c r="AB5" s="197" t="s">
        <v>26</v>
      </c>
      <c r="AC5" s="197" t="s">
        <v>14</v>
      </c>
      <c r="AD5" s="197" t="s">
        <v>27</v>
      </c>
      <c r="AE5" s="197" t="s">
        <v>28</v>
      </c>
      <c r="AF5" s="197" t="s">
        <v>35</v>
      </c>
      <c r="AG5" s="197" t="s">
        <v>29</v>
      </c>
      <c r="AH5" s="197" t="s">
        <v>30</v>
      </c>
    </row>
    <row r="6" spans="1:37">
      <c r="A6" s="135" t="str">
        <f t="shared" ref="A6:A20" si="0">AB6</f>
        <v>COMCHPH2G_01_SOFC</v>
      </c>
      <c r="B6" s="136" t="str">
        <f t="shared" ref="B6:B20" si="1">AC6</f>
        <v xml:space="preserve">New Commercial CHP - Fuel Cell SOFC Hydrogen </v>
      </c>
      <c r="C6" s="159" t="s">
        <v>632</v>
      </c>
      <c r="D6" s="135" t="s">
        <v>715</v>
      </c>
      <c r="E6" s="138">
        <f>Raw_CCHP!I3</f>
        <v>0.44</v>
      </c>
      <c r="F6" s="138">
        <f>Raw_CCHP!J3</f>
        <v>0.53</v>
      </c>
      <c r="G6" s="138">
        <f>Raw_CCHP!K3</f>
        <v>0.56000000000000005</v>
      </c>
      <c r="H6" s="138">
        <f>Raw_CCHP!L3</f>
        <v>0.56000000000000005</v>
      </c>
      <c r="I6" s="139">
        <v>2020</v>
      </c>
      <c r="J6" s="139">
        <f>Raw_CCHP!U3</f>
        <v>6000</v>
      </c>
      <c r="K6" s="139">
        <f>Raw_CCHP!V3</f>
        <v>2250</v>
      </c>
      <c r="L6" s="139">
        <f>Raw_CCHP!W3</f>
        <v>1000</v>
      </c>
      <c r="M6" s="139">
        <f>Raw_CCHP!X3</f>
        <v>750</v>
      </c>
      <c r="N6" s="147">
        <f>Raw_CCHP!Z3</f>
        <v>330</v>
      </c>
      <c r="O6" s="147">
        <f>Raw_CCHP!AA3</f>
        <v>123.75</v>
      </c>
      <c r="P6" s="147">
        <f>Raw_CCHP!AB3</f>
        <v>55</v>
      </c>
      <c r="Q6" s="147">
        <f>Raw_CCHP!AC3</f>
        <v>41.25</v>
      </c>
      <c r="R6" s="236">
        <f>Raw_CCHP!D3</f>
        <v>3.8888888888888902</v>
      </c>
      <c r="S6" s="139">
        <f>Raw_CCHP!AE3</f>
        <v>20</v>
      </c>
      <c r="T6" s="139">
        <v>31.536000000000001</v>
      </c>
      <c r="U6" s="138">
        <f>Raw_CCHP!N3</f>
        <v>0.6</v>
      </c>
      <c r="V6" s="237">
        <f>Raw_CCHP!P3</f>
        <v>0.86399999999999999</v>
      </c>
      <c r="W6" s="237">
        <f>Raw_CCHP!Q3</f>
        <v>0.64200000000000002</v>
      </c>
      <c r="X6" s="237">
        <f>Raw_CCHP!R3</f>
        <v>0.57099999999999995</v>
      </c>
      <c r="Y6" s="237">
        <f>Raw_CCHP!S3</f>
        <v>0.58899999999999997</v>
      </c>
      <c r="AA6" t="s">
        <v>668</v>
      </c>
      <c r="AB6" t="s">
        <v>667</v>
      </c>
      <c r="AC6" t="s">
        <v>697</v>
      </c>
      <c r="AD6" t="s">
        <v>34</v>
      </c>
      <c r="AE6" t="s">
        <v>1</v>
      </c>
      <c r="AF6" t="s">
        <v>464</v>
      </c>
      <c r="AG6" t="s">
        <v>309</v>
      </c>
      <c r="AJ6" t="str">
        <f>Raw_CCHP!A3</f>
        <v>CHPCOMFCHH2110</v>
      </c>
      <c r="AK6" s="234" t="str">
        <f>Raw_CCHP!B3</f>
        <v>CHP: Fuel Cell SOFC.HH2.COM</v>
      </c>
    </row>
    <row r="7" spans="1:37">
      <c r="A7" s="135" t="str">
        <f t="shared" si="0"/>
        <v>COMCHPBGS_01</v>
      </c>
      <c r="B7" s="136" t="str">
        <f t="shared" si="1"/>
        <v>New commercial CHP - Int Combust Biogas Small</v>
      </c>
      <c r="C7" s="159" t="s">
        <v>698</v>
      </c>
      <c r="D7" s="135" t="s">
        <v>715</v>
      </c>
      <c r="E7" s="138">
        <f>Raw_CCHP!H4</f>
        <v>0.34</v>
      </c>
      <c r="F7" s="139"/>
      <c r="G7" s="169"/>
      <c r="H7" s="170"/>
      <c r="I7" s="139">
        <v>2013</v>
      </c>
      <c r="J7" s="139">
        <f>Raw_CCHP!U4</f>
        <v>2750</v>
      </c>
      <c r="K7" s="139">
        <f>Raw_CCHP!V4</f>
        <v>2750</v>
      </c>
      <c r="L7" s="139">
        <f>Raw_CCHP!W4</f>
        <v>2750</v>
      </c>
      <c r="M7" s="139">
        <f>Raw_CCHP!X4</f>
        <v>2750</v>
      </c>
      <c r="N7" s="147">
        <f>Raw_CCHP!Z4</f>
        <v>115</v>
      </c>
      <c r="O7" s="147">
        <f>Raw_CCHP!AA4</f>
        <v>115</v>
      </c>
      <c r="P7" s="147">
        <f>Raw_CCHP!AB4</f>
        <v>115</v>
      </c>
      <c r="Q7" s="147">
        <f>Raw_CCHP!AC4</f>
        <v>115</v>
      </c>
      <c r="R7" s="236">
        <f>Raw_CCHP!D4</f>
        <v>3.4722222222222201</v>
      </c>
      <c r="S7" s="139">
        <f>Raw_CCHP!AD4</f>
        <v>20</v>
      </c>
      <c r="T7" s="139">
        <v>31.536000000000001</v>
      </c>
      <c r="U7" s="138">
        <f>Raw_CCHP!M4</f>
        <v>0.6</v>
      </c>
      <c r="V7" s="237">
        <f>Raw_CCHP!P4</f>
        <v>1.6180000000000001</v>
      </c>
      <c r="W7" s="237">
        <f>Raw_CCHP!Q4</f>
        <v>1.6180000000000001</v>
      </c>
      <c r="X7" s="237">
        <f>Raw_CCHP!R4</f>
        <v>1.6180000000000001</v>
      </c>
      <c r="Y7" s="237">
        <f>Raw_CCHP!S4</f>
        <v>1.6180000000000001</v>
      </c>
      <c r="AB7" t="s">
        <v>669</v>
      </c>
      <c r="AC7" t="s">
        <v>683</v>
      </c>
      <c r="AD7" s="234" t="s">
        <v>34</v>
      </c>
      <c r="AE7" s="234" t="s">
        <v>1</v>
      </c>
      <c r="AF7" s="234" t="s">
        <v>464</v>
      </c>
      <c r="AG7" s="234" t="s">
        <v>309</v>
      </c>
      <c r="AJ7" s="234" t="str">
        <f>Raw_CCHP!A4</f>
        <v>CHPCOMICBGS101</v>
      </c>
      <c r="AK7" s="234" t="str">
        <f>Raw_CCHP!B4</f>
        <v>CHP: Int Combust.BGS S.COM</v>
      </c>
    </row>
    <row r="8" spans="1:37">
      <c r="A8" s="135" t="str">
        <f t="shared" si="0"/>
        <v>COMCHPBGS_02</v>
      </c>
      <c r="B8" s="136" t="str">
        <f t="shared" si="1"/>
        <v>New commercial CHP - Int Combust Biogas Large</v>
      </c>
      <c r="C8" s="159" t="s">
        <v>698</v>
      </c>
      <c r="D8" s="135" t="s">
        <v>715</v>
      </c>
      <c r="E8" s="138">
        <f>Raw_CCHP!H5</f>
        <v>0.39</v>
      </c>
      <c r="F8" s="139"/>
      <c r="G8" s="169"/>
      <c r="H8" s="170"/>
      <c r="I8" s="139">
        <v>2013</v>
      </c>
      <c r="J8" s="139">
        <f>Raw_CCHP!U5</f>
        <v>1000</v>
      </c>
      <c r="K8" s="139">
        <f>Raw_CCHP!V5</f>
        <v>1000</v>
      </c>
      <c r="L8" s="139">
        <f>Raw_CCHP!W5</f>
        <v>1000</v>
      </c>
      <c r="M8" s="139">
        <f>Raw_CCHP!X5</f>
        <v>1000</v>
      </c>
      <c r="N8" s="147">
        <f>Raw_CCHP!Z5</f>
        <v>115</v>
      </c>
      <c r="O8" s="147">
        <f>Raw_CCHP!AA5</f>
        <v>115</v>
      </c>
      <c r="P8" s="147">
        <f>Raw_CCHP!AB5</f>
        <v>115</v>
      </c>
      <c r="Q8" s="147">
        <f>Raw_CCHP!AC5</f>
        <v>115</v>
      </c>
      <c r="R8" s="236">
        <f>Raw_CCHP!D5</f>
        <v>2.0833333333333299</v>
      </c>
      <c r="S8" s="139">
        <f>Raw_CCHP!AD5</f>
        <v>20</v>
      </c>
      <c r="T8" s="139">
        <v>31.536000000000001</v>
      </c>
      <c r="U8" s="138">
        <f>Raw_CCHP!M5</f>
        <v>0.6</v>
      </c>
      <c r="V8" s="237">
        <f>Raw_CCHP!P5</f>
        <v>1.282</v>
      </c>
      <c r="W8" s="237">
        <f>Raw_CCHP!Q5</f>
        <v>1.282</v>
      </c>
      <c r="X8" s="237">
        <f>Raw_CCHP!R5</f>
        <v>1.282</v>
      </c>
      <c r="Y8" s="237">
        <f>Raw_CCHP!S5</f>
        <v>1.282</v>
      </c>
      <c r="AB8" s="234" t="s">
        <v>670</v>
      </c>
      <c r="AC8" s="234" t="s">
        <v>684</v>
      </c>
      <c r="AD8" s="234" t="s">
        <v>34</v>
      </c>
      <c r="AE8" s="234" t="s">
        <v>1</v>
      </c>
      <c r="AF8" s="234" t="s">
        <v>464</v>
      </c>
      <c r="AG8" s="234" t="s">
        <v>309</v>
      </c>
      <c r="AJ8" s="234" t="str">
        <f>Raw_CCHP!A5</f>
        <v>CHPCOMICBGS201</v>
      </c>
      <c r="AK8" s="234" t="str">
        <f>Raw_CCHP!B5</f>
        <v>CHP: Int Combust.BGS L.COM</v>
      </c>
    </row>
    <row r="9" spans="1:37">
      <c r="A9" s="135" t="str">
        <f t="shared" si="0"/>
        <v>COMCHPBIO_01</v>
      </c>
      <c r="B9" s="136" t="str">
        <f t="shared" si="1"/>
        <v>New commercial CHP - Int Combust Biomass Small</v>
      </c>
      <c r="C9" s="159" t="s">
        <v>318</v>
      </c>
      <c r="D9" s="135" t="s">
        <v>715</v>
      </c>
      <c r="E9" s="138">
        <f>Raw_CCHP!H6</f>
        <v>0.38</v>
      </c>
      <c r="F9" s="139"/>
      <c r="G9" s="169"/>
      <c r="H9" s="170"/>
      <c r="I9" s="139">
        <v>2013</v>
      </c>
      <c r="J9" s="139">
        <f>Raw_CCHP!U6</f>
        <v>850</v>
      </c>
      <c r="K9" s="139">
        <f>Raw_CCHP!V6</f>
        <v>850</v>
      </c>
      <c r="L9" s="139">
        <f>Raw_CCHP!W6</f>
        <v>850</v>
      </c>
      <c r="M9" s="139">
        <f>Raw_CCHP!X6</f>
        <v>850</v>
      </c>
      <c r="N9" s="147">
        <f>Raw_CCHP!Z6</f>
        <v>65</v>
      </c>
      <c r="O9" s="147">
        <f>Raw_CCHP!AA6</f>
        <v>65</v>
      </c>
      <c r="P9" s="147">
        <f>Raw_CCHP!AB6</f>
        <v>65</v>
      </c>
      <c r="Q9" s="147">
        <f>Raw_CCHP!AC6</f>
        <v>65</v>
      </c>
      <c r="R9" s="236">
        <f>Raw_CCHP!D6</f>
        <v>3.8888888888888902</v>
      </c>
      <c r="S9" s="139">
        <f>Raw_CCHP!AD6</f>
        <v>20</v>
      </c>
      <c r="T9" s="139">
        <v>31.536000000000001</v>
      </c>
      <c r="U9" s="138">
        <f>Raw_CCHP!M6</f>
        <v>0.6</v>
      </c>
      <c r="V9" s="237">
        <f>Raw_CCHP!P6</f>
        <v>1.21</v>
      </c>
      <c r="W9" s="237">
        <f>Raw_CCHP!Q6</f>
        <v>1.21</v>
      </c>
      <c r="X9" s="237">
        <f>Raw_CCHP!R6</f>
        <v>1.21</v>
      </c>
      <c r="Y9" s="237">
        <f>Raw_CCHP!S6</f>
        <v>1.21</v>
      </c>
      <c r="AB9" s="234" t="s">
        <v>677</v>
      </c>
      <c r="AC9" t="s">
        <v>685</v>
      </c>
      <c r="AD9" s="234" t="s">
        <v>34</v>
      </c>
      <c r="AE9" s="234" t="s">
        <v>1</v>
      </c>
      <c r="AF9" s="234" t="s">
        <v>464</v>
      </c>
      <c r="AG9" s="234" t="s">
        <v>309</v>
      </c>
      <c r="AJ9" s="234" t="str">
        <f>Raw_CCHP!A6</f>
        <v>CHPCOMICDME101</v>
      </c>
      <c r="AK9" s="234" t="str">
        <f>Raw_CCHP!B6</f>
        <v>CHP: Int Combust.DME S.COM</v>
      </c>
    </row>
    <row r="10" spans="1:37">
      <c r="A10" s="135" t="str">
        <f t="shared" si="0"/>
        <v>COMCHPBIO_02</v>
      </c>
      <c r="B10" s="136" t="str">
        <f t="shared" si="1"/>
        <v>New commercial CHP - Int Combust Biomass Large</v>
      </c>
      <c r="C10" s="159" t="s">
        <v>318</v>
      </c>
      <c r="D10" s="135" t="s">
        <v>715</v>
      </c>
      <c r="E10" s="138">
        <f>Raw_CCHP!H7</f>
        <v>0.41</v>
      </c>
      <c r="F10" s="139"/>
      <c r="G10" s="169"/>
      <c r="H10" s="170"/>
      <c r="I10" s="139">
        <v>2013</v>
      </c>
      <c r="J10" s="139">
        <f>Raw_CCHP!U7</f>
        <v>750</v>
      </c>
      <c r="K10" s="139">
        <f>Raw_CCHP!V7</f>
        <v>750</v>
      </c>
      <c r="L10" s="139">
        <f>Raw_CCHP!W7</f>
        <v>750</v>
      </c>
      <c r="M10" s="139">
        <f>Raw_CCHP!X7</f>
        <v>750</v>
      </c>
      <c r="N10" s="147">
        <f>Raw_CCHP!Z7</f>
        <v>35</v>
      </c>
      <c r="O10" s="147">
        <f>Raw_CCHP!AA7</f>
        <v>35</v>
      </c>
      <c r="P10" s="147">
        <f>Raw_CCHP!AB7</f>
        <v>35</v>
      </c>
      <c r="Q10" s="147">
        <f>Raw_CCHP!AC7</f>
        <v>35</v>
      </c>
      <c r="R10" s="236">
        <f>Raw_CCHP!D7</f>
        <v>2.0833333333333299</v>
      </c>
      <c r="S10" s="139">
        <f>Raw_CCHP!AD7</f>
        <v>20</v>
      </c>
      <c r="T10" s="139">
        <v>31.536000000000001</v>
      </c>
      <c r="U10" s="138">
        <f>Raw_CCHP!M7</f>
        <v>0.6</v>
      </c>
      <c r="V10" s="237">
        <f>Raw_CCHP!P7</f>
        <v>1.07</v>
      </c>
      <c r="W10" s="237">
        <f>Raw_CCHP!Q7</f>
        <v>1.07</v>
      </c>
      <c r="X10" s="237">
        <f>Raw_CCHP!R7</f>
        <v>1.07</v>
      </c>
      <c r="Y10" s="237">
        <f>Raw_CCHP!S7</f>
        <v>1.07</v>
      </c>
      <c r="AB10" s="234" t="s">
        <v>678</v>
      </c>
      <c r="AC10" s="234" t="s">
        <v>686</v>
      </c>
      <c r="AD10" s="234" t="s">
        <v>34</v>
      </c>
      <c r="AE10" s="234" t="s">
        <v>1</v>
      </c>
      <c r="AF10" s="234" t="s">
        <v>464</v>
      </c>
      <c r="AG10" s="234" t="s">
        <v>309</v>
      </c>
      <c r="AJ10" s="234" t="str">
        <f>Raw_CCHP!A7</f>
        <v>CHPCOMICDME201</v>
      </c>
      <c r="AK10" s="234" t="str">
        <f>Raw_CCHP!B7</f>
        <v>CHP: Int Combust.DME L.COM</v>
      </c>
    </row>
    <row r="11" spans="1:37">
      <c r="A11" s="135" t="str">
        <f t="shared" si="0"/>
        <v>COMCHPGAS_01_IC</v>
      </c>
      <c r="B11" s="136" t="str">
        <f t="shared" si="1"/>
        <v>New commercial CHP - Int Combust Gas Small</v>
      </c>
      <c r="C11" s="159" t="s">
        <v>312</v>
      </c>
      <c r="D11" s="135" t="s">
        <v>715</v>
      </c>
      <c r="E11" s="138">
        <f>Raw_CCHP!H8</f>
        <v>0.3</v>
      </c>
      <c r="F11" s="139"/>
      <c r="G11" s="169"/>
      <c r="H11" s="170"/>
      <c r="I11" s="139">
        <v>2013</v>
      </c>
      <c r="J11" s="139">
        <f>Raw_CCHP!U8</f>
        <v>2500</v>
      </c>
      <c r="K11" s="139">
        <f>Raw_CCHP!V8</f>
        <v>2500</v>
      </c>
      <c r="L11" s="139">
        <f>Raw_CCHP!W8</f>
        <v>2500</v>
      </c>
      <c r="M11" s="139">
        <f>Raw_CCHP!X8</f>
        <v>2500</v>
      </c>
      <c r="N11" s="147">
        <f>Raw_CCHP!Z8</f>
        <v>65</v>
      </c>
      <c r="O11" s="147">
        <f>Raw_CCHP!AA8</f>
        <v>65</v>
      </c>
      <c r="P11" s="147">
        <f>Raw_CCHP!AB8</f>
        <v>65</v>
      </c>
      <c r="Q11" s="147">
        <f>Raw_CCHP!AC8</f>
        <v>65</v>
      </c>
      <c r="R11" s="236">
        <f>Raw_CCHP!D8</f>
        <v>3.8888888888888902</v>
      </c>
      <c r="S11" s="139">
        <f>Raw_CCHP!AD8</f>
        <v>20</v>
      </c>
      <c r="T11" s="139">
        <v>31.536000000000001</v>
      </c>
      <c r="U11" s="138">
        <f>Raw_CCHP!M8</f>
        <v>0.6</v>
      </c>
      <c r="V11" s="237">
        <f>Raw_CCHP!P8</f>
        <v>1.833</v>
      </c>
      <c r="W11" s="237">
        <f>Raw_CCHP!Q8</f>
        <v>1.833</v>
      </c>
      <c r="X11" s="237">
        <f>Raw_CCHP!R8</f>
        <v>1.833</v>
      </c>
      <c r="Y11" s="237">
        <f>Raw_CCHP!S8</f>
        <v>1.833</v>
      </c>
      <c r="AB11" s="234" t="s">
        <v>671</v>
      </c>
      <c r="AC11" t="s">
        <v>687</v>
      </c>
      <c r="AD11" s="234" t="s">
        <v>34</v>
      </c>
      <c r="AE11" s="234" t="s">
        <v>1</v>
      </c>
      <c r="AF11" s="234" t="s">
        <v>464</v>
      </c>
      <c r="AG11" s="234" t="s">
        <v>309</v>
      </c>
      <c r="AJ11" s="234" t="str">
        <f>Raw_CCHP!A8</f>
        <v>CHPCOMICGAS101</v>
      </c>
      <c r="AK11" s="234" t="str">
        <f>Raw_CCHP!B8</f>
        <v>CHP: Int Combust.Gas S.COM</v>
      </c>
    </row>
    <row r="12" spans="1:37">
      <c r="A12" s="135" t="str">
        <f t="shared" si="0"/>
        <v>COMCHPGAS_02_IC</v>
      </c>
      <c r="B12" s="136" t="str">
        <f t="shared" si="1"/>
        <v>New commercial CHP - Int Combust Gas Medium</v>
      </c>
      <c r="C12" s="159" t="s">
        <v>312</v>
      </c>
      <c r="D12" s="135" t="s">
        <v>715</v>
      </c>
      <c r="E12" s="138">
        <f>Raw_CCHP!H9</f>
        <v>0.36</v>
      </c>
      <c r="F12" s="139"/>
      <c r="G12" s="169"/>
      <c r="H12" s="170"/>
      <c r="I12" s="139">
        <v>2013</v>
      </c>
      <c r="J12" s="139">
        <f>Raw_CCHP!U9</f>
        <v>1050</v>
      </c>
      <c r="K12" s="139">
        <f>Raw_CCHP!V9</f>
        <v>1050</v>
      </c>
      <c r="L12" s="139">
        <f>Raw_CCHP!W9</f>
        <v>1050</v>
      </c>
      <c r="M12" s="139">
        <f>Raw_CCHP!X9</f>
        <v>1050</v>
      </c>
      <c r="N12" s="147">
        <f>Raw_CCHP!Z9</f>
        <v>45</v>
      </c>
      <c r="O12" s="147">
        <f>Raw_CCHP!AA9</f>
        <v>45</v>
      </c>
      <c r="P12" s="147">
        <f>Raw_CCHP!AB9</f>
        <v>45</v>
      </c>
      <c r="Q12" s="147">
        <f>Raw_CCHP!AC9</f>
        <v>45</v>
      </c>
      <c r="R12" s="236">
        <f>Raw_CCHP!D9</f>
        <v>2.7777777777777799</v>
      </c>
      <c r="S12" s="139">
        <f>Raw_CCHP!AD9</f>
        <v>20</v>
      </c>
      <c r="T12" s="139">
        <v>31.536000000000001</v>
      </c>
      <c r="U12" s="138">
        <f>Raw_CCHP!M9</f>
        <v>0.6</v>
      </c>
      <c r="V12" s="237">
        <f>Raw_CCHP!P9</f>
        <v>1.5</v>
      </c>
      <c r="W12" s="237">
        <f>Raw_CCHP!Q9</f>
        <v>1.5</v>
      </c>
      <c r="X12" s="237">
        <f>Raw_CCHP!R9</f>
        <v>1.5</v>
      </c>
      <c r="Y12" s="237">
        <f>Raw_CCHP!S9</f>
        <v>1.5</v>
      </c>
      <c r="AB12" s="234" t="s">
        <v>672</v>
      </c>
      <c r="AC12" t="s">
        <v>688</v>
      </c>
      <c r="AD12" s="234" t="s">
        <v>34</v>
      </c>
      <c r="AE12" s="234" t="s">
        <v>1</v>
      </c>
      <c r="AF12" s="234" t="s">
        <v>464</v>
      </c>
      <c r="AG12" s="234" t="s">
        <v>309</v>
      </c>
      <c r="AJ12" s="234" t="str">
        <f>Raw_CCHP!A9</f>
        <v>CHPCOMICGAS201</v>
      </c>
      <c r="AK12" s="234" t="str">
        <f>Raw_CCHP!B9</f>
        <v>CHP: Int Combust.Gas M.COM</v>
      </c>
    </row>
    <row r="13" spans="1:37">
      <c r="A13" s="135" t="str">
        <f t="shared" si="0"/>
        <v>COMCHPGAS_03_IC</v>
      </c>
      <c r="B13" s="136" t="str">
        <f t="shared" si="1"/>
        <v>New commercial CHP - Int Combust Gas Large</v>
      </c>
      <c r="C13" s="159" t="s">
        <v>312</v>
      </c>
      <c r="D13" s="135" t="s">
        <v>715</v>
      </c>
      <c r="E13" s="138">
        <f>Raw_CCHP!H10</f>
        <v>0.39</v>
      </c>
      <c r="F13" s="139"/>
      <c r="G13" s="169"/>
      <c r="H13" s="170"/>
      <c r="I13" s="139">
        <v>2013</v>
      </c>
      <c r="J13" s="139">
        <f>Raw_CCHP!U10</f>
        <v>750</v>
      </c>
      <c r="K13" s="139">
        <f>Raw_CCHP!V10</f>
        <v>750</v>
      </c>
      <c r="L13" s="139">
        <f>Raw_CCHP!W10</f>
        <v>750</v>
      </c>
      <c r="M13" s="139">
        <f>Raw_CCHP!X10</f>
        <v>750</v>
      </c>
      <c r="N13" s="147">
        <f>Raw_CCHP!Z10</f>
        <v>35</v>
      </c>
      <c r="O13" s="147">
        <f>Raw_CCHP!AA10</f>
        <v>35</v>
      </c>
      <c r="P13" s="147">
        <f>Raw_CCHP!AB10</f>
        <v>35</v>
      </c>
      <c r="Q13" s="147">
        <f>Raw_CCHP!AC10</f>
        <v>35</v>
      </c>
      <c r="R13" s="236">
        <f>Raw_CCHP!D10</f>
        <v>2.0833333333333299</v>
      </c>
      <c r="S13" s="139">
        <f>Raw_CCHP!AD10</f>
        <v>20</v>
      </c>
      <c r="T13" s="139">
        <v>31.536000000000001</v>
      </c>
      <c r="U13" s="138">
        <f>Raw_CCHP!M10</f>
        <v>0.6</v>
      </c>
      <c r="V13" s="237">
        <f>Raw_CCHP!P10</f>
        <v>1.282</v>
      </c>
      <c r="W13" s="237">
        <f>Raw_CCHP!Q10</f>
        <v>1.282</v>
      </c>
      <c r="X13" s="237">
        <f>Raw_CCHP!R10</f>
        <v>1.282</v>
      </c>
      <c r="Y13" s="237">
        <f>Raw_CCHP!S10</f>
        <v>1.282</v>
      </c>
      <c r="AB13" s="234" t="s">
        <v>675</v>
      </c>
      <c r="AC13" t="s">
        <v>689</v>
      </c>
      <c r="AD13" s="234" t="s">
        <v>34</v>
      </c>
      <c r="AE13" s="234" t="s">
        <v>1</v>
      </c>
      <c r="AF13" s="234" t="s">
        <v>464</v>
      </c>
      <c r="AG13" s="234" t="s">
        <v>309</v>
      </c>
      <c r="AJ13" s="234" t="str">
        <f>Raw_CCHP!A10</f>
        <v>CHPCOMICGAS301</v>
      </c>
      <c r="AK13" s="234" t="str">
        <f>Raw_CCHP!B10</f>
        <v>CHP: Int Combust.Gas L.COM</v>
      </c>
    </row>
    <row r="14" spans="1:37">
      <c r="A14" s="135" t="str">
        <f t="shared" si="0"/>
        <v>COMCHPOIL_01_IC</v>
      </c>
      <c r="B14" s="136" t="str">
        <f t="shared" si="1"/>
        <v>New commercial CHP - Int Combust Oil Small</v>
      </c>
      <c r="C14" s="159" t="s">
        <v>314</v>
      </c>
      <c r="D14" s="135" t="s">
        <v>715</v>
      </c>
      <c r="E14" s="138">
        <f>Raw_CCHP!H11</f>
        <v>0.3</v>
      </c>
      <c r="F14" s="139"/>
      <c r="G14" s="169"/>
      <c r="H14" s="170"/>
      <c r="I14" s="139">
        <v>2013</v>
      </c>
      <c r="J14" s="139">
        <f>Raw_CCHP!U11</f>
        <v>850</v>
      </c>
      <c r="K14" s="139">
        <f>Raw_CCHP!V11</f>
        <v>850</v>
      </c>
      <c r="L14" s="139">
        <f>Raw_CCHP!W11</f>
        <v>850</v>
      </c>
      <c r="M14" s="139">
        <f>Raw_CCHP!X11</f>
        <v>850</v>
      </c>
      <c r="N14" s="147">
        <f>Raw_CCHP!Z11</f>
        <v>65</v>
      </c>
      <c r="O14" s="147">
        <f>Raw_CCHP!AA11</f>
        <v>65</v>
      </c>
      <c r="P14" s="147">
        <f>Raw_CCHP!AB11</f>
        <v>65</v>
      </c>
      <c r="Q14" s="147">
        <f>Raw_CCHP!AC11</f>
        <v>65</v>
      </c>
      <c r="R14" s="236">
        <f>Raw_CCHP!D11</f>
        <v>3.8888888888888902</v>
      </c>
      <c r="S14" s="139">
        <f>Raw_CCHP!AD11</f>
        <v>20</v>
      </c>
      <c r="T14" s="139">
        <v>31.536000000000001</v>
      </c>
      <c r="U14" s="138">
        <f>Raw_CCHP!M11</f>
        <v>0.6</v>
      </c>
      <c r="V14" s="237">
        <f>Raw_CCHP!P11</f>
        <v>1.9330000000000001</v>
      </c>
      <c r="W14" s="237">
        <f>Raw_CCHP!Q11</f>
        <v>1.9330000000000001</v>
      </c>
      <c r="X14" s="237">
        <f>Raw_CCHP!R11</f>
        <v>1.9330000000000001</v>
      </c>
      <c r="Y14" s="237">
        <f>Raw_CCHP!S11</f>
        <v>1.9330000000000001</v>
      </c>
      <c r="AB14" s="234" t="s">
        <v>673</v>
      </c>
      <c r="AC14" t="s">
        <v>690</v>
      </c>
      <c r="AD14" s="234" t="s">
        <v>34</v>
      </c>
      <c r="AE14" s="234" t="s">
        <v>1</v>
      </c>
      <c r="AF14" s="234" t="s">
        <v>464</v>
      </c>
      <c r="AG14" s="234" t="s">
        <v>309</v>
      </c>
      <c r="AJ14" s="234" t="str">
        <f>Raw_CCHP!A11</f>
        <v>CHPCOMICOIL101</v>
      </c>
      <c r="AK14" s="234" t="str">
        <f>Raw_CCHP!B11</f>
        <v>CHP: Int Combust.OIL S.COM</v>
      </c>
    </row>
    <row r="15" spans="1:37">
      <c r="A15" s="135" t="str">
        <f t="shared" si="0"/>
        <v>COMCHPOIL_02_IC</v>
      </c>
      <c r="B15" s="136" t="str">
        <f t="shared" si="1"/>
        <v>New commercial CHP - Int Combust.Oil Medium</v>
      </c>
      <c r="C15" s="159" t="s">
        <v>314</v>
      </c>
      <c r="D15" s="135" t="s">
        <v>715</v>
      </c>
      <c r="E15" s="138">
        <f>Raw_CCHP!H12</f>
        <v>0.36</v>
      </c>
      <c r="F15" s="139"/>
      <c r="G15" s="169"/>
      <c r="H15" s="170"/>
      <c r="I15" s="139">
        <v>2013</v>
      </c>
      <c r="J15" s="139">
        <f>Raw_CCHP!U12</f>
        <v>1050</v>
      </c>
      <c r="K15" s="139">
        <f>Raw_CCHP!V12</f>
        <v>1050</v>
      </c>
      <c r="L15" s="139">
        <f>Raw_CCHP!W12</f>
        <v>1050</v>
      </c>
      <c r="M15" s="139">
        <f>Raw_CCHP!X12</f>
        <v>1050</v>
      </c>
      <c r="N15" s="147">
        <f>Raw_CCHP!Z12</f>
        <v>45</v>
      </c>
      <c r="O15" s="147">
        <f>Raw_CCHP!AA12</f>
        <v>45</v>
      </c>
      <c r="P15" s="147">
        <f>Raw_CCHP!AB12</f>
        <v>45</v>
      </c>
      <c r="Q15" s="147">
        <f>Raw_CCHP!AC12</f>
        <v>45</v>
      </c>
      <c r="R15" s="236">
        <f>Raw_CCHP!D12</f>
        <v>2.7777777777777799</v>
      </c>
      <c r="S15" s="139">
        <f>Raw_CCHP!AD12</f>
        <v>20</v>
      </c>
      <c r="T15" s="139">
        <v>31.536000000000001</v>
      </c>
      <c r="U15" s="138">
        <f>Raw_CCHP!M12</f>
        <v>0.6</v>
      </c>
      <c r="V15" s="237">
        <f>Raw_CCHP!P12</f>
        <v>1.5</v>
      </c>
      <c r="W15" s="237">
        <f>Raw_CCHP!Q12</f>
        <v>1.5</v>
      </c>
      <c r="X15" s="237">
        <f>Raw_CCHP!R12</f>
        <v>1.5</v>
      </c>
      <c r="Y15" s="237">
        <f>Raw_CCHP!S12</f>
        <v>1.5</v>
      </c>
      <c r="AB15" s="234" t="s">
        <v>674</v>
      </c>
      <c r="AC15" t="s">
        <v>691</v>
      </c>
      <c r="AD15" s="234" t="s">
        <v>34</v>
      </c>
      <c r="AE15" s="234" t="s">
        <v>1</v>
      </c>
      <c r="AF15" s="234" t="s">
        <v>464</v>
      </c>
      <c r="AG15" s="234" t="s">
        <v>309</v>
      </c>
      <c r="AJ15" s="234" t="str">
        <f>Raw_CCHP!A12</f>
        <v>CHPCOMICOIL201</v>
      </c>
      <c r="AK15" s="234" t="str">
        <f>Raw_CCHP!B12</f>
        <v>CHP: Int Combust.OIL M.COM</v>
      </c>
    </row>
    <row r="16" spans="1:37">
      <c r="A16" s="135" t="str">
        <f t="shared" si="0"/>
        <v>COMCHPOIL_03_IC</v>
      </c>
      <c r="B16" s="136" t="str">
        <f t="shared" si="1"/>
        <v>New commercial CHP - Int Combust Oil Large</v>
      </c>
      <c r="C16" s="159" t="s">
        <v>314</v>
      </c>
      <c r="D16" s="135" t="s">
        <v>715</v>
      </c>
      <c r="E16" s="138">
        <f>Raw_CCHP!H13</f>
        <v>0.42</v>
      </c>
      <c r="F16" s="139"/>
      <c r="G16" s="169"/>
      <c r="H16" s="170"/>
      <c r="I16" s="139">
        <v>2013</v>
      </c>
      <c r="J16" s="139">
        <f>Raw_CCHP!U13</f>
        <v>750</v>
      </c>
      <c r="K16" s="139">
        <f>Raw_CCHP!V13</f>
        <v>750</v>
      </c>
      <c r="L16" s="139">
        <f>Raw_CCHP!W13</f>
        <v>750</v>
      </c>
      <c r="M16" s="139">
        <f>Raw_CCHP!X13</f>
        <v>750</v>
      </c>
      <c r="N16" s="147">
        <f>Raw_CCHP!Z13</f>
        <v>35</v>
      </c>
      <c r="O16" s="147">
        <f>Raw_CCHP!AA13</f>
        <v>35</v>
      </c>
      <c r="P16" s="147">
        <f>Raw_CCHP!AB13</f>
        <v>35</v>
      </c>
      <c r="Q16" s="147">
        <f>Raw_CCHP!AC13</f>
        <v>35</v>
      </c>
      <c r="R16" s="236">
        <f>Raw_CCHP!D13</f>
        <v>2.0833333333333299</v>
      </c>
      <c r="S16" s="139">
        <f>Raw_CCHP!AD13</f>
        <v>20</v>
      </c>
      <c r="T16" s="139">
        <v>31.536000000000001</v>
      </c>
      <c r="U16" s="138">
        <f>Raw_CCHP!M13</f>
        <v>0.6</v>
      </c>
      <c r="V16" s="237">
        <f>Raw_CCHP!P13</f>
        <v>1.143</v>
      </c>
      <c r="W16" s="237">
        <f>Raw_CCHP!Q13</f>
        <v>1.143</v>
      </c>
      <c r="X16" s="237">
        <f>Raw_CCHP!R13</f>
        <v>1.143</v>
      </c>
      <c r="Y16" s="237">
        <f>Raw_CCHP!S13</f>
        <v>1.143</v>
      </c>
      <c r="AB16" s="234" t="s">
        <v>676</v>
      </c>
      <c r="AC16" t="s">
        <v>692</v>
      </c>
      <c r="AD16" s="234" t="s">
        <v>34</v>
      </c>
      <c r="AE16" s="234" t="s">
        <v>1</v>
      </c>
      <c r="AF16" s="234" t="s">
        <v>464</v>
      </c>
      <c r="AG16" s="234" t="s">
        <v>309</v>
      </c>
      <c r="AJ16" s="234" t="str">
        <f>Raw_CCHP!A13</f>
        <v>CHPCOMICOIL301</v>
      </c>
      <c r="AK16" s="234" t="str">
        <f>Raw_CCHP!B13</f>
        <v>CHP: Int Combust.OIL L.COM</v>
      </c>
    </row>
    <row r="17" spans="1:37">
      <c r="A17" s="135" t="str">
        <f t="shared" si="0"/>
        <v>COMCHPBGS_03_MCFC</v>
      </c>
      <c r="B17" s="136" t="str">
        <f t="shared" si="1"/>
        <v>New commercial CHP - Fuel Cell MCFC Biogas</v>
      </c>
      <c r="C17" s="159" t="s">
        <v>698</v>
      </c>
      <c r="D17" s="135" t="s">
        <v>715</v>
      </c>
      <c r="E17" s="138">
        <f>Raw_CCHP!I14</f>
        <v>0.46</v>
      </c>
      <c r="F17" s="138">
        <f>Raw_CCHP!J14</f>
        <v>0.48</v>
      </c>
      <c r="G17" s="138">
        <f>Raw_CCHP!K14</f>
        <v>0.48</v>
      </c>
      <c r="H17" s="138">
        <f>Raw_CCHP!L14</f>
        <v>0.5</v>
      </c>
      <c r="I17" s="139">
        <v>2020</v>
      </c>
      <c r="J17" s="139">
        <f>Raw_CCHP!U14</f>
        <v>5000</v>
      </c>
      <c r="K17" s="139">
        <f>Raw_CCHP!V14</f>
        <v>3250</v>
      </c>
      <c r="L17" s="139">
        <f>Raw_CCHP!W14</f>
        <v>1000</v>
      </c>
      <c r="M17" s="139">
        <f>Raw_CCHP!X14</f>
        <v>1000</v>
      </c>
      <c r="N17" s="147">
        <f>Raw_CCHP!Z14</f>
        <v>275</v>
      </c>
      <c r="O17" s="147">
        <f>Raw_CCHP!AA14</f>
        <v>178.75</v>
      </c>
      <c r="P17" s="147">
        <f>Raw_CCHP!AB14</f>
        <v>55</v>
      </c>
      <c r="Q17" s="147">
        <f>Raw_CCHP!AC14</f>
        <v>55</v>
      </c>
      <c r="R17" s="236">
        <f>Raw_CCHP!D14</f>
        <v>6.6666666666666696</v>
      </c>
      <c r="S17" s="139">
        <f>Raw_CCHP!AE14</f>
        <v>20</v>
      </c>
      <c r="T17" s="139">
        <v>31.536000000000001</v>
      </c>
      <c r="U17" s="138">
        <f>Raw_CCHP!N14</f>
        <v>0.6</v>
      </c>
      <c r="V17" s="237">
        <f>Raw_CCHP!P14</f>
        <v>0.82599999999999996</v>
      </c>
      <c r="W17" s="237">
        <f>Raw_CCHP!Q14</f>
        <v>0.79200000000000004</v>
      </c>
      <c r="X17" s="237">
        <f>Raw_CCHP!R14</f>
        <v>0.82599999999999996</v>
      </c>
      <c r="Y17" s="237">
        <f>Raw_CCHP!S14</f>
        <v>0.75</v>
      </c>
      <c r="AB17" s="234" t="s">
        <v>679</v>
      </c>
      <c r="AC17" t="s">
        <v>693</v>
      </c>
      <c r="AD17" s="234" t="s">
        <v>34</v>
      </c>
      <c r="AE17" s="234" t="s">
        <v>1</v>
      </c>
      <c r="AF17" s="234" t="s">
        <v>464</v>
      </c>
      <c r="AG17" s="234" t="s">
        <v>309</v>
      </c>
      <c r="AJ17" s="234" t="str">
        <f>Raw_CCHP!A14</f>
        <v>CHPCOMMFBGS110</v>
      </c>
      <c r="AK17" s="234" t="str">
        <f>Raw_CCHP!B14</f>
        <v>CHP: Fuel Cell MCFC.BGS.COM</v>
      </c>
    </row>
    <row r="18" spans="1:37">
      <c r="A18" s="135" t="str">
        <f t="shared" si="0"/>
        <v>COMCHPGAS_04_MCFC</v>
      </c>
      <c r="B18" s="136" t="str">
        <f t="shared" si="1"/>
        <v>New commercial CHP - Fuel Cell MCFC Gas</v>
      </c>
      <c r="C18" s="159" t="s">
        <v>312</v>
      </c>
      <c r="D18" s="135" t="s">
        <v>715</v>
      </c>
      <c r="E18" s="138">
        <f>Raw_CCHP!I15</f>
        <v>0.5</v>
      </c>
      <c r="F18" s="138"/>
      <c r="G18" s="169"/>
      <c r="H18" s="170"/>
      <c r="I18" s="139">
        <v>2020</v>
      </c>
      <c r="J18" s="139">
        <f>Raw_CCHP!U15</f>
        <v>4500</v>
      </c>
      <c r="K18" s="139">
        <f>Raw_CCHP!V15</f>
        <v>3000</v>
      </c>
      <c r="L18" s="139">
        <f>Raw_CCHP!W15</f>
        <v>1000</v>
      </c>
      <c r="M18" s="139">
        <f>Raw_CCHP!X15</f>
        <v>1000</v>
      </c>
      <c r="N18" s="147">
        <f>Raw_CCHP!Z15</f>
        <v>247.5</v>
      </c>
      <c r="O18" s="147">
        <f>Raw_CCHP!AA15</f>
        <v>165</v>
      </c>
      <c r="P18" s="147">
        <f>Raw_CCHP!AB15</f>
        <v>55</v>
      </c>
      <c r="Q18" s="147">
        <f>Raw_CCHP!AC15</f>
        <v>55</v>
      </c>
      <c r="R18" s="236">
        <f>Raw_CCHP!D15</f>
        <v>3.8888888888888902</v>
      </c>
      <c r="S18" s="139">
        <f>Raw_CCHP!AD15</f>
        <v>20</v>
      </c>
      <c r="T18" s="139">
        <v>31.536000000000001</v>
      </c>
      <c r="U18" s="138">
        <f>Raw_CCHP!M15</f>
        <v>0.6</v>
      </c>
      <c r="V18" s="237">
        <f>Raw_CCHP!P15</f>
        <v>0.7</v>
      </c>
      <c r="W18" s="237">
        <f>Raw_CCHP!Q15</f>
        <v>0.71</v>
      </c>
      <c r="X18" s="237">
        <f>Raw_CCHP!R15</f>
        <v>0.72</v>
      </c>
      <c r="Y18" s="237">
        <f>Raw_CCHP!S15</f>
        <v>0.75</v>
      </c>
      <c r="AB18" s="234" t="s">
        <v>680</v>
      </c>
      <c r="AC18" t="s">
        <v>694</v>
      </c>
      <c r="AD18" s="234" t="s">
        <v>34</v>
      </c>
      <c r="AE18" s="234" t="s">
        <v>1</v>
      </c>
      <c r="AF18" s="234" t="s">
        <v>464</v>
      </c>
      <c r="AG18" s="234" t="s">
        <v>309</v>
      </c>
      <c r="AJ18" s="234" t="str">
        <f>Raw_CCHP!A15</f>
        <v>CHPCOMMFGAS101</v>
      </c>
      <c r="AK18" s="234" t="str">
        <f>Raw_CCHP!B15</f>
        <v>CHP: Fuel Cell MCFC.GAS.COM</v>
      </c>
    </row>
    <row r="19" spans="1:37">
      <c r="A19" s="135" t="str">
        <f t="shared" si="0"/>
        <v>COMCHPBGS_04_SOFC</v>
      </c>
      <c r="B19" s="136" t="str">
        <f t="shared" si="1"/>
        <v>New commercial CHP - Fuel Cell SOFC Biogas</v>
      </c>
      <c r="C19" s="159" t="s">
        <v>698</v>
      </c>
      <c r="D19" s="135" t="s">
        <v>715</v>
      </c>
      <c r="E19" s="138">
        <f>Raw_CCHP!I16</f>
        <v>0.44</v>
      </c>
      <c r="F19" s="138">
        <f>Raw_CCHP!J16</f>
        <v>0.52</v>
      </c>
      <c r="G19" s="138">
        <f>Raw_CCHP!K16</f>
        <v>0.55000000000000004</v>
      </c>
      <c r="H19" s="138">
        <f>Raw_CCHP!L16</f>
        <v>0.55000000000000004</v>
      </c>
      <c r="I19" s="139">
        <v>2020</v>
      </c>
      <c r="J19" s="139">
        <f>Raw_CCHP!U16</f>
        <v>6000</v>
      </c>
      <c r="K19" s="139">
        <f>Raw_CCHP!V16</f>
        <v>2500</v>
      </c>
      <c r="L19" s="139">
        <f>Raw_CCHP!W16</f>
        <v>1100</v>
      </c>
      <c r="M19" s="139">
        <f>Raw_CCHP!X16</f>
        <v>800</v>
      </c>
      <c r="N19" s="147">
        <f>Raw_CCHP!Z16</f>
        <v>330</v>
      </c>
      <c r="O19" s="147">
        <f>Raw_CCHP!AA16</f>
        <v>137.5</v>
      </c>
      <c r="P19" s="147">
        <f>Raw_CCHP!AB16</f>
        <v>60.5</v>
      </c>
      <c r="Q19" s="147">
        <f>Raw_CCHP!AC16</f>
        <v>44</v>
      </c>
      <c r="R19" s="236">
        <f>Raw_CCHP!D16</f>
        <v>6.6666666666666696</v>
      </c>
      <c r="S19" s="139">
        <f>Raw_CCHP!AE16</f>
        <v>20</v>
      </c>
      <c r="T19" s="139">
        <v>31.536000000000001</v>
      </c>
      <c r="U19" s="138">
        <f>Raw_CCHP!N16</f>
        <v>0.6</v>
      </c>
      <c r="V19" s="237">
        <f>Raw_CCHP!P16</f>
        <v>0.86399999999999999</v>
      </c>
      <c r="W19" s="237">
        <f>Raw_CCHP!Q16</f>
        <v>0.65400000000000003</v>
      </c>
      <c r="X19" s="237">
        <f>Raw_CCHP!R16</f>
        <v>0.58199999999999996</v>
      </c>
      <c r="Y19" s="237">
        <f>Raw_CCHP!S16</f>
        <v>0.58199999999999996</v>
      </c>
      <c r="AB19" s="234" t="s">
        <v>681</v>
      </c>
      <c r="AC19" t="s">
        <v>695</v>
      </c>
      <c r="AD19" s="234" t="s">
        <v>34</v>
      </c>
      <c r="AE19" s="234" t="s">
        <v>1</v>
      </c>
      <c r="AF19" s="234" t="s">
        <v>464</v>
      </c>
      <c r="AG19" s="234" t="s">
        <v>309</v>
      </c>
      <c r="AJ19" s="234" t="str">
        <f>Raw_CCHP!A16</f>
        <v>CHPCOMSFBGS110</v>
      </c>
      <c r="AK19" s="234" t="str">
        <f>Raw_CCHP!B16</f>
        <v>CHP: Fuel Cell SOFC.BGS.COM</v>
      </c>
    </row>
    <row r="20" spans="1:37">
      <c r="A20" s="135" t="str">
        <f t="shared" si="0"/>
        <v>COMCHPGAS_05_SOFC</v>
      </c>
      <c r="B20" s="136" t="str">
        <f t="shared" si="1"/>
        <v>New commercial CHP - Fuel Cell SOFC Gas</v>
      </c>
      <c r="C20" s="159" t="s">
        <v>312</v>
      </c>
      <c r="D20" s="135" t="s">
        <v>715</v>
      </c>
      <c r="E20" s="138">
        <f>Raw_CCHP!I17</f>
        <v>0.44</v>
      </c>
      <c r="F20" s="138">
        <f>Raw_CCHP!J17</f>
        <v>0.53</v>
      </c>
      <c r="G20" s="138">
        <f>Raw_CCHP!K17</f>
        <v>0.56000000000000005</v>
      </c>
      <c r="H20" s="138">
        <f>Raw_CCHP!L17</f>
        <v>0.56000000000000005</v>
      </c>
      <c r="I20" s="139">
        <v>2020</v>
      </c>
      <c r="J20" s="139">
        <f>Raw_CCHP!U17</f>
        <v>6000</v>
      </c>
      <c r="K20" s="139">
        <f>Raw_CCHP!V17</f>
        <v>2250</v>
      </c>
      <c r="L20" s="139">
        <f>Raw_CCHP!W17</f>
        <v>1000</v>
      </c>
      <c r="M20" s="139">
        <f>Raw_CCHP!X17</f>
        <v>750</v>
      </c>
      <c r="N20" s="147">
        <f>Raw_CCHP!Z17</f>
        <v>330</v>
      </c>
      <c r="O20" s="147">
        <f>Raw_CCHP!AA17</f>
        <v>123.75</v>
      </c>
      <c r="P20" s="147">
        <f>Raw_CCHP!AB17</f>
        <v>55</v>
      </c>
      <c r="Q20" s="147">
        <f>Raw_CCHP!AC17</f>
        <v>41.25</v>
      </c>
      <c r="R20" s="236">
        <f>Raw_CCHP!D17</f>
        <v>3.8888888888888902</v>
      </c>
      <c r="S20" s="139">
        <f>Raw_CCHP!AD17</f>
        <v>20</v>
      </c>
      <c r="T20" s="139">
        <v>31.536000000000001</v>
      </c>
      <c r="U20" s="138">
        <f>Raw_CCHP!M17</f>
        <v>0.6</v>
      </c>
      <c r="V20" s="237">
        <f>Raw_CCHP!P17</f>
        <v>0.86399999999999999</v>
      </c>
      <c r="W20" s="237">
        <f>Raw_CCHP!Q17</f>
        <v>0.64200000000000002</v>
      </c>
      <c r="X20" s="237">
        <f>Raw_CCHP!R17</f>
        <v>0.57099999999999995</v>
      </c>
      <c r="Y20" s="237">
        <f>Raw_CCHP!S17</f>
        <v>0.58899999999999997</v>
      </c>
      <c r="AB20" s="234" t="s">
        <v>682</v>
      </c>
      <c r="AC20" t="s">
        <v>696</v>
      </c>
      <c r="AD20" s="234" t="s">
        <v>34</v>
      </c>
      <c r="AE20" s="234" t="s">
        <v>1</v>
      </c>
      <c r="AF20" s="234" t="s">
        <v>464</v>
      </c>
      <c r="AG20" s="234" t="s">
        <v>309</v>
      </c>
      <c r="AJ20" s="234" t="str">
        <f>Raw_CCHP!A17</f>
        <v>CHPCOMSFGAS101</v>
      </c>
      <c r="AK20" s="234" t="str">
        <f>Raw_CCHP!B17</f>
        <v>CHP: Fuel Cell SOFC.GAS.COM</v>
      </c>
    </row>
    <row r="21" spans="1:37">
      <c r="A21" s="234"/>
      <c r="B21" s="234"/>
      <c r="V21" s="234"/>
      <c r="W21" s="234"/>
      <c r="X21" s="234"/>
    </row>
    <row r="22" spans="1:37">
      <c r="V22" s="234"/>
      <c r="W22" s="234"/>
      <c r="X22" s="234"/>
    </row>
    <row r="23" spans="1:37">
      <c r="W23" s="234"/>
      <c r="X23" s="234"/>
    </row>
    <row r="24" spans="1:37">
      <c r="W24" s="234"/>
      <c r="X24" s="234"/>
    </row>
    <row r="25" spans="1:37">
      <c r="X25" s="234"/>
      <c r="Y25" s="23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C00A-01A2-45BF-AADB-38FD0E5EC05D}">
  <sheetPr>
    <tabColor theme="5" tint="0.39997558519241921"/>
  </sheetPr>
  <dimension ref="A1:AJ17"/>
  <sheetViews>
    <sheetView workbookViewId="0">
      <selection activeCell="B4" sqref="B4"/>
    </sheetView>
  </sheetViews>
  <sheetFormatPr defaultRowHeight="15"/>
  <cols>
    <col min="1" max="1" width="18.42578125" bestFit="1" customWidth="1"/>
    <col min="2" max="2" width="28.28515625" bestFit="1" customWidth="1"/>
  </cols>
  <sheetData>
    <row r="1" spans="1:36">
      <c r="C1" t="s">
        <v>85</v>
      </c>
      <c r="H1" t="s">
        <v>281</v>
      </c>
      <c r="M1" t="s">
        <v>634</v>
      </c>
      <c r="O1" t="s">
        <v>635</v>
      </c>
      <c r="T1" t="s">
        <v>86</v>
      </c>
      <c r="Y1" t="s">
        <v>87</v>
      </c>
      <c r="AD1" t="s">
        <v>283</v>
      </c>
    </row>
    <row r="2" spans="1:36">
      <c r="A2" t="s">
        <v>88</v>
      </c>
      <c r="B2" t="s">
        <v>666</v>
      </c>
      <c r="C2">
        <v>2005</v>
      </c>
      <c r="D2">
        <v>2010</v>
      </c>
      <c r="E2">
        <v>2015</v>
      </c>
      <c r="F2">
        <v>2025</v>
      </c>
      <c r="G2">
        <v>2035</v>
      </c>
      <c r="H2">
        <v>2001</v>
      </c>
      <c r="I2">
        <v>2010</v>
      </c>
      <c r="J2">
        <v>2015</v>
      </c>
      <c r="K2">
        <v>2025</v>
      </c>
      <c r="L2">
        <v>2035</v>
      </c>
      <c r="M2">
        <v>2005</v>
      </c>
      <c r="N2">
        <v>2010</v>
      </c>
      <c r="O2">
        <v>2005</v>
      </c>
      <c r="P2">
        <v>2010</v>
      </c>
      <c r="Q2">
        <v>2015</v>
      </c>
      <c r="R2">
        <v>2025</v>
      </c>
      <c r="S2">
        <v>2035</v>
      </c>
      <c r="T2">
        <v>2005</v>
      </c>
      <c r="U2">
        <v>2010</v>
      </c>
      <c r="V2">
        <v>2015</v>
      </c>
      <c r="W2">
        <v>2025</v>
      </c>
      <c r="X2">
        <v>2035</v>
      </c>
      <c r="Y2">
        <v>2005</v>
      </c>
      <c r="Z2">
        <v>2010</v>
      </c>
      <c r="AA2">
        <v>2015</v>
      </c>
      <c r="AB2">
        <v>2025</v>
      </c>
      <c r="AC2">
        <v>2035</v>
      </c>
      <c r="AD2">
        <v>2005</v>
      </c>
      <c r="AE2">
        <v>2010</v>
      </c>
      <c r="AG2" t="s">
        <v>88</v>
      </c>
    </row>
    <row r="3" spans="1:36">
      <c r="A3" t="s">
        <v>636</v>
      </c>
      <c r="B3" s="155" t="str">
        <f t="shared" ref="B3:B17" si="0">RIGHT(AI3,LEN(AI3)-2)</f>
        <v>CHP: Fuel Cell SOFC.HH2.COM</v>
      </c>
      <c r="D3">
        <v>3.8888888888888902</v>
      </c>
      <c r="E3">
        <v>3.8888888888888902</v>
      </c>
      <c r="F3">
        <v>3.8888888888888902</v>
      </c>
      <c r="G3">
        <v>3.8888888888888902</v>
      </c>
      <c r="I3">
        <v>0.44</v>
      </c>
      <c r="J3">
        <v>0.53</v>
      </c>
      <c r="K3">
        <v>0.56000000000000005</v>
      </c>
      <c r="L3">
        <v>0.56000000000000005</v>
      </c>
      <c r="N3">
        <v>0.6</v>
      </c>
      <c r="P3">
        <v>0.86399999999999999</v>
      </c>
      <c r="Q3">
        <v>0.64200000000000002</v>
      </c>
      <c r="R3">
        <v>0.57099999999999995</v>
      </c>
      <c r="S3">
        <v>0.58899999999999997</v>
      </c>
      <c r="U3">
        <v>6000</v>
      </c>
      <c r="V3">
        <v>2250</v>
      </c>
      <c r="W3">
        <v>1000</v>
      </c>
      <c r="X3">
        <v>750</v>
      </c>
      <c r="Z3">
        <v>330</v>
      </c>
      <c r="AA3">
        <v>123.75</v>
      </c>
      <c r="AB3">
        <v>55</v>
      </c>
      <c r="AC3">
        <v>41.25</v>
      </c>
      <c r="AE3">
        <v>20</v>
      </c>
      <c r="AG3" t="s">
        <v>651</v>
      </c>
      <c r="AH3" s="155" t="str">
        <f>MID(AG3,FIND("[",AG3),FIND("]",AG3))</f>
        <v>[ CHP: Fuel Cell SOFC.HH2.COM ]</v>
      </c>
      <c r="AI3" s="155" t="str">
        <f t="shared" ref="AI3" si="1">LEFT(AH3,LEN(AH3)-2)</f>
        <v>[ CHP: Fuel Cell SOFC.HH2.COM</v>
      </c>
      <c r="AJ3" s="155"/>
    </row>
    <row r="4" spans="1:36">
      <c r="A4" t="s">
        <v>637</v>
      </c>
      <c r="B4" s="155" t="str">
        <f t="shared" si="0"/>
        <v>CHP: Int Combust.BGS S.COM</v>
      </c>
      <c r="D4">
        <v>3.4722222222222201</v>
      </c>
      <c r="E4">
        <v>3.4722222222222201</v>
      </c>
      <c r="F4">
        <v>3.4722222222222201</v>
      </c>
      <c r="G4">
        <v>3.4722222222222201</v>
      </c>
      <c r="H4">
        <v>0.34</v>
      </c>
      <c r="M4">
        <v>0.6</v>
      </c>
      <c r="P4">
        <v>1.6180000000000001</v>
      </c>
      <c r="Q4">
        <v>1.6180000000000001</v>
      </c>
      <c r="R4">
        <v>1.6180000000000001</v>
      </c>
      <c r="S4">
        <v>1.6180000000000001</v>
      </c>
      <c r="U4">
        <v>2750</v>
      </c>
      <c r="V4">
        <v>2750</v>
      </c>
      <c r="W4">
        <v>2750</v>
      </c>
      <c r="X4">
        <v>2750</v>
      </c>
      <c r="Z4">
        <v>115</v>
      </c>
      <c r="AA4">
        <v>115</v>
      </c>
      <c r="AB4">
        <v>115</v>
      </c>
      <c r="AC4">
        <v>115</v>
      </c>
      <c r="AD4">
        <v>20</v>
      </c>
      <c r="AG4" t="s">
        <v>652</v>
      </c>
      <c r="AH4" s="155" t="str">
        <f t="shared" ref="AH4:AH17" si="2">MID(AG4,FIND("[",AG4),FIND("]",AG4))</f>
        <v>[ CHP: Int Combust.BGS S.COM ]</v>
      </c>
      <c r="AI4" s="155" t="str">
        <f t="shared" ref="AI4:AI17" si="3">LEFT(AH4,LEN(AH4)-2)</f>
        <v>[ CHP: Int Combust.BGS S.COM</v>
      </c>
    </row>
    <row r="5" spans="1:36">
      <c r="A5" t="s">
        <v>638</v>
      </c>
      <c r="B5" s="155" t="str">
        <f t="shared" si="0"/>
        <v>CHP: Int Combust.BGS L.COM</v>
      </c>
      <c r="D5">
        <v>2.0833333333333299</v>
      </c>
      <c r="E5">
        <v>2.0833333333333299</v>
      </c>
      <c r="F5">
        <v>2.0833333333333299</v>
      </c>
      <c r="G5">
        <v>2.0833333333333299</v>
      </c>
      <c r="H5">
        <v>0.39</v>
      </c>
      <c r="M5">
        <v>0.6</v>
      </c>
      <c r="P5">
        <v>1.282</v>
      </c>
      <c r="Q5">
        <v>1.282</v>
      </c>
      <c r="R5">
        <v>1.282</v>
      </c>
      <c r="S5">
        <v>1.282</v>
      </c>
      <c r="U5">
        <v>1000</v>
      </c>
      <c r="V5">
        <v>1000</v>
      </c>
      <c r="W5">
        <v>1000</v>
      </c>
      <c r="X5">
        <v>1000</v>
      </c>
      <c r="Z5">
        <v>115</v>
      </c>
      <c r="AA5">
        <v>115</v>
      </c>
      <c r="AB5">
        <v>115</v>
      </c>
      <c r="AC5">
        <v>115</v>
      </c>
      <c r="AD5" s="234">
        <v>20</v>
      </c>
      <c r="AG5" t="s">
        <v>653</v>
      </c>
      <c r="AH5" s="155" t="str">
        <f t="shared" si="2"/>
        <v>[ CHP: Int Combust.BGS L.COM ]</v>
      </c>
      <c r="AI5" s="155" t="str">
        <f t="shared" si="3"/>
        <v>[ CHP: Int Combust.BGS L.COM</v>
      </c>
    </row>
    <row r="6" spans="1:36">
      <c r="A6" t="s">
        <v>639</v>
      </c>
      <c r="B6" s="155" t="str">
        <f t="shared" si="0"/>
        <v>CHP: Int Combust.DME S.COM</v>
      </c>
      <c r="D6">
        <v>3.8888888888888902</v>
      </c>
      <c r="E6">
        <v>3.8888888888888902</v>
      </c>
      <c r="F6">
        <v>3.8888888888888902</v>
      </c>
      <c r="G6">
        <v>3.8888888888888902</v>
      </c>
      <c r="H6">
        <v>0.38</v>
      </c>
      <c r="M6">
        <v>0.6</v>
      </c>
      <c r="P6">
        <v>1.21</v>
      </c>
      <c r="Q6">
        <v>1.21</v>
      </c>
      <c r="R6">
        <v>1.21</v>
      </c>
      <c r="S6">
        <v>1.21</v>
      </c>
      <c r="U6">
        <v>850</v>
      </c>
      <c r="V6">
        <v>850</v>
      </c>
      <c r="W6">
        <v>850</v>
      </c>
      <c r="X6">
        <v>850</v>
      </c>
      <c r="Z6">
        <v>65</v>
      </c>
      <c r="AA6">
        <v>65</v>
      </c>
      <c r="AB6">
        <v>65</v>
      </c>
      <c r="AC6">
        <v>65</v>
      </c>
      <c r="AD6" s="234">
        <v>20</v>
      </c>
      <c r="AG6" t="s">
        <v>654</v>
      </c>
      <c r="AH6" s="155" t="str">
        <f t="shared" si="2"/>
        <v>[ CHP: Int Combust.DME S.COM ]</v>
      </c>
      <c r="AI6" s="155" t="str">
        <f t="shared" si="3"/>
        <v>[ CHP: Int Combust.DME S.COM</v>
      </c>
    </row>
    <row r="7" spans="1:36">
      <c r="A7" t="s">
        <v>640</v>
      </c>
      <c r="B7" s="155" t="str">
        <f t="shared" si="0"/>
        <v>CHP: Int Combust.DME L.COM</v>
      </c>
      <c r="D7">
        <v>2.0833333333333299</v>
      </c>
      <c r="E7">
        <v>2.0833333333333299</v>
      </c>
      <c r="F7">
        <v>2.0833333333333299</v>
      </c>
      <c r="G7">
        <v>2.0833333333333299</v>
      </c>
      <c r="H7">
        <v>0.41</v>
      </c>
      <c r="M7">
        <v>0.6</v>
      </c>
      <c r="P7">
        <v>1.07</v>
      </c>
      <c r="Q7">
        <v>1.07</v>
      </c>
      <c r="R7">
        <v>1.07</v>
      </c>
      <c r="S7">
        <v>1.07</v>
      </c>
      <c r="U7">
        <v>750</v>
      </c>
      <c r="V7">
        <v>750</v>
      </c>
      <c r="W7">
        <v>750</v>
      </c>
      <c r="X7">
        <v>750</v>
      </c>
      <c r="Z7">
        <v>35</v>
      </c>
      <c r="AA7">
        <v>35</v>
      </c>
      <c r="AB7">
        <v>35</v>
      </c>
      <c r="AC7">
        <v>35</v>
      </c>
      <c r="AD7" s="234">
        <v>20</v>
      </c>
      <c r="AG7" t="s">
        <v>655</v>
      </c>
      <c r="AH7" s="155" t="str">
        <f t="shared" si="2"/>
        <v>[ CHP: Int Combust.DME L.COM ]</v>
      </c>
      <c r="AI7" s="155" t="str">
        <f t="shared" si="3"/>
        <v>[ CHP: Int Combust.DME L.COM</v>
      </c>
    </row>
    <row r="8" spans="1:36">
      <c r="A8" t="s">
        <v>641</v>
      </c>
      <c r="B8" s="155" t="str">
        <f t="shared" si="0"/>
        <v>CHP: Int Combust.Gas S.COM</v>
      </c>
      <c r="D8">
        <v>3.8888888888888902</v>
      </c>
      <c r="E8">
        <v>3.8888888888888902</v>
      </c>
      <c r="F8">
        <v>3.8888888888888902</v>
      </c>
      <c r="G8">
        <v>3.8888888888888902</v>
      </c>
      <c r="H8">
        <v>0.3</v>
      </c>
      <c r="M8">
        <v>0.6</v>
      </c>
      <c r="P8">
        <v>1.833</v>
      </c>
      <c r="Q8">
        <v>1.833</v>
      </c>
      <c r="R8">
        <v>1.833</v>
      </c>
      <c r="S8">
        <v>1.833</v>
      </c>
      <c r="U8">
        <v>2500</v>
      </c>
      <c r="V8">
        <v>2500</v>
      </c>
      <c r="W8">
        <v>2500</v>
      </c>
      <c r="X8">
        <v>2500</v>
      </c>
      <c r="Z8">
        <v>65</v>
      </c>
      <c r="AA8">
        <v>65</v>
      </c>
      <c r="AB8">
        <v>65</v>
      </c>
      <c r="AC8">
        <v>65</v>
      </c>
      <c r="AD8" s="234">
        <v>20</v>
      </c>
      <c r="AG8" t="s">
        <v>656</v>
      </c>
      <c r="AH8" s="155" t="str">
        <f t="shared" si="2"/>
        <v>[ CHP: Int Combust.Gas S.COM ]</v>
      </c>
      <c r="AI8" s="155" t="str">
        <f t="shared" si="3"/>
        <v>[ CHP: Int Combust.Gas S.COM</v>
      </c>
    </row>
    <row r="9" spans="1:36">
      <c r="A9" t="s">
        <v>642</v>
      </c>
      <c r="B9" s="155" t="str">
        <f t="shared" si="0"/>
        <v>CHP: Int Combust.Gas M.COM</v>
      </c>
      <c r="D9">
        <v>2.7777777777777799</v>
      </c>
      <c r="E9">
        <v>2.7777777777777799</v>
      </c>
      <c r="F9">
        <v>2.7777777777777799</v>
      </c>
      <c r="G9">
        <v>2.7777777777777799</v>
      </c>
      <c r="H9">
        <v>0.36</v>
      </c>
      <c r="M9">
        <v>0.6</v>
      </c>
      <c r="P9">
        <v>1.5</v>
      </c>
      <c r="Q9">
        <v>1.5</v>
      </c>
      <c r="R9">
        <v>1.5</v>
      </c>
      <c r="S9">
        <v>1.5</v>
      </c>
      <c r="U9">
        <v>1050</v>
      </c>
      <c r="V9">
        <v>1050</v>
      </c>
      <c r="W9">
        <v>1050</v>
      </c>
      <c r="X9">
        <v>1050</v>
      </c>
      <c r="Z9">
        <v>45</v>
      </c>
      <c r="AA9">
        <v>45</v>
      </c>
      <c r="AB9">
        <v>45</v>
      </c>
      <c r="AC9">
        <v>45</v>
      </c>
      <c r="AD9" s="234">
        <v>20</v>
      </c>
      <c r="AG9" t="s">
        <v>657</v>
      </c>
      <c r="AH9" s="155" t="str">
        <f t="shared" si="2"/>
        <v>[ CHP: Int Combust.Gas M.COM ]</v>
      </c>
      <c r="AI9" s="155" t="str">
        <f t="shared" si="3"/>
        <v>[ CHP: Int Combust.Gas M.COM</v>
      </c>
    </row>
    <row r="10" spans="1:36">
      <c r="A10" t="s">
        <v>643</v>
      </c>
      <c r="B10" s="155" t="str">
        <f t="shared" si="0"/>
        <v>CHP: Int Combust.Gas L.COM</v>
      </c>
      <c r="D10">
        <v>2.0833333333333299</v>
      </c>
      <c r="E10">
        <v>2.0833333333333299</v>
      </c>
      <c r="F10">
        <v>2.0833333333333299</v>
      </c>
      <c r="G10">
        <v>2.0833333333333299</v>
      </c>
      <c r="H10">
        <v>0.39</v>
      </c>
      <c r="M10">
        <v>0.6</v>
      </c>
      <c r="P10">
        <v>1.282</v>
      </c>
      <c r="Q10">
        <v>1.282</v>
      </c>
      <c r="R10">
        <v>1.282</v>
      </c>
      <c r="S10">
        <v>1.282</v>
      </c>
      <c r="U10">
        <v>750</v>
      </c>
      <c r="V10">
        <v>750</v>
      </c>
      <c r="W10">
        <v>750</v>
      </c>
      <c r="X10">
        <v>750</v>
      </c>
      <c r="Z10">
        <v>35</v>
      </c>
      <c r="AA10">
        <v>35</v>
      </c>
      <c r="AB10">
        <v>35</v>
      </c>
      <c r="AC10">
        <v>35</v>
      </c>
      <c r="AD10" s="234">
        <v>20</v>
      </c>
      <c r="AG10" t="s">
        <v>658</v>
      </c>
      <c r="AH10" s="155" t="str">
        <f t="shared" si="2"/>
        <v>[ CHP: Int Combust.Gas L.COM ]</v>
      </c>
      <c r="AI10" s="155" t="str">
        <f t="shared" si="3"/>
        <v>[ CHP: Int Combust.Gas L.COM</v>
      </c>
    </row>
    <row r="11" spans="1:36">
      <c r="A11" t="s">
        <v>644</v>
      </c>
      <c r="B11" s="155" t="str">
        <f t="shared" si="0"/>
        <v>CHP: Int Combust.OIL S.COM</v>
      </c>
      <c r="D11">
        <v>3.8888888888888902</v>
      </c>
      <c r="E11">
        <v>3.8888888888888902</v>
      </c>
      <c r="F11">
        <v>3.8888888888888902</v>
      </c>
      <c r="G11">
        <v>3.8888888888888902</v>
      </c>
      <c r="H11">
        <v>0.3</v>
      </c>
      <c r="M11">
        <v>0.6</v>
      </c>
      <c r="P11">
        <v>1.9330000000000001</v>
      </c>
      <c r="Q11">
        <v>1.9330000000000001</v>
      </c>
      <c r="R11">
        <v>1.9330000000000001</v>
      </c>
      <c r="S11">
        <v>1.9330000000000001</v>
      </c>
      <c r="U11">
        <v>850</v>
      </c>
      <c r="V11">
        <v>850</v>
      </c>
      <c r="W11">
        <v>850</v>
      </c>
      <c r="X11">
        <v>850</v>
      </c>
      <c r="Z11">
        <v>65</v>
      </c>
      <c r="AA11">
        <v>65</v>
      </c>
      <c r="AB11">
        <v>65</v>
      </c>
      <c r="AC11">
        <v>65</v>
      </c>
      <c r="AD11" s="234">
        <v>20</v>
      </c>
      <c r="AG11" t="s">
        <v>659</v>
      </c>
      <c r="AH11" s="155" t="str">
        <f t="shared" si="2"/>
        <v>[ CHP: Int Combust.OIL S.COM ]</v>
      </c>
      <c r="AI11" s="155" t="str">
        <f t="shared" si="3"/>
        <v>[ CHP: Int Combust.OIL S.COM</v>
      </c>
    </row>
    <row r="12" spans="1:36">
      <c r="A12" t="s">
        <v>645</v>
      </c>
      <c r="B12" s="155" t="str">
        <f t="shared" si="0"/>
        <v>CHP: Int Combust.OIL M.COM</v>
      </c>
      <c r="D12">
        <v>2.7777777777777799</v>
      </c>
      <c r="E12">
        <v>2.7777777777777799</v>
      </c>
      <c r="F12">
        <v>2.7777777777777799</v>
      </c>
      <c r="G12">
        <v>2.7777777777777799</v>
      </c>
      <c r="H12">
        <v>0.36</v>
      </c>
      <c r="M12">
        <v>0.6</v>
      </c>
      <c r="P12">
        <v>1.5</v>
      </c>
      <c r="Q12">
        <v>1.5</v>
      </c>
      <c r="R12">
        <v>1.5</v>
      </c>
      <c r="S12">
        <v>1.5</v>
      </c>
      <c r="U12">
        <v>1050</v>
      </c>
      <c r="V12">
        <v>1050</v>
      </c>
      <c r="W12">
        <v>1050</v>
      </c>
      <c r="X12">
        <v>1050</v>
      </c>
      <c r="Z12">
        <v>45</v>
      </c>
      <c r="AA12">
        <v>45</v>
      </c>
      <c r="AB12">
        <v>45</v>
      </c>
      <c r="AC12">
        <v>45</v>
      </c>
      <c r="AD12" s="234">
        <v>20</v>
      </c>
      <c r="AG12" t="s">
        <v>660</v>
      </c>
      <c r="AH12" s="155" t="str">
        <f t="shared" si="2"/>
        <v>[ CHP: Int Combust.OIL M.COM ]</v>
      </c>
      <c r="AI12" s="155" t="str">
        <f t="shared" si="3"/>
        <v>[ CHP: Int Combust.OIL M.COM</v>
      </c>
    </row>
    <row r="13" spans="1:36">
      <c r="A13" t="s">
        <v>646</v>
      </c>
      <c r="B13" s="155" t="str">
        <f t="shared" si="0"/>
        <v>CHP: Int Combust.OIL L.COM</v>
      </c>
      <c r="D13">
        <v>2.0833333333333299</v>
      </c>
      <c r="E13">
        <v>2.0833333333333299</v>
      </c>
      <c r="F13">
        <v>2.0833333333333299</v>
      </c>
      <c r="G13">
        <v>2.0833333333333299</v>
      </c>
      <c r="H13">
        <v>0.42</v>
      </c>
      <c r="M13">
        <v>0.6</v>
      </c>
      <c r="P13">
        <v>1.143</v>
      </c>
      <c r="Q13">
        <v>1.143</v>
      </c>
      <c r="R13">
        <v>1.143</v>
      </c>
      <c r="S13">
        <v>1.143</v>
      </c>
      <c r="U13">
        <v>750</v>
      </c>
      <c r="V13">
        <v>750</v>
      </c>
      <c r="W13">
        <v>750</v>
      </c>
      <c r="X13">
        <v>750</v>
      </c>
      <c r="Z13">
        <v>35</v>
      </c>
      <c r="AA13">
        <v>35</v>
      </c>
      <c r="AB13">
        <v>35</v>
      </c>
      <c r="AC13">
        <v>35</v>
      </c>
      <c r="AD13" s="234">
        <v>20</v>
      </c>
      <c r="AG13" t="s">
        <v>661</v>
      </c>
      <c r="AH13" s="155" t="str">
        <f t="shared" si="2"/>
        <v>[ CHP: Int Combust.OIL L.COM ]</v>
      </c>
      <c r="AI13" s="155" t="str">
        <f t="shared" si="3"/>
        <v>[ CHP: Int Combust.OIL L.COM</v>
      </c>
    </row>
    <row r="14" spans="1:36">
      <c r="A14" t="s">
        <v>647</v>
      </c>
      <c r="B14" s="155" t="str">
        <f t="shared" si="0"/>
        <v>CHP: Fuel Cell MCFC.BGS.COM</v>
      </c>
      <c r="D14">
        <v>6.6666666666666696</v>
      </c>
      <c r="E14">
        <v>6.6666666666666696</v>
      </c>
      <c r="F14">
        <v>6.6666666666666696</v>
      </c>
      <c r="G14">
        <v>6.6666666666666696</v>
      </c>
      <c r="I14">
        <v>0.46</v>
      </c>
      <c r="J14">
        <v>0.48</v>
      </c>
      <c r="K14">
        <v>0.48</v>
      </c>
      <c r="L14">
        <v>0.5</v>
      </c>
      <c r="N14">
        <v>0.6</v>
      </c>
      <c r="P14">
        <v>0.82599999999999996</v>
      </c>
      <c r="Q14">
        <v>0.79200000000000004</v>
      </c>
      <c r="R14">
        <v>0.82599999999999996</v>
      </c>
      <c r="S14">
        <v>0.75</v>
      </c>
      <c r="U14">
        <v>5000</v>
      </c>
      <c r="V14">
        <v>3250</v>
      </c>
      <c r="W14">
        <v>1000</v>
      </c>
      <c r="X14">
        <v>1000</v>
      </c>
      <c r="Z14">
        <v>275</v>
      </c>
      <c r="AA14">
        <v>178.75</v>
      </c>
      <c r="AB14">
        <v>55</v>
      </c>
      <c r="AC14">
        <v>55</v>
      </c>
      <c r="AE14" s="234">
        <v>20</v>
      </c>
      <c r="AG14" t="s">
        <v>662</v>
      </c>
      <c r="AH14" s="155" t="str">
        <f t="shared" si="2"/>
        <v>[ CHP: Fuel Cell MCFC.BGS.COM ]</v>
      </c>
      <c r="AI14" s="155" t="str">
        <f t="shared" si="3"/>
        <v>[ CHP: Fuel Cell MCFC.BGS.COM</v>
      </c>
    </row>
    <row r="15" spans="1:36">
      <c r="A15" t="s">
        <v>648</v>
      </c>
      <c r="B15" s="155" t="str">
        <f t="shared" si="0"/>
        <v>CHP: Fuel Cell MCFC.GAS.COM</v>
      </c>
      <c r="D15">
        <v>3.8888888888888902</v>
      </c>
      <c r="E15">
        <v>3.8888888888888902</v>
      </c>
      <c r="F15">
        <v>3.8888888888888902</v>
      </c>
      <c r="G15">
        <v>3.8888888888888902</v>
      </c>
      <c r="H15">
        <v>0.48</v>
      </c>
      <c r="I15">
        <v>0.5</v>
      </c>
      <c r="M15">
        <v>0.6</v>
      </c>
      <c r="P15">
        <v>0.7</v>
      </c>
      <c r="Q15">
        <v>0.71</v>
      </c>
      <c r="R15">
        <v>0.72</v>
      </c>
      <c r="S15">
        <v>0.75</v>
      </c>
      <c r="U15">
        <v>4500</v>
      </c>
      <c r="V15">
        <v>3000</v>
      </c>
      <c r="W15">
        <v>1000</v>
      </c>
      <c r="X15">
        <v>1000</v>
      </c>
      <c r="Z15">
        <v>247.5</v>
      </c>
      <c r="AA15">
        <v>165</v>
      </c>
      <c r="AB15">
        <v>55</v>
      </c>
      <c r="AC15">
        <v>55</v>
      </c>
      <c r="AD15" s="234">
        <v>20</v>
      </c>
      <c r="AG15" t="s">
        <v>663</v>
      </c>
      <c r="AH15" s="155" t="str">
        <f t="shared" si="2"/>
        <v>[ CHP: Fuel Cell MCFC.GAS.COM ]</v>
      </c>
      <c r="AI15" s="155" t="str">
        <f t="shared" si="3"/>
        <v>[ CHP: Fuel Cell MCFC.GAS.COM</v>
      </c>
    </row>
    <row r="16" spans="1:36">
      <c r="A16" t="s">
        <v>649</v>
      </c>
      <c r="B16" s="155" t="str">
        <f t="shared" si="0"/>
        <v>CHP: Fuel Cell SOFC.BGS.COM</v>
      </c>
      <c r="D16">
        <v>6.6666666666666696</v>
      </c>
      <c r="E16">
        <v>6.6666666666666696</v>
      </c>
      <c r="F16">
        <v>6.6666666666666696</v>
      </c>
      <c r="G16">
        <v>6.6666666666666696</v>
      </c>
      <c r="I16">
        <v>0.44</v>
      </c>
      <c r="J16">
        <v>0.52</v>
      </c>
      <c r="K16">
        <v>0.55000000000000004</v>
      </c>
      <c r="L16">
        <v>0.55000000000000004</v>
      </c>
      <c r="N16">
        <v>0.6</v>
      </c>
      <c r="P16">
        <v>0.86399999999999999</v>
      </c>
      <c r="Q16">
        <v>0.65400000000000003</v>
      </c>
      <c r="R16">
        <v>0.58199999999999996</v>
      </c>
      <c r="S16">
        <v>0.58199999999999996</v>
      </c>
      <c r="U16">
        <v>6000</v>
      </c>
      <c r="V16">
        <v>2500</v>
      </c>
      <c r="W16">
        <v>1100</v>
      </c>
      <c r="X16">
        <v>800</v>
      </c>
      <c r="Z16">
        <v>330</v>
      </c>
      <c r="AA16">
        <v>137.5</v>
      </c>
      <c r="AB16">
        <v>60.5</v>
      </c>
      <c r="AC16">
        <v>44</v>
      </c>
      <c r="AE16" s="234">
        <v>20</v>
      </c>
      <c r="AG16" t="s">
        <v>664</v>
      </c>
      <c r="AH16" s="155" t="str">
        <f t="shared" si="2"/>
        <v>[ CHP: Fuel Cell SOFC.BGS.COM ]</v>
      </c>
      <c r="AI16" s="155" t="str">
        <f t="shared" si="3"/>
        <v>[ CHP: Fuel Cell SOFC.BGS.COM</v>
      </c>
    </row>
    <row r="17" spans="1:35">
      <c r="A17" t="s">
        <v>650</v>
      </c>
      <c r="B17" s="155" t="str">
        <f t="shared" si="0"/>
        <v>CHP: Fuel Cell SOFC.GAS.COM</v>
      </c>
      <c r="D17">
        <v>3.8888888888888902</v>
      </c>
      <c r="E17">
        <v>3.8888888888888902</v>
      </c>
      <c r="F17">
        <v>3.8888888888888902</v>
      </c>
      <c r="G17">
        <v>3.8888888888888902</v>
      </c>
      <c r="H17">
        <v>0.44</v>
      </c>
      <c r="I17">
        <v>0.44</v>
      </c>
      <c r="J17">
        <v>0.53</v>
      </c>
      <c r="K17">
        <v>0.56000000000000005</v>
      </c>
      <c r="L17">
        <v>0.56000000000000005</v>
      </c>
      <c r="M17">
        <v>0.6</v>
      </c>
      <c r="P17">
        <v>0.86399999999999999</v>
      </c>
      <c r="Q17">
        <v>0.64200000000000002</v>
      </c>
      <c r="R17">
        <v>0.57099999999999995</v>
      </c>
      <c r="S17">
        <v>0.58899999999999997</v>
      </c>
      <c r="U17">
        <v>6000</v>
      </c>
      <c r="V17">
        <v>2250</v>
      </c>
      <c r="W17">
        <v>1000</v>
      </c>
      <c r="X17">
        <v>750</v>
      </c>
      <c r="Z17">
        <v>330</v>
      </c>
      <c r="AA17">
        <v>123.75</v>
      </c>
      <c r="AB17">
        <v>55</v>
      </c>
      <c r="AC17">
        <v>41.25</v>
      </c>
      <c r="AD17" s="234">
        <v>20</v>
      </c>
      <c r="AG17" t="s">
        <v>665</v>
      </c>
      <c r="AH17" s="155" t="str">
        <f t="shared" si="2"/>
        <v>[ CHP: Fuel Cell SOFC.GAS.COM ]</v>
      </c>
      <c r="AI17" s="155" t="str">
        <f t="shared" si="3"/>
        <v>[ CHP: Fuel Cell SOFC.GAS.COM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B2:G32"/>
  <sheetViews>
    <sheetView zoomScale="80" zoomScaleNormal="80" workbookViewId="0">
      <selection activeCell="F29" sqref="F29"/>
    </sheetView>
  </sheetViews>
  <sheetFormatPr defaultColWidth="9.140625" defaultRowHeight="15"/>
  <cols>
    <col min="1" max="1" width="3.7109375" style="19" customWidth="1"/>
    <col min="2" max="2" width="19.5703125" style="19" customWidth="1"/>
    <col min="3" max="3" width="68.42578125" style="19" bestFit="1" customWidth="1"/>
    <col min="4" max="4" width="9.140625" style="19"/>
    <col min="5" max="5" width="13.140625" style="19" bestFit="1" customWidth="1"/>
    <col min="6" max="16384" width="9.140625" style="19"/>
  </cols>
  <sheetData>
    <row r="2" spans="2:6">
      <c r="B2" s="17" t="s">
        <v>44</v>
      </c>
      <c r="C2" s="18"/>
      <c r="D2" s="18"/>
      <c r="E2" s="18"/>
    </row>
    <row r="3" spans="2:6">
      <c r="B3" s="18"/>
      <c r="C3" s="18"/>
      <c r="D3" s="18"/>
      <c r="E3" s="18"/>
    </row>
    <row r="4" spans="2:6">
      <c r="C4" s="18"/>
      <c r="D4" s="20"/>
      <c r="E4" s="18"/>
    </row>
    <row r="5" spans="2:6" ht="15.75" thickBot="1">
      <c r="B5" s="21" t="s">
        <v>45</v>
      </c>
      <c r="C5" s="18"/>
      <c r="D5" s="20"/>
      <c r="E5" s="18"/>
    </row>
    <row r="6" spans="2:6">
      <c r="B6" s="22" t="s">
        <v>46</v>
      </c>
      <c r="C6" s="23" t="s">
        <v>47</v>
      </c>
      <c r="E6" s="18"/>
      <c r="F6" s="18"/>
    </row>
    <row r="7" spans="2:6">
      <c r="B7" s="24" t="s">
        <v>48</v>
      </c>
      <c r="C7" s="25" t="s">
        <v>49</v>
      </c>
      <c r="E7" s="18"/>
      <c r="F7" s="18"/>
    </row>
    <row r="8" spans="2:6">
      <c r="B8" s="26" t="s">
        <v>50</v>
      </c>
      <c r="C8" s="25" t="s">
        <v>51</v>
      </c>
      <c r="E8" s="18"/>
      <c r="F8" s="18"/>
    </row>
    <row r="9" spans="2:6">
      <c r="B9" s="26" t="s">
        <v>52</v>
      </c>
      <c r="C9" s="25" t="s">
        <v>53</v>
      </c>
      <c r="E9" s="18"/>
      <c r="F9" s="18"/>
    </row>
    <row r="10" spans="2:6">
      <c r="B10" s="26" t="s">
        <v>54</v>
      </c>
      <c r="C10" s="25" t="s">
        <v>55</v>
      </c>
      <c r="E10" s="18"/>
      <c r="F10" s="18"/>
    </row>
    <row r="11" spans="2:6">
      <c r="B11" s="26" t="s">
        <v>56</v>
      </c>
      <c r="C11" s="27" t="s">
        <v>57</v>
      </c>
      <c r="E11" s="18"/>
      <c r="F11" s="18"/>
    </row>
    <row r="12" spans="2:6">
      <c r="B12" s="26" t="s">
        <v>58</v>
      </c>
      <c r="C12" s="25" t="s">
        <v>59</v>
      </c>
      <c r="E12" s="18"/>
      <c r="F12" s="18"/>
    </row>
    <row r="13" spans="2:6">
      <c r="B13" s="26" t="s">
        <v>60</v>
      </c>
      <c r="C13" s="25" t="s">
        <v>61</v>
      </c>
      <c r="E13" s="18"/>
      <c r="F13" s="18"/>
    </row>
    <row r="14" spans="2:6">
      <c r="B14" s="26" t="s">
        <v>62</v>
      </c>
      <c r="C14" s="25" t="s">
        <v>63</v>
      </c>
      <c r="E14" s="18"/>
      <c r="F14" s="18"/>
    </row>
    <row r="15" spans="2:6">
      <c r="B15" s="26" t="s">
        <v>64</v>
      </c>
      <c r="C15" s="25" t="s">
        <v>65</v>
      </c>
      <c r="E15" s="18"/>
      <c r="F15" s="18"/>
    </row>
    <row r="16" spans="2:6" ht="15.75" thickBot="1">
      <c r="B16" s="28" t="s">
        <v>66</v>
      </c>
      <c r="C16" s="29" t="s">
        <v>67</v>
      </c>
      <c r="D16" s="18"/>
      <c r="E16" s="18"/>
    </row>
    <row r="17" spans="2:7">
      <c r="B17" s="30"/>
      <c r="C17" s="18"/>
      <c r="D17" s="18"/>
      <c r="E17" s="18"/>
    </row>
    <row r="18" spans="2:7" ht="15.75" thickBot="1">
      <c r="B18" s="21" t="s">
        <v>68</v>
      </c>
      <c r="C18" s="18"/>
      <c r="D18" s="18"/>
      <c r="E18" s="18"/>
      <c r="F18" s="18"/>
      <c r="G18" s="18"/>
    </row>
    <row r="19" spans="2:7">
      <c r="B19" s="44"/>
      <c r="C19" s="31" t="s">
        <v>69</v>
      </c>
      <c r="D19" s="18"/>
      <c r="E19" s="18"/>
      <c r="F19" s="18"/>
      <c r="G19" s="18"/>
    </row>
    <row r="20" spans="2:7" ht="15.75" thickBot="1">
      <c r="B20" s="32"/>
      <c r="C20" s="29" t="s">
        <v>70</v>
      </c>
      <c r="D20" s="18"/>
      <c r="E20" s="18"/>
      <c r="F20" s="18"/>
      <c r="G20" s="18"/>
    </row>
    <row r="21" spans="2:7">
      <c r="B21" s="33"/>
      <c r="C21" s="34"/>
      <c r="D21" s="18"/>
      <c r="E21" s="18"/>
      <c r="F21" s="18"/>
      <c r="G21" s="18"/>
    </row>
    <row r="22" spans="2:7" ht="15.75" thickBot="1">
      <c r="B22" s="35" t="s">
        <v>71</v>
      </c>
      <c r="C22" s="18"/>
      <c r="D22" s="18"/>
      <c r="E22" s="18"/>
      <c r="F22" s="18"/>
      <c r="G22" s="18"/>
    </row>
    <row r="23" spans="2:7">
      <c r="B23" s="36"/>
      <c r="C23" s="37" t="s">
        <v>72</v>
      </c>
      <c r="D23" s="18"/>
      <c r="E23" s="18"/>
      <c r="F23" s="18"/>
      <c r="G23" s="18"/>
    </row>
    <row r="24" spans="2:7" ht="15.75" thickBot="1">
      <c r="B24" s="38"/>
      <c r="C24" s="39" t="s">
        <v>73</v>
      </c>
      <c r="D24" s="18"/>
      <c r="E24" s="18"/>
      <c r="F24" s="18"/>
      <c r="G24" s="18"/>
    </row>
    <row r="25" spans="2:7">
      <c r="C25" s="18"/>
      <c r="D25" s="18"/>
      <c r="E25" s="18"/>
      <c r="F25" s="18"/>
      <c r="G25" s="18"/>
    </row>
    <row r="26" spans="2:7" ht="15.75" thickBot="1">
      <c r="B26" s="21" t="s">
        <v>74</v>
      </c>
      <c r="C26" s="18"/>
      <c r="D26" s="18"/>
      <c r="E26" s="18"/>
      <c r="F26" s="18"/>
      <c r="G26" s="18"/>
    </row>
    <row r="27" spans="2:7">
      <c r="B27" s="22" t="s">
        <v>75</v>
      </c>
      <c r="C27" s="31" t="s">
        <v>76</v>
      </c>
      <c r="D27" s="18"/>
      <c r="E27" s="18"/>
      <c r="F27" s="18"/>
      <c r="G27" s="18"/>
    </row>
    <row r="28" spans="2:7">
      <c r="B28" s="24" t="s">
        <v>77</v>
      </c>
      <c r="C28" s="25" t="s">
        <v>34</v>
      </c>
      <c r="D28" s="18"/>
      <c r="E28" s="18"/>
      <c r="F28" s="18"/>
      <c r="G28" s="18"/>
    </row>
    <row r="29" spans="2:7">
      <c r="B29" s="24" t="s">
        <v>78</v>
      </c>
      <c r="C29" s="25" t="s">
        <v>79</v>
      </c>
      <c r="D29" s="40"/>
      <c r="F29" s="18"/>
      <c r="G29" s="18"/>
    </row>
    <row r="30" spans="2:7" ht="15.75" thickBot="1">
      <c r="B30" s="41" t="s">
        <v>80</v>
      </c>
      <c r="C30" s="42">
        <v>2012</v>
      </c>
      <c r="D30" s="18"/>
      <c r="E30" s="18"/>
      <c r="F30" s="18"/>
      <c r="G30" s="18"/>
    </row>
    <row r="31" spans="2:7">
      <c r="B31" s="18"/>
      <c r="C31" s="18"/>
      <c r="D31" s="18"/>
      <c r="E31" s="18"/>
      <c r="F31" s="18"/>
      <c r="G31" s="18"/>
    </row>
    <row r="32" spans="2:7">
      <c r="D32" s="18"/>
      <c r="E32" s="18"/>
      <c r="F32" s="18"/>
      <c r="G32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M107"/>
  <sheetViews>
    <sheetView topLeftCell="A25" zoomScale="85" zoomScaleNormal="85" workbookViewId="0">
      <selection activeCell="C24" sqref="C24"/>
    </sheetView>
  </sheetViews>
  <sheetFormatPr defaultRowHeight="15"/>
  <cols>
    <col min="1" max="1" width="22.5703125" style="47" customWidth="1"/>
    <col min="2" max="2" width="83" style="47" bestFit="1" customWidth="1"/>
    <col min="3" max="3" width="17.7109375" style="47" bestFit="1" customWidth="1"/>
    <col min="4" max="4" width="13.5703125" style="47" bestFit="1" customWidth="1"/>
    <col min="5" max="6" width="9.140625" style="47"/>
    <col min="7" max="7" width="9" style="47" customWidth="1"/>
    <col min="8" max="9" width="9.140625" style="47"/>
    <col min="10" max="10" width="9.140625" style="47" customWidth="1"/>
    <col min="11" max="19" width="9.140625" style="47"/>
    <col min="20" max="20" width="3.5703125" style="47" customWidth="1"/>
    <col min="21" max="21" width="12.42578125" style="47" bestFit="1" customWidth="1"/>
    <col min="22" max="22" width="20.7109375" style="47" bestFit="1" customWidth="1"/>
    <col min="23" max="23" width="83" style="47" bestFit="1" customWidth="1"/>
    <col min="24" max="25" width="9.140625" style="47"/>
    <col min="26" max="26" width="12.28515625" style="47" bestFit="1" customWidth="1"/>
    <col min="27" max="27" width="10.28515625" style="47" bestFit="1" customWidth="1"/>
    <col min="28" max="31" width="9.140625" style="47"/>
    <col min="32" max="32" width="15.140625" style="47" bestFit="1" customWidth="1"/>
    <col min="33" max="33" width="11.5703125" style="47" bestFit="1" customWidth="1"/>
    <col min="34" max="34" width="18" style="47" bestFit="1" customWidth="1"/>
    <col min="35" max="35" width="9.140625" style="47"/>
    <col min="36" max="36" width="13" style="47" bestFit="1" customWidth="1"/>
    <col min="37" max="37" width="13.5703125" style="47" bestFit="1" customWidth="1"/>
    <col min="38" max="38" width="11.42578125" style="47" bestFit="1" customWidth="1"/>
    <col min="39" max="39" width="10.140625" style="47" bestFit="1" customWidth="1"/>
    <col min="40" max="16384" width="9.140625" style="47"/>
  </cols>
  <sheetData>
    <row r="1" spans="1:39" ht="23.25">
      <c r="A1" s="46" t="s">
        <v>285</v>
      </c>
      <c r="B1" s="77"/>
    </row>
    <row r="2" spans="1:39">
      <c r="A2" s="47" t="s">
        <v>36</v>
      </c>
      <c r="D2" s="48"/>
      <c r="E2" s="48"/>
      <c r="F2" s="48"/>
      <c r="G2" s="48"/>
      <c r="H2" s="48"/>
      <c r="I2" s="49"/>
      <c r="J2" s="49"/>
    </row>
    <row r="3" spans="1:39">
      <c r="D3" s="50" t="s">
        <v>83</v>
      </c>
      <c r="E3" s="48"/>
      <c r="F3" s="48"/>
      <c r="G3" s="48"/>
      <c r="H3" s="48"/>
      <c r="I3" s="49"/>
      <c r="J3" s="49"/>
      <c r="U3" s="50" t="s">
        <v>17</v>
      </c>
      <c r="V3" s="51"/>
      <c r="W3" s="52"/>
      <c r="X3" s="52"/>
      <c r="Y3" s="52"/>
      <c r="Z3" s="52"/>
      <c r="AA3" s="52"/>
      <c r="AB3" s="52"/>
    </row>
    <row r="4" spans="1:39" ht="38.25">
      <c r="A4" s="53" t="s">
        <v>2</v>
      </c>
      <c r="B4" s="54" t="s">
        <v>3</v>
      </c>
      <c r="C4" s="53" t="s">
        <v>4</v>
      </c>
      <c r="D4" s="53" t="s">
        <v>5</v>
      </c>
      <c r="E4" s="55" t="s">
        <v>32</v>
      </c>
      <c r="F4" s="55" t="s">
        <v>328</v>
      </c>
      <c r="G4" s="55" t="s">
        <v>330</v>
      </c>
      <c r="H4" s="55" t="s">
        <v>331</v>
      </c>
      <c r="I4" s="56" t="s">
        <v>11</v>
      </c>
      <c r="J4" s="56" t="s">
        <v>7</v>
      </c>
      <c r="K4" s="56" t="s">
        <v>8</v>
      </c>
      <c r="L4" s="56" t="s">
        <v>9</v>
      </c>
      <c r="M4" s="56" t="s">
        <v>10</v>
      </c>
      <c r="N4" s="56" t="s">
        <v>12</v>
      </c>
      <c r="O4" s="56" t="s">
        <v>6</v>
      </c>
      <c r="P4" s="56" t="s">
        <v>345</v>
      </c>
      <c r="Q4" s="56" t="s">
        <v>346</v>
      </c>
      <c r="R4" s="56" t="s">
        <v>337</v>
      </c>
      <c r="S4" s="56" t="s">
        <v>339</v>
      </c>
      <c r="U4" s="54" t="s">
        <v>18</v>
      </c>
      <c r="V4" s="54" t="s">
        <v>2</v>
      </c>
      <c r="W4" s="54" t="s">
        <v>19</v>
      </c>
      <c r="X4" s="54" t="s">
        <v>20</v>
      </c>
      <c r="Y4" s="54" t="s">
        <v>21</v>
      </c>
      <c r="Z4" s="54" t="s">
        <v>22</v>
      </c>
      <c r="AA4" s="54" t="s">
        <v>23</v>
      </c>
      <c r="AB4" s="54" t="s">
        <v>24</v>
      </c>
    </row>
    <row r="5" spans="1:39" ht="38.25" customHeight="1">
      <c r="A5" s="57" t="s">
        <v>13</v>
      </c>
      <c r="B5" s="57" t="s">
        <v>14</v>
      </c>
      <c r="C5" s="57" t="s">
        <v>15</v>
      </c>
      <c r="D5" s="57" t="s">
        <v>16</v>
      </c>
      <c r="E5" s="58" t="s">
        <v>33</v>
      </c>
      <c r="F5" s="58"/>
      <c r="G5" s="58"/>
      <c r="H5" s="58"/>
      <c r="I5" s="59"/>
      <c r="J5" s="60" t="s">
        <v>321</v>
      </c>
      <c r="K5" s="60" t="s">
        <v>322</v>
      </c>
      <c r="L5" s="61" t="s">
        <v>323</v>
      </c>
      <c r="M5" s="59" t="s">
        <v>31</v>
      </c>
      <c r="N5" s="59"/>
      <c r="O5" s="62" t="s">
        <v>0</v>
      </c>
      <c r="P5" s="59"/>
      <c r="Q5" s="104"/>
      <c r="R5" s="104"/>
      <c r="S5" s="59"/>
      <c r="U5" s="63" t="s">
        <v>25</v>
      </c>
      <c r="V5" s="63" t="s">
        <v>26</v>
      </c>
      <c r="W5" s="63" t="s">
        <v>14</v>
      </c>
      <c r="X5" s="63" t="s">
        <v>27</v>
      </c>
      <c r="Y5" s="63" t="s">
        <v>28</v>
      </c>
      <c r="Z5" s="63" t="s">
        <v>35</v>
      </c>
      <c r="AA5" s="63" t="s">
        <v>29</v>
      </c>
      <c r="AB5" s="63" t="s">
        <v>30</v>
      </c>
    </row>
    <row r="6" spans="1:39">
      <c r="A6" s="64" t="str">
        <f>V6</f>
        <v>CHCSELC_01_Rad</v>
      </c>
      <c r="B6" s="64" t="str">
        <f>W6</f>
        <v>New commercial - CS Space Heat ELC Electric radiator</v>
      </c>
      <c r="C6" s="64" t="s">
        <v>309</v>
      </c>
      <c r="D6" s="78" t="s">
        <v>319</v>
      </c>
      <c r="E6" s="79">
        <f>IF(Raw_CH!D30=0,"",Raw_CH!D30)</f>
        <v>0.93</v>
      </c>
      <c r="F6" s="79" t="str">
        <f>IF(Raw_CH!H30=0,"",Raw_CH!H30)</f>
        <v/>
      </c>
      <c r="G6" s="79" t="str">
        <f>IF(Raw_CH!J30=0,"",Raw_CH!J30)</f>
        <v/>
      </c>
      <c r="H6" s="79" t="str">
        <f>IF(Raw_CH!F30=0,"",Raw_CH!F30)</f>
        <v/>
      </c>
      <c r="I6" s="80">
        <v>2013</v>
      </c>
      <c r="J6" s="81">
        <f>Raw_CH!L30</f>
        <v>180</v>
      </c>
      <c r="K6" s="82">
        <f>Raw_CH!M30</f>
        <v>1</v>
      </c>
      <c r="L6" s="83">
        <f>Raw_CH!C30</f>
        <v>0.01</v>
      </c>
      <c r="M6" s="80">
        <f>Raw_CH!N30</f>
        <v>20</v>
      </c>
      <c r="N6" s="65">
        <f>Raw_CH!O30</f>
        <v>31.536000000000001</v>
      </c>
      <c r="O6" s="79">
        <f>Raw_CH!K30</f>
        <v>0.15</v>
      </c>
      <c r="P6" s="84" t="str">
        <f>IF(Raw_CH!R30=0,"",Raw_CH!R30)</f>
        <v/>
      </c>
      <c r="Q6" s="84" t="str">
        <f>IF(Raw_CH!S30=0,"",Raw_CH!S30)</f>
        <v/>
      </c>
      <c r="R6" s="84" t="str">
        <f>IF(Raw_CH!T30=0,"",Raw_CH!T30)</f>
        <v/>
      </c>
      <c r="S6" s="84" t="str">
        <f>IF(Raw_CH!Q30=0,"",Raw_CH!Q30)</f>
        <v/>
      </c>
      <c r="U6" s="47" t="s">
        <v>286</v>
      </c>
      <c r="V6" s="158" t="s">
        <v>492</v>
      </c>
      <c r="W6" s="47" t="str">
        <f t="shared" ref="W6:W7" si="0">"New commercial - CS Space Heat "&amp;RIGHT(C6,3)&amp;" "&amp;AD6</f>
        <v>New commercial - CS Space Heat ELC Electric radiator</v>
      </c>
      <c r="X6" s="47" t="s">
        <v>34</v>
      </c>
      <c r="Y6" s="47" t="s">
        <v>1</v>
      </c>
      <c r="Z6" s="85"/>
      <c r="AD6" s="47" t="s">
        <v>310</v>
      </c>
    </row>
    <row r="7" spans="1:39">
      <c r="A7" s="86" t="str">
        <f t="shared" ref="A7:A43" si="1">V7</f>
        <v>CHCSELC_02_Boi</v>
      </c>
      <c r="B7" s="66" t="str">
        <f t="shared" ref="B7:B43" si="2">W7</f>
        <v>New commercial - CS Space Heat ELC Electric boiler</v>
      </c>
      <c r="C7" s="67" t="s">
        <v>309</v>
      </c>
      <c r="D7" s="86" t="s">
        <v>319</v>
      </c>
      <c r="E7" s="87">
        <f>IF(Raw_CH!D31=0,"",Raw_CH!D31)</f>
        <v>0.88349999999999995</v>
      </c>
      <c r="F7" s="87" t="str">
        <f>IF(Raw_CH!H31=0,"",Raw_CH!H31)</f>
        <v/>
      </c>
      <c r="G7" s="87" t="str">
        <f>IF(Raw_CH!J31=0,"",Raw_CH!J31)</f>
        <v/>
      </c>
      <c r="H7" s="87" t="str">
        <f>IF(Raw_CH!F31=0,"",Raw_CH!F31)</f>
        <v/>
      </c>
      <c r="I7" s="88">
        <v>2013</v>
      </c>
      <c r="J7" s="81">
        <f>Raw_CH!L31</f>
        <v>220</v>
      </c>
      <c r="K7" s="82">
        <f>Raw_CH!M31</f>
        <v>2</v>
      </c>
      <c r="L7" s="89">
        <f>Raw_CH!C31</f>
        <v>0.01</v>
      </c>
      <c r="M7" s="88">
        <f>Raw_CH!N31</f>
        <v>20</v>
      </c>
      <c r="N7" s="68">
        <f>Raw_CH!O31</f>
        <v>31.536000000000001</v>
      </c>
      <c r="O7" s="87">
        <f>Raw_CH!K31</f>
        <v>0.15</v>
      </c>
      <c r="P7" s="90" t="str">
        <f>IF(Raw_CH!R31=0,"",Raw_CH!R31)</f>
        <v/>
      </c>
      <c r="Q7" s="90" t="str">
        <f>IF(Raw_CH!S31=0,"",Raw_CH!S31)</f>
        <v/>
      </c>
      <c r="R7" s="90" t="str">
        <f>IF(Raw_CH!T31=0,"",Raw_CH!T31)</f>
        <v/>
      </c>
      <c r="S7" s="90" t="str">
        <f>IF(Raw_CH!Q31=0,"",Raw_CH!Q31)</f>
        <v/>
      </c>
      <c r="V7" s="158" t="s">
        <v>493</v>
      </c>
      <c r="W7" s="47" t="str">
        <f t="shared" si="0"/>
        <v>New commercial - CS Space Heat ELC Electric boiler</v>
      </c>
      <c r="X7" s="47" t="s">
        <v>34</v>
      </c>
      <c r="Y7" s="47" t="s">
        <v>1</v>
      </c>
      <c r="Z7" s="85"/>
      <c r="AD7" s="47" t="s">
        <v>301</v>
      </c>
    </row>
    <row r="8" spans="1:39">
      <c r="A8" s="86" t="str">
        <f t="shared" si="1"/>
        <v>CHCSELC_03_HP</v>
      </c>
      <c r="B8" s="66" t="str">
        <f t="shared" si="2"/>
        <v>New commercial - CS Space Heat ELC Air heat pump with electric boiler</v>
      </c>
      <c r="C8" s="67" t="s">
        <v>361</v>
      </c>
      <c r="D8" s="86" t="s">
        <v>319</v>
      </c>
      <c r="E8" s="87">
        <f>IF(Raw_CH!D32=0,"",Raw_CH!D32)</f>
        <v>0.93</v>
      </c>
      <c r="F8" s="87" t="str">
        <f>IF(Raw_CH!H32=0,"",Raw_CH!H32)</f>
        <v/>
      </c>
      <c r="G8" s="87" t="str">
        <f>IF(Raw_CH!J32=0,"",Raw_CH!J32)</f>
        <v/>
      </c>
      <c r="H8" s="87" t="str">
        <f>IF(Raw_CH!F32=0,"",Raw_CH!F32)</f>
        <v/>
      </c>
      <c r="I8" s="88">
        <v>2013</v>
      </c>
      <c r="J8" s="81">
        <f>Raw_CH!L32</f>
        <v>600</v>
      </c>
      <c r="K8" s="82">
        <f>Raw_CH!M32</f>
        <v>5</v>
      </c>
      <c r="L8" s="89">
        <f>Raw_CH!C32</f>
        <v>0.01</v>
      </c>
      <c r="M8" s="88">
        <f>Raw_CH!N32</f>
        <v>20</v>
      </c>
      <c r="N8" s="68">
        <f>Raw_CH!O32</f>
        <v>31.536000000000001</v>
      </c>
      <c r="O8" s="87">
        <f>Raw_CH!K32</f>
        <v>0.15</v>
      </c>
      <c r="P8" s="90">
        <f>IF(Raw_CH!R32=0,"",Raw_CH!R32)</f>
        <v>0.69696969696969702</v>
      </c>
      <c r="Q8" s="90" t="str">
        <f>IF(Raw_CH!S32=0,"",Raw_CH!S32)</f>
        <v/>
      </c>
      <c r="R8" s="90" t="str">
        <f>IF(Raw_CH!T32=0,"",Raw_CH!T32)</f>
        <v/>
      </c>
      <c r="S8" s="90" t="str">
        <f>IF(Raw_CH!Q32=0,"",Raw_CH!Q32)</f>
        <v/>
      </c>
      <c r="V8" s="158" t="s">
        <v>494</v>
      </c>
      <c r="W8" s="47" t="str">
        <f t="shared" ref="W8:W20" si="3">"New commercial - CS Space Heat "&amp;RIGHT(C8,3)&amp;" "&amp;AD8</f>
        <v>New commercial - CS Space Heat ELC Air heat pump with electric boiler</v>
      </c>
      <c r="X8" s="47" t="s">
        <v>34</v>
      </c>
      <c r="Y8" s="47" t="s">
        <v>1</v>
      </c>
      <c r="Z8" s="85"/>
      <c r="AD8" s="47" t="s">
        <v>302</v>
      </c>
      <c r="AG8" s="69"/>
    </row>
    <row r="9" spans="1:39">
      <c r="A9" s="86" t="str">
        <f t="shared" si="1"/>
        <v>CHCSELC_04_DHP</v>
      </c>
      <c r="B9" s="66" t="str">
        <f t="shared" si="2"/>
        <v>New commercial - CS Space Heat ELC Air heat pump with electric boiler.HeatCool</v>
      </c>
      <c r="C9" s="67" t="s">
        <v>361</v>
      </c>
      <c r="D9" s="86" t="s">
        <v>324</v>
      </c>
      <c r="E9" s="87" t="str">
        <f>IF(Raw_CH!D33=0,"",Raw_CH!D33)</f>
        <v/>
      </c>
      <c r="F9" s="87">
        <f>IF(Raw_CH!H33=0,"",Raw_CH!H33)</f>
        <v>0.93</v>
      </c>
      <c r="G9" s="87" t="str">
        <f>IF(Raw_CH!J33=0,"",Raw_CH!J33)</f>
        <v/>
      </c>
      <c r="H9" s="87">
        <f>IF(Raw_CH!F33=0,"",Raw_CH!F33)</f>
        <v>1</v>
      </c>
      <c r="I9" s="88">
        <v>2013</v>
      </c>
      <c r="J9" s="81">
        <f>Raw_CH!L33</f>
        <v>600</v>
      </c>
      <c r="K9" s="82">
        <f>Raw_CH!M33</f>
        <v>5</v>
      </c>
      <c r="L9" s="89">
        <f>Raw_CH!C33</f>
        <v>0.01</v>
      </c>
      <c r="M9" s="88">
        <f>Raw_CH!N33</f>
        <v>20</v>
      </c>
      <c r="N9" s="68">
        <f>Raw_CH!O33</f>
        <v>31.536000000000001</v>
      </c>
      <c r="O9" s="87">
        <f>Raw_CH!K33</f>
        <v>0.15</v>
      </c>
      <c r="P9" s="90">
        <f>IF(Raw_CH!R33=0,"",Raw_CH!R33)</f>
        <v>0.69696969696969702</v>
      </c>
      <c r="Q9" s="90" t="str">
        <f>IF(Raw_CH!S33=0,"",Raw_CH!S33)</f>
        <v/>
      </c>
      <c r="R9" s="90" t="str">
        <f>IF(Raw_CH!T33=0,"",Raw_CH!T33)</f>
        <v/>
      </c>
      <c r="S9" s="90" t="str">
        <f>IF(Raw_CH!Q33=0,"",Raw_CH!Q33)</f>
        <v/>
      </c>
      <c r="V9" s="158" t="s">
        <v>495</v>
      </c>
      <c r="W9" s="47" t="str">
        <f t="shared" si="3"/>
        <v>New commercial - CS Space Heat ELC Air heat pump with electric boiler.HeatCool</v>
      </c>
      <c r="X9" s="47" t="s">
        <v>34</v>
      </c>
      <c r="Y9" s="47" t="s">
        <v>1</v>
      </c>
      <c r="Z9" s="85"/>
      <c r="AD9" s="47" t="s">
        <v>303</v>
      </c>
      <c r="AG9" s="70"/>
    </row>
    <row r="10" spans="1:39">
      <c r="A10" s="86" t="str">
        <f t="shared" si="1"/>
        <v>CHCSELC_05_HP</v>
      </c>
      <c r="B10" s="66" t="str">
        <f t="shared" si="2"/>
        <v>New commercial - CS Space Heat ELC Adv Air heat pump with electric boiler</v>
      </c>
      <c r="C10" s="67" t="s">
        <v>361</v>
      </c>
      <c r="D10" s="86" t="s">
        <v>319</v>
      </c>
      <c r="E10" s="87">
        <f>IF(Raw_CH!D34=0,"",Raw_CH!D34)</f>
        <v>0.93</v>
      </c>
      <c r="F10" s="87" t="str">
        <f>IF(Raw_CH!H34=0,"",Raw_CH!H34)</f>
        <v/>
      </c>
      <c r="G10" s="87" t="str">
        <f>IF(Raw_CH!J34=0,"",Raw_CH!J34)</f>
        <v/>
      </c>
      <c r="H10" s="87" t="str">
        <f>IF(Raw_CH!F34=0,"",Raw_CH!F34)</f>
        <v/>
      </c>
      <c r="I10" s="88">
        <v>2013</v>
      </c>
      <c r="J10" s="81">
        <f>Raw_CH!L34</f>
        <v>1200</v>
      </c>
      <c r="K10" s="82">
        <f>Raw_CH!M34</f>
        <v>5</v>
      </c>
      <c r="L10" s="89">
        <f>Raw_CH!C34</f>
        <v>0.01</v>
      </c>
      <c r="M10" s="88">
        <f>Raw_CH!N34</f>
        <v>20</v>
      </c>
      <c r="N10" s="68">
        <f>Raw_CH!O34</f>
        <v>31.536000000000001</v>
      </c>
      <c r="O10" s="87">
        <f>Raw_CH!K34</f>
        <v>0.15</v>
      </c>
      <c r="P10" s="90">
        <f>IF(Raw_CH!R34=0,"",Raw_CH!R34)</f>
        <v>0.79166666666666696</v>
      </c>
      <c r="Q10" s="90" t="str">
        <f>IF(Raw_CH!S34=0,"",Raw_CH!S34)</f>
        <v/>
      </c>
      <c r="R10" s="90" t="str">
        <f>IF(Raw_CH!T34=0,"",Raw_CH!T34)</f>
        <v/>
      </c>
      <c r="S10" s="90" t="str">
        <f>IF(Raw_CH!Q34=0,"",Raw_CH!Q34)</f>
        <v/>
      </c>
      <c r="V10" s="158" t="s">
        <v>496</v>
      </c>
      <c r="W10" s="47" t="str">
        <f t="shared" si="3"/>
        <v>New commercial - CS Space Heat ELC Adv Air heat pump with electric boiler</v>
      </c>
      <c r="X10" s="47" t="s">
        <v>34</v>
      </c>
      <c r="Y10" s="47" t="s">
        <v>1</v>
      </c>
      <c r="Z10" s="85"/>
      <c r="AD10" s="47" t="s">
        <v>304</v>
      </c>
    </row>
    <row r="11" spans="1:39">
      <c r="A11" s="86" t="str">
        <f t="shared" si="1"/>
        <v>CHCSELC_06_DHP</v>
      </c>
      <c r="B11" s="66" t="str">
        <f t="shared" si="2"/>
        <v>New commercial - CS Space Heat ELC Adv Air heat pump with electric boiler.HeatCool</v>
      </c>
      <c r="C11" s="67" t="s">
        <v>361</v>
      </c>
      <c r="D11" s="86" t="s">
        <v>324</v>
      </c>
      <c r="E11" s="87" t="str">
        <f>IF(Raw_CH!D35=0,"",Raw_CH!D35)</f>
        <v/>
      </c>
      <c r="F11" s="87">
        <f>IF(Raw_CH!H35=0,"",Raw_CH!H35)</f>
        <v>0.93</v>
      </c>
      <c r="G11" s="87" t="str">
        <f>IF(Raw_CH!J35=0,"",Raw_CH!J35)</f>
        <v/>
      </c>
      <c r="H11" s="87">
        <f>IF(Raw_CH!F35=0,"",Raw_CH!F35)</f>
        <v>1</v>
      </c>
      <c r="I11" s="88">
        <v>2013</v>
      </c>
      <c r="J11" s="81">
        <f>Raw_CH!L35</f>
        <v>1200</v>
      </c>
      <c r="K11" s="82">
        <f>Raw_CH!M35</f>
        <v>20</v>
      </c>
      <c r="L11" s="89">
        <f>Raw_CH!C35</f>
        <v>0.01</v>
      </c>
      <c r="M11" s="88">
        <f>Raw_CH!N35</f>
        <v>20</v>
      </c>
      <c r="N11" s="68">
        <f>Raw_CH!O35</f>
        <v>31.536000000000001</v>
      </c>
      <c r="O11" s="87">
        <f>Raw_CH!K35</f>
        <v>0.15</v>
      </c>
      <c r="P11" s="90">
        <f>IF(Raw_CH!R35=0,"",Raw_CH!R35)</f>
        <v>0.82758620689655205</v>
      </c>
      <c r="Q11" s="90" t="str">
        <f>IF(Raw_CH!S35=0,"",Raw_CH!S35)</f>
        <v/>
      </c>
      <c r="R11" s="90" t="str">
        <f>IF(Raw_CH!T35=0,"",Raw_CH!T35)</f>
        <v/>
      </c>
      <c r="S11" s="90" t="str">
        <f>IF(Raw_CH!Q35=0,"",Raw_CH!Q35)</f>
        <v/>
      </c>
      <c r="V11" s="158" t="s">
        <v>497</v>
      </c>
      <c r="W11" s="47" t="str">
        <f t="shared" si="3"/>
        <v>New commercial - CS Space Heat ELC Adv Air heat pump with electric boiler.HeatCool</v>
      </c>
      <c r="X11" s="47" t="s">
        <v>34</v>
      </c>
      <c r="Y11" s="47" t="s">
        <v>1</v>
      </c>
      <c r="Z11" s="85"/>
      <c r="AD11" s="47" t="s">
        <v>305</v>
      </c>
      <c r="AF11" s="72"/>
      <c r="AG11" s="71"/>
      <c r="AH11" s="72"/>
      <c r="AI11" s="72"/>
      <c r="AJ11" s="72"/>
      <c r="AK11" s="72"/>
      <c r="AL11" s="72"/>
      <c r="AM11" s="72"/>
    </row>
    <row r="12" spans="1:39">
      <c r="A12" s="86" t="str">
        <f t="shared" si="1"/>
        <v>CHCSELC_07_HP</v>
      </c>
      <c r="B12" s="66" t="str">
        <f t="shared" si="2"/>
        <v>New commercial - CS Space Heat ELC Ground heat pump with electric boiler</v>
      </c>
      <c r="C12" s="67" t="s">
        <v>362</v>
      </c>
      <c r="D12" s="86" t="s">
        <v>319</v>
      </c>
      <c r="E12" s="87">
        <f>IF(Raw_CH!D36=0,"",Raw_CH!D36)</f>
        <v>0.93</v>
      </c>
      <c r="F12" s="87" t="str">
        <f>IF(Raw_CH!H36=0,"",Raw_CH!H36)</f>
        <v/>
      </c>
      <c r="G12" s="87" t="str">
        <f>IF(Raw_CH!J36=0,"",Raw_CH!J36)</f>
        <v/>
      </c>
      <c r="H12" s="87" t="str">
        <f>IF(Raw_CH!F36=0,"",Raw_CH!F36)</f>
        <v/>
      </c>
      <c r="I12" s="88">
        <v>2013</v>
      </c>
      <c r="J12" s="81">
        <f>Raw_CH!L36</f>
        <v>700</v>
      </c>
      <c r="K12" s="82">
        <f>Raw_CH!M36</f>
        <v>10</v>
      </c>
      <c r="L12" s="89">
        <f>Raw_CH!C36</f>
        <v>0.01</v>
      </c>
      <c r="M12" s="88">
        <f>Raw_CH!N36</f>
        <v>20</v>
      </c>
      <c r="N12" s="68">
        <f>Raw_CH!O36</f>
        <v>31.536000000000001</v>
      </c>
      <c r="O12" s="87">
        <f>Raw_CH!K36</f>
        <v>0.15</v>
      </c>
      <c r="P12" s="90" t="str">
        <f>IF(Raw_CH!R36=0,"",Raw_CH!R36)</f>
        <v/>
      </c>
      <c r="Q12" s="90">
        <f>IF(Raw_CH!S36=0,"",Raw_CH!S36)</f>
        <v>0.8</v>
      </c>
      <c r="R12" s="90" t="str">
        <f>IF(Raw_CH!T36=0,"",Raw_CH!T36)</f>
        <v/>
      </c>
      <c r="S12" s="90" t="str">
        <f>IF(Raw_CH!Q36=0,"",Raw_CH!Q36)</f>
        <v/>
      </c>
      <c r="V12" s="158" t="s">
        <v>498</v>
      </c>
      <c r="W12" s="47" t="str">
        <f t="shared" si="3"/>
        <v>New commercial - CS Space Heat ELC Ground heat pump with electric boiler</v>
      </c>
      <c r="X12" s="47" t="s">
        <v>34</v>
      </c>
      <c r="Y12" s="47" t="s">
        <v>1</v>
      </c>
      <c r="Z12" s="85"/>
      <c r="AD12" s="47" t="s">
        <v>287</v>
      </c>
      <c r="AF12" s="72"/>
      <c r="AG12" s="72"/>
      <c r="AH12" s="72"/>
      <c r="AI12" s="72"/>
      <c r="AJ12" s="72"/>
      <c r="AK12" s="72"/>
      <c r="AL12" s="72"/>
      <c r="AM12" s="72"/>
    </row>
    <row r="13" spans="1:39">
      <c r="A13" s="86" t="str">
        <f t="shared" si="1"/>
        <v>CHCSELC_08_DHP</v>
      </c>
      <c r="B13" s="67" t="str">
        <f t="shared" si="2"/>
        <v>New commercial - CS Space Heat ELC Ground heat pump with electric boiler.HeatCool</v>
      </c>
      <c r="C13" s="67" t="s">
        <v>362</v>
      </c>
      <c r="D13" s="86" t="s">
        <v>324</v>
      </c>
      <c r="E13" s="87" t="str">
        <f>IF(Raw_CH!D37=0,"",Raw_CH!D37)</f>
        <v/>
      </c>
      <c r="F13" s="87">
        <f>IF(Raw_CH!H37=0,"",Raw_CH!H37)</f>
        <v>0.93</v>
      </c>
      <c r="G13" s="87" t="str">
        <f>IF(Raw_CH!J37=0,"",Raw_CH!J37)</f>
        <v/>
      </c>
      <c r="H13" s="87">
        <f>IF(Raw_CH!F37=0,"",Raw_CH!F37)</f>
        <v>1</v>
      </c>
      <c r="I13" s="88">
        <v>2013</v>
      </c>
      <c r="J13" s="81">
        <f>Raw_CH!L37</f>
        <v>700</v>
      </c>
      <c r="K13" s="82">
        <f>Raw_CH!M37</f>
        <v>10</v>
      </c>
      <c r="L13" s="89">
        <f>Raw_CH!C37</f>
        <v>0.01</v>
      </c>
      <c r="M13" s="88">
        <f>Raw_CH!N37</f>
        <v>20</v>
      </c>
      <c r="N13" s="68">
        <f>Raw_CH!O37</f>
        <v>31.536000000000001</v>
      </c>
      <c r="O13" s="87">
        <f>Raw_CH!K37</f>
        <v>0.15</v>
      </c>
      <c r="P13" s="90" t="str">
        <f>IF(Raw_CH!R37=0,"",Raw_CH!R37)</f>
        <v/>
      </c>
      <c r="Q13" s="90">
        <f>IF(Raw_CH!S37=0,"",Raw_CH!S37)</f>
        <v>0.8</v>
      </c>
      <c r="R13" s="90" t="str">
        <f>IF(Raw_CH!T37=0,"",Raw_CH!T37)</f>
        <v/>
      </c>
      <c r="S13" s="90" t="str">
        <f>IF(Raw_CH!Q37=0,"",Raw_CH!Q37)</f>
        <v/>
      </c>
      <c r="V13" s="158" t="s">
        <v>499</v>
      </c>
      <c r="W13" s="47" t="str">
        <f t="shared" si="3"/>
        <v>New commercial - CS Space Heat ELC Ground heat pump with electric boiler.HeatCool</v>
      </c>
      <c r="X13" s="47" t="s">
        <v>34</v>
      </c>
      <c r="Y13" s="47" t="s">
        <v>1</v>
      </c>
      <c r="Z13" s="85"/>
      <c r="AD13" s="47" t="s">
        <v>306</v>
      </c>
      <c r="AF13" s="72"/>
      <c r="AG13" s="72"/>
      <c r="AH13" s="72"/>
      <c r="AI13" s="72"/>
      <c r="AJ13" s="72"/>
      <c r="AK13" s="72"/>
      <c r="AL13" s="72"/>
      <c r="AM13" s="72"/>
    </row>
    <row r="14" spans="1:39">
      <c r="A14" s="86" t="str">
        <f t="shared" si="1"/>
        <v>*CHCSFCH_01</v>
      </c>
      <c r="B14" s="67" t="str">
        <f t="shared" si="2"/>
        <v>New commercial - CS Space Heat HET FC output to Heat demand</v>
      </c>
      <c r="C14" s="238" t="s">
        <v>311</v>
      </c>
      <c r="D14" s="86" t="s">
        <v>319</v>
      </c>
      <c r="E14" s="87">
        <f>IF(Raw_CH!D38=0,"",Raw_CH!D38)</f>
        <v>0.93</v>
      </c>
      <c r="F14" s="87" t="str">
        <f>IF(Raw_CH!H38=0,"",Raw_CH!H38)</f>
        <v/>
      </c>
      <c r="G14" s="87" t="str">
        <f>IF(Raw_CH!J38=0,"",Raw_CH!J38)</f>
        <v/>
      </c>
      <c r="H14" s="87" t="str">
        <f>IF(Raw_CH!F38=0,"",Raw_CH!F38)</f>
        <v/>
      </c>
      <c r="I14" s="88">
        <v>2013</v>
      </c>
      <c r="J14" s="81">
        <f>Raw_CH!L38</f>
        <v>0.01</v>
      </c>
      <c r="K14" s="82">
        <f>Raw_CH!M38</f>
        <v>0</v>
      </c>
      <c r="L14" s="89">
        <f>Raw_CH!C38</f>
        <v>0.01</v>
      </c>
      <c r="M14" s="88">
        <f>Raw_CH!N38</f>
        <v>20</v>
      </c>
      <c r="N14" s="68">
        <f>Raw_CH!O38</f>
        <v>31.536000000000001</v>
      </c>
      <c r="O14" s="87">
        <f>Raw_CH!K38</f>
        <v>0.15</v>
      </c>
      <c r="P14" s="90" t="str">
        <f>IF(Raw_CH!R38=0,"",Raw_CH!R38)</f>
        <v/>
      </c>
      <c r="Q14" s="90" t="str">
        <f>IF(Raw_CH!S38=0,"",Raw_CH!S38)</f>
        <v/>
      </c>
      <c r="R14" s="90" t="str">
        <f>IF(Raw_CH!T38=0,"",Raw_CH!T38)</f>
        <v/>
      </c>
      <c r="S14" s="90" t="str">
        <f>IF(Raw_CH!Q38=0,"",Raw_CH!Q38)</f>
        <v/>
      </c>
      <c r="V14" s="158" t="s">
        <v>433</v>
      </c>
      <c r="W14" s="47" t="str">
        <f t="shared" si="3"/>
        <v>New commercial - CS Space Heat HET FC output to Heat demand</v>
      </c>
      <c r="X14" s="47" t="s">
        <v>34</v>
      </c>
      <c r="Y14" s="47" t="s">
        <v>1</v>
      </c>
      <c r="Z14" s="85"/>
      <c r="AD14" s="47" t="s">
        <v>307</v>
      </c>
      <c r="AF14" s="72"/>
      <c r="AG14" s="72"/>
      <c r="AH14" s="72"/>
      <c r="AI14" s="72"/>
      <c r="AJ14" s="72"/>
      <c r="AK14" s="72"/>
      <c r="AL14" s="72"/>
      <c r="AM14" s="72"/>
    </row>
    <row r="15" spans="1:39">
      <c r="A15" s="86" t="str">
        <f t="shared" si="1"/>
        <v>CHCSGAS_01_Boi</v>
      </c>
      <c r="B15" s="67" t="str">
        <f t="shared" si="2"/>
        <v>New commercial - CS Space Heat GAS Natural gas boiler</v>
      </c>
      <c r="C15" s="67" t="s">
        <v>312</v>
      </c>
      <c r="D15" s="86" t="s">
        <v>319</v>
      </c>
      <c r="E15" s="87">
        <f>IF(Raw_CH!D39=0,"",Raw_CH!D39)</f>
        <v>0.81840000000000002</v>
      </c>
      <c r="F15" s="87" t="str">
        <f>IF(Raw_CH!H39=0,"",Raw_CH!H39)</f>
        <v/>
      </c>
      <c r="G15" s="87" t="str">
        <f>IF(Raw_CH!J39=0,"",Raw_CH!J39)</f>
        <v/>
      </c>
      <c r="H15" s="87" t="str">
        <f>IF(Raw_CH!F39=0,"",Raw_CH!F39)</f>
        <v/>
      </c>
      <c r="I15" s="88">
        <v>2013</v>
      </c>
      <c r="J15" s="82">
        <f>Raw_CH!L39</f>
        <v>109</v>
      </c>
      <c r="K15" s="82">
        <f>Raw_CH!M39</f>
        <v>7.3</v>
      </c>
      <c r="L15" s="89">
        <f>Raw_CH!C39</f>
        <v>0.01</v>
      </c>
      <c r="M15" s="88">
        <f>Raw_CH!N39</f>
        <v>20</v>
      </c>
      <c r="N15" s="68">
        <f>Raw_CH!O39</f>
        <v>31.536000000000001</v>
      </c>
      <c r="O15" s="87">
        <f>Raw_CH!K39</f>
        <v>0.15</v>
      </c>
      <c r="P15" s="90" t="str">
        <f>IF(Raw_CH!R39=0,"",Raw_CH!R39)</f>
        <v/>
      </c>
      <c r="Q15" s="90" t="str">
        <f>IF(Raw_CH!S39=0,"",Raw_CH!S39)</f>
        <v/>
      </c>
      <c r="R15" s="90" t="str">
        <f>IF(Raw_CH!T39=0,"",Raw_CH!T39)</f>
        <v/>
      </c>
      <c r="S15" s="90" t="str">
        <f>IF(Raw_CH!Q39=0,"",Raw_CH!Q39)</f>
        <v/>
      </c>
      <c r="V15" s="158" t="s">
        <v>500</v>
      </c>
      <c r="W15" s="47" t="str">
        <f t="shared" si="3"/>
        <v>New commercial - CS Space Heat GAS Natural gas boiler</v>
      </c>
      <c r="X15" s="47" t="s">
        <v>34</v>
      </c>
      <c r="Y15" s="47" t="s">
        <v>1</v>
      </c>
      <c r="Z15" s="85"/>
      <c r="AD15" s="47" t="s">
        <v>288</v>
      </c>
      <c r="AF15" s="72"/>
      <c r="AG15" s="72"/>
      <c r="AH15" s="72"/>
      <c r="AI15" s="72"/>
      <c r="AJ15" s="72"/>
      <c r="AK15" s="72"/>
      <c r="AL15" s="72"/>
      <c r="AM15" s="72"/>
    </row>
    <row r="16" spans="1:39">
      <c r="A16" s="86" t="str">
        <f t="shared" si="1"/>
        <v>CHCSGAS_02_DBoi</v>
      </c>
      <c r="B16" s="67" t="str">
        <f t="shared" si="2"/>
        <v>New commercial - CS Space Heat GAS Natural gas boiler.HeatHotwater</v>
      </c>
      <c r="C16" s="67" t="s">
        <v>312</v>
      </c>
      <c r="D16" s="86" t="s">
        <v>325</v>
      </c>
      <c r="E16" s="87" t="str">
        <f>IF(Raw_CH!D40=0,"",Raw_CH!D40)</f>
        <v/>
      </c>
      <c r="F16" s="87">
        <f>IF(Raw_CH!H40=0,"",Raw_CH!H40)</f>
        <v>0.88349999999999995</v>
      </c>
      <c r="G16" s="87">
        <f>IF(Raw_CH!J40=0,"",Raw_CH!J40)</f>
        <v>0.59670000000000001</v>
      </c>
      <c r="H16" s="87" t="str">
        <f>IF(Raw_CH!F40=0,"",Raw_CH!F40)</f>
        <v/>
      </c>
      <c r="I16" s="88">
        <v>2013</v>
      </c>
      <c r="J16" s="82">
        <f>Raw_CH!L40</f>
        <v>119.9</v>
      </c>
      <c r="K16" s="82">
        <f>Raw_CH!M40</f>
        <v>4</v>
      </c>
      <c r="L16" s="89">
        <f>Raw_CH!C40</f>
        <v>0.01</v>
      </c>
      <c r="M16" s="88">
        <f>Raw_CH!N40</f>
        <v>20</v>
      </c>
      <c r="N16" s="68">
        <f>Raw_CH!O40</f>
        <v>31.536000000000001</v>
      </c>
      <c r="O16" s="87">
        <f>Raw_CH!K40</f>
        <v>0.16</v>
      </c>
      <c r="P16" s="90" t="str">
        <f>IF(Raw_CH!R40=0,"",Raw_CH!R40)</f>
        <v/>
      </c>
      <c r="Q16" s="90" t="str">
        <f>IF(Raw_CH!S40=0,"",Raw_CH!S40)</f>
        <v/>
      </c>
      <c r="R16" s="90" t="str">
        <f>IF(Raw_CH!T40=0,"",Raw_CH!T40)</f>
        <v/>
      </c>
      <c r="S16" s="90">
        <f>IF(Raw_CH!Q40=0,"",Raw_CH!Q40)</f>
        <v>0.6</v>
      </c>
      <c r="V16" s="158" t="s">
        <v>501</v>
      </c>
      <c r="W16" s="47" t="str">
        <f t="shared" si="3"/>
        <v>New commercial - CS Space Heat GAS Natural gas boiler.HeatHotwater</v>
      </c>
      <c r="X16" s="47" t="s">
        <v>34</v>
      </c>
      <c r="Y16" s="47" t="s">
        <v>1</v>
      </c>
      <c r="Z16" s="85"/>
      <c r="AD16" s="47" t="s">
        <v>289</v>
      </c>
    </row>
    <row r="17" spans="1:30">
      <c r="A17" s="86" t="str">
        <f t="shared" si="1"/>
        <v>CHCSGAS_03_Boi</v>
      </c>
      <c r="B17" s="66" t="str">
        <f t="shared" si="2"/>
        <v>New commercial - CS Space Heat GAS Natural gas boiler condensing</v>
      </c>
      <c r="C17" s="67" t="s">
        <v>312</v>
      </c>
      <c r="D17" s="86" t="s">
        <v>319</v>
      </c>
      <c r="E17" s="87">
        <f>IF(Raw_CH!D41=0,"",Raw_CH!D41)</f>
        <v>1.0229999999999999</v>
      </c>
      <c r="F17" s="87" t="str">
        <f>IF(Raw_CH!H41=0,"",Raw_CH!H41)</f>
        <v/>
      </c>
      <c r="G17" s="87" t="str">
        <f>IF(Raw_CH!J41=0,"",Raw_CH!J41)</f>
        <v/>
      </c>
      <c r="H17" s="87" t="str">
        <f>IF(Raw_CH!F41=0,"",Raw_CH!F41)</f>
        <v/>
      </c>
      <c r="I17" s="88">
        <v>2013</v>
      </c>
      <c r="J17" s="82">
        <f>Raw_CH!L41</f>
        <v>256</v>
      </c>
      <c r="K17" s="82">
        <f>Raw_CH!M41</f>
        <v>7.3</v>
      </c>
      <c r="L17" s="89">
        <f>Raw_CH!C41</f>
        <v>0.01</v>
      </c>
      <c r="M17" s="88">
        <f>Raw_CH!N41</f>
        <v>20</v>
      </c>
      <c r="N17" s="68">
        <f>Raw_CH!O41</f>
        <v>31.536000000000001</v>
      </c>
      <c r="O17" s="87">
        <f>Raw_CH!K41</f>
        <v>0.15</v>
      </c>
      <c r="P17" s="90" t="str">
        <f>IF(Raw_CH!R41=0,"",Raw_CH!R41)</f>
        <v/>
      </c>
      <c r="Q17" s="90" t="str">
        <f>IF(Raw_CH!S41=0,"",Raw_CH!S41)</f>
        <v/>
      </c>
      <c r="R17" s="90" t="str">
        <f>IF(Raw_CH!T41=0,"",Raw_CH!T41)</f>
        <v/>
      </c>
      <c r="S17" s="90" t="str">
        <f>IF(Raw_CH!Q41=0,"",Raw_CH!Q41)</f>
        <v/>
      </c>
      <c r="V17" s="158" t="s">
        <v>502</v>
      </c>
      <c r="W17" s="47" t="str">
        <f t="shared" si="3"/>
        <v>New commercial - CS Space Heat GAS Natural gas boiler condensing</v>
      </c>
      <c r="X17" s="47" t="s">
        <v>34</v>
      </c>
      <c r="Y17" s="47" t="s">
        <v>1</v>
      </c>
      <c r="Z17" s="85"/>
      <c r="AD17" s="47" t="s">
        <v>290</v>
      </c>
    </row>
    <row r="18" spans="1:30">
      <c r="A18" s="86" t="str">
        <f t="shared" si="1"/>
        <v>CHCSGAS_04_DBoi</v>
      </c>
      <c r="B18" s="66" t="str">
        <f t="shared" si="2"/>
        <v>New commercial - CS Space Heat GAS Natural gas boiler condensing.HeatHotwater</v>
      </c>
      <c r="C18" s="67" t="s">
        <v>312</v>
      </c>
      <c r="D18" s="86" t="s">
        <v>325</v>
      </c>
      <c r="E18" s="87" t="str">
        <f>IF(Raw_CH!D42=0,"",Raw_CH!D42)</f>
        <v/>
      </c>
      <c r="F18" s="87">
        <f>IF(Raw_CH!H42=0,"",Raw_CH!H42)</f>
        <v>0.99509999999999998</v>
      </c>
      <c r="G18" s="87">
        <f>IF(Raw_CH!J42=0,"",Raw_CH!J42)</f>
        <v>0.50467289719626196</v>
      </c>
      <c r="H18" s="87" t="str">
        <f>IF(Raw_CH!F42=0,"",Raw_CH!F42)</f>
        <v/>
      </c>
      <c r="I18" s="88">
        <v>2013</v>
      </c>
      <c r="J18" s="82">
        <f>Raw_CH!L42</f>
        <v>281.60000000000002</v>
      </c>
      <c r="K18" s="82">
        <f>Raw_CH!M42</f>
        <v>7.3</v>
      </c>
      <c r="L18" s="89">
        <f>Raw_CH!C42</f>
        <v>0.01</v>
      </c>
      <c r="M18" s="88">
        <f>Raw_CH!N42</f>
        <v>20</v>
      </c>
      <c r="N18" s="68">
        <f>Raw_CH!O42</f>
        <v>31.536000000000001</v>
      </c>
      <c r="O18" s="87">
        <f>Raw_CH!K42</f>
        <v>0.16</v>
      </c>
      <c r="P18" s="90" t="str">
        <f>IF(Raw_CH!R42=0,"",Raw_CH!R42)</f>
        <v/>
      </c>
      <c r="Q18" s="90" t="str">
        <f>IF(Raw_CH!S42=0,"",Raw_CH!S42)</f>
        <v/>
      </c>
      <c r="R18" s="90" t="str">
        <f>IF(Raw_CH!T42=0,"",Raw_CH!T42)</f>
        <v/>
      </c>
      <c r="S18" s="90">
        <f>IF(Raw_CH!Q42=0,"",Raw_CH!Q42)</f>
        <v>0.6</v>
      </c>
      <c r="V18" s="158" t="s">
        <v>503</v>
      </c>
      <c r="W18" s="47" t="str">
        <f t="shared" si="3"/>
        <v>New commercial - CS Space Heat GAS Natural gas boiler condensing.HeatHotwater</v>
      </c>
      <c r="X18" s="47" t="s">
        <v>34</v>
      </c>
      <c r="Y18" s="47" t="s">
        <v>1</v>
      </c>
      <c r="Z18" s="85"/>
      <c r="AD18" s="47" t="s">
        <v>291</v>
      </c>
    </row>
    <row r="19" spans="1:30">
      <c r="A19" s="86" t="str">
        <f t="shared" si="1"/>
        <v>CHCSGAS_05_HP</v>
      </c>
      <c r="B19" s="66" t="str">
        <f t="shared" si="2"/>
        <v>New commercial - CS Space Heat GAS Natural gas air heat pump</v>
      </c>
      <c r="C19" s="67" t="s">
        <v>343</v>
      </c>
      <c r="D19" s="86" t="s">
        <v>319</v>
      </c>
      <c r="E19" s="87">
        <f>IF(Raw_CH!D43=0,"",Raw_CH!D43)</f>
        <v>0.93</v>
      </c>
      <c r="F19" s="87" t="str">
        <f>IF(Raw_CH!H43=0,"",Raw_CH!H43)</f>
        <v/>
      </c>
      <c r="G19" s="87" t="str">
        <f>IF(Raw_CH!J43=0,"",Raw_CH!J43)</f>
        <v/>
      </c>
      <c r="H19" s="87" t="str">
        <f>IF(Raw_CH!F43=0,"",Raw_CH!F43)</f>
        <v/>
      </c>
      <c r="I19" s="88">
        <v>2013</v>
      </c>
      <c r="J19" s="82">
        <f>Raw_CH!L43</f>
        <v>509</v>
      </c>
      <c r="K19" s="82">
        <f>Raw_CH!M43</f>
        <v>9</v>
      </c>
      <c r="L19" s="89">
        <f>Raw_CH!C43</f>
        <v>0.01</v>
      </c>
      <c r="M19" s="88">
        <f>Raw_CH!N43</f>
        <v>20</v>
      </c>
      <c r="N19" s="68">
        <f>Raw_CH!O43</f>
        <v>31.536000000000001</v>
      </c>
      <c r="O19" s="87">
        <f>Raw_CH!K43</f>
        <v>0.15</v>
      </c>
      <c r="P19" s="90">
        <f>IF(Raw_CH!R43=0,"",Raw_CH!R43)</f>
        <v>0.42857142857142899</v>
      </c>
      <c r="Q19" s="90" t="str">
        <f>IF(Raw_CH!S43=0,"",Raw_CH!S43)</f>
        <v/>
      </c>
      <c r="R19" s="90" t="str">
        <f>IF(Raw_CH!T43=0,"",Raw_CH!T43)</f>
        <v/>
      </c>
      <c r="S19" s="90" t="str">
        <f>IF(Raw_CH!Q43=0,"",Raw_CH!Q43)</f>
        <v/>
      </c>
      <c r="V19" s="158" t="s">
        <v>504</v>
      </c>
      <c r="W19" s="47" t="str">
        <f t="shared" si="3"/>
        <v>New commercial - CS Space Heat GAS Natural gas air heat pump</v>
      </c>
      <c r="X19" s="47" t="s">
        <v>34</v>
      </c>
      <c r="Y19" s="47" t="s">
        <v>1</v>
      </c>
      <c r="Z19" s="85"/>
      <c r="AD19" s="158" t="s">
        <v>577</v>
      </c>
    </row>
    <row r="20" spans="1:30">
      <c r="A20" s="86" t="str">
        <f t="shared" si="1"/>
        <v>CHCSGAS_06_DHP</v>
      </c>
      <c r="B20" s="66" t="str">
        <f t="shared" si="2"/>
        <v>New commercial - CS Space Heat GAS Natural gas air heat pump.HeatCool</v>
      </c>
      <c r="C20" s="67" t="s">
        <v>343</v>
      </c>
      <c r="D20" s="86" t="s">
        <v>324</v>
      </c>
      <c r="E20" s="87" t="str">
        <f>IF(Raw_CH!D44=0,"",Raw_CH!D44)</f>
        <v/>
      </c>
      <c r="F20" s="87">
        <f>IF(Raw_CH!H44=0,"",Raw_CH!H44)</f>
        <v>0.93</v>
      </c>
      <c r="G20" s="87" t="str">
        <f>IF(Raw_CH!J44=0,"",Raw_CH!J44)</f>
        <v/>
      </c>
      <c r="H20" s="87">
        <f>IF(Raw_CH!F44=0,"",Raw_CH!F44)</f>
        <v>1</v>
      </c>
      <c r="I20" s="88">
        <v>2013</v>
      </c>
      <c r="J20" s="82">
        <f>Raw_CH!L44</f>
        <v>509</v>
      </c>
      <c r="K20" s="82">
        <f>Raw_CH!M44</f>
        <v>9</v>
      </c>
      <c r="L20" s="89">
        <f>Raw_CH!C44</f>
        <v>0.01</v>
      </c>
      <c r="M20" s="88">
        <f>Raw_CH!N44</f>
        <v>20</v>
      </c>
      <c r="N20" s="68">
        <f>Raw_CH!O44</f>
        <v>31.536000000000001</v>
      </c>
      <c r="O20" s="87">
        <f>Raw_CH!K44</f>
        <v>0.15</v>
      </c>
      <c r="P20" s="90">
        <f>IF(Raw_CH!R44=0,"",Raw_CH!R44)</f>
        <v>0.42857142857142899</v>
      </c>
      <c r="Q20" s="90" t="str">
        <f>IF(Raw_CH!S44=0,"",Raw_CH!S44)</f>
        <v/>
      </c>
      <c r="R20" s="90" t="str">
        <f>IF(Raw_CH!T44=0,"",Raw_CH!T44)</f>
        <v/>
      </c>
      <c r="S20" s="90" t="str">
        <f>IF(Raw_CH!Q44=0,"",Raw_CH!Q44)</f>
        <v/>
      </c>
      <c r="V20" s="158" t="s">
        <v>505</v>
      </c>
      <c r="W20" s="47" t="str">
        <f t="shared" si="3"/>
        <v>New commercial - CS Space Heat GAS Natural gas air heat pump.HeatCool</v>
      </c>
      <c r="X20" s="47" t="s">
        <v>34</v>
      </c>
      <c r="Y20" s="47" t="s">
        <v>1</v>
      </c>
      <c r="Z20" s="85"/>
      <c r="AD20" s="158" t="s">
        <v>578</v>
      </c>
    </row>
    <row r="21" spans="1:30">
      <c r="A21" s="86" t="str">
        <f t="shared" si="1"/>
        <v>CHCSLPG_01_Boi</v>
      </c>
      <c r="B21" s="66" t="str">
        <f t="shared" si="2"/>
        <v>New commercial - CS Space Heat LPG boiler</v>
      </c>
      <c r="C21" s="66" t="s">
        <v>313</v>
      </c>
      <c r="D21" s="86" t="s">
        <v>319</v>
      </c>
      <c r="E21" s="87">
        <f>IF(Raw_CH!D45=0,"",Raw_CH!D45)</f>
        <v>0.79049999999999998</v>
      </c>
      <c r="F21" s="87" t="str">
        <f>IF(Raw_CH!H45=0,"",Raw_CH!H45)</f>
        <v/>
      </c>
      <c r="G21" s="87" t="str">
        <f>IF(Raw_CH!J45=0,"",Raw_CH!J45)</f>
        <v/>
      </c>
      <c r="H21" s="87" t="str">
        <f>IF(Raw_CH!F45=0,"",Raw_CH!F45)</f>
        <v/>
      </c>
      <c r="I21" s="88">
        <v>2013</v>
      </c>
      <c r="J21" s="82">
        <f>Raw_CH!L45</f>
        <v>147</v>
      </c>
      <c r="K21" s="82">
        <f>Raw_CH!M45</f>
        <v>8.5</v>
      </c>
      <c r="L21" s="89">
        <f>Raw_CH!C45</f>
        <v>0.01</v>
      </c>
      <c r="M21" s="88">
        <f>Raw_CH!N45</f>
        <v>20</v>
      </c>
      <c r="N21" s="68">
        <f>Raw_CH!O45</f>
        <v>31.536000000000001</v>
      </c>
      <c r="O21" s="87">
        <f>Raw_CH!K45</f>
        <v>0.15</v>
      </c>
      <c r="P21" s="90" t="str">
        <f>IF(Raw_CH!R45=0,"",Raw_CH!R45)</f>
        <v/>
      </c>
      <c r="Q21" s="90" t="str">
        <f>IF(Raw_CH!S45=0,"",Raw_CH!S45)</f>
        <v/>
      </c>
      <c r="R21" s="90" t="str">
        <f>IF(Raw_CH!T45=0,"",Raw_CH!T45)</f>
        <v/>
      </c>
      <c r="S21" s="90" t="str">
        <f>IF(Raw_CH!Q45=0,"",Raw_CH!Q45)</f>
        <v/>
      </c>
      <c r="V21" s="158" t="s">
        <v>506</v>
      </c>
      <c r="W21" s="47" t="str">
        <f>"New commercial - CS Space Heat "&amp;AD21</f>
        <v>New commercial - CS Space Heat LPG boiler</v>
      </c>
      <c r="X21" s="47" t="s">
        <v>34</v>
      </c>
      <c r="Y21" s="47" t="s">
        <v>1</v>
      </c>
      <c r="Z21" s="85"/>
      <c r="AD21" s="47" t="s">
        <v>292</v>
      </c>
    </row>
    <row r="22" spans="1:30">
      <c r="A22" s="86" t="str">
        <f t="shared" si="1"/>
        <v>CHCSLPG_02_DBoi</v>
      </c>
      <c r="B22" s="67" t="str">
        <f t="shared" si="2"/>
        <v>New commercial - CS Space Heat LPG boiler.HeatHotwater</v>
      </c>
      <c r="C22" s="66" t="s">
        <v>313</v>
      </c>
      <c r="D22" s="86" t="s">
        <v>325</v>
      </c>
      <c r="E22" s="87" t="str">
        <f>IF(Raw_CH!D46=0,"",Raw_CH!D46)</f>
        <v/>
      </c>
      <c r="F22" s="87">
        <f>IF(Raw_CH!H46=0,"",Raw_CH!H46)</f>
        <v>0.68262</v>
      </c>
      <c r="G22" s="87">
        <f>IF(Raw_CH!J46=0,"",Raw_CH!J46)</f>
        <v>0.73569482288828403</v>
      </c>
      <c r="H22" s="87" t="str">
        <f>IF(Raw_CH!F46=0,"",Raw_CH!F46)</f>
        <v/>
      </c>
      <c r="I22" s="88">
        <v>2013</v>
      </c>
      <c r="J22" s="82">
        <f>Raw_CH!L46</f>
        <v>161.69999999999999</v>
      </c>
      <c r="K22" s="82">
        <f>Raw_CH!M46</f>
        <v>1.32</v>
      </c>
      <c r="L22" s="89">
        <f>Raw_CH!C46</f>
        <v>0.01</v>
      </c>
      <c r="M22" s="88">
        <f>Raw_CH!N46</f>
        <v>20</v>
      </c>
      <c r="N22" s="68">
        <f>Raw_CH!O46</f>
        <v>31.536000000000001</v>
      </c>
      <c r="O22" s="87">
        <f>Raw_CH!K46</f>
        <v>0.16</v>
      </c>
      <c r="P22" s="90" t="str">
        <f>IF(Raw_CH!R46=0,"",Raw_CH!R46)</f>
        <v/>
      </c>
      <c r="Q22" s="90" t="str">
        <f>IF(Raw_CH!S46=0,"",Raw_CH!S46)</f>
        <v/>
      </c>
      <c r="R22" s="90" t="str">
        <f>IF(Raw_CH!T46=0,"",Raw_CH!T46)</f>
        <v/>
      </c>
      <c r="S22" s="90">
        <f>IF(Raw_CH!Q46=0,"",Raw_CH!Q46)</f>
        <v>0.6</v>
      </c>
      <c r="V22" s="158" t="s">
        <v>507</v>
      </c>
      <c r="W22" s="47" t="str">
        <f t="shared" ref="W22" si="4">"New commercial - CS Space Heat "&amp;AD22</f>
        <v>New commercial - CS Space Heat LPG boiler.HeatHotwater</v>
      </c>
      <c r="X22" s="47" t="s">
        <v>34</v>
      </c>
      <c r="Y22" s="47" t="s">
        <v>1</v>
      </c>
      <c r="Z22" s="85"/>
      <c r="AD22" s="47" t="s">
        <v>293</v>
      </c>
    </row>
    <row r="23" spans="1:30">
      <c r="A23" s="86" t="str">
        <f t="shared" si="1"/>
        <v>CHCSLPG_04_DHP</v>
      </c>
      <c r="B23" s="67" t="str">
        <f t="shared" si="2"/>
        <v>New commercial - CS Space Heat LPG LPG air heat pump.HeatCool</v>
      </c>
      <c r="C23" s="67" t="s">
        <v>344</v>
      </c>
      <c r="D23" s="86" t="s">
        <v>324</v>
      </c>
      <c r="E23" s="87" t="str">
        <f>IF(Raw_CH!D47=0,"",Raw_CH!D47)</f>
        <v/>
      </c>
      <c r="F23" s="87">
        <f>IF(Raw_CH!H47=0,"",Raw_CH!H47)</f>
        <v>0.93</v>
      </c>
      <c r="G23" s="87" t="str">
        <f>IF(Raw_CH!J47=0,"",Raw_CH!J47)</f>
        <v/>
      </c>
      <c r="H23" s="87">
        <f>IF(Raw_CH!F47=0,"",Raw_CH!F47)</f>
        <v>1</v>
      </c>
      <c r="I23" s="88">
        <v>2013</v>
      </c>
      <c r="J23" s="82">
        <f>Raw_CH!L47</f>
        <v>600</v>
      </c>
      <c r="K23" s="82">
        <f>Raw_CH!M47</f>
        <v>7.84</v>
      </c>
      <c r="L23" s="89">
        <f>Raw_CH!C47</f>
        <v>0.01</v>
      </c>
      <c r="M23" s="88">
        <f>Raw_CH!N47</f>
        <v>20</v>
      </c>
      <c r="N23" s="68">
        <f>Raw_CH!O47</f>
        <v>31.536000000000001</v>
      </c>
      <c r="O23" s="87">
        <f>Raw_CH!K47</f>
        <v>0.15</v>
      </c>
      <c r="P23" s="90">
        <f>IF(Raw_CH!R47=0,"",Raw_CH!R47)</f>
        <v>0.5</v>
      </c>
      <c r="Q23" s="90" t="str">
        <f>IF(Raw_CH!S47=0,"",Raw_CH!S47)</f>
        <v/>
      </c>
      <c r="R23" s="90" t="str">
        <f>IF(Raw_CH!T47=0,"",Raw_CH!T47)</f>
        <v/>
      </c>
      <c r="S23" s="90" t="str">
        <f>IF(Raw_CH!Q47=0,"",Raw_CH!Q47)</f>
        <v/>
      </c>
      <c r="V23" s="158" t="s">
        <v>508</v>
      </c>
      <c r="W23" s="47" t="str">
        <f t="shared" ref="W23:W31" si="5">"New commercial - CS Space Heat "&amp;RIGHT(C23,3)&amp;" "&amp;AD23</f>
        <v>New commercial - CS Space Heat LPG LPG air heat pump.HeatCool</v>
      </c>
      <c r="X23" s="47" t="s">
        <v>34</v>
      </c>
      <c r="Y23" s="47" t="s">
        <v>1</v>
      </c>
      <c r="Z23" s="85"/>
      <c r="AD23" s="158" t="s">
        <v>579</v>
      </c>
    </row>
    <row r="24" spans="1:30">
      <c r="A24" s="86" t="str">
        <f t="shared" si="1"/>
        <v>CHCSHET_01_DH</v>
      </c>
      <c r="B24" s="67" t="str">
        <f t="shared" si="2"/>
        <v>New commercial - CS Space Heat HET District heat exchanger.HeatHotwater</v>
      </c>
      <c r="C24" s="67" t="s">
        <v>311</v>
      </c>
      <c r="D24" s="86" t="s">
        <v>325</v>
      </c>
      <c r="E24" s="87" t="str">
        <f>IF(Raw_CH!D48=0,"",Raw_CH!D48)</f>
        <v/>
      </c>
      <c r="F24" s="87">
        <f>IF(Raw_CH!H48=0,"",Raw_CH!H48)</f>
        <v>0.88349999999999995</v>
      </c>
      <c r="G24" s="87">
        <f>IF(Raw_CH!J48=0,"",Raw_CH!J48)</f>
        <v>0.9</v>
      </c>
      <c r="H24" s="87" t="str">
        <f>IF(Raw_CH!F48=0,"",Raw_CH!F48)</f>
        <v/>
      </c>
      <c r="I24" s="88">
        <v>2013</v>
      </c>
      <c r="J24" s="82">
        <f>Raw_CH!L48</f>
        <v>70</v>
      </c>
      <c r="K24" s="82">
        <f>Raw_CH!M48</f>
        <v>1</v>
      </c>
      <c r="L24" s="89">
        <f>Raw_CH!C48</f>
        <v>0.01</v>
      </c>
      <c r="M24" s="88">
        <f>Raw_CH!N48</f>
        <v>20</v>
      </c>
      <c r="N24" s="68">
        <f>Raw_CH!O48</f>
        <v>31.536000000000001</v>
      </c>
      <c r="O24" s="87">
        <f>Raw_CH!K48</f>
        <v>0.16</v>
      </c>
      <c r="P24" s="90" t="str">
        <f>IF(Raw_CH!R48=0,"",Raw_CH!R48)</f>
        <v/>
      </c>
      <c r="Q24" s="90" t="str">
        <f>IF(Raw_CH!S48=0,"",Raw_CH!S48)</f>
        <v/>
      </c>
      <c r="R24" s="90" t="str">
        <f>IF(Raw_CH!T48=0,"",Raw_CH!T48)</f>
        <v/>
      </c>
      <c r="S24" s="90">
        <f>IF(Raw_CH!Q48=0,"",Raw_CH!Q48)</f>
        <v>0.6</v>
      </c>
      <c r="V24" s="158" t="s">
        <v>509</v>
      </c>
      <c r="W24" s="47" t="str">
        <f t="shared" si="5"/>
        <v>New commercial - CS Space Heat HET District heat exchanger.HeatHotwater</v>
      </c>
      <c r="X24" s="47" t="s">
        <v>34</v>
      </c>
      <c r="Y24" s="47" t="s">
        <v>1</v>
      </c>
      <c r="Z24" s="85"/>
      <c r="AD24" s="47" t="s">
        <v>294</v>
      </c>
    </row>
    <row r="25" spans="1:30">
      <c r="A25" s="86" t="str">
        <f t="shared" si="1"/>
        <v>CHCSOIL_01_Boi</v>
      </c>
      <c r="B25" s="67" t="str">
        <f t="shared" si="2"/>
        <v>New commercial - CS Space Heat OIL Oil boiler</v>
      </c>
      <c r="C25" s="67" t="s">
        <v>314</v>
      </c>
      <c r="D25" s="86" t="s">
        <v>319</v>
      </c>
      <c r="E25" s="87">
        <f>IF(Raw_CH!D49=0,"",Raw_CH!D49)</f>
        <v>0.67889999999999995</v>
      </c>
      <c r="F25" s="87" t="str">
        <f>IF(Raw_CH!H49=0,"",Raw_CH!H49)</f>
        <v/>
      </c>
      <c r="G25" s="87" t="str">
        <f>IF(Raw_CH!J49=0,"",Raw_CH!J49)</f>
        <v/>
      </c>
      <c r="H25" s="87" t="str">
        <f>IF(Raw_CH!F49=0,"",Raw_CH!F49)</f>
        <v/>
      </c>
      <c r="I25" s="88">
        <v>2013</v>
      </c>
      <c r="J25" s="82">
        <f>Raw_CH!L49</f>
        <v>62.45</v>
      </c>
      <c r="K25" s="82">
        <f>Raw_CH!M49</f>
        <v>1.25</v>
      </c>
      <c r="L25" s="89">
        <f>Raw_CH!C49</f>
        <v>0.01</v>
      </c>
      <c r="M25" s="88">
        <f>Raw_CH!N49</f>
        <v>20</v>
      </c>
      <c r="N25" s="68">
        <f>Raw_CH!O49</f>
        <v>31.536000000000001</v>
      </c>
      <c r="O25" s="87">
        <f>Raw_CH!K49</f>
        <v>0.15</v>
      </c>
      <c r="P25" s="90" t="str">
        <f>IF(Raw_CH!R49=0,"",Raw_CH!R49)</f>
        <v/>
      </c>
      <c r="Q25" s="90" t="str">
        <f>IF(Raw_CH!S49=0,"",Raw_CH!S49)</f>
        <v/>
      </c>
      <c r="R25" s="90" t="str">
        <f>IF(Raw_CH!T49=0,"",Raw_CH!T49)</f>
        <v/>
      </c>
      <c r="S25" s="90" t="str">
        <f>IF(Raw_CH!Q49=0,"",Raw_CH!Q49)</f>
        <v/>
      </c>
      <c r="V25" s="158" t="s">
        <v>510</v>
      </c>
      <c r="W25" s="47" t="str">
        <f t="shared" si="5"/>
        <v>New commercial - CS Space Heat OIL Oil boiler</v>
      </c>
      <c r="X25" s="47" t="s">
        <v>34</v>
      </c>
      <c r="Y25" s="47" t="s">
        <v>1</v>
      </c>
      <c r="Z25" s="85"/>
      <c r="AD25" s="47" t="s">
        <v>295</v>
      </c>
    </row>
    <row r="26" spans="1:30">
      <c r="A26" s="86" t="str">
        <f t="shared" si="1"/>
        <v>CHCSOIL_02_DBoi</v>
      </c>
      <c r="B26" s="67" t="str">
        <f t="shared" si="2"/>
        <v>New commercial - CS Space Heat OIL Oil boiler.HeatHotwater</v>
      </c>
      <c r="C26" s="67" t="s">
        <v>314</v>
      </c>
      <c r="D26" s="86" t="s">
        <v>325</v>
      </c>
      <c r="E26" s="87" t="str">
        <f>IF(Raw_CH!D50=0,"",Raw_CH!D50)</f>
        <v/>
      </c>
      <c r="F26" s="87">
        <f>IF(Raw_CH!H50=0,"",Raw_CH!H50)</f>
        <v>0.79049999999999998</v>
      </c>
      <c r="G26" s="87">
        <f>IF(Raw_CH!J50=0,"",Raw_CH!J50)</f>
        <v>0.59670000000000001</v>
      </c>
      <c r="H26" s="87" t="str">
        <f>IF(Raw_CH!F50=0,"",Raw_CH!F50)</f>
        <v/>
      </c>
      <c r="I26" s="88">
        <v>2013</v>
      </c>
      <c r="J26" s="82">
        <f>Raw_CH!L50</f>
        <v>68.694999999999993</v>
      </c>
      <c r="K26" s="82">
        <f>Raw_CH!M50</f>
        <v>1</v>
      </c>
      <c r="L26" s="89">
        <f>Raw_CH!C50</f>
        <v>0.01</v>
      </c>
      <c r="M26" s="88">
        <f>Raw_CH!N50</f>
        <v>20</v>
      </c>
      <c r="N26" s="68">
        <f>Raw_CH!O50</f>
        <v>31.536000000000001</v>
      </c>
      <c r="O26" s="87">
        <f>Raw_CH!K50</f>
        <v>0.16</v>
      </c>
      <c r="P26" s="90" t="str">
        <f>IF(Raw_CH!R50=0,"",Raw_CH!R50)</f>
        <v/>
      </c>
      <c r="Q26" s="90" t="str">
        <f>IF(Raw_CH!S50=0,"",Raw_CH!S50)</f>
        <v/>
      </c>
      <c r="R26" s="90" t="str">
        <f>IF(Raw_CH!T50=0,"",Raw_CH!T50)</f>
        <v/>
      </c>
      <c r="S26" s="90">
        <f>IF(Raw_CH!Q50=0,"",Raw_CH!Q50)</f>
        <v>0.6</v>
      </c>
      <c r="V26" s="158" t="s">
        <v>511</v>
      </c>
      <c r="W26" s="47" t="str">
        <f t="shared" si="5"/>
        <v>New commercial - CS Space Heat OIL Oil boiler.HeatHotwater</v>
      </c>
      <c r="X26" s="47" t="s">
        <v>34</v>
      </c>
      <c r="Y26" s="47" t="s">
        <v>1</v>
      </c>
      <c r="Z26" s="85"/>
      <c r="AD26" s="47" t="s">
        <v>296</v>
      </c>
    </row>
    <row r="27" spans="1:30">
      <c r="A27" s="86" t="str">
        <f t="shared" si="1"/>
        <v>CHCSOIL_03_DBoi</v>
      </c>
      <c r="B27" s="67" t="str">
        <f t="shared" si="2"/>
        <v>New commercial - CS Space Heat OIL Oil boiler condensing.HeatHotwater</v>
      </c>
      <c r="C27" s="67" t="s">
        <v>314</v>
      </c>
      <c r="D27" s="86" t="s">
        <v>325</v>
      </c>
      <c r="E27" s="87" t="str">
        <f>IF(Raw_CH!D51=0,"",Raw_CH!D51)</f>
        <v/>
      </c>
      <c r="F27" s="87">
        <f>IF(Raw_CH!H51=0,"",Raw_CH!H51)</f>
        <v>0.93</v>
      </c>
      <c r="G27" s="87">
        <f>IF(Raw_CH!J51=0,"",Raw_CH!J51)</f>
        <v>0.34200000000000003</v>
      </c>
      <c r="H27" s="87" t="str">
        <f>IF(Raw_CH!F51=0,"",Raw_CH!F51)</f>
        <v/>
      </c>
      <c r="I27" s="88">
        <v>2013</v>
      </c>
      <c r="J27" s="82">
        <f>Raw_CH!L51</f>
        <v>279</v>
      </c>
      <c r="K27" s="82">
        <f>Raw_CH!M51</f>
        <v>4</v>
      </c>
      <c r="L27" s="89">
        <f>Raw_CH!C51</f>
        <v>0.01</v>
      </c>
      <c r="M27" s="88">
        <f>Raw_CH!N51</f>
        <v>20</v>
      </c>
      <c r="N27" s="68">
        <f>Raw_CH!O51</f>
        <v>31.536000000000001</v>
      </c>
      <c r="O27" s="87">
        <f>Raw_CH!K51</f>
        <v>0.16</v>
      </c>
      <c r="P27" s="90" t="str">
        <f>IF(Raw_CH!R51=0,"",Raw_CH!R51)</f>
        <v/>
      </c>
      <c r="Q27" s="90" t="str">
        <f>IF(Raw_CH!S51=0,"",Raw_CH!S51)</f>
        <v/>
      </c>
      <c r="R27" s="90" t="str">
        <f>IF(Raw_CH!T51=0,"",Raw_CH!T51)</f>
        <v/>
      </c>
      <c r="S27" s="90">
        <f>IF(Raw_CH!Q51=0,"",Raw_CH!Q51)</f>
        <v>0.6</v>
      </c>
      <c r="V27" s="158" t="s">
        <v>512</v>
      </c>
      <c r="W27" s="47" t="str">
        <f t="shared" si="5"/>
        <v>New commercial - CS Space Heat OIL Oil boiler condensing.HeatHotwater</v>
      </c>
      <c r="X27" s="47" t="s">
        <v>34</v>
      </c>
      <c r="Y27" s="47" t="s">
        <v>1</v>
      </c>
      <c r="Z27" s="85"/>
      <c r="AD27" s="47" t="s">
        <v>308</v>
      </c>
    </row>
    <row r="28" spans="1:30">
      <c r="A28" s="86" t="str">
        <f t="shared" si="1"/>
        <v>CHCSSOL_01_EBkp</v>
      </c>
      <c r="B28" s="67" t="str">
        <f t="shared" si="2"/>
        <v>New commercial - CS Space Heat SOL Solar collector with electric backup.HeatHotwater</v>
      </c>
      <c r="C28" s="67" t="s">
        <v>316</v>
      </c>
      <c r="D28" s="86" t="s">
        <v>325</v>
      </c>
      <c r="E28" s="87" t="str">
        <f>IF(Raw_CH!D52=0,"",Raw_CH!D52)</f>
        <v/>
      </c>
      <c r="F28" s="87">
        <f>IF(Raw_CH!H52=0,"",Raw_CH!H52)</f>
        <v>0.76259999999999994</v>
      </c>
      <c r="G28" s="87">
        <f>IF(Raw_CH!J52=0,"",Raw_CH!J52)</f>
        <v>0.965853658536588</v>
      </c>
      <c r="H28" s="87" t="str">
        <f>IF(Raw_CH!F52=0,"",Raw_CH!F52)</f>
        <v/>
      </c>
      <c r="I28" s="88">
        <v>2013</v>
      </c>
      <c r="J28" s="82">
        <f>Raw_CH!L52</f>
        <v>964.81651376146999</v>
      </c>
      <c r="K28" s="82">
        <f>Raw_CH!M52</f>
        <v>185</v>
      </c>
      <c r="L28" s="89">
        <f>Raw_CH!C52</f>
        <v>0.01</v>
      </c>
      <c r="M28" s="88">
        <f>Raw_CH!N52</f>
        <v>20</v>
      </c>
      <c r="N28" s="68">
        <f>Raw_CH!O52</f>
        <v>31.536000000000001</v>
      </c>
      <c r="O28" s="87">
        <f>Raw_CH!K52</f>
        <v>0.16</v>
      </c>
      <c r="P28" s="90" t="str">
        <f>IF(Raw_CH!R52=0,"",Raw_CH!R52)</f>
        <v/>
      </c>
      <c r="Q28" s="90" t="str">
        <f>IF(Raw_CH!S52=0,"",Raw_CH!S52)</f>
        <v/>
      </c>
      <c r="R28" s="90">
        <f>IF(Raw_CH!T52=0,"",Raw_CH!T52)</f>
        <v>0.68</v>
      </c>
      <c r="S28" s="90">
        <f>IF(Raw_CH!Q52=0,"",Raw_CH!Q52)</f>
        <v>0.6</v>
      </c>
      <c r="V28" s="158" t="s">
        <v>513</v>
      </c>
      <c r="W28" s="47" t="str">
        <f t="shared" si="5"/>
        <v>New commercial - CS Space Heat SOL Solar collector with electric backup.HeatHotwater</v>
      </c>
      <c r="X28" s="47" t="s">
        <v>34</v>
      </c>
      <c r="Y28" s="47" t="s">
        <v>1</v>
      </c>
      <c r="Z28" s="85"/>
      <c r="AD28" s="47" t="s">
        <v>297</v>
      </c>
    </row>
    <row r="29" spans="1:30">
      <c r="A29" s="86" t="str">
        <f t="shared" si="1"/>
        <v>CHCSSOL_02_DBkp</v>
      </c>
      <c r="B29" s="67" t="str">
        <f t="shared" si="2"/>
        <v>New commercial - CS Space Heat SOL Solar collector with diesel backup.HeatHotwater</v>
      </c>
      <c r="C29" s="67" t="s">
        <v>315</v>
      </c>
      <c r="D29" s="86" t="s">
        <v>325</v>
      </c>
      <c r="E29" s="87" t="str">
        <f>IF(Raw_CH!D53=0,"",Raw_CH!D53)</f>
        <v/>
      </c>
      <c r="F29" s="87">
        <f>IF(Raw_CH!H53=0,"",Raw_CH!H53)</f>
        <v>0.76259999999999994</v>
      </c>
      <c r="G29" s="87">
        <f>IF(Raw_CH!J53=0,"",Raw_CH!J53)</f>
        <v>0.59268292682926904</v>
      </c>
      <c r="H29" s="87" t="str">
        <f>IF(Raw_CH!F53=0,"",Raw_CH!F53)</f>
        <v/>
      </c>
      <c r="I29" s="88">
        <v>2013</v>
      </c>
      <c r="J29" s="82">
        <f>Raw_CH!L53</f>
        <v>964.81651376146999</v>
      </c>
      <c r="K29" s="82">
        <f>Raw_CH!M53</f>
        <v>185</v>
      </c>
      <c r="L29" s="89">
        <f>Raw_CH!C53</f>
        <v>0.01</v>
      </c>
      <c r="M29" s="88">
        <f>Raw_CH!N53</f>
        <v>20</v>
      </c>
      <c r="N29" s="68">
        <f>Raw_CH!O53</f>
        <v>31.536000000000001</v>
      </c>
      <c r="O29" s="87">
        <f>Raw_CH!K53</f>
        <v>0.16</v>
      </c>
      <c r="P29" s="90" t="str">
        <f>IF(Raw_CH!R53=0,"",Raw_CH!R53)</f>
        <v/>
      </c>
      <c r="Q29" s="90" t="str">
        <f>IF(Raw_CH!S53=0,"",Raw_CH!S53)</f>
        <v/>
      </c>
      <c r="R29" s="90">
        <f>IF(Raw_CH!T53=0,"",Raw_CH!T53)</f>
        <v>0.71</v>
      </c>
      <c r="S29" s="90">
        <f>IF(Raw_CH!Q53=0,"",Raw_CH!Q53)</f>
        <v>0.6</v>
      </c>
      <c r="V29" s="158" t="s">
        <v>525</v>
      </c>
      <c r="W29" s="47" t="str">
        <f t="shared" si="5"/>
        <v>New commercial - CS Space Heat SOL Solar collector with diesel backup.HeatHotwater</v>
      </c>
      <c r="X29" s="47" t="s">
        <v>34</v>
      </c>
      <c r="Y29" s="47" t="s">
        <v>1</v>
      </c>
      <c r="Z29" s="85"/>
      <c r="AD29" s="47" t="s">
        <v>298</v>
      </c>
    </row>
    <row r="30" spans="1:30">
      <c r="A30" s="86" t="str">
        <f t="shared" si="1"/>
        <v>CHCSSOL_03_GBkp</v>
      </c>
      <c r="B30" s="67" t="str">
        <f t="shared" si="2"/>
        <v>New commercial - CS Space Heat SOL Solar collector with gas backup.HeatHotwater</v>
      </c>
      <c r="C30" s="67" t="s">
        <v>317</v>
      </c>
      <c r="D30" s="86" t="s">
        <v>325</v>
      </c>
      <c r="E30" s="87" t="str">
        <f>IF(Raw_CH!D54=0,"",Raw_CH!D54)</f>
        <v/>
      </c>
      <c r="F30" s="87">
        <f>IF(Raw_CH!H54=0,"",Raw_CH!H54)</f>
        <v>0.79049999999999998</v>
      </c>
      <c r="G30" s="87">
        <f>IF(Raw_CH!J54=0,"",Raw_CH!J54)</f>
        <v>0.59268292682926904</v>
      </c>
      <c r="H30" s="87" t="str">
        <f>IF(Raw_CH!F54=0,"",Raw_CH!F54)</f>
        <v/>
      </c>
      <c r="I30" s="88">
        <v>2013</v>
      </c>
      <c r="J30" s="82">
        <f>Raw_CH!L54</f>
        <v>964.81651376146999</v>
      </c>
      <c r="K30" s="82">
        <f>Raw_CH!M54</f>
        <v>185</v>
      </c>
      <c r="L30" s="89">
        <f>Raw_CH!C54</f>
        <v>0.01</v>
      </c>
      <c r="M30" s="88">
        <f>Raw_CH!N54</f>
        <v>20</v>
      </c>
      <c r="N30" s="68">
        <f>Raw_CH!O54</f>
        <v>31.536000000000001</v>
      </c>
      <c r="O30" s="87">
        <f>Raw_CH!K54</f>
        <v>0.16</v>
      </c>
      <c r="P30" s="90" t="str">
        <f>IF(Raw_CH!R54=0,"",Raw_CH!R54)</f>
        <v/>
      </c>
      <c r="Q30" s="90" t="str">
        <f>IF(Raw_CH!S54=0,"",Raw_CH!S54)</f>
        <v/>
      </c>
      <c r="R30" s="90">
        <f>IF(Raw_CH!T54=0,"",Raw_CH!T54)</f>
        <v>0.68</v>
      </c>
      <c r="S30" s="90">
        <f>IF(Raw_CH!Q54=0,"",Raw_CH!Q54)</f>
        <v>0.6</v>
      </c>
      <c r="V30" s="158" t="s">
        <v>526</v>
      </c>
      <c r="W30" s="47" t="str">
        <f t="shared" si="5"/>
        <v>New commercial - CS Space Heat SOL Solar collector with gas backup.HeatHotwater</v>
      </c>
      <c r="X30" s="47" t="s">
        <v>34</v>
      </c>
      <c r="Y30" s="47" t="s">
        <v>1</v>
      </c>
      <c r="Z30" s="85"/>
      <c r="AD30" s="47" t="s">
        <v>299</v>
      </c>
    </row>
    <row r="31" spans="1:30">
      <c r="A31" s="91" t="str">
        <f t="shared" si="1"/>
        <v>CHCSBIO_01_DBoi</v>
      </c>
      <c r="B31" s="73" t="str">
        <f t="shared" si="2"/>
        <v>New commercial - CS Space Heat BIO Wood-pellets boiler.HeatHotwater</v>
      </c>
      <c r="C31" s="73" t="s">
        <v>318</v>
      </c>
      <c r="D31" s="91" t="s">
        <v>325</v>
      </c>
      <c r="E31" s="92" t="str">
        <f>IF(Raw_CH!D55=0,"",Raw_CH!D55)</f>
        <v/>
      </c>
      <c r="F31" s="92">
        <f>IF(Raw_CH!H55=0,"",Raw_CH!H55)</f>
        <v>0.79049999999999998</v>
      </c>
      <c r="G31" s="92">
        <f>IF(Raw_CH!J55=0,"",Raw_CH!J55)</f>
        <v>0.37619999999999998</v>
      </c>
      <c r="H31" s="92" t="str">
        <f>IF(Raw_CH!F55=0,"",Raw_CH!F55)</f>
        <v/>
      </c>
      <c r="I31" s="93">
        <v>2013</v>
      </c>
      <c r="J31" s="94">
        <f>Raw_CH!L55</f>
        <v>300</v>
      </c>
      <c r="K31" s="94">
        <f>Raw_CH!M55</f>
        <v>2</v>
      </c>
      <c r="L31" s="95">
        <f>Raw_CH!C55</f>
        <v>0.01</v>
      </c>
      <c r="M31" s="93">
        <f>Raw_CH!N55</f>
        <v>20</v>
      </c>
      <c r="N31" s="74">
        <f>Raw_CH!O55</f>
        <v>31.536000000000001</v>
      </c>
      <c r="O31" s="92">
        <f>Raw_CH!K55</f>
        <v>0.16</v>
      </c>
      <c r="P31" s="96" t="str">
        <f>IF(Raw_CH!R55=0,"",Raw_CH!R55)</f>
        <v/>
      </c>
      <c r="Q31" s="96" t="str">
        <f>IF(Raw_CH!S55=0,"",Raw_CH!S55)</f>
        <v/>
      </c>
      <c r="R31" s="96" t="str">
        <f>IF(Raw_CH!T55=0,"",Raw_CH!T55)</f>
        <v/>
      </c>
      <c r="S31" s="96">
        <f>IF(Raw_CH!Q55=0,"",Raw_CH!Q55)</f>
        <v>0.6</v>
      </c>
      <c r="U31" s="97"/>
      <c r="V31" s="188" t="s">
        <v>514</v>
      </c>
      <c r="W31" s="97" t="str">
        <f t="shared" si="5"/>
        <v>New commercial - CS Space Heat BIO Wood-pellets boiler.HeatHotwater</v>
      </c>
      <c r="X31" s="97" t="s">
        <v>34</v>
      </c>
      <c r="Y31" s="97" t="s">
        <v>1</v>
      </c>
      <c r="Z31" s="97"/>
      <c r="AA31" s="97"/>
      <c r="AB31" s="97"/>
      <c r="AD31" s="47" t="s">
        <v>300</v>
      </c>
    </row>
    <row r="32" spans="1:30">
      <c r="A32" s="98"/>
      <c r="B32" s="75"/>
      <c r="C32" s="75"/>
      <c r="D32" s="98"/>
      <c r="E32" s="99"/>
      <c r="F32" s="99"/>
      <c r="G32" s="99"/>
      <c r="H32" s="99"/>
      <c r="I32" s="85"/>
      <c r="J32" s="100"/>
      <c r="K32" s="100"/>
      <c r="L32" s="101"/>
      <c r="M32" s="85"/>
      <c r="N32" s="76"/>
      <c r="O32" s="99"/>
      <c r="P32" s="102"/>
      <c r="Q32" s="102"/>
      <c r="R32" s="102"/>
      <c r="S32" s="102"/>
      <c r="U32" s="85"/>
      <c r="V32" s="189"/>
      <c r="W32" s="85"/>
      <c r="X32" s="85"/>
      <c r="Y32" s="85"/>
      <c r="Z32" s="85"/>
      <c r="AA32" s="85"/>
      <c r="AB32" s="85"/>
    </row>
    <row r="33" spans="1:30">
      <c r="A33" s="98"/>
      <c r="B33" s="75"/>
      <c r="C33" s="75"/>
      <c r="D33" s="98"/>
      <c r="E33" s="99"/>
      <c r="F33" s="99"/>
      <c r="G33" s="99"/>
      <c r="H33" s="99"/>
      <c r="I33" s="85"/>
      <c r="J33" s="100"/>
      <c r="K33" s="100"/>
      <c r="L33" s="101"/>
      <c r="M33" s="85"/>
      <c r="N33" s="76"/>
      <c r="O33" s="99"/>
      <c r="P33" s="102"/>
      <c r="Q33" s="102"/>
      <c r="R33" s="102"/>
      <c r="S33" s="102"/>
      <c r="U33" s="85"/>
      <c r="V33" s="85"/>
      <c r="W33" s="85"/>
      <c r="X33" s="85"/>
      <c r="Y33" s="85"/>
      <c r="Z33" s="85"/>
      <c r="AA33" s="85"/>
      <c r="AB33" s="85"/>
    </row>
    <row r="34" spans="1:30">
      <c r="D34" s="50" t="s">
        <v>83</v>
      </c>
      <c r="E34" s="48"/>
      <c r="F34" s="48"/>
      <c r="G34" s="48"/>
      <c r="H34" s="48"/>
      <c r="I34" s="49"/>
      <c r="J34" s="49"/>
      <c r="U34" s="50" t="s">
        <v>17</v>
      </c>
      <c r="V34" s="51"/>
      <c r="W34" s="52"/>
      <c r="X34" s="52"/>
      <c r="Y34" s="52"/>
      <c r="Z34" s="52"/>
      <c r="AA34" s="52"/>
      <c r="AB34" s="52"/>
    </row>
    <row r="35" spans="1:30" ht="38.25">
      <c r="A35" s="53" t="s">
        <v>2</v>
      </c>
      <c r="B35" s="54" t="s">
        <v>3</v>
      </c>
      <c r="C35" s="53" t="s">
        <v>4</v>
      </c>
      <c r="D35" s="53" t="s">
        <v>5</v>
      </c>
      <c r="E35" s="55" t="s">
        <v>32</v>
      </c>
      <c r="F35" s="55" t="s">
        <v>329</v>
      </c>
      <c r="G35" s="55" t="s">
        <v>332</v>
      </c>
      <c r="H35" s="55" t="s">
        <v>333</v>
      </c>
      <c r="I35" s="56" t="s">
        <v>11</v>
      </c>
      <c r="J35" s="56" t="s">
        <v>7</v>
      </c>
      <c r="K35" s="56" t="s">
        <v>8</v>
      </c>
      <c r="L35" s="56" t="s">
        <v>9</v>
      </c>
      <c r="M35" s="56" t="s">
        <v>10</v>
      </c>
      <c r="N35" s="56" t="s">
        <v>12</v>
      </c>
      <c r="O35" s="56" t="s">
        <v>6</v>
      </c>
      <c r="P35" s="56" t="s">
        <v>345</v>
      </c>
      <c r="Q35" s="56" t="s">
        <v>346</v>
      </c>
      <c r="R35" s="56" t="s">
        <v>337</v>
      </c>
      <c r="S35" s="56" t="s">
        <v>366</v>
      </c>
      <c r="U35" s="54" t="s">
        <v>18</v>
      </c>
      <c r="V35" s="54" t="s">
        <v>2</v>
      </c>
      <c r="W35" s="54" t="s">
        <v>19</v>
      </c>
      <c r="X35" s="54" t="s">
        <v>20</v>
      </c>
      <c r="Y35" s="54" t="s">
        <v>21</v>
      </c>
      <c r="Z35" s="54" t="s">
        <v>22</v>
      </c>
      <c r="AA35" s="54" t="s">
        <v>23</v>
      </c>
      <c r="AB35" s="54" t="s">
        <v>24</v>
      </c>
    </row>
    <row r="36" spans="1:30" ht="25.5">
      <c r="A36" s="57" t="s">
        <v>13</v>
      </c>
      <c r="B36" s="57" t="s">
        <v>14</v>
      </c>
      <c r="C36" s="57" t="s">
        <v>15</v>
      </c>
      <c r="D36" s="57" t="s">
        <v>16</v>
      </c>
      <c r="E36" s="58" t="s">
        <v>33</v>
      </c>
      <c r="F36" s="58"/>
      <c r="G36" s="58"/>
      <c r="H36" s="58"/>
      <c r="I36" s="59"/>
      <c r="J36" s="60" t="s">
        <v>321</v>
      </c>
      <c r="K36" s="60" t="s">
        <v>322</v>
      </c>
      <c r="L36" s="61" t="s">
        <v>323</v>
      </c>
      <c r="M36" s="59" t="s">
        <v>31</v>
      </c>
      <c r="N36" s="59"/>
      <c r="O36" s="62" t="s">
        <v>0</v>
      </c>
      <c r="P36" s="59"/>
      <c r="Q36" s="104"/>
      <c r="R36" s="104"/>
      <c r="S36" s="59"/>
      <c r="U36" s="63" t="s">
        <v>25</v>
      </c>
      <c r="V36" s="63" t="s">
        <v>26</v>
      </c>
      <c r="W36" s="63" t="s">
        <v>14</v>
      </c>
      <c r="X36" s="63" t="s">
        <v>27</v>
      </c>
      <c r="Y36" s="63" t="s">
        <v>28</v>
      </c>
      <c r="Z36" s="63" t="s">
        <v>35</v>
      </c>
      <c r="AA36" s="63" t="s">
        <v>29</v>
      </c>
      <c r="AB36" s="63" t="s">
        <v>30</v>
      </c>
    </row>
    <row r="37" spans="1:30">
      <c r="A37" s="64" t="str">
        <f t="shared" si="1"/>
        <v>CHPSELC_01_Rad</v>
      </c>
      <c r="B37" s="64" t="str">
        <f t="shared" si="2"/>
        <v>New commercial - PS Space Heat ELC Electric radiator</v>
      </c>
      <c r="C37" s="64" t="str">
        <f t="shared" ref="C37:C62" si="6">C6</f>
        <v>COMELC</v>
      </c>
      <c r="D37" s="78" t="s">
        <v>320</v>
      </c>
      <c r="E37" s="79">
        <f t="shared" ref="E37:E62" si="7">IF(E6=0,"",E6)</f>
        <v>0.93</v>
      </c>
      <c r="F37" s="79" t="str">
        <f t="shared" ref="F37:H62" si="8">IF(F6="","",F6)</f>
        <v/>
      </c>
      <c r="G37" s="79" t="str">
        <f t="shared" si="8"/>
        <v/>
      </c>
      <c r="H37" s="79" t="str">
        <f t="shared" si="8"/>
        <v/>
      </c>
      <c r="I37" s="80">
        <f t="shared" ref="I37:O43" si="9">I6</f>
        <v>2013</v>
      </c>
      <c r="J37" s="81">
        <f t="shared" si="9"/>
        <v>180</v>
      </c>
      <c r="K37" s="82">
        <f t="shared" si="9"/>
        <v>1</v>
      </c>
      <c r="L37" s="83">
        <f t="shared" si="9"/>
        <v>0.01</v>
      </c>
      <c r="M37" s="80">
        <f t="shared" si="9"/>
        <v>20</v>
      </c>
      <c r="N37" s="65">
        <f t="shared" si="9"/>
        <v>31.536000000000001</v>
      </c>
      <c r="O37" s="79">
        <f t="shared" si="9"/>
        <v>0.15</v>
      </c>
      <c r="P37" s="84" t="str">
        <f t="shared" ref="P37:S43" si="10">IF(P6=0,"",P6)</f>
        <v/>
      </c>
      <c r="Q37" s="84" t="str">
        <f t="shared" si="10"/>
        <v/>
      </c>
      <c r="R37" s="84" t="str">
        <f t="shared" si="10"/>
        <v/>
      </c>
      <c r="S37" s="84" t="str">
        <f t="shared" si="10"/>
        <v/>
      </c>
      <c r="U37" s="47" t="s">
        <v>286</v>
      </c>
      <c r="V37" s="158" t="s">
        <v>469</v>
      </c>
      <c r="W37" s="47" t="str">
        <f t="shared" ref="W37:W62" si="11">"New commercial - PS Space Heat "&amp;RIGHT(C6,3)&amp;" "&amp;AD6</f>
        <v>New commercial - PS Space Heat ELC Electric radiator</v>
      </c>
      <c r="X37" s="47" t="s">
        <v>34</v>
      </c>
      <c r="Y37" s="47" t="s">
        <v>1</v>
      </c>
      <c r="Z37" s="85"/>
      <c r="AD37" s="158"/>
    </row>
    <row r="38" spans="1:30">
      <c r="A38" s="86" t="str">
        <f t="shared" si="1"/>
        <v>CHPSELC_02_Boi</v>
      </c>
      <c r="B38" s="67" t="str">
        <f t="shared" si="2"/>
        <v>New commercial - PS Space Heat ELC Electric boiler</v>
      </c>
      <c r="C38" s="67" t="str">
        <f t="shared" si="6"/>
        <v>COMELC</v>
      </c>
      <c r="D38" s="86" t="s">
        <v>320</v>
      </c>
      <c r="E38" s="87">
        <f t="shared" si="7"/>
        <v>0.88349999999999995</v>
      </c>
      <c r="F38" s="87" t="str">
        <f t="shared" si="8"/>
        <v/>
      </c>
      <c r="G38" s="87" t="str">
        <f t="shared" si="8"/>
        <v/>
      </c>
      <c r="H38" s="87" t="str">
        <f t="shared" si="8"/>
        <v/>
      </c>
      <c r="I38" s="88">
        <f t="shared" si="9"/>
        <v>2013</v>
      </c>
      <c r="J38" s="82">
        <f t="shared" si="9"/>
        <v>220</v>
      </c>
      <c r="K38" s="82">
        <f t="shared" si="9"/>
        <v>2</v>
      </c>
      <c r="L38" s="89">
        <f t="shared" si="9"/>
        <v>0.01</v>
      </c>
      <c r="M38" s="88">
        <f t="shared" si="9"/>
        <v>20</v>
      </c>
      <c r="N38" s="68">
        <f t="shared" si="9"/>
        <v>31.536000000000001</v>
      </c>
      <c r="O38" s="87">
        <f t="shared" si="9"/>
        <v>0.15</v>
      </c>
      <c r="P38" s="90" t="str">
        <f t="shared" si="10"/>
        <v/>
      </c>
      <c r="Q38" s="90" t="str">
        <f t="shared" si="10"/>
        <v/>
      </c>
      <c r="R38" s="90" t="str">
        <f t="shared" si="10"/>
        <v/>
      </c>
      <c r="S38" s="90" t="str">
        <f t="shared" si="10"/>
        <v/>
      </c>
      <c r="V38" s="158" t="s">
        <v>470</v>
      </c>
      <c r="W38" s="47" t="str">
        <f t="shared" si="11"/>
        <v>New commercial - PS Space Heat ELC Electric boiler</v>
      </c>
      <c r="X38" s="47" t="s">
        <v>34</v>
      </c>
      <c r="Y38" s="47" t="s">
        <v>1</v>
      </c>
      <c r="Z38" s="85"/>
      <c r="AD38" s="158"/>
    </row>
    <row r="39" spans="1:30">
      <c r="A39" s="86" t="str">
        <f t="shared" si="1"/>
        <v>CHPSELC_03_HP</v>
      </c>
      <c r="B39" s="67" t="str">
        <f t="shared" si="2"/>
        <v>New commercial - PS Space Heat ELC Air heat pump with electric boiler</v>
      </c>
      <c r="C39" s="67" t="str">
        <f t="shared" si="6"/>
        <v>COMAHT, COMELC</v>
      </c>
      <c r="D39" s="86" t="s">
        <v>320</v>
      </c>
      <c r="E39" s="87">
        <f t="shared" si="7"/>
        <v>0.93</v>
      </c>
      <c r="F39" s="87" t="str">
        <f t="shared" si="8"/>
        <v/>
      </c>
      <c r="G39" s="87" t="str">
        <f t="shared" si="8"/>
        <v/>
      </c>
      <c r="H39" s="87" t="str">
        <f t="shared" si="8"/>
        <v/>
      </c>
      <c r="I39" s="88">
        <f t="shared" si="9"/>
        <v>2013</v>
      </c>
      <c r="J39" s="82">
        <f t="shared" si="9"/>
        <v>600</v>
      </c>
      <c r="K39" s="82">
        <f t="shared" si="9"/>
        <v>5</v>
      </c>
      <c r="L39" s="89">
        <f t="shared" si="9"/>
        <v>0.01</v>
      </c>
      <c r="M39" s="88">
        <f t="shared" si="9"/>
        <v>20</v>
      </c>
      <c r="N39" s="68">
        <f t="shared" si="9"/>
        <v>31.536000000000001</v>
      </c>
      <c r="O39" s="87">
        <f t="shared" si="9"/>
        <v>0.15</v>
      </c>
      <c r="P39" s="90">
        <f t="shared" si="10"/>
        <v>0.69696969696969702</v>
      </c>
      <c r="Q39" s="90" t="str">
        <f t="shared" si="10"/>
        <v/>
      </c>
      <c r="R39" s="90" t="str">
        <f t="shared" si="10"/>
        <v/>
      </c>
      <c r="S39" s="90" t="str">
        <f t="shared" si="10"/>
        <v/>
      </c>
      <c r="V39" s="158" t="s">
        <v>477</v>
      </c>
      <c r="W39" s="47" t="str">
        <f t="shared" si="11"/>
        <v>New commercial - PS Space Heat ELC Air heat pump with electric boiler</v>
      </c>
      <c r="X39" s="47" t="s">
        <v>34</v>
      </c>
      <c r="Y39" s="47" t="s">
        <v>1</v>
      </c>
      <c r="Z39" s="85"/>
      <c r="AD39" s="158"/>
    </row>
    <row r="40" spans="1:30">
      <c r="A40" s="86" t="str">
        <f t="shared" si="1"/>
        <v>CHPSELC_04_DHP</v>
      </c>
      <c r="B40" s="67" t="str">
        <f t="shared" si="2"/>
        <v>New commercial - PS Space Heat ELC Air heat pump with electric boiler.HeatCool</v>
      </c>
      <c r="C40" s="67" t="str">
        <f t="shared" si="6"/>
        <v>COMAHT, COMELC</v>
      </c>
      <c r="D40" s="86" t="s">
        <v>326</v>
      </c>
      <c r="E40" s="87" t="str">
        <f t="shared" si="7"/>
        <v/>
      </c>
      <c r="F40" s="87">
        <f t="shared" si="8"/>
        <v>0.93</v>
      </c>
      <c r="G40" s="87" t="str">
        <f t="shared" si="8"/>
        <v/>
      </c>
      <c r="H40" s="87">
        <f t="shared" si="8"/>
        <v>1</v>
      </c>
      <c r="I40" s="88">
        <f t="shared" si="9"/>
        <v>2013</v>
      </c>
      <c r="J40" s="82">
        <f t="shared" si="9"/>
        <v>600</v>
      </c>
      <c r="K40" s="82">
        <f t="shared" si="9"/>
        <v>5</v>
      </c>
      <c r="L40" s="89">
        <f t="shared" si="9"/>
        <v>0.01</v>
      </c>
      <c r="M40" s="88">
        <f t="shared" si="9"/>
        <v>20</v>
      </c>
      <c r="N40" s="68">
        <f t="shared" si="9"/>
        <v>31.536000000000001</v>
      </c>
      <c r="O40" s="87">
        <f t="shared" si="9"/>
        <v>0.15</v>
      </c>
      <c r="P40" s="90">
        <f t="shared" si="10"/>
        <v>0.69696969696969702</v>
      </c>
      <c r="Q40" s="90" t="str">
        <f t="shared" si="10"/>
        <v/>
      </c>
      <c r="R40" s="90" t="str">
        <f t="shared" si="10"/>
        <v/>
      </c>
      <c r="S40" s="90" t="str">
        <f t="shared" si="10"/>
        <v/>
      </c>
      <c r="V40" s="158" t="s">
        <v>478</v>
      </c>
      <c r="W40" s="47" t="str">
        <f t="shared" si="11"/>
        <v>New commercial - PS Space Heat ELC Air heat pump with electric boiler.HeatCool</v>
      </c>
      <c r="X40" s="47" t="s">
        <v>34</v>
      </c>
      <c r="Y40" s="47" t="s">
        <v>1</v>
      </c>
      <c r="Z40" s="85"/>
      <c r="AD40" s="158"/>
    </row>
    <row r="41" spans="1:30">
      <c r="A41" s="86" t="str">
        <f t="shared" si="1"/>
        <v>CHPSELC_05_HP</v>
      </c>
      <c r="B41" s="67" t="str">
        <f t="shared" si="2"/>
        <v>New commercial - PS Space Heat ELC Adv Air heat pump with electric boiler</v>
      </c>
      <c r="C41" s="67" t="str">
        <f t="shared" si="6"/>
        <v>COMAHT, COMELC</v>
      </c>
      <c r="D41" s="86" t="s">
        <v>320</v>
      </c>
      <c r="E41" s="87">
        <f t="shared" si="7"/>
        <v>0.93</v>
      </c>
      <c r="F41" s="87" t="str">
        <f t="shared" si="8"/>
        <v/>
      </c>
      <c r="G41" s="87" t="str">
        <f t="shared" si="8"/>
        <v/>
      </c>
      <c r="H41" s="87" t="str">
        <f t="shared" si="8"/>
        <v/>
      </c>
      <c r="I41" s="88">
        <f t="shared" si="9"/>
        <v>2013</v>
      </c>
      <c r="J41" s="82">
        <f t="shared" si="9"/>
        <v>1200</v>
      </c>
      <c r="K41" s="82">
        <f t="shared" si="9"/>
        <v>5</v>
      </c>
      <c r="L41" s="89">
        <f t="shared" si="9"/>
        <v>0.01</v>
      </c>
      <c r="M41" s="88">
        <f t="shared" si="9"/>
        <v>20</v>
      </c>
      <c r="N41" s="68">
        <f t="shared" si="9"/>
        <v>31.536000000000001</v>
      </c>
      <c r="O41" s="87">
        <f t="shared" si="9"/>
        <v>0.15</v>
      </c>
      <c r="P41" s="90">
        <f t="shared" si="10"/>
        <v>0.79166666666666696</v>
      </c>
      <c r="Q41" s="90" t="str">
        <f t="shared" si="10"/>
        <v/>
      </c>
      <c r="R41" s="90" t="str">
        <f t="shared" si="10"/>
        <v/>
      </c>
      <c r="S41" s="90" t="str">
        <f t="shared" si="10"/>
        <v/>
      </c>
      <c r="V41" s="158" t="s">
        <v>479</v>
      </c>
      <c r="W41" s="47" t="str">
        <f t="shared" si="11"/>
        <v>New commercial - PS Space Heat ELC Adv Air heat pump with electric boiler</v>
      </c>
      <c r="X41" s="47" t="s">
        <v>34</v>
      </c>
      <c r="Y41" s="47" t="s">
        <v>1</v>
      </c>
      <c r="Z41" s="85"/>
      <c r="AD41" s="158"/>
    </row>
    <row r="42" spans="1:30">
      <c r="A42" s="86" t="str">
        <f t="shared" si="1"/>
        <v>CHPSELC_06_DHP</v>
      </c>
      <c r="B42" s="67" t="str">
        <f t="shared" si="2"/>
        <v>New commercial - PS Space Heat ELC Adv Air heat pump with electric boiler.HeatCool</v>
      </c>
      <c r="C42" s="67" t="str">
        <f t="shared" si="6"/>
        <v>COMAHT, COMELC</v>
      </c>
      <c r="D42" s="86" t="s">
        <v>326</v>
      </c>
      <c r="E42" s="87" t="str">
        <f t="shared" si="7"/>
        <v/>
      </c>
      <c r="F42" s="87">
        <f t="shared" si="8"/>
        <v>0.93</v>
      </c>
      <c r="G42" s="87" t="str">
        <f t="shared" si="8"/>
        <v/>
      </c>
      <c r="H42" s="87">
        <f t="shared" si="8"/>
        <v>1</v>
      </c>
      <c r="I42" s="88">
        <f t="shared" si="9"/>
        <v>2013</v>
      </c>
      <c r="J42" s="82">
        <f t="shared" si="9"/>
        <v>1200</v>
      </c>
      <c r="K42" s="82">
        <f t="shared" si="9"/>
        <v>20</v>
      </c>
      <c r="L42" s="89">
        <f t="shared" si="9"/>
        <v>0.01</v>
      </c>
      <c r="M42" s="88">
        <f t="shared" si="9"/>
        <v>20</v>
      </c>
      <c r="N42" s="68">
        <f t="shared" si="9"/>
        <v>31.536000000000001</v>
      </c>
      <c r="O42" s="87">
        <f t="shared" si="9"/>
        <v>0.15</v>
      </c>
      <c r="P42" s="90">
        <f t="shared" si="10"/>
        <v>0.82758620689655205</v>
      </c>
      <c r="Q42" s="90" t="str">
        <f t="shared" si="10"/>
        <v/>
      </c>
      <c r="R42" s="90" t="str">
        <f t="shared" si="10"/>
        <v/>
      </c>
      <c r="S42" s="90" t="str">
        <f t="shared" si="10"/>
        <v/>
      </c>
      <c r="V42" s="158" t="s">
        <v>480</v>
      </c>
      <c r="W42" s="47" t="str">
        <f t="shared" si="11"/>
        <v>New commercial - PS Space Heat ELC Adv Air heat pump with electric boiler.HeatCool</v>
      </c>
      <c r="X42" s="47" t="s">
        <v>34</v>
      </c>
      <c r="Y42" s="47" t="s">
        <v>1</v>
      </c>
      <c r="Z42" s="85"/>
      <c r="AD42" s="158"/>
    </row>
    <row r="43" spans="1:30">
      <c r="A43" s="86" t="str">
        <f t="shared" si="1"/>
        <v>CHPSELC_07_HP</v>
      </c>
      <c r="B43" s="67" t="str">
        <f t="shared" si="2"/>
        <v>New commercial - PS Space Heat ELC Ground heat pump with electric boiler</v>
      </c>
      <c r="C43" s="67" t="str">
        <f t="shared" si="6"/>
        <v>COMGHT, COMELC</v>
      </c>
      <c r="D43" s="86" t="s">
        <v>320</v>
      </c>
      <c r="E43" s="87">
        <f t="shared" si="7"/>
        <v>0.93</v>
      </c>
      <c r="F43" s="87" t="str">
        <f t="shared" si="8"/>
        <v/>
      </c>
      <c r="G43" s="87" t="str">
        <f t="shared" si="8"/>
        <v/>
      </c>
      <c r="H43" s="87" t="str">
        <f t="shared" si="8"/>
        <v/>
      </c>
      <c r="I43" s="88">
        <f t="shared" si="9"/>
        <v>2013</v>
      </c>
      <c r="J43" s="82">
        <f t="shared" si="9"/>
        <v>700</v>
      </c>
      <c r="K43" s="82">
        <f t="shared" si="9"/>
        <v>10</v>
      </c>
      <c r="L43" s="89">
        <f t="shared" si="9"/>
        <v>0.01</v>
      </c>
      <c r="M43" s="88">
        <f t="shared" si="9"/>
        <v>20</v>
      </c>
      <c r="N43" s="68">
        <f t="shared" si="9"/>
        <v>31.536000000000001</v>
      </c>
      <c r="O43" s="87">
        <f t="shared" si="9"/>
        <v>0.15</v>
      </c>
      <c r="P43" s="90" t="str">
        <f t="shared" si="10"/>
        <v/>
      </c>
      <c r="Q43" s="90">
        <f t="shared" si="10"/>
        <v>0.8</v>
      </c>
      <c r="R43" s="90" t="str">
        <f t="shared" si="10"/>
        <v/>
      </c>
      <c r="S43" s="90" t="str">
        <f t="shared" si="10"/>
        <v/>
      </c>
      <c r="V43" s="158" t="s">
        <v>481</v>
      </c>
      <c r="W43" s="47" t="str">
        <f t="shared" si="11"/>
        <v>New commercial - PS Space Heat ELC Ground heat pump with electric boiler</v>
      </c>
      <c r="X43" s="47" t="s">
        <v>34</v>
      </c>
      <c r="Y43" s="47" t="s">
        <v>1</v>
      </c>
      <c r="Z43" s="85"/>
      <c r="AD43" s="158"/>
    </row>
    <row r="44" spans="1:30">
      <c r="A44" s="86" t="str">
        <f t="shared" ref="A44:A62" si="12">V44</f>
        <v>CHPSELC_08_DHP</v>
      </c>
      <c r="B44" s="67" t="str">
        <f t="shared" ref="B44:B62" si="13">W44</f>
        <v>New commercial - PS Space Heat ELC Ground heat pump with electric boiler.HeatCool</v>
      </c>
      <c r="C44" s="67" t="str">
        <f t="shared" si="6"/>
        <v>COMGHT, COMELC</v>
      </c>
      <c r="D44" s="86" t="s">
        <v>326</v>
      </c>
      <c r="E44" s="87" t="str">
        <f t="shared" si="7"/>
        <v/>
      </c>
      <c r="F44" s="87">
        <f t="shared" si="8"/>
        <v>0.93</v>
      </c>
      <c r="G44" s="87" t="str">
        <f t="shared" si="8"/>
        <v/>
      </c>
      <c r="H44" s="87">
        <f t="shared" si="8"/>
        <v>1</v>
      </c>
      <c r="I44" s="88">
        <f t="shared" ref="I44:O44" si="14">I13</f>
        <v>2013</v>
      </c>
      <c r="J44" s="82">
        <f t="shared" si="14"/>
        <v>700</v>
      </c>
      <c r="K44" s="82">
        <f t="shared" si="14"/>
        <v>10</v>
      </c>
      <c r="L44" s="89">
        <f t="shared" si="14"/>
        <v>0.01</v>
      </c>
      <c r="M44" s="88">
        <f t="shared" si="14"/>
        <v>20</v>
      </c>
      <c r="N44" s="68">
        <f t="shared" si="14"/>
        <v>31.536000000000001</v>
      </c>
      <c r="O44" s="87">
        <f t="shared" si="14"/>
        <v>0.15</v>
      </c>
      <c r="P44" s="90" t="str">
        <f t="shared" ref="P44:S44" si="15">IF(P13=0,"",P13)</f>
        <v/>
      </c>
      <c r="Q44" s="90">
        <f t="shared" si="15"/>
        <v>0.8</v>
      </c>
      <c r="R44" s="90" t="str">
        <f t="shared" si="15"/>
        <v/>
      </c>
      <c r="S44" s="90" t="str">
        <f t="shared" si="15"/>
        <v/>
      </c>
      <c r="V44" s="158" t="s">
        <v>482</v>
      </c>
      <c r="W44" s="47" t="str">
        <f t="shared" si="11"/>
        <v>New commercial - PS Space Heat ELC Ground heat pump with electric boiler.HeatCool</v>
      </c>
      <c r="X44" s="47" t="s">
        <v>34</v>
      </c>
      <c r="Y44" s="47" t="s">
        <v>1</v>
      </c>
      <c r="Z44" s="85"/>
      <c r="AD44" s="158"/>
    </row>
    <row r="45" spans="1:30">
      <c r="A45" s="86" t="str">
        <f t="shared" si="12"/>
        <v>*CHPSFCH_01</v>
      </c>
      <c r="B45" s="67" t="str">
        <f t="shared" si="13"/>
        <v>New commercial - PS Space Heat HET FC output to Heat demand</v>
      </c>
      <c r="C45" s="67" t="str">
        <f t="shared" si="6"/>
        <v>COMHET</v>
      </c>
      <c r="D45" s="86" t="s">
        <v>320</v>
      </c>
      <c r="E45" s="87">
        <f t="shared" si="7"/>
        <v>0.93</v>
      </c>
      <c r="F45" s="87" t="str">
        <f t="shared" si="8"/>
        <v/>
      </c>
      <c r="G45" s="87" t="str">
        <f t="shared" si="8"/>
        <v/>
      </c>
      <c r="H45" s="87" t="str">
        <f t="shared" si="8"/>
        <v/>
      </c>
      <c r="I45" s="88">
        <f t="shared" ref="I45:O45" si="16">I14</f>
        <v>2013</v>
      </c>
      <c r="J45" s="82">
        <f t="shared" si="16"/>
        <v>0.01</v>
      </c>
      <c r="K45" s="82">
        <f t="shared" si="16"/>
        <v>0</v>
      </c>
      <c r="L45" s="89">
        <f t="shared" si="16"/>
        <v>0.01</v>
      </c>
      <c r="M45" s="88">
        <f t="shared" si="16"/>
        <v>20</v>
      </c>
      <c r="N45" s="68">
        <f t="shared" si="16"/>
        <v>31.536000000000001</v>
      </c>
      <c r="O45" s="87">
        <f t="shared" si="16"/>
        <v>0.15</v>
      </c>
      <c r="P45" s="90" t="str">
        <f t="shared" ref="P45:S45" si="17">IF(P14=0,"",P14)</f>
        <v/>
      </c>
      <c r="Q45" s="90" t="str">
        <f t="shared" si="17"/>
        <v/>
      </c>
      <c r="R45" s="90" t="str">
        <f t="shared" si="17"/>
        <v/>
      </c>
      <c r="S45" s="90" t="str">
        <f t="shared" si="17"/>
        <v/>
      </c>
      <c r="V45" s="158" t="s">
        <v>434</v>
      </c>
      <c r="W45" s="47" t="str">
        <f t="shared" si="11"/>
        <v>New commercial - PS Space Heat HET FC output to Heat demand</v>
      </c>
      <c r="X45" s="47" t="s">
        <v>34</v>
      </c>
      <c r="Y45" s="47" t="s">
        <v>1</v>
      </c>
      <c r="Z45" s="85"/>
      <c r="AD45" s="158"/>
    </row>
    <row r="46" spans="1:30">
      <c r="A46" s="86" t="str">
        <f t="shared" si="12"/>
        <v>CHPSGAS_01_Boi</v>
      </c>
      <c r="B46" s="67" t="str">
        <f t="shared" si="13"/>
        <v>New commercial - PS Space Heat GAS Natural gas boiler</v>
      </c>
      <c r="C46" s="67" t="str">
        <f t="shared" si="6"/>
        <v>COMGAS</v>
      </c>
      <c r="D46" s="86" t="s">
        <v>320</v>
      </c>
      <c r="E46" s="87">
        <f t="shared" si="7"/>
        <v>0.81840000000000002</v>
      </c>
      <c r="F46" s="87" t="str">
        <f t="shared" si="8"/>
        <v/>
      </c>
      <c r="G46" s="87" t="str">
        <f t="shared" si="8"/>
        <v/>
      </c>
      <c r="H46" s="87" t="str">
        <f t="shared" si="8"/>
        <v/>
      </c>
      <c r="I46" s="88">
        <f t="shared" ref="I46:O46" si="18">I15</f>
        <v>2013</v>
      </c>
      <c r="J46" s="82">
        <f t="shared" si="18"/>
        <v>109</v>
      </c>
      <c r="K46" s="82">
        <f t="shared" si="18"/>
        <v>7.3</v>
      </c>
      <c r="L46" s="89">
        <f t="shared" si="18"/>
        <v>0.01</v>
      </c>
      <c r="M46" s="88">
        <f t="shared" si="18"/>
        <v>20</v>
      </c>
      <c r="N46" s="68">
        <f t="shared" si="18"/>
        <v>31.536000000000001</v>
      </c>
      <c r="O46" s="87">
        <f t="shared" si="18"/>
        <v>0.15</v>
      </c>
      <c r="P46" s="90" t="str">
        <f t="shared" ref="P46:S46" si="19">IF(P15=0,"",P15)</f>
        <v/>
      </c>
      <c r="Q46" s="90" t="str">
        <f t="shared" si="19"/>
        <v/>
      </c>
      <c r="R46" s="90" t="str">
        <f t="shared" si="19"/>
        <v/>
      </c>
      <c r="S46" s="90" t="str">
        <f t="shared" si="19"/>
        <v/>
      </c>
      <c r="V46" s="158" t="s">
        <v>471</v>
      </c>
      <c r="W46" s="47" t="str">
        <f t="shared" si="11"/>
        <v>New commercial - PS Space Heat GAS Natural gas boiler</v>
      </c>
      <c r="X46" s="47" t="s">
        <v>34</v>
      </c>
      <c r="Y46" s="47" t="s">
        <v>1</v>
      </c>
      <c r="Z46" s="85"/>
      <c r="AD46" s="158"/>
    </row>
    <row r="47" spans="1:30">
      <c r="A47" s="86" t="str">
        <f t="shared" si="12"/>
        <v>CHPSGAS_02_DBoi</v>
      </c>
      <c r="B47" s="67" t="str">
        <f t="shared" si="13"/>
        <v>New commercial - PS Space Heat GAS Natural gas boiler.HeatHotwater</v>
      </c>
      <c r="C47" s="67" t="str">
        <f t="shared" si="6"/>
        <v>COMGAS</v>
      </c>
      <c r="D47" s="86" t="s">
        <v>327</v>
      </c>
      <c r="E47" s="87" t="str">
        <f t="shared" si="7"/>
        <v/>
      </c>
      <c r="F47" s="87">
        <f t="shared" si="8"/>
        <v>0.88349999999999995</v>
      </c>
      <c r="G47" s="87">
        <f t="shared" si="8"/>
        <v>0.59670000000000001</v>
      </c>
      <c r="H47" s="87" t="str">
        <f t="shared" si="8"/>
        <v/>
      </c>
      <c r="I47" s="88">
        <f t="shared" ref="I47:O47" si="20">I16</f>
        <v>2013</v>
      </c>
      <c r="J47" s="82">
        <f t="shared" si="20"/>
        <v>119.9</v>
      </c>
      <c r="K47" s="82">
        <f t="shared" si="20"/>
        <v>4</v>
      </c>
      <c r="L47" s="89">
        <f t="shared" si="20"/>
        <v>0.01</v>
      </c>
      <c r="M47" s="88">
        <f t="shared" si="20"/>
        <v>20</v>
      </c>
      <c r="N47" s="68">
        <f t="shared" si="20"/>
        <v>31.536000000000001</v>
      </c>
      <c r="O47" s="87">
        <f t="shared" si="20"/>
        <v>0.16</v>
      </c>
      <c r="P47" s="90" t="str">
        <f t="shared" ref="P47:S47" si="21">IF(P16=0,"",P16)</f>
        <v/>
      </c>
      <c r="Q47" s="90" t="str">
        <f t="shared" si="21"/>
        <v/>
      </c>
      <c r="R47" s="90" t="str">
        <f t="shared" si="21"/>
        <v/>
      </c>
      <c r="S47" s="90">
        <f t="shared" si="21"/>
        <v>0.6</v>
      </c>
      <c r="V47" s="158" t="s">
        <v>472</v>
      </c>
      <c r="W47" s="47" t="str">
        <f t="shared" si="11"/>
        <v>New commercial - PS Space Heat GAS Natural gas boiler.HeatHotwater</v>
      </c>
      <c r="X47" s="47" t="s">
        <v>34</v>
      </c>
      <c r="Y47" s="47" t="s">
        <v>1</v>
      </c>
      <c r="Z47" s="85"/>
      <c r="AD47" s="158"/>
    </row>
    <row r="48" spans="1:30">
      <c r="A48" s="86" t="str">
        <f t="shared" si="12"/>
        <v>CHPSGAS_03_Boi</v>
      </c>
      <c r="B48" s="67" t="str">
        <f t="shared" si="13"/>
        <v>New commercial - PS Space Heat GAS Natural gas boiler condensing</v>
      </c>
      <c r="C48" s="67" t="str">
        <f t="shared" si="6"/>
        <v>COMGAS</v>
      </c>
      <c r="D48" s="86" t="s">
        <v>320</v>
      </c>
      <c r="E48" s="87">
        <f t="shared" si="7"/>
        <v>1.0229999999999999</v>
      </c>
      <c r="F48" s="87" t="str">
        <f t="shared" si="8"/>
        <v/>
      </c>
      <c r="G48" s="87" t="str">
        <f t="shared" si="8"/>
        <v/>
      </c>
      <c r="H48" s="87" t="str">
        <f t="shared" si="8"/>
        <v/>
      </c>
      <c r="I48" s="88">
        <f t="shared" ref="I48:O48" si="22">I17</f>
        <v>2013</v>
      </c>
      <c r="J48" s="82">
        <f t="shared" si="22"/>
        <v>256</v>
      </c>
      <c r="K48" s="82">
        <f t="shared" si="22"/>
        <v>7.3</v>
      </c>
      <c r="L48" s="89">
        <f t="shared" si="22"/>
        <v>0.01</v>
      </c>
      <c r="M48" s="88">
        <f t="shared" si="22"/>
        <v>20</v>
      </c>
      <c r="N48" s="68">
        <f t="shared" si="22"/>
        <v>31.536000000000001</v>
      </c>
      <c r="O48" s="87">
        <f t="shared" si="22"/>
        <v>0.15</v>
      </c>
      <c r="P48" s="90" t="str">
        <f t="shared" ref="P48:S48" si="23">IF(P17=0,"",P17)</f>
        <v/>
      </c>
      <c r="Q48" s="90" t="str">
        <f t="shared" si="23"/>
        <v/>
      </c>
      <c r="R48" s="90" t="str">
        <f t="shared" si="23"/>
        <v/>
      </c>
      <c r="S48" s="90" t="str">
        <f t="shared" si="23"/>
        <v/>
      </c>
      <c r="V48" s="158" t="s">
        <v>473</v>
      </c>
      <c r="W48" s="47" t="str">
        <f t="shared" si="11"/>
        <v>New commercial - PS Space Heat GAS Natural gas boiler condensing</v>
      </c>
      <c r="X48" s="47" t="s">
        <v>34</v>
      </c>
      <c r="Y48" s="47" t="s">
        <v>1</v>
      </c>
      <c r="Z48" s="85"/>
      <c r="AD48" s="158"/>
    </row>
    <row r="49" spans="1:30">
      <c r="A49" s="86" t="str">
        <f t="shared" si="12"/>
        <v>CHPSGAS_04_DBoi</v>
      </c>
      <c r="B49" s="67" t="str">
        <f t="shared" si="13"/>
        <v>New commercial - PS Space Heat GAS Natural gas boiler condensing.HeatHotwater</v>
      </c>
      <c r="C49" s="67" t="str">
        <f t="shared" si="6"/>
        <v>COMGAS</v>
      </c>
      <c r="D49" s="86" t="s">
        <v>327</v>
      </c>
      <c r="E49" s="87" t="str">
        <f t="shared" si="7"/>
        <v/>
      </c>
      <c r="F49" s="87">
        <f t="shared" si="8"/>
        <v>0.99509999999999998</v>
      </c>
      <c r="G49" s="87">
        <f t="shared" si="8"/>
        <v>0.50467289719626196</v>
      </c>
      <c r="H49" s="87" t="str">
        <f t="shared" si="8"/>
        <v/>
      </c>
      <c r="I49" s="88">
        <f t="shared" ref="I49:O49" si="24">I18</f>
        <v>2013</v>
      </c>
      <c r="J49" s="82">
        <f t="shared" si="24"/>
        <v>281.60000000000002</v>
      </c>
      <c r="K49" s="82">
        <f t="shared" si="24"/>
        <v>7.3</v>
      </c>
      <c r="L49" s="89">
        <f t="shared" si="24"/>
        <v>0.01</v>
      </c>
      <c r="M49" s="88">
        <f t="shared" si="24"/>
        <v>20</v>
      </c>
      <c r="N49" s="68">
        <f t="shared" si="24"/>
        <v>31.536000000000001</v>
      </c>
      <c r="O49" s="87">
        <f t="shared" si="24"/>
        <v>0.16</v>
      </c>
      <c r="P49" s="90" t="str">
        <f t="shared" ref="P49:S49" si="25">IF(P18=0,"",P18)</f>
        <v/>
      </c>
      <c r="Q49" s="90" t="str">
        <f t="shared" si="25"/>
        <v/>
      </c>
      <c r="R49" s="90" t="str">
        <f t="shared" si="25"/>
        <v/>
      </c>
      <c r="S49" s="90">
        <f t="shared" si="25"/>
        <v>0.6</v>
      </c>
      <c r="V49" s="158" t="s">
        <v>474</v>
      </c>
      <c r="W49" s="47" t="str">
        <f t="shared" si="11"/>
        <v>New commercial - PS Space Heat GAS Natural gas boiler condensing.HeatHotwater</v>
      </c>
      <c r="X49" s="47" t="s">
        <v>34</v>
      </c>
      <c r="Y49" s="47" t="s">
        <v>1</v>
      </c>
      <c r="Z49" s="85"/>
      <c r="AD49" s="158"/>
    </row>
    <row r="50" spans="1:30">
      <c r="A50" s="86" t="str">
        <f t="shared" si="12"/>
        <v>CHPSGAS_05_HP</v>
      </c>
      <c r="B50" s="67" t="str">
        <f t="shared" si="13"/>
        <v>New commercial - PS Space Heat GAS Natural gas air heat pump</v>
      </c>
      <c r="C50" s="67" t="str">
        <f t="shared" si="6"/>
        <v>COMAHT, COMGAS</v>
      </c>
      <c r="D50" s="86" t="s">
        <v>320</v>
      </c>
      <c r="E50" s="87">
        <f t="shared" si="7"/>
        <v>0.93</v>
      </c>
      <c r="F50" s="87" t="str">
        <f t="shared" si="8"/>
        <v/>
      </c>
      <c r="G50" s="87" t="str">
        <f t="shared" si="8"/>
        <v/>
      </c>
      <c r="H50" s="87" t="str">
        <f t="shared" si="8"/>
        <v/>
      </c>
      <c r="I50" s="88">
        <f t="shared" ref="I50:O50" si="26">I19</f>
        <v>2013</v>
      </c>
      <c r="J50" s="82">
        <f t="shared" si="26"/>
        <v>509</v>
      </c>
      <c r="K50" s="82">
        <f t="shared" si="26"/>
        <v>9</v>
      </c>
      <c r="L50" s="89">
        <f t="shared" si="26"/>
        <v>0.01</v>
      </c>
      <c r="M50" s="88">
        <f t="shared" si="26"/>
        <v>20</v>
      </c>
      <c r="N50" s="68">
        <f t="shared" si="26"/>
        <v>31.536000000000001</v>
      </c>
      <c r="O50" s="87">
        <f t="shared" si="26"/>
        <v>0.15</v>
      </c>
      <c r="P50" s="90">
        <f t="shared" ref="P50:S50" si="27">IF(P19=0,"",P19)</f>
        <v>0.42857142857142899</v>
      </c>
      <c r="Q50" s="90" t="str">
        <f t="shared" si="27"/>
        <v/>
      </c>
      <c r="R50" s="90" t="str">
        <f t="shared" si="27"/>
        <v/>
      </c>
      <c r="S50" s="90" t="str">
        <f t="shared" si="27"/>
        <v/>
      </c>
      <c r="V50" s="158" t="s">
        <v>475</v>
      </c>
      <c r="W50" s="47" t="str">
        <f t="shared" si="11"/>
        <v>New commercial - PS Space Heat GAS Natural gas air heat pump</v>
      </c>
      <c r="X50" s="47" t="s">
        <v>34</v>
      </c>
      <c r="Y50" s="47" t="s">
        <v>1</v>
      </c>
      <c r="Z50" s="85"/>
      <c r="AD50" s="158"/>
    </row>
    <row r="51" spans="1:30">
      <c r="A51" s="86" t="str">
        <f t="shared" si="12"/>
        <v>CHPSGAS_06_DHP</v>
      </c>
      <c r="B51" s="67" t="str">
        <f t="shared" si="13"/>
        <v>New commercial - PS Space Heat GAS Natural gas air heat pump.HeatCool</v>
      </c>
      <c r="C51" s="67" t="str">
        <f t="shared" si="6"/>
        <v>COMAHT, COMGAS</v>
      </c>
      <c r="D51" s="86" t="s">
        <v>326</v>
      </c>
      <c r="E51" s="87" t="str">
        <f t="shared" si="7"/>
        <v/>
      </c>
      <c r="F51" s="87">
        <f t="shared" si="8"/>
        <v>0.93</v>
      </c>
      <c r="G51" s="87" t="str">
        <f t="shared" si="8"/>
        <v/>
      </c>
      <c r="H51" s="87">
        <f t="shared" si="8"/>
        <v>1</v>
      </c>
      <c r="I51" s="88">
        <f t="shared" ref="I51:O51" si="28">I20</f>
        <v>2013</v>
      </c>
      <c r="J51" s="82">
        <f t="shared" si="28"/>
        <v>509</v>
      </c>
      <c r="K51" s="82">
        <f t="shared" si="28"/>
        <v>9</v>
      </c>
      <c r="L51" s="89">
        <f t="shared" si="28"/>
        <v>0.01</v>
      </c>
      <c r="M51" s="88">
        <f t="shared" si="28"/>
        <v>20</v>
      </c>
      <c r="N51" s="68">
        <f t="shared" si="28"/>
        <v>31.536000000000001</v>
      </c>
      <c r="O51" s="87">
        <f t="shared" si="28"/>
        <v>0.15</v>
      </c>
      <c r="P51" s="90">
        <f t="shared" ref="P51:S51" si="29">IF(P20=0,"",P20)</f>
        <v>0.42857142857142899</v>
      </c>
      <c r="Q51" s="90" t="str">
        <f t="shared" si="29"/>
        <v/>
      </c>
      <c r="R51" s="90" t="str">
        <f t="shared" si="29"/>
        <v/>
      </c>
      <c r="S51" s="90" t="str">
        <f t="shared" si="29"/>
        <v/>
      </c>
      <c r="V51" s="158" t="s">
        <v>476</v>
      </c>
      <c r="W51" s="47" t="str">
        <f t="shared" si="11"/>
        <v>New commercial - PS Space Heat GAS Natural gas air heat pump.HeatCool</v>
      </c>
      <c r="X51" s="47" t="s">
        <v>34</v>
      </c>
      <c r="Y51" s="47" t="s">
        <v>1</v>
      </c>
      <c r="Z51" s="85"/>
      <c r="AD51" s="158"/>
    </row>
    <row r="52" spans="1:30">
      <c r="A52" s="86" t="str">
        <f t="shared" si="12"/>
        <v>CHPSLPG_01_Boi</v>
      </c>
      <c r="B52" s="67" t="str">
        <f t="shared" si="13"/>
        <v>New commercial - PS Space Heat LPG LPG boiler</v>
      </c>
      <c r="C52" s="67" t="str">
        <f t="shared" si="6"/>
        <v>COMLPG</v>
      </c>
      <c r="D52" s="86" t="s">
        <v>320</v>
      </c>
      <c r="E52" s="87">
        <f t="shared" si="7"/>
        <v>0.79049999999999998</v>
      </c>
      <c r="F52" s="87" t="str">
        <f t="shared" si="8"/>
        <v/>
      </c>
      <c r="G52" s="87" t="str">
        <f t="shared" si="8"/>
        <v/>
      </c>
      <c r="H52" s="87" t="str">
        <f t="shared" si="8"/>
        <v/>
      </c>
      <c r="I52" s="88">
        <f t="shared" ref="I52:O52" si="30">I21</f>
        <v>2013</v>
      </c>
      <c r="J52" s="82">
        <f t="shared" si="30"/>
        <v>147</v>
      </c>
      <c r="K52" s="82">
        <f t="shared" si="30"/>
        <v>8.5</v>
      </c>
      <c r="L52" s="89">
        <f t="shared" si="30"/>
        <v>0.01</v>
      </c>
      <c r="M52" s="88">
        <f t="shared" si="30"/>
        <v>20</v>
      </c>
      <c r="N52" s="68">
        <f t="shared" si="30"/>
        <v>31.536000000000001</v>
      </c>
      <c r="O52" s="87">
        <f t="shared" si="30"/>
        <v>0.15</v>
      </c>
      <c r="P52" s="90" t="str">
        <f t="shared" ref="P52:S52" si="31">IF(P21=0,"",P21)</f>
        <v/>
      </c>
      <c r="Q52" s="90" t="str">
        <f t="shared" si="31"/>
        <v/>
      </c>
      <c r="R52" s="90" t="str">
        <f t="shared" si="31"/>
        <v/>
      </c>
      <c r="S52" s="90" t="str">
        <f t="shared" si="31"/>
        <v/>
      </c>
      <c r="V52" s="158" t="s">
        <v>483</v>
      </c>
      <c r="W52" s="47" t="str">
        <f t="shared" si="11"/>
        <v>New commercial - PS Space Heat LPG LPG boiler</v>
      </c>
      <c r="X52" s="47" t="s">
        <v>34</v>
      </c>
      <c r="Y52" s="47" t="s">
        <v>1</v>
      </c>
      <c r="AD52" s="158"/>
    </row>
    <row r="53" spans="1:30">
      <c r="A53" s="86" t="str">
        <f t="shared" si="12"/>
        <v>CHPSLPG_02_DBoi</v>
      </c>
      <c r="B53" s="67" t="str">
        <f t="shared" si="13"/>
        <v>New commercial - PS Space Heat LPG LPG boiler.HeatHotwater</v>
      </c>
      <c r="C53" s="67" t="str">
        <f t="shared" si="6"/>
        <v>COMLPG</v>
      </c>
      <c r="D53" s="86" t="s">
        <v>327</v>
      </c>
      <c r="E53" s="87" t="str">
        <f t="shared" si="7"/>
        <v/>
      </c>
      <c r="F53" s="87">
        <f t="shared" si="8"/>
        <v>0.68262</v>
      </c>
      <c r="G53" s="87">
        <f t="shared" si="8"/>
        <v>0.73569482288828403</v>
      </c>
      <c r="H53" s="87" t="str">
        <f t="shared" si="8"/>
        <v/>
      </c>
      <c r="I53" s="88">
        <f t="shared" ref="I53:O53" si="32">I22</f>
        <v>2013</v>
      </c>
      <c r="J53" s="82">
        <f t="shared" si="32"/>
        <v>161.69999999999999</v>
      </c>
      <c r="K53" s="82">
        <f t="shared" si="32"/>
        <v>1.32</v>
      </c>
      <c r="L53" s="89">
        <f t="shared" si="32"/>
        <v>0.01</v>
      </c>
      <c r="M53" s="88">
        <f t="shared" si="32"/>
        <v>20</v>
      </c>
      <c r="N53" s="68">
        <f t="shared" si="32"/>
        <v>31.536000000000001</v>
      </c>
      <c r="O53" s="87">
        <f t="shared" si="32"/>
        <v>0.16</v>
      </c>
      <c r="P53" s="90" t="str">
        <f t="shared" ref="P53:S53" si="33">IF(P22=0,"",P22)</f>
        <v/>
      </c>
      <c r="Q53" s="90" t="str">
        <f t="shared" si="33"/>
        <v/>
      </c>
      <c r="R53" s="90" t="str">
        <f t="shared" si="33"/>
        <v/>
      </c>
      <c r="S53" s="90">
        <f t="shared" si="33"/>
        <v>0.6</v>
      </c>
      <c r="V53" s="158" t="s">
        <v>484</v>
      </c>
      <c r="W53" s="47" t="str">
        <f t="shared" si="11"/>
        <v>New commercial - PS Space Heat LPG LPG boiler.HeatHotwater</v>
      </c>
      <c r="X53" s="47" t="s">
        <v>34</v>
      </c>
      <c r="Y53" s="47" t="s">
        <v>1</v>
      </c>
      <c r="AD53" s="158"/>
    </row>
    <row r="54" spans="1:30">
      <c r="A54" s="86" t="str">
        <f t="shared" si="12"/>
        <v>CHPSLPG_04_DHP</v>
      </c>
      <c r="B54" s="67" t="str">
        <f t="shared" si="13"/>
        <v>New commercial - PS Space Heat LPG LPG air heat pump.HeatCool</v>
      </c>
      <c r="C54" s="67" t="str">
        <f t="shared" si="6"/>
        <v>COMAHT, COMLPG</v>
      </c>
      <c r="D54" s="86" t="s">
        <v>326</v>
      </c>
      <c r="E54" s="87" t="str">
        <f t="shared" si="7"/>
        <v/>
      </c>
      <c r="F54" s="87">
        <f t="shared" si="8"/>
        <v>0.93</v>
      </c>
      <c r="G54" s="87" t="str">
        <f t="shared" si="8"/>
        <v/>
      </c>
      <c r="H54" s="87">
        <f t="shared" si="8"/>
        <v>1</v>
      </c>
      <c r="I54" s="88">
        <f t="shared" ref="I54:O54" si="34">I23</f>
        <v>2013</v>
      </c>
      <c r="J54" s="82">
        <f t="shared" si="34"/>
        <v>600</v>
      </c>
      <c r="K54" s="82">
        <f t="shared" si="34"/>
        <v>7.84</v>
      </c>
      <c r="L54" s="89">
        <f t="shared" si="34"/>
        <v>0.01</v>
      </c>
      <c r="M54" s="88">
        <f t="shared" si="34"/>
        <v>20</v>
      </c>
      <c r="N54" s="68">
        <f t="shared" si="34"/>
        <v>31.536000000000001</v>
      </c>
      <c r="O54" s="87">
        <f t="shared" si="34"/>
        <v>0.15</v>
      </c>
      <c r="P54" s="90">
        <f t="shared" ref="P54:S54" si="35">IF(P23=0,"",P23)</f>
        <v>0.5</v>
      </c>
      <c r="Q54" s="90" t="str">
        <f t="shared" si="35"/>
        <v/>
      </c>
      <c r="R54" s="90" t="str">
        <f t="shared" si="35"/>
        <v/>
      </c>
      <c r="S54" s="90" t="str">
        <f t="shared" si="35"/>
        <v/>
      </c>
      <c r="V54" s="158" t="s">
        <v>485</v>
      </c>
      <c r="W54" s="47" t="str">
        <f t="shared" si="11"/>
        <v>New commercial - PS Space Heat LPG LPG air heat pump.HeatCool</v>
      </c>
      <c r="X54" s="47" t="s">
        <v>34</v>
      </c>
      <c r="Y54" s="47" t="s">
        <v>1</v>
      </c>
      <c r="AD54" s="158"/>
    </row>
    <row r="55" spans="1:30">
      <c r="A55" s="86" t="str">
        <f t="shared" si="12"/>
        <v>CHPSHET_01_DH</v>
      </c>
      <c r="B55" s="67" t="str">
        <f t="shared" si="13"/>
        <v>New commercial - PS Space Heat HET District heat exchanger.HeatHotwater</v>
      </c>
      <c r="C55" s="67" t="str">
        <f t="shared" si="6"/>
        <v>COMHET</v>
      </c>
      <c r="D55" s="86" t="s">
        <v>327</v>
      </c>
      <c r="E55" s="87" t="str">
        <f t="shared" si="7"/>
        <v/>
      </c>
      <c r="F55" s="87">
        <f t="shared" si="8"/>
        <v>0.88349999999999995</v>
      </c>
      <c r="G55" s="87">
        <f t="shared" si="8"/>
        <v>0.9</v>
      </c>
      <c r="H55" s="87" t="str">
        <f t="shared" si="8"/>
        <v/>
      </c>
      <c r="I55" s="88">
        <f t="shared" ref="I55:O55" si="36">I24</f>
        <v>2013</v>
      </c>
      <c r="J55" s="82">
        <f t="shared" si="36"/>
        <v>70</v>
      </c>
      <c r="K55" s="82">
        <f t="shared" si="36"/>
        <v>1</v>
      </c>
      <c r="L55" s="89">
        <f t="shared" si="36"/>
        <v>0.01</v>
      </c>
      <c r="M55" s="88">
        <f t="shared" si="36"/>
        <v>20</v>
      </c>
      <c r="N55" s="68">
        <f t="shared" si="36"/>
        <v>31.536000000000001</v>
      </c>
      <c r="O55" s="87">
        <f t="shared" si="36"/>
        <v>0.16</v>
      </c>
      <c r="P55" s="90" t="str">
        <f t="shared" ref="P55:S55" si="37">IF(P24=0,"",P24)</f>
        <v/>
      </c>
      <c r="Q55" s="90" t="str">
        <f t="shared" si="37"/>
        <v/>
      </c>
      <c r="R55" s="90" t="str">
        <f t="shared" si="37"/>
        <v/>
      </c>
      <c r="S55" s="90">
        <f t="shared" si="37"/>
        <v>0.6</v>
      </c>
      <c r="V55" s="158" t="s">
        <v>486</v>
      </c>
      <c r="W55" s="47" t="str">
        <f t="shared" si="11"/>
        <v>New commercial - PS Space Heat HET District heat exchanger.HeatHotwater</v>
      </c>
      <c r="X55" s="47" t="s">
        <v>34</v>
      </c>
      <c r="Y55" s="47" t="s">
        <v>1</v>
      </c>
      <c r="AD55" s="158"/>
    </row>
    <row r="56" spans="1:30">
      <c r="A56" s="86" t="str">
        <f t="shared" si="12"/>
        <v>CHPSOIL_01_Boi</v>
      </c>
      <c r="B56" s="67" t="str">
        <f t="shared" si="13"/>
        <v>New commercial - PS Space Heat OIL Oil boiler</v>
      </c>
      <c r="C56" s="67" t="str">
        <f t="shared" si="6"/>
        <v>COMOIL</v>
      </c>
      <c r="D56" s="86" t="s">
        <v>320</v>
      </c>
      <c r="E56" s="87">
        <f t="shared" si="7"/>
        <v>0.67889999999999995</v>
      </c>
      <c r="F56" s="87" t="str">
        <f t="shared" si="8"/>
        <v/>
      </c>
      <c r="G56" s="87" t="str">
        <f t="shared" si="8"/>
        <v/>
      </c>
      <c r="H56" s="87" t="str">
        <f t="shared" si="8"/>
        <v/>
      </c>
      <c r="I56" s="88">
        <f t="shared" ref="I56:O56" si="38">I25</f>
        <v>2013</v>
      </c>
      <c r="J56" s="82">
        <f t="shared" si="38"/>
        <v>62.45</v>
      </c>
      <c r="K56" s="82">
        <f t="shared" si="38"/>
        <v>1.25</v>
      </c>
      <c r="L56" s="89">
        <f t="shared" si="38"/>
        <v>0.01</v>
      </c>
      <c r="M56" s="88">
        <f t="shared" si="38"/>
        <v>20</v>
      </c>
      <c r="N56" s="68">
        <f t="shared" si="38"/>
        <v>31.536000000000001</v>
      </c>
      <c r="O56" s="87">
        <f t="shared" si="38"/>
        <v>0.15</v>
      </c>
      <c r="P56" s="90" t="str">
        <f t="shared" ref="P56:S56" si="39">IF(P25=0,"",P25)</f>
        <v/>
      </c>
      <c r="Q56" s="90" t="str">
        <f t="shared" si="39"/>
        <v/>
      </c>
      <c r="R56" s="90" t="str">
        <f t="shared" si="39"/>
        <v/>
      </c>
      <c r="S56" s="90" t="str">
        <f t="shared" si="39"/>
        <v/>
      </c>
      <c r="V56" s="158" t="s">
        <v>487</v>
      </c>
      <c r="W56" s="47" t="str">
        <f t="shared" si="11"/>
        <v>New commercial - PS Space Heat OIL Oil boiler</v>
      </c>
      <c r="X56" s="47" t="s">
        <v>34</v>
      </c>
      <c r="Y56" s="47" t="s">
        <v>1</v>
      </c>
      <c r="AD56" s="158"/>
    </row>
    <row r="57" spans="1:30">
      <c r="A57" s="86" t="str">
        <f t="shared" si="12"/>
        <v>CHPSOIL_02_DBoi</v>
      </c>
      <c r="B57" s="67" t="str">
        <f t="shared" si="13"/>
        <v>New commercial - PS Space Heat OIL Oil boiler.HeatHotwater</v>
      </c>
      <c r="C57" s="67" t="str">
        <f t="shared" si="6"/>
        <v>COMOIL</v>
      </c>
      <c r="D57" s="86" t="s">
        <v>327</v>
      </c>
      <c r="E57" s="87" t="str">
        <f t="shared" si="7"/>
        <v/>
      </c>
      <c r="F57" s="87">
        <f t="shared" si="8"/>
        <v>0.79049999999999998</v>
      </c>
      <c r="G57" s="87">
        <f t="shared" si="8"/>
        <v>0.59670000000000001</v>
      </c>
      <c r="H57" s="87" t="str">
        <f t="shared" si="8"/>
        <v/>
      </c>
      <c r="I57" s="88">
        <f t="shared" ref="I57:O57" si="40">I26</f>
        <v>2013</v>
      </c>
      <c r="J57" s="82">
        <f t="shared" si="40"/>
        <v>68.694999999999993</v>
      </c>
      <c r="K57" s="82">
        <f t="shared" si="40"/>
        <v>1</v>
      </c>
      <c r="L57" s="89">
        <f t="shared" si="40"/>
        <v>0.01</v>
      </c>
      <c r="M57" s="88">
        <f t="shared" si="40"/>
        <v>20</v>
      </c>
      <c r="N57" s="68">
        <f t="shared" si="40"/>
        <v>31.536000000000001</v>
      </c>
      <c r="O57" s="87">
        <f t="shared" si="40"/>
        <v>0.16</v>
      </c>
      <c r="P57" s="90" t="str">
        <f t="shared" ref="P57:S57" si="41">IF(P26=0,"",P26)</f>
        <v/>
      </c>
      <c r="Q57" s="90" t="str">
        <f t="shared" si="41"/>
        <v/>
      </c>
      <c r="R57" s="90" t="str">
        <f t="shared" si="41"/>
        <v/>
      </c>
      <c r="S57" s="90">
        <f t="shared" si="41"/>
        <v>0.6</v>
      </c>
      <c r="V57" s="158" t="s">
        <v>488</v>
      </c>
      <c r="W57" s="47" t="str">
        <f t="shared" si="11"/>
        <v>New commercial - PS Space Heat OIL Oil boiler.HeatHotwater</v>
      </c>
      <c r="X57" s="47" t="s">
        <v>34</v>
      </c>
      <c r="Y57" s="47" t="s">
        <v>1</v>
      </c>
      <c r="AD57" s="158"/>
    </row>
    <row r="58" spans="1:30">
      <c r="A58" s="86" t="str">
        <f t="shared" si="12"/>
        <v>CHPSOIL_03_DBoi</v>
      </c>
      <c r="B58" s="67" t="str">
        <f t="shared" si="13"/>
        <v>New commercial - PS Space Heat OIL Oil boiler condensing.HeatHotwater</v>
      </c>
      <c r="C58" s="67" t="str">
        <f t="shared" si="6"/>
        <v>COMOIL</v>
      </c>
      <c r="D58" s="86" t="s">
        <v>327</v>
      </c>
      <c r="E58" s="87" t="str">
        <f t="shared" si="7"/>
        <v/>
      </c>
      <c r="F58" s="87">
        <f t="shared" si="8"/>
        <v>0.93</v>
      </c>
      <c r="G58" s="87">
        <f t="shared" si="8"/>
        <v>0.34200000000000003</v>
      </c>
      <c r="H58" s="87" t="str">
        <f t="shared" si="8"/>
        <v/>
      </c>
      <c r="I58" s="88">
        <f t="shared" ref="I58:O58" si="42">I27</f>
        <v>2013</v>
      </c>
      <c r="J58" s="82">
        <f t="shared" si="42"/>
        <v>279</v>
      </c>
      <c r="K58" s="82">
        <f t="shared" si="42"/>
        <v>4</v>
      </c>
      <c r="L58" s="89">
        <f t="shared" si="42"/>
        <v>0.01</v>
      </c>
      <c r="M58" s="88">
        <f t="shared" si="42"/>
        <v>20</v>
      </c>
      <c r="N58" s="68">
        <f t="shared" si="42"/>
        <v>31.536000000000001</v>
      </c>
      <c r="O58" s="87">
        <f t="shared" si="42"/>
        <v>0.16</v>
      </c>
      <c r="P58" s="90" t="str">
        <f t="shared" ref="P58:S58" si="43">IF(P27=0,"",P27)</f>
        <v/>
      </c>
      <c r="Q58" s="90" t="str">
        <f t="shared" si="43"/>
        <v/>
      </c>
      <c r="R58" s="90" t="str">
        <f t="shared" si="43"/>
        <v/>
      </c>
      <c r="S58" s="90">
        <f t="shared" si="43"/>
        <v>0.6</v>
      </c>
      <c r="V58" s="158" t="s">
        <v>489</v>
      </c>
      <c r="W58" s="47" t="str">
        <f t="shared" si="11"/>
        <v>New commercial - PS Space Heat OIL Oil boiler condensing.HeatHotwater</v>
      </c>
      <c r="X58" s="47" t="s">
        <v>34</v>
      </c>
      <c r="Y58" s="47" t="s">
        <v>1</v>
      </c>
      <c r="AD58" s="158"/>
    </row>
    <row r="59" spans="1:30">
      <c r="A59" s="86" t="str">
        <f t="shared" si="12"/>
        <v>CHPSSOL_01_EBkp</v>
      </c>
      <c r="B59" s="67" t="str">
        <f t="shared" si="13"/>
        <v>New commercial - PS Space Heat SOL Solar collector with electric backup.HeatHotwater</v>
      </c>
      <c r="C59" s="67" t="str">
        <f t="shared" si="6"/>
        <v>COMELC, COMSOL</v>
      </c>
      <c r="D59" s="86" t="s">
        <v>327</v>
      </c>
      <c r="E59" s="87" t="str">
        <f t="shared" si="7"/>
        <v/>
      </c>
      <c r="F59" s="87">
        <f t="shared" si="8"/>
        <v>0.76259999999999994</v>
      </c>
      <c r="G59" s="87">
        <f t="shared" si="8"/>
        <v>0.965853658536588</v>
      </c>
      <c r="H59" s="87" t="str">
        <f t="shared" si="8"/>
        <v/>
      </c>
      <c r="I59" s="88">
        <f t="shared" ref="I59:O59" si="44">I28</f>
        <v>2013</v>
      </c>
      <c r="J59" s="82">
        <f t="shared" si="44"/>
        <v>964.81651376146999</v>
      </c>
      <c r="K59" s="82">
        <f t="shared" si="44"/>
        <v>185</v>
      </c>
      <c r="L59" s="89">
        <f t="shared" si="44"/>
        <v>0.01</v>
      </c>
      <c r="M59" s="88">
        <f t="shared" si="44"/>
        <v>20</v>
      </c>
      <c r="N59" s="68">
        <f t="shared" si="44"/>
        <v>31.536000000000001</v>
      </c>
      <c r="O59" s="87">
        <f t="shared" si="44"/>
        <v>0.16</v>
      </c>
      <c r="P59" s="90" t="str">
        <f t="shared" ref="P59:S59" si="45">IF(P28=0,"",P28)</f>
        <v/>
      </c>
      <c r="Q59" s="90" t="str">
        <f t="shared" si="45"/>
        <v/>
      </c>
      <c r="R59" s="90">
        <f t="shared" si="45"/>
        <v>0.68</v>
      </c>
      <c r="S59" s="90">
        <f t="shared" si="45"/>
        <v>0.6</v>
      </c>
      <c r="V59" s="158" t="s">
        <v>490</v>
      </c>
      <c r="W59" s="47" t="str">
        <f t="shared" si="11"/>
        <v>New commercial - PS Space Heat SOL Solar collector with electric backup.HeatHotwater</v>
      </c>
      <c r="X59" s="47" t="s">
        <v>34</v>
      </c>
      <c r="Y59" s="47" t="s">
        <v>1</v>
      </c>
      <c r="AD59" s="158"/>
    </row>
    <row r="60" spans="1:30">
      <c r="A60" s="86" t="str">
        <f t="shared" si="12"/>
        <v>CHPSSOL_02_DBkp</v>
      </c>
      <c r="B60" s="67" t="str">
        <f t="shared" si="13"/>
        <v>New commercial - PS Space Heat SOL Solar collector with diesel backup.HeatHotwater</v>
      </c>
      <c r="C60" s="67" t="str">
        <f t="shared" si="6"/>
        <v>COMOIL, COMSOL</v>
      </c>
      <c r="D60" s="86" t="s">
        <v>327</v>
      </c>
      <c r="E60" s="87" t="str">
        <f t="shared" si="7"/>
        <v/>
      </c>
      <c r="F60" s="87">
        <f t="shared" si="8"/>
        <v>0.76259999999999994</v>
      </c>
      <c r="G60" s="87">
        <f t="shared" si="8"/>
        <v>0.59268292682926904</v>
      </c>
      <c r="H60" s="87" t="str">
        <f t="shared" si="8"/>
        <v/>
      </c>
      <c r="I60" s="88">
        <f t="shared" ref="I60:O60" si="46">I29</f>
        <v>2013</v>
      </c>
      <c r="J60" s="82">
        <f t="shared" si="46"/>
        <v>964.81651376146999</v>
      </c>
      <c r="K60" s="82">
        <f t="shared" si="46"/>
        <v>185</v>
      </c>
      <c r="L60" s="89">
        <f t="shared" si="46"/>
        <v>0.01</v>
      </c>
      <c r="M60" s="88">
        <f t="shared" si="46"/>
        <v>20</v>
      </c>
      <c r="N60" s="68">
        <f t="shared" si="46"/>
        <v>31.536000000000001</v>
      </c>
      <c r="O60" s="87">
        <f t="shared" si="46"/>
        <v>0.16</v>
      </c>
      <c r="P60" s="90" t="str">
        <f t="shared" ref="P60:S60" si="47">IF(P29=0,"",P29)</f>
        <v/>
      </c>
      <c r="Q60" s="90" t="str">
        <f t="shared" si="47"/>
        <v/>
      </c>
      <c r="R60" s="90">
        <f t="shared" si="47"/>
        <v>0.71</v>
      </c>
      <c r="S60" s="90">
        <f t="shared" si="47"/>
        <v>0.6</v>
      </c>
      <c r="V60" s="158" t="s">
        <v>527</v>
      </c>
      <c r="W60" s="47" t="str">
        <f t="shared" si="11"/>
        <v>New commercial - PS Space Heat SOL Solar collector with diesel backup.HeatHotwater</v>
      </c>
      <c r="X60" s="47" t="s">
        <v>34</v>
      </c>
      <c r="Y60" s="47" t="s">
        <v>1</v>
      </c>
      <c r="AD60" s="158"/>
    </row>
    <row r="61" spans="1:30">
      <c r="A61" s="86" t="str">
        <f t="shared" si="12"/>
        <v>CHPSSOL_03_GBkp</v>
      </c>
      <c r="B61" s="67" t="str">
        <f t="shared" si="13"/>
        <v>New commercial - PS Space Heat SOL Solar collector with gas backup.HeatHotwater</v>
      </c>
      <c r="C61" s="67" t="str">
        <f t="shared" si="6"/>
        <v>COMGAS, COMSOL</v>
      </c>
      <c r="D61" s="86" t="s">
        <v>327</v>
      </c>
      <c r="E61" s="87" t="str">
        <f t="shared" si="7"/>
        <v/>
      </c>
      <c r="F61" s="87">
        <f t="shared" si="8"/>
        <v>0.79049999999999998</v>
      </c>
      <c r="G61" s="87">
        <f t="shared" si="8"/>
        <v>0.59268292682926904</v>
      </c>
      <c r="H61" s="87" t="str">
        <f t="shared" si="8"/>
        <v/>
      </c>
      <c r="I61" s="88">
        <f t="shared" ref="I61:O61" si="48">I30</f>
        <v>2013</v>
      </c>
      <c r="J61" s="82">
        <f t="shared" si="48"/>
        <v>964.81651376146999</v>
      </c>
      <c r="K61" s="82">
        <f t="shared" si="48"/>
        <v>185</v>
      </c>
      <c r="L61" s="89">
        <f t="shared" si="48"/>
        <v>0.01</v>
      </c>
      <c r="M61" s="88">
        <f t="shared" si="48"/>
        <v>20</v>
      </c>
      <c r="N61" s="68">
        <f t="shared" si="48"/>
        <v>31.536000000000001</v>
      </c>
      <c r="O61" s="87">
        <f t="shared" si="48"/>
        <v>0.16</v>
      </c>
      <c r="P61" s="90" t="str">
        <f t="shared" ref="P61:S61" si="49">IF(P30=0,"",P30)</f>
        <v/>
      </c>
      <c r="Q61" s="90" t="str">
        <f t="shared" si="49"/>
        <v/>
      </c>
      <c r="R61" s="90">
        <f t="shared" si="49"/>
        <v>0.68</v>
      </c>
      <c r="S61" s="90">
        <f t="shared" si="49"/>
        <v>0.6</v>
      </c>
      <c r="V61" s="158" t="s">
        <v>528</v>
      </c>
      <c r="W61" s="47" t="str">
        <f t="shared" si="11"/>
        <v>New commercial - PS Space Heat SOL Solar collector with gas backup.HeatHotwater</v>
      </c>
      <c r="X61" s="47" t="s">
        <v>34</v>
      </c>
      <c r="Y61" s="47" t="s">
        <v>1</v>
      </c>
      <c r="AD61" s="158"/>
    </row>
    <row r="62" spans="1:30">
      <c r="A62" s="91" t="str">
        <f t="shared" si="12"/>
        <v>CHPSBIO_01_DBoi</v>
      </c>
      <c r="B62" s="73" t="str">
        <f t="shared" si="13"/>
        <v>New commercial - PS Space Heat BIO Wood-pellets boiler.HeatHotwater</v>
      </c>
      <c r="C62" s="73" t="str">
        <f t="shared" si="6"/>
        <v>COMBIO</v>
      </c>
      <c r="D62" s="91" t="s">
        <v>327</v>
      </c>
      <c r="E62" s="97" t="str">
        <f t="shared" si="7"/>
        <v/>
      </c>
      <c r="F62" s="92">
        <f t="shared" si="8"/>
        <v>0.79049999999999998</v>
      </c>
      <c r="G62" s="92">
        <f t="shared" si="8"/>
        <v>0.37619999999999998</v>
      </c>
      <c r="H62" s="92" t="str">
        <f t="shared" si="8"/>
        <v/>
      </c>
      <c r="I62" s="93">
        <f t="shared" ref="I62:O62" si="50">I31</f>
        <v>2013</v>
      </c>
      <c r="J62" s="94">
        <f t="shared" si="50"/>
        <v>300</v>
      </c>
      <c r="K62" s="94">
        <f t="shared" si="50"/>
        <v>2</v>
      </c>
      <c r="L62" s="95">
        <f t="shared" si="50"/>
        <v>0.01</v>
      </c>
      <c r="M62" s="93">
        <f t="shared" si="50"/>
        <v>20</v>
      </c>
      <c r="N62" s="74">
        <f t="shared" si="50"/>
        <v>31.536000000000001</v>
      </c>
      <c r="O62" s="92">
        <f t="shared" si="50"/>
        <v>0.16</v>
      </c>
      <c r="P62" s="96" t="str">
        <f t="shared" ref="P62:S62" si="51">IF(P31=0,"",P31)</f>
        <v/>
      </c>
      <c r="Q62" s="96" t="str">
        <f t="shared" si="51"/>
        <v/>
      </c>
      <c r="R62" s="96" t="str">
        <f t="shared" si="51"/>
        <v/>
      </c>
      <c r="S62" s="96">
        <f t="shared" si="51"/>
        <v>0.6</v>
      </c>
      <c r="U62" s="97"/>
      <c r="V62" s="188" t="s">
        <v>491</v>
      </c>
      <c r="W62" s="97" t="str">
        <f t="shared" si="11"/>
        <v>New commercial - PS Space Heat BIO Wood-pellets boiler.HeatHotwater</v>
      </c>
      <c r="X62" s="97" t="s">
        <v>34</v>
      </c>
      <c r="Y62" s="97" t="s">
        <v>1</v>
      </c>
      <c r="Z62" s="97"/>
      <c r="AA62" s="97"/>
      <c r="AB62" s="97"/>
      <c r="AD62" s="188"/>
    </row>
    <row r="65" spans="1:34">
      <c r="A65" s="216" t="s">
        <v>589</v>
      </c>
      <c r="B65" s="216"/>
    </row>
    <row r="66" spans="1:34">
      <c r="D66" s="191" t="s">
        <v>576</v>
      </c>
      <c r="E66" s="48"/>
      <c r="F66" s="48"/>
      <c r="G66" s="48"/>
      <c r="H66" s="48"/>
      <c r="I66" s="49"/>
      <c r="J66" s="49"/>
      <c r="U66" s="50" t="s">
        <v>17</v>
      </c>
      <c r="V66" s="51"/>
      <c r="W66" s="52"/>
      <c r="X66" s="52"/>
      <c r="Y66" s="52"/>
      <c r="Z66" s="52"/>
      <c r="AA66" s="52"/>
      <c r="AB66" s="52"/>
    </row>
    <row r="67" spans="1:34" ht="38.25">
      <c r="A67" s="53" t="s">
        <v>2</v>
      </c>
      <c r="B67" s="54" t="s">
        <v>3</v>
      </c>
      <c r="C67" s="53" t="s">
        <v>4</v>
      </c>
      <c r="D67" s="53" t="s">
        <v>5</v>
      </c>
      <c r="E67" s="55" t="s">
        <v>32</v>
      </c>
      <c r="F67" s="55" t="s">
        <v>328</v>
      </c>
      <c r="G67" s="55" t="s">
        <v>330</v>
      </c>
      <c r="H67" s="55" t="s">
        <v>331</v>
      </c>
      <c r="I67" s="56" t="s">
        <v>11</v>
      </c>
      <c r="J67" s="56" t="s">
        <v>7</v>
      </c>
      <c r="K67" s="56" t="s">
        <v>8</v>
      </c>
      <c r="L67" s="56" t="s">
        <v>9</v>
      </c>
      <c r="M67" s="56" t="s">
        <v>10</v>
      </c>
      <c r="N67" s="56" t="s">
        <v>12</v>
      </c>
      <c r="O67" s="56" t="s">
        <v>6</v>
      </c>
      <c r="P67" s="56" t="s">
        <v>345</v>
      </c>
      <c r="Q67" s="56" t="s">
        <v>346</v>
      </c>
      <c r="R67" s="56" t="s">
        <v>337</v>
      </c>
      <c r="S67" s="56" t="s">
        <v>339</v>
      </c>
      <c r="U67" s="54" t="s">
        <v>18</v>
      </c>
      <c r="V67" s="54" t="s">
        <v>2</v>
      </c>
      <c r="W67" s="54" t="s">
        <v>19</v>
      </c>
      <c r="X67" s="54" t="s">
        <v>20</v>
      </c>
      <c r="Y67" s="54" t="s">
        <v>21</v>
      </c>
      <c r="Z67" s="54" t="s">
        <v>22</v>
      </c>
      <c r="AA67" s="54" t="s">
        <v>23</v>
      </c>
      <c r="AB67" s="54" t="s">
        <v>24</v>
      </c>
    </row>
    <row r="68" spans="1:34" ht="25.5">
      <c r="A68" s="201" t="s">
        <v>13</v>
      </c>
      <c r="B68" s="201" t="s">
        <v>14</v>
      </c>
      <c r="C68" s="201" t="s">
        <v>15</v>
      </c>
      <c r="D68" s="201" t="s">
        <v>16</v>
      </c>
      <c r="E68" s="202" t="s">
        <v>33</v>
      </c>
      <c r="F68" s="202"/>
      <c r="G68" s="202"/>
      <c r="H68" s="202"/>
      <c r="I68" s="203"/>
      <c r="J68" s="62" t="s">
        <v>594</v>
      </c>
      <c r="K68" s="62" t="s">
        <v>595</v>
      </c>
      <c r="L68" s="61" t="s">
        <v>596</v>
      </c>
      <c r="M68" s="203" t="s">
        <v>31</v>
      </c>
      <c r="N68" s="203"/>
      <c r="O68" s="62" t="s">
        <v>0</v>
      </c>
      <c r="P68" s="203"/>
      <c r="Q68" s="203"/>
      <c r="R68" s="203"/>
      <c r="S68" s="203"/>
      <c r="U68" s="63" t="s">
        <v>25</v>
      </c>
      <c r="V68" s="63" t="s">
        <v>26</v>
      </c>
      <c r="W68" s="63" t="s">
        <v>14</v>
      </c>
      <c r="X68" s="63" t="s">
        <v>27</v>
      </c>
      <c r="Y68" s="63" t="s">
        <v>28</v>
      </c>
      <c r="Z68" s="63" t="s">
        <v>35</v>
      </c>
      <c r="AA68" s="63" t="s">
        <v>29</v>
      </c>
      <c r="AB68" s="63" t="s">
        <v>30</v>
      </c>
    </row>
    <row r="69" spans="1:34">
      <c r="A69" s="217" t="str">
        <f t="shared" ref="A69:A72" si="52">V69</f>
        <v>CHCSGH2_01_Boi</v>
      </c>
      <c r="B69" s="218" t="str">
        <f t="shared" ref="B69:B72" si="53">W69</f>
        <v>New commercial - CS Space Heat H2G Gaseous hydrogen boiler</v>
      </c>
      <c r="C69" s="219" t="s">
        <v>632</v>
      </c>
      <c r="D69" s="217" t="s">
        <v>319</v>
      </c>
      <c r="E69" s="220">
        <f>K90</f>
        <v>0.9</v>
      </c>
      <c r="F69" s="220"/>
      <c r="G69" s="220"/>
      <c r="H69" s="220"/>
      <c r="I69" s="221">
        <f>H90</f>
        <v>2030</v>
      </c>
      <c r="J69" s="222">
        <f>N90</f>
        <v>1.9996427044383505</v>
      </c>
      <c r="K69" s="223">
        <f>P90</f>
        <v>0.19996427044383505</v>
      </c>
      <c r="L69" s="224"/>
      <c r="M69" s="221">
        <f>Q90</f>
        <v>15</v>
      </c>
      <c r="N69" s="225">
        <f>G90</f>
        <v>1</v>
      </c>
      <c r="O69" s="220">
        <v>0.15</v>
      </c>
      <c r="P69" s="226"/>
      <c r="Q69" s="226"/>
      <c r="R69" s="226"/>
      <c r="S69" s="226"/>
      <c r="U69" s="189" t="s">
        <v>286</v>
      </c>
      <c r="V69" s="158" t="s">
        <v>580</v>
      </c>
      <c r="W69" s="47" t="str">
        <f>"New commercial - CS Space Heat "&amp;RIGHT(C69,3)&amp;" "&amp;AD69</f>
        <v>New commercial - CS Space Heat H2G Gaseous hydrogen boiler</v>
      </c>
      <c r="X69" s="47" t="s">
        <v>34</v>
      </c>
      <c r="Y69" s="158" t="s">
        <v>588</v>
      </c>
      <c r="Z69" s="85"/>
      <c r="AA69" s="85"/>
      <c r="AB69" s="85"/>
      <c r="AD69" s="158" t="s">
        <v>584</v>
      </c>
    </row>
    <row r="70" spans="1:34">
      <c r="A70" s="86" t="str">
        <f t="shared" si="52"/>
        <v>CHCSGH2_02_DBoi</v>
      </c>
      <c r="B70" s="67" t="str">
        <f t="shared" si="53"/>
        <v>New commercial - CS Space Heat H2G Gaseous hydrogen boiler.HeatHotwater</v>
      </c>
      <c r="C70" s="159" t="s">
        <v>632</v>
      </c>
      <c r="D70" s="86" t="s">
        <v>325</v>
      </c>
      <c r="E70" s="87"/>
      <c r="F70" s="87">
        <f>E69</f>
        <v>0.9</v>
      </c>
      <c r="G70" s="213">
        <f>F70*G18/F18</f>
        <v>0.4564421741298722</v>
      </c>
      <c r="H70" s="87"/>
      <c r="I70" s="88">
        <f>I69</f>
        <v>2030</v>
      </c>
      <c r="J70" s="82">
        <f>J69</f>
        <v>1.9996427044383505</v>
      </c>
      <c r="K70" s="215">
        <f>K69</f>
        <v>0.19996427044383505</v>
      </c>
      <c r="L70" s="89"/>
      <c r="M70" s="88">
        <f>M69</f>
        <v>15</v>
      </c>
      <c r="N70" s="68">
        <f>N69</f>
        <v>1</v>
      </c>
      <c r="O70" s="87">
        <v>0.15</v>
      </c>
      <c r="P70" s="90"/>
      <c r="Q70" s="90"/>
      <c r="R70" s="90"/>
      <c r="S70" s="90">
        <f>S16</f>
        <v>0.6</v>
      </c>
      <c r="T70" s="211"/>
      <c r="U70" s="211"/>
      <c r="V70" s="158" t="s">
        <v>581</v>
      </c>
      <c r="W70" s="47" t="str">
        <f>"New commercial - CS Space Heat "&amp;RIGHT(C70,3)&amp;" "&amp;AD70</f>
        <v>New commercial - CS Space Heat H2G Gaseous hydrogen boiler.HeatHotwater</v>
      </c>
      <c r="X70" s="47" t="s">
        <v>34</v>
      </c>
      <c r="Y70" s="47" t="s">
        <v>588</v>
      </c>
      <c r="Z70" s="211"/>
      <c r="AA70" s="211"/>
      <c r="AB70" s="211"/>
      <c r="AC70" s="211"/>
      <c r="AD70" s="158" t="s">
        <v>585</v>
      </c>
      <c r="AE70" s="211"/>
      <c r="AF70" s="211"/>
      <c r="AG70" s="211"/>
      <c r="AH70" s="211"/>
    </row>
    <row r="71" spans="1:34">
      <c r="A71" s="86" t="str">
        <f t="shared" si="52"/>
        <v>CHCSGH2_03_HP</v>
      </c>
      <c r="B71" s="67" t="str">
        <f t="shared" si="53"/>
        <v>New commercial - CS Space Heat H2G Gaseous hydrogen air heat pump</v>
      </c>
      <c r="C71" s="159" t="s">
        <v>633</v>
      </c>
      <c r="D71" s="86" t="s">
        <v>319</v>
      </c>
      <c r="E71" s="87">
        <f>E19</f>
        <v>0.93</v>
      </c>
      <c r="F71" s="87"/>
      <c r="G71" s="87"/>
      <c r="H71" s="87"/>
      <c r="I71" s="88">
        <f>H94</f>
        <v>2030</v>
      </c>
      <c r="J71" s="82">
        <f>N94</f>
        <v>5.4761457069259398</v>
      </c>
      <c r="K71" s="215">
        <f>P94</f>
        <v>0.32856874241555639</v>
      </c>
      <c r="L71" s="89"/>
      <c r="M71" s="88">
        <f>Q96</f>
        <v>19</v>
      </c>
      <c r="N71" s="68">
        <f>G96</f>
        <v>1</v>
      </c>
      <c r="O71" s="87">
        <v>0.15</v>
      </c>
      <c r="P71" s="90">
        <f>P19</f>
        <v>0.42857142857142899</v>
      </c>
      <c r="Q71" s="90"/>
      <c r="R71" s="90"/>
      <c r="S71" s="90"/>
      <c r="T71" s="211"/>
      <c r="U71" s="211"/>
      <c r="V71" s="158" t="s">
        <v>582</v>
      </c>
      <c r="W71" s="47" t="str">
        <f>"New commercial - CS Space Heat "&amp;RIGHT(C71,3)&amp;" "&amp;AD71</f>
        <v>New commercial - CS Space Heat H2G Gaseous hydrogen air heat pump</v>
      </c>
      <c r="X71" s="47" t="s">
        <v>34</v>
      </c>
      <c r="Y71" s="47" t="s">
        <v>588</v>
      </c>
      <c r="Z71" s="211"/>
      <c r="AA71" s="211"/>
      <c r="AB71" s="211"/>
      <c r="AC71" s="211"/>
      <c r="AD71" s="158" t="s">
        <v>586</v>
      </c>
      <c r="AE71" s="211"/>
      <c r="AF71" s="211"/>
      <c r="AG71" s="211"/>
      <c r="AH71" s="211"/>
    </row>
    <row r="72" spans="1:34">
      <c r="A72" s="91" t="str">
        <f t="shared" si="52"/>
        <v>CHCSGH2_04_DHP</v>
      </c>
      <c r="B72" s="73" t="str">
        <f t="shared" si="53"/>
        <v>New commercial - CS Space Heat H2G Gaseous hydrogen heat pump.HeatCool</v>
      </c>
      <c r="C72" s="214" t="s">
        <v>633</v>
      </c>
      <c r="D72" s="91" t="s">
        <v>324</v>
      </c>
      <c r="E72" s="92"/>
      <c r="F72" s="92">
        <f>F20</f>
        <v>0.93</v>
      </c>
      <c r="G72" s="92"/>
      <c r="H72" s="92">
        <f>H20</f>
        <v>1</v>
      </c>
      <c r="I72" s="93">
        <f>I71</f>
        <v>2030</v>
      </c>
      <c r="J72" s="94">
        <f>J71</f>
        <v>5.4761457069259398</v>
      </c>
      <c r="K72" s="232">
        <f>K71</f>
        <v>0.32856874241555639</v>
      </c>
      <c r="L72" s="95"/>
      <c r="M72" s="93">
        <f>M71</f>
        <v>19</v>
      </c>
      <c r="N72" s="74">
        <f>N71</f>
        <v>1</v>
      </c>
      <c r="O72" s="92">
        <v>0.15</v>
      </c>
      <c r="P72" s="96">
        <f>P20</f>
        <v>0.42857142857142899</v>
      </c>
      <c r="Q72" s="96"/>
      <c r="R72" s="96"/>
      <c r="S72" s="96"/>
      <c r="T72" s="211"/>
      <c r="U72" s="212"/>
      <c r="V72" s="188" t="s">
        <v>583</v>
      </c>
      <c r="W72" s="97" t="str">
        <f>"New commercial - CS Space Heat "&amp;RIGHT(C72,3)&amp;" "&amp;AD72</f>
        <v>New commercial - CS Space Heat H2G Gaseous hydrogen heat pump.HeatCool</v>
      </c>
      <c r="X72" s="97" t="s">
        <v>34</v>
      </c>
      <c r="Y72" s="97" t="s">
        <v>588</v>
      </c>
      <c r="Z72" s="212"/>
      <c r="AA72" s="212"/>
      <c r="AB72" s="212"/>
      <c r="AC72" s="211"/>
      <c r="AD72" s="158" t="s">
        <v>587</v>
      </c>
      <c r="AE72" s="211"/>
      <c r="AF72" s="211"/>
      <c r="AG72" s="211"/>
      <c r="AH72" s="211"/>
    </row>
    <row r="73" spans="1:34">
      <c r="A73" s="98"/>
      <c r="B73" s="75"/>
      <c r="C73" s="229"/>
      <c r="D73" s="98"/>
      <c r="E73" s="99"/>
      <c r="F73" s="99"/>
      <c r="G73" s="99"/>
      <c r="H73" s="99"/>
      <c r="I73" s="85"/>
      <c r="J73" s="100"/>
      <c r="K73" s="100"/>
      <c r="L73" s="101"/>
      <c r="M73" s="85"/>
      <c r="N73" s="76"/>
      <c r="O73" s="99"/>
      <c r="P73" s="102"/>
      <c r="Q73" s="102"/>
      <c r="R73" s="102"/>
      <c r="S73" s="102"/>
      <c r="T73" s="211"/>
      <c r="U73" s="230"/>
      <c r="V73" s="189"/>
      <c r="W73" s="85"/>
      <c r="X73" s="85"/>
      <c r="Y73" s="85"/>
      <c r="Z73" s="230"/>
      <c r="AA73" s="230"/>
      <c r="AB73" s="230"/>
      <c r="AC73" s="211"/>
      <c r="AD73" s="158"/>
      <c r="AE73" s="211"/>
      <c r="AF73" s="211"/>
      <c r="AG73" s="211"/>
      <c r="AH73" s="211"/>
    </row>
    <row r="74" spans="1:34">
      <c r="D74" s="191" t="s">
        <v>576</v>
      </c>
      <c r="E74" s="48"/>
      <c r="F74" s="48"/>
      <c r="G74" s="48"/>
      <c r="H74" s="48"/>
      <c r="I74" s="49"/>
      <c r="J74" s="49"/>
      <c r="U74" s="50" t="s">
        <v>17</v>
      </c>
      <c r="V74" s="51"/>
      <c r="W74" s="52"/>
      <c r="X74" s="52"/>
      <c r="Y74" s="52"/>
      <c r="Z74" s="52"/>
      <c r="AA74" s="52"/>
      <c r="AB74" s="52"/>
      <c r="AC74" s="211"/>
      <c r="AD74" s="158"/>
      <c r="AE74" s="211"/>
      <c r="AF74" s="211"/>
      <c r="AG74" s="211"/>
      <c r="AH74" s="211"/>
    </row>
    <row r="75" spans="1:34" ht="38.25">
      <c r="A75" s="53" t="s">
        <v>2</v>
      </c>
      <c r="B75" s="54" t="s">
        <v>3</v>
      </c>
      <c r="C75" s="53" t="s">
        <v>4</v>
      </c>
      <c r="D75" s="53" t="s">
        <v>5</v>
      </c>
      <c r="E75" s="55" t="s">
        <v>32</v>
      </c>
      <c r="F75" s="55" t="s">
        <v>329</v>
      </c>
      <c r="G75" s="55" t="s">
        <v>332</v>
      </c>
      <c r="H75" s="55" t="s">
        <v>333</v>
      </c>
      <c r="I75" s="56" t="s">
        <v>11</v>
      </c>
      <c r="J75" s="56" t="s">
        <v>7</v>
      </c>
      <c r="K75" s="56" t="s">
        <v>8</v>
      </c>
      <c r="L75" s="56" t="s">
        <v>9</v>
      </c>
      <c r="M75" s="56" t="s">
        <v>10</v>
      </c>
      <c r="N75" s="56" t="s">
        <v>12</v>
      </c>
      <c r="O75" s="56" t="s">
        <v>6</v>
      </c>
      <c r="P75" s="56" t="s">
        <v>345</v>
      </c>
      <c r="Q75" s="56" t="s">
        <v>346</v>
      </c>
      <c r="R75" s="56" t="s">
        <v>337</v>
      </c>
      <c r="S75" s="56" t="s">
        <v>366</v>
      </c>
      <c r="U75" s="54" t="s">
        <v>18</v>
      </c>
      <c r="V75" s="54" t="s">
        <v>2</v>
      </c>
      <c r="W75" s="54" t="s">
        <v>19</v>
      </c>
      <c r="X75" s="54" t="s">
        <v>20</v>
      </c>
      <c r="Y75" s="54" t="s">
        <v>21</v>
      </c>
      <c r="Z75" s="54" t="s">
        <v>22</v>
      </c>
      <c r="AA75" s="54" t="s">
        <v>23</v>
      </c>
      <c r="AB75" s="54" t="s">
        <v>24</v>
      </c>
      <c r="AC75" s="211"/>
      <c r="AD75" s="158"/>
      <c r="AE75" s="211"/>
      <c r="AF75" s="211"/>
      <c r="AG75" s="211"/>
      <c r="AH75" s="211"/>
    </row>
    <row r="76" spans="1:34" ht="25.5">
      <c r="A76" s="201" t="s">
        <v>13</v>
      </c>
      <c r="B76" s="201" t="s">
        <v>14</v>
      </c>
      <c r="C76" s="201" t="s">
        <v>15</v>
      </c>
      <c r="D76" s="201" t="s">
        <v>16</v>
      </c>
      <c r="E76" s="202" t="s">
        <v>33</v>
      </c>
      <c r="F76" s="202"/>
      <c r="G76" s="202"/>
      <c r="H76" s="202"/>
      <c r="I76" s="203"/>
      <c r="J76" s="62" t="s">
        <v>594</v>
      </c>
      <c r="K76" s="62" t="s">
        <v>595</v>
      </c>
      <c r="L76" s="61" t="s">
        <v>596</v>
      </c>
      <c r="M76" s="203" t="s">
        <v>31</v>
      </c>
      <c r="N76" s="203"/>
      <c r="O76" s="62" t="s">
        <v>0</v>
      </c>
      <c r="P76" s="203"/>
      <c r="Q76" s="203"/>
      <c r="R76" s="203"/>
      <c r="S76" s="203"/>
      <c r="U76" s="63" t="s">
        <v>25</v>
      </c>
      <c r="V76" s="63" t="s">
        <v>26</v>
      </c>
      <c r="W76" s="63" t="s">
        <v>14</v>
      </c>
      <c r="X76" s="63" t="s">
        <v>27</v>
      </c>
      <c r="Y76" s="63" t="s">
        <v>28</v>
      </c>
      <c r="Z76" s="63" t="s">
        <v>35</v>
      </c>
      <c r="AA76" s="63" t="s">
        <v>29</v>
      </c>
      <c r="AB76" s="63" t="s">
        <v>30</v>
      </c>
      <c r="AC76" s="211"/>
      <c r="AD76" s="158"/>
      <c r="AE76" s="211"/>
      <c r="AF76" s="211"/>
      <c r="AG76" s="211"/>
      <c r="AH76" s="211"/>
    </row>
    <row r="77" spans="1:34">
      <c r="A77" s="217" t="str">
        <f t="shared" ref="A77:A80" si="54">V77</f>
        <v>CHPSGH2_01_Boi</v>
      </c>
      <c r="B77" s="218" t="str">
        <f t="shared" ref="B77:B80" si="55">W77</f>
        <v>New commercial - PS Space Heat H2G Gaseous hydrogen boiler</v>
      </c>
      <c r="C77" s="219" t="s">
        <v>632</v>
      </c>
      <c r="D77" s="217" t="s">
        <v>319</v>
      </c>
      <c r="E77" s="220">
        <f>IF(E69=0,"",E69)</f>
        <v>0.9</v>
      </c>
      <c r="F77" s="220" t="str">
        <f t="shared" ref="F77:S77" si="56">IF(F69=0,"",F69)</f>
        <v/>
      </c>
      <c r="G77" s="220" t="str">
        <f t="shared" si="56"/>
        <v/>
      </c>
      <c r="H77" s="220" t="str">
        <f t="shared" si="56"/>
        <v/>
      </c>
      <c r="I77" s="221">
        <f t="shared" si="56"/>
        <v>2030</v>
      </c>
      <c r="J77" s="222">
        <f t="shared" si="56"/>
        <v>1.9996427044383505</v>
      </c>
      <c r="K77" s="223">
        <f t="shared" si="56"/>
        <v>0.19996427044383505</v>
      </c>
      <c r="L77" s="224" t="str">
        <f t="shared" si="56"/>
        <v/>
      </c>
      <c r="M77" s="221">
        <f t="shared" si="56"/>
        <v>15</v>
      </c>
      <c r="N77" s="225">
        <f t="shared" si="56"/>
        <v>1</v>
      </c>
      <c r="O77" s="220">
        <f t="shared" si="56"/>
        <v>0.15</v>
      </c>
      <c r="P77" s="226" t="str">
        <f t="shared" si="56"/>
        <v/>
      </c>
      <c r="Q77" s="226" t="str">
        <f t="shared" si="56"/>
        <v/>
      </c>
      <c r="R77" s="226" t="str">
        <f t="shared" si="56"/>
        <v/>
      </c>
      <c r="S77" s="226" t="str">
        <f t="shared" si="56"/>
        <v/>
      </c>
      <c r="U77" s="228" t="s">
        <v>286</v>
      </c>
      <c r="V77" s="228" t="s">
        <v>590</v>
      </c>
      <c r="W77" s="227" t="str">
        <f>"New commercial - PS Space Heat "&amp;RIGHT(C77,3)&amp;" "&amp;AD77</f>
        <v>New commercial - PS Space Heat H2G Gaseous hydrogen boiler</v>
      </c>
      <c r="X77" s="227" t="s">
        <v>34</v>
      </c>
      <c r="Y77" s="228" t="s">
        <v>588</v>
      </c>
      <c r="Z77" s="227"/>
      <c r="AA77" s="227"/>
      <c r="AB77" s="227"/>
      <c r="AD77" s="158" t="s">
        <v>584</v>
      </c>
    </row>
    <row r="78" spans="1:34">
      <c r="A78" s="86" t="str">
        <f t="shared" si="54"/>
        <v>CHPSGH2_02_DBoi</v>
      </c>
      <c r="B78" s="67" t="str">
        <f t="shared" si="55"/>
        <v>New commercial - PS Space Heat H2G Gaseous hydrogen boiler.HeatHotwater</v>
      </c>
      <c r="C78" s="159" t="s">
        <v>632</v>
      </c>
      <c r="D78" s="86" t="s">
        <v>325</v>
      </c>
      <c r="E78" s="87" t="str">
        <f t="shared" ref="E78:S78" si="57">IF(E70=0,"",E70)</f>
        <v/>
      </c>
      <c r="F78" s="87">
        <f t="shared" si="57"/>
        <v>0.9</v>
      </c>
      <c r="G78" s="213">
        <f t="shared" si="57"/>
        <v>0.4564421741298722</v>
      </c>
      <c r="H78" s="87" t="str">
        <f t="shared" si="57"/>
        <v/>
      </c>
      <c r="I78" s="88">
        <f t="shared" si="57"/>
        <v>2030</v>
      </c>
      <c r="J78" s="82">
        <f t="shared" si="57"/>
        <v>1.9996427044383505</v>
      </c>
      <c r="K78" s="82">
        <f t="shared" si="57"/>
        <v>0.19996427044383505</v>
      </c>
      <c r="L78" s="89" t="str">
        <f t="shared" si="57"/>
        <v/>
      </c>
      <c r="M78" s="88">
        <f t="shared" si="57"/>
        <v>15</v>
      </c>
      <c r="N78" s="68">
        <f t="shared" si="57"/>
        <v>1</v>
      </c>
      <c r="O78" s="87">
        <f t="shared" si="57"/>
        <v>0.15</v>
      </c>
      <c r="P78" s="90" t="str">
        <f t="shared" si="57"/>
        <v/>
      </c>
      <c r="Q78" s="90" t="str">
        <f t="shared" si="57"/>
        <v/>
      </c>
      <c r="R78" s="90" t="str">
        <f t="shared" si="57"/>
        <v/>
      </c>
      <c r="S78" s="90">
        <f t="shared" si="57"/>
        <v>0.6</v>
      </c>
      <c r="U78" s="85"/>
      <c r="V78" s="189" t="s">
        <v>591</v>
      </c>
      <c r="W78" s="85" t="str">
        <f>"New commercial - PS Space Heat "&amp;RIGHT(C78,3)&amp;" "&amp;AD78</f>
        <v>New commercial - PS Space Heat H2G Gaseous hydrogen boiler.HeatHotwater</v>
      </c>
      <c r="X78" s="85" t="s">
        <v>34</v>
      </c>
      <c r="Y78" s="85" t="s">
        <v>588</v>
      </c>
      <c r="Z78" s="85"/>
      <c r="AA78" s="85"/>
      <c r="AB78" s="85"/>
      <c r="AD78" s="158" t="s">
        <v>585</v>
      </c>
    </row>
    <row r="79" spans="1:34">
      <c r="A79" s="86" t="str">
        <f t="shared" si="54"/>
        <v>CHPSGH2_03_HP</v>
      </c>
      <c r="B79" s="67" t="str">
        <f t="shared" si="55"/>
        <v>New commercial - PS Space Heat H2G Gaseous hydrogen air heat pump</v>
      </c>
      <c r="C79" s="159" t="s">
        <v>633</v>
      </c>
      <c r="D79" s="86" t="s">
        <v>319</v>
      </c>
      <c r="E79" s="87">
        <f t="shared" ref="E79:S79" si="58">IF(E71=0,"",E71)</f>
        <v>0.93</v>
      </c>
      <c r="F79" s="87" t="str">
        <f t="shared" si="58"/>
        <v/>
      </c>
      <c r="G79" s="87" t="str">
        <f t="shared" si="58"/>
        <v/>
      </c>
      <c r="H79" s="87" t="str">
        <f t="shared" si="58"/>
        <v/>
      </c>
      <c r="I79" s="88">
        <f t="shared" si="58"/>
        <v>2030</v>
      </c>
      <c r="J79" s="82">
        <f t="shared" si="58"/>
        <v>5.4761457069259398</v>
      </c>
      <c r="K79" s="215">
        <f t="shared" si="58"/>
        <v>0.32856874241555639</v>
      </c>
      <c r="L79" s="89" t="str">
        <f t="shared" si="58"/>
        <v/>
      </c>
      <c r="M79" s="88">
        <f t="shared" si="58"/>
        <v>19</v>
      </c>
      <c r="N79" s="68">
        <f t="shared" si="58"/>
        <v>1</v>
      </c>
      <c r="O79" s="87">
        <f t="shared" si="58"/>
        <v>0.15</v>
      </c>
      <c r="P79" s="90">
        <f t="shared" si="58"/>
        <v>0.42857142857142899</v>
      </c>
      <c r="Q79" s="90" t="str">
        <f t="shared" si="58"/>
        <v/>
      </c>
      <c r="R79" s="90" t="str">
        <f t="shared" si="58"/>
        <v/>
      </c>
      <c r="S79" s="90" t="str">
        <f t="shared" si="58"/>
        <v/>
      </c>
      <c r="U79" s="85"/>
      <c r="V79" s="189" t="s">
        <v>592</v>
      </c>
      <c r="W79" s="85" t="str">
        <f>"New commercial - PS Space Heat "&amp;RIGHT(C79,3)&amp;" "&amp;AD79</f>
        <v>New commercial - PS Space Heat H2G Gaseous hydrogen air heat pump</v>
      </c>
      <c r="X79" s="85" t="s">
        <v>34</v>
      </c>
      <c r="Y79" s="85" t="s">
        <v>588</v>
      </c>
      <c r="Z79" s="85"/>
      <c r="AA79" s="85"/>
      <c r="AB79" s="85"/>
      <c r="AD79" s="158" t="s">
        <v>586</v>
      </c>
    </row>
    <row r="80" spans="1:34">
      <c r="A80" s="91" t="str">
        <f t="shared" si="54"/>
        <v>CHPSGH2_04_DHP</v>
      </c>
      <c r="B80" s="73" t="str">
        <f t="shared" si="55"/>
        <v>New commercial - PS Space Heat H2G Gaseous hydrogen heat pump.HeatCool</v>
      </c>
      <c r="C80" s="214" t="s">
        <v>633</v>
      </c>
      <c r="D80" s="91" t="s">
        <v>324</v>
      </c>
      <c r="E80" s="92" t="str">
        <f t="shared" ref="E80:S80" si="59">IF(E72=0,"",E72)</f>
        <v/>
      </c>
      <c r="F80" s="92">
        <f t="shared" si="59"/>
        <v>0.93</v>
      </c>
      <c r="G80" s="92" t="str">
        <f t="shared" si="59"/>
        <v/>
      </c>
      <c r="H80" s="92">
        <f t="shared" si="59"/>
        <v>1</v>
      </c>
      <c r="I80" s="93">
        <f t="shared" si="59"/>
        <v>2030</v>
      </c>
      <c r="J80" s="94">
        <f t="shared" si="59"/>
        <v>5.4761457069259398</v>
      </c>
      <c r="K80" s="94">
        <f t="shared" si="59"/>
        <v>0.32856874241555639</v>
      </c>
      <c r="L80" s="95" t="str">
        <f t="shared" si="59"/>
        <v/>
      </c>
      <c r="M80" s="93">
        <f t="shared" si="59"/>
        <v>19</v>
      </c>
      <c r="N80" s="74">
        <f t="shared" si="59"/>
        <v>1</v>
      </c>
      <c r="O80" s="92">
        <f t="shared" si="59"/>
        <v>0.15</v>
      </c>
      <c r="P80" s="96">
        <f t="shared" si="59"/>
        <v>0.42857142857142899</v>
      </c>
      <c r="Q80" s="96" t="str">
        <f t="shared" si="59"/>
        <v/>
      </c>
      <c r="R80" s="96" t="str">
        <f t="shared" si="59"/>
        <v/>
      </c>
      <c r="S80" s="96" t="str">
        <f t="shared" si="59"/>
        <v/>
      </c>
      <c r="U80" s="97"/>
      <c r="V80" s="188" t="s">
        <v>593</v>
      </c>
      <c r="W80" s="97" t="str">
        <f>"New commercial - PS Space Heat "&amp;RIGHT(C80,3)&amp;" "&amp;AD80</f>
        <v>New commercial - PS Space Heat H2G Gaseous hydrogen heat pump.HeatCool</v>
      </c>
      <c r="X80" s="97" t="s">
        <v>34</v>
      </c>
      <c r="Y80" s="97" t="s">
        <v>588</v>
      </c>
      <c r="Z80" s="97"/>
      <c r="AA80" s="97"/>
      <c r="AB80" s="97"/>
      <c r="AD80" s="158" t="s">
        <v>587</v>
      </c>
    </row>
    <row r="85" spans="1:17">
      <c r="A85" s="233" t="s">
        <v>631</v>
      </c>
    </row>
    <row r="86" spans="1:17">
      <c r="A86" s="231" t="s">
        <v>597</v>
      </c>
      <c r="B86" s="231"/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31"/>
      <c r="Q86" s="231"/>
    </row>
    <row r="87" spans="1:17">
      <c r="A87" s="231" t="s">
        <v>2</v>
      </c>
      <c r="B87" s="231" t="s">
        <v>3</v>
      </c>
      <c r="C87" s="231" t="s">
        <v>598</v>
      </c>
      <c r="D87" s="231" t="s">
        <v>4</v>
      </c>
      <c r="E87" s="231" t="s">
        <v>5</v>
      </c>
      <c r="F87" s="231" t="s">
        <v>599</v>
      </c>
      <c r="G87" s="231" t="s">
        <v>278</v>
      </c>
      <c r="H87" s="231" t="s">
        <v>279</v>
      </c>
      <c r="I87" s="231" t="s">
        <v>32</v>
      </c>
      <c r="J87" s="231" t="s">
        <v>447</v>
      </c>
      <c r="K87" s="231" t="s">
        <v>600</v>
      </c>
      <c r="L87" s="231" t="s">
        <v>601</v>
      </c>
      <c r="M87" s="231" t="s">
        <v>602</v>
      </c>
      <c r="N87" s="231" t="s">
        <v>603</v>
      </c>
      <c r="O87" s="231" t="s">
        <v>87</v>
      </c>
      <c r="P87" s="231" t="s">
        <v>604</v>
      </c>
      <c r="Q87" s="231" t="s">
        <v>283</v>
      </c>
    </row>
    <row r="88" spans="1:17">
      <c r="A88" s="231" t="s">
        <v>13</v>
      </c>
      <c r="B88" s="231" t="s">
        <v>14</v>
      </c>
      <c r="C88" s="231" t="s">
        <v>605</v>
      </c>
      <c r="D88" s="231" t="s">
        <v>15</v>
      </c>
      <c r="E88" s="231" t="s">
        <v>16</v>
      </c>
      <c r="F88" s="231"/>
      <c r="G88" s="231" t="s">
        <v>606</v>
      </c>
      <c r="H88" s="231" t="s">
        <v>607</v>
      </c>
      <c r="I88" s="231" t="s">
        <v>608</v>
      </c>
      <c r="J88" s="231" t="s">
        <v>609</v>
      </c>
      <c r="K88" s="231" t="s">
        <v>610</v>
      </c>
      <c r="L88" s="231" t="s">
        <v>609</v>
      </c>
      <c r="M88" s="231" t="s">
        <v>611</v>
      </c>
      <c r="N88" s="231" t="s">
        <v>612</v>
      </c>
      <c r="O88" s="231" t="s">
        <v>613</v>
      </c>
      <c r="P88" s="231" t="s">
        <v>614</v>
      </c>
      <c r="Q88" s="231" t="s">
        <v>562</v>
      </c>
    </row>
    <row r="89" spans="1:17">
      <c r="A89" s="231" t="s">
        <v>615</v>
      </c>
      <c r="B89" s="231"/>
      <c r="C89" s="231"/>
      <c r="D89" s="231"/>
      <c r="E89" s="231"/>
      <c r="F89" s="231"/>
      <c r="G89" s="231" t="s">
        <v>616</v>
      </c>
      <c r="H89" s="231" t="s">
        <v>617</v>
      </c>
      <c r="I89" s="231" t="s">
        <v>618</v>
      </c>
      <c r="J89" s="231" t="s">
        <v>618</v>
      </c>
      <c r="K89" s="231" t="s">
        <v>618</v>
      </c>
      <c r="L89" s="231" t="s">
        <v>618</v>
      </c>
      <c r="M89" s="231" t="s">
        <v>619</v>
      </c>
      <c r="N89" s="231" t="s">
        <v>619</v>
      </c>
      <c r="O89" s="231" t="s">
        <v>619</v>
      </c>
      <c r="P89" s="231" t="s">
        <v>619</v>
      </c>
      <c r="Q89" s="231" t="s">
        <v>620</v>
      </c>
    </row>
    <row r="90" spans="1:17">
      <c r="A90" s="231" t="s">
        <v>621</v>
      </c>
      <c r="B90" s="231" t="s">
        <v>563</v>
      </c>
      <c r="C90" s="231"/>
      <c r="D90" s="231" t="s">
        <v>564</v>
      </c>
      <c r="E90" s="231" t="s">
        <v>622</v>
      </c>
      <c r="F90" s="231"/>
      <c r="G90" s="231">
        <v>1</v>
      </c>
      <c r="H90" s="231">
        <v>2030</v>
      </c>
      <c r="I90" s="231"/>
      <c r="J90" s="231"/>
      <c r="K90" s="231">
        <v>0.9</v>
      </c>
      <c r="L90" s="231">
        <v>0.9</v>
      </c>
      <c r="M90" s="231">
        <v>1.9996427044383505</v>
      </c>
      <c r="N90" s="231">
        <v>1.9996427044383505</v>
      </c>
      <c r="O90" s="231">
        <v>0.19996427044383505</v>
      </c>
      <c r="P90" s="231">
        <v>0.19996427044383505</v>
      </c>
      <c r="Q90" s="231">
        <v>15</v>
      </c>
    </row>
    <row r="91" spans="1:17">
      <c r="A91" s="231"/>
      <c r="B91" s="231"/>
      <c r="C91" s="231"/>
      <c r="D91" s="231" t="s">
        <v>623</v>
      </c>
      <c r="E91" s="231"/>
      <c r="F91" s="231"/>
      <c r="G91" s="231"/>
      <c r="H91" s="231"/>
      <c r="I91" s="231"/>
      <c r="J91" s="231"/>
      <c r="K91" s="231">
        <v>0.9</v>
      </c>
      <c r="L91" s="231">
        <v>0.9</v>
      </c>
      <c r="M91" s="231"/>
      <c r="N91" s="231"/>
      <c r="O91" s="231"/>
      <c r="P91" s="231"/>
      <c r="Q91" s="231"/>
    </row>
    <row r="92" spans="1:17">
      <c r="A92" s="231" t="s">
        <v>624</v>
      </c>
      <c r="B92" s="231" t="s">
        <v>566</v>
      </c>
      <c r="C92" s="231"/>
      <c r="D92" s="231" t="s">
        <v>623</v>
      </c>
      <c r="E92" s="231" t="s">
        <v>622</v>
      </c>
      <c r="F92" s="231"/>
      <c r="G92" s="231">
        <v>1</v>
      </c>
      <c r="H92" s="231">
        <v>2030</v>
      </c>
      <c r="I92" s="231"/>
      <c r="J92" s="231"/>
      <c r="K92" s="231">
        <v>0.9</v>
      </c>
      <c r="L92" s="231">
        <v>0.9</v>
      </c>
      <c r="M92" s="231">
        <v>7.9587769330879619</v>
      </c>
      <c r="N92" s="231">
        <v>6.8976066753429004</v>
      </c>
      <c r="O92" s="231">
        <v>0.79587769330879621</v>
      </c>
      <c r="P92" s="231">
        <v>0.68976066753429011</v>
      </c>
      <c r="Q92" s="231">
        <v>19</v>
      </c>
    </row>
    <row r="93" spans="1:17">
      <c r="A93" s="231"/>
      <c r="B93" s="231"/>
      <c r="C93" s="231"/>
      <c r="D93" s="231" t="s">
        <v>335</v>
      </c>
      <c r="E93" s="231"/>
      <c r="F93" s="231"/>
      <c r="G93" s="231"/>
      <c r="H93" s="231" t="s">
        <v>565</v>
      </c>
      <c r="I93" s="231"/>
      <c r="J93" s="231"/>
      <c r="K93" s="231">
        <v>1</v>
      </c>
      <c r="L93" s="231">
        <v>1</v>
      </c>
      <c r="M93" s="231"/>
      <c r="N93" s="231"/>
      <c r="O93" s="231"/>
      <c r="P93" s="231"/>
      <c r="Q93" s="231"/>
    </row>
    <row r="94" spans="1:17">
      <c r="A94" s="231" t="s">
        <v>625</v>
      </c>
      <c r="B94" s="231" t="s">
        <v>567</v>
      </c>
      <c r="C94" s="231"/>
      <c r="D94" s="231" t="s">
        <v>309</v>
      </c>
      <c r="E94" s="231" t="s">
        <v>622</v>
      </c>
      <c r="F94" s="231"/>
      <c r="G94" s="231">
        <v>1</v>
      </c>
      <c r="H94" s="231">
        <v>2030</v>
      </c>
      <c r="I94" s="231"/>
      <c r="J94" s="231"/>
      <c r="K94" s="231">
        <v>2.2442274703037239</v>
      </c>
      <c r="L94" s="231">
        <v>2.5648313946328276</v>
      </c>
      <c r="M94" s="231">
        <v>8.2643185410011988</v>
      </c>
      <c r="N94" s="231">
        <v>5.4761457069259398</v>
      </c>
      <c r="O94" s="231">
        <v>0.49585911246007186</v>
      </c>
      <c r="P94" s="231">
        <v>0.32856874241555639</v>
      </c>
      <c r="Q94" s="231">
        <v>19</v>
      </c>
    </row>
    <row r="95" spans="1:17">
      <c r="A95" s="231"/>
      <c r="B95" s="231"/>
      <c r="C95" s="231"/>
      <c r="D95" s="231" t="s">
        <v>623</v>
      </c>
      <c r="E95" s="231"/>
      <c r="F95" s="231"/>
      <c r="G95" s="231"/>
      <c r="H95" s="231" t="s">
        <v>565</v>
      </c>
      <c r="I95" s="231"/>
      <c r="J95" s="231"/>
      <c r="K95" s="231">
        <v>0.9</v>
      </c>
      <c r="L95" s="231">
        <v>0.9</v>
      </c>
      <c r="M95" s="231"/>
      <c r="N95" s="231"/>
      <c r="O95" s="231"/>
      <c r="P95" s="231"/>
      <c r="Q95" s="231"/>
    </row>
    <row r="96" spans="1:17">
      <c r="A96" s="231" t="s">
        <v>626</v>
      </c>
      <c r="B96" s="231" t="s">
        <v>568</v>
      </c>
      <c r="C96" s="231"/>
      <c r="D96" s="231" t="s">
        <v>309</v>
      </c>
      <c r="E96" s="231" t="s">
        <v>627</v>
      </c>
      <c r="F96" s="231"/>
      <c r="G96" s="231">
        <v>1</v>
      </c>
      <c r="H96" s="231">
        <v>2030</v>
      </c>
      <c r="I96" s="231"/>
      <c r="J96" s="231"/>
      <c r="K96" s="231">
        <v>2.6530686757593105</v>
      </c>
      <c r="L96" s="231">
        <v>3.0320784865820696</v>
      </c>
      <c r="M96" s="231">
        <v>8.2643185410011988</v>
      </c>
      <c r="N96" s="231">
        <v>5.4761457069259398</v>
      </c>
      <c r="O96" s="231">
        <v>0.49585911246007186</v>
      </c>
      <c r="P96" s="231">
        <v>0.32856874241555639</v>
      </c>
      <c r="Q96" s="231">
        <v>19</v>
      </c>
    </row>
    <row r="97" spans="1:17">
      <c r="A97" s="231"/>
      <c r="B97" s="231"/>
      <c r="C97" s="231"/>
      <c r="D97" s="231" t="s">
        <v>623</v>
      </c>
      <c r="E97" s="231"/>
      <c r="F97" s="231"/>
      <c r="G97" s="231"/>
      <c r="H97" s="231" t="s">
        <v>565</v>
      </c>
      <c r="I97" s="231"/>
      <c r="J97" s="231"/>
      <c r="K97" s="231">
        <v>0.9</v>
      </c>
      <c r="L97" s="231">
        <v>0.9</v>
      </c>
      <c r="M97" s="231"/>
      <c r="N97" s="231"/>
      <c r="O97" s="231"/>
      <c r="P97" s="231"/>
      <c r="Q97" s="231"/>
    </row>
    <row r="98" spans="1:17">
      <c r="A98" s="231" t="s">
        <v>628</v>
      </c>
      <c r="B98" s="231" t="s">
        <v>569</v>
      </c>
      <c r="C98" s="231"/>
      <c r="D98" s="231" t="s">
        <v>309</v>
      </c>
      <c r="E98" s="231" t="s">
        <v>622</v>
      </c>
      <c r="F98" s="231"/>
      <c r="G98" s="231">
        <v>1</v>
      </c>
      <c r="H98" s="231">
        <v>2030</v>
      </c>
      <c r="I98" s="231"/>
      <c r="J98" s="231"/>
      <c r="K98" s="231">
        <v>2.4872278501385972</v>
      </c>
      <c r="L98" s="231">
        <v>2.8425461144441115</v>
      </c>
      <c r="M98" s="231">
        <v>17.18647161004203</v>
      </c>
      <c r="N98" s="231">
        <v>10.829437548350437</v>
      </c>
      <c r="O98" s="231">
        <v>1.0311882966025219</v>
      </c>
      <c r="P98" s="231">
        <v>0.6497662529010263</v>
      </c>
      <c r="Q98" s="231">
        <v>19</v>
      </c>
    </row>
    <row r="99" spans="1:17">
      <c r="A99" s="231"/>
      <c r="B99" s="231"/>
      <c r="C99" s="231"/>
      <c r="D99" s="231" t="s">
        <v>623</v>
      </c>
      <c r="E99" s="231"/>
      <c r="F99" s="231"/>
      <c r="G99" s="231"/>
      <c r="H99" s="231" t="s">
        <v>565</v>
      </c>
      <c r="I99" s="231"/>
      <c r="J99" s="231"/>
      <c r="K99" s="231">
        <v>0.9</v>
      </c>
      <c r="L99" s="231">
        <v>0.9</v>
      </c>
      <c r="M99" s="231"/>
      <c r="N99" s="231"/>
      <c r="O99" s="231"/>
      <c r="P99" s="231"/>
      <c r="Q99" s="231"/>
    </row>
    <row r="100" spans="1:17">
      <c r="A100" s="231" t="s">
        <v>629</v>
      </c>
      <c r="B100" s="231" t="s">
        <v>570</v>
      </c>
      <c r="C100" s="231"/>
      <c r="D100" s="231" t="s">
        <v>309</v>
      </c>
      <c r="E100" s="231" t="s">
        <v>627</v>
      </c>
      <c r="F100" s="231"/>
      <c r="G100" s="231">
        <v>1</v>
      </c>
      <c r="H100" s="231">
        <v>2030</v>
      </c>
      <c r="I100" s="231"/>
      <c r="J100" s="231"/>
      <c r="K100" s="231">
        <v>3.0157287574992502</v>
      </c>
      <c r="L100" s="231">
        <v>3.4465471514277146</v>
      </c>
      <c r="M100" s="231">
        <v>17.18647161004203</v>
      </c>
      <c r="N100" s="231">
        <v>10.829437548350437</v>
      </c>
      <c r="O100" s="231">
        <v>1.0311882966025219</v>
      </c>
      <c r="P100" s="231">
        <v>0.6497662529010263</v>
      </c>
      <c r="Q100" s="231">
        <v>19</v>
      </c>
    </row>
    <row r="101" spans="1:17">
      <c r="A101" s="231"/>
      <c r="B101" s="231"/>
      <c r="C101" s="231"/>
      <c r="D101" s="231" t="s">
        <v>623</v>
      </c>
      <c r="E101" s="231"/>
      <c r="F101" s="231"/>
      <c r="G101" s="231"/>
      <c r="H101" s="231" t="s">
        <v>565</v>
      </c>
      <c r="I101" s="231"/>
      <c r="J101" s="231"/>
      <c r="K101" s="231">
        <v>0.9</v>
      </c>
      <c r="L101" s="231">
        <v>0.9</v>
      </c>
      <c r="M101" s="231"/>
      <c r="N101" s="231"/>
      <c r="O101" s="231"/>
      <c r="P101" s="231"/>
      <c r="Q101" s="231"/>
    </row>
    <row r="102" spans="1:17">
      <c r="A102" s="231" t="s">
        <v>630</v>
      </c>
      <c r="B102" s="231" t="s">
        <v>571</v>
      </c>
      <c r="C102" s="231"/>
      <c r="D102" s="231" t="s">
        <v>564</v>
      </c>
      <c r="E102" s="231" t="s">
        <v>309</v>
      </c>
      <c r="F102" s="231"/>
      <c r="G102" s="231">
        <v>31.536000000000001</v>
      </c>
      <c r="H102" s="231">
        <v>2020</v>
      </c>
      <c r="I102" s="231"/>
      <c r="J102" s="231"/>
      <c r="K102" s="231">
        <v>0.88</v>
      </c>
      <c r="L102" s="231">
        <v>0.95</v>
      </c>
      <c r="M102" s="231">
        <v>3586.1125789737389</v>
      </c>
      <c r="N102" s="231">
        <v>809.07194161318671</v>
      </c>
      <c r="O102" s="231">
        <v>279.56111644738428</v>
      </c>
      <c r="P102" s="231">
        <v>139.78055822369214</v>
      </c>
      <c r="Q102" s="231">
        <v>15</v>
      </c>
    </row>
    <row r="103" spans="1:17">
      <c r="A103" s="231"/>
      <c r="B103" s="231"/>
      <c r="C103" s="231"/>
      <c r="D103" s="231" t="s">
        <v>623</v>
      </c>
      <c r="E103" s="231" t="s">
        <v>622</v>
      </c>
      <c r="F103" s="231"/>
      <c r="G103" s="231"/>
      <c r="H103" s="231" t="s">
        <v>565</v>
      </c>
      <c r="I103" s="231"/>
      <c r="J103" s="231"/>
      <c r="K103" s="231">
        <v>0.88</v>
      </c>
      <c r="L103" s="231">
        <v>0.95</v>
      </c>
      <c r="M103" s="231"/>
      <c r="N103" s="231"/>
      <c r="O103" s="231"/>
      <c r="P103" s="231"/>
      <c r="Q103" s="231"/>
    </row>
    <row r="104" spans="1:17">
      <c r="A104" s="231"/>
      <c r="B104" s="231"/>
      <c r="C104" s="231"/>
      <c r="D104" s="231"/>
      <c r="E104" s="231"/>
      <c r="F104" s="231" t="s">
        <v>623</v>
      </c>
      <c r="G104" s="231"/>
      <c r="H104" s="231"/>
      <c r="I104" s="231"/>
      <c r="J104" s="231"/>
      <c r="K104" s="231"/>
      <c r="L104" s="231"/>
      <c r="M104" s="231"/>
      <c r="N104" s="231"/>
      <c r="O104" s="231"/>
      <c r="P104" s="231"/>
      <c r="Q104" s="231"/>
    </row>
    <row r="105" spans="1:17">
      <c r="A105" s="231" t="s">
        <v>572</v>
      </c>
      <c r="B105" s="231" t="s">
        <v>573</v>
      </c>
      <c r="C105" s="231"/>
      <c r="D105" s="231" t="s">
        <v>564</v>
      </c>
      <c r="E105" s="231" t="s">
        <v>622</v>
      </c>
      <c r="F105" s="231"/>
      <c r="G105" s="231">
        <v>1</v>
      </c>
      <c r="H105" s="231">
        <v>2020</v>
      </c>
      <c r="I105" s="231"/>
      <c r="J105" s="231"/>
      <c r="K105" s="231">
        <v>0.88</v>
      </c>
      <c r="L105" s="231">
        <v>0.88</v>
      </c>
      <c r="M105" s="231">
        <v>1.0664761090337869</v>
      </c>
      <c r="N105" s="231">
        <v>1.0664761090337869</v>
      </c>
      <c r="O105" s="231">
        <v>5.3323805451689348E-2</v>
      </c>
      <c r="P105" s="231">
        <v>5.3323805451689348E-2</v>
      </c>
      <c r="Q105" s="231">
        <v>15</v>
      </c>
    </row>
    <row r="106" spans="1:17">
      <c r="A106" s="231"/>
      <c r="B106" s="231"/>
      <c r="C106" s="231"/>
      <c r="D106" s="231" t="s">
        <v>623</v>
      </c>
      <c r="E106" s="231"/>
      <c r="F106" s="231"/>
      <c r="G106" s="231"/>
      <c r="H106" s="231"/>
      <c r="I106" s="231"/>
      <c r="J106" s="231"/>
      <c r="K106" s="231">
        <v>0.88</v>
      </c>
      <c r="L106" s="231">
        <v>0.88</v>
      </c>
      <c r="M106" s="231"/>
      <c r="N106" s="231"/>
      <c r="O106" s="231"/>
      <c r="P106" s="231"/>
      <c r="Q106" s="231"/>
    </row>
    <row r="107" spans="1:17">
      <c r="A107" s="231" t="s">
        <v>574</v>
      </c>
      <c r="B107" s="231" t="s">
        <v>575</v>
      </c>
      <c r="C107" s="231"/>
      <c r="D107" s="231" t="s">
        <v>312</v>
      </c>
      <c r="E107" s="231" t="s">
        <v>564</v>
      </c>
      <c r="F107" s="231"/>
      <c r="G107" s="231">
        <v>1</v>
      </c>
      <c r="H107" s="231">
        <v>2020</v>
      </c>
      <c r="I107" s="231"/>
      <c r="J107" s="231"/>
      <c r="K107" s="231">
        <v>0.81</v>
      </c>
      <c r="L107" s="231">
        <v>0.81</v>
      </c>
      <c r="M107" s="231">
        <v>4.2337136465327729</v>
      </c>
      <c r="N107" s="231">
        <v>1.1485139063001031</v>
      </c>
      <c r="O107" s="231">
        <v>0.21168568232663865</v>
      </c>
      <c r="P107" s="231">
        <v>5.7425695315005153E-2</v>
      </c>
      <c r="Q107" s="231">
        <v>15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W113"/>
  <sheetViews>
    <sheetView topLeftCell="A39" workbookViewId="0">
      <selection activeCell="D40" sqref="D40"/>
    </sheetView>
  </sheetViews>
  <sheetFormatPr defaultRowHeight="15"/>
  <cols>
    <col min="1" max="1" width="14.5703125" bestFit="1" customWidth="1"/>
    <col min="2" max="2" width="53" bestFit="1" customWidth="1"/>
    <col min="3" max="15" width="12.42578125" customWidth="1"/>
    <col min="16" max="19" width="12.42578125" style="1" customWidth="1"/>
  </cols>
  <sheetData>
    <row r="1" spans="1:23">
      <c r="B1" t="s">
        <v>84</v>
      </c>
      <c r="C1" t="s">
        <v>85</v>
      </c>
      <c r="D1" t="s">
        <v>281</v>
      </c>
      <c r="E1" t="s">
        <v>281</v>
      </c>
      <c r="F1" t="s">
        <v>281</v>
      </c>
      <c r="G1" t="s">
        <v>281</v>
      </c>
      <c r="H1" t="s">
        <v>281</v>
      </c>
      <c r="I1" t="s">
        <v>281</v>
      </c>
      <c r="J1" t="s">
        <v>281</v>
      </c>
      <c r="K1" t="s">
        <v>269</v>
      </c>
      <c r="L1" t="s">
        <v>86</v>
      </c>
      <c r="M1" t="s">
        <v>87</v>
      </c>
      <c r="N1" t="s">
        <v>283</v>
      </c>
      <c r="O1" t="s">
        <v>278</v>
      </c>
      <c r="P1" t="s">
        <v>334</v>
      </c>
      <c r="Q1" t="s">
        <v>334</v>
      </c>
      <c r="R1" t="s">
        <v>334</v>
      </c>
      <c r="S1" t="s">
        <v>334</v>
      </c>
      <c r="T1" t="s">
        <v>334</v>
      </c>
    </row>
    <row r="2" spans="1:23">
      <c r="B2" t="s">
        <v>282</v>
      </c>
      <c r="C2">
        <v>2005</v>
      </c>
      <c r="D2">
        <v>2005</v>
      </c>
      <c r="E2">
        <v>2005</v>
      </c>
      <c r="F2">
        <v>2005</v>
      </c>
      <c r="G2">
        <v>2005</v>
      </c>
      <c r="H2">
        <v>2005</v>
      </c>
      <c r="I2">
        <v>2005</v>
      </c>
      <c r="J2">
        <v>2005</v>
      </c>
      <c r="K2">
        <v>2005</v>
      </c>
      <c r="L2">
        <v>2005</v>
      </c>
      <c r="M2">
        <v>2005</v>
      </c>
      <c r="N2">
        <v>2005</v>
      </c>
      <c r="O2" t="s">
        <v>280</v>
      </c>
      <c r="P2" t="s">
        <v>273</v>
      </c>
      <c r="Q2" t="s">
        <v>274</v>
      </c>
      <c r="R2" t="s">
        <v>340</v>
      </c>
      <c r="S2" t="s">
        <v>341</v>
      </c>
      <c r="T2" t="s">
        <v>335</v>
      </c>
    </row>
    <row r="3" spans="1:23">
      <c r="A3" t="s">
        <v>88</v>
      </c>
      <c r="B3" t="s">
        <v>284</v>
      </c>
      <c r="C3" t="s">
        <v>280</v>
      </c>
      <c r="D3" t="s">
        <v>270</v>
      </c>
      <c r="E3" t="s">
        <v>271</v>
      </c>
      <c r="F3" s="45" t="s">
        <v>272</v>
      </c>
      <c r="G3" t="s">
        <v>273</v>
      </c>
      <c r="H3" s="45" t="s">
        <v>274</v>
      </c>
      <c r="I3" t="s">
        <v>275</v>
      </c>
      <c r="J3" s="45" t="s">
        <v>276</v>
      </c>
      <c r="K3" t="s">
        <v>280</v>
      </c>
      <c r="L3" t="s">
        <v>280</v>
      </c>
      <c r="M3" t="s">
        <v>280</v>
      </c>
      <c r="N3" t="s">
        <v>280</v>
      </c>
      <c r="O3" t="s">
        <v>280</v>
      </c>
      <c r="P3" t="s">
        <v>338</v>
      </c>
      <c r="Q3" t="s">
        <v>338</v>
      </c>
      <c r="R3" t="s">
        <v>336</v>
      </c>
      <c r="S3" t="s">
        <v>336</v>
      </c>
      <c r="T3" t="s">
        <v>336</v>
      </c>
      <c r="U3" t="s">
        <v>88</v>
      </c>
    </row>
    <row r="4" spans="1:23">
      <c r="A4" t="s">
        <v>103</v>
      </c>
      <c r="B4" s="1" t="str">
        <f t="shared" ref="B4:B35" si="0">RIGHT(W4,LEN(W4)-2)</f>
        <v>Electric radiators  - Large</v>
      </c>
      <c r="C4">
        <v>0.01</v>
      </c>
      <c r="D4">
        <v>0.93</v>
      </c>
      <c r="K4">
        <v>0.15</v>
      </c>
      <c r="L4">
        <v>180</v>
      </c>
      <c r="M4">
        <v>1</v>
      </c>
      <c r="N4">
        <v>20</v>
      </c>
      <c r="O4">
        <v>31.536000000000001</v>
      </c>
      <c r="P4"/>
      <c r="Q4"/>
      <c r="R4"/>
      <c r="S4"/>
      <c r="U4" t="s">
        <v>193</v>
      </c>
      <c r="V4" s="1" t="str">
        <f t="shared" ref="V4:V55" si="1">MID(U4,FIND("[",U4),FIND("]",U4))</f>
        <v>[ Electric radiators  - Large ]</v>
      </c>
      <c r="W4" s="1" t="str">
        <f t="shared" ref="W4:W55" si="2">LEFT(V4,LEN(V4)-2)</f>
        <v>[ Electric radiators  - Large</v>
      </c>
    </row>
    <row r="5" spans="1:23">
      <c r="A5" t="s">
        <v>104</v>
      </c>
      <c r="B5" s="1" t="str">
        <f t="shared" si="0"/>
        <v>Electric boiler - Large</v>
      </c>
      <c r="C5">
        <v>0.01</v>
      </c>
      <c r="D5">
        <v>0.88349999999999995</v>
      </c>
      <c r="K5">
        <v>0.15</v>
      </c>
      <c r="L5">
        <v>220</v>
      </c>
      <c r="M5">
        <v>2</v>
      </c>
      <c r="N5">
        <v>20</v>
      </c>
      <c r="O5">
        <v>31.536000000000001</v>
      </c>
      <c r="P5"/>
      <c r="Q5"/>
      <c r="R5"/>
      <c r="S5"/>
      <c r="U5" t="s">
        <v>194</v>
      </c>
      <c r="V5" s="1" t="str">
        <f t="shared" si="1"/>
        <v>[ Electric boiler - Large ]</v>
      </c>
      <c r="W5" s="1" t="str">
        <f t="shared" si="2"/>
        <v>[ Electric boiler - Large</v>
      </c>
    </row>
    <row r="6" spans="1:23">
      <c r="A6" t="s">
        <v>105</v>
      </c>
      <c r="B6" s="1" t="str">
        <f t="shared" si="0"/>
        <v>Air heat pump with electric boiler - Large</v>
      </c>
      <c r="C6">
        <v>0.01</v>
      </c>
      <c r="D6">
        <v>0.93</v>
      </c>
      <c r="K6">
        <v>0.15</v>
      </c>
      <c r="L6">
        <v>600</v>
      </c>
      <c r="M6">
        <v>5</v>
      </c>
      <c r="N6">
        <v>20</v>
      </c>
      <c r="O6">
        <v>31.536000000000001</v>
      </c>
      <c r="P6"/>
      <c r="Q6"/>
      <c r="R6">
        <v>0.69696969696969702</v>
      </c>
      <c r="S6"/>
      <c r="U6" t="s">
        <v>195</v>
      </c>
      <c r="V6" s="1" t="str">
        <f t="shared" si="1"/>
        <v>[ Air heat pump with electric boiler - Large ]</v>
      </c>
      <c r="W6" s="1" t="str">
        <f t="shared" si="2"/>
        <v>[ Air heat pump with electric boiler - Large</v>
      </c>
    </row>
    <row r="7" spans="1:23">
      <c r="A7" t="s">
        <v>106</v>
      </c>
      <c r="B7" s="1" t="str">
        <f t="shared" si="0"/>
        <v>Air heat pump with electric boiler.HeatCool - Large</v>
      </c>
      <c r="C7">
        <v>0.01</v>
      </c>
      <c r="E7">
        <v>1</v>
      </c>
      <c r="G7">
        <v>0.93</v>
      </c>
      <c r="K7">
        <v>0.15</v>
      </c>
      <c r="L7">
        <v>600</v>
      </c>
      <c r="M7">
        <v>5</v>
      </c>
      <c r="N7">
        <v>20</v>
      </c>
      <c r="O7">
        <v>31.536000000000001</v>
      </c>
      <c r="P7"/>
      <c r="Q7"/>
      <c r="R7">
        <v>0.69696969696969702</v>
      </c>
      <c r="S7"/>
      <c r="U7" t="s">
        <v>196</v>
      </c>
      <c r="V7" s="1" t="str">
        <f t="shared" si="1"/>
        <v>[ Air heat pump with electric boiler.HeatCool - Large ]</v>
      </c>
      <c r="W7" s="1" t="str">
        <f t="shared" si="2"/>
        <v>[ Air heat pump with electric boiler.HeatCool - Large</v>
      </c>
    </row>
    <row r="8" spans="1:23">
      <c r="A8" t="s">
        <v>107</v>
      </c>
      <c r="B8" s="1" t="str">
        <f t="shared" si="0"/>
        <v>Adv Air heat pump with electric boiler - Large</v>
      </c>
      <c r="C8">
        <v>0.01</v>
      </c>
      <c r="D8">
        <v>0.93</v>
      </c>
      <c r="K8">
        <v>0.15</v>
      </c>
      <c r="L8">
        <v>1200</v>
      </c>
      <c r="M8">
        <v>5</v>
      </c>
      <c r="N8">
        <v>20</v>
      </c>
      <c r="O8">
        <v>31.536000000000001</v>
      </c>
      <c r="P8"/>
      <c r="Q8"/>
      <c r="R8">
        <v>0.79166666666666696</v>
      </c>
      <c r="S8"/>
      <c r="U8" t="s">
        <v>197</v>
      </c>
      <c r="V8" s="1" t="str">
        <f t="shared" si="1"/>
        <v>[ Adv Air heat pump with electric boiler - Large ]</v>
      </c>
      <c r="W8" s="1" t="str">
        <f t="shared" si="2"/>
        <v>[ Adv Air heat pump with electric boiler - Large</v>
      </c>
    </row>
    <row r="9" spans="1:23">
      <c r="A9" t="s">
        <v>108</v>
      </c>
      <c r="B9" s="1" t="str">
        <f t="shared" si="0"/>
        <v>Adv Air heat pump with electric boiler.HeatCool - Large</v>
      </c>
      <c r="C9">
        <v>0.01</v>
      </c>
      <c r="E9">
        <v>1</v>
      </c>
      <c r="G9">
        <v>0.93</v>
      </c>
      <c r="K9">
        <v>0.15</v>
      </c>
      <c r="L9">
        <v>1200</v>
      </c>
      <c r="M9">
        <v>20</v>
      </c>
      <c r="N9">
        <v>20</v>
      </c>
      <c r="O9">
        <v>31.536000000000001</v>
      </c>
      <c r="P9"/>
      <c r="Q9"/>
      <c r="R9">
        <v>0.82758620689655205</v>
      </c>
      <c r="S9"/>
      <c r="U9" t="s">
        <v>198</v>
      </c>
      <c r="V9" s="1" t="str">
        <f t="shared" si="1"/>
        <v>[ Adv Air heat pump with electric boiler.HeatCool - Large ]</v>
      </c>
      <c r="W9" s="1" t="str">
        <f t="shared" si="2"/>
        <v>[ Adv Air heat pump with electric boiler.HeatCool - Large</v>
      </c>
    </row>
    <row r="10" spans="1:23">
      <c r="A10" t="s">
        <v>109</v>
      </c>
      <c r="B10" s="1" t="str">
        <f t="shared" si="0"/>
        <v>Ground heat pump with electric boiler  - Large</v>
      </c>
      <c r="C10">
        <v>0.01</v>
      </c>
      <c r="D10">
        <v>0.93</v>
      </c>
      <c r="K10">
        <v>0.15</v>
      </c>
      <c r="L10">
        <v>700</v>
      </c>
      <c r="M10">
        <v>10</v>
      </c>
      <c r="N10">
        <v>20</v>
      </c>
      <c r="O10">
        <v>31.536000000000001</v>
      </c>
      <c r="P10"/>
      <c r="Q10"/>
      <c r="R10"/>
      <c r="S10">
        <v>0.8</v>
      </c>
      <c r="U10" t="s">
        <v>199</v>
      </c>
      <c r="V10" s="1" t="str">
        <f t="shared" si="1"/>
        <v>[ Ground heat pump with electric boiler  - Large ]</v>
      </c>
      <c r="W10" s="1" t="str">
        <f t="shared" si="2"/>
        <v>[ Ground heat pump with electric boiler  - Large</v>
      </c>
    </row>
    <row r="11" spans="1:23">
      <c r="A11" t="s">
        <v>110</v>
      </c>
      <c r="B11" s="1" t="str">
        <f t="shared" si="0"/>
        <v>Ground heat pump with electric boiler.HeatCool - Large</v>
      </c>
      <c r="C11">
        <v>0.01</v>
      </c>
      <c r="E11">
        <v>1</v>
      </c>
      <c r="G11">
        <v>0.93</v>
      </c>
      <c r="K11">
        <v>0.15</v>
      </c>
      <c r="L11">
        <v>700</v>
      </c>
      <c r="M11">
        <v>10</v>
      </c>
      <c r="N11">
        <v>20</v>
      </c>
      <c r="O11">
        <v>31.536000000000001</v>
      </c>
      <c r="P11"/>
      <c r="Q11"/>
      <c r="R11"/>
      <c r="S11">
        <v>0.8</v>
      </c>
      <c r="U11" t="s">
        <v>200</v>
      </c>
      <c r="V11" s="1" t="str">
        <f t="shared" si="1"/>
        <v>[ Ground heat pump with electric boiler.HeatCool - Large ]</v>
      </c>
      <c r="W11" s="1" t="str">
        <f t="shared" si="2"/>
        <v>[ Ground heat pump with electric boiler.HeatCool - Large</v>
      </c>
    </row>
    <row r="12" spans="1:23">
      <c r="A12" t="s">
        <v>111</v>
      </c>
      <c r="B12" s="1" t="str">
        <f t="shared" si="0"/>
        <v>FC output to Heat demand - Large</v>
      </c>
      <c r="C12">
        <v>0.01</v>
      </c>
      <c r="D12">
        <v>0.93</v>
      </c>
      <c r="K12">
        <v>0.15</v>
      </c>
      <c r="L12">
        <v>0.01</v>
      </c>
      <c r="N12">
        <v>20</v>
      </c>
      <c r="O12">
        <v>31.536000000000001</v>
      </c>
      <c r="P12"/>
      <c r="Q12"/>
      <c r="R12"/>
      <c r="S12"/>
      <c r="U12" t="s">
        <v>201</v>
      </c>
      <c r="V12" s="1" t="str">
        <f t="shared" si="1"/>
        <v>[ FC output to Heat demand - Large ]</v>
      </c>
      <c r="W12" s="1" t="str">
        <f t="shared" si="2"/>
        <v>[ FC output to Heat demand - Large</v>
      </c>
    </row>
    <row r="13" spans="1:23">
      <c r="A13" t="s">
        <v>112</v>
      </c>
      <c r="B13" s="1" t="str">
        <f t="shared" si="0"/>
        <v>Natural gas boiler  - Large</v>
      </c>
      <c r="C13">
        <v>0.01</v>
      </c>
      <c r="D13">
        <v>0.81840000000000002</v>
      </c>
      <c r="K13">
        <v>0.15</v>
      </c>
      <c r="L13">
        <v>109</v>
      </c>
      <c r="M13">
        <v>7.3</v>
      </c>
      <c r="N13">
        <v>20</v>
      </c>
      <c r="O13">
        <v>31.536000000000001</v>
      </c>
      <c r="P13"/>
      <c r="Q13"/>
      <c r="R13"/>
      <c r="S13"/>
      <c r="U13" t="s">
        <v>202</v>
      </c>
      <c r="V13" s="1" t="str">
        <f t="shared" si="1"/>
        <v>[ Natural gas boiler  - Large ]</v>
      </c>
      <c r="W13" s="1" t="str">
        <f t="shared" si="2"/>
        <v>[ Natural gas boiler  - Large</v>
      </c>
    </row>
    <row r="14" spans="1:23">
      <c r="A14" t="s">
        <v>113</v>
      </c>
      <c r="B14" s="1" t="str">
        <f t="shared" si="0"/>
        <v>Natural gas boiler.HeatHotwater  - Large</v>
      </c>
      <c r="C14">
        <v>0.01</v>
      </c>
      <c r="G14">
        <v>0.88349999999999995</v>
      </c>
      <c r="I14">
        <v>0.59670000000000001</v>
      </c>
      <c r="K14">
        <v>0.16</v>
      </c>
      <c r="L14">
        <v>119.9</v>
      </c>
      <c r="M14">
        <v>4</v>
      </c>
      <c r="N14">
        <v>20</v>
      </c>
      <c r="O14">
        <v>31.536000000000001</v>
      </c>
      <c r="P14">
        <v>0.6</v>
      </c>
      <c r="Q14"/>
      <c r="R14"/>
      <c r="S14"/>
      <c r="U14" t="s">
        <v>203</v>
      </c>
      <c r="V14" s="1" t="str">
        <f t="shared" si="1"/>
        <v>[ Natural gas boiler.HeatHotwater  - Large ]</v>
      </c>
      <c r="W14" s="1" t="str">
        <f t="shared" si="2"/>
        <v>[ Natural gas boiler.HeatHotwater  - Large</v>
      </c>
    </row>
    <row r="15" spans="1:23">
      <c r="A15" t="s">
        <v>114</v>
      </c>
      <c r="B15" s="1" t="str">
        <f t="shared" si="0"/>
        <v>Natural gas boiler condensing  - Large</v>
      </c>
      <c r="C15">
        <v>0.01</v>
      </c>
      <c r="D15">
        <v>1.0229999999999999</v>
      </c>
      <c r="K15">
        <v>0.15</v>
      </c>
      <c r="L15">
        <v>256</v>
      </c>
      <c r="M15">
        <v>7.3</v>
      </c>
      <c r="N15">
        <v>20</v>
      </c>
      <c r="O15">
        <v>31.536000000000001</v>
      </c>
      <c r="P15"/>
      <c r="Q15"/>
      <c r="R15"/>
      <c r="S15"/>
      <c r="U15" t="s">
        <v>204</v>
      </c>
      <c r="V15" s="1" t="str">
        <f t="shared" si="1"/>
        <v>[ Natural gas boiler condensing  - Large ]</v>
      </c>
      <c r="W15" s="1" t="str">
        <f t="shared" si="2"/>
        <v>[ Natural gas boiler condensing  - Large</v>
      </c>
    </row>
    <row r="16" spans="1:23">
      <c r="A16" t="s">
        <v>115</v>
      </c>
      <c r="B16" s="1" t="str">
        <f t="shared" si="0"/>
        <v>Natural gas boiler condensing.HeatHotwater  - Large</v>
      </c>
      <c r="C16">
        <v>0.01</v>
      </c>
      <c r="G16">
        <v>0.99509999999999998</v>
      </c>
      <c r="I16">
        <v>0.50467289719626196</v>
      </c>
      <c r="K16">
        <v>0.16</v>
      </c>
      <c r="L16">
        <v>281.60000000000002</v>
      </c>
      <c r="M16">
        <v>7.3</v>
      </c>
      <c r="N16">
        <v>20</v>
      </c>
      <c r="O16">
        <v>31.536000000000001</v>
      </c>
      <c r="P16">
        <v>0.6</v>
      </c>
      <c r="Q16"/>
      <c r="R16"/>
      <c r="S16"/>
      <c r="U16" t="s">
        <v>205</v>
      </c>
      <c r="V16" s="1" t="str">
        <f t="shared" si="1"/>
        <v>[ Natural gas boiler condensing.HeatHotwater  - Large ]</v>
      </c>
      <c r="W16" s="1" t="str">
        <f t="shared" si="2"/>
        <v>[ Natural gas boiler condensing.HeatHotwater  - Large</v>
      </c>
    </row>
    <row r="17" spans="1:23">
      <c r="A17" t="s">
        <v>116</v>
      </c>
      <c r="B17" s="1" t="str">
        <f t="shared" si="0"/>
        <v>Air heat pump with natural gas boiler - Large</v>
      </c>
      <c r="C17">
        <v>0.01</v>
      </c>
      <c r="D17">
        <v>0.93</v>
      </c>
      <c r="K17">
        <v>0.15</v>
      </c>
      <c r="L17">
        <v>509</v>
      </c>
      <c r="M17">
        <v>9</v>
      </c>
      <c r="N17">
        <v>20</v>
      </c>
      <c r="O17">
        <v>31.536000000000001</v>
      </c>
      <c r="P17"/>
      <c r="Q17"/>
      <c r="R17">
        <v>0.42857142857142899</v>
      </c>
      <c r="S17"/>
      <c r="U17" t="s">
        <v>206</v>
      </c>
      <c r="V17" s="1" t="str">
        <f t="shared" si="1"/>
        <v>[ Air heat pump with natural gas boiler - Large ]</v>
      </c>
      <c r="W17" s="1" t="str">
        <f t="shared" si="2"/>
        <v>[ Air heat pump with natural gas boiler - Large</v>
      </c>
    </row>
    <row r="18" spans="1:23">
      <c r="A18" t="s">
        <v>117</v>
      </c>
      <c r="B18" s="1" t="str">
        <f t="shared" si="0"/>
        <v>Air heat pump with natural gas boiler.HeatCool - Large</v>
      </c>
      <c r="C18">
        <v>0.01</v>
      </c>
      <c r="E18">
        <v>1</v>
      </c>
      <c r="G18">
        <v>0.93</v>
      </c>
      <c r="K18">
        <v>0.15</v>
      </c>
      <c r="L18">
        <v>509</v>
      </c>
      <c r="M18">
        <v>9</v>
      </c>
      <c r="N18">
        <v>20</v>
      </c>
      <c r="O18">
        <v>31.536000000000001</v>
      </c>
      <c r="P18"/>
      <c r="Q18"/>
      <c r="R18">
        <v>0.42857142857142899</v>
      </c>
      <c r="S18"/>
      <c r="U18" t="s">
        <v>207</v>
      </c>
      <c r="V18" s="1" t="str">
        <f t="shared" si="1"/>
        <v>[ Air heat pump with natural gas boiler.HeatCool - Large ]</v>
      </c>
      <c r="W18" s="1" t="str">
        <f t="shared" si="2"/>
        <v>[ Air heat pump with natural gas boiler.HeatCool - Large</v>
      </c>
    </row>
    <row r="19" spans="1:23">
      <c r="A19" t="s">
        <v>118</v>
      </c>
      <c r="B19" s="1" t="str">
        <f t="shared" si="0"/>
        <v>LPG boiler  - Large</v>
      </c>
      <c r="C19">
        <v>0.01</v>
      </c>
      <c r="D19">
        <v>0.79049999999999998</v>
      </c>
      <c r="K19">
        <v>0.15</v>
      </c>
      <c r="L19">
        <v>147</v>
      </c>
      <c r="M19">
        <v>8.5</v>
      </c>
      <c r="N19">
        <v>20</v>
      </c>
      <c r="O19">
        <v>31.536000000000001</v>
      </c>
      <c r="P19"/>
      <c r="Q19"/>
      <c r="R19"/>
      <c r="S19"/>
      <c r="U19" t="s">
        <v>208</v>
      </c>
      <c r="V19" s="1" t="str">
        <f t="shared" si="1"/>
        <v>[ LPG boiler  - Large ]</v>
      </c>
      <c r="W19" s="1" t="str">
        <f t="shared" si="2"/>
        <v>[ LPG boiler  - Large</v>
      </c>
    </row>
    <row r="20" spans="1:23">
      <c r="A20" t="s">
        <v>119</v>
      </c>
      <c r="B20" s="1" t="str">
        <f t="shared" si="0"/>
        <v>LPG boiler.HeatHotwater  - Large</v>
      </c>
      <c r="C20">
        <v>0.01</v>
      </c>
      <c r="G20">
        <v>0.68262</v>
      </c>
      <c r="I20">
        <v>0.73569482288828403</v>
      </c>
      <c r="K20">
        <v>0.16</v>
      </c>
      <c r="L20">
        <v>161.69999999999999</v>
      </c>
      <c r="M20">
        <v>1.32</v>
      </c>
      <c r="N20">
        <v>20</v>
      </c>
      <c r="O20">
        <v>31.536000000000001</v>
      </c>
      <c r="P20">
        <v>0.6</v>
      </c>
      <c r="Q20"/>
      <c r="R20"/>
      <c r="S20"/>
      <c r="U20" t="s">
        <v>209</v>
      </c>
      <c r="V20" s="1" t="str">
        <f t="shared" si="1"/>
        <v>[ LPG boiler.HeatHotwater  - Large ]</v>
      </c>
      <c r="W20" s="1" t="str">
        <f t="shared" si="2"/>
        <v>[ LPG boiler.HeatHotwater  - Large</v>
      </c>
    </row>
    <row r="21" spans="1:23">
      <c r="A21" t="s">
        <v>120</v>
      </c>
      <c r="B21" s="1" t="str">
        <f t="shared" si="0"/>
        <v>Air heat pump with LPG boiler.HeatCool - Large</v>
      </c>
      <c r="C21">
        <v>0.01</v>
      </c>
      <c r="E21">
        <v>1</v>
      </c>
      <c r="G21">
        <v>0.93</v>
      </c>
      <c r="K21">
        <v>0.15</v>
      </c>
      <c r="L21">
        <v>600</v>
      </c>
      <c r="M21">
        <v>7.84</v>
      </c>
      <c r="N21">
        <v>20</v>
      </c>
      <c r="O21">
        <v>31.536000000000001</v>
      </c>
      <c r="P21"/>
      <c r="Q21"/>
      <c r="R21">
        <v>0.5</v>
      </c>
      <c r="S21"/>
      <c r="U21" t="s">
        <v>210</v>
      </c>
      <c r="V21" s="1" t="str">
        <f t="shared" si="1"/>
        <v>[ Air heat pump with LPG boiler.HeatCool - Large ]</v>
      </c>
      <c r="W21" s="1" t="str">
        <f t="shared" si="2"/>
        <v>[ Air heat pump with LPG boiler.HeatCool - Large</v>
      </c>
    </row>
    <row r="22" spans="1:23">
      <c r="A22" t="s">
        <v>121</v>
      </c>
      <c r="B22" s="1" t="str">
        <f t="shared" si="0"/>
        <v>District heat exchanger.HeatHotwater  - Large</v>
      </c>
      <c r="C22">
        <v>0.01</v>
      </c>
      <c r="G22">
        <v>0.88349999999999995</v>
      </c>
      <c r="I22">
        <v>0.9</v>
      </c>
      <c r="K22">
        <v>0.16</v>
      </c>
      <c r="L22">
        <v>70</v>
      </c>
      <c r="M22">
        <v>1</v>
      </c>
      <c r="N22">
        <v>20</v>
      </c>
      <c r="O22">
        <v>31.536000000000001</v>
      </c>
      <c r="P22">
        <v>0.6</v>
      </c>
      <c r="Q22"/>
      <c r="R22"/>
      <c r="S22"/>
      <c r="U22" t="s">
        <v>211</v>
      </c>
      <c r="V22" s="1" t="str">
        <f t="shared" si="1"/>
        <v>[ District heat exchanger.HeatHotwater  - Large ]</v>
      </c>
      <c r="W22" s="1" t="str">
        <f t="shared" si="2"/>
        <v>[ District heat exchanger.HeatHotwater  - Large</v>
      </c>
    </row>
    <row r="23" spans="1:23">
      <c r="A23" t="s">
        <v>122</v>
      </c>
      <c r="B23" s="1" t="str">
        <f t="shared" si="0"/>
        <v>Oil boiler  - Large</v>
      </c>
      <c r="C23">
        <v>0.01</v>
      </c>
      <c r="D23">
        <v>0.67889999999999995</v>
      </c>
      <c r="K23">
        <v>0.15</v>
      </c>
      <c r="L23">
        <v>62.45</v>
      </c>
      <c r="M23">
        <v>1.25</v>
      </c>
      <c r="N23">
        <v>20</v>
      </c>
      <c r="O23">
        <v>31.536000000000001</v>
      </c>
      <c r="P23"/>
      <c r="Q23"/>
      <c r="R23"/>
      <c r="S23"/>
      <c r="U23" t="s">
        <v>212</v>
      </c>
      <c r="V23" s="1" t="str">
        <f t="shared" si="1"/>
        <v>[ Oil boiler  - Large ]</v>
      </c>
      <c r="W23" s="1" t="str">
        <f t="shared" si="2"/>
        <v>[ Oil boiler  - Large</v>
      </c>
    </row>
    <row r="24" spans="1:23">
      <c r="A24" t="s">
        <v>123</v>
      </c>
      <c r="B24" s="1" t="str">
        <f t="shared" si="0"/>
        <v>Oil boiler.HeatHotwater  - Large</v>
      </c>
      <c r="C24">
        <v>0.01</v>
      </c>
      <c r="G24">
        <v>0.79049999999999998</v>
      </c>
      <c r="I24">
        <v>0.59670000000000001</v>
      </c>
      <c r="K24">
        <v>0.16</v>
      </c>
      <c r="L24">
        <v>68.694999999999993</v>
      </c>
      <c r="M24">
        <v>1</v>
      </c>
      <c r="N24">
        <v>20</v>
      </c>
      <c r="O24">
        <v>31.536000000000001</v>
      </c>
      <c r="P24">
        <v>0.6</v>
      </c>
      <c r="Q24"/>
      <c r="R24"/>
      <c r="S24"/>
      <c r="U24" t="s">
        <v>213</v>
      </c>
      <c r="V24" s="1" t="str">
        <f t="shared" si="1"/>
        <v>[ Oil boiler.HeatHotwater  - Large ]</v>
      </c>
      <c r="W24" s="1" t="str">
        <f t="shared" si="2"/>
        <v>[ Oil boiler.HeatHotwater  - Large</v>
      </c>
    </row>
    <row r="25" spans="1:23">
      <c r="A25" t="s">
        <v>124</v>
      </c>
      <c r="B25" s="1" t="str">
        <f t="shared" si="0"/>
        <v>Oil boiler condensing.HeatHotwater - Large</v>
      </c>
      <c r="C25">
        <v>0.01</v>
      </c>
      <c r="G25">
        <v>0.93</v>
      </c>
      <c r="I25">
        <v>0.34200000000000003</v>
      </c>
      <c r="K25">
        <v>0.16</v>
      </c>
      <c r="L25">
        <v>279</v>
      </c>
      <c r="M25">
        <v>4</v>
      </c>
      <c r="N25">
        <v>20</v>
      </c>
      <c r="O25">
        <v>31.536000000000001</v>
      </c>
      <c r="P25">
        <v>0.6</v>
      </c>
      <c r="Q25"/>
      <c r="R25"/>
      <c r="S25"/>
      <c r="U25" t="s">
        <v>214</v>
      </c>
      <c r="V25" s="1" t="str">
        <f t="shared" si="1"/>
        <v>[ Oil boiler condensing.HeatHotwater - Large ]</v>
      </c>
      <c r="W25" s="1" t="str">
        <f t="shared" si="2"/>
        <v>[ Oil boiler condensing.HeatHotwater - Large</v>
      </c>
    </row>
    <row r="26" spans="1:23">
      <c r="A26" t="s">
        <v>125</v>
      </c>
      <c r="B26" s="1" t="str">
        <f t="shared" si="0"/>
        <v>Solar collector with electric backup.HeatHotwater  - Large</v>
      </c>
      <c r="C26">
        <v>0.01</v>
      </c>
      <c r="G26">
        <v>0.76259999999999994</v>
      </c>
      <c r="I26">
        <v>0.965853658536588</v>
      </c>
      <c r="K26">
        <v>0.16</v>
      </c>
      <c r="L26">
        <v>964.81651376146999</v>
      </c>
      <c r="M26">
        <v>185</v>
      </c>
      <c r="N26">
        <v>20</v>
      </c>
      <c r="O26">
        <v>31.536000000000001</v>
      </c>
      <c r="P26">
        <v>0.6</v>
      </c>
      <c r="Q26"/>
      <c r="R26"/>
      <c r="S26"/>
      <c r="T26">
        <v>0.68</v>
      </c>
      <c r="U26" t="s">
        <v>215</v>
      </c>
      <c r="V26" s="1" t="str">
        <f t="shared" si="1"/>
        <v>[ Solar collector with electric backup.HeatHotwater  - Large ]</v>
      </c>
      <c r="W26" s="1" t="str">
        <f t="shared" si="2"/>
        <v>[ Solar collector with electric backup.HeatHotwater  - Large</v>
      </c>
    </row>
    <row r="27" spans="1:23">
      <c r="A27" t="s">
        <v>126</v>
      </c>
      <c r="B27" s="1" t="str">
        <f t="shared" si="0"/>
        <v>Solar collector with diesel backup.HeatHotwater  - Large</v>
      </c>
      <c r="C27">
        <v>0.01</v>
      </c>
      <c r="G27">
        <v>0.76259999999999994</v>
      </c>
      <c r="I27">
        <v>0.59268292682926904</v>
      </c>
      <c r="K27">
        <v>0.16</v>
      </c>
      <c r="L27">
        <v>964.81651376146999</v>
      </c>
      <c r="M27">
        <v>185</v>
      </c>
      <c r="N27">
        <v>20</v>
      </c>
      <c r="O27">
        <v>31.536000000000001</v>
      </c>
      <c r="P27">
        <v>0.6</v>
      </c>
      <c r="Q27"/>
      <c r="R27"/>
      <c r="S27"/>
      <c r="T27">
        <v>0.71</v>
      </c>
      <c r="U27" t="s">
        <v>216</v>
      </c>
      <c r="V27" s="1" t="str">
        <f t="shared" si="1"/>
        <v>[ Solar collector with diesel backup.HeatHotwater  - Large ]</v>
      </c>
      <c r="W27" s="1" t="str">
        <f t="shared" si="2"/>
        <v>[ Solar collector with diesel backup.HeatHotwater  - Large</v>
      </c>
    </row>
    <row r="28" spans="1:23">
      <c r="A28" t="s">
        <v>127</v>
      </c>
      <c r="B28" s="1" t="str">
        <f t="shared" si="0"/>
        <v>Solar collector with gas backup.HeatHotwater  - Large</v>
      </c>
      <c r="C28">
        <v>0.01</v>
      </c>
      <c r="G28">
        <v>0.79049999999999998</v>
      </c>
      <c r="I28">
        <v>0.59268292682926904</v>
      </c>
      <c r="K28">
        <v>0.16</v>
      </c>
      <c r="L28">
        <v>964.81651376146999</v>
      </c>
      <c r="M28">
        <v>185</v>
      </c>
      <c r="N28">
        <v>20</v>
      </c>
      <c r="O28">
        <v>31.536000000000001</v>
      </c>
      <c r="P28">
        <v>0.6</v>
      </c>
      <c r="Q28"/>
      <c r="R28"/>
      <c r="S28"/>
      <c r="T28">
        <v>0.68</v>
      </c>
      <c r="U28" t="s">
        <v>217</v>
      </c>
      <c r="V28" s="1" t="str">
        <f t="shared" si="1"/>
        <v>[ Solar collector with gas backup.HeatHotwater  - Large ]</v>
      </c>
      <c r="W28" s="1" t="str">
        <f t="shared" si="2"/>
        <v>[ Solar collector with gas backup.HeatHotwater  - Large</v>
      </c>
    </row>
    <row r="29" spans="1:23">
      <c r="A29" t="s">
        <v>128</v>
      </c>
      <c r="B29" s="1" t="str">
        <f t="shared" si="0"/>
        <v>Wood-pellets boiler.HeatHotwater  - Large</v>
      </c>
      <c r="C29">
        <v>0.01</v>
      </c>
      <c r="G29">
        <v>0.79049999999999998</v>
      </c>
      <c r="I29">
        <v>0.37619999999999998</v>
      </c>
      <c r="K29">
        <v>0.16</v>
      </c>
      <c r="L29">
        <v>300</v>
      </c>
      <c r="M29">
        <v>2</v>
      </c>
      <c r="N29">
        <v>20</v>
      </c>
      <c r="O29">
        <v>31.536000000000001</v>
      </c>
      <c r="P29">
        <v>0.6</v>
      </c>
      <c r="Q29"/>
      <c r="R29"/>
      <c r="S29"/>
      <c r="U29" t="s">
        <v>218</v>
      </c>
      <c r="V29" s="1" t="str">
        <f t="shared" si="1"/>
        <v>[ Wood-pellets boiler.HeatHotwater  - Large ]</v>
      </c>
      <c r="W29" s="1" t="str">
        <f t="shared" si="2"/>
        <v>[ Wood-pellets boiler.HeatHotwater  - Large</v>
      </c>
    </row>
    <row r="30" spans="1:23" s="43" customFormat="1">
      <c r="A30" s="43" t="s">
        <v>129</v>
      </c>
      <c r="B30" s="43" t="str">
        <f t="shared" si="0"/>
        <v>Electric radiators  - Small</v>
      </c>
      <c r="C30" s="43">
        <v>0.01</v>
      </c>
      <c r="D30" s="43">
        <v>0.93</v>
      </c>
      <c r="K30" s="43">
        <v>0.15</v>
      </c>
      <c r="L30" s="43">
        <v>180</v>
      </c>
      <c r="M30" s="43">
        <v>1</v>
      </c>
      <c r="N30" s="43">
        <v>20</v>
      </c>
      <c r="O30" s="43">
        <v>31.536000000000001</v>
      </c>
      <c r="U30" s="43" t="s">
        <v>219</v>
      </c>
      <c r="V30" s="43" t="str">
        <f t="shared" si="1"/>
        <v>[ Electric radiators  - Small ]</v>
      </c>
      <c r="W30" s="43" t="str">
        <f t="shared" si="2"/>
        <v>[ Electric radiators  - Small</v>
      </c>
    </row>
    <row r="31" spans="1:23" s="43" customFormat="1">
      <c r="A31" s="43" t="s">
        <v>130</v>
      </c>
      <c r="B31" s="43" t="str">
        <f t="shared" si="0"/>
        <v>Electric boiler - Small</v>
      </c>
      <c r="C31" s="43">
        <v>0.01</v>
      </c>
      <c r="D31" s="43">
        <v>0.88349999999999995</v>
      </c>
      <c r="K31" s="43">
        <v>0.15</v>
      </c>
      <c r="L31" s="43">
        <v>220</v>
      </c>
      <c r="M31" s="43">
        <v>2</v>
      </c>
      <c r="N31" s="43">
        <v>20</v>
      </c>
      <c r="O31" s="43">
        <v>31.536000000000001</v>
      </c>
      <c r="U31" s="43" t="s">
        <v>220</v>
      </c>
      <c r="V31" s="43" t="str">
        <f t="shared" si="1"/>
        <v>[ Electric boiler - Small ]</v>
      </c>
      <c r="W31" s="43" t="str">
        <f t="shared" si="2"/>
        <v>[ Electric boiler - Small</v>
      </c>
    </row>
    <row r="32" spans="1:23" s="43" customFormat="1">
      <c r="A32" s="43" t="s">
        <v>131</v>
      </c>
      <c r="B32" s="43" t="str">
        <f t="shared" si="0"/>
        <v>Air heat pump with electric boiler - Small</v>
      </c>
      <c r="C32" s="43">
        <v>0.01</v>
      </c>
      <c r="D32" s="43">
        <v>0.93</v>
      </c>
      <c r="K32" s="43">
        <v>0.15</v>
      </c>
      <c r="L32" s="43">
        <v>600</v>
      </c>
      <c r="M32" s="43">
        <v>5</v>
      </c>
      <c r="N32" s="43">
        <v>20</v>
      </c>
      <c r="O32" s="43">
        <v>31.536000000000001</v>
      </c>
      <c r="R32" s="43">
        <v>0.69696969696969702</v>
      </c>
      <c r="U32" s="43" t="s">
        <v>221</v>
      </c>
      <c r="V32" s="43" t="str">
        <f t="shared" si="1"/>
        <v>[ Air heat pump with electric boiler - Small ]</v>
      </c>
      <c r="W32" s="43" t="str">
        <f t="shared" si="2"/>
        <v>[ Air heat pump with electric boiler - Small</v>
      </c>
    </row>
    <row r="33" spans="1:23" s="43" customFormat="1">
      <c r="A33" s="43" t="s">
        <v>132</v>
      </c>
      <c r="B33" s="43" t="str">
        <f t="shared" si="0"/>
        <v>Air heat pump with electric boiler.HeatCool - Small</v>
      </c>
      <c r="C33" s="43">
        <v>0.01</v>
      </c>
      <c r="F33" s="43">
        <v>1</v>
      </c>
      <c r="H33" s="43">
        <v>0.93</v>
      </c>
      <c r="K33" s="43">
        <v>0.15</v>
      </c>
      <c r="L33" s="43">
        <v>600</v>
      </c>
      <c r="M33" s="43">
        <v>5</v>
      </c>
      <c r="N33" s="43">
        <v>20</v>
      </c>
      <c r="O33" s="43">
        <v>31.536000000000001</v>
      </c>
      <c r="R33" s="43">
        <v>0.69696969696969702</v>
      </c>
      <c r="U33" s="43" t="s">
        <v>222</v>
      </c>
      <c r="V33" s="43" t="str">
        <f t="shared" si="1"/>
        <v>[ Air heat pump with electric boiler.HeatCool - Small ]</v>
      </c>
      <c r="W33" s="43" t="str">
        <f t="shared" si="2"/>
        <v>[ Air heat pump with electric boiler.HeatCool - Small</v>
      </c>
    </row>
    <row r="34" spans="1:23" s="43" customFormat="1">
      <c r="A34" s="43" t="s">
        <v>133</v>
      </c>
      <c r="B34" s="43" t="str">
        <f t="shared" si="0"/>
        <v>Adv Air heat pump with electric boiler - Small</v>
      </c>
      <c r="C34" s="43">
        <v>0.01</v>
      </c>
      <c r="D34" s="43">
        <v>0.93</v>
      </c>
      <c r="K34" s="43">
        <v>0.15</v>
      </c>
      <c r="L34" s="43">
        <v>1200</v>
      </c>
      <c r="M34" s="43">
        <v>5</v>
      </c>
      <c r="N34" s="43">
        <v>20</v>
      </c>
      <c r="O34" s="43">
        <v>31.536000000000001</v>
      </c>
      <c r="R34" s="43">
        <v>0.79166666666666696</v>
      </c>
      <c r="U34" s="43" t="s">
        <v>223</v>
      </c>
      <c r="V34" s="43" t="str">
        <f t="shared" si="1"/>
        <v>[ Adv Air heat pump with electric boiler - Small ]</v>
      </c>
      <c r="W34" s="43" t="str">
        <f t="shared" si="2"/>
        <v>[ Adv Air heat pump with electric boiler - Small</v>
      </c>
    </row>
    <row r="35" spans="1:23" s="43" customFormat="1">
      <c r="A35" s="43" t="s">
        <v>134</v>
      </c>
      <c r="B35" s="43" t="str">
        <f t="shared" si="0"/>
        <v>Adv Air heat pump with electric boiler.HeatCool - Small</v>
      </c>
      <c r="C35" s="43">
        <v>0.01</v>
      </c>
      <c r="F35" s="43">
        <v>1</v>
      </c>
      <c r="H35" s="43">
        <v>0.93</v>
      </c>
      <c r="K35" s="43">
        <v>0.15</v>
      </c>
      <c r="L35" s="43">
        <v>1200</v>
      </c>
      <c r="M35" s="43">
        <v>20</v>
      </c>
      <c r="N35" s="43">
        <v>20</v>
      </c>
      <c r="O35" s="43">
        <v>31.536000000000001</v>
      </c>
      <c r="R35" s="43">
        <v>0.82758620689655205</v>
      </c>
      <c r="U35" s="43" t="s">
        <v>224</v>
      </c>
      <c r="V35" s="43" t="str">
        <f t="shared" si="1"/>
        <v>[ Adv Air heat pump with electric boiler.HeatCool - Small ]</v>
      </c>
      <c r="W35" s="43" t="str">
        <f t="shared" si="2"/>
        <v>[ Adv Air heat pump with electric boiler.HeatCool - Small</v>
      </c>
    </row>
    <row r="36" spans="1:23" s="43" customFormat="1">
      <c r="A36" s="43" t="s">
        <v>135</v>
      </c>
      <c r="B36" s="43" t="str">
        <f t="shared" ref="B36:B55" si="3">RIGHT(W36,LEN(W36)-2)</f>
        <v>Ground heat pump with electric boiler  - Small</v>
      </c>
      <c r="C36" s="43">
        <v>0.01</v>
      </c>
      <c r="D36" s="43">
        <v>0.93</v>
      </c>
      <c r="K36" s="43">
        <v>0.15</v>
      </c>
      <c r="L36" s="43">
        <v>700</v>
      </c>
      <c r="M36" s="43">
        <v>10</v>
      </c>
      <c r="N36" s="43">
        <v>20</v>
      </c>
      <c r="O36" s="43">
        <v>31.536000000000001</v>
      </c>
      <c r="S36" s="43">
        <v>0.8</v>
      </c>
      <c r="U36" s="43" t="s">
        <v>225</v>
      </c>
      <c r="V36" s="43" t="str">
        <f t="shared" si="1"/>
        <v>[ Ground heat pump with electric boiler  - Small ]</v>
      </c>
      <c r="W36" s="43" t="str">
        <f t="shared" si="2"/>
        <v>[ Ground heat pump with electric boiler  - Small</v>
      </c>
    </row>
    <row r="37" spans="1:23" s="43" customFormat="1">
      <c r="A37" s="43" t="s">
        <v>136</v>
      </c>
      <c r="B37" s="43" t="str">
        <f t="shared" si="3"/>
        <v>Ground heat pump with electric boiler.HeatCool - Small</v>
      </c>
      <c r="C37" s="43">
        <v>0.01</v>
      </c>
      <c r="F37" s="43">
        <v>1</v>
      </c>
      <c r="H37" s="43">
        <v>0.93</v>
      </c>
      <c r="K37" s="43">
        <v>0.15</v>
      </c>
      <c r="L37" s="43">
        <v>700</v>
      </c>
      <c r="M37" s="43">
        <v>10</v>
      </c>
      <c r="N37" s="43">
        <v>20</v>
      </c>
      <c r="O37" s="43">
        <v>31.536000000000001</v>
      </c>
      <c r="S37" s="43">
        <v>0.8</v>
      </c>
      <c r="U37" s="43" t="s">
        <v>226</v>
      </c>
      <c r="V37" s="43" t="str">
        <f t="shared" si="1"/>
        <v>[ Ground heat pump with electric boiler.HeatCool - Small ]</v>
      </c>
      <c r="W37" s="43" t="str">
        <f t="shared" si="2"/>
        <v>[ Ground heat pump with electric boiler.HeatCool - Small</v>
      </c>
    </row>
    <row r="38" spans="1:23" s="43" customFormat="1">
      <c r="A38" s="43" t="s">
        <v>137</v>
      </c>
      <c r="B38" s="43" t="str">
        <f t="shared" si="3"/>
        <v>FC output to Heat demand - Small</v>
      </c>
      <c r="C38" s="43">
        <v>0.01</v>
      </c>
      <c r="D38" s="43">
        <v>0.93</v>
      </c>
      <c r="K38" s="43">
        <v>0.15</v>
      </c>
      <c r="L38" s="43">
        <v>0.01</v>
      </c>
      <c r="N38" s="43">
        <v>20</v>
      </c>
      <c r="O38" s="43">
        <v>31.536000000000001</v>
      </c>
      <c r="U38" s="43" t="s">
        <v>227</v>
      </c>
      <c r="V38" s="43" t="str">
        <f t="shared" si="1"/>
        <v>[ FC output to Heat demand - Small ]</v>
      </c>
      <c r="W38" s="43" t="str">
        <f t="shared" si="2"/>
        <v>[ FC output to Heat demand - Small</v>
      </c>
    </row>
    <row r="39" spans="1:23" s="43" customFormat="1">
      <c r="A39" s="43" t="s">
        <v>138</v>
      </c>
      <c r="B39" s="43" t="str">
        <f t="shared" si="3"/>
        <v>Natural gas boiler  - Small</v>
      </c>
      <c r="C39" s="43">
        <v>0.01</v>
      </c>
      <c r="D39" s="43">
        <v>0.81840000000000002</v>
      </c>
      <c r="K39" s="43">
        <v>0.15</v>
      </c>
      <c r="L39" s="43">
        <v>109</v>
      </c>
      <c r="M39" s="43">
        <v>7.3</v>
      </c>
      <c r="N39" s="43">
        <v>20</v>
      </c>
      <c r="O39" s="43">
        <v>31.536000000000001</v>
      </c>
      <c r="U39" s="43" t="s">
        <v>228</v>
      </c>
      <c r="V39" s="43" t="str">
        <f t="shared" si="1"/>
        <v>[ Natural gas boiler  - Small ]</v>
      </c>
      <c r="W39" s="43" t="str">
        <f t="shared" si="2"/>
        <v>[ Natural gas boiler  - Small</v>
      </c>
    </row>
    <row r="40" spans="1:23" s="43" customFormat="1">
      <c r="A40" s="43" t="s">
        <v>139</v>
      </c>
      <c r="B40" s="43" t="str">
        <f t="shared" si="3"/>
        <v>Natural gas boiler.HeatHotwater  - Small</v>
      </c>
      <c r="C40" s="43">
        <v>0.01</v>
      </c>
      <c r="H40" s="105">
        <v>0.88349999999999995</v>
      </c>
      <c r="I40" s="105"/>
      <c r="J40" s="105">
        <v>0.59670000000000001</v>
      </c>
      <c r="K40" s="43">
        <v>0.16</v>
      </c>
      <c r="L40" s="43">
        <v>119.9</v>
      </c>
      <c r="M40" s="43">
        <v>4</v>
      </c>
      <c r="N40" s="43">
        <v>20</v>
      </c>
      <c r="O40" s="43">
        <v>31.536000000000001</v>
      </c>
      <c r="Q40" s="43">
        <v>0.6</v>
      </c>
      <c r="U40" s="43" t="s">
        <v>229</v>
      </c>
      <c r="V40" s="43" t="str">
        <f t="shared" si="1"/>
        <v>[ Natural gas boiler.HeatHotwater  - Small ]</v>
      </c>
      <c r="W40" s="43" t="str">
        <f t="shared" si="2"/>
        <v>[ Natural gas boiler.HeatHotwater  - Small</v>
      </c>
    </row>
    <row r="41" spans="1:23" s="43" customFormat="1">
      <c r="A41" s="43" t="s">
        <v>140</v>
      </c>
      <c r="B41" s="43" t="str">
        <f t="shared" si="3"/>
        <v>Natural gas boiler condensing  - Small</v>
      </c>
      <c r="C41" s="43">
        <v>0.01</v>
      </c>
      <c r="D41" s="43">
        <v>1.0229999999999999</v>
      </c>
      <c r="K41" s="43">
        <v>0.15</v>
      </c>
      <c r="L41" s="43">
        <v>256</v>
      </c>
      <c r="M41" s="43">
        <v>7.3</v>
      </c>
      <c r="N41" s="43">
        <v>20</v>
      </c>
      <c r="O41" s="43">
        <v>31.536000000000001</v>
      </c>
      <c r="U41" s="43" t="s">
        <v>230</v>
      </c>
      <c r="V41" s="43" t="str">
        <f t="shared" si="1"/>
        <v>[ Natural gas boiler condensing  - Small ]</v>
      </c>
      <c r="W41" s="43" t="str">
        <f t="shared" si="2"/>
        <v>[ Natural gas boiler condensing  - Small</v>
      </c>
    </row>
    <row r="42" spans="1:23" s="43" customFormat="1">
      <c r="A42" s="43" t="s">
        <v>141</v>
      </c>
      <c r="B42" s="43" t="str">
        <f t="shared" si="3"/>
        <v>Natural gas boiler condensing.HeatHotwater  - Small</v>
      </c>
      <c r="C42" s="43">
        <v>0.01</v>
      </c>
      <c r="H42" s="43">
        <v>0.99509999999999998</v>
      </c>
      <c r="J42" s="43">
        <v>0.50467289719626196</v>
      </c>
      <c r="K42" s="43">
        <v>0.16</v>
      </c>
      <c r="L42" s="43">
        <v>281.60000000000002</v>
      </c>
      <c r="M42" s="43">
        <v>7.3</v>
      </c>
      <c r="N42" s="43">
        <v>20</v>
      </c>
      <c r="O42" s="43">
        <v>31.536000000000001</v>
      </c>
      <c r="Q42" s="43">
        <v>0.6</v>
      </c>
      <c r="U42" s="43" t="s">
        <v>231</v>
      </c>
      <c r="V42" s="43" t="str">
        <f t="shared" si="1"/>
        <v>[ Natural gas boiler condensing.HeatHotwater  - Small ]</v>
      </c>
      <c r="W42" s="43" t="str">
        <f t="shared" si="2"/>
        <v>[ Natural gas boiler condensing.HeatHotwater  - Small</v>
      </c>
    </row>
    <row r="43" spans="1:23" s="43" customFormat="1">
      <c r="A43" s="43" t="s">
        <v>142</v>
      </c>
      <c r="B43" s="43" t="str">
        <f t="shared" si="3"/>
        <v>Air heat pump with natural gas boiler - Small</v>
      </c>
      <c r="C43" s="43">
        <v>0.01</v>
      </c>
      <c r="D43" s="43">
        <v>0.93</v>
      </c>
      <c r="K43" s="43">
        <v>0.15</v>
      </c>
      <c r="L43" s="43">
        <v>509</v>
      </c>
      <c r="M43" s="43">
        <v>9</v>
      </c>
      <c r="N43" s="43">
        <v>20</v>
      </c>
      <c r="O43" s="43">
        <v>31.536000000000001</v>
      </c>
      <c r="R43" s="43">
        <v>0.42857142857142899</v>
      </c>
      <c r="U43" s="43" t="s">
        <v>232</v>
      </c>
      <c r="V43" s="43" t="str">
        <f t="shared" si="1"/>
        <v>[ Air heat pump with natural gas boiler - Small ]</v>
      </c>
      <c r="W43" s="43" t="str">
        <f t="shared" si="2"/>
        <v>[ Air heat pump with natural gas boiler - Small</v>
      </c>
    </row>
    <row r="44" spans="1:23" s="43" customFormat="1">
      <c r="A44" s="43" t="s">
        <v>143</v>
      </c>
      <c r="B44" s="43" t="str">
        <f t="shared" si="3"/>
        <v>Air heat pump with natural gas boiler.HeatCool - Small</v>
      </c>
      <c r="C44" s="43">
        <v>0.01</v>
      </c>
      <c r="F44" s="43">
        <v>1</v>
      </c>
      <c r="H44" s="43">
        <v>0.93</v>
      </c>
      <c r="K44" s="43">
        <v>0.15</v>
      </c>
      <c r="L44" s="43">
        <v>509</v>
      </c>
      <c r="M44" s="43">
        <v>9</v>
      </c>
      <c r="N44" s="43">
        <v>20</v>
      </c>
      <c r="O44" s="43">
        <v>31.536000000000001</v>
      </c>
      <c r="R44" s="43">
        <v>0.42857142857142899</v>
      </c>
      <c r="U44" s="43" t="s">
        <v>233</v>
      </c>
      <c r="V44" s="43" t="str">
        <f t="shared" si="1"/>
        <v>[ Air heat pump with natural gas boiler.HeatCool - Small ]</v>
      </c>
      <c r="W44" s="43" t="str">
        <f t="shared" si="2"/>
        <v>[ Air heat pump with natural gas boiler.HeatCool - Small</v>
      </c>
    </row>
    <row r="45" spans="1:23" s="43" customFormat="1">
      <c r="A45" s="43" t="s">
        <v>144</v>
      </c>
      <c r="B45" s="43" t="str">
        <f t="shared" si="3"/>
        <v>LPG boiler  - Small</v>
      </c>
      <c r="C45" s="43">
        <v>0.01</v>
      </c>
      <c r="D45" s="43">
        <v>0.79049999999999998</v>
      </c>
      <c r="K45" s="43">
        <v>0.15</v>
      </c>
      <c r="L45" s="43">
        <v>147</v>
      </c>
      <c r="M45" s="43">
        <v>8.5</v>
      </c>
      <c r="N45" s="43">
        <v>20</v>
      </c>
      <c r="O45" s="43">
        <v>31.536000000000001</v>
      </c>
      <c r="U45" s="43" t="s">
        <v>234</v>
      </c>
      <c r="V45" s="43" t="str">
        <f t="shared" si="1"/>
        <v>[ LPG boiler  - Small ]</v>
      </c>
      <c r="W45" s="43" t="str">
        <f t="shared" si="2"/>
        <v>[ LPG boiler  - Small</v>
      </c>
    </row>
    <row r="46" spans="1:23" s="43" customFormat="1">
      <c r="A46" s="43" t="s">
        <v>145</v>
      </c>
      <c r="B46" s="43" t="str">
        <f t="shared" si="3"/>
        <v>LPG boiler.HeatHotwater  - Small</v>
      </c>
      <c r="C46" s="43">
        <v>0.01</v>
      </c>
      <c r="H46" s="43">
        <v>0.68262</v>
      </c>
      <c r="J46" s="43">
        <v>0.73569482288828403</v>
      </c>
      <c r="K46" s="43">
        <v>0.16</v>
      </c>
      <c r="L46" s="43">
        <v>161.69999999999999</v>
      </c>
      <c r="M46" s="43">
        <v>1.32</v>
      </c>
      <c r="N46" s="43">
        <v>20</v>
      </c>
      <c r="O46" s="43">
        <v>31.536000000000001</v>
      </c>
      <c r="Q46" s="43">
        <v>0.6</v>
      </c>
      <c r="U46" s="43" t="s">
        <v>235</v>
      </c>
      <c r="V46" s="43" t="str">
        <f t="shared" si="1"/>
        <v>[ LPG boiler.HeatHotwater  - Small ]</v>
      </c>
      <c r="W46" s="43" t="str">
        <f t="shared" si="2"/>
        <v>[ LPG boiler.HeatHotwater  - Small</v>
      </c>
    </row>
    <row r="47" spans="1:23" s="43" customFormat="1">
      <c r="A47" s="43" t="s">
        <v>146</v>
      </c>
      <c r="B47" s="43" t="str">
        <f t="shared" si="3"/>
        <v>Air heat pump with LPG boiler.HeatCool - Small</v>
      </c>
      <c r="C47" s="43">
        <v>0.01</v>
      </c>
      <c r="F47" s="43">
        <v>1</v>
      </c>
      <c r="H47" s="43">
        <v>0.93</v>
      </c>
      <c r="K47" s="43">
        <v>0.15</v>
      </c>
      <c r="L47" s="43">
        <v>600</v>
      </c>
      <c r="M47" s="43">
        <v>7.84</v>
      </c>
      <c r="N47" s="43">
        <v>20</v>
      </c>
      <c r="O47" s="43">
        <v>31.536000000000001</v>
      </c>
      <c r="R47" s="43">
        <v>0.5</v>
      </c>
      <c r="U47" s="43" t="s">
        <v>236</v>
      </c>
      <c r="V47" s="43" t="str">
        <f t="shared" si="1"/>
        <v>[ Air heat pump with LPG boiler.HeatCool - Small ]</v>
      </c>
      <c r="W47" s="43" t="str">
        <f t="shared" si="2"/>
        <v>[ Air heat pump with LPG boiler.HeatCool - Small</v>
      </c>
    </row>
    <row r="48" spans="1:23" s="43" customFormat="1">
      <c r="A48" s="43" t="s">
        <v>147</v>
      </c>
      <c r="B48" s="43" t="str">
        <f t="shared" si="3"/>
        <v>District heat exchanger.HeatHotwater  - Small</v>
      </c>
      <c r="C48" s="43">
        <v>0.01</v>
      </c>
      <c r="H48" s="43">
        <v>0.88349999999999995</v>
      </c>
      <c r="J48" s="43">
        <v>0.9</v>
      </c>
      <c r="K48" s="43">
        <v>0.16</v>
      </c>
      <c r="L48" s="43">
        <v>70</v>
      </c>
      <c r="M48" s="43">
        <v>1</v>
      </c>
      <c r="N48" s="43">
        <v>20</v>
      </c>
      <c r="O48" s="43">
        <v>31.536000000000001</v>
      </c>
      <c r="Q48" s="43">
        <v>0.6</v>
      </c>
      <c r="U48" s="43" t="s">
        <v>237</v>
      </c>
      <c r="V48" s="43" t="str">
        <f t="shared" si="1"/>
        <v>[ District heat exchanger.HeatHotwater  - Small ]</v>
      </c>
      <c r="W48" s="43" t="str">
        <f t="shared" si="2"/>
        <v>[ District heat exchanger.HeatHotwater  - Small</v>
      </c>
    </row>
    <row r="49" spans="1:23" s="43" customFormat="1">
      <c r="A49" s="43" t="s">
        <v>148</v>
      </c>
      <c r="B49" s="43" t="str">
        <f t="shared" si="3"/>
        <v>Oil boiler  - Small</v>
      </c>
      <c r="C49" s="43">
        <v>0.01</v>
      </c>
      <c r="D49" s="43">
        <v>0.67889999999999995</v>
      </c>
      <c r="K49" s="43">
        <v>0.15</v>
      </c>
      <c r="L49" s="43">
        <v>62.45</v>
      </c>
      <c r="M49" s="43">
        <v>1.25</v>
      </c>
      <c r="N49" s="43">
        <v>20</v>
      </c>
      <c r="O49" s="43">
        <v>31.536000000000001</v>
      </c>
      <c r="U49" s="43" t="s">
        <v>238</v>
      </c>
      <c r="V49" s="43" t="str">
        <f t="shared" si="1"/>
        <v>[ Oil boiler  - Small ]</v>
      </c>
      <c r="W49" s="43" t="str">
        <f t="shared" si="2"/>
        <v>[ Oil boiler  - Small</v>
      </c>
    </row>
    <row r="50" spans="1:23" s="43" customFormat="1">
      <c r="A50" s="43" t="s">
        <v>149</v>
      </c>
      <c r="B50" s="43" t="str">
        <f t="shared" si="3"/>
        <v>Oil boiler.HeatHotwater  - Small</v>
      </c>
      <c r="C50" s="43">
        <v>0.01</v>
      </c>
      <c r="H50" s="43">
        <v>0.79049999999999998</v>
      </c>
      <c r="J50" s="43">
        <v>0.59670000000000001</v>
      </c>
      <c r="K50" s="43">
        <v>0.16</v>
      </c>
      <c r="L50" s="43">
        <v>68.694999999999993</v>
      </c>
      <c r="M50" s="43">
        <v>1</v>
      </c>
      <c r="N50" s="43">
        <v>20</v>
      </c>
      <c r="O50" s="43">
        <v>31.536000000000001</v>
      </c>
      <c r="Q50" s="43">
        <v>0.6</v>
      </c>
      <c r="U50" s="43" t="s">
        <v>239</v>
      </c>
      <c r="V50" s="43" t="str">
        <f t="shared" si="1"/>
        <v>[ Oil boiler.HeatHotwater  - Small ]</v>
      </c>
      <c r="W50" s="43" t="str">
        <f t="shared" si="2"/>
        <v>[ Oil boiler.HeatHotwater  - Small</v>
      </c>
    </row>
    <row r="51" spans="1:23" s="43" customFormat="1">
      <c r="A51" s="43" t="s">
        <v>150</v>
      </c>
      <c r="B51" s="43" t="str">
        <f t="shared" si="3"/>
        <v>Oil boiler condensing.HeatHotwater - Small</v>
      </c>
      <c r="C51" s="43">
        <v>0.01</v>
      </c>
      <c r="H51" s="43">
        <v>0.93</v>
      </c>
      <c r="J51" s="43">
        <v>0.34200000000000003</v>
      </c>
      <c r="K51" s="43">
        <v>0.16</v>
      </c>
      <c r="L51" s="43">
        <v>279</v>
      </c>
      <c r="M51" s="43">
        <v>4</v>
      </c>
      <c r="N51" s="43">
        <v>20</v>
      </c>
      <c r="O51" s="43">
        <v>31.536000000000001</v>
      </c>
      <c r="Q51" s="43">
        <v>0.6</v>
      </c>
      <c r="U51" s="43" t="s">
        <v>240</v>
      </c>
      <c r="V51" s="43" t="str">
        <f t="shared" si="1"/>
        <v>[ Oil boiler condensing.HeatHotwater - Small ]</v>
      </c>
      <c r="W51" s="43" t="str">
        <f t="shared" si="2"/>
        <v>[ Oil boiler condensing.HeatHotwater - Small</v>
      </c>
    </row>
    <row r="52" spans="1:23" s="43" customFormat="1">
      <c r="A52" s="43" t="s">
        <v>151</v>
      </c>
      <c r="B52" s="43" t="str">
        <f t="shared" si="3"/>
        <v>Solar collector with electric backup.HeatHotwater  - Small</v>
      </c>
      <c r="C52" s="43">
        <v>0.01</v>
      </c>
      <c r="H52" s="43">
        <v>0.76259999999999994</v>
      </c>
      <c r="J52" s="43">
        <v>0.965853658536588</v>
      </c>
      <c r="K52" s="43">
        <v>0.16</v>
      </c>
      <c r="L52" s="43">
        <v>964.81651376146999</v>
      </c>
      <c r="M52" s="43">
        <v>185</v>
      </c>
      <c r="N52" s="43">
        <v>20</v>
      </c>
      <c r="O52" s="43">
        <v>31.536000000000001</v>
      </c>
      <c r="Q52" s="43">
        <v>0.6</v>
      </c>
      <c r="T52" s="43">
        <v>0.68</v>
      </c>
      <c r="U52" s="43" t="s">
        <v>241</v>
      </c>
      <c r="V52" s="43" t="str">
        <f t="shared" si="1"/>
        <v>[ Solar collector with electric backup.HeatHotwater  - Small ]</v>
      </c>
      <c r="W52" s="43" t="str">
        <f t="shared" si="2"/>
        <v>[ Solar collector with electric backup.HeatHotwater  - Small</v>
      </c>
    </row>
    <row r="53" spans="1:23" s="43" customFormat="1">
      <c r="A53" s="43" t="s">
        <v>152</v>
      </c>
      <c r="B53" s="43" t="str">
        <f t="shared" si="3"/>
        <v>Solar collector with diesel backup.HeatHotwater  - Small</v>
      </c>
      <c r="C53" s="43">
        <v>0.01</v>
      </c>
      <c r="H53" s="43">
        <v>0.76259999999999994</v>
      </c>
      <c r="J53" s="43">
        <v>0.59268292682926904</v>
      </c>
      <c r="K53" s="43">
        <v>0.16</v>
      </c>
      <c r="L53" s="43">
        <v>964.81651376146999</v>
      </c>
      <c r="M53" s="43">
        <v>185</v>
      </c>
      <c r="N53" s="43">
        <v>20</v>
      </c>
      <c r="O53" s="43">
        <v>31.536000000000001</v>
      </c>
      <c r="Q53" s="43">
        <v>0.6</v>
      </c>
      <c r="T53" s="43">
        <v>0.71</v>
      </c>
      <c r="U53" s="43" t="s">
        <v>242</v>
      </c>
      <c r="V53" s="43" t="str">
        <f t="shared" si="1"/>
        <v>[ Solar collector with diesel backup.HeatHotwater  - Small ]</v>
      </c>
      <c r="W53" s="43" t="str">
        <f t="shared" si="2"/>
        <v>[ Solar collector with diesel backup.HeatHotwater  - Small</v>
      </c>
    </row>
    <row r="54" spans="1:23" s="43" customFormat="1">
      <c r="A54" s="43" t="s">
        <v>153</v>
      </c>
      <c r="B54" s="43" t="str">
        <f t="shared" si="3"/>
        <v>Solar collector with gas backup.HeatHotwater  - Small</v>
      </c>
      <c r="C54" s="43">
        <v>0.01</v>
      </c>
      <c r="H54" s="43">
        <v>0.79049999999999998</v>
      </c>
      <c r="J54" s="43">
        <v>0.59268292682926904</v>
      </c>
      <c r="K54" s="43">
        <v>0.16</v>
      </c>
      <c r="L54" s="43">
        <v>964.81651376146999</v>
      </c>
      <c r="M54" s="43">
        <v>185</v>
      </c>
      <c r="N54" s="43">
        <v>20</v>
      </c>
      <c r="O54" s="43">
        <v>31.536000000000001</v>
      </c>
      <c r="Q54" s="43">
        <v>0.6</v>
      </c>
      <c r="T54" s="43">
        <v>0.68</v>
      </c>
      <c r="U54" s="43" t="s">
        <v>243</v>
      </c>
      <c r="V54" s="43" t="str">
        <f t="shared" si="1"/>
        <v>[ Solar collector with gas backup.HeatHotwater  - Small ]</v>
      </c>
      <c r="W54" s="43" t="str">
        <f t="shared" si="2"/>
        <v>[ Solar collector with gas backup.HeatHotwater  - Small</v>
      </c>
    </row>
    <row r="55" spans="1:23" s="43" customFormat="1">
      <c r="A55" s="43" t="s">
        <v>154</v>
      </c>
      <c r="B55" s="43" t="str">
        <f t="shared" si="3"/>
        <v>Wood-pellets boiler.HeatHotwater  - Small</v>
      </c>
      <c r="C55" s="43">
        <v>0.01</v>
      </c>
      <c r="H55" s="43">
        <v>0.79049999999999998</v>
      </c>
      <c r="J55" s="43">
        <v>0.37619999999999998</v>
      </c>
      <c r="K55" s="43">
        <v>0.16</v>
      </c>
      <c r="L55" s="43">
        <v>300</v>
      </c>
      <c r="M55" s="43">
        <v>2</v>
      </c>
      <c r="N55" s="43">
        <v>20</v>
      </c>
      <c r="O55" s="43">
        <v>31.536000000000001</v>
      </c>
      <c r="Q55" s="43">
        <v>0.6</v>
      </c>
      <c r="U55" s="43" t="s">
        <v>244</v>
      </c>
      <c r="V55" s="43" t="str">
        <f t="shared" si="1"/>
        <v>[ Wood-pellets boiler.HeatHotwater  - Small ]</v>
      </c>
      <c r="W55" s="43" t="str">
        <f t="shared" si="2"/>
        <v>[ Wood-pellets boiler.HeatHotwater  - Small</v>
      </c>
    </row>
    <row r="80" spans="7:7">
      <c r="G80" s="103"/>
    </row>
    <row r="81" spans="7:19">
      <c r="G81" s="103"/>
    </row>
    <row r="82" spans="7:19">
      <c r="G82" s="103"/>
    </row>
    <row r="83" spans="7:19">
      <c r="G83" s="103"/>
    </row>
    <row r="84" spans="7:19">
      <c r="G84" s="103"/>
    </row>
    <row r="85" spans="7:19">
      <c r="G85" s="103"/>
    </row>
    <row r="86" spans="7:19">
      <c r="G86" s="103"/>
    </row>
    <row r="87" spans="7:19">
      <c r="G87" s="103"/>
    </row>
    <row r="88" spans="7:19">
      <c r="G88" s="103"/>
      <c r="I88" s="43"/>
      <c r="J88" s="43"/>
      <c r="P88" s="43"/>
      <c r="Q88" s="43"/>
      <c r="R88" s="43"/>
      <c r="S88" s="43"/>
    </row>
    <row r="89" spans="7:19">
      <c r="G89" s="103"/>
      <c r="I89" s="43"/>
      <c r="J89" s="43"/>
      <c r="P89" s="43"/>
      <c r="Q89" s="43"/>
      <c r="R89" s="43"/>
      <c r="S89" s="43"/>
    </row>
    <row r="90" spans="7:19">
      <c r="G90" s="103"/>
      <c r="I90" s="43"/>
      <c r="J90" s="43"/>
      <c r="P90" s="43"/>
      <c r="Q90" s="43"/>
      <c r="R90" s="43"/>
      <c r="S90" s="43"/>
    </row>
    <row r="91" spans="7:19">
      <c r="G91" s="103"/>
      <c r="I91" s="43"/>
      <c r="J91" s="43"/>
      <c r="P91" s="43"/>
      <c r="Q91" s="43"/>
      <c r="R91" s="43"/>
      <c r="S91" s="43"/>
    </row>
    <row r="92" spans="7:19">
      <c r="G92" s="103"/>
      <c r="I92" s="43"/>
      <c r="J92" s="43"/>
      <c r="P92" s="43"/>
      <c r="Q92" s="43"/>
      <c r="R92" s="43"/>
      <c r="S92" s="43"/>
    </row>
    <row r="93" spans="7:19">
      <c r="I93" s="43"/>
      <c r="J93" s="43"/>
      <c r="P93" s="43"/>
      <c r="Q93" s="43"/>
      <c r="R93" s="43"/>
      <c r="S93" s="43"/>
    </row>
    <row r="94" spans="7:19">
      <c r="I94" s="43"/>
      <c r="J94" s="43"/>
      <c r="P94" s="43"/>
      <c r="Q94" s="43"/>
      <c r="R94" s="43"/>
      <c r="S94" s="43"/>
    </row>
    <row r="95" spans="7:19">
      <c r="I95" s="43"/>
      <c r="J95" s="43"/>
      <c r="P95" s="43"/>
      <c r="Q95" s="43"/>
      <c r="R95" s="43"/>
      <c r="S95" s="43"/>
    </row>
    <row r="96" spans="7:19">
      <c r="I96" s="43"/>
      <c r="J96" s="43"/>
      <c r="P96" s="43"/>
      <c r="Q96" s="43"/>
      <c r="R96" s="43"/>
      <c r="S96" s="43"/>
    </row>
    <row r="97" spans="1:19">
      <c r="I97" s="43"/>
      <c r="J97" s="43"/>
      <c r="P97" s="43"/>
      <c r="Q97" s="43"/>
      <c r="R97" s="43"/>
      <c r="S97" s="43"/>
    </row>
    <row r="98" spans="1:19">
      <c r="I98" s="43"/>
      <c r="J98" s="43"/>
      <c r="P98" s="43"/>
      <c r="Q98" s="43"/>
      <c r="R98" s="43"/>
      <c r="S98" s="43"/>
    </row>
    <row r="99" spans="1:19">
      <c r="I99" s="43"/>
      <c r="J99" s="43"/>
      <c r="P99" s="43"/>
      <c r="Q99" s="43"/>
      <c r="R99" s="43"/>
      <c r="S99" s="43"/>
    </row>
    <row r="100" spans="1:19">
      <c r="I100" s="43"/>
      <c r="J100" s="43"/>
      <c r="P100" s="43"/>
      <c r="Q100" s="43"/>
      <c r="R100" s="43"/>
      <c r="S100" s="43"/>
    </row>
    <row r="101" spans="1:19">
      <c r="A101" s="43"/>
      <c r="B101" s="43"/>
      <c r="C101" s="43"/>
      <c r="D101" s="43"/>
      <c r="E101" s="43"/>
      <c r="F101" s="43"/>
      <c r="G101" s="43"/>
      <c r="I101" s="43"/>
      <c r="J101" s="43"/>
      <c r="P101" s="43"/>
      <c r="Q101" s="43"/>
      <c r="R101" s="43"/>
      <c r="S101" s="43"/>
    </row>
    <row r="102" spans="1:19">
      <c r="A102" s="43"/>
      <c r="B102" s="43"/>
      <c r="C102" s="43"/>
      <c r="D102" s="43"/>
      <c r="E102" s="43"/>
      <c r="F102" s="43"/>
      <c r="G102" s="43"/>
      <c r="I102" s="43"/>
      <c r="J102" s="43"/>
      <c r="P102" s="43"/>
      <c r="Q102" s="43"/>
      <c r="R102" s="43"/>
      <c r="S102" s="43"/>
    </row>
    <row r="103" spans="1:19">
      <c r="A103" s="43"/>
      <c r="B103" s="43"/>
      <c r="C103" s="43"/>
      <c r="D103" s="43"/>
      <c r="E103" s="43"/>
      <c r="F103" s="43"/>
      <c r="G103" s="43"/>
      <c r="I103" s="43"/>
      <c r="J103" s="43"/>
      <c r="P103" s="43"/>
      <c r="Q103" s="43"/>
      <c r="R103" s="43"/>
      <c r="S103" s="43"/>
    </row>
    <row r="104" spans="1:19">
      <c r="I104" s="43"/>
      <c r="J104" s="43"/>
      <c r="P104" s="43"/>
      <c r="Q104" s="43"/>
      <c r="R104" s="43"/>
      <c r="S104" s="43"/>
    </row>
    <row r="105" spans="1:19">
      <c r="I105" s="43"/>
      <c r="J105" s="43"/>
      <c r="P105" s="43"/>
      <c r="Q105" s="43"/>
      <c r="R105" s="43"/>
      <c r="S105" s="43"/>
    </row>
    <row r="106" spans="1:19">
      <c r="I106" s="43"/>
      <c r="J106" s="43"/>
      <c r="P106" s="43"/>
      <c r="Q106" s="43"/>
      <c r="R106" s="43"/>
      <c r="S106" s="43"/>
    </row>
    <row r="107" spans="1:19">
      <c r="I107" s="43"/>
      <c r="J107" s="43"/>
      <c r="P107" s="43"/>
      <c r="Q107" s="43"/>
      <c r="R107" s="43"/>
      <c r="S107" s="43"/>
    </row>
    <row r="108" spans="1:19">
      <c r="I108" s="43"/>
      <c r="J108" s="43"/>
      <c r="P108" s="43"/>
      <c r="Q108" s="43"/>
      <c r="R108" s="43"/>
      <c r="S108" s="43"/>
    </row>
    <row r="109" spans="1:19">
      <c r="I109" s="43"/>
      <c r="J109" s="43"/>
      <c r="P109" s="43"/>
      <c r="Q109" s="43"/>
      <c r="R109" s="43"/>
      <c r="S109" s="43"/>
    </row>
    <row r="110" spans="1:19">
      <c r="I110" s="43"/>
      <c r="J110" s="43"/>
      <c r="P110" s="43"/>
      <c r="Q110" s="43"/>
      <c r="R110" s="43"/>
      <c r="S110" s="43"/>
    </row>
    <row r="111" spans="1:19">
      <c r="I111" s="43"/>
      <c r="J111" s="43"/>
      <c r="P111" s="43"/>
      <c r="Q111" s="43"/>
      <c r="R111" s="43"/>
      <c r="S111" s="43"/>
    </row>
    <row r="112" spans="1:19">
      <c r="I112" s="43"/>
      <c r="J112" s="43"/>
      <c r="P112" s="43"/>
      <c r="Q112" s="43"/>
      <c r="R112" s="43"/>
      <c r="S112" s="43"/>
    </row>
    <row r="113" spans="9:19">
      <c r="I113" s="43"/>
      <c r="J113" s="43"/>
      <c r="P113" s="43"/>
      <c r="Q113" s="43"/>
      <c r="R113" s="43"/>
      <c r="S113" s="4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I35"/>
  <sheetViews>
    <sheetView zoomScale="85" zoomScaleNormal="85" workbookViewId="0">
      <selection activeCell="C9" sqref="C9"/>
    </sheetView>
  </sheetViews>
  <sheetFormatPr defaultRowHeight="15"/>
  <cols>
    <col min="1" max="1" width="22.5703125" style="108" customWidth="1"/>
    <col min="2" max="2" width="76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8" width="9.140625" style="108" customWidth="1"/>
    <col min="9" max="15" width="9.140625" style="108"/>
    <col min="16" max="16" width="3.5703125" style="108" customWidth="1"/>
    <col min="17" max="17" width="12.42578125" style="108" bestFit="1" customWidth="1"/>
    <col min="18" max="18" width="17.5703125" style="108" bestFit="1" customWidth="1"/>
    <col min="19" max="19" width="76" style="108" bestFit="1" customWidth="1"/>
    <col min="20" max="21" width="9.140625" style="108"/>
    <col min="22" max="22" width="12.28515625" style="108" bestFit="1" customWidth="1"/>
    <col min="23" max="23" width="10.28515625" style="108" bestFit="1" customWidth="1"/>
    <col min="24" max="27" width="9.140625" style="108"/>
    <col min="28" max="28" width="15.140625" style="108" bestFit="1" customWidth="1"/>
    <col min="29" max="29" width="11.5703125" style="108" bestFit="1" customWidth="1"/>
    <col min="30" max="30" width="18" style="108" bestFit="1" customWidth="1"/>
    <col min="31" max="31" width="9.140625" style="108"/>
    <col min="32" max="32" width="13" style="108" bestFit="1" customWidth="1"/>
    <col min="33" max="33" width="13.5703125" style="108" bestFit="1" customWidth="1"/>
    <col min="34" max="34" width="11.42578125" style="108" bestFit="1" customWidth="1"/>
    <col min="35" max="35" width="10.140625" style="108" bestFit="1" customWidth="1"/>
    <col min="36" max="16384" width="9.140625" style="108"/>
  </cols>
  <sheetData>
    <row r="1" spans="1:35" ht="23.25">
      <c r="A1" s="106" t="s">
        <v>348</v>
      </c>
      <c r="B1" s="107"/>
    </row>
    <row r="2" spans="1:35">
      <c r="A2" s="108" t="s">
        <v>36</v>
      </c>
      <c r="D2" s="109"/>
      <c r="E2" s="109"/>
      <c r="F2" s="110"/>
      <c r="G2" s="110"/>
      <c r="H2" s="110"/>
    </row>
    <row r="3" spans="1:35">
      <c r="D3" s="111" t="s">
        <v>83</v>
      </c>
      <c r="E3" s="109"/>
      <c r="F3" s="110"/>
      <c r="G3" s="110"/>
      <c r="H3" s="110"/>
      <c r="Q3" s="111" t="s">
        <v>17</v>
      </c>
      <c r="R3" s="112"/>
      <c r="S3" s="113"/>
      <c r="T3" s="113"/>
      <c r="U3" s="113"/>
      <c r="V3" s="113"/>
      <c r="W3" s="113"/>
      <c r="X3" s="113"/>
    </row>
    <row r="4" spans="1:35" ht="38.2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367</v>
      </c>
      <c r="I4" s="117" t="s">
        <v>8</v>
      </c>
      <c r="J4" s="117" t="s">
        <v>9</v>
      </c>
      <c r="K4" s="117" t="s">
        <v>10</v>
      </c>
      <c r="L4" s="117" t="s">
        <v>12</v>
      </c>
      <c r="M4" s="117" t="s">
        <v>6</v>
      </c>
      <c r="N4" s="117" t="s">
        <v>345</v>
      </c>
      <c r="O4" s="117" t="s">
        <v>337</v>
      </c>
      <c r="Q4" s="115" t="s">
        <v>18</v>
      </c>
      <c r="R4" s="115" t="s">
        <v>2</v>
      </c>
      <c r="S4" s="115" t="s">
        <v>19</v>
      </c>
      <c r="T4" s="115" t="s">
        <v>20</v>
      </c>
      <c r="U4" s="115" t="s">
        <v>21</v>
      </c>
      <c r="V4" s="115" t="s">
        <v>22</v>
      </c>
      <c r="W4" s="115" t="s">
        <v>23</v>
      </c>
      <c r="X4" s="115" t="s">
        <v>24</v>
      </c>
    </row>
    <row r="5" spans="1:35" ht="38.25" customHeight="1">
      <c r="A5" s="118" t="s">
        <v>13</v>
      </c>
      <c r="B5" s="118" t="s">
        <v>14</v>
      </c>
      <c r="C5" s="118" t="s">
        <v>15</v>
      </c>
      <c r="D5" s="118" t="s">
        <v>16</v>
      </c>
      <c r="E5" s="119" t="s">
        <v>33</v>
      </c>
      <c r="F5" s="120"/>
      <c r="G5" s="121" t="s">
        <v>321</v>
      </c>
      <c r="H5" s="121"/>
      <c r="I5" s="121" t="s">
        <v>322</v>
      </c>
      <c r="J5" s="122" t="s">
        <v>323</v>
      </c>
      <c r="K5" s="120" t="s">
        <v>31</v>
      </c>
      <c r="L5" s="120"/>
      <c r="M5" s="123" t="s">
        <v>0</v>
      </c>
      <c r="N5" s="120"/>
      <c r="O5" s="124"/>
      <c r="Q5" s="125" t="s">
        <v>25</v>
      </c>
      <c r="R5" s="125" t="s">
        <v>26</v>
      </c>
      <c r="S5" s="125" t="s">
        <v>14</v>
      </c>
      <c r="T5" s="125" t="s">
        <v>27</v>
      </c>
      <c r="U5" s="125" t="s">
        <v>28</v>
      </c>
      <c r="V5" s="125" t="s">
        <v>35</v>
      </c>
      <c r="W5" s="125" t="s">
        <v>29</v>
      </c>
      <c r="X5" s="125" t="s">
        <v>30</v>
      </c>
    </row>
    <row r="6" spans="1:35">
      <c r="A6" s="126" t="str">
        <f t="shared" ref="A6:A17" si="0">R6</f>
        <v>CWCSBIO_01_Boi</v>
      </c>
      <c r="B6" s="126" t="str">
        <f t="shared" ref="B6:B17" si="1">S6</f>
        <v>New commercial - CS Water Heat BIO Biomass boiler water heater</v>
      </c>
      <c r="C6" s="126" t="s">
        <v>318</v>
      </c>
      <c r="D6" s="127" t="s">
        <v>363</v>
      </c>
      <c r="E6" s="128">
        <f>Raw_CW!D16</f>
        <v>0.45</v>
      </c>
      <c r="F6" s="129">
        <v>2013</v>
      </c>
      <c r="G6" s="130">
        <f>Raw_CW!H16</f>
        <v>164</v>
      </c>
      <c r="H6" s="130" t="str">
        <f>IF(Raw_CW!I16=0,"",Raw_CW!I16)</f>
        <v/>
      </c>
      <c r="I6" s="130">
        <f>IF(Raw_CW!J16=0,"",Raw_CW!J16)</f>
        <v>4</v>
      </c>
      <c r="J6" s="131">
        <f>Raw_CW!C16</f>
        <v>0.01</v>
      </c>
      <c r="K6" s="129">
        <f>Raw_CW!K16</f>
        <v>20</v>
      </c>
      <c r="L6" s="132">
        <f>Raw_CW!L16</f>
        <v>31.536000000000001</v>
      </c>
      <c r="M6" s="128">
        <f>Raw_CW!G16</f>
        <v>0.15</v>
      </c>
      <c r="N6" s="133" t="str">
        <f>IF(Raw_CW!E16=0,"",Raw_CW!E16)</f>
        <v/>
      </c>
      <c r="O6" s="133" t="str">
        <f>IF(Raw_CW!F16=0,"",Raw_CW!F16)</f>
        <v/>
      </c>
      <c r="Q6" s="108" t="s">
        <v>286</v>
      </c>
      <c r="R6" s="158" t="s">
        <v>515</v>
      </c>
      <c r="S6" s="108" t="str">
        <f t="shared" ref="S6:S17" si="2">"New commercial - CS Water Heat "&amp;RIGHT(C6,3)&amp;" "&amp;Z6</f>
        <v>New commercial - CS Water Heat BIO Biomass boiler water heater</v>
      </c>
      <c r="T6" s="108" t="s">
        <v>34</v>
      </c>
      <c r="U6" s="108" t="s">
        <v>1</v>
      </c>
      <c r="V6" s="134"/>
      <c r="Z6" s="108" t="s">
        <v>349</v>
      </c>
    </row>
    <row r="7" spans="1:35">
      <c r="A7" s="135" t="str">
        <f t="shared" si="0"/>
        <v>CWCSELC_01_Boi</v>
      </c>
      <c r="B7" s="136" t="str">
        <f t="shared" si="1"/>
        <v>New commercial - CS Water Heat ELC Electric boiler water heater resistance</v>
      </c>
      <c r="C7" s="137" t="s">
        <v>309</v>
      </c>
      <c r="D7" s="135" t="s">
        <v>363</v>
      </c>
      <c r="E7" s="138">
        <f>Raw_CW!D17</f>
        <v>0.84599999999999997</v>
      </c>
      <c r="F7" s="139">
        <v>2013</v>
      </c>
      <c r="G7" s="130">
        <f>Raw_CW!H17</f>
        <v>65</v>
      </c>
      <c r="H7" s="130" t="str">
        <f>IF(Raw_CW!I17=0,"",Raw_CW!I17)</f>
        <v/>
      </c>
      <c r="I7" s="130">
        <f>IF(Raw_CW!J17=0,"",Raw_CW!J17)</f>
        <v>1.64</v>
      </c>
      <c r="J7" s="140">
        <f>Raw_CW!C17</f>
        <v>0.01</v>
      </c>
      <c r="K7" s="139">
        <f>Raw_CW!K17</f>
        <v>20</v>
      </c>
      <c r="L7" s="141">
        <f>Raw_CW!L17</f>
        <v>31.536000000000001</v>
      </c>
      <c r="M7" s="138">
        <f>Raw_CW!G17</f>
        <v>0.15</v>
      </c>
      <c r="N7" s="142" t="str">
        <f>IF(Raw_CW!E17=0,"",Raw_CW!E17)</f>
        <v/>
      </c>
      <c r="O7" s="142" t="str">
        <f>IF(Raw_CW!F17=0,"",Raw_CW!F17)</f>
        <v/>
      </c>
      <c r="R7" s="158" t="s">
        <v>516</v>
      </c>
      <c r="S7" s="108" t="str">
        <f t="shared" si="2"/>
        <v>New commercial - CS Water Heat ELC Electric boiler water heater resistance</v>
      </c>
      <c r="T7" s="108" t="s">
        <v>34</v>
      </c>
      <c r="U7" s="108" t="s">
        <v>1</v>
      </c>
      <c r="V7" s="134"/>
      <c r="Z7" s="108" t="s">
        <v>350</v>
      </c>
    </row>
    <row r="8" spans="1:35">
      <c r="A8" s="135" t="str">
        <f t="shared" si="0"/>
        <v>CWCSELC_02_HP</v>
      </c>
      <c r="B8" s="136" t="str">
        <f t="shared" si="1"/>
        <v>New commercial - CS Water Heat LC  Electric heat pump water heater</v>
      </c>
      <c r="C8" s="137" t="s">
        <v>342</v>
      </c>
      <c r="D8" s="135" t="s">
        <v>363</v>
      </c>
      <c r="E8" s="138">
        <f>Raw_CW!D18</f>
        <v>0.9</v>
      </c>
      <c r="F8" s="139">
        <v>2013</v>
      </c>
      <c r="G8" s="130">
        <f>Raw_CW!H18</f>
        <v>65</v>
      </c>
      <c r="H8" s="130" t="str">
        <f>IF(Raw_CW!I18=0,"",Raw_CW!I18)</f>
        <v/>
      </c>
      <c r="I8" s="130">
        <f>IF(Raw_CW!J18=0,"",Raw_CW!J18)</f>
        <v>37</v>
      </c>
      <c r="J8" s="140">
        <f>Raw_CW!C18</f>
        <v>0.01</v>
      </c>
      <c r="K8" s="139">
        <f>Raw_CW!K18</f>
        <v>20</v>
      </c>
      <c r="L8" s="141">
        <f>Raw_CW!L18</f>
        <v>31.536000000000001</v>
      </c>
      <c r="M8" s="138">
        <f>Raw_CW!G18</f>
        <v>0.15</v>
      </c>
      <c r="N8" s="142">
        <f>IF(Raw_CW!E18=0,"",Raw_CW!E18)</f>
        <v>0.57264957264957295</v>
      </c>
      <c r="O8" s="142" t="str">
        <f>IF(Raw_CW!F18=0,"",Raw_CW!F18)</f>
        <v/>
      </c>
      <c r="R8" s="158" t="s">
        <v>517</v>
      </c>
      <c r="S8" s="108" t="str">
        <f t="shared" si="2"/>
        <v>New commercial - CS Water Heat LC  Electric heat pump water heater</v>
      </c>
      <c r="T8" s="108" t="s">
        <v>34</v>
      </c>
      <c r="U8" s="108" t="s">
        <v>1</v>
      </c>
      <c r="V8" s="134"/>
      <c r="Z8" s="108" t="s">
        <v>351</v>
      </c>
      <c r="AC8" s="143"/>
    </row>
    <row r="9" spans="1:35">
      <c r="A9" s="135" t="str">
        <f t="shared" si="0"/>
        <v>*CWCSFCW_01</v>
      </c>
      <c r="B9" s="136" t="str">
        <f t="shared" si="1"/>
        <v>New commercial - CS Water Heat HET FC output to HotWater demand</v>
      </c>
      <c r="C9" s="67" t="s">
        <v>311</v>
      </c>
      <c r="D9" s="135" t="s">
        <v>363</v>
      </c>
      <c r="E9" s="138">
        <f>Raw_CW!D19</f>
        <v>0.9</v>
      </c>
      <c r="F9" s="139">
        <v>2013</v>
      </c>
      <c r="G9" s="130">
        <f>Raw_CW!H19</f>
        <v>1E-3</v>
      </c>
      <c r="H9" s="130" t="str">
        <f>IF(Raw_CW!I19=0,"",Raw_CW!I19)</f>
        <v/>
      </c>
      <c r="I9" s="130">
        <f>IF(Raw_CW!J19=0,"",Raw_CW!J19)</f>
        <v>1E-3</v>
      </c>
      <c r="J9" s="140">
        <f>Raw_CW!C19</f>
        <v>0.01</v>
      </c>
      <c r="K9" s="139">
        <f>Raw_CW!K19</f>
        <v>20</v>
      </c>
      <c r="L9" s="141">
        <f>Raw_CW!L19</f>
        <v>31.536000000000001</v>
      </c>
      <c r="M9" s="138">
        <f>Raw_CW!G19</f>
        <v>0.15</v>
      </c>
      <c r="N9" s="142" t="str">
        <f>IF(Raw_CW!E19=0,"",Raw_CW!E19)</f>
        <v/>
      </c>
      <c r="O9" s="142" t="str">
        <f>IF(Raw_CW!F19=0,"",Raw_CW!F19)</f>
        <v/>
      </c>
      <c r="R9" s="158" t="s">
        <v>435</v>
      </c>
      <c r="S9" s="108" t="str">
        <f t="shared" si="2"/>
        <v>New commercial - CS Water Heat HET FC output to HotWater demand</v>
      </c>
      <c r="T9" s="108" t="s">
        <v>34</v>
      </c>
      <c r="U9" s="108" t="s">
        <v>1</v>
      </c>
      <c r="V9" s="134"/>
      <c r="Z9" s="108" t="s">
        <v>352</v>
      </c>
      <c r="AC9" s="144"/>
    </row>
    <row r="10" spans="1:35">
      <c r="A10" s="135" t="str">
        <f t="shared" si="0"/>
        <v>CWCSGAS_01_Boi</v>
      </c>
      <c r="B10" s="136" t="str">
        <f t="shared" si="1"/>
        <v>New commercial - CS Water Heat GAS Natural gas boiler water heater</v>
      </c>
      <c r="C10" s="137" t="s">
        <v>312</v>
      </c>
      <c r="D10" s="135" t="s">
        <v>363</v>
      </c>
      <c r="E10" s="138">
        <f>Raw_CW!D20</f>
        <v>0.68400000000000005</v>
      </c>
      <c r="F10" s="139">
        <v>2013</v>
      </c>
      <c r="G10" s="130">
        <f>Raw_CW!H20</f>
        <v>62</v>
      </c>
      <c r="H10" s="130" t="str">
        <f>IF(Raw_CW!I20=0,"",Raw_CW!I20)</f>
        <v/>
      </c>
      <c r="I10" s="130">
        <f>IF(Raw_CW!J20=0,"",Raw_CW!J20)</f>
        <v>0.9</v>
      </c>
      <c r="J10" s="140">
        <f>Raw_CW!C20</f>
        <v>0.01</v>
      </c>
      <c r="K10" s="139">
        <f>Raw_CW!K20</f>
        <v>20</v>
      </c>
      <c r="L10" s="141">
        <f>Raw_CW!L20</f>
        <v>31.536000000000001</v>
      </c>
      <c r="M10" s="138">
        <f>Raw_CW!G20</f>
        <v>0.15</v>
      </c>
      <c r="N10" s="142" t="str">
        <f>IF(Raw_CW!E20=0,"",Raw_CW!E20)</f>
        <v/>
      </c>
      <c r="O10" s="142" t="str">
        <f>IF(Raw_CW!F20=0,"",Raw_CW!F20)</f>
        <v/>
      </c>
      <c r="R10" s="158" t="s">
        <v>518</v>
      </c>
      <c r="S10" s="108" t="str">
        <f t="shared" si="2"/>
        <v>New commercial - CS Water Heat GAS Natural gas boiler water heater</v>
      </c>
      <c r="T10" s="108" t="s">
        <v>34</v>
      </c>
      <c r="U10" s="108" t="s">
        <v>1</v>
      </c>
      <c r="V10" s="134"/>
      <c r="Z10" s="108" t="s">
        <v>353</v>
      </c>
    </row>
    <row r="11" spans="1:35">
      <c r="A11" s="135" t="str">
        <f t="shared" si="0"/>
        <v>CWCSGEO_01</v>
      </c>
      <c r="B11" s="136" t="str">
        <f t="shared" si="1"/>
        <v>New commercial - CS Water Heat GEO Geo Heat Exchanger water heater</v>
      </c>
      <c r="C11" s="137" t="s">
        <v>365</v>
      </c>
      <c r="D11" s="135" t="s">
        <v>363</v>
      </c>
      <c r="E11" s="138">
        <f>Raw_CW!D21</f>
        <v>0.9</v>
      </c>
      <c r="F11" s="139">
        <v>2013</v>
      </c>
      <c r="G11" s="130">
        <f>Raw_CW!H21</f>
        <v>916</v>
      </c>
      <c r="H11" s="130" t="str">
        <f>IF(Raw_CW!I21=0,"",Raw_CW!I21)</f>
        <v/>
      </c>
      <c r="I11" s="130">
        <f>IF(Raw_CW!J21=0,"",Raw_CW!J21)</f>
        <v>18</v>
      </c>
      <c r="J11" s="140">
        <f>Raw_CW!C21</f>
        <v>0.01</v>
      </c>
      <c r="K11" s="139">
        <f>Raw_CW!K21</f>
        <v>20</v>
      </c>
      <c r="L11" s="141">
        <f>Raw_CW!L21</f>
        <v>31.536000000000001</v>
      </c>
      <c r="M11" s="138">
        <f>Raw_CW!G21</f>
        <v>0.15</v>
      </c>
      <c r="N11" s="142" t="str">
        <f>IF(Raw_CW!E21=0,"",Raw_CW!E21)</f>
        <v/>
      </c>
      <c r="O11" s="142" t="str">
        <f>IF(Raw_CW!F21=0,"",Raw_CW!F21)</f>
        <v/>
      </c>
      <c r="R11" s="158" t="s">
        <v>436</v>
      </c>
      <c r="S11" s="108" t="str">
        <f t="shared" si="2"/>
        <v>New commercial - CS Water Heat GEO Geo Heat Exchanger water heater</v>
      </c>
      <c r="T11" s="108" t="s">
        <v>34</v>
      </c>
      <c r="U11" s="108" t="s">
        <v>1</v>
      </c>
      <c r="V11" s="134"/>
      <c r="Z11" s="108" t="s">
        <v>354</v>
      </c>
      <c r="AB11" s="145"/>
      <c r="AC11" s="146"/>
      <c r="AD11" s="145"/>
      <c r="AE11" s="145"/>
      <c r="AF11" s="145"/>
      <c r="AG11" s="145"/>
      <c r="AH11" s="145"/>
      <c r="AI11" s="145"/>
    </row>
    <row r="12" spans="1:35">
      <c r="A12" s="135" t="str">
        <f t="shared" si="0"/>
        <v>CWCSLPG_01_Boi</v>
      </c>
      <c r="B12" s="136" t="str">
        <f t="shared" si="1"/>
        <v>New commercial - CS Water Heat LPG LPG boiler water heater</v>
      </c>
      <c r="C12" s="137" t="s">
        <v>313</v>
      </c>
      <c r="D12" s="135" t="s">
        <v>363</v>
      </c>
      <c r="E12" s="138">
        <f>Raw_CW!D22</f>
        <v>0.65700000000000003</v>
      </c>
      <c r="F12" s="139">
        <v>2013</v>
      </c>
      <c r="G12" s="130">
        <f>Raw_CW!H22</f>
        <v>54</v>
      </c>
      <c r="H12" s="130" t="str">
        <f>IF(Raw_CW!I22=0,"",Raw_CW!I22)</f>
        <v/>
      </c>
      <c r="I12" s="130">
        <f>IF(Raw_CW!J22=0,"",Raw_CW!J22)</f>
        <v>1</v>
      </c>
      <c r="J12" s="140">
        <f>Raw_CW!C22</f>
        <v>0.01</v>
      </c>
      <c r="K12" s="139">
        <f>Raw_CW!K22</f>
        <v>20</v>
      </c>
      <c r="L12" s="141">
        <f>Raw_CW!L22</f>
        <v>31.536000000000001</v>
      </c>
      <c r="M12" s="138">
        <f>Raw_CW!G22</f>
        <v>0.15</v>
      </c>
      <c r="N12" s="142" t="str">
        <f>IF(Raw_CW!E22=0,"",Raw_CW!E22)</f>
        <v/>
      </c>
      <c r="O12" s="142" t="str">
        <f>IF(Raw_CW!F22=0,"",Raw_CW!F22)</f>
        <v/>
      </c>
      <c r="R12" s="158" t="s">
        <v>519</v>
      </c>
      <c r="S12" s="108" t="str">
        <f t="shared" si="2"/>
        <v>New commercial - CS Water Heat LPG LPG boiler water heater</v>
      </c>
      <c r="T12" s="108" t="s">
        <v>34</v>
      </c>
      <c r="U12" s="108" t="s">
        <v>1</v>
      </c>
      <c r="V12" s="134"/>
      <c r="Z12" s="108" t="s">
        <v>355</v>
      </c>
      <c r="AB12" s="145"/>
      <c r="AC12" s="145"/>
      <c r="AD12" s="145"/>
      <c r="AE12" s="145"/>
      <c r="AF12" s="145"/>
      <c r="AG12" s="145"/>
      <c r="AH12" s="145"/>
      <c r="AI12" s="145"/>
    </row>
    <row r="13" spans="1:35">
      <c r="A13" s="135" t="str">
        <f t="shared" si="0"/>
        <v>CWCSHET_01_DH</v>
      </c>
      <c r="B13" s="137" t="str">
        <f t="shared" si="1"/>
        <v>New commercial - CS Water Heat HET District heat exchanger water heatier</v>
      </c>
      <c r="C13" s="137" t="s">
        <v>311</v>
      </c>
      <c r="D13" s="135" t="s">
        <v>363</v>
      </c>
      <c r="E13" s="138">
        <f>Raw_CW!D23</f>
        <v>0.79649999999999999</v>
      </c>
      <c r="F13" s="139">
        <v>2013</v>
      </c>
      <c r="G13" s="130">
        <f>Raw_CW!H23</f>
        <v>916</v>
      </c>
      <c r="H13" s="130" t="str">
        <f>IF(Raw_CW!I23=0,"",Raw_CW!I23)</f>
        <v/>
      </c>
      <c r="I13" s="130">
        <f>IF(Raw_CW!J23=0,"",Raw_CW!J23)</f>
        <v>18</v>
      </c>
      <c r="J13" s="140">
        <f>Raw_CW!C23</f>
        <v>0.01</v>
      </c>
      <c r="K13" s="139">
        <f>Raw_CW!K23</f>
        <v>20</v>
      </c>
      <c r="L13" s="141">
        <f>Raw_CW!L23</f>
        <v>31.536000000000001</v>
      </c>
      <c r="M13" s="138">
        <f>Raw_CW!G23</f>
        <v>0.15</v>
      </c>
      <c r="N13" s="142" t="str">
        <f>IF(Raw_CW!E23=0,"",Raw_CW!E23)</f>
        <v/>
      </c>
      <c r="O13" s="142" t="str">
        <f>IF(Raw_CW!F23=0,"",Raw_CW!F23)</f>
        <v/>
      </c>
      <c r="R13" s="158" t="s">
        <v>520</v>
      </c>
      <c r="S13" s="108" t="str">
        <f t="shared" si="2"/>
        <v>New commercial - CS Water Heat HET District heat exchanger water heatier</v>
      </c>
      <c r="T13" s="108" t="s">
        <v>34</v>
      </c>
      <c r="U13" s="108" t="s">
        <v>1</v>
      </c>
      <c r="V13" s="134"/>
      <c r="Z13" s="108" t="s">
        <v>356</v>
      </c>
      <c r="AB13" s="145"/>
      <c r="AC13" s="145"/>
      <c r="AD13" s="145"/>
      <c r="AE13" s="145"/>
      <c r="AF13" s="145"/>
      <c r="AG13" s="145"/>
      <c r="AH13" s="145"/>
      <c r="AI13" s="145"/>
    </row>
    <row r="14" spans="1:35">
      <c r="A14" s="135" t="str">
        <f t="shared" si="0"/>
        <v>CWCSOIL_01_Boi</v>
      </c>
      <c r="B14" s="137" t="str">
        <f t="shared" si="1"/>
        <v>New commercial - CS Water Heat OIL Oil boiler water heater</v>
      </c>
      <c r="C14" s="137" t="s">
        <v>314</v>
      </c>
      <c r="D14" s="135" t="s">
        <v>363</v>
      </c>
      <c r="E14" s="138">
        <f>Raw_CW!D24</f>
        <v>0.52200000000000002</v>
      </c>
      <c r="F14" s="139">
        <v>2013</v>
      </c>
      <c r="G14" s="130">
        <f>Raw_CW!H24</f>
        <v>62</v>
      </c>
      <c r="H14" s="130" t="str">
        <f>IF(Raw_CW!I24=0,"",Raw_CW!I24)</f>
        <v/>
      </c>
      <c r="I14" s="130">
        <f>IF(Raw_CW!J24=0,"",Raw_CW!J24)</f>
        <v>1.23</v>
      </c>
      <c r="J14" s="140">
        <f>Raw_CW!C24</f>
        <v>0.01</v>
      </c>
      <c r="K14" s="139">
        <f>Raw_CW!K24</f>
        <v>20</v>
      </c>
      <c r="L14" s="141">
        <f>Raw_CW!L24</f>
        <v>31.536000000000001</v>
      </c>
      <c r="M14" s="138">
        <f>Raw_CW!G24</f>
        <v>0.15</v>
      </c>
      <c r="N14" s="142" t="str">
        <f>IF(Raw_CW!E24=0,"",Raw_CW!E24)</f>
        <v/>
      </c>
      <c r="O14" s="142" t="str">
        <f>IF(Raw_CW!F24=0,"",Raw_CW!F24)</f>
        <v/>
      </c>
      <c r="R14" s="158" t="s">
        <v>521</v>
      </c>
      <c r="S14" s="108" t="str">
        <f t="shared" si="2"/>
        <v>New commercial - CS Water Heat OIL Oil boiler water heater</v>
      </c>
      <c r="T14" s="108" t="s">
        <v>34</v>
      </c>
      <c r="U14" s="108" t="s">
        <v>1</v>
      </c>
      <c r="V14" s="134"/>
      <c r="Z14" s="108" t="s">
        <v>357</v>
      </c>
      <c r="AB14" s="145"/>
      <c r="AC14" s="145"/>
      <c r="AD14" s="145"/>
      <c r="AE14" s="145"/>
      <c r="AF14" s="145"/>
      <c r="AG14" s="145"/>
      <c r="AH14" s="145"/>
      <c r="AI14" s="145"/>
    </row>
    <row r="15" spans="1:35">
      <c r="A15" s="135" t="str">
        <f t="shared" si="0"/>
        <v>CWCSSOL_01_EBkp</v>
      </c>
      <c r="B15" s="137" t="str">
        <f t="shared" si="1"/>
        <v>New commercial - CS Water Heat SOL Solar water heater with electricity backup</v>
      </c>
      <c r="C15" s="137" t="s">
        <v>316</v>
      </c>
      <c r="D15" s="135" t="s">
        <v>363</v>
      </c>
      <c r="E15" s="138">
        <f>Raw_CW!D25</f>
        <v>0.93600000000000005</v>
      </c>
      <c r="F15" s="139">
        <v>2013</v>
      </c>
      <c r="G15" s="147">
        <f>Raw_CW!H25</f>
        <v>1516.5137614678899</v>
      </c>
      <c r="H15" s="147">
        <f>IF(Raw_CW!I25=0,"",Raw_CW!I25)</f>
        <v>1420.2935779816501</v>
      </c>
      <c r="I15" s="147" t="str">
        <f>IF(Raw_CW!J25=0,"",Raw_CW!J25)</f>
        <v/>
      </c>
      <c r="J15" s="140">
        <f>Raw_CW!C25</f>
        <v>0.01</v>
      </c>
      <c r="K15" s="139">
        <f>Raw_CW!K25</f>
        <v>20</v>
      </c>
      <c r="L15" s="141">
        <f>Raw_CW!L25</f>
        <v>31.536000000000001</v>
      </c>
      <c r="M15" s="138">
        <f>Raw_CW!G25</f>
        <v>0.15</v>
      </c>
      <c r="N15" s="142" t="str">
        <f>IF(Raw_CW!E25=0,"",Raw_CW!E25)</f>
        <v/>
      </c>
      <c r="O15" s="142" t="str">
        <f>IF(Raw_CW!F25=0,"",Raw_CW!F25)</f>
        <v/>
      </c>
      <c r="R15" s="158" t="s">
        <v>522</v>
      </c>
      <c r="S15" s="108" t="str">
        <f t="shared" si="2"/>
        <v>New commercial - CS Water Heat SOL Solar water heater with electricity backup</v>
      </c>
      <c r="T15" s="108" t="s">
        <v>34</v>
      </c>
      <c r="U15" s="108" t="s">
        <v>1</v>
      </c>
      <c r="V15" s="134"/>
      <c r="Z15" s="108" t="s">
        <v>358</v>
      </c>
      <c r="AB15" s="145"/>
      <c r="AC15" s="145"/>
      <c r="AD15" s="145"/>
      <c r="AE15" s="145"/>
      <c r="AF15" s="145"/>
      <c r="AG15" s="145"/>
      <c r="AH15" s="145"/>
      <c r="AI15" s="145"/>
    </row>
    <row r="16" spans="1:35">
      <c r="A16" s="135" t="str">
        <f t="shared" si="0"/>
        <v>CWCSSOL_02_DBkp</v>
      </c>
      <c r="B16" s="137" t="str">
        <f t="shared" si="1"/>
        <v>New commercial - CS Water Heat SOL Solar water heater with diesel backup</v>
      </c>
      <c r="C16" s="137" t="s">
        <v>315</v>
      </c>
      <c r="D16" s="135" t="s">
        <v>363</v>
      </c>
      <c r="E16" s="138">
        <f>Raw_CW!D26</f>
        <v>0.69299999999999995</v>
      </c>
      <c r="F16" s="139">
        <v>2013</v>
      </c>
      <c r="G16" s="147">
        <f>Raw_CW!H26</f>
        <v>958.01834862385499</v>
      </c>
      <c r="H16" s="147">
        <f>IF(Raw_CW!I26=0,"",Raw_CW!I26)</f>
        <v>766.62385321101101</v>
      </c>
      <c r="I16" s="147" t="str">
        <f>IF(Raw_CW!J26=0,"",Raw_CW!J26)</f>
        <v/>
      </c>
      <c r="J16" s="140">
        <f>Raw_CW!C26</f>
        <v>0.01</v>
      </c>
      <c r="K16" s="139">
        <f>Raw_CW!K26</f>
        <v>20</v>
      </c>
      <c r="L16" s="141">
        <f>Raw_CW!L26</f>
        <v>31.536000000000001</v>
      </c>
      <c r="M16" s="138">
        <f>Raw_CW!G26</f>
        <v>0.15</v>
      </c>
      <c r="N16" s="142" t="str">
        <f>IF(Raw_CW!E26=0,"",Raw_CW!E26)</f>
        <v/>
      </c>
      <c r="O16" s="142" t="str">
        <f>IF(Raw_CW!F26=0,"",Raw_CW!F26)</f>
        <v/>
      </c>
      <c r="R16" s="158" t="s">
        <v>523</v>
      </c>
      <c r="S16" s="108" t="str">
        <f t="shared" si="2"/>
        <v>New commercial - CS Water Heat SOL Solar water heater with diesel backup</v>
      </c>
      <c r="T16" s="108" t="s">
        <v>34</v>
      </c>
      <c r="U16" s="108" t="s">
        <v>1</v>
      </c>
      <c r="V16" s="134"/>
      <c r="Z16" s="108" t="s">
        <v>359</v>
      </c>
    </row>
    <row r="17" spans="1:26">
      <c r="A17" s="135" t="str">
        <f t="shared" si="0"/>
        <v>CWCSSOL_03_GBkp</v>
      </c>
      <c r="B17" s="136" t="str">
        <f t="shared" si="1"/>
        <v>New commercial - CS Water Heat SOL Solar water heater with gas backup</v>
      </c>
      <c r="C17" s="137" t="s">
        <v>317</v>
      </c>
      <c r="D17" s="135" t="s">
        <v>363</v>
      </c>
      <c r="E17" s="138">
        <f>Raw_CW!D27</f>
        <v>0.69299999999999995</v>
      </c>
      <c r="F17" s="139">
        <v>2013</v>
      </c>
      <c r="G17" s="147">
        <f>Raw_CW!H27</f>
        <v>968.47706422018598</v>
      </c>
      <c r="H17" s="147">
        <f>IF(Raw_CW!I27=0,"",Raw_CW!I27)</f>
        <v>872.25688073394701</v>
      </c>
      <c r="I17" s="147" t="str">
        <f>IF(Raw_CW!J27=0,"",Raw_CW!J27)</f>
        <v/>
      </c>
      <c r="J17" s="140">
        <f>Raw_CW!C27</f>
        <v>0.01</v>
      </c>
      <c r="K17" s="139">
        <f>Raw_CW!K27</f>
        <v>20</v>
      </c>
      <c r="L17" s="141">
        <f>Raw_CW!L27</f>
        <v>31.536000000000001</v>
      </c>
      <c r="M17" s="138">
        <f>Raw_CW!G27</f>
        <v>0.15</v>
      </c>
      <c r="N17" s="142" t="str">
        <f>IF(Raw_CW!E27=0,"",Raw_CW!E27)</f>
        <v/>
      </c>
      <c r="O17" s="142" t="str">
        <f>IF(Raw_CW!F27=0,"",Raw_CW!F27)</f>
        <v/>
      </c>
      <c r="R17" s="158" t="s">
        <v>524</v>
      </c>
      <c r="S17" s="108" t="str">
        <f t="shared" si="2"/>
        <v>New commercial - CS Water Heat SOL Solar water heater with gas backup</v>
      </c>
      <c r="T17" s="108" t="s">
        <v>34</v>
      </c>
      <c r="U17" s="108" t="s">
        <v>1</v>
      </c>
      <c r="V17" s="134"/>
      <c r="Z17" s="108" t="s">
        <v>360</v>
      </c>
    </row>
    <row r="18" spans="1:26">
      <c r="A18" s="148"/>
      <c r="B18" s="149"/>
      <c r="C18" s="149"/>
      <c r="D18" s="148"/>
      <c r="E18" s="150"/>
      <c r="F18" s="134"/>
      <c r="G18" s="151"/>
      <c r="H18" s="151"/>
      <c r="I18" s="151"/>
      <c r="J18" s="152"/>
      <c r="K18" s="134"/>
      <c r="L18" s="153"/>
      <c r="M18" s="150"/>
      <c r="N18" s="154"/>
      <c r="O18" s="154"/>
      <c r="Q18" s="134"/>
      <c r="R18" s="134"/>
      <c r="S18" s="134"/>
      <c r="T18" s="134"/>
      <c r="U18" s="134"/>
      <c r="V18" s="134"/>
      <c r="W18" s="134"/>
      <c r="X18" s="134"/>
    </row>
    <row r="19" spans="1:26">
      <c r="A19" s="148"/>
      <c r="B19" s="149"/>
      <c r="C19" s="149"/>
      <c r="D19" s="148"/>
      <c r="E19" s="150"/>
      <c r="F19" s="134"/>
      <c r="G19" s="151"/>
      <c r="H19" s="151"/>
      <c r="I19" s="151"/>
      <c r="J19" s="152"/>
      <c r="K19" s="134"/>
      <c r="L19" s="153"/>
      <c r="M19" s="150"/>
      <c r="N19" s="154"/>
      <c r="O19" s="154"/>
      <c r="Q19" s="134"/>
      <c r="R19" s="134"/>
      <c r="S19" s="134"/>
      <c r="T19" s="134"/>
      <c r="U19" s="134"/>
      <c r="V19" s="134"/>
      <c r="W19" s="134"/>
      <c r="X19" s="134"/>
    </row>
    <row r="20" spans="1:26">
      <c r="D20" s="111" t="s">
        <v>83</v>
      </c>
      <c r="E20" s="109"/>
      <c r="F20" s="110"/>
      <c r="G20" s="110"/>
      <c r="H20" s="110"/>
      <c r="Q20" s="111" t="s">
        <v>17</v>
      </c>
      <c r="R20" s="112"/>
      <c r="S20" s="113"/>
      <c r="T20" s="113"/>
      <c r="U20" s="113"/>
      <c r="V20" s="113"/>
      <c r="W20" s="113"/>
      <c r="X20" s="113"/>
    </row>
    <row r="21" spans="1:26" ht="38.25">
      <c r="A21" s="114" t="s">
        <v>2</v>
      </c>
      <c r="B21" s="115" t="s">
        <v>3</v>
      </c>
      <c r="C21" s="114" t="s">
        <v>4</v>
      </c>
      <c r="D21" s="114" t="s">
        <v>5</v>
      </c>
      <c r="E21" s="116" t="s">
        <v>32</v>
      </c>
      <c r="F21" s="117" t="s">
        <v>11</v>
      </c>
      <c r="G21" s="117" t="s">
        <v>7</v>
      </c>
      <c r="H21" s="117" t="s">
        <v>367</v>
      </c>
      <c r="I21" s="117" t="s">
        <v>8</v>
      </c>
      <c r="J21" s="117" t="s">
        <v>9</v>
      </c>
      <c r="K21" s="117" t="s">
        <v>10</v>
      </c>
      <c r="L21" s="117" t="s">
        <v>12</v>
      </c>
      <c r="M21" s="117" t="s">
        <v>6</v>
      </c>
      <c r="N21" s="117" t="s">
        <v>345</v>
      </c>
      <c r="O21" s="117" t="s">
        <v>337</v>
      </c>
      <c r="Q21" s="115" t="s">
        <v>18</v>
      </c>
      <c r="R21" s="115" t="s">
        <v>2</v>
      </c>
      <c r="S21" s="115" t="s">
        <v>19</v>
      </c>
      <c r="T21" s="115" t="s">
        <v>20</v>
      </c>
      <c r="U21" s="115" t="s">
        <v>21</v>
      </c>
      <c r="V21" s="115" t="s">
        <v>22</v>
      </c>
      <c r="W21" s="115" t="s">
        <v>23</v>
      </c>
      <c r="X21" s="115" t="s">
        <v>24</v>
      </c>
    </row>
    <row r="22" spans="1:26" ht="25.5">
      <c r="A22" s="118" t="s">
        <v>13</v>
      </c>
      <c r="B22" s="118" t="s">
        <v>14</v>
      </c>
      <c r="C22" s="118" t="s">
        <v>15</v>
      </c>
      <c r="D22" s="118" t="s">
        <v>16</v>
      </c>
      <c r="E22" s="119" t="s">
        <v>33</v>
      </c>
      <c r="F22" s="120"/>
      <c r="G22" s="121" t="s">
        <v>321</v>
      </c>
      <c r="H22" s="121"/>
      <c r="I22" s="121" t="s">
        <v>322</v>
      </c>
      <c r="J22" s="122" t="s">
        <v>323</v>
      </c>
      <c r="K22" s="120" t="s">
        <v>31</v>
      </c>
      <c r="L22" s="120"/>
      <c r="M22" s="123" t="s">
        <v>0</v>
      </c>
      <c r="N22" s="120"/>
      <c r="O22" s="124"/>
      <c r="Q22" s="125" t="s">
        <v>25</v>
      </c>
      <c r="R22" s="125" t="s">
        <v>26</v>
      </c>
      <c r="S22" s="125" t="s">
        <v>14</v>
      </c>
      <c r="T22" s="125" t="s">
        <v>27</v>
      </c>
      <c r="U22" s="125" t="s">
        <v>28</v>
      </c>
      <c r="V22" s="125" t="s">
        <v>35</v>
      </c>
      <c r="W22" s="125" t="s">
        <v>29</v>
      </c>
      <c r="X22" s="125" t="s">
        <v>30</v>
      </c>
    </row>
    <row r="23" spans="1:26">
      <c r="A23" s="126" t="str">
        <f t="shared" ref="A23:A34" si="3">R23</f>
        <v>CWPSBIO_01_Boi</v>
      </c>
      <c r="B23" s="126" t="str">
        <f t="shared" ref="B23:B34" si="4">S23</f>
        <v>New commercial - PS Space Heat BIO Biomass boiler water heater</v>
      </c>
      <c r="C23" s="126" t="str">
        <f t="shared" ref="C23:C34" si="5">C6</f>
        <v>COMBIO</v>
      </c>
      <c r="D23" s="127" t="s">
        <v>364</v>
      </c>
      <c r="E23" s="128">
        <f t="shared" ref="E23:E34" si="6">IF(E6=0,"",E6)</f>
        <v>0.45</v>
      </c>
      <c r="F23" s="129">
        <f t="shared" ref="F23:G34" si="7">F6</f>
        <v>2013</v>
      </c>
      <c r="G23" s="130">
        <f t="shared" si="7"/>
        <v>164</v>
      </c>
      <c r="H23" s="130"/>
      <c r="I23" s="147">
        <f t="shared" ref="I23:M34" si="8">I6</f>
        <v>4</v>
      </c>
      <c r="J23" s="131">
        <f t="shared" si="8"/>
        <v>0.01</v>
      </c>
      <c r="K23" s="129">
        <f t="shared" si="8"/>
        <v>20</v>
      </c>
      <c r="L23" s="132">
        <f t="shared" si="8"/>
        <v>31.536000000000001</v>
      </c>
      <c r="M23" s="128">
        <f t="shared" si="8"/>
        <v>0.15</v>
      </c>
      <c r="N23" s="133" t="str">
        <f t="shared" ref="N23:O34" si="9">IF(N6=0,"",N6)</f>
        <v/>
      </c>
      <c r="O23" s="133" t="str">
        <f t="shared" si="9"/>
        <v/>
      </c>
      <c r="Q23" s="108" t="s">
        <v>286</v>
      </c>
      <c r="R23" s="158" t="s">
        <v>529</v>
      </c>
      <c r="S23" s="108" t="str">
        <f t="shared" ref="S23:S34" si="10">"New commercial - PS Space Heat "&amp;RIGHT(C6,3)&amp;" "&amp;Z6</f>
        <v>New commercial - PS Space Heat BIO Biomass boiler water heater</v>
      </c>
      <c r="T23" s="108" t="s">
        <v>34</v>
      </c>
      <c r="U23" s="108" t="s">
        <v>1</v>
      </c>
      <c r="V23" s="134"/>
    </row>
    <row r="24" spans="1:26">
      <c r="A24" s="135" t="str">
        <f t="shared" si="3"/>
        <v>CWPSELC_01_Boi</v>
      </c>
      <c r="B24" s="137" t="str">
        <f t="shared" si="4"/>
        <v>New commercial - PS Space Heat ELC Electric boiler water heater resistance</v>
      </c>
      <c r="C24" s="137" t="str">
        <f t="shared" si="5"/>
        <v>COMELC</v>
      </c>
      <c r="D24" s="135" t="s">
        <v>364</v>
      </c>
      <c r="E24" s="138">
        <f t="shared" si="6"/>
        <v>0.84599999999999997</v>
      </c>
      <c r="F24" s="139">
        <f t="shared" si="7"/>
        <v>2013</v>
      </c>
      <c r="G24" s="147">
        <f t="shared" si="7"/>
        <v>65</v>
      </c>
      <c r="H24" s="147"/>
      <c r="I24" s="147">
        <f t="shared" si="8"/>
        <v>1.64</v>
      </c>
      <c r="J24" s="140">
        <f t="shared" si="8"/>
        <v>0.01</v>
      </c>
      <c r="K24" s="139">
        <f t="shared" si="8"/>
        <v>20</v>
      </c>
      <c r="L24" s="141">
        <f t="shared" si="8"/>
        <v>31.536000000000001</v>
      </c>
      <c r="M24" s="138">
        <f t="shared" si="8"/>
        <v>0.15</v>
      </c>
      <c r="N24" s="142" t="str">
        <f t="shared" si="9"/>
        <v/>
      </c>
      <c r="O24" s="142" t="str">
        <f t="shared" si="9"/>
        <v/>
      </c>
      <c r="R24" s="158" t="s">
        <v>530</v>
      </c>
      <c r="S24" s="108" t="str">
        <f t="shared" si="10"/>
        <v>New commercial - PS Space Heat ELC Electric boiler water heater resistance</v>
      </c>
      <c r="T24" s="108" t="s">
        <v>34</v>
      </c>
      <c r="U24" s="108" t="s">
        <v>1</v>
      </c>
      <c r="V24" s="134"/>
    </row>
    <row r="25" spans="1:26">
      <c r="A25" s="135" t="str">
        <f t="shared" si="3"/>
        <v>CWPSELC_02_HP</v>
      </c>
      <c r="B25" s="137" t="str">
        <f t="shared" si="4"/>
        <v>New commercial - PS Space Heat LC  Electric heat pump water heater</v>
      </c>
      <c r="C25" s="137" t="str">
        <f t="shared" si="5"/>
        <v xml:space="preserve">COMAHT, COMELC </v>
      </c>
      <c r="D25" s="135" t="s">
        <v>364</v>
      </c>
      <c r="E25" s="138">
        <f t="shared" si="6"/>
        <v>0.9</v>
      </c>
      <c r="F25" s="139">
        <f t="shared" si="7"/>
        <v>2013</v>
      </c>
      <c r="G25" s="147">
        <f t="shared" si="7"/>
        <v>65</v>
      </c>
      <c r="H25" s="147"/>
      <c r="I25" s="147">
        <f t="shared" si="8"/>
        <v>37</v>
      </c>
      <c r="J25" s="140">
        <f t="shared" si="8"/>
        <v>0.01</v>
      </c>
      <c r="K25" s="139">
        <f t="shared" si="8"/>
        <v>20</v>
      </c>
      <c r="L25" s="141">
        <f t="shared" si="8"/>
        <v>31.536000000000001</v>
      </c>
      <c r="M25" s="138">
        <f t="shared" si="8"/>
        <v>0.15</v>
      </c>
      <c r="N25" s="142">
        <f t="shared" si="9"/>
        <v>0.57264957264957295</v>
      </c>
      <c r="O25" s="142" t="str">
        <f t="shared" si="9"/>
        <v/>
      </c>
      <c r="R25" s="158" t="s">
        <v>531</v>
      </c>
      <c r="S25" s="108" t="str">
        <f t="shared" si="10"/>
        <v>New commercial - PS Space Heat LC  Electric heat pump water heater</v>
      </c>
      <c r="T25" s="108" t="s">
        <v>34</v>
      </c>
      <c r="U25" s="108" t="s">
        <v>1</v>
      </c>
      <c r="V25" s="134"/>
    </row>
    <row r="26" spans="1:26">
      <c r="A26" s="135" t="str">
        <f t="shared" si="3"/>
        <v>*CWPSFCW_01</v>
      </c>
      <c r="B26" s="137" t="str">
        <f t="shared" si="4"/>
        <v>New commercial - PS Space Heat HET FC output to HotWater demand</v>
      </c>
      <c r="C26" s="137" t="str">
        <f t="shared" si="5"/>
        <v>COMHET</v>
      </c>
      <c r="D26" s="135" t="s">
        <v>364</v>
      </c>
      <c r="E26" s="138">
        <f t="shared" si="6"/>
        <v>0.9</v>
      </c>
      <c r="F26" s="139">
        <f t="shared" si="7"/>
        <v>2013</v>
      </c>
      <c r="G26" s="147">
        <f t="shared" si="7"/>
        <v>1E-3</v>
      </c>
      <c r="H26" s="147"/>
      <c r="I26" s="147">
        <f t="shared" si="8"/>
        <v>1E-3</v>
      </c>
      <c r="J26" s="140">
        <f t="shared" si="8"/>
        <v>0.01</v>
      </c>
      <c r="K26" s="139">
        <f t="shared" si="8"/>
        <v>20</v>
      </c>
      <c r="L26" s="141">
        <f t="shared" si="8"/>
        <v>31.536000000000001</v>
      </c>
      <c r="M26" s="138">
        <f t="shared" si="8"/>
        <v>0.15</v>
      </c>
      <c r="N26" s="142" t="str">
        <f t="shared" si="9"/>
        <v/>
      </c>
      <c r="O26" s="142" t="str">
        <f t="shared" si="9"/>
        <v/>
      </c>
      <c r="R26" s="158" t="s">
        <v>437</v>
      </c>
      <c r="S26" s="108" t="str">
        <f t="shared" si="10"/>
        <v>New commercial - PS Space Heat HET FC output to HotWater demand</v>
      </c>
      <c r="T26" s="108" t="s">
        <v>34</v>
      </c>
      <c r="U26" s="108" t="s">
        <v>1</v>
      </c>
      <c r="V26" s="134"/>
    </row>
    <row r="27" spans="1:26">
      <c r="A27" s="135" t="str">
        <f t="shared" si="3"/>
        <v>CWPSGAS_01_Boi</v>
      </c>
      <c r="B27" s="137" t="str">
        <f t="shared" si="4"/>
        <v>New commercial - PS Space Heat GAS Natural gas boiler water heater</v>
      </c>
      <c r="C27" s="137" t="str">
        <f t="shared" si="5"/>
        <v>COMGAS</v>
      </c>
      <c r="D27" s="135" t="s">
        <v>364</v>
      </c>
      <c r="E27" s="138">
        <f t="shared" si="6"/>
        <v>0.68400000000000005</v>
      </c>
      <c r="F27" s="139">
        <f t="shared" si="7"/>
        <v>2013</v>
      </c>
      <c r="G27" s="147">
        <f t="shared" si="7"/>
        <v>62</v>
      </c>
      <c r="H27" s="147"/>
      <c r="I27" s="147">
        <f t="shared" si="8"/>
        <v>0.9</v>
      </c>
      <c r="J27" s="140">
        <f t="shared" si="8"/>
        <v>0.01</v>
      </c>
      <c r="K27" s="139">
        <f t="shared" si="8"/>
        <v>20</v>
      </c>
      <c r="L27" s="141">
        <f t="shared" si="8"/>
        <v>31.536000000000001</v>
      </c>
      <c r="M27" s="138">
        <f t="shared" si="8"/>
        <v>0.15</v>
      </c>
      <c r="N27" s="142" t="str">
        <f t="shared" si="9"/>
        <v/>
      </c>
      <c r="O27" s="142" t="str">
        <f t="shared" si="9"/>
        <v/>
      </c>
      <c r="R27" s="158" t="s">
        <v>532</v>
      </c>
      <c r="S27" s="108" t="str">
        <f t="shared" si="10"/>
        <v>New commercial - PS Space Heat GAS Natural gas boiler water heater</v>
      </c>
      <c r="T27" s="108" t="s">
        <v>34</v>
      </c>
      <c r="U27" s="108" t="s">
        <v>1</v>
      </c>
      <c r="V27" s="134"/>
    </row>
    <row r="28" spans="1:26">
      <c r="A28" s="135" t="str">
        <f t="shared" si="3"/>
        <v>CWPSGEO_01</v>
      </c>
      <c r="B28" s="137" t="str">
        <f t="shared" si="4"/>
        <v>New commercial - PS Space Heat GEO Geo Heat Exchanger water heater</v>
      </c>
      <c r="C28" s="137" t="str">
        <f t="shared" si="5"/>
        <v>COMGEO</v>
      </c>
      <c r="D28" s="135" t="s">
        <v>364</v>
      </c>
      <c r="E28" s="138">
        <f t="shared" si="6"/>
        <v>0.9</v>
      </c>
      <c r="F28" s="139">
        <f t="shared" si="7"/>
        <v>2013</v>
      </c>
      <c r="G28" s="147">
        <f t="shared" si="7"/>
        <v>916</v>
      </c>
      <c r="H28" s="147"/>
      <c r="I28" s="147">
        <f t="shared" si="8"/>
        <v>18</v>
      </c>
      <c r="J28" s="140">
        <f t="shared" si="8"/>
        <v>0.01</v>
      </c>
      <c r="K28" s="139">
        <f t="shared" si="8"/>
        <v>20</v>
      </c>
      <c r="L28" s="141">
        <f t="shared" si="8"/>
        <v>31.536000000000001</v>
      </c>
      <c r="M28" s="138">
        <f t="shared" si="8"/>
        <v>0.15</v>
      </c>
      <c r="N28" s="142" t="str">
        <f t="shared" si="9"/>
        <v/>
      </c>
      <c r="O28" s="142" t="str">
        <f t="shared" si="9"/>
        <v/>
      </c>
      <c r="R28" s="158" t="s">
        <v>438</v>
      </c>
      <c r="S28" s="108" t="str">
        <f t="shared" si="10"/>
        <v>New commercial - PS Space Heat GEO Geo Heat Exchanger water heater</v>
      </c>
      <c r="T28" s="108" t="s">
        <v>34</v>
      </c>
      <c r="U28" s="108" t="s">
        <v>1</v>
      </c>
      <c r="V28" s="134"/>
    </row>
    <row r="29" spans="1:26">
      <c r="A29" s="135" t="str">
        <f t="shared" si="3"/>
        <v>CWPSLPG_01_Boi</v>
      </c>
      <c r="B29" s="137" t="str">
        <f t="shared" si="4"/>
        <v>New commercial - PS Space Heat LPG LPG boiler water heater</v>
      </c>
      <c r="C29" s="137" t="str">
        <f t="shared" si="5"/>
        <v>COMLPG</v>
      </c>
      <c r="D29" s="135" t="s">
        <v>364</v>
      </c>
      <c r="E29" s="138">
        <f t="shared" si="6"/>
        <v>0.65700000000000003</v>
      </c>
      <c r="F29" s="139">
        <f t="shared" si="7"/>
        <v>2013</v>
      </c>
      <c r="G29" s="147">
        <f t="shared" si="7"/>
        <v>54</v>
      </c>
      <c r="H29" s="147"/>
      <c r="I29" s="147">
        <f t="shared" si="8"/>
        <v>1</v>
      </c>
      <c r="J29" s="140">
        <f t="shared" si="8"/>
        <v>0.01</v>
      </c>
      <c r="K29" s="139">
        <f t="shared" si="8"/>
        <v>20</v>
      </c>
      <c r="L29" s="141">
        <f t="shared" si="8"/>
        <v>31.536000000000001</v>
      </c>
      <c r="M29" s="138">
        <f t="shared" si="8"/>
        <v>0.15</v>
      </c>
      <c r="N29" s="142" t="str">
        <f t="shared" si="9"/>
        <v/>
      </c>
      <c r="O29" s="142" t="str">
        <f t="shared" si="9"/>
        <v/>
      </c>
      <c r="R29" s="158" t="s">
        <v>533</v>
      </c>
      <c r="S29" s="108" t="str">
        <f t="shared" si="10"/>
        <v>New commercial - PS Space Heat LPG LPG boiler water heater</v>
      </c>
      <c r="T29" s="108" t="s">
        <v>34</v>
      </c>
      <c r="U29" s="108" t="s">
        <v>1</v>
      </c>
      <c r="V29" s="134"/>
    </row>
    <row r="30" spans="1:26">
      <c r="A30" s="135" t="str">
        <f t="shared" si="3"/>
        <v>CWPSHET_01_DH</v>
      </c>
      <c r="B30" s="137" t="str">
        <f t="shared" si="4"/>
        <v>New commercial - PS Space Heat HET District heat exchanger water heatier</v>
      </c>
      <c r="C30" s="137" t="str">
        <f t="shared" si="5"/>
        <v>COMHET</v>
      </c>
      <c r="D30" s="135" t="s">
        <v>364</v>
      </c>
      <c r="E30" s="138">
        <f t="shared" si="6"/>
        <v>0.79649999999999999</v>
      </c>
      <c r="F30" s="139">
        <f t="shared" si="7"/>
        <v>2013</v>
      </c>
      <c r="G30" s="147">
        <f t="shared" si="7"/>
        <v>916</v>
      </c>
      <c r="H30" s="147"/>
      <c r="I30" s="147">
        <f t="shared" si="8"/>
        <v>18</v>
      </c>
      <c r="J30" s="140">
        <f t="shared" si="8"/>
        <v>0.01</v>
      </c>
      <c r="K30" s="139">
        <f t="shared" si="8"/>
        <v>20</v>
      </c>
      <c r="L30" s="141">
        <f t="shared" si="8"/>
        <v>31.536000000000001</v>
      </c>
      <c r="M30" s="138">
        <f t="shared" si="8"/>
        <v>0.15</v>
      </c>
      <c r="N30" s="142" t="str">
        <f t="shared" si="9"/>
        <v/>
      </c>
      <c r="O30" s="142" t="str">
        <f t="shared" si="9"/>
        <v/>
      </c>
      <c r="R30" s="158" t="s">
        <v>534</v>
      </c>
      <c r="S30" s="108" t="str">
        <f t="shared" si="10"/>
        <v>New commercial - PS Space Heat HET District heat exchanger water heatier</v>
      </c>
      <c r="T30" s="108" t="s">
        <v>34</v>
      </c>
      <c r="U30" s="108" t="s">
        <v>1</v>
      </c>
      <c r="V30" s="134"/>
    </row>
    <row r="31" spans="1:26">
      <c r="A31" s="135" t="str">
        <f t="shared" si="3"/>
        <v>CWPSOIL_01_Boi</v>
      </c>
      <c r="B31" s="137" t="str">
        <f t="shared" si="4"/>
        <v>New commercial - PS Space Heat OIL Oil boiler water heater</v>
      </c>
      <c r="C31" s="137" t="str">
        <f t="shared" si="5"/>
        <v>COMOIL</v>
      </c>
      <c r="D31" s="135" t="s">
        <v>364</v>
      </c>
      <c r="E31" s="138">
        <f t="shared" si="6"/>
        <v>0.52200000000000002</v>
      </c>
      <c r="F31" s="139">
        <f t="shared" si="7"/>
        <v>2013</v>
      </c>
      <c r="G31" s="147">
        <f t="shared" si="7"/>
        <v>62</v>
      </c>
      <c r="H31" s="147"/>
      <c r="I31" s="147">
        <f t="shared" si="8"/>
        <v>1.23</v>
      </c>
      <c r="J31" s="140">
        <f t="shared" si="8"/>
        <v>0.01</v>
      </c>
      <c r="K31" s="139">
        <f t="shared" si="8"/>
        <v>20</v>
      </c>
      <c r="L31" s="141">
        <f t="shared" si="8"/>
        <v>31.536000000000001</v>
      </c>
      <c r="M31" s="138">
        <f t="shared" si="8"/>
        <v>0.15</v>
      </c>
      <c r="N31" s="142" t="str">
        <f t="shared" si="9"/>
        <v/>
      </c>
      <c r="O31" s="142" t="str">
        <f t="shared" si="9"/>
        <v/>
      </c>
      <c r="R31" s="158" t="s">
        <v>535</v>
      </c>
      <c r="S31" s="108" t="str">
        <f t="shared" si="10"/>
        <v>New commercial - PS Space Heat OIL Oil boiler water heater</v>
      </c>
      <c r="T31" s="108" t="s">
        <v>34</v>
      </c>
      <c r="U31" s="108" t="s">
        <v>1</v>
      </c>
      <c r="V31" s="134"/>
    </row>
    <row r="32" spans="1:26">
      <c r="A32" s="135" t="str">
        <f t="shared" si="3"/>
        <v>CWPSSOL_01_EBkp</v>
      </c>
      <c r="B32" s="137" t="str">
        <f t="shared" si="4"/>
        <v>New commercial - PS Space Heat SOL Solar water heater with electricity backup</v>
      </c>
      <c r="C32" s="137" t="str">
        <f t="shared" si="5"/>
        <v>COMELC, COMSOL</v>
      </c>
      <c r="D32" s="135" t="s">
        <v>364</v>
      </c>
      <c r="E32" s="138">
        <f t="shared" si="6"/>
        <v>0.93600000000000005</v>
      </c>
      <c r="F32" s="139">
        <f t="shared" si="7"/>
        <v>2013</v>
      </c>
      <c r="G32" s="147">
        <f t="shared" si="7"/>
        <v>1516.5137614678899</v>
      </c>
      <c r="H32" s="147"/>
      <c r="I32" s="147" t="str">
        <f t="shared" si="8"/>
        <v/>
      </c>
      <c r="J32" s="140">
        <f t="shared" si="8"/>
        <v>0.01</v>
      </c>
      <c r="K32" s="139">
        <f t="shared" si="8"/>
        <v>20</v>
      </c>
      <c r="L32" s="141">
        <f t="shared" si="8"/>
        <v>31.536000000000001</v>
      </c>
      <c r="M32" s="138">
        <f t="shared" si="8"/>
        <v>0.15</v>
      </c>
      <c r="N32" s="142" t="str">
        <f t="shared" si="9"/>
        <v/>
      </c>
      <c r="O32" s="142" t="str">
        <f t="shared" si="9"/>
        <v/>
      </c>
      <c r="R32" s="158" t="s">
        <v>536</v>
      </c>
      <c r="S32" s="108" t="str">
        <f t="shared" si="10"/>
        <v>New commercial - PS Space Heat SOL Solar water heater with electricity backup</v>
      </c>
      <c r="T32" s="108" t="s">
        <v>34</v>
      </c>
      <c r="U32" s="108" t="s">
        <v>1</v>
      </c>
      <c r="V32" s="134"/>
    </row>
    <row r="33" spans="1:22">
      <c r="A33" s="135" t="str">
        <f t="shared" si="3"/>
        <v>CWPSSOL_02_DBkp</v>
      </c>
      <c r="B33" s="137" t="str">
        <f t="shared" si="4"/>
        <v>New commercial - PS Space Heat SOL Solar water heater with diesel backup</v>
      </c>
      <c r="C33" s="137" t="str">
        <f t="shared" si="5"/>
        <v>COMOIL, COMSOL</v>
      </c>
      <c r="D33" s="135" t="s">
        <v>364</v>
      </c>
      <c r="E33" s="138">
        <f t="shared" si="6"/>
        <v>0.69299999999999995</v>
      </c>
      <c r="F33" s="139">
        <f t="shared" si="7"/>
        <v>2013</v>
      </c>
      <c r="G33" s="147">
        <f t="shared" si="7"/>
        <v>958.01834862385499</v>
      </c>
      <c r="H33" s="147"/>
      <c r="I33" s="147" t="str">
        <f t="shared" si="8"/>
        <v/>
      </c>
      <c r="J33" s="140">
        <f t="shared" si="8"/>
        <v>0.01</v>
      </c>
      <c r="K33" s="139">
        <f t="shared" si="8"/>
        <v>20</v>
      </c>
      <c r="L33" s="141">
        <f t="shared" si="8"/>
        <v>31.536000000000001</v>
      </c>
      <c r="M33" s="138">
        <f t="shared" si="8"/>
        <v>0.15</v>
      </c>
      <c r="N33" s="142" t="str">
        <f t="shared" si="9"/>
        <v/>
      </c>
      <c r="O33" s="142" t="str">
        <f t="shared" si="9"/>
        <v/>
      </c>
      <c r="R33" s="158" t="s">
        <v>537</v>
      </c>
      <c r="S33" s="108" t="str">
        <f t="shared" si="10"/>
        <v>New commercial - PS Space Heat SOL Solar water heater with diesel backup</v>
      </c>
      <c r="T33" s="108" t="s">
        <v>34</v>
      </c>
      <c r="U33" s="108" t="s">
        <v>1</v>
      </c>
      <c r="V33" s="134"/>
    </row>
    <row r="34" spans="1:22">
      <c r="A34" s="135" t="str">
        <f t="shared" si="3"/>
        <v>CWPSSOL_03_GBkp</v>
      </c>
      <c r="B34" s="137" t="str">
        <f t="shared" si="4"/>
        <v>New commercial - PS Space Heat SOL Solar water heater with gas backup</v>
      </c>
      <c r="C34" s="137" t="str">
        <f t="shared" si="5"/>
        <v>COMGAS, COMSOL</v>
      </c>
      <c r="D34" s="135" t="s">
        <v>364</v>
      </c>
      <c r="E34" s="138">
        <f t="shared" si="6"/>
        <v>0.69299999999999995</v>
      </c>
      <c r="F34" s="139">
        <f t="shared" si="7"/>
        <v>2013</v>
      </c>
      <c r="G34" s="147">
        <f t="shared" si="7"/>
        <v>968.47706422018598</v>
      </c>
      <c r="H34" s="147"/>
      <c r="I34" s="147" t="str">
        <f t="shared" si="8"/>
        <v/>
      </c>
      <c r="J34" s="140">
        <f t="shared" si="8"/>
        <v>0.01</v>
      </c>
      <c r="K34" s="139">
        <f t="shared" si="8"/>
        <v>20</v>
      </c>
      <c r="L34" s="141">
        <f t="shared" si="8"/>
        <v>31.536000000000001</v>
      </c>
      <c r="M34" s="138">
        <f t="shared" si="8"/>
        <v>0.15</v>
      </c>
      <c r="N34" s="142" t="str">
        <f t="shared" si="9"/>
        <v/>
      </c>
      <c r="O34" s="142" t="str">
        <f t="shared" si="9"/>
        <v/>
      </c>
      <c r="R34" s="158" t="s">
        <v>538</v>
      </c>
      <c r="S34" s="108" t="str">
        <f t="shared" si="10"/>
        <v>New commercial - PS Space Heat SOL Solar water heater with gas backup</v>
      </c>
      <c r="T34" s="108" t="s">
        <v>34</v>
      </c>
      <c r="U34" s="108" t="s">
        <v>1</v>
      </c>
      <c r="V34" s="134"/>
    </row>
    <row r="35" spans="1:22">
      <c r="R35" s="134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Q27"/>
  <sheetViews>
    <sheetView workbookViewId="0">
      <selection activeCell="B4" sqref="B4"/>
    </sheetView>
  </sheetViews>
  <sheetFormatPr defaultRowHeight="15"/>
  <cols>
    <col min="1" max="1" width="14.5703125" bestFit="1" customWidth="1"/>
    <col min="2" max="2" width="45.28515625" bestFit="1" customWidth="1"/>
    <col min="15" max="15" width="9.140625" customWidth="1"/>
  </cols>
  <sheetData>
    <row r="1" spans="1:17">
      <c r="B1" t="s">
        <v>84</v>
      </c>
      <c r="C1" t="s">
        <v>85</v>
      </c>
      <c r="D1" t="s">
        <v>281</v>
      </c>
      <c r="E1" t="s">
        <v>334</v>
      </c>
      <c r="F1" t="s">
        <v>334</v>
      </c>
      <c r="G1" t="s">
        <v>269</v>
      </c>
      <c r="H1" t="s">
        <v>86</v>
      </c>
      <c r="I1" t="s">
        <v>86</v>
      </c>
      <c r="J1" t="s">
        <v>87</v>
      </c>
      <c r="K1" t="s">
        <v>283</v>
      </c>
      <c r="L1" t="s">
        <v>278</v>
      </c>
    </row>
    <row r="2" spans="1:17">
      <c r="B2" t="s">
        <v>282</v>
      </c>
      <c r="C2">
        <v>2005</v>
      </c>
      <c r="D2">
        <v>2005</v>
      </c>
      <c r="E2">
        <v>2005</v>
      </c>
      <c r="F2">
        <v>2005</v>
      </c>
      <c r="G2">
        <v>2005</v>
      </c>
      <c r="H2">
        <v>2005</v>
      </c>
      <c r="I2">
        <v>2020</v>
      </c>
      <c r="J2">
        <v>2005</v>
      </c>
      <c r="K2">
        <v>2005</v>
      </c>
      <c r="L2" t="s">
        <v>280</v>
      </c>
    </row>
    <row r="3" spans="1:17">
      <c r="A3" t="s">
        <v>88</v>
      </c>
      <c r="B3" t="s">
        <v>347</v>
      </c>
      <c r="C3" t="s">
        <v>280</v>
      </c>
      <c r="D3" t="s">
        <v>280</v>
      </c>
      <c r="E3" t="s">
        <v>340</v>
      </c>
      <c r="F3" t="s">
        <v>335</v>
      </c>
      <c r="G3" t="s">
        <v>280</v>
      </c>
      <c r="H3" t="s">
        <v>280</v>
      </c>
      <c r="I3" t="s">
        <v>280</v>
      </c>
      <c r="J3" t="s">
        <v>280</v>
      </c>
      <c r="K3" t="s">
        <v>280</v>
      </c>
      <c r="L3" t="s">
        <v>280</v>
      </c>
      <c r="N3" t="s">
        <v>88</v>
      </c>
    </row>
    <row r="4" spans="1:17">
      <c r="A4" t="s">
        <v>155</v>
      </c>
      <c r="B4" s="1" t="str">
        <f>RIGHT(P4,LEN(P4)-2)</f>
        <v>Biomass boiler water heater - Large</v>
      </c>
      <c r="C4">
        <v>0.01</v>
      </c>
      <c r="D4">
        <v>0.45</v>
      </c>
      <c r="G4">
        <v>0.15</v>
      </c>
      <c r="H4">
        <v>164</v>
      </c>
      <c r="J4">
        <v>4</v>
      </c>
      <c r="K4">
        <v>20</v>
      </c>
      <c r="L4">
        <v>31.536000000000001</v>
      </c>
      <c r="N4" t="s">
        <v>245</v>
      </c>
      <c r="O4" s="1" t="str">
        <f t="shared" ref="O4" si="0">MID(N4,FIND("[",N4),FIND("]",N4))</f>
        <v>[ Biomass boiler water heater - Large ]</v>
      </c>
      <c r="P4" s="1" t="str">
        <f t="shared" ref="P4" si="1">LEFT(O4,LEN(O4)-2)</f>
        <v>[ Biomass boiler water heater - Large</v>
      </c>
    </row>
    <row r="5" spans="1:17">
      <c r="A5" t="s">
        <v>156</v>
      </c>
      <c r="B5" t="str">
        <f t="shared" ref="B5:B27" si="2">RIGHT(P5,LEN(P5)-2)</f>
        <v>Electric boiler water heater resistance - Large</v>
      </c>
      <c r="C5">
        <v>0.01</v>
      </c>
      <c r="D5">
        <v>0.84599999999999997</v>
      </c>
      <c r="G5">
        <v>0.15</v>
      </c>
      <c r="H5">
        <v>68</v>
      </c>
      <c r="J5">
        <v>1.64</v>
      </c>
      <c r="K5" s="1">
        <v>20</v>
      </c>
      <c r="L5">
        <v>31.536000000000001</v>
      </c>
      <c r="N5" t="s">
        <v>246</v>
      </c>
      <c r="O5" s="1" t="str">
        <f t="shared" ref="O5:O27" si="3">MID(N5,FIND("[",N5),FIND("]",N5))</f>
        <v>[ Electric boiler water heater resistance - Large ]</v>
      </c>
      <c r="P5" s="1" t="str">
        <f t="shared" ref="P5:P27" si="4">LEFT(O5,LEN(O5)-2)</f>
        <v>[ Electric boiler water heater resistance - Large</v>
      </c>
      <c r="Q5" s="1"/>
    </row>
    <row r="6" spans="1:17">
      <c r="A6" t="s">
        <v>157</v>
      </c>
      <c r="B6" t="str">
        <f t="shared" si="2"/>
        <v>Electric heat pump water heater - Large</v>
      </c>
      <c r="C6">
        <v>0.01</v>
      </c>
      <c r="D6">
        <v>0.9</v>
      </c>
      <c r="E6">
        <v>0.57264957264957295</v>
      </c>
      <c r="G6">
        <v>0.15</v>
      </c>
      <c r="H6" s="45">
        <v>65</v>
      </c>
      <c r="J6">
        <v>37</v>
      </c>
      <c r="K6">
        <v>20</v>
      </c>
      <c r="L6">
        <v>31.536000000000001</v>
      </c>
      <c r="N6" t="s">
        <v>247</v>
      </c>
      <c r="O6" s="1" t="str">
        <f t="shared" si="3"/>
        <v>[ Electric heat pump water heater - Large ]</v>
      </c>
      <c r="P6" s="1" t="str">
        <f t="shared" si="4"/>
        <v>[ Electric heat pump water heater - Large</v>
      </c>
      <c r="Q6" s="1"/>
    </row>
    <row r="7" spans="1:17">
      <c r="A7" t="s">
        <v>158</v>
      </c>
      <c r="B7" t="str">
        <f t="shared" si="2"/>
        <v>FC output to HotWater demand - Large</v>
      </c>
      <c r="C7">
        <v>0.01</v>
      </c>
      <c r="D7">
        <v>0.9</v>
      </c>
      <c r="G7">
        <v>0.15</v>
      </c>
      <c r="H7">
        <v>1E-3</v>
      </c>
      <c r="J7">
        <v>1E-3</v>
      </c>
      <c r="K7">
        <v>20</v>
      </c>
      <c r="L7">
        <v>31.536000000000001</v>
      </c>
      <c r="N7" t="s">
        <v>248</v>
      </c>
      <c r="O7" s="1" t="str">
        <f t="shared" si="3"/>
        <v>[ FC output to HotWater demand - Large ]</v>
      </c>
      <c r="P7" s="1" t="str">
        <f t="shared" si="4"/>
        <v>[ FC output to HotWater demand - Large</v>
      </c>
      <c r="Q7" s="1"/>
    </row>
    <row r="8" spans="1:17">
      <c r="A8" t="s">
        <v>159</v>
      </c>
      <c r="B8" t="str">
        <f t="shared" si="2"/>
        <v>Natural gas boiler water heater - Large</v>
      </c>
      <c r="C8">
        <v>0.01</v>
      </c>
      <c r="D8">
        <v>0.68400000000000005</v>
      </c>
      <c r="G8">
        <v>0.15</v>
      </c>
      <c r="H8">
        <v>62</v>
      </c>
      <c r="J8">
        <v>0.9</v>
      </c>
      <c r="K8">
        <v>20</v>
      </c>
      <c r="L8">
        <v>31.536000000000001</v>
      </c>
      <c r="N8" t="s">
        <v>249</v>
      </c>
      <c r="O8" s="1" t="str">
        <f t="shared" si="3"/>
        <v>[ Natural gas boiler water heater - Large ]</v>
      </c>
      <c r="P8" s="1" t="str">
        <f t="shared" si="4"/>
        <v>[ Natural gas boiler water heater - Large</v>
      </c>
      <c r="Q8" s="1"/>
    </row>
    <row r="9" spans="1:17">
      <c r="A9" t="s">
        <v>160</v>
      </c>
      <c r="B9" t="str">
        <f t="shared" si="2"/>
        <v>Geo Heat Exchanger water heater - Large</v>
      </c>
      <c r="C9">
        <v>0.01</v>
      </c>
      <c r="D9">
        <v>0.9</v>
      </c>
      <c r="G9">
        <v>0.15</v>
      </c>
      <c r="H9">
        <v>916</v>
      </c>
      <c r="J9">
        <v>18</v>
      </c>
      <c r="K9">
        <v>20</v>
      </c>
      <c r="L9">
        <v>31.536000000000001</v>
      </c>
      <c r="N9" t="s">
        <v>250</v>
      </c>
      <c r="O9" s="1" t="str">
        <f t="shared" si="3"/>
        <v>[ Geo Heat Exchanger water heater - Large ]</v>
      </c>
      <c r="P9" s="1" t="str">
        <f t="shared" si="4"/>
        <v>[ Geo Heat Exchanger water heater - Large</v>
      </c>
      <c r="Q9" s="1"/>
    </row>
    <row r="10" spans="1:17">
      <c r="A10" t="s">
        <v>161</v>
      </c>
      <c r="B10" t="str">
        <f t="shared" si="2"/>
        <v>LPG boiler water heater - Large</v>
      </c>
      <c r="C10">
        <v>0.01</v>
      </c>
      <c r="D10">
        <v>0.65700000000000003</v>
      </c>
      <c r="G10">
        <v>0.15</v>
      </c>
      <c r="H10">
        <v>54</v>
      </c>
      <c r="J10">
        <v>1</v>
      </c>
      <c r="K10">
        <v>20</v>
      </c>
      <c r="L10">
        <v>31.536000000000001</v>
      </c>
      <c r="N10" t="s">
        <v>251</v>
      </c>
      <c r="O10" s="1" t="str">
        <f t="shared" si="3"/>
        <v>[ LPG boiler water heater - Large ]</v>
      </c>
      <c r="P10" s="1" t="str">
        <f t="shared" si="4"/>
        <v>[ LPG boiler water heater - Large</v>
      </c>
      <c r="Q10" s="1"/>
    </row>
    <row r="11" spans="1:17">
      <c r="A11" t="s">
        <v>162</v>
      </c>
      <c r="B11" t="str">
        <f t="shared" si="2"/>
        <v>District heat exchanger water heatier - Large</v>
      </c>
      <c r="C11">
        <v>0.01</v>
      </c>
      <c r="D11">
        <v>0.79649999999999999</v>
      </c>
      <c r="G11">
        <v>0.15</v>
      </c>
      <c r="H11">
        <v>916</v>
      </c>
      <c r="J11">
        <v>18</v>
      </c>
      <c r="K11">
        <v>20</v>
      </c>
      <c r="L11">
        <v>31.536000000000001</v>
      </c>
      <c r="N11" t="s">
        <v>252</v>
      </c>
      <c r="O11" s="1" t="str">
        <f t="shared" si="3"/>
        <v>[ District heat exchanger water heatier - Large ]</v>
      </c>
      <c r="P11" s="1" t="str">
        <f t="shared" si="4"/>
        <v>[ District heat exchanger water heatier - Large</v>
      </c>
      <c r="Q11" s="1"/>
    </row>
    <row r="12" spans="1:17">
      <c r="A12" t="s">
        <v>163</v>
      </c>
      <c r="B12" t="str">
        <f t="shared" si="2"/>
        <v>Oil boiler water heater - Large</v>
      </c>
      <c r="C12">
        <v>0.01</v>
      </c>
      <c r="D12">
        <v>0.52200000000000002</v>
      </c>
      <c r="G12">
        <v>0.15</v>
      </c>
      <c r="H12">
        <v>62</v>
      </c>
      <c r="J12">
        <v>1.23</v>
      </c>
      <c r="K12">
        <v>20</v>
      </c>
      <c r="L12">
        <v>31.536000000000001</v>
      </c>
      <c r="N12" t="s">
        <v>253</v>
      </c>
      <c r="O12" s="1" t="str">
        <f t="shared" si="3"/>
        <v>[ Oil boiler water heater - Large ]</v>
      </c>
      <c r="P12" s="1" t="str">
        <f t="shared" si="4"/>
        <v>[ Oil boiler water heater - Large</v>
      </c>
      <c r="Q12" s="1"/>
    </row>
    <row r="13" spans="1:17">
      <c r="A13" t="s">
        <v>164</v>
      </c>
      <c r="B13" t="str">
        <f t="shared" si="2"/>
        <v>Solar water heater with electricity backup - Large</v>
      </c>
      <c r="C13">
        <v>0.01</v>
      </c>
      <c r="D13">
        <v>0.93600000000000005</v>
      </c>
      <c r="F13">
        <v>0.47</v>
      </c>
      <c r="G13">
        <v>0.15</v>
      </c>
      <c r="H13">
        <v>1516.5137614678899</v>
      </c>
      <c r="K13">
        <v>20</v>
      </c>
      <c r="L13">
        <v>31.536000000000001</v>
      </c>
      <c r="N13" t="s">
        <v>254</v>
      </c>
      <c r="O13" s="1" t="str">
        <f t="shared" si="3"/>
        <v>[ Solar water heater with electricity backup - Large ]</v>
      </c>
      <c r="P13" s="1" t="str">
        <f t="shared" si="4"/>
        <v>[ Solar water heater with electricity backup - Large</v>
      </c>
      <c r="Q13" s="1"/>
    </row>
    <row r="14" spans="1:17">
      <c r="A14" t="s">
        <v>165</v>
      </c>
      <c r="B14" t="str">
        <f t="shared" si="2"/>
        <v>Solar water heater with diesel backup - Large</v>
      </c>
      <c r="C14">
        <v>0.01</v>
      </c>
      <c r="D14">
        <v>0.69299999999999995</v>
      </c>
      <c r="F14">
        <v>0.47</v>
      </c>
      <c r="G14">
        <v>0.15</v>
      </c>
      <c r="H14">
        <v>958.01834862385499</v>
      </c>
      <c r="K14">
        <v>20</v>
      </c>
      <c r="L14">
        <v>31.536000000000001</v>
      </c>
      <c r="N14" t="s">
        <v>255</v>
      </c>
      <c r="O14" s="1" t="str">
        <f t="shared" si="3"/>
        <v>[ Solar water heater with diesel backup - Large ]</v>
      </c>
      <c r="P14" s="1" t="str">
        <f t="shared" si="4"/>
        <v>[ Solar water heater with diesel backup - Large</v>
      </c>
      <c r="Q14" s="1"/>
    </row>
    <row r="15" spans="1:17">
      <c r="A15" t="s">
        <v>166</v>
      </c>
      <c r="B15" t="str">
        <f t="shared" si="2"/>
        <v>Solar water heater with gas backup - Large</v>
      </c>
      <c r="C15">
        <v>0.01</v>
      </c>
      <c r="D15">
        <v>0.69299999999999995</v>
      </c>
      <c r="F15">
        <v>0.47</v>
      </c>
      <c r="G15">
        <v>0.15</v>
      </c>
      <c r="H15">
        <v>968.47706422018598</v>
      </c>
      <c r="K15">
        <v>20</v>
      </c>
      <c r="L15">
        <v>31.536000000000001</v>
      </c>
      <c r="N15" t="s">
        <v>256</v>
      </c>
      <c r="O15" s="1" t="str">
        <f t="shared" si="3"/>
        <v>[ Solar water heater with gas backup - Large ]</v>
      </c>
      <c r="P15" s="1" t="str">
        <f t="shared" si="4"/>
        <v>[ Solar water heater with gas backup - Large</v>
      </c>
      <c r="Q15" s="1"/>
    </row>
    <row r="16" spans="1:17">
      <c r="A16" s="43" t="s">
        <v>167</v>
      </c>
      <c r="B16" s="43" t="str">
        <f t="shared" si="2"/>
        <v>Biomass boiler water heater - Small</v>
      </c>
      <c r="C16" s="43">
        <v>0.01</v>
      </c>
      <c r="D16" s="43">
        <v>0.45</v>
      </c>
      <c r="E16" s="43"/>
      <c r="F16" s="43"/>
      <c r="G16" s="43">
        <v>0.15</v>
      </c>
      <c r="H16" s="43">
        <v>164</v>
      </c>
      <c r="I16" s="43"/>
      <c r="J16" s="43">
        <v>4</v>
      </c>
      <c r="K16" s="43">
        <v>20</v>
      </c>
      <c r="L16" s="43">
        <v>31.536000000000001</v>
      </c>
      <c r="N16" t="s">
        <v>257</v>
      </c>
      <c r="O16" s="1" t="str">
        <f t="shared" si="3"/>
        <v>[ Biomass boiler water heater - Small ]</v>
      </c>
      <c r="P16" s="1" t="str">
        <f t="shared" si="4"/>
        <v>[ Biomass boiler water heater - Small</v>
      </c>
      <c r="Q16" s="1"/>
    </row>
    <row r="17" spans="1:17">
      <c r="A17" s="43" t="s">
        <v>168</v>
      </c>
      <c r="B17" s="43" t="str">
        <f t="shared" si="2"/>
        <v>Electric boiler water heater resistance - Small</v>
      </c>
      <c r="C17" s="43">
        <v>0.01</v>
      </c>
      <c r="D17" s="43">
        <v>0.84599999999999997</v>
      </c>
      <c r="E17" s="43"/>
      <c r="F17" s="43"/>
      <c r="G17" s="43">
        <v>0.15</v>
      </c>
      <c r="H17" s="43">
        <v>65</v>
      </c>
      <c r="I17" s="43"/>
      <c r="J17" s="43">
        <v>1.64</v>
      </c>
      <c r="K17" s="43">
        <v>20</v>
      </c>
      <c r="L17" s="43">
        <v>31.536000000000001</v>
      </c>
      <c r="N17" t="s">
        <v>258</v>
      </c>
      <c r="O17" s="1" t="str">
        <f t="shared" si="3"/>
        <v>[ Electric boiler water heater resistance - Small ]</v>
      </c>
      <c r="P17" s="1" t="str">
        <f t="shared" si="4"/>
        <v>[ Electric boiler water heater resistance - Small</v>
      </c>
      <c r="Q17" s="1"/>
    </row>
    <row r="18" spans="1:17">
      <c r="A18" s="43" t="s">
        <v>169</v>
      </c>
      <c r="B18" s="43" t="str">
        <f t="shared" si="2"/>
        <v>Electric heat pump water heater - Small</v>
      </c>
      <c r="C18" s="43">
        <v>0.01</v>
      </c>
      <c r="D18" s="43">
        <v>0.9</v>
      </c>
      <c r="E18" s="43">
        <v>0.57264957264957295</v>
      </c>
      <c r="F18" s="43"/>
      <c r="G18" s="43">
        <v>0.15</v>
      </c>
      <c r="H18" s="105">
        <v>65</v>
      </c>
      <c r="I18" s="43"/>
      <c r="J18" s="43">
        <v>37</v>
      </c>
      <c r="K18" s="43">
        <v>20</v>
      </c>
      <c r="L18" s="43">
        <v>31.536000000000001</v>
      </c>
      <c r="N18" t="s">
        <v>259</v>
      </c>
      <c r="O18" s="1" t="str">
        <f t="shared" si="3"/>
        <v>[ Electric heat pump water heater - Small ]</v>
      </c>
      <c r="P18" s="1" t="str">
        <f t="shared" si="4"/>
        <v>[ Electric heat pump water heater - Small</v>
      </c>
      <c r="Q18" s="1"/>
    </row>
    <row r="19" spans="1:17">
      <c r="A19" s="43" t="s">
        <v>170</v>
      </c>
      <c r="B19" s="43" t="str">
        <f t="shared" si="2"/>
        <v>FC output to HotWater demand - Small</v>
      </c>
      <c r="C19" s="43">
        <v>0.01</v>
      </c>
      <c r="D19" s="43">
        <v>0.9</v>
      </c>
      <c r="E19" s="43"/>
      <c r="F19" s="43"/>
      <c r="G19" s="43">
        <v>0.15</v>
      </c>
      <c r="H19" s="43">
        <v>1E-3</v>
      </c>
      <c r="I19" s="43"/>
      <c r="J19" s="43">
        <v>1E-3</v>
      </c>
      <c r="K19" s="43">
        <v>20</v>
      </c>
      <c r="L19" s="43">
        <v>31.536000000000001</v>
      </c>
      <c r="N19" t="s">
        <v>260</v>
      </c>
      <c r="O19" s="1" t="str">
        <f t="shared" si="3"/>
        <v>[ FC output to HotWater demand - Small ]</v>
      </c>
      <c r="P19" s="1" t="str">
        <f t="shared" si="4"/>
        <v>[ FC output to HotWater demand - Small</v>
      </c>
      <c r="Q19" s="1"/>
    </row>
    <row r="20" spans="1:17">
      <c r="A20" s="43" t="s">
        <v>171</v>
      </c>
      <c r="B20" s="43" t="str">
        <f t="shared" si="2"/>
        <v>Natural gas boiler water heater - Small</v>
      </c>
      <c r="C20" s="43">
        <v>0.01</v>
      </c>
      <c r="D20" s="43">
        <v>0.68400000000000005</v>
      </c>
      <c r="E20" s="43"/>
      <c r="F20" s="43"/>
      <c r="G20" s="43">
        <v>0.15</v>
      </c>
      <c r="H20" s="43">
        <v>62</v>
      </c>
      <c r="I20" s="43"/>
      <c r="J20" s="43">
        <v>0.9</v>
      </c>
      <c r="K20" s="43">
        <v>20</v>
      </c>
      <c r="L20" s="43">
        <v>31.536000000000001</v>
      </c>
      <c r="N20" t="s">
        <v>261</v>
      </c>
      <c r="O20" s="1" t="str">
        <f t="shared" si="3"/>
        <v>[ Natural gas boiler water heater - Small ]</v>
      </c>
      <c r="P20" s="1" t="str">
        <f t="shared" si="4"/>
        <v>[ Natural gas boiler water heater - Small</v>
      </c>
      <c r="Q20" s="1"/>
    </row>
    <row r="21" spans="1:17">
      <c r="A21" s="43" t="s">
        <v>172</v>
      </c>
      <c r="B21" s="43" t="str">
        <f t="shared" si="2"/>
        <v>Geo Heat Exchanger water heater - Small</v>
      </c>
      <c r="C21" s="43">
        <v>0.01</v>
      </c>
      <c r="D21" s="43">
        <v>0.9</v>
      </c>
      <c r="E21" s="43"/>
      <c r="F21" s="43"/>
      <c r="G21" s="43">
        <v>0.15</v>
      </c>
      <c r="H21" s="43">
        <v>916</v>
      </c>
      <c r="I21" s="43"/>
      <c r="J21" s="43">
        <v>18</v>
      </c>
      <c r="K21" s="43">
        <v>20</v>
      </c>
      <c r="L21" s="43">
        <v>31.536000000000001</v>
      </c>
      <c r="N21" t="s">
        <v>262</v>
      </c>
      <c r="O21" s="1" t="str">
        <f t="shared" si="3"/>
        <v>[ Geo Heat Exchanger water heater - Small ]</v>
      </c>
      <c r="P21" s="1" t="str">
        <f t="shared" si="4"/>
        <v>[ Geo Heat Exchanger water heater - Small</v>
      </c>
      <c r="Q21" s="1"/>
    </row>
    <row r="22" spans="1:17">
      <c r="A22" s="43" t="s">
        <v>173</v>
      </c>
      <c r="B22" s="43" t="str">
        <f t="shared" si="2"/>
        <v>LPG boiler water heater - Small</v>
      </c>
      <c r="C22" s="43">
        <v>0.01</v>
      </c>
      <c r="D22" s="43">
        <v>0.65700000000000003</v>
      </c>
      <c r="E22" s="43"/>
      <c r="F22" s="43"/>
      <c r="G22" s="43">
        <v>0.15</v>
      </c>
      <c r="H22" s="43">
        <v>54</v>
      </c>
      <c r="I22" s="43"/>
      <c r="J22" s="43">
        <v>1</v>
      </c>
      <c r="K22" s="43">
        <v>20</v>
      </c>
      <c r="L22" s="43">
        <v>31.536000000000001</v>
      </c>
      <c r="N22" t="s">
        <v>263</v>
      </c>
      <c r="O22" s="1" t="str">
        <f t="shared" si="3"/>
        <v>[ LPG boiler water heater - Small ]</v>
      </c>
      <c r="P22" s="1" t="str">
        <f t="shared" si="4"/>
        <v>[ LPG boiler water heater - Small</v>
      </c>
      <c r="Q22" s="1"/>
    </row>
    <row r="23" spans="1:17">
      <c r="A23" s="43" t="s">
        <v>174</v>
      </c>
      <c r="B23" s="43" t="str">
        <f t="shared" si="2"/>
        <v>District heat exchanger water heatier - Small</v>
      </c>
      <c r="C23" s="43">
        <v>0.01</v>
      </c>
      <c r="D23" s="43">
        <v>0.79649999999999999</v>
      </c>
      <c r="E23" s="43"/>
      <c r="F23" s="43"/>
      <c r="G23" s="43">
        <v>0.15</v>
      </c>
      <c r="H23" s="43">
        <v>916</v>
      </c>
      <c r="I23" s="43"/>
      <c r="J23" s="43">
        <v>18</v>
      </c>
      <c r="K23" s="43">
        <v>20</v>
      </c>
      <c r="L23" s="43">
        <v>31.536000000000001</v>
      </c>
      <c r="N23" t="s">
        <v>264</v>
      </c>
      <c r="O23" s="1" t="str">
        <f t="shared" si="3"/>
        <v>[ District heat exchanger water heatier - Small ]</v>
      </c>
      <c r="P23" s="1" t="str">
        <f t="shared" si="4"/>
        <v>[ District heat exchanger water heatier - Small</v>
      </c>
      <c r="Q23" s="1"/>
    </row>
    <row r="24" spans="1:17">
      <c r="A24" s="43" t="s">
        <v>175</v>
      </c>
      <c r="B24" s="43" t="str">
        <f t="shared" si="2"/>
        <v>Oil boiler water heater - Small</v>
      </c>
      <c r="C24" s="43">
        <v>0.01</v>
      </c>
      <c r="D24" s="43">
        <v>0.52200000000000002</v>
      </c>
      <c r="E24" s="43"/>
      <c r="F24" s="43"/>
      <c r="G24" s="43">
        <v>0.15</v>
      </c>
      <c r="H24" s="43">
        <v>62</v>
      </c>
      <c r="I24" s="43"/>
      <c r="J24" s="43">
        <v>1.23</v>
      </c>
      <c r="K24" s="43">
        <v>20</v>
      </c>
      <c r="L24" s="43">
        <v>31.536000000000001</v>
      </c>
      <c r="N24" t="s">
        <v>265</v>
      </c>
      <c r="O24" s="1" t="str">
        <f t="shared" si="3"/>
        <v>[ Oil boiler water heater - Small ]</v>
      </c>
      <c r="P24" s="1" t="str">
        <f t="shared" si="4"/>
        <v>[ Oil boiler water heater - Small</v>
      </c>
      <c r="Q24" s="1"/>
    </row>
    <row r="25" spans="1:17">
      <c r="A25" s="43" t="s">
        <v>176</v>
      </c>
      <c r="B25" s="43" t="str">
        <f t="shared" si="2"/>
        <v>Solar water heater with electricity backup - Small</v>
      </c>
      <c r="C25" s="43">
        <v>0.01</v>
      </c>
      <c r="D25" s="43">
        <v>0.93600000000000005</v>
      </c>
      <c r="E25" s="43"/>
      <c r="F25" s="43"/>
      <c r="G25" s="43">
        <v>0.15</v>
      </c>
      <c r="H25" s="43">
        <v>1516.5137614678899</v>
      </c>
      <c r="I25" s="43">
        <v>1420.2935779816501</v>
      </c>
      <c r="J25" s="43"/>
      <c r="K25" s="43">
        <v>20</v>
      </c>
      <c r="L25" s="43">
        <v>31.536000000000001</v>
      </c>
      <c r="N25" t="s">
        <v>266</v>
      </c>
      <c r="O25" s="1" t="str">
        <f t="shared" si="3"/>
        <v>[ Solar water heater with electricity backup - Small ]</v>
      </c>
      <c r="P25" s="1" t="str">
        <f t="shared" si="4"/>
        <v>[ Solar water heater with electricity backup - Small</v>
      </c>
      <c r="Q25" s="1"/>
    </row>
    <row r="26" spans="1:17">
      <c r="A26" s="43" t="s">
        <v>177</v>
      </c>
      <c r="B26" s="43" t="str">
        <f t="shared" si="2"/>
        <v>Solar water heater with diesel backup - Small</v>
      </c>
      <c r="C26" s="43">
        <v>0.01</v>
      </c>
      <c r="D26" s="43">
        <v>0.69299999999999995</v>
      </c>
      <c r="E26" s="43"/>
      <c r="F26" s="43"/>
      <c r="G26" s="43">
        <v>0.15</v>
      </c>
      <c r="H26" s="43">
        <v>958.01834862385499</v>
      </c>
      <c r="I26" s="43">
        <v>766.62385321101101</v>
      </c>
      <c r="J26" s="43"/>
      <c r="K26" s="43">
        <v>20</v>
      </c>
      <c r="L26" s="43">
        <v>31.536000000000001</v>
      </c>
      <c r="N26" t="s">
        <v>267</v>
      </c>
      <c r="O26" s="1" t="str">
        <f t="shared" si="3"/>
        <v>[ Solar water heater with diesel backup - Small ]</v>
      </c>
      <c r="P26" s="1" t="str">
        <f t="shared" si="4"/>
        <v>[ Solar water heater with diesel backup - Small</v>
      </c>
      <c r="Q26" s="1"/>
    </row>
    <row r="27" spans="1:17">
      <c r="A27" s="43" t="s">
        <v>178</v>
      </c>
      <c r="B27" s="43" t="str">
        <f t="shared" si="2"/>
        <v>Solar water heater with gas backup - Small</v>
      </c>
      <c r="C27" s="43">
        <v>0.01</v>
      </c>
      <c r="D27" s="43">
        <v>0.69299999999999995</v>
      </c>
      <c r="E27" s="43"/>
      <c r="F27" s="43"/>
      <c r="G27" s="43">
        <v>0.15</v>
      </c>
      <c r="H27" s="43">
        <v>968.47706422018598</v>
      </c>
      <c r="I27" s="43">
        <v>872.25688073394701</v>
      </c>
      <c r="J27" s="43"/>
      <c r="K27" s="43">
        <v>20</v>
      </c>
      <c r="L27" s="43">
        <v>31.536000000000001</v>
      </c>
      <c r="N27" t="s">
        <v>268</v>
      </c>
      <c r="O27" s="1" t="str">
        <f t="shared" si="3"/>
        <v>[ Solar water heater with gas backup - Small ]</v>
      </c>
      <c r="P27" s="1" t="str">
        <f t="shared" si="4"/>
        <v>[ Solar water heater with gas backup - Small</v>
      </c>
      <c r="Q27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AF24"/>
  <sheetViews>
    <sheetView zoomScale="85" zoomScaleNormal="85" workbookViewId="0">
      <selection sqref="A1:XFD1048576"/>
    </sheetView>
  </sheetViews>
  <sheetFormatPr defaultRowHeight="15"/>
  <cols>
    <col min="1" max="1" width="22.5703125" style="108" customWidth="1"/>
    <col min="2" max="2" width="76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7" width="9.140625" style="108" customWidth="1"/>
    <col min="8" max="12" width="9.140625" style="108"/>
    <col min="13" max="13" width="3.5703125" style="108" customWidth="1"/>
    <col min="14" max="14" width="12.42578125" style="108" bestFit="1" customWidth="1"/>
    <col min="15" max="15" width="15.7109375" style="108" bestFit="1" customWidth="1"/>
    <col min="16" max="16" width="76" style="108" bestFit="1" customWidth="1"/>
    <col min="17" max="18" width="9.140625" style="108"/>
    <col min="19" max="19" width="12.28515625" style="108" bestFit="1" customWidth="1"/>
    <col min="20" max="20" width="10.28515625" style="108" bestFit="1" customWidth="1"/>
    <col min="21" max="24" width="9.140625" style="108"/>
    <col min="25" max="25" width="15.140625" style="108" bestFit="1" customWidth="1"/>
    <col min="26" max="26" width="11.5703125" style="108" bestFit="1" customWidth="1"/>
    <col min="27" max="27" width="18" style="108" bestFit="1" customWidth="1"/>
    <col min="28" max="28" width="9.140625" style="108"/>
    <col min="29" max="29" width="13" style="108" bestFit="1" customWidth="1"/>
    <col min="30" max="30" width="13.5703125" style="108" bestFit="1" customWidth="1"/>
    <col min="31" max="31" width="11.42578125" style="108" bestFit="1" customWidth="1"/>
    <col min="32" max="32" width="10.140625" style="108" bestFit="1" customWidth="1"/>
    <col min="33" max="16384" width="9.140625" style="108"/>
  </cols>
  <sheetData>
    <row r="1" spans="1:32" ht="23.25">
      <c r="A1" s="46" t="s">
        <v>379</v>
      </c>
      <c r="B1" s="107"/>
    </row>
    <row r="2" spans="1:32">
      <c r="A2" s="108" t="s">
        <v>36</v>
      </c>
      <c r="D2" s="109"/>
      <c r="E2" s="109"/>
      <c r="F2" s="110"/>
      <c r="G2" s="110"/>
    </row>
    <row r="3" spans="1:32">
      <c r="D3" s="111" t="s">
        <v>83</v>
      </c>
      <c r="E3" s="109"/>
      <c r="F3" s="110"/>
      <c r="G3" s="110"/>
      <c r="N3" s="111" t="s">
        <v>17</v>
      </c>
      <c r="O3" s="112"/>
      <c r="P3" s="113"/>
      <c r="Q3" s="113"/>
      <c r="R3" s="113"/>
      <c r="S3" s="113"/>
      <c r="T3" s="113"/>
      <c r="U3" s="113"/>
    </row>
    <row r="4" spans="1:32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8</v>
      </c>
      <c r="I4" s="117" t="s">
        <v>9</v>
      </c>
      <c r="J4" s="117" t="s">
        <v>10</v>
      </c>
      <c r="K4" s="117" t="s">
        <v>12</v>
      </c>
      <c r="L4" s="117" t="s">
        <v>6</v>
      </c>
      <c r="N4" s="115" t="s">
        <v>18</v>
      </c>
      <c r="O4" s="115" t="s">
        <v>2</v>
      </c>
      <c r="P4" s="115" t="s">
        <v>19</v>
      </c>
      <c r="Q4" s="115" t="s">
        <v>20</v>
      </c>
      <c r="R4" s="115" t="s">
        <v>21</v>
      </c>
      <c r="S4" s="115" t="s">
        <v>22</v>
      </c>
      <c r="T4" s="115" t="s">
        <v>23</v>
      </c>
      <c r="U4" s="115" t="s">
        <v>24</v>
      </c>
    </row>
    <row r="5" spans="1:32" ht="38.25" customHeight="1">
      <c r="A5" s="118" t="s">
        <v>13</v>
      </c>
      <c r="B5" s="118" t="s">
        <v>14</v>
      </c>
      <c r="C5" s="118" t="s">
        <v>15</v>
      </c>
      <c r="D5" s="118" t="s">
        <v>16</v>
      </c>
      <c r="E5" s="58" t="s">
        <v>376</v>
      </c>
      <c r="F5" s="120"/>
      <c r="G5" s="121" t="s">
        <v>321</v>
      </c>
      <c r="H5" s="121" t="s">
        <v>322</v>
      </c>
      <c r="I5" s="122" t="s">
        <v>323</v>
      </c>
      <c r="J5" s="120" t="s">
        <v>31</v>
      </c>
      <c r="K5" s="120"/>
      <c r="L5" s="123" t="s">
        <v>0</v>
      </c>
      <c r="N5" s="125" t="s">
        <v>25</v>
      </c>
      <c r="O5" s="125" t="s">
        <v>26</v>
      </c>
      <c r="P5" s="125" t="s">
        <v>14</v>
      </c>
      <c r="Q5" s="125" t="s">
        <v>27</v>
      </c>
      <c r="R5" s="125" t="s">
        <v>28</v>
      </c>
      <c r="S5" s="125" t="s">
        <v>35</v>
      </c>
      <c r="T5" s="125" t="s">
        <v>29</v>
      </c>
      <c r="U5" s="125" t="s">
        <v>30</v>
      </c>
    </row>
    <row r="6" spans="1:32">
      <c r="A6" s="126" t="str">
        <f t="shared" ref="A6:B12" si="0">O6</f>
        <v>CCCSELC_01_Roo</v>
      </c>
      <c r="B6" s="126" t="str">
        <f t="shared" si="0"/>
        <v>New commercial - CS Water Heat ELC Room air-conditioner</v>
      </c>
      <c r="C6" s="126" t="s">
        <v>309</v>
      </c>
      <c r="D6" s="162" t="s">
        <v>377</v>
      </c>
      <c r="E6" s="160">
        <f>Raw_CC!F10</f>
        <v>3.2</v>
      </c>
      <c r="F6" s="129">
        <v>2013</v>
      </c>
      <c r="G6" s="130">
        <f>Raw_CC!H10</f>
        <v>92</v>
      </c>
      <c r="H6" s="130">
        <f>Raw_CC!J10</f>
        <v>2</v>
      </c>
      <c r="I6" s="131">
        <f>Raw_CC!E10</f>
        <v>0.01</v>
      </c>
      <c r="J6" s="129">
        <f>Raw_CC!K10</f>
        <v>10</v>
      </c>
      <c r="K6" s="132">
        <f>Raw_CC!C10</f>
        <v>6.3071999999999999</v>
      </c>
      <c r="L6" s="128">
        <f>Raw_CC!G10</f>
        <v>0.15</v>
      </c>
      <c r="N6" s="108" t="s">
        <v>286</v>
      </c>
      <c r="O6" s="158" t="s">
        <v>539</v>
      </c>
      <c r="P6" s="108" t="str">
        <f t="shared" ref="P6:P12" si="1">"New commercial - CS Water Heat "&amp;RIGHT(C6,3)&amp;" "&amp;W6</f>
        <v>New commercial - CS Water Heat ELC Room air-conditioner</v>
      </c>
      <c r="Q6" s="108" t="s">
        <v>34</v>
      </c>
      <c r="R6" s="108" t="s">
        <v>1</v>
      </c>
      <c r="S6" s="134"/>
      <c r="W6" s="108" t="s">
        <v>369</v>
      </c>
    </row>
    <row r="7" spans="1:32">
      <c r="A7" s="135" t="str">
        <f t="shared" si="0"/>
        <v>CCCSELC_02_Fan</v>
      </c>
      <c r="B7" s="136" t="str">
        <f t="shared" si="0"/>
        <v>New commercial - CS Water Heat ELC Air fans</v>
      </c>
      <c r="C7" s="137" t="s">
        <v>309</v>
      </c>
      <c r="D7" s="135" t="s">
        <v>377</v>
      </c>
      <c r="E7" s="161">
        <f>Raw_CC!F11</f>
        <v>3.2</v>
      </c>
      <c r="F7" s="139">
        <v>2013</v>
      </c>
      <c r="G7" s="130">
        <f>Raw_CC!H11</f>
        <v>135</v>
      </c>
      <c r="H7" s="130">
        <f>Raw_CC!J11</f>
        <v>2</v>
      </c>
      <c r="I7" s="140">
        <f>Raw_CC!E11</f>
        <v>0.01</v>
      </c>
      <c r="J7" s="139">
        <f>Raw_CC!K11</f>
        <v>10</v>
      </c>
      <c r="K7" s="141">
        <f>Raw_CC!C11</f>
        <v>6.3071999999999999</v>
      </c>
      <c r="L7" s="138">
        <f>Raw_CC!G11</f>
        <v>0.15</v>
      </c>
      <c r="O7" s="158" t="s">
        <v>540</v>
      </c>
      <c r="P7" s="108" t="str">
        <f t="shared" si="1"/>
        <v>New commercial - CS Water Heat ELC Air fans</v>
      </c>
      <c r="Q7" s="108" t="s">
        <v>34</v>
      </c>
      <c r="R7" s="108" t="s">
        <v>1</v>
      </c>
      <c r="S7" s="134"/>
      <c r="W7" s="108" t="s">
        <v>370</v>
      </c>
    </row>
    <row r="8" spans="1:32">
      <c r="A8" s="135" t="str">
        <f t="shared" si="0"/>
        <v>CCCSELC_03_Cen</v>
      </c>
      <c r="B8" s="136" t="str">
        <f t="shared" si="0"/>
        <v>New commercial - CS Water Heat ELC Roof-top central electric chiller</v>
      </c>
      <c r="C8" s="137" t="s">
        <v>309</v>
      </c>
      <c r="D8" s="135" t="s">
        <v>377</v>
      </c>
      <c r="E8" s="161">
        <f>Raw_CC!F12</f>
        <v>3.2</v>
      </c>
      <c r="F8" s="139">
        <v>2013</v>
      </c>
      <c r="G8" s="130">
        <f>Raw_CC!H12</f>
        <v>81</v>
      </c>
      <c r="H8" s="130">
        <f>Raw_CC!J12</f>
        <v>5</v>
      </c>
      <c r="I8" s="140">
        <f>Raw_CC!E12</f>
        <v>0.01</v>
      </c>
      <c r="J8" s="139">
        <f>Raw_CC!K12</f>
        <v>10</v>
      </c>
      <c r="K8" s="141">
        <f>Raw_CC!C12</f>
        <v>6.3071999999999999</v>
      </c>
      <c r="L8" s="138">
        <f>Raw_CC!G12</f>
        <v>0.15</v>
      </c>
      <c r="O8" s="158" t="s">
        <v>541</v>
      </c>
      <c r="P8" s="108" t="str">
        <f t="shared" si="1"/>
        <v>New commercial - CS Water Heat ELC Roof-top central electric chiller</v>
      </c>
      <c r="Q8" s="108" t="s">
        <v>34</v>
      </c>
      <c r="R8" s="108" t="s">
        <v>1</v>
      </c>
      <c r="S8" s="134"/>
      <c r="W8" s="108" t="s">
        <v>371</v>
      </c>
      <c r="Z8" s="143"/>
    </row>
    <row r="9" spans="1:32">
      <c r="A9" s="135" t="str">
        <f t="shared" si="0"/>
        <v>CCCSELC_04_Cen</v>
      </c>
      <c r="B9" s="136" t="str">
        <f t="shared" si="0"/>
        <v>New commercial - CS Water Heat ELC Centralized electrical air conditioner</v>
      </c>
      <c r="C9" s="137" t="s">
        <v>309</v>
      </c>
      <c r="D9" s="135" t="s">
        <v>377</v>
      </c>
      <c r="E9" s="161">
        <f>Raw_CC!F13</f>
        <v>3.2</v>
      </c>
      <c r="F9" s="139">
        <v>2013</v>
      </c>
      <c r="G9" s="130">
        <f>Raw_CC!H13</f>
        <v>734</v>
      </c>
      <c r="H9" s="130">
        <f>Raw_CC!J13</f>
        <v>23.42</v>
      </c>
      <c r="I9" s="140">
        <f>Raw_CC!E13</f>
        <v>0.01</v>
      </c>
      <c r="J9" s="139">
        <f>Raw_CC!K13</f>
        <v>15</v>
      </c>
      <c r="K9" s="141">
        <f>Raw_CC!C13</f>
        <v>31.536000000000001</v>
      </c>
      <c r="L9" s="138">
        <f>Raw_CC!G13</f>
        <v>0.15</v>
      </c>
      <c r="O9" s="158" t="s">
        <v>542</v>
      </c>
      <c r="P9" s="108" t="str">
        <f t="shared" si="1"/>
        <v>New commercial - CS Water Heat ELC Centralized electrical air conditioner</v>
      </c>
      <c r="Q9" s="108" t="s">
        <v>34</v>
      </c>
      <c r="R9" s="108" t="s">
        <v>1</v>
      </c>
      <c r="S9" s="134"/>
      <c r="W9" s="108" t="s">
        <v>372</v>
      </c>
      <c r="Z9" s="144"/>
    </row>
    <row r="10" spans="1:32">
      <c r="A10" s="135" t="str">
        <f t="shared" si="0"/>
        <v>CCCSELC_05_HP</v>
      </c>
      <c r="B10" s="136" t="str">
        <f t="shared" si="0"/>
        <v>New commercial - CS Water Heat ELC Non-reversible electricity heat pump</v>
      </c>
      <c r="C10" s="137" t="s">
        <v>309</v>
      </c>
      <c r="D10" s="135" t="s">
        <v>377</v>
      </c>
      <c r="E10" s="161">
        <f>Raw_CC!F14</f>
        <v>3.2</v>
      </c>
      <c r="F10" s="139">
        <v>2013</v>
      </c>
      <c r="G10" s="130">
        <f>Raw_CC!H14</f>
        <v>242</v>
      </c>
      <c r="H10" s="130">
        <f>Raw_CC!J14</f>
        <v>5</v>
      </c>
      <c r="I10" s="140">
        <f>Raw_CC!E14</f>
        <v>0.01</v>
      </c>
      <c r="J10" s="139">
        <f>Raw_CC!K14</f>
        <v>15</v>
      </c>
      <c r="K10" s="141">
        <f>Raw_CC!C14</f>
        <v>31.536000000000001</v>
      </c>
      <c r="L10" s="138">
        <f>Raw_CC!G14</f>
        <v>0.15</v>
      </c>
      <c r="O10" s="158" t="s">
        <v>543</v>
      </c>
      <c r="P10" s="108" t="str">
        <f t="shared" si="1"/>
        <v>New commercial - CS Water Heat ELC Non-reversible electricity heat pump</v>
      </c>
      <c r="Q10" s="108" t="s">
        <v>34</v>
      </c>
      <c r="R10" s="108" t="s">
        <v>1</v>
      </c>
      <c r="S10" s="134"/>
      <c r="W10" s="108" t="s">
        <v>373</v>
      </c>
    </row>
    <row r="11" spans="1:32">
      <c r="A11" s="135" t="str">
        <f t="shared" si="0"/>
        <v>CCCSGAS_01_Cen</v>
      </c>
      <c r="B11" s="136" t="str">
        <f t="shared" si="0"/>
        <v>New commercial - CS Water Heat GAS Centralized gas air conditioner</v>
      </c>
      <c r="C11" s="159" t="s">
        <v>312</v>
      </c>
      <c r="D11" s="135" t="s">
        <v>377</v>
      </c>
      <c r="E11" s="161">
        <f>Raw_CC!F15</f>
        <v>4.41</v>
      </c>
      <c r="F11" s="139">
        <v>2013</v>
      </c>
      <c r="G11" s="130">
        <f>Raw_CC!H15</f>
        <v>1724</v>
      </c>
      <c r="H11" s="130">
        <f>Raw_CC!J15</f>
        <v>41.05</v>
      </c>
      <c r="I11" s="140">
        <f>Raw_CC!E15</f>
        <v>0.01</v>
      </c>
      <c r="J11" s="139">
        <f>Raw_CC!K15</f>
        <v>15</v>
      </c>
      <c r="K11" s="141">
        <f>Raw_CC!C15</f>
        <v>31.536000000000001</v>
      </c>
      <c r="L11" s="138">
        <f>Raw_CC!G15</f>
        <v>0.15</v>
      </c>
      <c r="O11" s="158" t="s">
        <v>544</v>
      </c>
      <c r="P11" s="108" t="str">
        <f t="shared" si="1"/>
        <v>New commercial - CS Water Heat GAS Centralized gas air conditioner</v>
      </c>
      <c r="Q11" s="108" t="s">
        <v>34</v>
      </c>
      <c r="R11" s="108" t="s">
        <v>1</v>
      </c>
      <c r="S11" s="134"/>
      <c r="W11" s="108" t="s">
        <v>374</v>
      </c>
      <c r="Y11" s="145"/>
      <c r="Z11" s="146"/>
      <c r="AA11" s="145"/>
      <c r="AB11" s="145"/>
      <c r="AC11" s="145"/>
      <c r="AD11" s="145"/>
      <c r="AE11" s="145"/>
      <c r="AF11" s="145"/>
    </row>
    <row r="12" spans="1:32">
      <c r="A12" s="135" t="str">
        <f t="shared" si="0"/>
        <v>CCCSGAS_02_HP</v>
      </c>
      <c r="B12" s="136" t="str">
        <f t="shared" si="0"/>
        <v>New commercial - CS Water Heat GAS Non reversible gas heat pump</v>
      </c>
      <c r="C12" s="159" t="s">
        <v>312</v>
      </c>
      <c r="D12" s="135" t="s">
        <v>377</v>
      </c>
      <c r="E12" s="161">
        <f>Raw_CC!F16</f>
        <v>1.0349999999999999</v>
      </c>
      <c r="F12" s="139">
        <v>2013</v>
      </c>
      <c r="G12" s="130">
        <f>Raw_CC!H16</f>
        <v>1228</v>
      </c>
      <c r="H12" s="130">
        <f>Raw_CC!J16</f>
        <v>25.38</v>
      </c>
      <c r="I12" s="140">
        <f>Raw_CC!E16</f>
        <v>0.01</v>
      </c>
      <c r="J12" s="139">
        <f>Raw_CC!K16</f>
        <v>15</v>
      </c>
      <c r="K12" s="141">
        <f>Raw_CC!C16</f>
        <v>31.536000000000001</v>
      </c>
      <c r="L12" s="138">
        <f>Raw_CC!G16</f>
        <v>0.15</v>
      </c>
      <c r="O12" s="158" t="s">
        <v>545</v>
      </c>
      <c r="P12" s="108" t="str">
        <f t="shared" si="1"/>
        <v>New commercial - CS Water Heat GAS Non reversible gas heat pump</v>
      </c>
      <c r="Q12" s="108" t="s">
        <v>34</v>
      </c>
      <c r="R12" s="108" t="s">
        <v>1</v>
      </c>
      <c r="S12" s="134"/>
      <c r="W12" s="108" t="s">
        <v>375</v>
      </c>
      <c r="Y12" s="145"/>
      <c r="Z12" s="145"/>
      <c r="AA12" s="145"/>
      <c r="AB12" s="145"/>
      <c r="AC12" s="145"/>
      <c r="AD12" s="145"/>
      <c r="AE12" s="145"/>
      <c r="AF12" s="145"/>
    </row>
    <row r="13" spans="1:32">
      <c r="A13" s="148"/>
      <c r="B13" s="149"/>
      <c r="C13" s="149"/>
      <c r="D13" s="148"/>
      <c r="E13" s="150"/>
      <c r="F13" s="134"/>
      <c r="G13" s="151"/>
      <c r="H13" s="151"/>
      <c r="I13" s="152"/>
      <c r="J13" s="134"/>
      <c r="K13" s="153"/>
      <c r="L13" s="150"/>
      <c r="N13" s="134"/>
      <c r="O13" s="134"/>
      <c r="P13" s="134"/>
      <c r="Q13" s="134"/>
      <c r="R13" s="134"/>
      <c r="S13" s="134"/>
      <c r="T13" s="134"/>
      <c r="U13" s="134"/>
    </row>
    <row r="14" spans="1:32">
      <c r="A14" s="148"/>
      <c r="B14" s="149"/>
      <c r="C14" s="149"/>
      <c r="D14" s="148"/>
      <c r="E14" s="150"/>
      <c r="F14" s="134"/>
      <c r="G14" s="151"/>
      <c r="H14" s="151"/>
      <c r="I14" s="152"/>
      <c r="J14" s="134"/>
      <c r="K14" s="153"/>
      <c r="L14" s="150"/>
      <c r="N14" s="134"/>
      <c r="O14" s="134"/>
      <c r="P14" s="134"/>
      <c r="Q14" s="134"/>
      <c r="R14" s="134"/>
      <c r="S14" s="134"/>
      <c r="T14" s="134"/>
      <c r="U14" s="134"/>
    </row>
    <row r="15" spans="1:32">
      <c r="D15" s="111" t="s">
        <v>83</v>
      </c>
      <c r="E15" s="109"/>
      <c r="F15" s="110"/>
      <c r="G15" s="110"/>
      <c r="N15" s="111" t="s">
        <v>17</v>
      </c>
      <c r="O15" s="112"/>
      <c r="P15" s="113"/>
      <c r="Q15" s="113"/>
      <c r="R15" s="113"/>
      <c r="S15" s="113"/>
      <c r="T15" s="113"/>
      <c r="U15" s="113"/>
    </row>
    <row r="16" spans="1:32">
      <c r="A16" s="114" t="s">
        <v>2</v>
      </c>
      <c r="B16" s="115" t="s">
        <v>3</v>
      </c>
      <c r="C16" s="114" t="s">
        <v>4</v>
      </c>
      <c r="D16" s="114" t="s">
        <v>5</v>
      </c>
      <c r="E16" s="116" t="s">
        <v>32</v>
      </c>
      <c r="F16" s="117" t="s">
        <v>11</v>
      </c>
      <c r="G16" s="117" t="s">
        <v>7</v>
      </c>
      <c r="H16" s="117" t="s">
        <v>8</v>
      </c>
      <c r="I16" s="117" t="s">
        <v>9</v>
      </c>
      <c r="J16" s="117" t="s">
        <v>10</v>
      </c>
      <c r="K16" s="117" t="s">
        <v>12</v>
      </c>
      <c r="L16" s="117" t="s">
        <v>6</v>
      </c>
      <c r="N16" s="115" t="s">
        <v>18</v>
      </c>
      <c r="O16" s="115" t="s">
        <v>2</v>
      </c>
      <c r="P16" s="115" t="s">
        <v>19</v>
      </c>
      <c r="Q16" s="115" t="s">
        <v>20</v>
      </c>
      <c r="R16" s="115" t="s">
        <v>21</v>
      </c>
      <c r="S16" s="115" t="s">
        <v>22</v>
      </c>
      <c r="T16" s="115" t="s">
        <v>23</v>
      </c>
      <c r="U16" s="115" t="s">
        <v>24</v>
      </c>
    </row>
    <row r="17" spans="1:21" ht="25.5">
      <c r="A17" s="118" t="s">
        <v>13</v>
      </c>
      <c r="B17" s="118" t="s">
        <v>14</v>
      </c>
      <c r="C17" s="118" t="s">
        <v>15</v>
      </c>
      <c r="D17" s="118" t="s">
        <v>16</v>
      </c>
      <c r="E17" s="58" t="s">
        <v>376</v>
      </c>
      <c r="F17" s="120"/>
      <c r="G17" s="121" t="s">
        <v>321</v>
      </c>
      <c r="H17" s="121" t="s">
        <v>322</v>
      </c>
      <c r="I17" s="122" t="s">
        <v>323</v>
      </c>
      <c r="J17" s="120" t="s">
        <v>31</v>
      </c>
      <c r="K17" s="120"/>
      <c r="L17" s="123" t="s">
        <v>0</v>
      </c>
      <c r="N17" s="125" t="s">
        <v>25</v>
      </c>
      <c r="O17" s="125" t="s">
        <v>26</v>
      </c>
      <c r="P17" s="125" t="s">
        <v>14</v>
      </c>
      <c r="Q17" s="125" t="s">
        <v>27</v>
      </c>
      <c r="R17" s="125" t="s">
        <v>28</v>
      </c>
      <c r="S17" s="125" t="s">
        <v>35</v>
      </c>
      <c r="T17" s="125" t="s">
        <v>29</v>
      </c>
      <c r="U17" s="125" t="s">
        <v>30</v>
      </c>
    </row>
    <row r="18" spans="1:21">
      <c r="A18" s="126" t="str">
        <f t="shared" ref="A18:B24" si="2">O18</f>
        <v>CCPSELC_01_Roo</v>
      </c>
      <c r="B18" s="126" t="str">
        <f t="shared" si="2"/>
        <v>New commercial - PS Space Heat ELC Room air-conditioner</v>
      </c>
      <c r="C18" s="126" t="str">
        <f t="shared" ref="C18:C24" si="3">C6</f>
        <v>COMELC</v>
      </c>
      <c r="D18" s="162" t="s">
        <v>378</v>
      </c>
      <c r="E18" s="128">
        <f t="shared" ref="E18:E24" si="4">IF(E6=0,"",E6)</f>
        <v>3.2</v>
      </c>
      <c r="F18" s="129">
        <f t="shared" ref="F18:L24" si="5">F6</f>
        <v>2013</v>
      </c>
      <c r="G18" s="130">
        <f t="shared" si="5"/>
        <v>92</v>
      </c>
      <c r="H18" s="147">
        <f t="shared" si="5"/>
        <v>2</v>
      </c>
      <c r="I18" s="131">
        <f t="shared" si="5"/>
        <v>0.01</v>
      </c>
      <c r="J18" s="129">
        <f t="shared" si="5"/>
        <v>10</v>
      </c>
      <c r="K18" s="132">
        <f t="shared" si="5"/>
        <v>6.3071999999999999</v>
      </c>
      <c r="L18" s="128">
        <f t="shared" si="5"/>
        <v>0.15</v>
      </c>
      <c r="N18" s="108" t="s">
        <v>286</v>
      </c>
      <c r="O18" s="158" t="s">
        <v>546</v>
      </c>
      <c r="P18" s="108" t="str">
        <f t="shared" ref="P18:P24" si="6">"New commercial - PS Space Heat "&amp;RIGHT(C6,3)&amp;" "&amp;W6</f>
        <v>New commercial - PS Space Heat ELC Room air-conditioner</v>
      </c>
      <c r="Q18" s="108" t="s">
        <v>34</v>
      </c>
      <c r="R18" s="108" t="s">
        <v>1</v>
      </c>
      <c r="S18" s="134"/>
    </row>
    <row r="19" spans="1:21">
      <c r="A19" s="135" t="str">
        <f t="shared" si="2"/>
        <v>CCPSELC_02_Fan</v>
      </c>
      <c r="B19" s="137" t="str">
        <f t="shared" si="2"/>
        <v>New commercial - PS Space Heat ELC Air fans</v>
      </c>
      <c r="C19" s="137" t="str">
        <f t="shared" si="3"/>
        <v>COMELC</v>
      </c>
      <c r="D19" s="135" t="s">
        <v>378</v>
      </c>
      <c r="E19" s="138">
        <f t="shared" si="4"/>
        <v>3.2</v>
      </c>
      <c r="F19" s="139">
        <f t="shared" si="5"/>
        <v>2013</v>
      </c>
      <c r="G19" s="147">
        <f t="shared" si="5"/>
        <v>135</v>
      </c>
      <c r="H19" s="147">
        <f t="shared" si="5"/>
        <v>2</v>
      </c>
      <c r="I19" s="140">
        <f t="shared" si="5"/>
        <v>0.01</v>
      </c>
      <c r="J19" s="139">
        <f t="shared" si="5"/>
        <v>10</v>
      </c>
      <c r="K19" s="141">
        <f t="shared" si="5"/>
        <v>6.3071999999999999</v>
      </c>
      <c r="L19" s="138">
        <f t="shared" si="5"/>
        <v>0.15</v>
      </c>
      <c r="O19" s="158" t="s">
        <v>547</v>
      </c>
      <c r="P19" s="108" t="str">
        <f t="shared" si="6"/>
        <v>New commercial - PS Space Heat ELC Air fans</v>
      </c>
      <c r="Q19" s="108" t="s">
        <v>34</v>
      </c>
      <c r="R19" s="108" t="s">
        <v>1</v>
      </c>
      <c r="S19" s="134"/>
    </row>
    <row r="20" spans="1:21">
      <c r="A20" s="135" t="str">
        <f t="shared" si="2"/>
        <v>CCPSELC_03_Cen</v>
      </c>
      <c r="B20" s="137" t="str">
        <f t="shared" si="2"/>
        <v>New commercial - PS Space Heat ELC Roof-top central electric chiller</v>
      </c>
      <c r="C20" s="137" t="str">
        <f t="shared" si="3"/>
        <v>COMELC</v>
      </c>
      <c r="D20" s="135" t="s">
        <v>378</v>
      </c>
      <c r="E20" s="138">
        <f t="shared" si="4"/>
        <v>3.2</v>
      </c>
      <c r="F20" s="139">
        <f t="shared" si="5"/>
        <v>2013</v>
      </c>
      <c r="G20" s="147">
        <f t="shared" si="5"/>
        <v>81</v>
      </c>
      <c r="H20" s="147">
        <f t="shared" si="5"/>
        <v>5</v>
      </c>
      <c r="I20" s="140">
        <f t="shared" si="5"/>
        <v>0.01</v>
      </c>
      <c r="J20" s="139">
        <f t="shared" si="5"/>
        <v>10</v>
      </c>
      <c r="K20" s="141">
        <f t="shared" si="5"/>
        <v>6.3071999999999999</v>
      </c>
      <c r="L20" s="138">
        <f t="shared" si="5"/>
        <v>0.15</v>
      </c>
      <c r="O20" s="158" t="s">
        <v>548</v>
      </c>
      <c r="P20" s="108" t="str">
        <f t="shared" si="6"/>
        <v>New commercial - PS Space Heat ELC Roof-top central electric chiller</v>
      </c>
      <c r="Q20" s="108" t="s">
        <v>34</v>
      </c>
      <c r="R20" s="108" t="s">
        <v>1</v>
      </c>
      <c r="S20" s="134"/>
    </row>
    <row r="21" spans="1:21">
      <c r="A21" s="135" t="str">
        <f t="shared" si="2"/>
        <v>CCPSELC_04_Cen</v>
      </c>
      <c r="B21" s="137" t="str">
        <f t="shared" si="2"/>
        <v>New commercial - PS Space Heat ELC Centralized electrical air conditioner</v>
      </c>
      <c r="C21" s="137" t="str">
        <f t="shared" si="3"/>
        <v>COMELC</v>
      </c>
      <c r="D21" s="135" t="s">
        <v>378</v>
      </c>
      <c r="E21" s="138">
        <f t="shared" si="4"/>
        <v>3.2</v>
      </c>
      <c r="F21" s="139">
        <f t="shared" si="5"/>
        <v>2013</v>
      </c>
      <c r="G21" s="147">
        <f t="shared" si="5"/>
        <v>734</v>
      </c>
      <c r="H21" s="147">
        <f t="shared" si="5"/>
        <v>23.42</v>
      </c>
      <c r="I21" s="140">
        <f t="shared" si="5"/>
        <v>0.01</v>
      </c>
      <c r="J21" s="139">
        <f t="shared" si="5"/>
        <v>15</v>
      </c>
      <c r="K21" s="141">
        <f t="shared" si="5"/>
        <v>31.536000000000001</v>
      </c>
      <c r="L21" s="138">
        <f t="shared" si="5"/>
        <v>0.15</v>
      </c>
      <c r="O21" s="158" t="s">
        <v>549</v>
      </c>
      <c r="P21" s="108" t="str">
        <f t="shared" si="6"/>
        <v>New commercial - PS Space Heat ELC Centralized electrical air conditioner</v>
      </c>
      <c r="Q21" s="108" t="s">
        <v>34</v>
      </c>
      <c r="R21" s="108" t="s">
        <v>1</v>
      </c>
      <c r="S21" s="134"/>
    </row>
    <row r="22" spans="1:21">
      <c r="A22" s="135" t="str">
        <f t="shared" si="2"/>
        <v>CCPSELC_05_HP</v>
      </c>
      <c r="B22" s="137" t="str">
        <f t="shared" si="2"/>
        <v>New commercial - PS Space Heat ELC Non-reversible electricity heat pump</v>
      </c>
      <c r="C22" s="137" t="str">
        <f t="shared" si="3"/>
        <v>COMELC</v>
      </c>
      <c r="D22" s="135" t="s">
        <v>378</v>
      </c>
      <c r="E22" s="138">
        <f t="shared" si="4"/>
        <v>3.2</v>
      </c>
      <c r="F22" s="139">
        <f t="shared" si="5"/>
        <v>2013</v>
      </c>
      <c r="G22" s="147">
        <f t="shared" si="5"/>
        <v>242</v>
      </c>
      <c r="H22" s="147">
        <f t="shared" si="5"/>
        <v>5</v>
      </c>
      <c r="I22" s="140">
        <f t="shared" si="5"/>
        <v>0.01</v>
      </c>
      <c r="J22" s="139">
        <f t="shared" si="5"/>
        <v>15</v>
      </c>
      <c r="K22" s="141">
        <f t="shared" si="5"/>
        <v>31.536000000000001</v>
      </c>
      <c r="L22" s="138">
        <f t="shared" si="5"/>
        <v>0.15</v>
      </c>
      <c r="O22" s="158" t="s">
        <v>550</v>
      </c>
      <c r="P22" s="108" t="str">
        <f t="shared" si="6"/>
        <v>New commercial - PS Space Heat ELC Non-reversible electricity heat pump</v>
      </c>
      <c r="Q22" s="108" t="s">
        <v>34</v>
      </c>
      <c r="R22" s="108" t="s">
        <v>1</v>
      </c>
      <c r="S22" s="134"/>
    </row>
    <row r="23" spans="1:21">
      <c r="A23" s="135" t="str">
        <f t="shared" si="2"/>
        <v>CCPSGAS_01_Cen</v>
      </c>
      <c r="B23" s="137" t="str">
        <f t="shared" si="2"/>
        <v>New commercial - PS Space Heat GAS Centralized gas air conditioner</v>
      </c>
      <c r="C23" s="137" t="str">
        <f t="shared" si="3"/>
        <v>COMGAS</v>
      </c>
      <c r="D23" s="135" t="s">
        <v>378</v>
      </c>
      <c r="E23" s="138">
        <f t="shared" si="4"/>
        <v>4.41</v>
      </c>
      <c r="F23" s="139">
        <f t="shared" si="5"/>
        <v>2013</v>
      </c>
      <c r="G23" s="147">
        <f t="shared" si="5"/>
        <v>1724</v>
      </c>
      <c r="H23" s="147">
        <f t="shared" si="5"/>
        <v>41.05</v>
      </c>
      <c r="I23" s="140">
        <f t="shared" si="5"/>
        <v>0.01</v>
      </c>
      <c r="J23" s="139">
        <f t="shared" si="5"/>
        <v>15</v>
      </c>
      <c r="K23" s="141">
        <f t="shared" si="5"/>
        <v>31.536000000000001</v>
      </c>
      <c r="L23" s="138">
        <f t="shared" si="5"/>
        <v>0.15</v>
      </c>
      <c r="O23" s="158" t="s">
        <v>551</v>
      </c>
      <c r="P23" s="108" t="str">
        <f t="shared" si="6"/>
        <v>New commercial - PS Space Heat GAS Centralized gas air conditioner</v>
      </c>
      <c r="Q23" s="108" t="s">
        <v>34</v>
      </c>
      <c r="R23" s="108" t="s">
        <v>1</v>
      </c>
      <c r="S23" s="134"/>
    </row>
    <row r="24" spans="1:21">
      <c r="A24" s="135" t="str">
        <f t="shared" si="2"/>
        <v>CCPSGAS_02_HP</v>
      </c>
      <c r="B24" s="137" t="str">
        <f t="shared" si="2"/>
        <v>New commercial - PS Space Heat GAS Non reversible gas heat pump</v>
      </c>
      <c r="C24" s="137" t="str">
        <f t="shared" si="3"/>
        <v>COMGAS</v>
      </c>
      <c r="D24" s="135" t="s">
        <v>378</v>
      </c>
      <c r="E24" s="138">
        <f t="shared" si="4"/>
        <v>1.0349999999999999</v>
      </c>
      <c r="F24" s="139">
        <f t="shared" si="5"/>
        <v>2013</v>
      </c>
      <c r="G24" s="147">
        <f t="shared" si="5"/>
        <v>1228</v>
      </c>
      <c r="H24" s="147">
        <f t="shared" si="5"/>
        <v>25.38</v>
      </c>
      <c r="I24" s="140">
        <f t="shared" si="5"/>
        <v>0.01</v>
      </c>
      <c r="J24" s="139">
        <f t="shared" si="5"/>
        <v>15</v>
      </c>
      <c r="K24" s="141">
        <f t="shared" si="5"/>
        <v>31.536000000000001</v>
      </c>
      <c r="L24" s="138">
        <f t="shared" si="5"/>
        <v>0.15</v>
      </c>
      <c r="O24" s="158" t="s">
        <v>552</v>
      </c>
      <c r="P24" s="108" t="str">
        <f t="shared" si="6"/>
        <v>New commercial - PS Space Heat GAS Non reversible gas heat pump</v>
      </c>
      <c r="Q24" s="108" t="s">
        <v>34</v>
      </c>
      <c r="R24" s="108" t="s">
        <v>1</v>
      </c>
      <c r="S24" s="134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P16"/>
  <sheetViews>
    <sheetView workbookViewId="0">
      <selection activeCell="B4" sqref="B4"/>
    </sheetView>
  </sheetViews>
  <sheetFormatPr defaultRowHeight="15"/>
  <cols>
    <col min="1" max="1" width="14.5703125" style="155" bestFit="1" customWidth="1"/>
    <col min="2" max="2" width="45.28515625" style="155" bestFit="1" customWidth="1"/>
    <col min="3" max="14" width="9.140625" style="155"/>
    <col min="15" max="15" width="9.140625" style="155" customWidth="1"/>
    <col min="16" max="16384" width="9.140625" style="155"/>
  </cols>
  <sheetData>
    <row r="1" spans="1:16">
      <c r="B1" s="155" t="s">
        <v>282</v>
      </c>
      <c r="C1" s="155" t="s">
        <v>280</v>
      </c>
      <c r="D1" s="155" t="s">
        <v>280</v>
      </c>
      <c r="E1" s="155">
        <v>2005</v>
      </c>
      <c r="F1" s="155">
        <v>2005</v>
      </c>
      <c r="G1" s="155">
        <v>2005</v>
      </c>
      <c r="H1" s="155">
        <v>2005</v>
      </c>
      <c r="I1" s="155">
        <v>2005</v>
      </c>
      <c r="J1" s="155">
        <v>2005</v>
      </c>
      <c r="K1" s="155">
        <v>2005</v>
      </c>
    </row>
    <row r="2" spans="1:16">
      <c r="A2" s="155" t="s">
        <v>88</v>
      </c>
      <c r="B2" s="155" t="s">
        <v>368</v>
      </c>
      <c r="C2" s="155" t="s">
        <v>278</v>
      </c>
      <c r="D2" s="155" t="s">
        <v>279</v>
      </c>
      <c r="E2" s="155" t="s">
        <v>85</v>
      </c>
      <c r="F2" s="155" t="s">
        <v>281</v>
      </c>
      <c r="G2" s="155" t="s">
        <v>269</v>
      </c>
      <c r="H2" s="155" t="s">
        <v>86</v>
      </c>
      <c r="I2" s="155" t="s">
        <v>277</v>
      </c>
      <c r="J2" s="155" t="s">
        <v>87</v>
      </c>
      <c r="K2" s="155" t="s">
        <v>283</v>
      </c>
    </row>
    <row r="3" spans="1:16">
      <c r="A3" s="155" t="s">
        <v>89</v>
      </c>
      <c r="B3" s="155" t="str">
        <f>RIGHT(P3,LEN(P3)-2)</f>
        <v>Room air-conditioner - Large</v>
      </c>
      <c r="C3" s="156">
        <v>6.3071999999999999</v>
      </c>
      <c r="D3" s="155">
        <v>2006</v>
      </c>
      <c r="E3" s="155">
        <v>0.01</v>
      </c>
      <c r="F3" s="155">
        <v>2.76</v>
      </c>
      <c r="G3" s="155">
        <v>0.15</v>
      </c>
      <c r="H3" s="155">
        <v>92</v>
      </c>
      <c r="I3" s="155">
        <v>0.12</v>
      </c>
      <c r="J3" s="155">
        <v>2</v>
      </c>
      <c r="K3" s="155">
        <v>10</v>
      </c>
      <c r="N3" s="155" t="s">
        <v>179</v>
      </c>
      <c r="O3" s="155" t="str">
        <f t="shared" ref="O3" si="0">MID(N3,FIND("[",N3),FIND("]",N3))</f>
        <v>[ Room air-conditioner - Large ]</v>
      </c>
      <c r="P3" s="155" t="str">
        <f t="shared" ref="P3" si="1">LEFT(O3,LEN(O3)-2)</f>
        <v>[ Room air-conditioner - Large</v>
      </c>
    </row>
    <row r="4" spans="1:16">
      <c r="A4" s="155" t="s">
        <v>90</v>
      </c>
      <c r="B4" s="155" t="str">
        <f t="shared" ref="B4:B16" si="2">RIGHT(P4,LEN(P4)-2)</f>
        <v>Air fans - Large</v>
      </c>
      <c r="C4" s="156">
        <v>6.3071999999999999</v>
      </c>
      <c r="D4" s="155">
        <v>2006</v>
      </c>
      <c r="E4" s="155">
        <v>0.01</v>
      </c>
      <c r="F4" s="155">
        <v>2.76</v>
      </c>
      <c r="G4" s="155">
        <v>0.15</v>
      </c>
      <c r="H4" s="155">
        <v>135</v>
      </c>
      <c r="I4" s="155">
        <v>0.12</v>
      </c>
      <c r="J4" s="155">
        <v>2</v>
      </c>
      <c r="K4" s="155">
        <v>10</v>
      </c>
      <c r="N4" s="155" t="s">
        <v>180</v>
      </c>
      <c r="O4" s="155" t="str">
        <f t="shared" ref="O4:O16" si="3">MID(N4,FIND("[",N4),FIND("]",N4))</f>
        <v>[ Air fans - Large ]</v>
      </c>
      <c r="P4" s="155" t="str">
        <f t="shared" ref="P4:P16" si="4">LEFT(O4,LEN(O4)-2)</f>
        <v>[ Air fans - Large</v>
      </c>
    </row>
    <row r="5" spans="1:16">
      <c r="A5" s="155" t="s">
        <v>91</v>
      </c>
      <c r="B5" s="155" t="str">
        <f t="shared" si="2"/>
        <v>Roof-top central electric chiller - Large</v>
      </c>
      <c r="C5" s="156">
        <v>6.3071999999999999</v>
      </c>
      <c r="D5" s="155">
        <v>2006</v>
      </c>
      <c r="E5" s="155">
        <v>0.01</v>
      </c>
      <c r="F5" s="155">
        <v>2.76</v>
      </c>
      <c r="G5" s="155">
        <v>0.15</v>
      </c>
      <c r="H5" s="155">
        <v>81</v>
      </c>
      <c r="I5" s="155">
        <v>0.12</v>
      </c>
      <c r="J5" s="155">
        <v>5</v>
      </c>
      <c r="K5" s="155">
        <v>10</v>
      </c>
      <c r="N5" s="155" t="s">
        <v>181</v>
      </c>
      <c r="O5" s="155" t="str">
        <f t="shared" si="3"/>
        <v>[ Roof-top central electric chiller - Large ]</v>
      </c>
      <c r="P5" s="155" t="str">
        <f t="shared" si="4"/>
        <v>[ Roof-top central electric chiller - Large</v>
      </c>
    </row>
    <row r="6" spans="1:16">
      <c r="A6" s="155" t="s">
        <v>92</v>
      </c>
      <c r="B6" s="155" t="str">
        <f t="shared" si="2"/>
        <v>Centralized electrical air conditioner - Large</v>
      </c>
      <c r="C6" s="155">
        <v>31.536000000000001</v>
      </c>
      <c r="D6" s="155">
        <v>2006</v>
      </c>
      <c r="E6" s="155">
        <v>0.01</v>
      </c>
      <c r="F6" s="155">
        <v>2.76</v>
      </c>
      <c r="G6" s="155">
        <v>0.15</v>
      </c>
      <c r="H6" s="156">
        <v>734</v>
      </c>
      <c r="I6" s="155">
        <v>0.12</v>
      </c>
      <c r="J6" s="155">
        <v>23.42</v>
      </c>
      <c r="K6" s="155">
        <v>15</v>
      </c>
      <c r="N6" s="155" t="s">
        <v>182</v>
      </c>
      <c r="O6" s="155" t="str">
        <f t="shared" si="3"/>
        <v>[ Centralized electrical air conditioner - Large ]</v>
      </c>
      <c r="P6" s="155" t="str">
        <f t="shared" si="4"/>
        <v>[ Centralized electrical air conditioner - Large</v>
      </c>
    </row>
    <row r="7" spans="1:16">
      <c r="A7" s="155" t="s">
        <v>93</v>
      </c>
      <c r="B7" s="155" t="str">
        <f t="shared" si="2"/>
        <v>Non-reversible electricity heat pump - Large</v>
      </c>
      <c r="C7" s="155">
        <v>31.536000000000001</v>
      </c>
      <c r="D7" s="155">
        <v>2006</v>
      </c>
      <c r="E7" s="155">
        <v>0.01</v>
      </c>
      <c r="F7" s="155">
        <v>2.76</v>
      </c>
      <c r="G7" s="155">
        <v>0.15</v>
      </c>
      <c r="H7" s="155">
        <v>242</v>
      </c>
      <c r="I7" s="155">
        <v>0.12</v>
      </c>
      <c r="J7" s="155">
        <v>5</v>
      </c>
      <c r="K7" s="155">
        <v>15</v>
      </c>
      <c r="N7" s="155" t="s">
        <v>183</v>
      </c>
      <c r="O7" s="155" t="str">
        <f t="shared" si="3"/>
        <v>[ Non-reversible electricity heat pump - Large ]</v>
      </c>
      <c r="P7" s="155" t="str">
        <f t="shared" si="4"/>
        <v>[ Non-reversible electricity heat pump - Large</v>
      </c>
    </row>
    <row r="8" spans="1:16">
      <c r="A8" s="155" t="s">
        <v>94</v>
      </c>
      <c r="B8" s="155" t="str">
        <f t="shared" si="2"/>
        <v>Centralized gas air conditioner - Large</v>
      </c>
      <c r="C8" s="155">
        <v>31.536000000000001</v>
      </c>
      <c r="D8" s="155">
        <v>2006</v>
      </c>
      <c r="E8" s="155">
        <v>0.01</v>
      </c>
      <c r="F8" s="155">
        <v>4.41</v>
      </c>
      <c r="G8" s="155">
        <v>0.15</v>
      </c>
      <c r="H8" s="155">
        <v>1724</v>
      </c>
      <c r="I8" s="155">
        <v>0.12</v>
      </c>
      <c r="J8" s="155">
        <v>41.05</v>
      </c>
      <c r="K8" s="155">
        <v>15</v>
      </c>
      <c r="N8" s="155" t="s">
        <v>184</v>
      </c>
      <c r="O8" s="155" t="str">
        <f t="shared" si="3"/>
        <v>[ Centralized gas air conditioner - Large ]</v>
      </c>
      <c r="P8" s="155" t="str">
        <f t="shared" si="4"/>
        <v>[ Centralized gas air conditioner - Large</v>
      </c>
    </row>
    <row r="9" spans="1:16">
      <c r="A9" s="155" t="s">
        <v>95</v>
      </c>
      <c r="B9" s="155" t="str">
        <f t="shared" si="2"/>
        <v>Non reversible gas heat pump - Large</v>
      </c>
      <c r="C9" s="155">
        <v>31.536000000000001</v>
      </c>
      <c r="D9" s="155">
        <v>2006</v>
      </c>
      <c r="E9" s="155">
        <v>0.01</v>
      </c>
      <c r="F9" s="155">
        <v>1.0349999999999999</v>
      </c>
      <c r="G9" s="155">
        <v>0.15</v>
      </c>
      <c r="H9" s="155">
        <v>1228</v>
      </c>
      <c r="I9" s="155">
        <v>0.12</v>
      </c>
      <c r="J9" s="155">
        <v>25.38</v>
      </c>
      <c r="K9" s="155">
        <v>15</v>
      </c>
      <c r="N9" s="155" t="s">
        <v>185</v>
      </c>
      <c r="O9" s="155" t="str">
        <f t="shared" si="3"/>
        <v>[ Non reversible gas heat pump - Large ]</v>
      </c>
      <c r="P9" s="155" t="str">
        <f t="shared" si="4"/>
        <v>[ Non reversible gas heat pump - Large</v>
      </c>
    </row>
    <row r="10" spans="1:16">
      <c r="A10" s="157" t="s">
        <v>96</v>
      </c>
      <c r="B10" s="157" t="str">
        <f t="shared" si="2"/>
        <v>Room air-conditioner - Small</v>
      </c>
      <c r="C10" s="163">
        <v>6.3071999999999999</v>
      </c>
      <c r="D10" s="157">
        <v>2006</v>
      </c>
      <c r="E10" s="157">
        <v>0.01</v>
      </c>
      <c r="F10" s="157">
        <v>3.2</v>
      </c>
      <c r="G10" s="157">
        <v>0.15</v>
      </c>
      <c r="H10" s="157">
        <v>92</v>
      </c>
      <c r="I10" s="157">
        <v>0.12</v>
      </c>
      <c r="J10" s="157">
        <v>2</v>
      </c>
      <c r="K10" s="157">
        <v>10</v>
      </c>
      <c r="N10" s="155" t="s">
        <v>186</v>
      </c>
      <c r="O10" s="155" t="str">
        <f t="shared" si="3"/>
        <v>[ Room air-conditioner - Small ]</v>
      </c>
      <c r="P10" s="155" t="str">
        <f t="shared" si="4"/>
        <v>[ Room air-conditioner - Small</v>
      </c>
    </row>
    <row r="11" spans="1:16">
      <c r="A11" s="157" t="s">
        <v>97</v>
      </c>
      <c r="B11" s="157" t="str">
        <f t="shared" si="2"/>
        <v>Air fans - Small</v>
      </c>
      <c r="C11" s="163">
        <v>6.3071999999999999</v>
      </c>
      <c r="D11" s="157">
        <v>2006</v>
      </c>
      <c r="E11" s="157">
        <v>0.01</v>
      </c>
      <c r="F11" s="157">
        <v>3.2</v>
      </c>
      <c r="G11" s="157">
        <v>0.15</v>
      </c>
      <c r="H11" s="157">
        <v>135</v>
      </c>
      <c r="I11" s="157">
        <v>0.12</v>
      </c>
      <c r="J11" s="157">
        <v>2</v>
      </c>
      <c r="K11" s="157">
        <v>10</v>
      </c>
      <c r="N11" s="155" t="s">
        <v>187</v>
      </c>
      <c r="O11" s="155" t="str">
        <f t="shared" si="3"/>
        <v>[ Air fans - Small ]</v>
      </c>
      <c r="P11" s="155" t="str">
        <f t="shared" si="4"/>
        <v>[ Air fans - Small</v>
      </c>
    </row>
    <row r="12" spans="1:16">
      <c r="A12" s="157" t="s">
        <v>98</v>
      </c>
      <c r="B12" s="157" t="str">
        <f t="shared" si="2"/>
        <v>Roof-top central electric chiller - Small</v>
      </c>
      <c r="C12" s="163">
        <v>6.3071999999999999</v>
      </c>
      <c r="D12" s="157">
        <v>2006</v>
      </c>
      <c r="E12" s="157">
        <v>0.01</v>
      </c>
      <c r="F12" s="157">
        <v>3.2</v>
      </c>
      <c r="G12" s="157">
        <v>0.15</v>
      </c>
      <c r="H12" s="157">
        <v>81</v>
      </c>
      <c r="I12" s="157">
        <v>0.12</v>
      </c>
      <c r="J12" s="157">
        <v>5</v>
      </c>
      <c r="K12" s="157">
        <v>10</v>
      </c>
      <c r="N12" s="155" t="s">
        <v>188</v>
      </c>
      <c r="O12" s="155" t="str">
        <f t="shared" si="3"/>
        <v>[ Roof-top central electric chiller - Small ]</v>
      </c>
      <c r="P12" s="155" t="str">
        <f t="shared" si="4"/>
        <v>[ Roof-top central electric chiller - Small</v>
      </c>
    </row>
    <row r="13" spans="1:16">
      <c r="A13" s="157" t="s">
        <v>99</v>
      </c>
      <c r="B13" s="157" t="str">
        <f t="shared" si="2"/>
        <v>Centralized electrical air conditioner - Small</v>
      </c>
      <c r="C13" s="157">
        <v>31.536000000000001</v>
      </c>
      <c r="D13" s="157">
        <v>2006</v>
      </c>
      <c r="E13" s="157">
        <v>0.01</v>
      </c>
      <c r="F13" s="157">
        <v>3.2</v>
      </c>
      <c r="G13" s="157">
        <v>0.15</v>
      </c>
      <c r="H13" s="157">
        <v>734</v>
      </c>
      <c r="I13" s="157">
        <v>0.12</v>
      </c>
      <c r="J13" s="157">
        <v>23.42</v>
      </c>
      <c r="K13" s="157">
        <v>15</v>
      </c>
      <c r="N13" s="155" t="s">
        <v>189</v>
      </c>
      <c r="O13" s="155" t="str">
        <f t="shared" si="3"/>
        <v>[ Centralized electrical air conditioner - Small ]</v>
      </c>
      <c r="P13" s="155" t="str">
        <f t="shared" si="4"/>
        <v>[ Centralized electrical air conditioner - Small</v>
      </c>
    </row>
    <row r="14" spans="1:16">
      <c r="A14" s="157" t="s">
        <v>100</v>
      </c>
      <c r="B14" s="157" t="str">
        <f t="shared" si="2"/>
        <v>Non-reversible electricity heat pump - Small</v>
      </c>
      <c r="C14" s="157">
        <v>31.536000000000001</v>
      </c>
      <c r="D14" s="157">
        <v>2006</v>
      </c>
      <c r="E14" s="157">
        <v>0.01</v>
      </c>
      <c r="F14" s="157">
        <v>3.2</v>
      </c>
      <c r="G14" s="157">
        <v>0.15</v>
      </c>
      <c r="H14" s="157">
        <v>242</v>
      </c>
      <c r="I14" s="157">
        <v>0.12</v>
      </c>
      <c r="J14" s="157">
        <v>5</v>
      </c>
      <c r="K14" s="157">
        <v>15</v>
      </c>
      <c r="N14" s="155" t="s">
        <v>190</v>
      </c>
      <c r="O14" s="155" t="str">
        <f t="shared" si="3"/>
        <v>[ Non-reversible electricity heat pump - Small ]</v>
      </c>
      <c r="P14" s="155" t="str">
        <f t="shared" si="4"/>
        <v>[ Non-reversible electricity heat pump - Small</v>
      </c>
    </row>
    <row r="15" spans="1:16">
      <c r="A15" s="157" t="s">
        <v>101</v>
      </c>
      <c r="B15" s="157" t="str">
        <f t="shared" si="2"/>
        <v>Centralized gas air conditioner - Small</v>
      </c>
      <c r="C15" s="157">
        <v>31.536000000000001</v>
      </c>
      <c r="D15" s="157">
        <v>2006</v>
      </c>
      <c r="E15" s="157">
        <v>0.01</v>
      </c>
      <c r="F15" s="157">
        <v>4.41</v>
      </c>
      <c r="G15" s="157">
        <v>0.15</v>
      </c>
      <c r="H15" s="157">
        <v>1724</v>
      </c>
      <c r="I15" s="157">
        <v>0.12</v>
      </c>
      <c r="J15" s="157">
        <v>41.05</v>
      </c>
      <c r="K15" s="157">
        <v>15</v>
      </c>
      <c r="N15" s="155" t="s">
        <v>191</v>
      </c>
      <c r="O15" s="155" t="str">
        <f t="shared" si="3"/>
        <v>[ Centralized gas air conditioner - Small ]</v>
      </c>
      <c r="P15" s="155" t="str">
        <f t="shared" si="4"/>
        <v>[ Centralized gas air conditioner - Small</v>
      </c>
    </row>
    <row r="16" spans="1:16">
      <c r="A16" s="157" t="s">
        <v>102</v>
      </c>
      <c r="B16" s="157" t="str">
        <f t="shared" si="2"/>
        <v>Non reversible gas heat pump - Small</v>
      </c>
      <c r="C16" s="157">
        <v>31.536000000000001</v>
      </c>
      <c r="D16" s="157">
        <v>2006</v>
      </c>
      <c r="E16" s="157">
        <v>0.01</v>
      </c>
      <c r="F16" s="157">
        <v>1.0349999999999999</v>
      </c>
      <c r="G16" s="157">
        <v>0.15</v>
      </c>
      <c r="H16" s="157">
        <v>1228</v>
      </c>
      <c r="I16" s="157">
        <v>0.12</v>
      </c>
      <c r="J16" s="157">
        <v>25.38</v>
      </c>
      <c r="K16" s="157">
        <v>15</v>
      </c>
      <c r="L16" s="157"/>
      <c r="N16" s="157" t="s">
        <v>192</v>
      </c>
      <c r="O16" s="155" t="str">
        <f t="shared" si="3"/>
        <v>[ Non reversible gas heat pump - Small ]</v>
      </c>
      <c r="P16" s="155" t="str">
        <f t="shared" si="4"/>
        <v>[ Non reversible gas heat pump - Small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Z22"/>
  <sheetViews>
    <sheetView zoomScale="85" zoomScaleNormal="85" workbookViewId="0">
      <selection activeCell="A8" sqref="A8:L8"/>
    </sheetView>
  </sheetViews>
  <sheetFormatPr defaultRowHeight="15"/>
  <cols>
    <col min="1" max="1" width="22.5703125" style="108" customWidth="1"/>
    <col min="2" max="2" width="47.85546875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7" width="9.140625" style="108" customWidth="1"/>
    <col min="8" max="12" width="9.140625" style="108"/>
    <col min="13" max="13" width="3.5703125" style="108" customWidth="1"/>
    <col min="14" max="14" width="12.42578125" style="108" bestFit="1" customWidth="1"/>
    <col min="15" max="15" width="15.7109375" style="108" bestFit="1" customWidth="1"/>
    <col min="16" max="16" width="47.85546875" style="108" bestFit="1" customWidth="1"/>
    <col min="17" max="18" width="9.140625" style="108"/>
    <col min="19" max="19" width="12.28515625" style="108" bestFit="1" customWidth="1"/>
    <col min="20" max="20" width="10.28515625" style="108" bestFit="1" customWidth="1"/>
    <col min="21" max="24" width="9.140625" style="108"/>
    <col min="25" max="25" width="15.140625" style="108" bestFit="1" customWidth="1"/>
    <col min="26" max="26" width="11.5703125" style="108" bestFit="1" customWidth="1"/>
    <col min="27" max="27" width="18" style="108" bestFit="1" customWidth="1"/>
    <col min="28" max="28" width="9.140625" style="108"/>
    <col min="29" max="29" width="13" style="108" bestFit="1" customWidth="1"/>
    <col min="30" max="30" width="13.5703125" style="108" bestFit="1" customWidth="1"/>
    <col min="31" max="31" width="11.42578125" style="108" bestFit="1" customWidth="1"/>
    <col min="32" max="32" width="10.140625" style="108" bestFit="1" customWidth="1"/>
    <col min="33" max="16384" width="9.140625" style="108"/>
  </cols>
  <sheetData>
    <row r="1" spans="1:26" ht="23.25">
      <c r="A1" s="46" t="s">
        <v>408</v>
      </c>
      <c r="B1" s="107"/>
    </row>
    <row r="2" spans="1:26">
      <c r="A2" s="108" t="s">
        <v>36</v>
      </c>
      <c r="D2" s="109"/>
      <c r="E2" s="109"/>
      <c r="F2" s="110"/>
      <c r="G2" s="110"/>
    </row>
    <row r="3" spans="1:26">
      <c r="D3" s="111" t="s">
        <v>83</v>
      </c>
      <c r="E3" s="109"/>
      <c r="F3" s="110"/>
      <c r="G3" s="110"/>
      <c r="N3" s="111" t="s">
        <v>17</v>
      </c>
      <c r="O3" s="112"/>
      <c r="P3" s="113"/>
      <c r="Q3" s="113"/>
      <c r="R3" s="113"/>
      <c r="S3" s="113"/>
      <c r="T3" s="113"/>
      <c r="U3" s="113"/>
    </row>
    <row r="4" spans="1:26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8</v>
      </c>
      <c r="I4" s="117" t="s">
        <v>9</v>
      </c>
      <c r="J4" s="117" t="s">
        <v>10</v>
      </c>
      <c r="K4" s="117" t="s">
        <v>12</v>
      </c>
      <c r="L4" s="117" t="s">
        <v>6</v>
      </c>
      <c r="N4" s="115" t="s">
        <v>18</v>
      </c>
      <c r="O4" s="115" t="s">
        <v>2</v>
      </c>
      <c r="P4" s="115" t="s">
        <v>19</v>
      </c>
      <c r="Q4" s="115" t="s">
        <v>20</v>
      </c>
      <c r="R4" s="115" t="s">
        <v>21</v>
      </c>
      <c r="S4" s="115" t="s">
        <v>22</v>
      </c>
      <c r="T4" s="115" t="s">
        <v>23</v>
      </c>
      <c r="U4" s="115" t="s">
        <v>24</v>
      </c>
    </row>
    <row r="5" spans="1:26" ht="38.25" customHeight="1">
      <c r="A5" s="172" t="s">
        <v>13</v>
      </c>
      <c r="B5" s="172" t="s">
        <v>14</v>
      </c>
      <c r="C5" s="172" t="s">
        <v>15</v>
      </c>
      <c r="D5" s="172" t="s">
        <v>16</v>
      </c>
      <c r="E5" s="173" t="s">
        <v>33</v>
      </c>
      <c r="F5" s="124"/>
      <c r="G5" s="184" t="s">
        <v>413</v>
      </c>
      <c r="H5" s="184" t="s">
        <v>414</v>
      </c>
      <c r="I5" s="174" t="s">
        <v>323</v>
      </c>
      <c r="J5" s="124" t="s">
        <v>31</v>
      </c>
      <c r="K5" s="124"/>
      <c r="L5" s="175" t="s">
        <v>0</v>
      </c>
      <c r="N5" s="125" t="s">
        <v>25</v>
      </c>
      <c r="O5" s="125" t="s">
        <v>26</v>
      </c>
      <c r="P5" s="125" t="s">
        <v>14</v>
      </c>
      <c r="Q5" s="125" t="s">
        <v>27</v>
      </c>
      <c r="R5" s="125" t="s">
        <v>28</v>
      </c>
      <c r="S5" s="125" t="s">
        <v>35</v>
      </c>
      <c r="T5" s="125" t="s">
        <v>29</v>
      </c>
      <c r="U5" s="125" t="s">
        <v>30</v>
      </c>
    </row>
    <row r="6" spans="1:26">
      <c r="A6" s="185" t="s">
        <v>415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N6" s="186" t="s">
        <v>415</v>
      </c>
      <c r="O6" s="185"/>
      <c r="P6" s="185"/>
      <c r="Q6" s="185"/>
      <c r="R6" s="185"/>
      <c r="S6" s="185"/>
      <c r="T6" s="185"/>
      <c r="U6" s="185"/>
      <c r="W6" s="158"/>
    </row>
    <row r="7" spans="1:26">
      <c r="A7" s="176" t="str">
        <f t="shared" ref="A7:B9" si="0">O7</f>
        <v>CCOKELC_01</v>
      </c>
      <c r="B7" s="176" t="str">
        <f t="shared" si="0"/>
        <v>New commercial - Cooking ELC</v>
      </c>
      <c r="C7" s="176" t="s">
        <v>309</v>
      </c>
      <c r="D7" s="177" t="s">
        <v>383</v>
      </c>
      <c r="E7" s="178">
        <f>Raw_COth!F4</f>
        <v>0.8</v>
      </c>
      <c r="F7" s="179">
        <v>2013</v>
      </c>
      <c r="G7" s="180">
        <f>Raw_COth!H4</f>
        <v>0.5</v>
      </c>
      <c r="H7" s="181">
        <f>Raw_COth!J4</f>
        <v>1.6E-2</v>
      </c>
      <c r="I7" s="182">
        <f>Raw_COth!E4</f>
        <v>0.01</v>
      </c>
      <c r="J7" s="179">
        <f>Raw_COth!K4</f>
        <v>15</v>
      </c>
      <c r="K7" s="183">
        <f>Raw_COth!C4</f>
        <v>0.159944195324635</v>
      </c>
      <c r="L7" s="178">
        <f>Raw_COth!G4</f>
        <v>1</v>
      </c>
      <c r="N7" s="108" t="s">
        <v>286</v>
      </c>
      <c r="O7" s="158" t="s">
        <v>439</v>
      </c>
      <c r="P7" s="108" t="str">
        <f>"New commercial - Cooking "&amp;RIGHT(C7,3)</f>
        <v>New commercial - Cooking ELC</v>
      </c>
      <c r="Q7" s="108" t="s">
        <v>34</v>
      </c>
      <c r="R7" s="168" t="s">
        <v>412</v>
      </c>
      <c r="S7" s="134"/>
      <c r="W7" s="158" t="s">
        <v>410</v>
      </c>
    </row>
    <row r="8" spans="1:26">
      <c r="A8" s="135" t="str">
        <f t="shared" si="0"/>
        <v>CCOKGAS_01</v>
      </c>
      <c r="B8" s="136" t="str">
        <f t="shared" si="0"/>
        <v>New commercial - Cooking GAS</v>
      </c>
      <c r="C8" s="159" t="s">
        <v>312</v>
      </c>
      <c r="D8" s="135" t="s">
        <v>383</v>
      </c>
      <c r="E8" s="138">
        <f>Raw_COth!F5</f>
        <v>0.95</v>
      </c>
      <c r="F8" s="139">
        <v>2013</v>
      </c>
      <c r="G8" s="169">
        <f>Raw_COth!H5</f>
        <v>0.3</v>
      </c>
      <c r="H8" s="170">
        <f>Raw_COth!J5</f>
        <v>6.0000000000000001E-3</v>
      </c>
      <c r="I8" s="140">
        <f>Raw_COth!E5</f>
        <v>0.01</v>
      </c>
      <c r="J8" s="139">
        <f>Raw_COth!K5</f>
        <v>15</v>
      </c>
      <c r="K8" s="171">
        <f>Raw_COth!C5</f>
        <v>0.159944195324635</v>
      </c>
      <c r="L8" s="138">
        <f>Raw_COth!G5</f>
        <v>1</v>
      </c>
      <c r="O8" s="158" t="s">
        <v>440</v>
      </c>
      <c r="P8" s="108" t="str">
        <f t="shared" ref="P8:P9" si="1">"New commercial - Cooking "&amp;RIGHT(C8,3)</f>
        <v>New commercial - Cooking GAS</v>
      </c>
      <c r="Q8" s="108" t="s">
        <v>34</v>
      </c>
      <c r="R8" s="168" t="s">
        <v>412</v>
      </c>
      <c r="S8" s="134"/>
      <c r="W8" s="158" t="s">
        <v>411</v>
      </c>
    </row>
    <row r="9" spans="1:26">
      <c r="A9" s="135" t="str">
        <f t="shared" si="0"/>
        <v>CCOKLPG_01</v>
      </c>
      <c r="B9" s="136" t="str">
        <f t="shared" si="0"/>
        <v>New commercial - Cooking LPG</v>
      </c>
      <c r="C9" s="159" t="s">
        <v>313</v>
      </c>
      <c r="D9" s="135" t="s">
        <v>383</v>
      </c>
      <c r="E9" s="138">
        <f>Raw_COth!F6</f>
        <v>0.6</v>
      </c>
      <c r="F9" s="139">
        <v>2013</v>
      </c>
      <c r="G9" s="169">
        <f>Raw_COth!H6</f>
        <v>0.3</v>
      </c>
      <c r="H9" s="170">
        <f>Raw_COth!J6</f>
        <v>4.0000000000000001E-3</v>
      </c>
      <c r="I9" s="140">
        <f>Raw_COth!E6</f>
        <v>0.01</v>
      </c>
      <c r="J9" s="139">
        <f>Raw_COth!K6</f>
        <v>15</v>
      </c>
      <c r="K9" s="171">
        <f>Raw_COth!C6</f>
        <v>0.159944195324635</v>
      </c>
      <c r="L9" s="138">
        <f>Raw_COth!G6</f>
        <v>1</v>
      </c>
      <c r="O9" s="158" t="s">
        <v>441</v>
      </c>
      <c r="P9" s="108" t="str">
        <f t="shared" si="1"/>
        <v>New commercial - Cooking LPG</v>
      </c>
      <c r="Q9" s="108" t="s">
        <v>34</v>
      </c>
      <c r="R9" s="168" t="s">
        <v>412</v>
      </c>
      <c r="S9" s="134"/>
      <c r="W9" s="158" t="s">
        <v>409</v>
      </c>
      <c r="Z9" s="143"/>
    </row>
    <row r="10" spans="1:26">
      <c r="A10" s="185" t="s">
        <v>417</v>
      </c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N10" s="185" t="s">
        <v>417</v>
      </c>
      <c r="O10" s="185"/>
      <c r="P10" s="185"/>
      <c r="Q10" s="185"/>
      <c r="R10" s="185"/>
      <c r="S10" s="185"/>
      <c r="T10" s="185"/>
      <c r="U10" s="185"/>
    </row>
    <row r="11" spans="1:26">
      <c r="A11" s="176" t="str">
        <f t="shared" ref="A11:A15" si="2">O11</f>
        <v>CLIGELC_01_Inc</v>
      </c>
      <c r="B11" s="176" t="str">
        <f t="shared" ref="B11:B15" si="3">P11</f>
        <v>New commercial - Lighting Incandescent STAD</v>
      </c>
      <c r="C11" s="176" t="s">
        <v>309</v>
      </c>
      <c r="D11" s="177" t="s">
        <v>423</v>
      </c>
      <c r="E11" s="187">
        <f>Raw_COth!F12</f>
        <v>1</v>
      </c>
      <c r="F11" s="179">
        <v>2013</v>
      </c>
      <c r="G11" s="180">
        <f>Raw_COth!H12</f>
        <v>1E-3</v>
      </c>
      <c r="H11" s="181" t="str">
        <f>IF(Raw_COth!J12=0,"",Raw_COth!J12)</f>
        <v/>
      </c>
      <c r="I11" s="182">
        <f>Raw_COth!E12</f>
        <v>0.01</v>
      </c>
      <c r="J11" s="179">
        <f>Raw_COth!K12</f>
        <v>1</v>
      </c>
      <c r="K11" s="183">
        <f>Raw_COth!C12</f>
        <v>1.0512E-3</v>
      </c>
      <c r="L11" s="178">
        <f>Raw_COth!G12</f>
        <v>1</v>
      </c>
      <c r="N11" s="134"/>
      <c r="O11" s="189" t="s">
        <v>553</v>
      </c>
      <c r="P11" s="108" t="str">
        <f>"New commercial - Lighting "&amp;W11</f>
        <v>New commercial - Lighting Incandescent STAD</v>
      </c>
      <c r="Q11" s="134" t="s">
        <v>34</v>
      </c>
      <c r="R11" s="134" t="s">
        <v>412</v>
      </c>
      <c r="S11" s="134"/>
      <c r="T11" s="134"/>
      <c r="U11" s="134"/>
      <c r="W11" s="158" t="s">
        <v>419</v>
      </c>
    </row>
    <row r="12" spans="1:26">
      <c r="A12" s="176" t="str">
        <f t="shared" si="2"/>
        <v>CLIGELC_02_Inc</v>
      </c>
      <c r="B12" s="176" t="str">
        <f t="shared" si="3"/>
        <v>New commercial - Lighting Incandescent IMP</v>
      </c>
      <c r="C12" s="176" t="s">
        <v>309</v>
      </c>
      <c r="D12" s="177" t="s">
        <v>423</v>
      </c>
      <c r="E12" s="187">
        <f>Raw_COth!F13</f>
        <v>1.1000000000000001</v>
      </c>
      <c r="F12" s="179">
        <v>2013</v>
      </c>
      <c r="G12" s="180">
        <f>Raw_COth!H13</f>
        <v>6.0000000000000001E-3</v>
      </c>
      <c r="H12" s="181" t="str">
        <f>IF(Raw_COth!J13=0,"",Raw_COth!J13)</f>
        <v/>
      </c>
      <c r="I12" s="182">
        <f>Raw_COth!E13</f>
        <v>0.01</v>
      </c>
      <c r="J12" s="179">
        <f>Raw_COth!K13</f>
        <v>1.5</v>
      </c>
      <c r="K12" s="183">
        <f>Raw_COth!C13</f>
        <v>1.0512E-3</v>
      </c>
      <c r="L12" s="178">
        <f>Raw_COth!G13</f>
        <v>1</v>
      </c>
      <c r="O12" s="158" t="s">
        <v>554</v>
      </c>
      <c r="P12" s="108" t="str">
        <f t="shared" ref="P12:P14" si="4">"New commercial - Lighting "&amp;W12</f>
        <v>New commercial - Lighting Incandescent IMP</v>
      </c>
      <c r="Q12" s="108" t="s">
        <v>34</v>
      </c>
      <c r="R12" s="108" t="s">
        <v>412</v>
      </c>
      <c r="W12" s="158" t="s">
        <v>420</v>
      </c>
    </row>
    <row r="13" spans="1:26">
      <c r="A13" s="176" t="str">
        <f t="shared" si="2"/>
        <v>CLIGELC_03_Hal</v>
      </c>
      <c r="B13" s="176" t="str">
        <f t="shared" si="3"/>
        <v>New commercial - Lighting Halogens</v>
      </c>
      <c r="C13" s="176" t="s">
        <v>309</v>
      </c>
      <c r="D13" s="177" t="s">
        <v>423</v>
      </c>
      <c r="E13" s="187">
        <f>Raw_COth!F14</f>
        <v>2.2999999999999998</v>
      </c>
      <c r="F13" s="179">
        <v>2013</v>
      </c>
      <c r="G13" s="180">
        <f>Raw_COth!H14</f>
        <v>2E-3</v>
      </c>
      <c r="H13" s="181" t="str">
        <f>IF(Raw_COth!J14=0,"",Raw_COth!J14)</f>
        <v/>
      </c>
      <c r="I13" s="182">
        <f>Raw_COth!E14</f>
        <v>0.01</v>
      </c>
      <c r="J13" s="179">
        <f>Raw_COth!K14</f>
        <v>5</v>
      </c>
      <c r="K13" s="183">
        <f>Raw_COth!C14</f>
        <v>1.0512E-3</v>
      </c>
      <c r="L13" s="178">
        <f>Raw_COth!G14</f>
        <v>1</v>
      </c>
      <c r="O13" s="158" t="s">
        <v>555</v>
      </c>
      <c r="P13" s="108" t="str">
        <f t="shared" si="4"/>
        <v>New commercial - Lighting Halogens</v>
      </c>
      <c r="Q13" s="108" t="s">
        <v>34</v>
      </c>
      <c r="R13" s="108" t="s">
        <v>412</v>
      </c>
      <c r="W13" s="158" t="s">
        <v>421</v>
      </c>
    </row>
    <row r="14" spans="1:26">
      <c r="A14" s="176" t="str">
        <f t="shared" si="2"/>
        <v>CLIGELC_04_Flu</v>
      </c>
      <c r="B14" s="176" t="str">
        <f t="shared" si="3"/>
        <v>New commercial - Lighting Fluorescent</v>
      </c>
      <c r="C14" s="176" t="s">
        <v>309</v>
      </c>
      <c r="D14" s="177" t="s">
        <v>423</v>
      </c>
      <c r="E14" s="187">
        <f>Raw_COth!F15</f>
        <v>4.5</v>
      </c>
      <c r="F14" s="179">
        <v>2013</v>
      </c>
      <c r="G14" s="180">
        <f>Raw_COth!H15</f>
        <v>2.2499999999999998E-3</v>
      </c>
      <c r="H14" s="181" t="str">
        <f>IF(Raw_COth!J15=0,"",Raw_COth!J15)</f>
        <v/>
      </c>
      <c r="I14" s="182">
        <f>Raw_COth!E15</f>
        <v>0.01</v>
      </c>
      <c r="J14" s="179">
        <f>Raw_COth!K15</f>
        <v>8</v>
      </c>
      <c r="K14" s="183">
        <f>Raw_COth!C15</f>
        <v>1.0512E-3</v>
      </c>
      <c r="L14" s="178">
        <f>Raw_COth!G15</f>
        <v>1</v>
      </c>
      <c r="O14" s="158" t="s">
        <v>556</v>
      </c>
      <c r="P14" s="108" t="str">
        <f t="shared" si="4"/>
        <v>New commercial - Lighting Fluorescent</v>
      </c>
      <c r="Q14" s="108" t="s">
        <v>34</v>
      </c>
      <c r="R14" s="108" t="s">
        <v>412</v>
      </c>
      <c r="W14" s="158" t="s">
        <v>422</v>
      </c>
    </row>
    <row r="15" spans="1:26">
      <c r="A15" s="176" t="str">
        <f t="shared" si="2"/>
        <v>CPLIELC_01</v>
      </c>
      <c r="B15" s="176" t="str">
        <f t="shared" si="3"/>
        <v>New commercial - Public Lighting</v>
      </c>
      <c r="C15" s="176" t="s">
        <v>309</v>
      </c>
      <c r="D15" s="177" t="s">
        <v>424</v>
      </c>
      <c r="E15" s="187">
        <f>Raw_COth!F16</f>
        <v>1</v>
      </c>
      <c r="F15" s="179">
        <v>2013</v>
      </c>
      <c r="G15" s="180">
        <f>Raw_COth!H16</f>
        <v>0.1</v>
      </c>
      <c r="H15" s="181">
        <f>IF(Raw_COth!J16=0,"",Raw_COth!J16)</f>
        <v>1E-3</v>
      </c>
      <c r="I15" s="182">
        <f>Raw_COth!E16</f>
        <v>0.01</v>
      </c>
      <c r="J15" s="179">
        <f>Raw_COth!K16</f>
        <v>15</v>
      </c>
      <c r="K15" s="183">
        <f>Raw_COth!C16</f>
        <v>0.121448396222656</v>
      </c>
      <c r="L15" s="178">
        <f>Raw_COth!G16</f>
        <v>1</v>
      </c>
      <c r="O15" s="158" t="s">
        <v>442</v>
      </c>
      <c r="P15" s="108" t="str">
        <f>"New commercial - Public Lighting"</f>
        <v>New commercial - Public Lighting</v>
      </c>
      <c r="Q15" s="108" t="s">
        <v>34</v>
      </c>
      <c r="R15" s="108" t="s">
        <v>412</v>
      </c>
      <c r="W15" s="158" t="s">
        <v>418</v>
      </c>
    </row>
    <row r="16" spans="1:26">
      <c r="A16" s="185" t="s">
        <v>416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N16" s="185" t="s">
        <v>416</v>
      </c>
      <c r="O16" s="185"/>
      <c r="P16" s="185"/>
      <c r="Q16" s="185"/>
      <c r="R16" s="185"/>
      <c r="S16" s="185"/>
      <c r="T16" s="185"/>
      <c r="U16" s="185"/>
    </row>
    <row r="17" spans="1:23">
      <c r="A17" s="176" t="str">
        <f t="shared" ref="A17:A20" si="5">O17</f>
        <v>CREFELC_01_Ref</v>
      </c>
      <c r="B17" s="176" t="str">
        <f t="shared" ref="B17:B20" si="6">P17</f>
        <v>New commercial - Refrigerators (energy class B,A)</v>
      </c>
      <c r="C17" s="176" t="s">
        <v>309</v>
      </c>
      <c r="D17" s="177" t="s">
        <v>429</v>
      </c>
      <c r="E17" s="187">
        <f>Raw_COth!F22</f>
        <v>1</v>
      </c>
      <c r="F17" s="179">
        <v>2013</v>
      </c>
      <c r="G17" s="180">
        <f>Raw_COth!H22</f>
        <v>0.3</v>
      </c>
      <c r="H17" s="181">
        <f>Raw_COth!J22</f>
        <v>1.524E-2</v>
      </c>
      <c r="I17" s="182">
        <f>Raw_COth!E22</f>
        <v>0.01</v>
      </c>
      <c r="J17" s="179">
        <f>Raw_COth!K22</f>
        <v>15</v>
      </c>
      <c r="K17" s="183">
        <f>Raw_COth!C22</f>
        <v>6.7324159393553004E-3</v>
      </c>
      <c r="L17" s="178">
        <f>Raw_COth!G22</f>
        <v>1</v>
      </c>
      <c r="O17" s="158" t="s">
        <v>557</v>
      </c>
      <c r="P17" s="108" t="str">
        <f>"New commercial - "&amp;W17</f>
        <v>New commercial - Refrigerators (energy class B,A)</v>
      </c>
      <c r="Q17" s="108" t="s">
        <v>34</v>
      </c>
      <c r="R17" s="108" t="s">
        <v>412</v>
      </c>
      <c r="W17" s="108" t="s">
        <v>425</v>
      </c>
    </row>
    <row r="18" spans="1:23">
      <c r="A18" s="176" t="str">
        <f t="shared" si="5"/>
        <v>CREFELC_02_Ref</v>
      </c>
      <c r="B18" s="176" t="str">
        <f t="shared" si="6"/>
        <v>New commercial - Refrigerators (A+, A++)</v>
      </c>
      <c r="C18" s="176" t="s">
        <v>309</v>
      </c>
      <c r="D18" s="177" t="s">
        <v>429</v>
      </c>
      <c r="E18" s="187">
        <f>Raw_COth!F23</f>
        <v>1.62</v>
      </c>
      <c r="F18" s="179">
        <v>2013</v>
      </c>
      <c r="G18" s="180">
        <f>Raw_COth!H23</f>
        <v>0.55000000000000004</v>
      </c>
      <c r="H18" s="181">
        <f>Raw_COth!J23</f>
        <v>1.162E-2</v>
      </c>
      <c r="I18" s="182">
        <f>Raw_COth!E23</f>
        <v>0.01</v>
      </c>
      <c r="J18" s="179">
        <f>Raw_COth!K23</f>
        <v>15</v>
      </c>
      <c r="K18" s="183">
        <f>Raw_COth!C23</f>
        <v>6.7324159393553004E-3</v>
      </c>
      <c r="L18" s="178">
        <f>Raw_COth!G23</f>
        <v>1</v>
      </c>
      <c r="O18" s="158" t="s">
        <v>558</v>
      </c>
      <c r="P18" s="108" t="str">
        <f t="shared" ref="P18:P20" si="7">"New commercial - "&amp;W18</f>
        <v>New commercial - Refrigerators (A+, A++)</v>
      </c>
      <c r="Q18" s="108" t="s">
        <v>34</v>
      </c>
      <c r="R18" s="108" t="s">
        <v>412</v>
      </c>
      <c r="W18" s="108" t="s">
        <v>426</v>
      </c>
    </row>
    <row r="19" spans="1:23">
      <c r="A19" s="176" t="str">
        <f t="shared" si="5"/>
        <v>CREFELC_03_Fre</v>
      </c>
      <c r="B19" s="176" t="str">
        <f t="shared" si="6"/>
        <v>New commercial - Freezers (B,A)</v>
      </c>
      <c r="C19" s="176" t="s">
        <v>309</v>
      </c>
      <c r="D19" s="177" t="s">
        <v>429</v>
      </c>
      <c r="E19" s="187">
        <f>Raw_COth!F24</f>
        <v>2.86</v>
      </c>
      <c r="F19" s="179">
        <v>2013</v>
      </c>
      <c r="G19" s="180">
        <f>Raw_COth!H24</f>
        <v>0.75</v>
      </c>
      <c r="H19" s="181">
        <f>Raw_COth!J24</f>
        <v>7.62E-3</v>
      </c>
      <c r="I19" s="182">
        <f>Raw_COth!E24</f>
        <v>0.01</v>
      </c>
      <c r="J19" s="179">
        <f>Raw_COth!K24</f>
        <v>15</v>
      </c>
      <c r="K19" s="183">
        <f>Raw_COth!C24</f>
        <v>6.7324159393553004E-3</v>
      </c>
      <c r="L19" s="178">
        <f>Raw_COth!G24</f>
        <v>1</v>
      </c>
      <c r="O19" s="158" t="s">
        <v>559</v>
      </c>
      <c r="P19" s="108" t="str">
        <f t="shared" si="7"/>
        <v>New commercial - Freezers (B,A)</v>
      </c>
      <c r="Q19" s="108" t="s">
        <v>34</v>
      </c>
      <c r="R19" s="108" t="s">
        <v>412</v>
      </c>
      <c r="W19" s="108" t="s">
        <v>427</v>
      </c>
    </row>
    <row r="20" spans="1:23">
      <c r="A20" s="176" t="str">
        <f t="shared" si="5"/>
        <v>CREFELC_04_Fre</v>
      </c>
      <c r="B20" s="176" t="str">
        <f t="shared" si="6"/>
        <v>New commercial - Freezers (A+,A++)</v>
      </c>
      <c r="C20" s="176" t="s">
        <v>309</v>
      </c>
      <c r="D20" s="177" t="s">
        <v>429</v>
      </c>
      <c r="E20" s="187">
        <f>Raw_COth!F25</f>
        <v>3.01</v>
      </c>
      <c r="F20" s="179">
        <v>2013</v>
      </c>
      <c r="G20" s="180">
        <f>Raw_COth!H25</f>
        <v>0.1</v>
      </c>
      <c r="H20" s="181">
        <f>Raw_COth!J25</f>
        <v>5.3E-3</v>
      </c>
      <c r="I20" s="182">
        <f>Raw_COth!E25</f>
        <v>0.01</v>
      </c>
      <c r="J20" s="179">
        <f>Raw_COth!K25</f>
        <v>15</v>
      </c>
      <c r="K20" s="183">
        <f>Raw_COth!C25</f>
        <v>6.7324159393553004E-3</v>
      </c>
      <c r="L20" s="178">
        <f>Raw_COth!G25</f>
        <v>1</v>
      </c>
      <c r="O20" s="158" t="s">
        <v>560</v>
      </c>
      <c r="P20" s="108" t="str">
        <f t="shared" si="7"/>
        <v>New commercial - Freezers (A+,A++)</v>
      </c>
      <c r="Q20" s="108" t="s">
        <v>34</v>
      </c>
      <c r="R20" s="108" t="s">
        <v>412</v>
      </c>
      <c r="W20" s="108" t="s">
        <v>428</v>
      </c>
    </row>
    <row r="21" spans="1:23">
      <c r="A21" s="186" t="s">
        <v>430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N21" s="186" t="s">
        <v>430</v>
      </c>
      <c r="O21" s="185"/>
      <c r="P21" s="185"/>
      <c r="Q21" s="185"/>
      <c r="R21" s="185"/>
      <c r="S21" s="185"/>
      <c r="T21" s="185"/>
      <c r="U21" s="185"/>
    </row>
    <row r="22" spans="1:23">
      <c r="A22" s="176" t="str">
        <f t="shared" ref="A22" si="8">O22</f>
        <v>COELELC_01</v>
      </c>
      <c r="B22" s="176" t="str">
        <f t="shared" ref="B22" si="9">P22</f>
        <v>New commercial - Other Electricity Appliances</v>
      </c>
      <c r="C22" s="176" t="s">
        <v>309</v>
      </c>
      <c r="D22" s="177" t="s">
        <v>432</v>
      </c>
      <c r="E22" s="187">
        <f>Raw_COth!F31</f>
        <v>1</v>
      </c>
      <c r="F22" s="179">
        <v>2013</v>
      </c>
      <c r="G22" s="180">
        <f>Raw_COth!H31</f>
        <v>0.01</v>
      </c>
      <c r="H22" s="181">
        <f>Raw_COth!J31</f>
        <v>7.4999999999999997E-3</v>
      </c>
      <c r="I22" s="182">
        <f>Raw_COth!E31</f>
        <v>0.01</v>
      </c>
      <c r="J22" s="179">
        <f>Raw_COth!K31</f>
        <v>15</v>
      </c>
      <c r="K22" s="183">
        <f>Raw_COth!C31</f>
        <v>4.9763480352233297E-2</v>
      </c>
      <c r="L22" s="178">
        <f>Raw_COth!G31</f>
        <v>1</v>
      </c>
      <c r="O22" s="158" t="s">
        <v>443</v>
      </c>
      <c r="P22" s="108" t="str">
        <f>"New commercial - "&amp;W22</f>
        <v>New commercial - Other Electricity Appliances</v>
      </c>
      <c r="Q22" s="108" t="s">
        <v>34</v>
      </c>
      <c r="R22" s="108" t="s">
        <v>412</v>
      </c>
      <c r="W22" s="158" t="s">
        <v>431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4E9051-DB10-4D4B-B78D-DE1C1F1FCE92}"/>
</file>

<file path=customXml/itemProps2.xml><?xml version="1.0" encoding="utf-8"?>
<ds:datastoreItem xmlns:ds="http://schemas.openxmlformats.org/officeDocument/2006/customXml" ds:itemID="{0A07C550-9056-4674-9B3B-CB67924D4B57}"/>
</file>

<file path=customXml/itemProps3.xml><?xml version="1.0" encoding="utf-8"?>
<ds:datastoreItem xmlns:ds="http://schemas.openxmlformats.org/officeDocument/2006/customXml" ds:itemID="{A420273B-2C8D-4520-9FDE-EF20D51299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Intro</vt:lpstr>
      <vt:lpstr>COM_CH</vt:lpstr>
      <vt:lpstr>Raw_CH</vt:lpstr>
      <vt:lpstr>COM_CW</vt:lpstr>
      <vt:lpstr>Raw_CW</vt:lpstr>
      <vt:lpstr>COM_CC</vt:lpstr>
      <vt:lpstr>Raw_CC</vt:lpstr>
      <vt:lpstr>COM_COth</vt:lpstr>
      <vt:lpstr>Raw_COth</vt:lpstr>
      <vt:lpstr>COM_PV</vt:lpstr>
      <vt:lpstr>COM_CHP</vt:lpstr>
      <vt:lpstr>Raw_CCHP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Alessandro Chiodi</cp:lastModifiedBy>
  <dcterms:created xsi:type="dcterms:W3CDTF">2015-08-25T14:05:54Z</dcterms:created>
  <dcterms:modified xsi:type="dcterms:W3CDTF">2017-10-20T15:24:28Z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589299440383911</vt:r8>
  </property>
  <property fmtid="{D5CDD505-2E9C-101B-9397-08002B2CF9AE}" pid="3" name="ContentTypeId">
    <vt:lpwstr>0x01010087B74FDAF7A4FB4D876E5EA45926113E</vt:lpwstr>
  </property>
</Properties>
</file>