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defaultThemeVersion="124226"/>
  <xr:revisionPtr revIDLastSave="0" documentId="13_ncr:1_{C4258797-E312-46F7-AAFF-2A1B6349A2DB}" xr6:coauthVersionLast="46" xr6:coauthVersionMax="46" xr10:uidLastSave="{00000000-0000-0000-0000-000000000000}"/>
  <bookViews>
    <workbookView xWindow="-3233" yWindow="8002" windowWidth="20716" windowHeight="13276" activeTab="2" xr2:uid="{00000000-000D-0000-FFFF-FFFF00000000}"/>
  </bookViews>
  <sheets>
    <sheet name="SRV_DC_Commodities" sheetId="11" r:id="rId1"/>
    <sheet name="SRV_DC_Processes" sheetId="13" r:id="rId2"/>
    <sheet name="HP_data" sheetId="14" r:id="rId3"/>
    <sheet name="HE_data" sheetId="15" r:id="rId4"/>
  </sheets>
  <externalReferences>
    <externalReference r:id="rId5"/>
  </externalReferences>
  <definedNames>
    <definedName name="DH_in_ex_app">HE_data!$C$8:$G$35</definedName>
    <definedName name="Elpriser">#REF!</definedName>
    <definedName name="sheet12">HE_data!$C$3</definedName>
    <definedName name="sheet52" localSheetId="2">HP_data!#REF!</definedName>
    <definedName name="sheet56">HP_data!$C$3</definedName>
    <definedName name="Varmebehov">#REF!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8" i="13" l="1"/>
  <c r="U17" i="13"/>
  <c r="U16" i="13"/>
  <c r="U15" i="13"/>
  <c r="U14" i="13"/>
  <c r="Q18" i="13"/>
  <c r="Q17" i="13"/>
  <c r="Q16" i="13"/>
  <c r="Q15" i="13"/>
  <c r="Q14" i="13"/>
  <c r="P14" i="13"/>
  <c r="P18" i="13"/>
  <c r="P17" i="13"/>
  <c r="P16" i="13"/>
  <c r="P15" i="13"/>
  <c r="B34" i="15" l="1"/>
  <c r="B33" i="15"/>
  <c r="B32" i="15"/>
  <c r="B31" i="15"/>
  <c r="B19" i="15"/>
  <c r="B18" i="15"/>
  <c r="B17" i="15"/>
  <c r="B16" i="15"/>
  <c r="B15" i="15"/>
  <c r="B13" i="15"/>
  <c r="B12" i="15"/>
  <c r="B11" i="15"/>
  <c r="B10" i="15"/>
  <c r="B9" i="15"/>
  <c r="B8" i="15"/>
  <c r="S8" i="13" l="1"/>
  <c r="R8" i="13"/>
  <c r="T14" i="13"/>
  <c r="T8" i="13"/>
  <c r="Q8" i="13"/>
  <c r="P8" i="13"/>
  <c r="P13" i="13"/>
  <c r="P12" i="13"/>
  <c r="P11" i="13"/>
  <c r="P10" i="13"/>
  <c r="N9" i="13" l="1"/>
  <c r="N8" i="13" s="1"/>
  <c r="M9" i="13"/>
  <c r="M8" i="13" s="1"/>
  <c r="L9" i="13"/>
  <c r="L8" i="13" s="1"/>
  <c r="K9" i="13"/>
  <c r="K8" i="13" s="1"/>
  <c r="J9" i="13"/>
  <c r="J8" i="13" s="1"/>
  <c r="U13" i="13"/>
  <c r="U12" i="13"/>
  <c r="U11" i="13"/>
  <c r="U10" i="13"/>
  <c r="U8" i="13"/>
  <c r="B8" i="13"/>
  <c r="C8" i="13"/>
  <c r="D8" i="13"/>
  <c r="B14" i="13"/>
  <c r="C14" i="13"/>
  <c r="D14" i="13"/>
  <c r="E14" i="13"/>
</calcChain>
</file>

<file path=xl/sharedStrings.xml><?xml version="1.0" encoding="utf-8"?>
<sst xmlns="http://schemas.openxmlformats.org/spreadsheetml/2006/main" count="349" uniqueCount="251">
  <si>
    <t>~FI_T</t>
  </si>
  <si>
    <t>TechName</t>
  </si>
  <si>
    <t>TechDesc</t>
  </si>
  <si>
    <t>Comm-IN</t>
  </si>
  <si>
    <t>Comm-OUT</t>
  </si>
  <si>
    <t>Sets</t>
  </si>
  <si>
    <t>EFF</t>
  </si>
  <si>
    <t>~FI_Process</t>
  </si>
  <si>
    <t>Tact</t>
  </si>
  <si>
    <t>Tcap</t>
  </si>
  <si>
    <t>Tslvl</t>
  </si>
  <si>
    <t>PrimaryCG</t>
  </si>
  <si>
    <t>Vintage</t>
  </si>
  <si>
    <t>Technology Name</t>
  </si>
  <si>
    <t>Technology Description</t>
  </si>
  <si>
    <t>Activity Unit</t>
  </si>
  <si>
    <t>Capacity Unit</t>
  </si>
  <si>
    <t>Vintage Tracking</t>
  </si>
  <si>
    <t>\I:Technology Name</t>
  </si>
  <si>
    <t>Input Commodity</t>
  </si>
  <si>
    <t>Output Commodity</t>
  </si>
  <si>
    <t>Annual Availability Factor</t>
  </si>
  <si>
    <t>Lifetime of Process</t>
  </si>
  <si>
    <t>Capacity to Activity Factor</t>
  </si>
  <si>
    <t>Starting Year</t>
  </si>
  <si>
    <t>Investment Cost</t>
  </si>
  <si>
    <t>Fixed O&amp;M Cost</t>
  </si>
  <si>
    <t>Variable O&amp;M Cost</t>
  </si>
  <si>
    <t>*Units</t>
  </si>
  <si>
    <t>CURR</t>
  </si>
  <si>
    <t>Currency</t>
  </si>
  <si>
    <t>YEAR</t>
  </si>
  <si>
    <t>Year</t>
  </si>
  <si>
    <t>PRC_CAPACT</t>
  </si>
  <si>
    <t>Technical Efficiency</t>
  </si>
  <si>
    <t>START</t>
  </si>
  <si>
    <t>PJ</t>
  </si>
  <si>
    <t>DAYNITE</t>
  </si>
  <si>
    <t>YES</t>
  </si>
  <si>
    <t>INVCOST</t>
  </si>
  <si>
    <t>FIXOM</t>
  </si>
  <si>
    <t>VAROM</t>
  </si>
  <si>
    <t>AFA</t>
  </si>
  <si>
    <t>Years</t>
  </si>
  <si>
    <t>Technology</t>
  </si>
  <si>
    <t>Uncertainty (2050)</t>
  </si>
  <si>
    <t>Note</t>
  </si>
  <si>
    <t>Ref</t>
  </si>
  <si>
    <t>Energy/technical data</t>
  </si>
  <si>
    <t>Lower</t>
  </si>
  <si>
    <t>Upper</t>
  </si>
  <si>
    <t>Total efficiency, net (%), name plate</t>
  </si>
  <si>
    <t>Forced outage (%)</t>
  </si>
  <si>
    <t>G</t>
  </si>
  <si>
    <t>Planned outage (weeks per year)</t>
  </si>
  <si>
    <t>H</t>
  </si>
  <si>
    <t>Technical lifetime (years)</t>
  </si>
  <si>
    <t>Construction time (years)</t>
  </si>
  <si>
    <t>C</t>
  </si>
  <si>
    <t>Regulation ability</t>
  </si>
  <si>
    <t>Primary regulation (% per 30 seconds)</t>
  </si>
  <si>
    <t>D</t>
  </si>
  <si>
    <t>Secondary regulation (% per minute)</t>
  </si>
  <si>
    <t>Minimum load (% of full load)</t>
  </si>
  <si>
    <t>Warm start-up time (hours)</t>
  </si>
  <si>
    <t>Cold start-up time (hours)</t>
  </si>
  <si>
    <t>E</t>
  </si>
  <si>
    <t>Environment</t>
  </si>
  <si>
    <t>CH4 (g per GJ fuel)</t>
  </si>
  <si>
    <t>N2O (g per GJ fuel)</t>
  </si>
  <si>
    <t xml:space="preserve">Financial data                                 </t>
  </si>
  <si>
    <t>M</t>
  </si>
  <si>
    <t>F</t>
  </si>
  <si>
    <t>Technology specific data</t>
  </si>
  <si>
    <t xml:space="preserve">LIFE </t>
  </si>
  <si>
    <t>-</t>
  </si>
  <si>
    <t>PRE</t>
  </si>
  <si>
    <t>Share-I~2050</t>
  </si>
  <si>
    <t>Share-I~2030</t>
  </si>
  <si>
    <t>Share-I~2020</t>
  </si>
  <si>
    <t>Share-I~0</t>
  </si>
  <si>
    <t>Interpolation rule for Share</t>
  </si>
  <si>
    <t>~FI_Comm</t>
  </si>
  <si>
    <t>Csets</t>
  </si>
  <si>
    <t>CommName</t>
  </si>
  <si>
    <t>CommDesc</t>
  </si>
  <si>
    <t>Unit</t>
  </si>
  <si>
    <t>LimType</t>
  </si>
  <si>
    <t>CTSLvl</t>
  </si>
  <si>
    <t>PeakTS</t>
  </si>
  <si>
    <t>Ctype</t>
  </si>
  <si>
    <t>Commodity Name</t>
  </si>
  <si>
    <t>Sense of the Balance EQN.</t>
  </si>
  <si>
    <t>Timeslice Level</t>
  </si>
  <si>
    <t>Peak Monitoring</t>
  </si>
  <si>
    <t>Electricity Indicator</t>
  </si>
  <si>
    <t>NRG</t>
  </si>
  <si>
    <t>A</t>
  </si>
  <si>
    <t>B</t>
  </si>
  <si>
    <t>Particles (g per GJ fuel)</t>
  </si>
  <si>
    <t>Financial data</t>
  </si>
  <si>
    <t>Fixed layout table</t>
  </si>
  <si>
    <t>* Define the commodities used in this workbook</t>
  </si>
  <si>
    <t>Commodities</t>
  </si>
  <si>
    <t>Region</t>
  </si>
  <si>
    <t>*Commodity Set Membership</t>
  </si>
  <si>
    <t>Region Name</t>
  </si>
  <si>
    <t>Commodity Description</t>
  </si>
  <si>
    <t>ELC</t>
  </si>
  <si>
    <t>*Process Set Membership</t>
  </si>
  <si>
    <t>TimeSlice level of Process Activity</t>
  </si>
  <si>
    <t>Primary Commodity Group</t>
  </si>
  <si>
    <t>SRVELC-DC-C</t>
  </si>
  <si>
    <t>Electricity (SRV) - Data Centers - Cooling</t>
  </si>
  <si>
    <t>SRVHET-DC-LT</t>
  </si>
  <si>
    <t>Heat (SRV) - Data Centers - Low Temperature</t>
  </si>
  <si>
    <t>SRVHET-LT</t>
  </si>
  <si>
    <t>Heat (SRV) - Low Temperature</t>
  </si>
  <si>
    <t>SRVELC</t>
  </si>
  <si>
    <t>HETC</t>
  </si>
  <si>
    <t>S-DCE-CS-HP_N1</t>
  </si>
  <si>
    <t>S-DCE-CS-HE_N1</t>
  </si>
  <si>
    <t>Commercial Services - Data Centres - Heat Pump for Upgrading Excess Heat</t>
  </si>
  <si>
    <t>Commercial Services - Data Centres - Heat Exchanger for Excess Heat</t>
  </si>
  <si>
    <t>Heat pumps utilizing industrial waste heat 3 MW</t>
  </si>
  <si>
    <t>Uncertainty (2025)</t>
  </si>
  <si>
    <t>Heat generation capacity for one unit (MJ/s)</t>
  </si>
  <si>
    <t>A, A1, B, D</t>
  </si>
  <si>
    <t>1;14;15</t>
  </si>
  <si>
    <t>Total efficiency , net (%), annual average</t>
  </si>
  <si>
    <t>A, A1, C, D</t>
  </si>
  <si>
    <t>Auxiliary electricity consumption (% of heat gen)</t>
  </si>
  <si>
    <t>0.5</t>
  </si>
  <si>
    <t>1;9;10;14;15</t>
  </si>
  <si>
    <t>0.3</t>
  </si>
  <si>
    <t>E, F</t>
  </si>
  <si>
    <t>9;14;15</t>
  </si>
  <si>
    <r>
      <t>Space requirements (1000m2 per MW</t>
    </r>
    <r>
      <rPr>
        <vertAlign val="subscript"/>
        <sz val="8"/>
        <rFont val="Arial"/>
        <family val="2"/>
      </rPr>
      <t>heat</t>
    </r>
    <r>
      <rPr>
        <sz val="8"/>
        <rFont val="Arial"/>
        <family val="2"/>
      </rPr>
      <t>)</t>
    </r>
  </si>
  <si>
    <t>0.05</t>
  </si>
  <si>
    <t>0.03</t>
  </si>
  <si>
    <t>0.1</t>
  </si>
  <si>
    <t>15;18</t>
  </si>
  <si>
    <t>1;9;14;15</t>
  </si>
  <si>
    <t>G, I</t>
  </si>
  <si>
    <t>0.2</t>
  </si>
  <si>
    <t>G, H</t>
  </si>
  <si>
    <r>
      <t>SO</t>
    </r>
    <r>
      <rPr>
        <vertAlign val="subscript"/>
        <sz val="8"/>
        <rFont val="Arial"/>
        <family val="2"/>
      </rPr>
      <t>2</t>
    </r>
    <r>
      <rPr>
        <sz val="8"/>
        <rFont val="Arial"/>
        <family val="2"/>
      </rPr>
      <t xml:space="preserve"> (degree of desulphurization, %) </t>
    </r>
  </si>
  <si>
    <r>
      <t>NO</t>
    </r>
    <r>
      <rPr>
        <vertAlign val="subscript"/>
        <sz val="8"/>
        <rFont val="Arial"/>
        <family val="2"/>
      </rPr>
      <t>X</t>
    </r>
    <r>
      <rPr>
        <sz val="8"/>
        <rFont val="Arial"/>
        <family val="2"/>
      </rPr>
      <t xml:space="preserve"> (g per GJ fuel) </t>
    </r>
  </si>
  <si>
    <t>Specific investment (M€ per MJ/s)</t>
  </si>
  <si>
    <t>A,J,K,O</t>
  </si>
  <si>
    <t xml:space="preserve"> - of which equipment</t>
  </si>
  <si>
    <t xml:space="preserve"> - of which installation</t>
  </si>
  <si>
    <t xml:space="preserve"> - of which grid connection</t>
  </si>
  <si>
    <t>J</t>
  </si>
  <si>
    <t>Fixed O&amp;M (€/MJ/s/year)</t>
  </si>
  <si>
    <t>L</t>
  </si>
  <si>
    <t>Variable O&amp;M (€/MWh)</t>
  </si>
  <si>
    <t>- of which is electricity costs (€/MWh)</t>
  </si>
  <si>
    <t>D,M</t>
  </si>
  <si>
    <t>- of which is other O&amp;M costs (€/MWh)</t>
  </si>
  <si>
    <t>Startup cost (€/MJ/s/startup)</t>
  </si>
  <si>
    <t>N</t>
  </si>
  <si>
    <t>Notes</t>
  </si>
  <si>
    <t>Based on cooling water that is cooled from 25 to 15 °C. Actual development within COP optimization and reduced investment cost depends on the development in fuel and electricity prices.</t>
  </si>
  <si>
    <t>A1</t>
  </si>
  <si>
    <t xml:space="preserve">Performance data regarding ambient air and industrial waste heat are based on typical supply temperatures of decentral district heating systems with an annual average return/forward temperature of 35 °C / 70 °C (it varies over the year). It is assumed that the heat pumps only cover 85 % of the annual heat demand, meaning that the heat pumps co-produce with peak load units during the coldest periods. This mean that the forward temperature of the heat pump can be kept at around 70 °C during the coldest periods or even lowered. </t>
  </si>
  <si>
    <t>Total efficiency, net (%), name plate is at district heating temperatures of 35 °C return and 70 °C forward.</t>
  </si>
  <si>
    <t>Annual average at 85 % heat production of total demand utilizing coproduction at peak demands with reduced output temperatur from heat pump. DH temperatures are 35 °C return and 70 °C forward.</t>
  </si>
  <si>
    <t>Auxiliary electricity consumption is included in the Total efficiency. Cost for electricity is therefore not accounted for in variable O&amp;M</t>
  </si>
  <si>
    <t>Does not include tendering and regulatory approvals.</t>
  </si>
  <si>
    <t>The development within construction time will depend on future production figures and standardization of plants.</t>
  </si>
  <si>
    <t>The regulation ability will depend on the future marktes for regulation services.</t>
  </si>
  <si>
    <t>Cold start of time is starting a heat pump where stand by heating has not been applied</t>
  </si>
  <si>
    <t>I</t>
  </si>
  <si>
    <t>Operation at part load will usually increase COP but also variable O&amp;M costs</t>
  </si>
  <si>
    <t>It is assumed that heat pumps is connected with limited access like electrical boilers. Upper values regarding uncertainty assume that installations must pay for full access</t>
  </si>
  <si>
    <t>K</t>
  </si>
  <si>
    <t>Land is usually owned by the company</t>
  </si>
  <si>
    <t>O&amp;M regard the heat pump it self including auxiliary equipment, building etc. for the heat pump. The costs does not include O&amp;M for the entire district heating network, peak load or back up units, administration regarding end users etc.</t>
  </si>
  <si>
    <t>All consumption of electricity is included in the Total eff., also auxiliary electricity  consumption. Cost for electricity is therefore not accounted for in variable O&amp;M</t>
  </si>
  <si>
    <t>1/4 MWh-heat per MW is lost during startup</t>
  </si>
  <si>
    <t>O</t>
  </si>
  <si>
    <t>At district heating temperatures of 40-80 °C, the specific investment is expected to increase by 10 % as compontents must be rated for higher pressure levels</t>
  </si>
  <si>
    <t>References</t>
  </si>
  <si>
    <t>Drejebog til store varmepumpeprojekter i fjernvarmesystemet, Støchkel, Paaske, Clausen, 2017, see https://ens.dk/sites/ens.dk/files/Varme/drejebog_for_store_varmepumper.pdf</t>
  </si>
  <si>
    <t>Udredning vedrørende varmelagringsteknologier og store varmepumper til brug i fjernvarmesystemer, Sørensen, Paaske, Jacobsen, Hofmeister, 2013</t>
  </si>
  <si>
    <t>Absorption chillers and heat pumps, Keith E. Herold, Reinhard Radermacher and Sanford A. Klein, 1996</t>
  </si>
  <si>
    <t>Scandinavian Energy Group, 2015, Conversation</t>
  </si>
  <si>
    <t>Advansor, 2015, Conversation</t>
  </si>
  <si>
    <t>Hybrid Energi, 2015, Conversation</t>
  </si>
  <si>
    <t>Innoterm, 2015, Conversation</t>
  </si>
  <si>
    <t>Cronborg, 2015, Conversation</t>
  </si>
  <si>
    <t>Johnson Controls, 2019, Conversation</t>
  </si>
  <si>
    <t>Teknologisk Institut, 2015, 2019, Conversation</t>
  </si>
  <si>
    <t>Energinet.dk, 2015, Conversation</t>
  </si>
  <si>
    <t>IEA 2012, Energy Technology Perspectives, 2012</t>
  </si>
  <si>
    <t>Store varmepumper i fjernvarmen - driftserfaringer, Flørning, Carøe, Nielsen, Støchkel, 2019</t>
  </si>
  <si>
    <t>IES/Victor DST, 2019, Conversation</t>
  </si>
  <si>
    <t>PlanEnergi, 2019, practical experience from installed plants</t>
  </si>
  <si>
    <t>DMI, 2019</t>
  </si>
  <si>
    <t>Danfoss, 2019, Conversation</t>
  </si>
  <si>
    <t>Varmeværket Bjerringbro, Vejen Varmeværk, Skjern Papirfabrik, Høje Taastrup Fjernvarme, Rødkærsbro Kraftvarmeværk, Kalundborg Forsyning, Rye Kraftvarmeværk, Broager Fjernvarmeselskab, Sig Varmeværk, Fensmark Fjernvarme, Slagslunde Fjernvarme, Farum Fjernvarme, FFV Energi &amp; Miljø, Karup Varmeværk, Støvring Kraftvarmeværk, Skagen Varmeværk, Strandby Varmeværk</t>
  </si>
  <si>
    <t>Share-I~2025</t>
  </si>
  <si>
    <t>Share-I~2040</t>
  </si>
  <si>
    <t>EUR15</t>
  </si>
  <si>
    <t>GW</t>
  </si>
  <si>
    <t>MEUR/PJ</t>
  </si>
  <si>
    <t>MEUR/GW</t>
  </si>
  <si>
    <t>Indirect district heating substation - apartment complex - existing building</t>
  </si>
  <si>
    <t>year</t>
  </si>
  <si>
    <t>est</t>
  </si>
  <si>
    <t>ctrl</t>
  </si>
  <si>
    <t>lower</t>
  </si>
  <si>
    <t>upper</t>
  </si>
  <si>
    <t>note</t>
  </si>
  <si>
    <t>ref</t>
  </si>
  <si>
    <t>cat</t>
  </si>
  <si>
    <t>par</t>
  </si>
  <si>
    <t>A, H</t>
  </si>
  <si>
    <t>B, I</t>
  </si>
  <si>
    <t xml:space="preserve">Electric regulation ability   </t>
  </si>
  <si>
    <r>
      <t>SO</t>
    </r>
    <r>
      <rPr>
        <vertAlign val="subscript"/>
        <sz val="8"/>
        <color rgb="FF000000"/>
        <rFont val="Times New Roman"/>
        <family val="1"/>
      </rPr>
      <t>2</t>
    </r>
    <r>
      <rPr>
        <sz val="8"/>
        <color rgb="FF000000"/>
        <rFont val="Times New Roman"/>
        <family val="1"/>
      </rPr>
      <t xml:space="preserve"> [g/GJ_i]</t>
    </r>
  </si>
  <si>
    <t>PM2.5 [g/GJ_i]</t>
  </si>
  <si>
    <r>
      <t>NO</t>
    </r>
    <r>
      <rPr>
        <vertAlign val="subscript"/>
        <sz val="8"/>
        <color theme="1"/>
        <rFont val="Times New Roman"/>
        <family val="1"/>
      </rPr>
      <t>X</t>
    </r>
    <r>
      <rPr>
        <sz val="8"/>
        <color theme="1"/>
        <rFont val="Times New Roman"/>
        <family val="1"/>
      </rPr>
      <t xml:space="preserve"> [g/GJ_i]</t>
    </r>
  </si>
  <si>
    <t>CH4 [g/GJ_i]</t>
  </si>
  <si>
    <t>N2O [g/GJ_i]</t>
  </si>
  <si>
    <t>Nominal investment (*total) [k€/unit, 2020]</t>
  </si>
  <si>
    <t>2, 4, 7, 10</t>
  </si>
  <si>
    <t>Nominal investment (equipment) [k€/unit, 2020]</t>
  </si>
  <si>
    <t>Nominal investment (installation) [k€/unit, 2020]</t>
  </si>
  <si>
    <t>Nominal investment (additional) [k€/unit, 2020]</t>
  </si>
  <si>
    <t>C, E</t>
  </si>
  <si>
    <t>References:</t>
  </si>
  <si>
    <t>2. Communication with Gemina Termix, www.termix.dk. 2011</t>
  </si>
  <si>
    <t>4. Communication with Danfoss Redan, www.redan.danfoss.com. Technology data for individual heat production and energy transport, 2011</t>
  </si>
  <si>
    <t>7. Prices from different providers of substations, 2016</t>
  </si>
  <si>
    <t>8. Analysis conducted by COWI on the lifetime and operation and maintenance costs of district heating units, 2016</t>
  </si>
  <si>
    <t xml:space="preserve">10. Interview with market actors and web price survey, 2020 </t>
  </si>
  <si>
    <t>Notes:</t>
  </si>
  <si>
    <t xml:space="preserve">A. The generating capacity for one substation is set at the space heating capacity at typical district heating flow/return temperatures of 70°C/40°C. The size of the water heater capacity is estimated based on the number of apartments that the substation can supply with space heating. </t>
  </si>
  <si>
    <t xml:space="preserve">B. The only losses related to the district heating substation are the standby heat losses and system losses related to the cooling of the return flow. For large well-insulated substations, these are considered negligible – 100% efficiency. However, substations for single-family houses will have a heat loss during summer that cannot be considered useful. Applying best available technology, this is considered to be about 3%, resulting in 97% efficiency. </t>
  </si>
  <si>
    <t>C. Specific investment in branch pipe from the steet network to the building and in the heat meter. Lifetime for the branchpipe is estimated to be 50 years.</t>
  </si>
  <si>
    <t xml:space="preserve">D. The operation and maintenance costs are based on a maintenance check every second year, but calculated per year and per installation. </t>
  </si>
  <si>
    <t>E. Note that the branch pipe should be dimensioned for the use of hot tap water. If there is not any hot water tank, the branch pipe capacity should be higher than the capacity of the DH substation.</t>
  </si>
  <si>
    <t>F. Assuming a cost-reduction of 0.5 % p.a., which in turn is assumed equivalent to the typical improvement of mature technologies.</t>
  </si>
  <si>
    <t>G. The cost of auxiliary electricity consumption is calculated using the following electricity prices in €/MWh: 2020: 69, 2025: 85, 2030: 101, 2050: 117. These prices include production costs and transport tariffs, but not any taxes or subsidies for renewable energy.</t>
  </si>
  <si>
    <t>H. Due to the insignificant economy of scale displayed by domestic district heating substations (se section on economy of scale) the savings achieved by reducing the capacity of the substation is limited or non-existing. Hence, the investment cost is not influenced by the capacity of the substations installed.</t>
  </si>
  <si>
    <t>I. In contrast to boilers and heat pumps a district heating unit does not convert energy. Yet energy losses are still present in a district heating substation [9]. Some of these losses are included in the annual heat demand, while others are not. The efficiencies are calculated to reflect this.</t>
  </si>
  <si>
    <t>EUR20</t>
  </si>
  <si>
    <t>Source: Technology Data for heating installations (V0002). Danish Energy Agency</t>
  </si>
  <si>
    <t>Source: Technology Data - Energy Plants for Electricity and District heating generation (V0009). Danish Energy 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</si>
</sst>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0.0"/>
    <numFmt numFmtId="166" formatCode="\Te\x\t"/>
  </numFmts>
  <fonts count="4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b/>
      <sz val="10"/>
      <color indexed="12"/>
      <name val="Arial"/>
      <family val="2"/>
    </font>
    <font>
      <sz val="10"/>
      <name val="Arial"/>
      <family val="2"/>
    </font>
    <font>
      <sz val="14"/>
      <color indexed="9"/>
      <name val="Arial"/>
      <family val="2"/>
    </font>
    <font>
      <b/>
      <sz val="10"/>
      <name val="Arial"/>
      <family val="2"/>
    </font>
    <font>
      <sz val="10"/>
      <color indexed="9"/>
      <name val="Arial"/>
      <family val="2"/>
    </font>
    <font>
      <sz val="10"/>
      <name val="Calibri"/>
      <family val="2"/>
    </font>
    <font>
      <sz val="11"/>
      <color indexed="9"/>
      <name val="Calibri"/>
      <family val="2"/>
    </font>
    <font>
      <sz val="11"/>
      <color indexed="17"/>
      <name val="Calibri"/>
      <family val="2"/>
    </font>
    <font>
      <sz val="11"/>
      <color theme="1"/>
      <name val="Calibri"/>
      <family val="2"/>
      <scheme val="minor"/>
    </font>
    <font>
      <sz val="10"/>
      <color theme="1"/>
      <name val="Calibri"/>
      <family val="2"/>
    </font>
    <font>
      <sz val="11"/>
      <color theme="1"/>
      <name val="Calibri"/>
      <family val="2"/>
      <charset val="1"/>
      <scheme val="minor"/>
    </font>
    <font>
      <sz val="11"/>
      <name val="Calibri"/>
      <family val="2"/>
      <scheme val="minor"/>
    </font>
    <font>
      <sz val="10"/>
      <color rgb="FF9C0006"/>
      <name val="Calibri"/>
      <family val="2"/>
    </font>
    <font>
      <b/>
      <sz val="20"/>
      <color theme="2" tint="-9.9978637043366805E-2"/>
      <name val="Arial"/>
      <family val="2"/>
    </font>
    <font>
      <sz val="12"/>
      <color theme="3"/>
      <name val="Arial"/>
      <family val="2"/>
    </font>
    <font>
      <sz val="10"/>
      <color theme="1"/>
      <name val="Arial"/>
      <family val="2"/>
    </font>
    <font>
      <sz val="8"/>
      <name val="Arial"/>
      <family val="2"/>
    </font>
    <font>
      <b/>
      <sz val="8"/>
      <name val="Arial"/>
      <family val="2"/>
    </font>
    <font>
      <sz val="8"/>
      <name val="Calibri"/>
      <family val="2"/>
      <scheme val="minor"/>
    </font>
    <font>
      <u/>
      <sz val="10"/>
      <color indexed="12"/>
      <name val="Arial"/>
      <family val="2"/>
    </font>
    <font>
      <b/>
      <sz val="9"/>
      <color theme="1"/>
      <name val="Calibri"/>
      <family val="2"/>
    </font>
    <font>
      <sz val="6"/>
      <name val="Arial"/>
      <family val="2"/>
    </font>
    <font>
      <vertAlign val="subscript"/>
      <sz val="8"/>
      <name val="Arial"/>
      <family val="2"/>
    </font>
    <font>
      <b/>
      <sz val="6"/>
      <name val="Arial"/>
      <family val="2"/>
    </font>
    <font>
      <sz val="8"/>
      <color theme="1"/>
      <name val="Calibri"/>
      <family val="2"/>
      <scheme val="minor"/>
    </font>
    <font>
      <u/>
      <sz val="8"/>
      <name val="Arial"/>
      <family val="2"/>
    </font>
    <font>
      <b/>
      <sz val="8"/>
      <color rgb="FF000000"/>
      <name val="Times New Roman"/>
      <family val="1"/>
    </font>
    <font>
      <u/>
      <sz val="11"/>
      <color theme="10"/>
      <name val="Calibri"/>
      <family val="2"/>
      <scheme val="minor"/>
    </font>
    <font>
      <b/>
      <sz val="9"/>
      <color theme="1"/>
      <name val="Calibri"/>
      <family val="2"/>
      <scheme val="minor"/>
    </font>
    <font>
      <sz val="8"/>
      <color theme="1"/>
      <name val="Times New Roman"/>
      <family val="1"/>
    </font>
    <font>
      <sz val="8"/>
      <color rgb="FFBFBFBF"/>
      <name val="Times New Roman"/>
      <family val="1"/>
    </font>
    <font>
      <b/>
      <sz val="8"/>
      <color rgb="FFBFBFBF"/>
      <name val="Times New Roman"/>
      <family val="1"/>
    </font>
    <font>
      <b/>
      <sz val="8"/>
      <name val="Times New Roman"/>
      <family val="1"/>
    </font>
    <font>
      <sz val="8"/>
      <color rgb="FF000000"/>
      <name val="Times New Roman"/>
      <family val="1"/>
    </font>
    <font>
      <vertAlign val="subscript"/>
      <sz val="8"/>
      <color rgb="FF000000"/>
      <name val="Times New Roman"/>
      <family val="1"/>
    </font>
    <font>
      <vertAlign val="subscript"/>
      <sz val="8"/>
      <color theme="1"/>
      <name val="Times New Roman"/>
      <family val="1"/>
    </font>
    <font>
      <b/>
      <sz val="8"/>
      <color theme="1"/>
      <name val="Times New Roman"/>
      <family val="1"/>
    </font>
  </fonts>
  <fills count="12">
    <fill>
      <patternFill patternType="none"/>
    </fill>
    <fill>
      <patternFill patternType="gray125"/>
    </fill>
    <fill>
      <patternFill patternType="solid">
        <fgColor indexed="42"/>
      </patternFill>
    </fill>
    <fill>
      <patternFill patternType="solid">
        <fgColor indexed="10"/>
      </patternFill>
    </fill>
    <fill>
      <patternFill patternType="solid">
        <fgColor indexed="43"/>
        <bgColor indexed="64"/>
      </patternFill>
    </fill>
    <fill>
      <patternFill patternType="solid">
        <fgColor indexed="42"/>
        <bgColor indexed="64"/>
      </patternFill>
    </fill>
    <fill>
      <patternFill patternType="solid">
        <fgColor indexed="12"/>
        <bgColor indexed="64"/>
      </patternFill>
    </fill>
    <fill>
      <patternFill patternType="solid">
        <fgColor indexed="31"/>
        <bgColor indexed="64"/>
      </patternFill>
    </fill>
    <fill>
      <patternFill patternType="solid">
        <fgColor rgb="FFFFC7CE"/>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bottom style="medium">
        <color indexed="64"/>
      </bottom>
      <diagonal/>
    </border>
    <border>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s>
  <cellStyleXfs count="30">
    <xf numFmtId="0" fontId="0" fillId="0" borderId="0"/>
    <xf numFmtId="0" fontId="5" fillId="0" borderId="0"/>
    <xf numFmtId="0" fontId="13" fillId="0" borderId="0"/>
    <xf numFmtId="0" fontId="14" fillId="0" borderId="0"/>
    <xf numFmtId="9" fontId="14" fillId="0" borderId="0" applyFont="0" applyFill="0" applyBorder="0" applyAlignment="0" applyProtection="0"/>
    <xf numFmtId="0" fontId="13" fillId="0" borderId="0"/>
    <xf numFmtId="0" fontId="5" fillId="0" borderId="0"/>
    <xf numFmtId="0" fontId="5" fillId="0" borderId="0"/>
    <xf numFmtId="0" fontId="10" fillId="3" borderId="0" applyNumberFormat="0" applyBorder="0" applyAlignment="0" applyProtection="0"/>
    <xf numFmtId="0" fontId="5" fillId="0" borderId="0"/>
    <xf numFmtId="0" fontId="16" fillId="8" borderId="0" applyNumberFormat="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9" fontId="5" fillId="0" borderId="0" applyFont="0" applyFill="0" applyBorder="0" applyAlignment="0" applyProtection="0"/>
    <xf numFmtId="0" fontId="12" fillId="0" borderId="0"/>
    <xf numFmtId="0" fontId="11" fillId="2" borderId="0" applyNumberFormat="0" applyBorder="0" applyAlignment="0" applyProtection="0"/>
    <xf numFmtId="0" fontId="5" fillId="0" borderId="0"/>
    <xf numFmtId="0" fontId="3" fillId="0" borderId="0"/>
    <xf numFmtId="164" fontId="3" fillId="0" borderId="0" applyFont="0" applyFill="0" applyBorder="0" applyAlignment="0" applyProtection="0"/>
    <xf numFmtId="9" fontId="3" fillId="0" borderId="0" applyFont="0" applyFill="0" applyBorder="0" applyAlignment="0" applyProtection="0"/>
    <xf numFmtId="0" fontId="3" fillId="0" borderId="0"/>
    <xf numFmtId="0" fontId="2" fillId="0" borderId="0"/>
    <xf numFmtId="164" fontId="2" fillId="0" borderId="0" applyFont="0" applyFill="0" applyBorder="0" applyAlignment="0" applyProtection="0"/>
    <xf numFmtId="9" fontId="2" fillId="0" borderId="0" applyFont="0" applyFill="0" applyBorder="0" applyAlignment="0" applyProtection="0"/>
    <xf numFmtId="0" fontId="2" fillId="0" borderId="0"/>
    <xf numFmtId="0" fontId="5" fillId="0" borderId="0"/>
    <xf numFmtId="0" fontId="1" fillId="0" borderId="0"/>
    <xf numFmtId="0" fontId="23" fillId="0" borderId="0" applyNumberFormat="0" applyFill="0" applyBorder="0" applyAlignment="0" applyProtection="0">
      <alignment vertical="top"/>
      <protection locked="0"/>
    </xf>
    <xf numFmtId="0" fontId="31" fillId="0" borderId="0" applyNumberFormat="0" applyFill="0" applyBorder="0" applyAlignment="0" applyProtection="0"/>
  </cellStyleXfs>
  <cellXfs count="129">
    <xf numFmtId="0" fontId="0" fillId="0" borderId="0" xfId="0"/>
    <xf numFmtId="0" fontId="4" fillId="0" borderId="0" xfId="0" applyFont="1"/>
    <xf numFmtId="0" fontId="5" fillId="0" borderId="0" xfId="0" applyFont="1"/>
    <xf numFmtId="0" fontId="4" fillId="0" borderId="0" xfId="0" applyFont="1" applyFill="1"/>
    <xf numFmtId="0" fontId="7" fillId="4" borderId="2" xfId="0" applyFont="1" applyFill="1" applyBorder="1" applyAlignment="1">
      <alignment vertical="center"/>
    </xf>
    <xf numFmtId="0" fontId="9" fillId="7" borderId="3" xfId="0" applyFont="1" applyFill="1" applyBorder="1" applyAlignment="1">
      <alignment horizontal="center" vertical="center"/>
    </xf>
    <xf numFmtId="0" fontId="9" fillId="7" borderId="3" xfId="0" applyFont="1" applyFill="1" applyBorder="1" applyAlignment="1">
      <alignment horizontal="left"/>
    </xf>
    <xf numFmtId="0" fontId="5" fillId="0" borderId="0" xfId="0" applyFont="1" applyFill="1" applyBorder="1"/>
    <xf numFmtId="0" fontId="15" fillId="0" borderId="0" xfId="7" applyFont="1" applyFill="1"/>
    <xf numFmtId="0" fontId="14" fillId="0" borderId="0" xfId="3"/>
    <xf numFmtId="0" fontId="14" fillId="0" borderId="0" xfId="3" applyAlignment="1">
      <alignment horizontal="center"/>
    </xf>
    <xf numFmtId="0" fontId="14" fillId="0" borderId="13" xfId="3" applyBorder="1"/>
    <xf numFmtId="0" fontId="14" fillId="0" borderId="0" xfId="3" applyFill="1"/>
    <xf numFmtId="0" fontId="0" fillId="0" borderId="0" xfId="0" applyFill="1"/>
    <xf numFmtId="2" fontId="0" fillId="0" borderId="0" xfId="0" applyNumberFormat="1"/>
    <xf numFmtId="2" fontId="0" fillId="0" borderId="0" xfId="0" applyNumberFormat="1" applyFill="1"/>
    <xf numFmtId="0" fontId="7" fillId="4" borderId="2" xfId="0" applyFont="1" applyFill="1" applyBorder="1" applyAlignment="1">
      <alignment horizontal="center" vertical="center"/>
    </xf>
    <xf numFmtId="0" fontId="0" fillId="0" borderId="13" xfId="0" applyBorder="1"/>
    <xf numFmtId="2" fontId="0" fillId="0" borderId="13" xfId="0" applyNumberFormat="1" applyBorder="1"/>
    <xf numFmtId="166" fontId="4" fillId="0" borderId="0" xfId="0" applyNumberFormat="1" applyFont="1"/>
    <xf numFmtId="166" fontId="0" fillId="0" borderId="0" xfId="0" applyNumberFormat="1"/>
    <xf numFmtId="166" fontId="7" fillId="4" borderId="1" xfId="0" applyNumberFormat="1" applyFont="1" applyFill="1" applyBorder="1"/>
    <xf numFmtId="166" fontId="5" fillId="5" borderId="4" xfId="1" applyNumberFormat="1" applyFont="1" applyFill="1" applyBorder="1" applyAlignment="1">
      <alignment horizontal="left" wrapText="1"/>
    </xf>
    <xf numFmtId="0" fontId="7" fillId="4" borderId="2" xfId="0" applyFont="1" applyFill="1" applyBorder="1" applyAlignment="1">
      <alignment vertical="center" wrapText="1"/>
    </xf>
    <xf numFmtId="2" fontId="0" fillId="0" borderId="0" xfId="0" applyNumberFormat="1" applyBorder="1"/>
    <xf numFmtId="0" fontId="14" fillId="0" borderId="13" xfId="3" applyBorder="1" applyAlignment="1">
      <alignment horizontal="center"/>
    </xf>
    <xf numFmtId="0" fontId="14" fillId="0" borderId="13" xfId="3" applyFill="1" applyBorder="1"/>
    <xf numFmtId="1" fontId="0" fillId="0" borderId="0" xfId="0" applyNumberFormat="1" applyFill="1"/>
    <xf numFmtId="1" fontId="0" fillId="0" borderId="0" xfId="0" applyNumberFormat="1" applyBorder="1"/>
    <xf numFmtId="0" fontId="14" fillId="0" borderId="0" xfId="3" applyFill="1" applyBorder="1" applyAlignment="1">
      <alignment horizontal="center"/>
    </xf>
    <xf numFmtId="0" fontId="14" fillId="0" borderId="0" xfId="3"/>
    <xf numFmtId="0" fontId="14" fillId="0" borderId="0" xfId="3" applyFill="1" applyBorder="1"/>
    <xf numFmtId="0" fontId="14" fillId="0" borderId="0" xfId="3"/>
    <xf numFmtId="0" fontId="14" fillId="0" borderId="0" xfId="3" applyFill="1" applyBorder="1"/>
    <xf numFmtId="0" fontId="17" fillId="0" borderId="0" xfId="17" applyFont="1"/>
    <xf numFmtId="0" fontId="18" fillId="0" borderId="0" xfId="17" applyFont="1"/>
    <xf numFmtId="166" fontId="6" fillId="6" borderId="0" xfId="0" applyNumberFormat="1" applyFont="1" applyFill="1"/>
    <xf numFmtId="166" fontId="8" fillId="6" borderId="0" xfId="0" applyNumberFormat="1" applyFont="1" applyFill="1"/>
    <xf numFmtId="166" fontId="5" fillId="0" borderId="0" xfId="0" applyNumberFormat="1" applyFont="1"/>
    <xf numFmtId="166" fontId="7" fillId="4" borderId="2" xfId="0" applyNumberFormat="1" applyFont="1" applyFill="1" applyBorder="1"/>
    <xf numFmtId="166" fontId="7" fillId="4" borderId="2" xfId="0" applyNumberFormat="1" applyFont="1" applyFill="1" applyBorder="1" applyAlignment="1">
      <alignment horizontal="left"/>
    </xf>
    <xf numFmtId="166" fontId="5" fillId="5" borderId="3" xfId="1" applyNumberFormat="1" applyFont="1" applyFill="1" applyBorder="1" applyAlignment="1">
      <alignment horizontal="left" wrapText="1"/>
    </xf>
    <xf numFmtId="166" fontId="5" fillId="10" borderId="0" xfId="0" applyNumberFormat="1" applyFont="1" applyFill="1"/>
    <xf numFmtId="166" fontId="19" fillId="0" borderId="0" xfId="3" applyNumberFormat="1" applyFont="1"/>
    <xf numFmtId="166" fontId="5" fillId="0" borderId="0" xfId="3" applyNumberFormat="1" applyFont="1"/>
    <xf numFmtId="166" fontId="5" fillId="0" borderId="0" xfId="7" applyNumberFormat="1" applyFont="1" applyFill="1"/>
    <xf numFmtId="0" fontId="19" fillId="0" borderId="0" xfId="3" applyFont="1"/>
    <xf numFmtId="166" fontId="19" fillId="0" borderId="0" xfId="3" applyNumberFormat="1" applyFont="1" applyFill="1" applyBorder="1"/>
    <xf numFmtId="0" fontId="5" fillId="0" borderId="0" xfId="0" applyFont="1" applyAlignment="1">
      <alignment vertical="center"/>
    </xf>
    <xf numFmtId="166" fontId="7" fillId="4" borderId="1" xfId="0" applyNumberFormat="1" applyFont="1" applyFill="1" applyBorder="1" applyAlignment="1">
      <alignment vertical="center"/>
    </xf>
    <xf numFmtId="0" fontId="5" fillId="5" borderId="3" xfId="1" applyFont="1" applyFill="1" applyBorder="1" applyAlignment="1">
      <alignment horizontal="center" vertical="center" wrapText="1"/>
    </xf>
    <xf numFmtId="0" fontId="0" fillId="0" borderId="0" xfId="0" applyAlignment="1">
      <alignment vertical="center"/>
    </xf>
    <xf numFmtId="166" fontId="5" fillId="5" borderId="4" xfId="1" applyNumberFormat="1" applyFont="1" applyFill="1" applyBorder="1" applyAlignment="1">
      <alignment horizontal="left" vertical="center" wrapText="1"/>
    </xf>
    <xf numFmtId="0" fontId="20" fillId="0" borderId="0" xfId="27" applyFont="1"/>
    <xf numFmtId="0" fontId="21" fillId="0" borderId="0" xfId="27" applyFont="1"/>
    <xf numFmtId="0" fontId="22" fillId="0" borderId="0" xfId="27" applyFont="1"/>
    <xf numFmtId="0" fontId="20" fillId="9" borderId="0" xfId="27" applyFont="1" applyFill="1"/>
    <xf numFmtId="0" fontId="21" fillId="9" borderId="6" xfId="27" applyFont="1" applyFill="1" applyBorder="1" applyAlignment="1">
      <alignment vertical="top" wrapText="1"/>
    </xf>
    <xf numFmtId="0" fontId="20" fillId="9" borderId="9" xfId="27" applyFont="1" applyFill="1" applyBorder="1" applyAlignment="1">
      <alignment vertical="top" wrapText="1"/>
    </xf>
    <xf numFmtId="0" fontId="21" fillId="9" borderId="10" xfId="27" applyFont="1" applyFill="1" applyBorder="1" applyAlignment="1">
      <alignment horizontal="center" vertical="top" wrapText="1"/>
    </xf>
    <xf numFmtId="0" fontId="21" fillId="9" borderId="7" xfId="27" applyFont="1" applyFill="1" applyBorder="1" applyAlignment="1">
      <alignment vertical="top" wrapText="1"/>
    </xf>
    <xf numFmtId="0" fontId="21" fillId="9" borderId="1" xfId="27" applyFont="1" applyFill="1" applyBorder="1" applyAlignment="1">
      <alignment vertical="top" wrapText="1"/>
    </xf>
    <xf numFmtId="0" fontId="21" fillId="9" borderId="1" xfId="27" applyFont="1" applyFill="1" applyBorder="1" applyAlignment="1">
      <alignment horizontal="center" vertical="top" wrapText="1"/>
    </xf>
    <xf numFmtId="0" fontId="21" fillId="9" borderId="8" xfId="27" applyFont="1" applyFill="1" applyBorder="1" applyAlignment="1">
      <alignment vertical="top" wrapText="1"/>
    </xf>
    <xf numFmtId="0" fontId="20" fillId="9" borderId="6" xfId="27" applyFont="1" applyFill="1" applyBorder="1" applyAlignment="1">
      <alignment vertical="top" wrapText="1"/>
    </xf>
    <xf numFmtId="0" fontId="20" fillId="9" borderId="7" xfId="27" applyFont="1" applyFill="1" applyBorder="1" applyAlignment="1">
      <alignment horizontal="center" vertical="center" wrapText="1"/>
    </xf>
    <xf numFmtId="0" fontId="22" fillId="9" borderId="6" xfId="27" applyFont="1" applyFill="1" applyBorder="1" applyAlignment="1">
      <alignment horizontal="center" vertical="top" wrapText="1"/>
    </xf>
    <xf numFmtId="0" fontId="22" fillId="9" borderId="10" xfId="27" applyFont="1" applyFill="1" applyBorder="1" applyAlignment="1">
      <alignment horizontal="center" vertical="top" wrapText="1"/>
    </xf>
    <xf numFmtId="0" fontId="25" fillId="9" borderId="10" xfId="27" applyFont="1" applyFill="1" applyBorder="1" applyAlignment="1">
      <alignment horizontal="center" vertical="top" wrapText="1"/>
    </xf>
    <xf numFmtId="0" fontId="20" fillId="9" borderId="10" xfId="27" applyFont="1" applyFill="1" applyBorder="1" applyAlignment="1">
      <alignment horizontal="center" vertical="top" wrapText="1"/>
    </xf>
    <xf numFmtId="0" fontId="20" fillId="9" borderId="5" xfId="27" applyFont="1" applyFill="1" applyBorder="1" applyAlignment="1">
      <alignment horizontal="center" vertical="top" wrapText="1"/>
    </xf>
    <xf numFmtId="0" fontId="25" fillId="9" borderId="5" xfId="27" applyFont="1" applyFill="1" applyBorder="1" applyAlignment="1">
      <alignment horizontal="center" vertical="top" wrapText="1"/>
    </xf>
    <xf numFmtId="0" fontId="20" fillId="9" borderId="9" xfId="27" applyFont="1" applyFill="1" applyBorder="1" applyAlignment="1">
      <alignment horizontal="center" vertical="top" wrapText="1"/>
    </xf>
    <xf numFmtId="0" fontId="20" fillId="9" borderId="12" xfId="27" applyFont="1" applyFill="1" applyBorder="1" applyAlignment="1">
      <alignment vertical="top" wrapText="1"/>
    </xf>
    <xf numFmtId="0" fontId="20" fillId="9" borderId="6" xfId="27" applyFont="1" applyFill="1" applyBorder="1" applyAlignment="1">
      <alignment horizontal="center" vertical="top" wrapText="1"/>
    </xf>
    <xf numFmtId="0" fontId="25" fillId="9" borderId="6" xfId="27" applyFont="1" applyFill="1" applyBorder="1" applyAlignment="1">
      <alignment horizontal="center" vertical="top" wrapText="1"/>
    </xf>
    <xf numFmtId="1" fontId="20" fillId="9" borderId="6" xfId="27" applyNumberFormat="1" applyFont="1" applyFill="1" applyBorder="1" applyAlignment="1">
      <alignment horizontal="center" vertical="top" wrapText="1"/>
    </xf>
    <xf numFmtId="0" fontId="20" fillId="9" borderId="11" xfId="27" applyFont="1" applyFill="1" applyBorder="1" applyAlignment="1">
      <alignment vertical="top" wrapText="1"/>
    </xf>
    <xf numFmtId="0" fontId="27" fillId="9" borderId="1" xfId="27" applyFont="1" applyFill="1" applyBorder="1" applyAlignment="1">
      <alignment vertical="top" wrapText="1"/>
    </xf>
    <xf numFmtId="0" fontId="20" fillId="9" borderId="10" xfId="27" quotePrefix="1" applyFont="1" applyFill="1" applyBorder="1" applyAlignment="1">
      <alignment horizontal="center" vertical="top" wrapText="1"/>
    </xf>
    <xf numFmtId="165" fontId="20" fillId="9" borderId="10" xfId="27" applyNumberFormat="1" applyFont="1" applyFill="1" applyBorder="1" applyAlignment="1">
      <alignment horizontal="center" vertical="top" wrapText="1"/>
    </xf>
    <xf numFmtId="165" fontId="25" fillId="9" borderId="10" xfId="27" applyNumberFormat="1" applyFont="1" applyFill="1" applyBorder="1" applyAlignment="1">
      <alignment horizontal="center" vertical="top" wrapText="1"/>
    </xf>
    <xf numFmtId="2" fontId="20" fillId="9" borderId="10" xfId="27" applyNumberFormat="1" applyFont="1" applyFill="1" applyBorder="1" applyAlignment="1">
      <alignment horizontal="center" vertical="top" wrapText="1"/>
    </xf>
    <xf numFmtId="49" fontId="20" fillId="9" borderId="9" xfId="27" applyNumberFormat="1" applyFont="1" applyFill="1" applyBorder="1" applyAlignment="1">
      <alignment vertical="center" wrapText="1"/>
    </xf>
    <xf numFmtId="0" fontId="20" fillId="9" borderId="0" xfId="27" applyFont="1" applyFill="1" applyAlignment="1">
      <alignment vertical="top" wrapText="1"/>
    </xf>
    <xf numFmtId="0" fontId="20" fillId="9" borderId="0" xfId="27" quotePrefix="1" applyFont="1" applyFill="1" applyAlignment="1">
      <alignment horizontal="center" vertical="top" wrapText="1"/>
    </xf>
    <xf numFmtId="0" fontId="20" fillId="9" borderId="0" xfId="27" applyFont="1" applyFill="1" applyAlignment="1">
      <alignment horizontal="center" vertical="top" wrapText="1"/>
    </xf>
    <xf numFmtId="0" fontId="21" fillId="9" borderId="0" xfId="27" applyFont="1" applyFill="1"/>
    <xf numFmtId="0" fontId="20" fillId="9" borderId="0" xfId="27" applyFont="1" applyFill="1" applyAlignment="1">
      <alignment horizontal="left" vertical="center"/>
    </xf>
    <xf numFmtId="0" fontId="20" fillId="0" borderId="0" xfId="27" applyFont="1" applyAlignment="1">
      <alignment vertical="center"/>
    </xf>
    <xf numFmtId="0" fontId="20" fillId="9" borderId="0" xfId="27" applyFont="1" applyFill="1" applyAlignment="1">
      <alignment horizontal="left"/>
    </xf>
    <xf numFmtId="0" fontId="20" fillId="9" borderId="0" xfId="27" applyFont="1" applyFill="1" applyAlignment="1">
      <alignment vertical="justify"/>
    </xf>
    <xf numFmtId="0" fontId="20" fillId="9" borderId="0" xfId="27" applyFont="1" applyFill="1" applyAlignment="1">
      <alignment vertical="top"/>
    </xf>
    <xf numFmtId="0" fontId="28" fillId="0" borderId="0" xfId="27" applyFont="1"/>
    <xf numFmtId="0" fontId="22" fillId="9" borderId="0" xfId="27" applyFont="1" applyFill="1" applyAlignment="1">
      <alignment vertical="top"/>
    </xf>
    <xf numFmtId="0" fontId="29" fillId="9" borderId="0" xfId="28" applyFont="1" applyFill="1" applyAlignment="1" applyProtection="1">
      <alignment vertical="top" wrapText="1"/>
    </xf>
    <xf numFmtId="0" fontId="20" fillId="0" borderId="0" xfId="27" applyFont="1" applyAlignment="1">
      <alignment vertical="top" wrapText="1"/>
    </xf>
    <xf numFmtId="0" fontId="20" fillId="0" borderId="0" xfId="27" applyFont="1" applyAlignment="1">
      <alignment vertical="top"/>
    </xf>
    <xf numFmtId="165" fontId="20" fillId="0" borderId="0" xfId="27" applyNumberFormat="1" applyFont="1"/>
    <xf numFmtId="2" fontId="20" fillId="0" borderId="0" xfId="27" applyNumberFormat="1" applyFont="1"/>
    <xf numFmtId="0" fontId="33" fillId="0" borderId="0" xfId="27" applyFont="1"/>
    <xf numFmtId="0" fontId="30" fillId="11" borderId="0" xfId="27" applyFont="1" applyFill="1" applyAlignment="1">
      <alignment horizontal="center" vertical="center"/>
    </xf>
    <xf numFmtId="0" fontId="36" fillId="11" borderId="0" xfId="27" applyFont="1" applyFill="1" applyAlignment="1">
      <alignment horizontal="center" vertical="center"/>
    </xf>
    <xf numFmtId="0" fontId="34" fillId="11" borderId="0" xfId="27" applyFont="1" applyFill="1" applyAlignment="1">
      <alignment horizontal="left" vertical="center"/>
    </xf>
    <xf numFmtId="0" fontId="30" fillId="0" borderId="0" xfId="27" applyFont="1" applyAlignment="1">
      <alignment vertical="center"/>
    </xf>
    <xf numFmtId="0" fontId="33" fillId="0" borderId="0" xfId="27" applyFont="1" applyAlignment="1">
      <alignment vertical="center"/>
    </xf>
    <xf numFmtId="0" fontId="37" fillId="0" borderId="0" xfId="27" applyFont="1" applyAlignment="1">
      <alignment horizontal="left" vertical="center"/>
    </xf>
    <xf numFmtId="0" fontId="37" fillId="0" borderId="0" xfId="27" applyFont="1" applyAlignment="1">
      <alignment horizontal="center" vertical="center"/>
    </xf>
    <xf numFmtId="0" fontId="33" fillId="0" borderId="0" xfId="27" applyFont="1" applyAlignment="1">
      <alignment horizontal="center"/>
    </xf>
    <xf numFmtId="0" fontId="30" fillId="0" borderId="0" xfId="27" applyFont="1" applyAlignment="1">
      <alignment horizontal="center" vertical="center"/>
    </xf>
    <xf numFmtId="0" fontId="33" fillId="0" borderId="0" xfId="27" applyFont="1" applyAlignment="1">
      <alignment horizontal="center" vertical="center"/>
    </xf>
    <xf numFmtId="0" fontId="33" fillId="0" borderId="0" xfId="27" applyFont="1" applyAlignment="1">
      <alignment horizontal="left" vertical="center"/>
    </xf>
    <xf numFmtId="2" fontId="33" fillId="0" borderId="0" xfId="27" applyNumberFormat="1" applyFont="1" applyAlignment="1">
      <alignment horizontal="center"/>
    </xf>
    <xf numFmtId="1" fontId="37" fillId="0" borderId="0" xfId="27" applyNumberFormat="1" applyFont="1" applyAlignment="1">
      <alignment horizontal="center" vertical="center"/>
    </xf>
    <xf numFmtId="165" fontId="37" fillId="0" borderId="0" xfId="27" applyNumberFormat="1" applyFont="1" applyAlignment="1">
      <alignment horizontal="center" vertical="center"/>
    </xf>
    <xf numFmtId="165" fontId="33" fillId="0" borderId="0" xfId="27" applyNumberFormat="1" applyFont="1" applyAlignment="1">
      <alignment horizontal="center"/>
    </xf>
    <xf numFmtId="0" fontId="30" fillId="0" borderId="0" xfId="27" applyFont="1" applyAlignment="1">
      <alignment horizontal="left" vertical="center"/>
    </xf>
    <xf numFmtId="0" fontId="40" fillId="0" borderId="0" xfId="27" applyFont="1" applyAlignment="1">
      <alignment horizontal="left"/>
    </xf>
    <xf numFmtId="0" fontId="20" fillId="9" borderId="0" xfId="27" applyFont="1" applyFill="1" applyAlignment="1">
      <alignment horizontal="left" vertical="center"/>
    </xf>
    <xf numFmtId="0" fontId="24" fillId="9" borderId="7" xfId="28" applyFont="1" applyFill="1" applyBorder="1" applyAlignment="1" applyProtection="1">
      <alignment horizontal="center" vertical="distributed"/>
    </xf>
    <xf numFmtId="0" fontId="24" fillId="9" borderId="1" xfId="28" applyFont="1" applyFill="1" applyBorder="1" applyAlignment="1" applyProtection="1">
      <alignment horizontal="center" vertical="distributed"/>
    </xf>
    <xf numFmtId="0" fontId="24" fillId="9" borderId="8" xfId="28" applyFont="1" applyFill="1" applyBorder="1" applyAlignment="1" applyProtection="1">
      <alignment horizontal="center" vertical="distributed"/>
    </xf>
    <xf numFmtId="0" fontId="21" fillId="9" borderId="7" xfId="27" applyFont="1" applyFill="1" applyBorder="1" applyAlignment="1">
      <alignment horizontal="center" vertical="distributed"/>
    </xf>
    <xf numFmtId="0" fontId="21" fillId="9" borderId="8" xfId="27" applyFont="1" applyFill="1" applyBorder="1" applyAlignment="1">
      <alignment horizontal="center" vertical="distributed"/>
    </xf>
    <xf numFmtId="0" fontId="30" fillId="11" borderId="0" xfId="27" applyFont="1" applyFill="1" applyAlignment="1">
      <alignment horizontal="left" vertical="center"/>
    </xf>
    <xf numFmtId="0" fontId="32" fillId="11" borderId="0" xfId="29" applyFont="1" applyFill="1" applyBorder="1" applyAlignment="1">
      <alignment horizontal="center" vertical="center"/>
    </xf>
    <xf numFmtId="0" fontId="30" fillId="11" borderId="0" xfId="27" applyFont="1" applyFill="1" applyAlignment="1">
      <alignment horizontal="center" vertical="center"/>
    </xf>
    <xf numFmtId="0" fontId="34" fillId="11" borderId="0" xfId="27" applyFont="1" applyFill="1" applyAlignment="1">
      <alignment horizontal="left" vertical="center"/>
    </xf>
    <xf numFmtId="0" fontId="35" fillId="11" borderId="0" xfId="27" applyFont="1" applyFill="1" applyAlignment="1">
      <alignment horizontal="left" vertical="center"/>
    </xf>
  </cellXfs>
  <cellStyles count="30">
    <cellStyle name="Bad 2" xfId="10" xr:uid="{00000000-0005-0000-0000-000000000000}"/>
    <cellStyle name="Colore 2" xfId="8" xr:uid="{00000000-0005-0000-0000-000001000000}"/>
    <cellStyle name="Comma 2" xfId="12" xr:uid="{00000000-0005-0000-0000-000002000000}"/>
    <cellStyle name="Comma 2 2" xfId="19" xr:uid="{00000000-0005-0000-0000-000003000000}"/>
    <cellStyle name="Comma 2 3" xfId="23" xr:uid="{00000000-0005-0000-0000-000004000000}"/>
    <cellStyle name="Hyperlink 2" xfId="28" xr:uid="{97D5B6BC-C8B6-4B52-A8D0-2674ACEE233E}"/>
    <cellStyle name="Hyperlink 3" xfId="29" xr:uid="{9BAFE7AB-37FE-4DBC-B341-366267E34728}"/>
    <cellStyle name="Normal" xfId="0" builtinId="0"/>
    <cellStyle name="Normal 10" xfId="1" xr:uid="{00000000-0005-0000-0000-000005000000}"/>
    <cellStyle name="Normal 10 3" xfId="2" xr:uid="{00000000-0005-0000-0000-000006000000}"/>
    <cellStyle name="Normal 13" xfId="9" xr:uid="{00000000-0005-0000-0000-000007000000}"/>
    <cellStyle name="Normal 2" xfId="6" xr:uid="{00000000-0005-0000-0000-000008000000}"/>
    <cellStyle name="Normal 3" xfId="17" xr:uid="{00000000-0005-0000-0000-000009000000}"/>
    <cellStyle name="Normal 3 2" xfId="15" xr:uid="{00000000-0005-0000-0000-00000A000000}"/>
    <cellStyle name="Normal 3 2 2" xfId="21" xr:uid="{00000000-0005-0000-0000-00000B000000}"/>
    <cellStyle name="Normal 3 2 3" xfId="25" xr:uid="{00000000-0005-0000-0000-00000C000000}"/>
    <cellStyle name="Normal 3 3" xfId="7" xr:uid="{00000000-0005-0000-0000-00000D000000}"/>
    <cellStyle name="Normal 4" xfId="11" xr:uid="{00000000-0005-0000-0000-00000E000000}"/>
    <cellStyle name="Normal 4 2" xfId="18" xr:uid="{00000000-0005-0000-0000-00000F000000}"/>
    <cellStyle name="Normal 4 3" xfId="22" xr:uid="{00000000-0005-0000-0000-000010000000}"/>
    <cellStyle name="Normal 4 4" xfId="26" xr:uid="{00000000-0005-0000-0000-000011000000}"/>
    <cellStyle name="Normal 5" xfId="5" xr:uid="{00000000-0005-0000-0000-000012000000}"/>
    <cellStyle name="Normal 6" xfId="3" xr:uid="{00000000-0005-0000-0000-000013000000}"/>
    <cellStyle name="Normal 7" xfId="27" xr:uid="{EE456EB7-6C95-4F81-9C05-59FD0DDC15BF}"/>
    <cellStyle name="Percent 2" xfId="14" xr:uid="{00000000-0005-0000-0000-000014000000}"/>
    <cellStyle name="Percent 3" xfId="13" xr:uid="{00000000-0005-0000-0000-000015000000}"/>
    <cellStyle name="Percent 3 2" xfId="20" xr:uid="{00000000-0005-0000-0000-000016000000}"/>
    <cellStyle name="Percent 3 3" xfId="24" xr:uid="{00000000-0005-0000-0000-000017000000}"/>
    <cellStyle name="Percent 4" xfId="4" xr:uid="{00000000-0005-0000-0000-000018000000}"/>
    <cellStyle name="Valore valido" xfId="16" xr:uid="{00000000-0005-0000-0000-00001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ex/Downloads/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lldata_flat"/>
      <sheetName val="201 Oil boiler, ex single"/>
      <sheetName val="201 Oil boiler, ex apart"/>
      <sheetName val="201 Oil boiler, new single"/>
      <sheetName val="201 Oil boiler, new apart"/>
      <sheetName val="202 Gas boiler, ex single"/>
      <sheetName val="202 Gas boiler, ex apart"/>
      <sheetName val="202 Gas boiler, new single"/>
      <sheetName val="202 Gas boiler, new apart"/>
      <sheetName val="203 DH indirect,new single"/>
      <sheetName val="203 DH indirect,ex single"/>
      <sheetName val="203 DH indirect,ex apart"/>
      <sheetName val="203 DH indirect,new apart"/>
      <sheetName val="203 DH direct,new single"/>
      <sheetName val="203 DH direct,ex single"/>
      <sheetName val="203 DH direct,ex apart"/>
      <sheetName val="203 DH direct,new apart"/>
      <sheetName val="204 Biomass auto,ex single"/>
      <sheetName val="204 Biomass auto,new single"/>
      <sheetName val="204 Biomass auto,ex apart"/>
      <sheetName val="204 Biomass auto,new apart"/>
      <sheetName val="205 Biomass manual,ex single"/>
      <sheetName val="206 Wood stove,single, ex tank"/>
      <sheetName val="206 Wood stove, single n w tank"/>
      <sheetName val="207 HP air-water,ex single"/>
      <sheetName val="207 HP air-water,ex apart"/>
      <sheetName val="207 HP air-water LPP,ex single"/>
      <sheetName val="207 HP air-water,new single"/>
      <sheetName val="207 HP air-water,new apart"/>
      <sheetName val="207 HP ground-water,ex single"/>
      <sheetName val="207 HP ground-water,ex apart"/>
      <sheetName val="207 HP ground-water,new single"/>
      <sheetName val="207 HP ground-water,new apart"/>
      <sheetName val="207 HP air-air,ex single"/>
      <sheetName val="207 HP air-air,new single"/>
      <sheetName val="207 HP ventilation,new single"/>
      <sheetName val="207 HP ventilation,new apart"/>
      <sheetName val="215 Solar heating,ex single"/>
      <sheetName val="215 Solar heating,ex apart"/>
      <sheetName val="215 Solar heating,new single"/>
      <sheetName val="215 Solar heating,new apart"/>
      <sheetName val="216 Electric heating,new single"/>
      <sheetName val="216 Electric heating,new apart"/>
    </sheetNames>
    <sheetDataSet>
      <sheetData sheetId="0"/>
      <sheetData sheetId="1"/>
      <sheetData sheetId="2">
        <row r="6">
          <cell r="B6" t="str">
            <v>Heat production capacity for one unit [kW_h]</v>
          </cell>
        </row>
        <row r="7">
          <cell r="B7" t="str">
            <v>Expected share of space heating demand covered by unit [p.u.]</v>
          </cell>
        </row>
        <row r="8">
          <cell r="B8" t="str">
            <v>Expected share of hot tap water demand covered by unit [p.u.]</v>
          </cell>
        </row>
        <row r="9">
          <cell r="B9" t="str">
            <v>Heat efficiency (annual average, net) [p.u.]</v>
          </cell>
        </row>
        <row r="10">
          <cell r="B10" t="str">
            <v>Auxiliary Electricity consumption [kWh_e/y]</v>
          </cell>
        </row>
        <row r="11">
          <cell r="B11" t="str">
            <v>Technical economic lifetime [years]</v>
          </cell>
        </row>
        <row r="13">
          <cell r="B13" t="str">
            <v>Primary regulation (per 30 seconds) [p.u.]</v>
          </cell>
        </row>
        <row r="14">
          <cell r="B14" t="str">
            <v>Secondary regulation (per minute) [p.u.]</v>
          </cell>
        </row>
        <row r="15">
          <cell r="B15" t="str">
            <v>Minimum load (of full load) [p.u.]</v>
          </cell>
        </row>
        <row r="16">
          <cell r="B16" t="str">
            <v>Warm start-up time [hours]</v>
          </cell>
        </row>
        <row r="17">
          <cell r="B17" t="str">
            <v>Cold start-up time [hours]</v>
          </cell>
        </row>
        <row r="29">
          <cell r="B29" t="str">
            <v>Fixed O&amp;M (*total) [€/unit/y, 2020]</v>
          </cell>
        </row>
        <row r="30">
          <cell r="B30" t="str">
            <v>Fixed O&amp;M (electricity cost) [€/unit/y, 2020]</v>
          </cell>
        </row>
        <row r="31">
          <cell r="B31" t="str">
            <v>Fixed O&amp;M (other) [€/unit/y, 2020]</v>
          </cell>
        </row>
        <row r="32">
          <cell r="B32" t="str">
            <v>Annual O&amp;M (time spent on manual maintenance) [hours/unit/y]</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12"/>
  <sheetViews>
    <sheetView zoomScaleNormal="100" workbookViewId="0">
      <selection activeCell="E12" sqref="E12"/>
    </sheetView>
  </sheetViews>
  <sheetFormatPr defaultRowHeight="12.75" x14ac:dyDescent="0.2"/>
  <cols>
    <col min="1" max="1" width="2.85546875" customWidth="1"/>
    <col min="2" max="2" width="15.5703125" customWidth="1"/>
    <col min="3" max="3" width="19.42578125" customWidth="1"/>
    <col min="4" max="4" width="14.140625" customWidth="1"/>
    <col min="5" max="5" width="49.140625" customWidth="1"/>
    <col min="6" max="6" width="9.5703125" bestFit="1" customWidth="1"/>
    <col min="7" max="7" width="11.42578125" bestFit="1" customWidth="1"/>
    <col min="8" max="8" width="12" customWidth="1"/>
    <col min="9" max="9" width="12.140625" customWidth="1"/>
    <col min="10" max="10" width="10.140625" customWidth="1"/>
    <col min="11" max="11" width="7.42578125" bestFit="1" customWidth="1"/>
    <col min="12" max="13" width="10.85546875" bestFit="1" customWidth="1"/>
  </cols>
  <sheetData>
    <row r="1" spans="2:10" ht="21.75" customHeight="1" x14ac:dyDescent="0.4">
      <c r="B1" s="34" t="s">
        <v>101</v>
      </c>
      <c r="C1" s="34"/>
    </row>
    <row r="4" spans="2:10" ht="15" x14ac:dyDescent="0.2">
      <c r="B4" s="35" t="s">
        <v>102</v>
      </c>
      <c r="C4" s="35"/>
    </row>
    <row r="6" spans="2:10" ht="18" x14ac:dyDescent="0.25">
      <c r="B6" s="36" t="s">
        <v>103</v>
      </c>
      <c r="C6" s="36"/>
      <c r="D6" s="37"/>
      <c r="E6" s="38"/>
      <c r="F6" s="38"/>
      <c r="G6" s="38"/>
      <c r="H6" s="38"/>
      <c r="I6" s="38"/>
      <c r="J6" s="38"/>
    </row>
    <row r="7" spans="2:10" ht="17.25" customHeight="1" x14ac:dyDescent="0.2">
      <c r="B7" s="19" t="s">
        <v>82</v>
      </c>
      <c r="C7" s="19"/>
      <c r="D7" s="38"/>
      <c r="E7" s="38"/>
      <c r="F7" s="38"/>
      <c r="G7" s="38"/>
      <c r="H7" s="38"/>
      <c r="I7" s="38"/>
      <c r="J7" s="38"/>
    </row>
    <row r="8" spans="2:10" ht="18" customHeight="1" x14ac:dyDescent="0.2">
      <c r="B8" s="39" t="s">
        <v>83</v>
      </c>
      <c r="C8" s="21" t="s">
        <v>104</v>
      </c>
      <c r="D8" s="39" t="s">
        <v>84</v>
      </c>
      <c r="E8" s="39" t="s">
        <v>85</v>
      </c>
      <c r="F8" s="40" t="s">
        <v>86</v>
      </c>
      <c r="G8" s="40" t="s">
        <v>87</v>
      </c>
      <c r="H8" s="40" t="s">
        <v>88</v>
      </c>
      <c r="I8" s="40" t="s">
        <v>89</v>
      </c>
      <c r="J8" s="40" t="s">
        <v>90</v>
      </c>
    </row>
    <row r="9" spans="2:10" ht="39" thickBot="1" x14ac:dyDescent="0.25">
      <c r="B9" s="41" t="s">
        <v>105</v>
      </c>
      <c r="C9" s="22" t="s">
        <v>106</v>
      </c>
      <c r="D9" s="41" t="s">
        <v>91</v>
      </c>
      <c r="E9" s="41" t="s">
        <v>107</v>
      </c>
      <c r="F9" s="41" t="s">
        <v>86</v>
      </c>
      <c r="G9" s="41" t="s">
        <v>92</v>
      </c>
      <c r="H9" s="41" t="s">
        <v>93</v>
      </c>
      <c r="I9" s="41" t="s">
        <v>94</v>
      </c>
      <c r="J9" s="41" t="s">
        <v>95</v>
      </c>
    </row>
    <row r="10" spans="2:10" x14ac:dyDescent="0.2">
      <c r="B10" s="42" t="s">
        <v>96</v>
      </c>
      <c r="C10" s="42"/>
      <c r="D10" s="42" t="s">
        <v>112</v>
      </c>
      <c r="E10" s="42" t="s">
        <v>113</v>
      </c>
      <c r="F10" s="42" t="s">
        <v>36</v>
      </c>
      <c r="G10" s="42"/>
      <c r="H10" s="42" t="s">
        <v>37</v>
      </c>
      <c r="I10" s="42"/>
      <c r="J10" s="42" t="s">
        <v>108</v>
      </c>
    </row>
    <row r="11" spans="2:10" x14ac:dyDescent="0.2">
      <c r="B11" s="42"/>
      <c r="C11" s="42"/>
      <c r="D11" s="42" t="s">
        <v>114</v>
      </c>
      <c r="E11" s="42" t="s">
        <v>115</v>
      </c>
      <c r="F11" s="42" t="s">
        <v>36</v>
      </c>
      <c r="G11" s="42"/>
      <c r="H11" s="42" t="s">
        <v>37</v>
      </c>
      <c r="I11" s="42"/>
      <c r="J11" s="42"/>
    </row>
    <row r="12" spans="2:10" x14ac:dyDescent="0.2">
      <c r="B12" s="46" t="s">
        <v>96</v>
      </c>
      <c r="C12" s="2"/>
      <c r="D12" s="47" t="s">
        <v>116</v>
      </c>
      <c r="E12" s="47" t="s">
        <v>117</v>
      </c>
      <c r="F12" s="43" t="s">
        <v>36</v>
      </c>
      <c r="G12" s="46"/>
      <c r="H12" s="46" t="s">
        <v>37</v>
      </c>
      <c r="I12" s="46"/>
      <c r="J12" s="2"/>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AE18"/>
  <sheetViews>
    <sheetView topLeftCell="E1" zoomScaleNormal="100" workbookViewId="0">
      <selection activeCell="O23" sqref="O23"/>
    </sheetView>
  </sheetViews>
  <sheetFormatPr defaultRowHeight="12.75" x14ac:dyDescent="0.2"/>
  <cols>
    <col min="1" max="1" width="5.85546875" customWidth="1"/>
    <col min="2" max="2" width="15.5703125" customWidth="1"/>
    <col min="3" max="3" width="60.5703125" bestFit="1" customWidth="1"/>
    <col min="4" max="4" width="12" bestFit="1" customWidth="1"/>
    <col min="5" max="5" width="11.85546875" customWidth="1"/>
    <col min="6" max="6" width="13.85546875" bestFit="1" customWidth="1"/>
    <col min="7" max="7" width="13.42578125" customWidth="1"/>
    <col min="8" max="8" width="14.42578125" customWidth="1"/>
    <col min="9" max="9" width="14.140625" bestFit="1" customWidth="1"/>
    <col min="10" max="12" width="12" bestFit="1" customWidth="1"/>
    <col min="13" max="13" width="12" customWidth="1"/>
    <col min="14" max="14" width="12" bestFit="1" customWidth="1"/>
    <col min="15" max="15" width="11.7109375" bestFit="1" customWidth="1"/>
    <col min="16" max="16" width="9.5703125" bestFit="1" customWidth="1"/>
    <col min="17" max="17" width="14.140625" bestFit="1" customWidth="1"/>
    <col min="18" max="18" width="9.140625" bestFit="1" customWidth="1"/>
    <col min="19" max="19" width="14.85546875" customWidth="1"/>
    <col min="20" max="20" width="13.28515625" bestFit="1" customWidth="1"/>
    <col min="21" max="21" width="9" bestFit="1" customWidth="1"/>
    <col min="23" max="23" width="11.5703125" bestFit="1" customWidth="1"/>
    <col min="24" max="24" width="15.85546875" bestFit="1" customWidth="1"/>
    <col min="25" max="25" width="20.42578125" customWidth="1"/>
    <col min="26" max="26" width="64.7109375" bestFit="1" customWidth="1"/>
    <col min="29" max="29" width="16.28515625" customWidth="1"/>
    <col min="30" max="30" width="16.5703125" customWidth="1"/>
    <col min="31" max="31" width="9.28515625" customWidth="1"/>
  </cols>
  <sheetData>
    <row r="3" spans="2:31" x14ac:dyDescent="0.2">
      <c r="W3" s="20"/>
      <c r="X3" s="20"/>
      <c r="Y3" s="20"/>
      <c r="Z3" s="20"/>
      <c r="AA3" s="20"/>
      <c r="AB3" s="20"/>
      <c r="AC3" s="20"/>
      <c r="AD3" s="20"/>
    </row>
    <row r="4" spans="2:31" x14ac:dyDescent="0.2">
      <c r="G4" s="3" t="s">
        <v>0</v>
      </c>
      <c r="I4" s="1"/>
      <c r="J4" s="1"/>
      <c r="K4" s="1"/>
      <c r="L4" s="1"/>
      <c r="M4" s="1"/>
      <c r="N4" s="1"/>
      <c r="O4" s="1"/>
      <c r="P4" s="2"/>
      <c r="W4" s="19" t="s">
        <v>7</v>
      </c>
      <c r="X4" s="19"/>
      <c r="Y4" s="20"/>
      <c r="Z4" s="20"/>
      <c r="AA4" s="20"/>
      <c r="AB4" s="20"/>
      <c r="AC4" s="20"/>
      <c r="AD4" s="20"/>
      <c r="AE4" s="20"/>
    </row>
    <row r="5" spans="2:31" s="2" customFormat="1" ht="25.5" x14ac:dyDescent="0.2">
      <c r="B5" s="4" t="s">
        <v>1</v>
      </c>
      <c r="C5" s="4" t="s">
        <v>2</v>
      </c>
      <c r="D5" s="4" t="s">
        <v>3</v>
      </c>
      <c r="E5" s="4" t="s">
        <v>4</v>
      </c>
      <c r="F5" s="4" t="s">
        <v>31</v>
      </c>
      <c r="G5" s="4" t="s">
        <v>29</v>
      </c>
      <c r="H5" s="16" t="s">
        <v>35</v>
      </c>
      <c r="I5" s="16" t="s">
        <v>6</v>
      </c>
      <c r="J5" s="23" t="s">
        <v>79</v>
      </c>
      <c r="K5" s="23" t="s">
        <v>202</v>
      </c>
      <c r="L5" s="23" t="s">
        <v>78</v>
      </c>
      <c r="M5" s="23" t="s">
        <v>203</v>
      </c>
      <c r="N5" s="23" t="s">
        <v>77</v>
      </c>
      <c r="O5" s="23" t="s">
        <v>80</v>
      </c>
      <c r="P5" s="16" t="s">
        <v>39</v>
      </c>
      <c r="Q5" s="16" t="s">
        <v>40</v>
      </c>
      <c r="R5" s="16" t="s">
        <v>41</v>
      </c>
      <c r="S5" s="16" t="s">
        <v>42</v>
      </c>
      <c r="T5" s="4" t="s">
        <v>33</v>
      </c>
      <c r="U5" s="16" t="s">
        <v>74</v>
      </c>
      <c r="V5" s="48"/>
      <c r="W5" s="49" t="s">
        <v>5</v>
      </c>
      <c r="X5" s="49" t="s">
        <v>104</v>
      </c>
      <c r="Y5" s="49" t="s">
        <v>1</v>
      </c>
      <c r="Z5" s="49" t="s">
        <v>2</v>
      </c>
      <c r="AA5" s="49" t="s">
        <v>8</v>
      </c>
      <c r="AB5" s="49" t="s">
        <v>9</v>
      </c>
      <c r="AC5" s="49" t="s">
        <v>10</v>
      </c>
      <c r="AD5" s="49" t="s">
        <v>11</v>
      </c>
      <c r="AE5" s="49" t="s">
        <v>12</v>
      </c>
    </row>
    <row r="6" spans="2:31" ht="39" thickBot="1" x14ac:dyDescent="0.25">
      <c r="B6" s="50" t="s">
        <v>18</v>
      </c>
      <c r="C6" s="50" t="s">
        <v>14</v>
      </c>
      <c r="D6" s="50" t="s">
        <v>19</v>
      </c>
      <c r="E6" s="50" t="s">
        <v>20</v>
      </c>
      <c r="F6" s="50" t="s">
        <v>32</v>
      </c>
      <c r="G6" s="50" t="s">
        <v>30</v>
      </c>
      <c r="H6" s="50" t="s">
        <v>24</v>
      </c>
      <c r="I6" s="50" t="s">
        <v>34</v>
      </c>
      <c r="J6" s="50"/>
      <c r="K6" s="50"/>
      <c r="L6" s="50"/>
      <c r="M6" s="50"/>
      <c r="N6" s="50"/>
      <c r="O6" s="50" t="s">
        <v>81</v>
      </c>
      <c r="P6" s="50" t="s">
        <v>25</v>
      </c>
      <c r="Q6" s="50" t="s">
        <v>26</v>
      </c>
      <c r="R6" s="50" t="s">
        <v>27</v>
      </c>
      <c r="S6" s="50" t="s">
        <v>21</v>
      </c>
      <c r="T6" s="50" t="s">
        <v>23</v>
      </c>
      <c r="U6" s="50" t="s">
        <v>22</v>
      </c>
      <c r="V6" s="51"/>
      <c r="W6" s="52" t="s">
        <v>109</v>
      </c>
      <c r="X6" s="52" t="s">
        <v>106</v>
      </c>
      <c r="Y6" s="52" t="s">
        <v>13</v>
      </c>
      <c r="Z6" s="52" t="s">
        <v>14</v>
      </c>
      <c r="AA6" s="52" t="s">
        <v>15</v>
      </c>
      <c r="AB6" s="52" t="s">
        <v>16</v>
      </c>
      <c r="AC6" s="52" t="s">
        <v>110</v>
      </c>
      <c r="AD6" s="52" t="s">
        <v>111</v>
      </c>
      <c r="AE6" s="52" t="s">
        <v>17</v>
      </c>
    </row>
    <row r="7" spans="2:31" ht="14.65" customHeight="1" thickBot="1" x14ac:dyDescent="0.25">
      <c r="B7" s="5" t="s">
        <v>28</v>
      </c>
      <c r="C7" s="6"/>
      <c r="D7" s="6"/>
      <c r="E7" s="5"/>
      <c r="F7" s="6"/>
      <c r="G7" s="6"/>
      <c r="H7" s="5"/>
      <c r="I7" s="5" t="s">
        <v>75</v>
      </c>
      <c r="J7" s="5" t="s">
        <v>75</v>
      </c>
      <c r="K7" s="5" t="s">
        <v>75</v>
      </c>
      <c r="L7" s="5" t="s">
        <v>75</v>
      </c>
      <c r="M7" s="5"/>
      <c r="N7" s="5" t="s">
        <v>75</v>
      </c>
      <c r="O7" s="5"/>
      <c r="P7" s="5" t="s">
        <v>207</v>
      </c>
      <c r="Q7" s="5" t="s">
        <v>207</v>
      </c>
      <c r="R7" s="5" t="s">
        <v>206</v>
      </c>
      <c r="S7" s="5" t="s">
        <v>75</v>
      </c>
      <c r="T7" s="5" t="s">
        <v>75</v>
      </c>
      <c r="U7" s="5" t="s">
        <v>43</v>
      </c>
      <c r="W7" s="43" t="s">
        <v>76</v>
      </c>
      <c r="X7" s="2"/>
      <c r="Y7" s="44" t="s">
        <v>120</v>
      </c>
      <c r="Z7" s="45" t="s">
        <v>122</v>
      </c>
      <c r="AA7" s="43" t="s">
        <v>36</v>
      </c>
      <c r="AB7" s="43" t="s">
        <v>205</v>
      </c>
      <c r="AC7" s="43" t="s">
        <v>37</v>
      </c>
      <c r="AD7" s="43"/>
      <c r="AE7" s="43" t="s">
        <v>38</v>
      </c>
    </row>
    <row r="8" spans="2:31" ht="15" x14ac:dyDescent="0.25">
      <c r="B8" s="9" t="str">
        <f>SRV_DC_Processes!Y7</f>
        <v>S-DCE-CS-HP_N1</v>
      </c>
      <c r="C8" s="9" t="str">
        <f>SRV_DC_Processes!Z7</f>
        <v>Commercial Services - Data Centres - Heat Pump for Upgrading Excess Heat</v>
      </c>
      <c r="D8" s="8" t="str">
        <f>SRV_DC_Commodities!D12</f>
        <v>SRVHET-LT</v>
      </c>
      <c r="E8" s="9" t="s">
        <v>119</v>
      </c>
      <c r="F8" s="10">
        <v>2020</v>
      </c>
      <c r="G8" s="12" t="s">
        <v>204</v>
      </c>
      <c r="H8" s="13">
        <v>2020</v>
      </c>
      <c r="I8" s="13">
        <v>1</v>
      </c>
      <c r="J8" s="15">
        <f>1-J9</f>
        <v>0.78260869565217384</v>
      </c>
      <c r="K8" s="14">
        <f>1-K9</f>
        <v>0.78723404255319152</v>
      </c>
      <c r="L8" s="14">
        <f>1-L9</f>
        <v>0.79166666666666663</v>
      </c>
      <c r="M8" s="14">
        <f>1-M9</f>
        <v>0.79591836734693877</v>
      </c>
      <c r="N8" s="14">
        <f>1-N9</f>
        <v>0.8</v>
      </c>
      <c r="O8" s="27">
        <v>5</v>
      </c>
      <c r="P8" s="15">
        <f>HP_data!C28*1000</f>
        <v>856.24674070652816</v>
      </c>
      <c r="Q8" s="15">
        <f>HP_data!C32/1000</f>
        <v>2</v>
      </c>
      <c r="R8" s="15">
        <f>HP_data!C33/3.6</f>
        <v>0.60833333333333328</v>
      </c>
      <c r="S8" s="15">
        <f>ROUND(1-HP_data!C11/52,2)</f>
        <v>0.98</v>
      </c>
      <c r="T8" s="13">
        <f>8760*3.6/10^3</f>
        <v>31.536000000000001</v>
      </c>
      <c r="U8" s="13">
        <f>HP_data!C12</f>
        <v>25</v>
      </c>
      <c r="W8" s="7"/>
      <c r="X8" s="2"/>
      <c r="Y8" s="43" t="s">
        <v>121</v>
      </c>
      <c r="Z8" s="43" t="s">
        <v>123</v>
      </c>
      <c r="AA8" s="43" t="s">
        <v>36</v>
      </c>
      <c r="AB8" s="43" t="s">
        <v>205</v>
      </c>
      <c r="AC8" s="43" t="s">
        <v>37</v>
      </c>
      <c r="AD8" s="43"/>
      <c r="AE8" s="43" t="s">
        <v>38</v>
      </c>
    </row>
    <row r="9" spans="2:31" ht="15" x14ac:dyDescent="0.25">
      <c r="B9" s="9"/>
      <c r="C9" s="9"/>
      <c r="D9" s="9" t="s">
        <v>118</v>
      </c>
      <c r="E9" s="9"/>
      <c r="F9" s="10"/>
      <c r="J9" s="14">
        <f>1/(HP_data!C8/100)</f>
        <v>0.21739130434782611</v>
      </c>
      <c r="K9" s="14">
        <f>1/(HP_data!D8/100)</f>
        <v>0.21276595744680851</v>
      </c>
      <c r="L9" s="14">
        <f>1/(HP_data!E8/100)</f>
        <v>0.20833333333333334</v>
      </c>
      <c r="M9" s="14">
        <f>1/(HP_data!F8/100)</f>
        <v>0.2040816326530612</v>
      </c>
      <c r="N9" s="24">
        <f>1/(HP_data!G8/100)</f>
        <v>0.2</v>
      </c>
      <c r="O9" s="28">
        <v>5</v>
      </c>
    </row>
    <row r="10" spans="2:31" ht="15" x14ac:dyDescent="0.25">
      <c r="B10" s="9"/>
      <c r="C10" s="9"/>
      <c r="D10" s="9"/>
      <c r="E10" s="9"/>
      <c r="F10" s="10">
        <v>2025</v>
      </c>
      <c r="G10" s="12" t="s">
        <v>204</v>
      </c>
      <c r="K10" s="14"/>
      <c r="L10" s="14"/>
      <c r="M10" s="14"/>
      <c r="N10" s="14"/>
      <c r="O10" s="14"/>
      <c r="P10" s="14">
        <f>HP_data!D28*1000</f>
        <v>856.24674070652816</v>
      </c>
      <c r="Q10" s="14"/>
      <c r="R10" s="14"/>
      <c r="U10">
        <f>HP_data!D12</f>
        <v>25</v>
      </c>
    </row>
    <row r="11" spans="2:31" ht="15" x14ac:dyDescent="0.25">
      <c r="B11" s="9"/>
      <c r="C11" s="9"/>
      <c r="D11" s="9"/>
      <c r="E11" s="9"/>
      <c r="F11" s="10">
        <v>2030</v>
      </c>
      <c r="G11" s="12" t="s">
        <v>204</v>
      </c>
      <c r="K11" s="14"/>
      <c r="L11" s="14"/>
      <c r="M11" s="14"/>
      <c r="N11" s="14"/>
      <c r="O11" s="14"/>
      <c r="P11" s="14">
        <f>HP_data!E28*1000</f>
        <v>761.10821396135839</v>
      </c>
      <c r="Q11" s="14"/>
      <c r="R11" s="14"/>
      <c r="U11">
        <f>HP_data!E12</f>
        <v>25</v>
      </c>
    </row>
    <row r="12" spans="2:31" ht="15" x14ac:dyDescent="0.25">
      <c r="B12" s="32"/>
      <c r="C12" s="32"/>
      <c r="D12" s="32"/>
      <c r="E12" s="32"/>
      <c r="F12" s="10">
        <v>2040</v>
      </c>
      <c r="G12" s="12" t="s">
        <v>204</v>
      </c>
      <c r="K12" s="14"/>
      <c r="L12" s="14"/>
      <c r="M12" s="14"/>
      <c r="N12" s="14"/>
      <c r="O12" s="14"/>
      <c r="P12" s="14">
        <f>HP_data!F28*1000</f>
        <v>761.10821396135839</v>
      </c>
      <c r="Q12" s="14"/>
      <c r="R12" s="14"/>
      <c r="U12">
        <f>HP_data!F12</f>
        <v>25</v>
      </c>
    </row>
    <row r="13" spans="2:31" ht="15" x14ac:dyDescent="0.25">
      <c r="B13" s="11"/>
      <c r="C13" s="11"/>
      <c r="D13" s="11"/>
      <c r="E13" s="11"/>
      <c r="F13" s="25">
        <v>2050</v>
      </c>
      <c r="G13" s="26" t="s">
        <v>204</v>
      </c>
      <c r="H13" s="17"/>
      <c r="I13" s="17"/>
      <c r="J13" s="17"/>
      <c r="K13" s="18"/>
      <c r="L13" s="18"/>
      <c r="M13" s="18"/>
      <c r="N13" s="18"/>
      <c r="O13" s="18"/>
      <c r="P13" s="18">
        <f>HP_data!G28*1000</f>
        <v>761.10821396135839</v>
      </c>
      <c r="Q13" s="18"/>
      <c r="R13" s="18"/>
      <c r="S13" s="17"/>
      <c r="T13" s="17"/>
      <c r="U13" s="17">
        <f>HP_data!G12</f>
        <v>25</v>
      </c>
    </row>
    <row r="14" spans="2:31" ht="15" x14ac:dyDescent="0.25">
      <c r="B14" s="30" t="str">
        <f>SRV_DC_Processes!Y8</f>
        <v>S-DCE-CS-HE_N1</v>
      </c>
      <c r="C14" s="30" t="str">
        <f>SRV_DC_Processes!Z8</f>
        <v>Commercial Services - Data Centres - Heat Exchanger for Excess Heat</v>
      </c>
      <c r="D14" s="30" t="str">
        <f>SRV_DC_Commodities!D11</f>
        <v>SRVHET-DC-LT</v>
      </c>
      <c r="E14" s="30" t="str">
        <f>SRV_DC_Commodities!D12</f>
        <v>SRVHET-LT</v>
      </c>
      <c r="F14" s="29">
        <v>2020</v>
      </c>
      <c r="G14" s="31" t="s">
        <v>248</v>
      </c>
      <c r="H14">
        <v>2020</v>
      </c>
      <c r="I14" s="13">
        <v>1</v>
      </c>
      <c r="J14" s="15"/>
      <c r="K14" s="14"/>
      <c r="L14" s="14"/>
      <c r="M14" s="14"/>
      <c r="N14" s="14"/>
      <c r="O14" s="27"/>
      <c r="P14" s="15">
        <f>HE_data!C27/HE_data!C8*10^3</f>
        <v>41.4</v>
      </c>
      <c r="Q14" s="15">
        <f>HE_data!C31/HE_data!C8</f>
        <v>0.35100000000000003</v>
      </c>
      <c r="R14" s="15"/>
      <c r="S14" s="15"/>
      <c r="T14" s="13">
        <f>8760*3.6/10^3</f>
        <v>31.536000000000001</v>
      </c>
      <c r="U14" s="13">
        <f>HE_data!C13</f>
        <v>25</v>
      </c>
    </row>
    <row r="15" spans="2:31" ht="15" x14ac:dyDescent="0.25">
      <c r="F15" s="29">
        <v>2025</v>
      </c>
      <c r="G15" s="33" t="s">
        <v>248</v>
      </c>
      <c r="I15" s="13">
        <v>1</v>
      </c>
      <c r="P15" s="15">
        <f>HE_data!D27/HE_data!D8*10^3</f>
        <v>40.375298379245628</v>
      </c>
      <c r="Q15" s="15">
        <f>HE_data!D31/HE_data!D8</f>
        <v>0.35812500000000003</v>
      </c>
      <c r="R15" s="15"/>
      <c r="S15" s="15"/>
      <c r="T15" s="13"/>
      <c r="U15" s="13">
        <f>HE_data!D13</f>
        <v>25</v>
      </c>
    </row>
    <row r="16" spans="2:31" ht="15" x14ac:dyDescent="0.25">
      <c r="F16" s="29">
        <v>2030</v>
      </c>
      <c r="G16" s="33" t="s">
        <v>248</v>
      </c>
      <c r="I16" s="13">
        <v>1</v>
      </c>
      <c r="P16" s="15">
        <f>HE_data!E27/HE_data!E8*10^3</f>
        <v>39.375959401282962</v>
      </c>
      <c r="Q16" s="15">
        <f>HE_data!E31/HE_data!E8</f>
        <v>0.36125000000000002</v>
      </c>
      <c r="R16" s="15"/>
      <c r="S16" s="15"/>
      <c r="T16" s="13"/>
      <c r="U16" s="13">
        <f>HE_data!E13</f>
        <v>25</v>
      </c>
    </row>
    <row r="17" spans="6:21" ht="15" x14ac:dyDescent="0.25">
      <c r="F17" s="29">
        <v>2040</v>
      </c>
      <c r="G17" s="33" t="s">
        <v>248</v>
      </c>
      <c r="I17" s="13">
        <v>1</v>
      </c>
      <c r="P17" s="15">
        <f>HE_data!F27/HE_data!F8*10^3</f>
        <v>37.450873883369177</v>
      </c>
      <c r="Q17" s="15">
        <f>HE_data!F31/HE_data!F8</f>
        <v>0.34637500000000004</v>
      </c>
      <c r="R17" s="15"/>
      <c r="S17" s="15"/>
      <c r="T17" s="13"/>
      <c r="U17" s="13">
        <f>HE_data!F13</f>
        <v>25</v>
      </c>
    </row>
    <row r="18" spans="6:21" ht="15" x14ac:dyDescent="0.25">
      <c r="F18" s="29">
        <v>2050</v>
      </c>
      <c r="G18" s="33" t="s">
        <v>248</v>
      </c>
      <c r="I18" s="13">
        <v>1</v>
      </c>
      <c r="P18" s="15">
        <f>HE_data!G27/HE_data!G8*10^3</f>
        <v>35.619905545268438</v>
      </c>
      <c r="Q18" s="15">
        <f>HE_data!G31/HE_data!G8</f>
        <v>0.32950000000000002</v>
      </c>
      <c r="R18" s="15"/>
      <c r="S18" s="15"/>
      <c r="T18" s="13"/>
      <c r="U18" s="13">
        <f>HE_data!G13</f>
        <v>25</v>
      </c>
    </row>
  </sheetData>
  <pageMargins left="0.75" right="0.75" top="1" bottom="1" header="0.5" footer="0.5"/>
  <pageSetup orientation="portrait" horizont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B6AD4-5CAE-4828-8B62-958E8B412350}">
  <sheetPr>
    <tabColor theme="3" tint="0.39997558519241921"/>
  </sheetPr>
  <dimension ref="A1:M87"/>
  <sheetViews>
    <sheetView showGridLines="0" tabSelected="1" zoomScaleNormal="100" zoomScaleSheetLayoutView="85" workbookViewId="0">
      <selection activeCell="B1" sqref="B1"/>
    </sheetView>
  </sheetViews>
  <sheetFormatPr defaultColWidth="9.140625" defaultRowHeight="11.25" x14ac:dyDescent="0.2"/>
  <cols>
    <col min="1" max="1" width="2.140625" style="53" customWidth="1"/>
    <col min="2" max="2" width="32.28515625" style="53" customWidth="1"/>
    <col min="3" max="7" width="6.28515625" style="53" customWidth="1"/>
    <col min="8" max="11" width="7.140625" style="53" customWidth="1"/>
    <col min="12" max="13" width="6.28515625" style="53" customWidth="1"/>
    <col min="14" max="16384" width="9.140625" style="55"/>
  </cols>
  <sheetData>
    <row r="1" spans="1:13" x14ac:dyDescent="0.2">
      <c r="B1" s="54" t="s">
        <v>250</v>
      </c>
      <c r="C1" s="54"/>
    </row>
    <row r="3" spans="1:13" ht="15" customHeight="1" x14ac:dyDescent="0.2">
      <c r="A3" s="56"/>
      <c r="B3" s="57" t="s">
        <v>44</v>
      </c>
      <c r="C3" s="119" t="s">
        <v>124</v>
      </c>
      <c r="D3" s="120"/>
      <c r="E3" s="120"/>
      <c r="F3" s="120"/>
      <c r="G3" s="120"/>
      <c r="H3" s="120"/>
      <c r="I3" s="120"/>
      <c r="J3" s="120"/>
      <c r="K3" s="120"/>
      <c r="L3" s="120"/>
      <c r="M3" s="121"/>
    </row>
    <row r="4" spans="1:13" ht="10.15" customHeight="1" x14ac:dyDescent="0.2">
      <c r="A4" s="56"/>
      <c r="B4" s="58"/>
      <c r="C4" s="59">
        <v>2020</v>
      </c>
      <c r="D4" s="59">
        <v>2025</v>
      </c>
      <c r="E4" s="59">
        <v>2030</v>
      </c>
      <c r="F4" s="59">
        <v>2040</v>
      </c>
      <c r="G4" s="59">
        <v>2050</v>
      </c>
      <c r="H4" s="122" t="s">
        <v>125</v>
      </c>
      <c r="I4" s="123"/>
      <c r="J4" s="122" t="s">
        <v>45</v>
      </c>
      <c r="K4" s="123"/>
      <c r="L4" s="59" t="s">
        <v>46</v>
      </c>
      <c r="M4" s="59" t="s">
        <v>47</v>
      </c>
    </row>
    <row r="5" spans="1:13" x14ac:dyDescent="0.2">
      <c r="A5" s="56"/>
      <c r="B5" s="60" t="s">
        <v>48</v>
      </c>
      <c r="C5" s="61"/>
      <c r="D5" s="61"/>
      <c r="E5" s="61"/>
      <c r="F5" s="61"/>
      <c r="G5" s="61"/>
      <c r="H5" s="62" t="s">
        <v>49</v>
      </c>
      <c r="I5" s="62" t="s">
        <v>50</v>
      </c>
      <c r="J5" s="62" t="s">
        <v>49</v>
      </c>
      <c r="K5" s="62" t="s">
        <v>50</v>
      </c>
      <c r="L5" s="61"/>
      <c r="M5" s="63"/>
    </row>
    <row r="6" spans="1:13" x14ac:dyDescent="0.2">
      <c r="A6" s="56"/>
      <c r="B6" s="64" t="s">
        <v>126</v>
      </c>
      <c r="C6" s="65">
        <v>3</v>
      </c>
      <c r="D6" s="65">
        <v>3</v>
      </c>
      <c r="E6" s="65">
        <v>3</v>
      </c>
      <c r="F6" s="65">
        <v>3</v>
      </c>
      <c r="G6" s="65">
        <v>3</v>
      </c>
      <c r="H6" s="65">
        <v>1.5</v>
      </c>
      <c r="I6" s="66">
        <v>5</v>
      </c>
      <c r="J6" s="67">
        <v>1.5</v>
      </c>
      <c r="K6" s="67">
        <v>5</v>
      </c>
      <c r="L6" s="68"/>
      <c r="M6" s="69"/>
    </row>
    <row r="7" spans="1:13" ht="16.5" x14ac:dyDescent="0.2">
      <c r="A7" s="56"/>
      <c r="B7" s="64" t="s">
        <v>51</v>
      </c>
      <c r="C7" s="70">
        <v>450</v>
      </c>
      <c r="D7" s="70">
        <v>460</v>
      </c>
      <c r="E7" s="70">
        <v>470</v>
      </c>
      <c r="F7" s="70">
        <v>480</v>
      </c>
      <c r="G7" s="70">
        <v>490</v>
      </c>
      <c r="H7" s="70">
        <v>440</v>
      </c>
      <c r="I7" s="70">
        <v>480</v>
      </c>
      <c r="J7" s="70">
        <v>450</v>
      </c>
      <c r="K7" s="70">
        <v>510</v>
      </c>
      <c r="L7" s="71" t="s">
        <v>127</v>
      </c>
      <c r="M7" s="72" t="s">
        <v>128</v>
      </c>
    </row>
    <row r="8" spans="1:13" ht="16.5" x14ac:dyDescent="0.2">
      <c r="A8" s="56"/>
      <c r="B8" s="73" t="s">
        <v>129</v>
      </c>
      <c r="C8" s="74">
        <v>460</v>
      </c>
      <c r="D8" s="74">
        <v>470</v>
      </c>
      <c r="E8" s="74">
        <v>480</v>
      </c>
      <c r="F8" s="74">
        <v>490</v>
      </c>
      <c r="G8" s="74">
        <v>500</v>
      </c>
      <c r="H8" s="74">
        <v>450</v>
      </c>
      <c r="I8" s="74">
        <v>490</v>
      </c>
      <c r="J8" s="74">
        <v>460</v>
      </c>
      <c r="K8" s="74">
        <v>520</v>
      </c>
      <c r="L8" s="75" t="s">
        <v>130</v>
      </c>
      <c r="M8" s="72" t="s">
        <v>128</v>
      </c>
    </row>
    <row r="9" spans="1:13" ht="22.5" x14ac:dyDescent="0.2">
      <c r="A9" s="56"/>
      <c r="B9" s="64" t="s">
        <v>131</v>
      </c>
      <c r="C9" s="76">
        <v>1</v>
      </c>
      <c r="D9" s="76">
        <v>1</v>
      </c>
      <c r="E9" s="76">
        <v>1</v>
      </c>
      <c r="F9" s="76">
        <v>1</v>
      </c>
      <c r="G9" s="74">
        <v>1</v>
      </c>
      <c r="H9" s="74">
        <v>1</v>
      </c>
      <c r="I9" s="74">
        <v>1</v>
      </c>
      <c r="J9" s="74">
        <v>1</v>
      </c>
      <c r="K9" s="74">
        <v>1</v>
      </c>
      <c r="L9" s="75" t="s">
        <v>61</v>
      </c>
      <c r="M9" s="72" t="s">
        <v>128</v>
      </c>
    </row>
    <row r="10" spans="1:13" x14ac:dyDescent="0.2">
      <c r="A10" s="56"/>
      <c r="B10" s="64" t="s">
        <v>52</v>
      </c>
      <c r="C10" s="74">
        <v>0</v>
      </c>
      <c r="D10" s="74">
        <v>0</v>
      </c>
      <c r="E10" s="74">
        <v>0</v>
      </c>
      <c r="F10" s="74">
        <v>0</v>
      </c>
      <c r="G10" s="74">
        <v>0</v>
      </c>
      <c r="H10" s="74">
        <v>0</v>
      </c>
      <c r="I10" s="74">
        <v>5</v>
      </c>
      <c r="J10" s="74">
        <v>0</v>
      </c>
      <c r="K10" s="74">
        <v>5</v>
      </c>
      <c r="L10" s="75"/>
      <c r="M10" s="72" t="s">
        <v>128</v>
      </c>
    </row>
    <row r="11" spans="1:13" x14ac:dyDescent="0.2">
      <c r="A11" s="56"/>
      <c r="B11" s="58" t="s">
        <v>54</v>
      </c>
      <c r="C11" s="69">
        <v>1</v>
      </c>
      <c r="D11" s="69">
        <v>1</v>
      </c>
      <c r="E11" s="69">
        <v>1</v>
      </c>
      <c r="F11" s="69">
        <v>1</v>
      </c>
      <c r="G11" s="69">
        <v>1</v>
      </c>
      <c r="H11" s="69" t="s">
        <v>132</v>
      </c>
      <c r="I11" s="69">
        <v>2</v>
      </c>
      <c r="J11" s="69" t="s">
        <v>132</v>
      </c>
      <c r="K11" s="69">
        <v>2</v>
      </c>
      <c r="L11" s="68"/>
      <c r="M11" s="72" t="s">
        <v>128</v>
      </c>
    </row>
    <row r="12" spans="1:13" ht="22.5" x14ac:dyDescent="0.2">
      <c r="A12" s="56"/>
      <c r="B12" s="58" t="s">
        <v>56</v>
      </c>
      <c r="C12" s="69">
        <v>25</v>
      </c>
      <c r="D12" s="69">
        <v>25</v>
      </c>
      <c r="E12" s="69">
        <v>25</v>
      </c>
      <c r="F12" s="69">
        <v>25</v>
      </c>
      <c r="G12" s="69">
        <v>25</v>
      </c>
      <c r="H12" s="69">
        <v>15</v>
      </c>
      <c r="I12" s="69">
        <v>40</v>
      </c>
      <c r="J12" s="69">
        <v>15</v>
      </c>
      <c r="K12" s="69">
        <v>40</v>
      </c>
      <c r="L12" s="68"/>
      <c r="M12" s="72" t="s">
        <v>133</v>
      </c>
    </row>
    <row r="13" spans="1:13" x14ac:dyDescent="0.2">
      <c r="A13" s="56"/>
      <c r="B13" s="58" t="s">
        <v>57</v>
      </c>
      <c r="C13" s="69" t="s">
        <v>132</v>
      </c>
      <c r="D13" s="69" t="s">
        <v>132</v>
      </c>
      <c r="E13" s="69" t="s">
        <v>132</v>
      </c>
      <c r="F13" s="69" t="s">
        <v>132</v>
      </c>
      <c r="G13" s="69" t="s">
        <v>132</v>
      </c>
      <c r="H13" s="69" t="s">
        <v>134</v>
      </c>
      <c r="I13" s="69">
        <v>1</v>
      </c>
      <c r="J13" s="69" t="s">
        <v>134</v>
      </c>
      <c r="K13" s="69">
        <v>1</v>
      </c>
      <c r="L13" s="68" t="s">
        <v>135</v>
      </c>
      <c r="M13" s="72" t="s">
        <v>136</v>
      </c>
    </row>
    <row r="14" spans="1:13" x14ac:dyDescent="0.2">
      <c r="A14" s="56"/>
      <c r="B14" s="77" t="s">
        <v>137</v>
      </c>
      <c r="C14" s="74" t="s">
        <v>138</v>
      </c>
      <c r="D14" s="74" t="s">
        <v>138</v>
      </c>
      <c r="E14" s="74" t="s">
        <v>138</v>
      </c>
      <c r="F14" s="74" t="s">
        <v>138</v>
      </c>
      <c r="G14" s="74" t="s">
        <v>138</v>
      </c>
      <c r="H14" s="74" t="s">
        <v>139</v>
      </c>
      <c r="I14" s="74" t="s">
        <v>140</v>
      </c>
      <c r="J14" s="74" t="s">
        <v>139</v>
      </c>
      <c r="K14" s="74" t="s">
        <v>140</v>
      </c>
      <c r="L14" s="75"/>
      <c r="M14" s="74" t="s">
        <v>141</v>
      </c>
    </row>
    <row r="15" spans="1:13" x14ac:dyDescent="0.2">
      <c r="A15" s="56"/>
      <c r="B15" s="60" t="s">
        <v>59</v>
      </c>
      <c r="C15" s="61"/>
      <c r="D15" s="61"/>
      <c r="E15" s="61"/>
      <c r="F15" s="61"/>
      <c r="G15" s="61"/>
      <c r="H15" s="61"/>
      <c r="I15" s="61"/>
      <c r="J15" s="61"/>
      <c r="K15" s="61"/>
      <c r="L15" s="78"/>
      <c r="M15" s="63"/>
    </row>
    <row r="16" spans="1:13" ht="22.5" x14ac:dyDescent="0.2">
      <c r="A16" s="56"/>
      <c r="B16" s="58" t="s">
        <v>60</v>
      </c>
      <c r="C16" s="69">
        <v>5</v>
      </c>
      <c r="D16" s="69">
        <v>5</v>
      </c>
      <c r="E16" s="69">
        <v>5</v>
      </c>
      <c r="F16" s="69">
        <v>5</v>
      </c>
      <c r="G16" s="69">
        <v>5</v>
      </c>
      <c r="H16" s="69">
        <v>5</v>
      </c>
      <c r="I16" s="69">
        <v>50</v>
      </c>
      <c r="J16" s="69">
        <v>5</v>
      </c>
      <c r="K16" s="69">
        <v>50</v>
      </c>
      <c r="L16" s="68" t="s">
        <v>53</v>
      </c>
      <c r="M16" s="69" t="s">
        <v>142</v>
      </c>
    </row>
    <row r="17" spans="1:13" ht="22.5" x14ac:dyDescent="0.2">
      <c r="A17" s="56"/>
      <c r="B17" s="58" t="s">
        <v>62</v>
      </c>
      <c r="C17" s="69">
        <v>10</v>
      </c>
      <c r="D17" s="69">
        <v>10</v>
      </c>
      <c r="E17" s="69">
        <v>10</v>
      </c>
      <c r="F17" s="69">
        <v>10</v>
      </c>
      <c r="G17" s="69">
        <v>10</v>
      </c>
      <c r="H17" s="69">
        <v>10</v>
      </c>
      <c r="I17" s="69">
        <v>100</v>
      </c>
      <c r="J17" s="69">
        <v>10</v>
      </c>
      <c r="K17" s="69">
        <v>100</v>
      </c>
      <c r="L17" s="68" t="s">
        <v>53</v>
      </c>
      <c r="M17" s="69" t="s">
        <v>142</v>
      </c>
    </row>
    <row r="18" spans="1:13" ht="22.5" x14ac:dyDescent="0.2">
      <c r="A18" s="56"/>
      <c r="B18" s="58" t="s">
        <v>63</v>
      </c>
      <c r="C18" s="69">
        <v>25</v>
      </c>
      <c r="D18" s="69">
        <v>25</v>
      </c>
      <c r="E18" s="69">
        <v>25</v>
      </c>
      <c r="F18" s="69">
        <v>25</v>
      </c>
      <c r="G18" s="69">
        <v>25</v>
      </c>
      <c r="H18" s="69">
        <v>10</v>
      </c>
      <c r="I18" s="69">
        <v>50</v>
      </c>
      <c r="J18" s="69">
        <v>10</v>
      </c>
      <c r="K18" s="69">
        <v>50</v>
      </c>
      <c r="L18" s="68" t="s">
        <v>143</v>
      </c>
      <c r="M18" s="69" t="s">
        <v>142</v>
      </c>
    </row>
    <row r="19" spans="1:13" x14ac:dyDescent="0.2">
      <c r="A19" s="56"/>
      <c r="B19" s="58" t="s">
        <v>64</v>
      </c>
      <c r="C19" s="69" t="s">
        <v>140</v>
      </c>
      <c r="D19" s="69" t="s">
        <v>140</v>
      </c>
      <c r="E19" s="69" t="s">
        <v>140</v>
      </c>
      <c r="F19" s="69" t="s">
        <v>140</v>
      </c>
      <c r="G19" s="69" t="s">
        <v>140</v>
      </c>
      <c r="H19" s="69" t="s">
        <v>140</v>
      </c>
      <c r="I19" s="69" t="s">
        <v>144</v>
      </c>
      <c r="J19" s="69" t="s">
        <v>140</v>
      </c>
      <c r="K19" s="69" t="s">
        <v>144</v>
      </c>
      <c r="L19" s="68" t="s">
        <v>53</v>
      </c>
      <c r="M19" s="72" t="s">
        <v>136</v>
      </c>
    </row>
    <row r="20" spans="1:13" x14ac:dyDescent="0.2">
      <c r="A20" s="56"/>
      <c r="B20" s="58" t="s">
        <v>65</v>
      </c>
      <c r="C20" s="69">
        <v>1</v>
      </c>
      <c r="D20" s="69">
        <v>1</v>
      </c>
      <c r="E20" s="69">
        <v>1</v>
      </c>
      <c r="F20" s="69">
        <v>1</v>
      </c>
      <c r="G20" s="69">
        <v>1</v>
      </c>
      <c r="H20" s="69" t="s">
        <v>144</v>
      </c>
      <c r="I20" s="69">
        <v>1</v>
      </c>
      <c r="J20" s="69" t="s">
        <v>144</v>
      </c>
      <c r="K20" s="69">
        <v>1</v>
      </c>
      <c r="L20" s="68" t="s">
        <v>145</v>
      </c>
      <c r="M20" s="72" t="s">
        <v>136</v>
      </c>
    </row>
    <row r="21" spans="1:13" x14ac:dyDescent="0.2">
      <c r="A21" s="56"/>
      <c r="B21" s="60" t="s">
        <v>67</v>
      </c>
      <c r="C21" s="61"/>
      <c r="D21" s="61"/>
      <c r="E21" s="61"/>
      <c r="F21" s="61"/>
      <c r="G21" s="61"/>
      <c r="H21" s="61"/>
      <c r="I21" s="61"/>
      <c r="J21" s="61"/>
      <c r="K21" s="61"/>
      <c r="L21" s="78"/>
      <c r="M21" s="63"/>
    </row>
    <row r="22" spans="1:13" x14ac:dyDescent="0.2">
      <c r="A22" s="56"/>
      <c r="B22" s="58" t="s">
        <v>146</v>
      </c>
      <c r="C22" s="69"/>
      <c r="D22" s="69"/>
      <c r="E22" s="69"/>
      <c r="F22" s="69"/>
      <c r="G22" s="69"/>
      <c r="H22" s="69"/>
      <c r="I22" s="69"/>
      <c r="J22" s="69"/>
      <c r="K22" s="69"/>
      <c r="L22" s="75"/>
      <c r="M22" s="70"/>
    </row>
    <row r="23" spans="1:13" x14ac:dyDescent="0.2">
      <c r="A23" s="56"/>
      <c r="B23" s="58" t="s">
        <v>147</v>
      </c>
      <c r="C23" s="69"/>
      <c r="D23" s="69"/>
      <c r="E23" s="69"/>
      <c r="F23" s="69"/>
      <c r="G23" s="69"/>
      <c r="H23" s="69"/>
      <c r="I23" s="69"/>
      <c r="J23" s="69"/>
      <c r="K23" s="69"/>
      <c r="L23" s="68"/>
      <c r="M23" s="74"/>
    </row>
    <row r="24" spans="1:13" x14ac:dyDescent="0.2">
      <c r="A24" s="56"/>
      <c r="B24" s="58" t="s">
        <v>68</v>
      </c>
      <c r="C24" s="79"/>
      <c r="D24" s="79"/>
      <c r="E24" s="79"/>
      <c r="F24" s="79"/>
      <c r="G24" s="79"/>
      <c r="H24" s="79"/>
      <c r="I24" s="79"/>
      <c r="J24" s="79"/>
      <c r="K24" s="79"/>
      <c r="L24" s="68"/>
      <c r="M24" s="74"/>
    </row>
    <row r="25" spans="1:13" x14ac:dyDescent="0.2">
      <c r="A25" s="56"/>
      <c r="B25" s="58" t="s">
        <v>69</v>
      </c>
      <c r="C25" s="80"/>
      <c r="D25" s="80"/>
      <c r="E25" s="80"/>
      <c r="F25" s="80"/>
      <c r="G25" s="80"/>
      <c r="H25" s="80"/>
      <c r="I25" s="80"/>
      <c r="J25" s="80"/>
      <c r="K25" s="80"/>
      <c r="L25" s="81"/>
      <c r="M25" s="74"/>
    </row>
    <row r="26" spans="1:13" x14ac:dyDescent="0.2">
      <c r="A26" s="56"/>
      <c r="B26" s="58" t="s">
        <v>99</v>
      </c>
      <c r="C26" s="80"/>
      <c r="D26" s="80"/>
      <c r="E26" s="80"/>
      <c r="F26" s="80"/>
      <c r="G26" s="80"/>
      <c r="H26" s="80"/>
      <c r="I26" s="80"/>
      <c r="J26" s="80"/>
      <c r="K26" s="80"/>
      <c r="L26" s="81"/>
      <c r="M26" s="74"/>
    </row>
    <row r="27" spans="1:13" x14ac:dyDescent="0.2">
      <c r="A27" s="56"/>
      <c r="B27" s="60" t="s">
        <v>70</v>
      </c>
      <c r="C27" s="61"/>
      <c r="D27" s="61"/>
      <c r="E27" s="61"/>
      <c r="F27" s="61"/>
      <c r="G27" s="61"/>
      <c r="H27" s="61"/>
      <c r="I27" s="61"/>
      <c r="J27" s="61"/>
      <c r="K27" s="61"/>
      <c r="L27" s="78"/>
      <c r="M27" s="63"/>
    </row>
    <row r="28" spans="1:13" x14ac:dyDescent="0.2">
      <c r="A28" s="56"/>
      <c r="B28" s="58" t="s">
        <v>148</v>
      </c>
      <c r="C28" s="82">
        <v>0.85624674070652818</v>
      </c>
      <c r="D28" s="82">
        <v>0.85624674070652818</v>
      </c>
      <c r="E28" s="82">
        <v>0.76110821396135842</v>
      </c>
      <c r="F28" s="82">
        <v>0.76110821396135842</v>
      </c>
      <c r="G28" s="82">
        <v>0.76110821396135842</v>
      </c>
      <c r="H28" s="82">
        <v>0.66596968721618854</v>
      </c>
      <c r="I28" s="82">
        <v>1.1416623209420376</v>
      </c>
      <c r="J28" s="82">
        <v>0.66596968721618854</v>
      </c>
      <c r="K28" s="82">
        <v>1.1416623209420376</v>
      </c>
      <c r="L28" s="68" t="s">
        <v>149</v>
      </c>
      <c r="M28" s="72" t="s">
        <v>128</v>
      </c>
    </row>
    <row r="29" spans="1:13" x14ac:dyDescent="0.2">
      <c r="A29" s="56"/>
      <c r="B29" s="58" t="s">
        <v>150</v>
      </c>
      <c r="C29" s="82">
        <v>0.68499739256522263</v>
      </c>
      <c r="D29" s="82">
        <v>0.68499739256522263</v>
      </c>
      <c r="E29" s="82">
        <v>0.60888657116908673</v>
      </c>
      <c r="F29" s="82">
        <v>0.60888657116908673</v>
      </c>
      <c r="G29" s="82">
        <v>0.60888657116908673</v>
      </c>
      <c r="H29" s="82">
        <v>0.53277574977295084</v>
      </c>
      <c r="I29" s="82">
        <v>0.9133298567536301</v>
      </c>
      <c r="J29" s="82">
        <v>0.53277574977295084</v>
      </c>
      <c r="K29" s="82">
        <v>0.9133298567536301</v>
      </c>
      <c r="L29" s="68" t="s">
        <v>97</v>
      </c>
      <c r="M29" s="72" t="s">
        <v>128</v>
      </c>
    </row>
    <row r="30" spans="1:13" x14ac:dyDescent="0.2">
      <c r="A30" s="56"/>
      <c r="B30" s="58" t="s">
        <v>151</v>
      </c>
      <c r="C30" s="82">
        <v>0.15412441332717505</v>
      </c>
      <c r="D30" s="82">
        <v>0.15412441332717505</v>
      </c>
      <c r="E30" s="82">
        <v>0.1369994785130445</v>
      </c>
      <c r="F30" s="82">
        <v>0.1369994785130445</v>
      </c>
      <c r="G30" s="82">
        <v>0.1369994785130445</v>
      </c>
      <c r="H30" s="82">
        <v>0.11987454369891393</v>
      </c>
      <c r="I30" s="82">
        <v>0.11416623209420376</v>
      </c>
      <c r="J30" s="82">
        <v>0.11987454369891393</v>
      </c>
      <c r="K30" s="82">
        <v>0.11416623209420376</v>
      </c>
      <c r="L30" s="68" t="s">
        <v>97</v>
      </c>
      <c r="M30" s="72" t="s">
        <v>128</v>
      </c>
    </row>
    <row r="31" spans="1:13" x14ac:dyDescent="0.2">
      <c r="A31" s="56"/>
      <c r="B31" s="58" t="s">
        <v>152</v>
      </c>
      <c r="C31" s="82">
        <v>1.7124934814130563E-2</v>
      </c>
      <c r="D31" s="82">
        <v>1.7124934814130563E-2</v>
      </c>
      <c r="E31" s="82">
        <v>1.5222164279227169E-2</v>
      </c>
      <c r="F31" s="82">
        <v>1.5222164279227169E-2</v>
      </c>
      <c r="G31" s="82">
        <v>1.5222164279227169E-2</v>
      </c>
      <c r="H31" s="82">
        <v>1.3319393744323772E-2</v>
      </c>
      <c r="I31" s="82">
        <v>0.11416623209420376</v>
      </c>
      <c r="J31" s="82">
        <v>1.3319393744323772E-2</v>
      </c>
      <c r="K31" s="82">
        <v>0.11416623209420376</v>
      </c>
      <c r="L31" s="68" t="s">
        <v>153</v>
      </c>
      <c r="M31" s="72" t="s">
        <v>128</v>
      </c>
    </row>
    <row r="32" spans="1:13" x14ac:dyDescent="0.2">
      <c r="A32" s="56"/>
      <c r="B32" s="58" t="s">
        <v>154</v>
      </c>
      <c r="C32" s="69">
        <v>2000</v>
      </c>
      <c r="D32" s="69">
        <v>2000</v>
      </c>
      <c r="E32" s="69">
        <v>2000</v>
      </c>
      <c r="F32" s="69">
        <v>2000</v>
      </c>
      <c r="G32" s="69">
        <v>2000</v>
      </c>
      <c r="H32" s="69">
        <v>1000</v>
      </c>
      <c r="I32" s="69">
        <v>3000</v>
      </c>
      <c r="J32" s="69">
        <v>1000</v>
      </c>
      <c r="K32" s="69">
        <v>5000</v>
      </c>
      <c r="L32" s="68" t="s">
        <v>155</v>
      </c>
      <c r="M32" s="72" t="s">
        <v>128</v>
      </c>
    </row>
    <row r="33" spans="1:13" x14ac:dyDescent="0.2">
      <c r="A33" s="56"/>
      <c r="B33" s="58" t="s">
        <v>156</v>
      </c>
      <c r="C33" s="80">
        <v>2.19</v>
      </c>
      <c r="D33" s="80">
        <v>2.19</v>
      </c>
      <c r="E33" s="80">
        <v>2.5099999999999998</v>
      </c>
      <c r="F33" s="80">
        <v>2.19</v>
      </c>
      <c r="G33" s="80">
        <v>2.67</v>
      </c>
      <c r="H33" s="80">
        <v>2.19</v>
      </c>
      <c r="I33" s="80">
        <v>2.19</v>
      </c>
      <c r="J33" s="80">
        <v>2.17</v>
      </c>
      <c r="K33" s="80">
        <v>2.19</v>
      </c>
      <c r="L33" s="68"/>
      <c r="M33" s="72" t="s">
        <v>128</v>
      </c>
    </row>
    <row r="34" spans="1:13" x14ac:dyDescent="0.2">
      <c r="A34" s="56"/>
      <c r="B34" s="83" t="s">
        <v>157</v>
      </c>
      <c r="C34" s="80">
        <v>0</v>
      </c>
      <c r="D34" s="80">
        <v>0</v>
      </c>
      <c r="E34" s="80">
        <v>0</v>
      </c>
      <c r="F34" s="80">
        <v>0</v>
      </c>
      <c r="G34" s="80">
        <v>0</v>
      </c>
      <c r="H34" s="80">
        <v>0</v>
      </c>
      <c r="I34" s="80">
        <v>0</v>
      </c>
      <c r="J34" s="80">
        <v>0</v>
      </c>
      <c r="K34" s="80">
        <v>0</v>
      </c>
      <c r="L34" s="68" t="s">
        <v>158</v>
      </c>
      <c r="M34" s="72" t="s">
        <v>128</v>
      </c>
    </row>
    <row r="35" spans="1:13" x14ac:dyDescent="0.2">
      <c r="A35" s="56"/>
      <c r="B35" s="83" t="s">
        <v>159</v>
      </c>
      <c r="C35" s="69">
        <v>2.19</v>
      </c>
      <c r="D35" s="69">
        <v>2.19</v>
      </c>
      <c r="E35" s="69">
        <v>2.5099999999999998</v>
      </c>
      <c r="F35" s="69">
        <v>2.19</v>
      </c>
      <c r="G35" s="69">
        <v>2.67</v>
      </c>
      <c r="H35" s="69">
        <v>2.19</v>
      </c>
      <c r="I35" s="69">
        <v>2.19</v>
      </c>
      <c r="J35" s="69">
        <v>2.17</v>
      </c>
      <c r="K35" s="69">
        <v>2.19</v>
      </c>
      <c r="L35" s="68" t="s">
        <v>155</v>
      </c>
      <c r="M35" s="72" t="s">
        <v>128</v>
      </c>
    </row>
    <row r="36" spans="1:13" x14ac:dyDescent="0.2">
      <c r="A36" s="56"/>
      <c r="B36" s="58" t="s">
        <v>160</v>
      </c>
      <c r="C36" s="69">
        <v>10</v>
      </c>
      <c r="D36" s="69">
        <v>10</v>
      </c>
      <c r="E36" s="69">
        <v>10</v>
      </c>
      <c r="F36" s="69">
        <v>10</v>
      </c>
      <c r="G36" s="69">
        <v>10</v>
      </c>
      <c r="H36" s="69">
        <v>5</v>
      </c>
      <c r="I36" s="69">
        <v>20</v>
      </c>
      <c r="J36" s="69">
        <v>2</v>
      </c>
      <c r="K36" s="69">
        <v>20</v>
      </c>
      <c r="L36" s="68" t="s">
        <v>161</v>
      </c>
      <c r="M36" s="69">
        <v>15</v>
      </c>
    </row>
    <row r="37" spans="1:13" x14ac:dyDescent="0.2">
      <c r="A37" s="56"/>
      <c r="B37" s="60" t="s">
        <v>73</v>
      </c>
      <c r="C37" s="61"/>
      <c r="D37" s="61"/>
      <c r="E37" s="61"/>
      <c r="F37" s="61"/>
      <c r="G37" s="61"/>
      <c r="H37" s="61"/>
      <c r="I37" s="61"/>
      <c r="J37" s="61"/>
      <c r="K37" s="61"/>
      <c r="L37" s="78"/>
      <c r="M37" s="63"/>
    </row>
    <row r="38" spans="1:13" x14ac:dyDescent="0.2">
      <c r="A38" s="56"/>
      <c r="B38" s="58"/>
      <c r="C38" s="79"/>
      <c r="D38" s="79"/>
      <c r="E38" s="79"/>
      <c r="F38" s="79"/>
      <c r="G38" s="79"/>
      <c r="H38" s="79"/>
      <c r="I38" s="79"/>
      <c r="J38" s="79"/>
      <c r="K38" s="79"/>
      <c r="L38" s="68"/>
      <c r="M38" s="74"/>
    </row>
    <row r="39" spans="1:13" x14ac:dyDescent="0.2">
      <c r="A39" s="56"/>
      <c r="B39" s="84"/>
      <c r="C39" s="85"/>
      <c r="D39" s="85"/>
      <c r="E39" s="85"/>
      <c r="F39" s="85"/>
      <c r="G39" s="85"/>
      <c r="H39" s="85"/>
      <c r="I39" s="85"/>
      <c r="J39" s="85"/>
      <c r="K39" s="85"/>
      <c r="L39" s="86"/>
      <c r="M39" s="86"/>
    </row>
    <row r="40" spans="1:13" x14ac:dyDescent="0.2">
      <c r="A40" s="87" t="s">
        <v>162</v>
      </c>
      <c r="B40" s="56"/>
      <c r="C40" s="56"/>
      <c r="D40" s="56"/>
      <c r="E40" s="56"/>
      <c r="F40" s="56"/>
      <c r="G40" s="56"/>
      <c r="H40" s="56"/>
      <c r="I40" s="56"/>
      <c r="J40" s="56"/>
      <c r="K40" s="56"/>
      <c r="L40" s="56"/>
      <c r="M40" s="56"/>
    </row>
    <row r="41" spans="1:13" ht="14.45" customHeight="1" x14ac:dyDescent="0.2">
      <c r="A41" s="88" t="s">
        <v>97</v>
      </c>
      <c r="B41" s="118" t="s">
        <v>163</v>
      </c>
      <c r="C41" s="118"/>
      <c r="D41" s="118"/>
      <c r="E41" s="118"/>
      <c r="F41" s="118"/>
      <c r="G41" s="118"/>
      <c r="H41" s="118"/>
      <c r="I41" s="118"/>
      <c r="J41" s="118"/>
      <c r="K41" s="118"/>
      <c r="L41" s="118"/>
      <c r="M41" s="118"/>
    </row>
    <row r="42" spans="1:13" ht="14.45" customHeight="1" x14ac:dyDescent="0.2">
      <c r="A42" s="88" t="s">
        <v>164</v>
      </c>
      <c r="B42" s="88" t="s">
        <v>165</v>
      </c>
      <c r="C42" s="88"/>
      <c r="D42" s="88"/>
      <c r="E42" s="88"/>
      <c r="F42" s="88"/>
      <c r="G42" s="88"/>
      <c r="H42" s="88"/>
      <c r="I42" s="88"/>
      <c r="J42" s="88"/>
      <c r="K42" s="88"/>
      <c r="L42" s="88"/>
      <c r="M42" s="88"/>
    </row>
    <row r="43" spans="1:13" ht="14.45" customHeight="1" x14ac:dyDescent="0.2">
      <c r="A43" s="88" t="s">
        <v>98</v>
      </c>
      <c r="B43" s="118" t="s">
        <v>166</v>
      </c>
      <c r="C43" s="118"/>
      <c r="D43" s="118"/>
      <c r="E43" s="118"/>
      <c r="F43" s="118"/>
      <c r="G43" s="118"/>
      <c r="H43" s="118"/>
      <c r="I43" s="118"/>
      <c r="J43" s="118"/>
      <c r="K43" s="118"/>
      <c r="L43" s="118"/>
      <c r="M43" s="118"/>
    </row>
    <row r="44" spans="1:13" ht="14.45" customHeight="1" x14ac:dyDescent="0.2">
      <c r="A44" s="88" t="s">
        <v>58</v>
      </c>
      <c r="B44" s="118" t="s">
        <v>167</v>
      </c>
      <c r="C44" s="118"/>
      <c r="D44" s="118"/>
      <c r="E44" s="118"/>
      <c r="F44" s="118"/>
      <c r="G44" s="118"/>
      <c r="H44" s="118"/>
      <c r="I44" s="118"/>
      <c r="J44" s="118"/>
      <c r="K44" s="118"/>
      <c r="L44" s="118"/>
      <c r="M44" s="118"/>
    </row>
    <row r="45" spans="1:13" ht="14.45" customHeight="1" x14ac:dyDescent="0.2">
      <c r="A45" s="88" t="s">
        <v>61</v>
      </c>
      <c r="B45" s="118" t="s">
        <v>168</v>
      </c>
      <c r="C45" s="118"/>
      <c r="D45" s="118"/>
      <c r="E45" s="118"/>
      <c r="F45" s="118"/>
      <c r="G45" s="118"/>
      <c r="H45" s="118"/>
      <c r="I45" s="118"/>
      <c r="J45" s="118"/>
      <c r="K45" s="118"/>
      <c r="L45" s="118"/>
      <c r="M45" s="118"/>
    </row>
    <row r="46" spans="1:13" x14ac:dyDescent="0.2">
      <c r="A46" s="88" t="s">
        <v>66</v>
      </c>
      <c r="B46" s="89" t="s">
        <v>169</v>
      </c>
      <c r="C46" s="89"/>
      <c r="D46" s="89"/>
      <c r="E46" s="89"/>
      <c r="F46" s="89"/>
      <c r="G46" s="89"/>
      <c r="H46" s="89"/>
      <c r="I46" s="89"/>
      <c r="J46" s="89"/>
      <c r="K46" s="89"/>
      <c r="L46" s="89"/>
      <c r="M46" s="89"/>
    </row>
    <row r="47" spans="1:13" ht="14.45" customHeight="1" x14ac:dyDescent="0.2">
      <c r="A47" s="88" t="s">
        <v>72</v>
      </c>
      <c r="B47" s="118" t="s">
        <v>170</v>
      </c>
      <c r="C47" s="118"/>
      <c r="D47" s="118"/>
      <c r="E47" s="118"/>
      <c r="F47" s="118"/>
      <c r="G47" s="118"/>
      <c r="H47" s="118"/>
      <c r="I47" s="118"/>
      <c r="J47" s="118"/>
      <c r="K47" s="118"/>
      <c r="L47" s="118"/>
      <c r="M47" s="118"/>
    </row>
    <row r="48" spans="1:13" ht="14.45" customHeight="1" x14ac:dyDescent="0.2">
      <c r="A48" s="88" t="s">
        <v>53</v>
      </c>
      <c r="B48" s="118" t="s">
        <v>171</v>
      </c>
      <c r="C48" s="118"/>
      <c r="D48" s="118"/>
      <c r="E48" s="118"/>
      <c r="F48" s="118"/>
      <c r="G48" s="118"/>
      <c r="H48" s="118"/>
      <c r="I48" s="118"/>
      <c r="J48" s="118"/>
      <c r="K48" s="118"/>
      <c r="L48" s="118"/>
      <c r="M48" s="118"/>
    </row>
    <row r="49" spans="1:13" ht="14.45" customHeight="1" x14ac:dyDescent="0.2">
      <c r="A49" s="88" t="s">
        <v>55</v>
      </c>
      <c r="B49" s="118" t="s">
        <v>172</v>
      </c>
      <c r="C49" s="118"/>
      <c r="D49" s="118"/>
      <c r="E49" s="118"/>
      <c r="F49" s="118"/>
      <c r="G49" s="118"/>
      <c r="H49" s="118"/>
      <c r="I49" s="118"/>
      <c r="J49" s="118"/>
      <c r="K49" s="118"/>
      <c r="L49" s="118"/>
      <c r="M49" s="118"/>
    </row>
    <row r="50" spans="1:13" ht="14.45" customHeight="1" x14ac:dyDescent="0.2">
      <c r="A50" s="88" t="s">
        <v>173</v>
      </c>
      <c r="B50" s="118" t="s">
        <v>174</v>
      </c>
      <c r="C50" s="118"/>
      <c r="D50" s="118"/>
      <c r="E50" s="118"/>
      <c r="F50" s="118"/>
      <c r="G50" s="118"/>
      <c r="H50" s="118"/>
      <c r="I50" s="118"/>
      <c r="J50" s="118"/>
      <c r="K50" s="118"/>
      <c r="L50" s="118"/>
      <c r="M50" s="118"/>
    </row>
    <row r="51" spans="1:13" ht="14.45" customHeight="1" x14ac:dyDescent="0.2">
      <c r="A51" s="88" t="s">
        <v>153</v>
      </c>
      <c r="B51" s="118" t="s">
        <v>175</v>
      </c>
      <c r="C51" s="118"/>
      <c r="D51" s="118"/>
      <c r="E51" s="118"/>
      <c r="F51" s="118"/>
      <c r="G51" s="118"/>
      <c r="H51" s="118"/>
      <c r="I51" s="118"/>
      <c r="J51" s="118"/>
      <c r="K51" s="118"/>
      <c r="L51" s="118"/>
      <c r="M51" s="118"/>
    </row>
    <row r="52" spans="1:13" x14ac:dyDescent="0.2">
      <c r="A52" s="88" t="s">
        <v>176</v>
      </c>
      <c r="B52" s="90" t="s">
        <v>177</v>
      </c>
      <c r="C52" s="90"/>
      <c r="D52" s="90"/>
      <c r="E52" s="90"/>
      <c r="F52" s="90"/>
      <c r="G52" s="90"/>
      <c r="H52" s="90"/>
      <c r="I52" s="90"/>
      <c r="J52" s="90"/>
      <c r="K52" s="90"/>
      <c r="L52" s="90"/>
      <c r="M52" s="90"/>
    </row>
    <row r="53" spans="1:13" ht="14.45" customHeight="1" x14ac:dyDescent="0.2">
      <c r="A53" s="88" t="s">
        <v>155</v>
      </c>
      <c r="B53" s="118" t="s">
        <v>178</v>
      </c>
      <c r="C53" s="118"/>
      <c r="D53" s="118"/>
      <c r="E53" s="118"/>
      <c r="F53" s="118"/>
      <c r="G53" s="118"/>
      <c r="H53" s="118"/>
      <c r="I53" s="118"/>
      <c r="J53" s="118"/>
      <c r="K53" s="118"/>
      <c r="L53" s="118"/>
      <c r="M53" s="118"/>
    </row>
    <row r="54" spans="1:13" ht="14.45" customHeight="1" x14ac:dyDescent="0.2">
      <c r="A54" s="88" t="s">
        <v>71</v>
      </c>
      <c r="B54" s="118" t="s">
        <v>179</v>
      </c>
      <c r="C54" s="118"/>
      <c r="D54" s="118"/>
      <c r="E54" s="118"/>
      <c r="F54" s="118"/>
      <c r="G54" s="118"/>
      <c r="H54" s="118"/>
      <c r="I54" s="118"/>
      <c r="J54" s="118"/>
      <c r="K54" s="118"/>
      <c r="L54" s="118"/>
      <c r="M54" s="118"/>
    </row>
    <row r="55" spans="1:13" ht="14.45" customHeight="1" x14ac:dyDescent="0.2">
      <c r="A55" s="88" t="s">
        <v>161</v>
      </c>
      <c r="B55" s="118" t="s">
        <v>180</v>
      </c>
      <c r="C55" s="118"/>
      <c r="D55" s="118"/>
      <c r="E55" s="118"/>
      <c r="F55" s="118"/>
      <c r="G55" s="118"/>
      <c r="H55" s="118"/>
      <c r="I55" s="118"/>
      <c r="J55" s="118"/>
      <c r="K55" s="118"/>
      <c r="L55" s="118"/>
      <c r="M55" s="118"/>
    </row>
    <row r="56" spans="1:13" x14ac:dyDescent="0.2">
      <c r="A56" s="56" t="s">
        <v>181</v>
      </c>
      <c r="B56" s="56" t="s">
        <v>182</v>
      </c>
    </row>
    <row r="57" spans="1:13" x14ac:dyDescent="0.2">
      <c r="A57" s="87"/>
      <c r="B57" s="56"/>
      <c r="C57" s="91"/>
      <c r="D57" s="91"/>
      <c r="E57" s="91"/>
      <c r="F57" s="91"/>
      <c r="G57" s="91"/>
      <c r="H57" s="91"/>
      <c r="I57" s="91"/>
      <c r="J57" s="91"/>
      <c r="K57" s="91"/>
      <c r="L57" s="91"/>
      <c r="M57" s="91"/>
    </row>
    <row r="58" spans="1:13" ht="15" customHeight="1" x14ac:dyDescent="0.2">
      <c r="A58" s="87" t="s">
        <v>183</v>
      </c>
      <c r="B58" s="56"/>
      <c r="C58" s="92"/>
      <c r="D58" s="92"/>
      <c r="E58" s="92"/>
      <c r="F58" s="92"/>
      <c r="G58" s="92"/>
      <c r="H58" s="92"/>
      <c r="I58" s="92"/>
      <c r="J58" s="92"/>
      <c r="K58" s="92"/>
      <c r="L58" s="92"/>
      <c r="M58" s="92"/>
    </row>
    <row r="59" spans="1:13" x14ac:dyDescent="0.2">
      <c r="A59" s="92">
        <v>1</v>
      </c>
      <c r="B59" s="92" t="s">
        <v>184</v>
      </c>
      <c r="C59" s="92"/>
      <c r="D59" s="92"/>
      <c r="E59" s="92"/>
      <c r="F59" s="92"/>
      <c r="G59" s="92"/>
      <c r="H59" s="92"/>
      <c r="I59" s="92"/>
      <c r="J59" s="92"/>
      <c r="K59" s="92"/>
      <c r="L59" s="92"/>
      <c r="M59" s="92"/>
    </row>
    <row r="60" spans="1:13" x14ac:dyDescent="0.2">
      <c r="A60" s="92">
        <v>2</v>
      </c>
      <c r="B60" s="93" t="s">
        <v>185</v>
      </c>
      <c r="C60" s="92"/>
      <c r="D60" s="92"/>
      <c r="E60" s="92"/>
      <c r="F60" s="92"/>
      <c r="G60" s="92"/>
      <c r="H60" s="92"/>
      <c r="I60" s="92"/>
      <c r="J60" s="92"/>
      <c r="K60" s="92"/>
      <c r="L60" s="92"/>
      <c r="M60" s="92"/>
    </row>
    <row r="61" spans="1:13" x14ac:dyDescent="0.2">
      <c r="A61" s="92">
        <v>3</v>
      </c>
      <c r="B61" s="92" t="s">
        <v>186</v>
      </c>
      <c r="C61" s="94"/>
      <c r="D61" s="94"/>
      <c r="E61" s="94"/>
      <c r="F61" s="94"/>
      <c r="G61" s="94"/>
      <c r="H61" s="94"/>
      <c r="I61" s="94"/>
      <c r="J61" s="94"/>
      <c r="K61" s="94"/>
      <c r="L61" s="94"/>
      <c r="M61" s="94"/>
    </row>
    <row r="62" spans="1:13" x14ac:dyDescent="0.2">
      <c r="A62" s="92">
        <v>4</v>
      </c>
      <c r="B62" s="92" t="s">
        <v>187</v>
      </c>
      <c r="C62" s="94"/>
      <c r="D62" s="94"/>
      <c r="E62" s="94"/>
      <c r="F62" s="94"/>
      <c r="G62" s="94"/>
      <c r="H62" s="94"/>
      <c r="I62" s="94"/>
      <c r="J62" s="94"/>
      <c r="K62" s="94"/>
      <c r="L62" s="94"/>
      <c r="M62" s="94"/>
    </row>
    <row r="63" spans="1:13" x14ac:dyDescent="0.2">
      <c r="A63" s="92">
        <v>5</v>
      </c>
      <c r="B63" s="92" t="s">
        <v>188</v>
      </c>
      <c r="C63" s="94"/>
      <c r="D63" s="94"/>
      <c r="E63" s="94"/>
      <c r="F63" s="94"/>
      <c r="G63" s="94"/>
      <c r="H63" s="94"/>
      <c r="I63" s="94"/>
      <c r="J63" s="94"/>
      <c r="K63" s="94"/>
      <c r="L63" s="94"/>
      <c r="M63" s="94"/>
    </row>
    <row r="64" spans="1:13" x14ac:dyDescent="0.2">
      <c r="A64" s="92">
        <v>6</v>
      </c>
      <c r="B64" s="95" t="s">
        <v>189</v>
      </c>
      <c r="C64" s="84"/>
      <c r="D64" s="84"/>
      <c r="E64" s="84"/>
      <c r="F64" s="84"/>
      <c r="G64" s="84"/>
      <c r="H64" s="84"/>
      <c r="I64" s="84"/>
      <c r="J64" s="84"/>
      <c r="K64" s="84"/>
      <c r="L64" s="84"/>
      <c r="M64" s="84"/>
    </row>
    <row r="65" spans="1:13" x14ac:dyDescent="0.2">
      <c r="A65" s="92">
        <v>7</v>
      </c>
      <c r="B65" s="84" t="s">
        <v>190</v>
      </c>
      <c r="C65" s="84"/>
      <c r="D65" s="84"/>
      <c r="E65" s="84"/>
      <c r="F65" s="84"/>
      <c r="G65" s="84"/>
      <c r="H65" s="84"/>
      <c r="I65" s="84"/>
      <c r="J65" s="84"/>
      <c r="K65" s="84"/>
      <c r="L65" s="84"/>
      <c r="M65" s="84"/>
    </row>
    <row r="66" spans="1:13" x14ac:dyDescent="0.2">
      <c r="A66" s="92">
        <v>8</v>
      </c>
      <c r="B66" s="84" t="s">
        <v>191</v>
      </c>
      <c r="C66" s="84"/>
      <c r="D66" s="84"/>
      <c r="E66" s="84"/>
      <c r="F66" s="84"/>
      <c r="G66" s="84"/>
      <c r="H66" s="84"/>
      <c r="I66" s="84"/>
      <c r="J66" s="84"/>
      <c r="K66" s="84"/>
      <c r="L66" s="84"/>
      <c r="M66" s="84"/>
    </row>
    <row r="67" spans="1:13" x14ac:dyDescent="0.2">
      <c r="A67" s="92">
        <v>9</v>
      </c>
      <c r="B67" s="84" t="s">
        <v>192</v>
      </c>
      <c r="C67" s="84"/>
      <c r="D67" s="84"/>
      <c r="E67" s="84"/>
      <c r="F67" s="84"/>
      <c r="G67" s="84"/>
      <c r="H67" s="84"/>
      <c r="I67" s="84"/>
      <c r="J67" s="84"/>
      <c r="K67" s="84"/>
      <c r="L67" s="84"/>
      <c r="M67" s="84"/>
    </row>
    <row r="68" spans="1:13" ht="22.5" x14ac:dyDescent="0.2">
      <c r="A68" s="92">
        <v>10</v>
      </c>
      <c r="B68" s="84" t="s">
        <v>193</v>
      </c>
      <c r="C68" s="84"/>
      <c r="D68" s="84"/>
      <c r="E68" s="84"/>
      <c r="F68" s="84"/>
      <c r="G68" s="84"/>
      <c r="H68" s="84"/>
      <c r="I68" s="84"/>
      <c r="J68" s="84"/>
      <c r="K68" s="84"/>
      <c r="L68" s="84"/>
      <c r="M68" s="84"/>
    </row>
    <row r="69" spans="1:13" x14ac:dyDescent="0.2">
      <c r="A69" s="92">
        <v>11</v>
      </c>
      <c r="B69" s="84" t="s">
        <v>194</v>
      </c>
    </row>
    <row r="70" spans="1:13" x14ac:dyDescent="0.2">
      <c r="A70" s="92">
        <v>12</v>
      </c>
      <c r="B70" s="53" t="s">
        <v>195</v>
      </c>
    </row>
    <row r="71" spans="1:13" x14ac:dyDescent="0.2">
      <c r="A71" s="92">
        <v>13</v>
      </c>
      <c r="B71" s="53" t="s">
        <v>196</v>
      </c>
    </row>
    <row r="72" spans="1:13" x14ac:dyDescent="0.2">
      <c r="A72" s="92">
        <v>14</v>
      </c>
      <c r="B72" s="53" t="s">
        <v>197</v>
      </c>
    </row>
    <row r="73" spans="1:13" x14ac:dyDescent="0.2">
      <c r="A73" s="92">
        <v>15</v>
      </c>
      <c r="B73" s="53" t="s">
        <v>198</v>
      </c>
    </row>
    <row r="74" spans="1:13" x14ac:dyDescent="0.2">
      <c r="A74" s="92">
        <v>16</v>
      </c>
      <c r="B74" s="53" t="s">
        <v>199</v>
      </c>
    </row>
    <row r="75" spans="1:13" x14ac:dyDescent="0.2">
      <c r="A75" s="92">
        <v>17</v>
      </c>
      <c r="B75" s="53" t="s">
        <v>200</v>
      </c>
    </row>
    <row r="76" spans="1:13" x14ac:dyDescent="0.2">
      <c r="A76" s="92">
        <v>18</v>
      </c>
      <c r="B76" s="53" t="s">
        <v>201</v>
      </c>
    </row>
    <row r="83" spans="2:13" x14ac:dyDescent="0.2">
      <c r="B83" s="96"/>
      <c r="C83" s="97"/>
      <c r="D83" s="97"/>
      <c r="E83" s="97"/>
      <c r="F83" s="97"/>
      <c r="G83" s="97"/>
      <c r="H83" s="97"/>
      <c r="I83" s="97"/>
      <c r="J83" s="97"/>
      <c r="K83" s="97"/>
      <c r="L83" s="97"/>
      <c r="M83" s="97"/>
    </row>
    <row r="86" spans="2:13" x14ac:dyDescent="0.2">
      <c r="C86" s="98"/>
      <c r="D86" s="98"/>
    </row>
    <row r="87" spans="2:13" x14ac:dyDescent="0.2">
      <c r="C87" s="99"/>
      <c r="D87" s="99"/>
      <c r="E87" s="99"/>
      <c r="F87" s="99"/>
    </row>
  </sheetData>
  <mergeCells count="15">
    <mergeCell ref="B44:M44"/>
    <mergeCell ref="C3:M3"/>
    <mergeCell ref="H4:I4"/>
    <mergeCell ref="J4:K4"/>
    <mergeCell ref="B41:M41"/>
    <mergeCell ref="B43:M43"/>
    <mergeCell ref="B53:M53"/>
    <mergeCell ref="B54:M54"/>
    <mergeCell ref="B55:M55"/>
    <mergeCell ref="B45:M45"/>
    <mergeCell ref="B47:M47"/>
    <mergeCell ref="B48:M48"/>
    <mergeCell ref="B49:M49"/>
    <mergeCell ref="B50:M50"/>
    <mergeCell ref="B51:M51"/>
  </mergeCells>
  <hyperlinks>
    <hyperlink ref="C3" location="INDEX" display="Heat pumps utilizing industrial waste heat 3 MW" xr:uid="{42BCD51D-8F42-4398-853E-66F8A7B17C5C}"/>
  </hyperlinks>
  <pageMargins left="0.7" right="0.7" top="0.75" bottom="0.75" header="0.3" footer="0.3"/>
  <pageSetup scale="5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7F416-8E52-41E7-8C08-CAA5B696D190}">
  <sheetPr>
    <tabColor theme="3" tint="0.39997558519241921"/>
  </sheetPr>
  <dimension ref="A1:M54"/>
  <sheetViews>
    <sheetView workbookViewId="0">
      <selection activeCell="B2" sqref="B2"/>
    </sheetView>
  </sheetViews>
  <sheetFormatPr defaultRowHeight="11.25" x14ac:dyDescent="0.2"/>
  <cols>
    <col min="1" max="1" width="3.5703125" style="100" customWidth="1"/>
    <col min="2" max="2" width="43.42578125" style="100" customWidth="1"/>
    <col min="3" max="13" width="10.140625" style="100" customWidth="1"/>
    <col min="14" max="16384" width="9.140625" style="100"/>
  </cols>
  <sheetData>
    <row r="1" spans="1:13" x14ac:dyDescent="0.2">
      <c r="B1" s="54" t="s">
        <v>249</v>
      </c>
    </row>
    <row r="3" spans="1:13" ht="12" x14ac:dyDescent="0.2">
      <c r="A3" s="124" t="s">
        <v>44</v>
      </c>
      <c r="B3" s="124"/>
      <c r="C3" s="125" t="s">
        <v>208</v>
      </c>
      <c r="D3" s="126"/>
      <c r="E3" s="126"/>
      <c r="F3" s="126"/>
      <c r="G3" s="126"/>
      <c r="H3" s="126"/>
      <c r="I3" s="126"/>
      <c r="J3" s="126"/>
      <c r="K3" s="126"/>
      <c r="L3" s="126"/>
      <c r="M3" s="126"/>
    </row>
    <row r="4" spans="1:13" x14ac:dyDescent="0.2">
      <c r="A4" s="127" t="s">
        <v>209</v>
      </c>
      <c r="B4" s="127"/>
      <c r="C4" s="101">
        <v>2020</v>
      </c>
      <c r="D4" s="101">
        <v>2025</v>
      </c>
      <c r="E4" s="101">
        <v>2030</v>
      </c>
      <c r="F4" s="101">
        <v>2040</v>
      </c>
      <c r="G4" s="101">
        <v>2050</v>
      </c>
      <c r="H4" s="101">
        <v>2025</v>
      </c>
      <c r="I4" s="101">
        <v>2025</v>
      </c>
      <c r="J4" s="101">
        <v>2050</v>
      </c>
      <c r="K4" s="101">
        <v>2050</v>
      </c>
      <c r="L4" s="101" t="s">
        <v>75</v>
      </c>
      <c r="M4" s="101" t="s">
        <v>75</v>
      </c>
    </row>
    <row r="5" spans="1:13" x14ac:dyDescent="0.2">
      <c r="A5" s="128" t="s">
        <v>210</v>
      </c>
      <c r="B5" s="128"/>
      <c r="C5" s="102" t="s">
        <v>211</v>
      </c>
      <c r="D5" s="102" t="s">
        <v>211</v>
      </c>
      <c r="E5" s="102" t="s">
        <v>211</v>
      </c>
      <c r="F5" s="102" t="s">
        <v>211</v>
      </c>
      <c r="G5" s="102" t="s">
        <v>211</v>
      </c>
      <c r="H5" s="101" t="s">
        <v>212</v>
      </c>
      <c r="I5" s="101" t="s">
        <v>213</v>
      </c>
      <c r="J5" s="101" t="s">
        <v>212</v>
      </c>
      <c r="K5" s="101" t="s">
        <v>213</v>
      </c>
      <c r="L5" s="101" t="s">
        <v>214</v>
      </c>
      <c r="M5" s="101" t="s">
        <v>215</v>
      </c>
    </row>
    <row r="6" spans="1:13" x14ac:dyDescent="0.2">
      <c r="A6" s="103" t="s">
        <v>216</v>
      </c>
      <c r="B6" s="103" t="s">
        <v>217</v>
      </c>
      <c r="C6" s="101"/>
      <c r="D6" s="101"/>
      <c r="E6" s="101"/>
      <c r="F6" s="101"/>
      <c r="G6" s="101"/>
      <c r="H6" s="101"/>
      <c r="I6" s="101"/>
      <c r="J6" s="101"/>
      <c r="K6" s="101"/>
      <c r="L6" s="101"/>
      <c r="M6" s="101"/>
    </row>
    <row r="7" spans="1:13" x14ac:dyDescent="0.2">
      <c r="A7" s="104" t="s">
        <v>48</v>
      </c>
      <c r="B7" s="104"/>
      <c r="C7" s="105"/>
      <c r="D7" s="105"/>
      <c r="E7" s="105"/>
      <c r="F7" s="105"/>
      <c r="G7" s="105"/>
      <c r="H7" s="105"/>
      <c r="I7" s="105"/>
      <c r="J7" s="105"/>
      <c r="K7" s="105"/>
      <c r="L7" s="105"/>
      <c r="M7" s="105"/>
    </row>
    <row r="8" spans="1:13" x14ac:dyDescent="0.2">
      <c r="A8" s="105"/>
      <c r="B8" s="106" t="str">
        <f>'[1]201 Oil boiler, ex single'!B6</f>
        <v>Heat production capacity for one unit [kW_h]</v>
      </c>
      <c r="C8" s="107">
        <v>400</v>
      </c>
      <c r="D8" s="107">
        <v>400</v>
      </c>
      <c r="E8" s="107">
        <v>400</v>
      </c>
      <c r="F8" s="107">
        <v>400</v>
      </c>
      <c r="G8" s="107">
        <v>400</v>
      </c>
      <c r="H8" s="107">
        <v>150</v>
      </c>
      <c r="I8" s="107">
        <v>500</v>
      </c>
      <c r="J8" s="107">
        <v>150</v>
      </c>
      <c r="K8" s="107">
        <v>500</v>
      </c>
      <c r="L8" s="107" t="s">
        <v>218</v>
      </c>
      <c r="M8" s="107"/>
    </row>
    <row r="9" spans="1:13" x14ac:dyDescent="0.2">
      <c r="A9" s="105"/>
      <c r="B9" s="106" t="str">
        <f>'[1]201 Oil boiler, ex single'!B7</f>
        <v>Expected share of space heating demand covered by unit [p.u.]</v>
      </c>
      <c r="C9" s="108">
        <v>1</v>
      </c>
      <c r="D9" s="108">
        <v>1</v>
      </c>
      <c r="E9" s="108">
        <v>1</v>
      </c>
      <c r="F9" s="108">
        <v>1</v>
      </c>
      <c r="G9" s="108">
        <v>1</v>
      </c>
      <c r="H9" s="108">
        <v>1</v>
      </c>
      <c r="I9" s="108">
        <v>1</v>
      </c>
      <c r="J9" s="108">
        <v>1</v>
      </c>
      <c r="K9" s="108">
        <v>1</v>
      </c>
      <c r="L9" s="107"/>
      <c r="M9" s="107"/>
    </row>
    <row r="10" spans="1:13" x14ac:dyDescent="0.2">
      <c r="A10" s="105"/>
      <c r="B10" s="106" t="str">
        <f>'[1]201 Oil boiler, ex single'!B8</f>
        <v>Expected share of hot tap water demand covered by unit [p.u.]</v>
      </c>
      <c r="C10" s="108">
        <v>1</v>
      </c>
      <c r="D10" s="108">
        <v>1</v>
      </c>
      <c r="E10" s="108">
        <v>1</v>
      </c>
      <c r="F10" s="108">
        <v>1</v>
      </c>
      <c r="G10" s="108">
        <v>1</v>
      </c>
      <c r="H10" s="108">
        <v>1</v>
      </c>
      <c r="I10" s="108">
        <v>1</v>
      </c>
      <c r="J10" s="108">
        <v>1</v>
      </c>
      <c r="K10" s="108">
        <v>1</v>
      </c>
      <c r="L10" s="107"/>
      <c r="M10" s="107"/>
    </row>
    <row r="11" spans="1:13" x14ac:dyDescent="0.2">
      <c r="A11" s="105"/>
      <c r="B11" s="106" t="str">
        <f>'[1]201 Oil boiler, ex single'!B9</f>
        <v>Heat efficiency (annual average, net) [p.u.]</v>
      </c>
      <c r="C11" s="108">
        <v>1</v>
      </c>
      <c r="D11" s="108">
        <v>1</v>
      </c>
      <c r="E11" s="108">
        <v>1</v>
      </c>
      <c r="F11" s="108">
        <v>1</v>
      </c>
      <c r="G11" s="108">
        <v>1</v>
      </c>
      <c r="H11" s="108">
        <v>0.98</v>
      </c>
      <c r="I11" s="108">
        <v>1</v>
      </c>
      <c r="J11" s="108">
        <v>0.98</v>
      </c>
      <c r="K11" s="108">
        <v>1</v>
      </c>
      <c r="L11" s="107" t="s">
        <v>219</v>
      </c>
      <c r="M11" s="107"/>
    </row>
    <row r="12" spans="1:13" x14ac:dyDescent="0.2">
      <c r="A12" s="105"/>
      <c r="B12" s="106" t="str">
        <f>'[1]201 Oil boiler, ex single'!B10</f>
        <v>Auxiliary Electricity consumption [kWh_e/y]</v>
      </c>
      <c r="C12" s="107">
        <v>600</v>
      </c>
      <c r="D12" s="107">
        <v>550</v>
      </c>
      <c r="E12" s="107">
        <v>500</v>
      </c>
      <c r="F12" s="107">
        <v>450</v>
      </c>
      <c r="G12" s="107">
        <v>400</v>
      </c>
      <c r="H12" s="107">
        <v>400</v>
      </c>
      <c r="I12" s="107">
        <v>1000</v>
      </c>
      <c r="J12" s="107">
        <v>250</v>
      </c>
      <c r="K12" s="107">
        <v>800</v>
      </c>
      <c r="L12" s="107" t="s">
        <v>53</v>
      </c>
      <c r="M12" s="107"/>
    </row>
    <row r="13" spans="1:13" x14ac:dyDescent="0.2">
      <c r="B13" s="106" t="str">
        <f>'[1]201 Oil boiler, ex single'!B11</f>
        <v>Technical economic lifetime [years]</v>
      </c>
      <c r="C13" s="107">
        <v>25</v>
      </c>
      <c r="D13" s="107">
        <v>25</v>
      </c>
      <c r="E13" s="107">
        <v>25</v>
      </c>
      <c r="F13" s="107">
        <v>25</v>
      </c>
      <c r="G13" s="107">
        <v>25</v>
      </c>
      <c r="H13" s="107">
        <v>20</v>
      </c>
      <c r="I13" s="107">
        <v>30</v>
      </c>
      <c r="J13" s="107">
        <v>20</v>
      </c>
      <c r="K13" s="107">
        <v>30</v>
      </c>
      <c r="L13" s="107"/>
      <c r="M13" s="107">
        <v>8</v>
      </c>
    </row>
    <row r="14" spans="1:13" x14ac:dyDescent="0.2">
      <c r="A14" s="104" t="s">
        <v>220</v>
      </c>
      <c r="B14" s="104"/>
      <c r="C14" s="109"/>
      <c r="D14" s="110"/>
      <c r="E14" s="110"/>
      <c r="F14" s="110"/>
      <c r="G14" s="110"/>
      <c r="H14" s="110"/>
      <c r="I14" s="110"/>
      <c r="J14" s="110"/>
      <c r="K14" s="110"/>
      <c r="L14" s="110"/>
      <c r="M14" s="110"/>
    </row>
    <row r="15" spans="1:13" x14ac:dyDescent="0.2">
      <c r="A15" s="105"/>
      <c r="B15" s="106" t="str">
        <f>'[1]201 Oil boiler, ex single'!B13</f>
        <v>Primary regulation (per 30 seconds) [p.u.]</v>
      </c>
      <c r="C15" s="107"/>
      <c r="D15" s="107"/>
      <c r="E15" s="107"/>
      <c r="F15" s="107"/>
      <c r="G15" s="107"/>
      <c r="H15" s="107"/>
      <c r="I15" s="107"/>
      <c r="J15" s="107"/>
      <c r="K15" s="107"/>
      <c r="L15" s="107"/>
      <c r="M15" s="107"/>
    </row>
    <row r="16" spans="1:13" x14ac:dyDescent="0.2">
      <c r="A16" s="105"/>
      <c r="B16" s="106" t="str">
        <f>'[1]201 Oil boiler, ex single'!B14</f>
        <v>Secondary regulation (per minute) [p.u.]</v>
      </c>
      <c r="C16" s="107"/>
      <c r="D16" s="107"/>
      <c r="E16" s="107"/>
      <c r="F16" s="107"/>
      <c r="G16" s="107"/>
      <c r="H16" s="107"/>
      <c r="I16" s="107"/>
      <c r="J16" s="107"/>
      <c r="K16" s="107"/>
      <c r="L16" s="107"/>
      <c r="M16" s="107"/>
    </row>
    <row r="17" spans="1:13" x14ac:dyDescent="0.2">
      <c r="A17" s="105"/>
      <c r="B17" s="106" t="str">
        <f>'[1]201 Oil boiler, ex single'!B15</f>
        <v>Minimum load (of full load) [p.u.]</v>
      </c>
      <c r="C17" s="107"/>
      <c r="D17" s="107"/>
      <c r="E17" s="107"/>
      <c r="F17" s="107"/>
      <c r="G17" s="107"/>
      <c r="H17" s="107"/>
      <c r="I17" s="107"/>
      <c r="J17" s="107"/>
      <c r="K17" s="107"/>
      <c r="L17" s="107"/>
      <c r="M17" s="107"/>
    </row>
    <row r="18" spans="1:13" x14ac:dyDescent="0.2">
      <c r="A18" s="105"/>
      <c r="B18" s="106" t="str">
        <f>'[1]201 Oil boiler, ex single'!B16</f>
        <v>Warm start-up time [hours]</v>
      </c>
      <c r="C18" s="107"/>
      <c r="D18" s="107"/>
      <c r="E18" s="107"/>
      <c r="F18" s="107"/>
      <c r="G18" s="107"/>
      <c r="H18" s="107"/>
      <c r="I18" s="107"/>
      <c r="J18" s="107"/>
      <c r="K18" s="107"/>
      <c r="L18" s="107"/>
      <c r="M18" s="107"/>
    </row>
    <row r="19" spans="1:13" x14ac:dyDescent="0.2">
      <c r="A19" s="105"/>
      <c r="B19" s="106" t="str">
        <f>'[1]201 Oil boiler, ex single'!B17</f>
        <v>Cold start-up time [hours]</v>
      </c>
      <c r="C19" s="107"/>
      <c r="D19" s="107"/>
      <c r="E19" s="107"/>
      <c r="F19" s="107"/>
      <c r="G19" s="107"/>
      <c r="H19" s="107"/>
      <c r="I19" s="107"/>
      <c r="J19" s="107"/>
      <c r="K19" s="107"/>
      <c r="L19" s="107"/>
      <c r="M19" s="107"/>
    </row>
    <row r="20" spans="1:13" x14ac:dyDescent="0.2">
      <c r="A20" s="104" t="s">
        <v>67</v>
      </c>
      <c r="B20" s="104"/>
      <c r="C20" s="109"/>
      <c r="D20" s="110"/>
      <c r="E20" s="110"/>
      <c r="F20" s="110"/>
      <c r="G20" s="110"/>
      <c r="H20" s="110"/>
      <c r="I20" s="110"/>
      <c r="J20" s="110"/>
      <c r="K20" s="110"/>
      <c r="L20" s="110"/>
      <c r="M20" s="110"/>
    </row>
    <row r="21" spans="1:13" ht="12.75" x14ac:dyDescent="0.2">
      <c r="A21" s="105"/>
      <c r="B21" s="106" t="s">
        <v>221</v>
      </c>
      <c r="C21" s="107"/>
      <c r="D21" s="107"/>
      <c r="E21" s="107"/>
      <c r="F21" s="107"/>
      <c r="G21" s="107"/>
      <c r="H21" s="107"/>
      <c r="I21" s="107"/>
      <c r="J21" s="107"/>
      <c r="K21" s="107"/>
      <c r="L21" s="107"/>
      <c r="M21" s="107"/>
    </row>
    <row r="22" spans="1:13" x14ac:dyDescent="0.2">
      <c r="A22" s="105"/>
      <c r="B22" s="111" t="s">
        <v>222</v>
      </c>
      <c r="C22" s="107"/>
      <c r="D22" s="107"/>
      <c r="E22" s="107"/>
      <c r="F22" s="107"/>
      <c r="G22" s="107"/>
      <c r="H22" s="107"/>
      <c r="I22" s="107"/>
      <c r="J22" s="107"/>
      <c r="K22" s="107"/>
      <c r="L22" s="107"/>
      <c r="M22" s="107"/>
    </row>
    <row r="23" spans="1:13" ht="12.75" x14ac:dyDescent="0.2">
      <c r="A23" s="105"/>
      <c r="B23" s="111" t="s">
        <v>223</v>
      </c>
      <c r="C23" s="107"/>
      <c r="D23" s="107"/>
      <c r="E23" s="107"/>
      <c r="F23" s="107"/>
      <c r="G23" s="107"/>
      <c r="H23" s="107"/>
      <c r="I23" s="107"/>
      <c r="J23" s="107"/>
      <c r="K23" s="107"/>
      <c r="L23" s="107"/>
      <c r="M23" s="107"/>
    </row>
    <row r="24" spans="1:13" x14ac:dyDescent="0.2">
      <c r="A24" s="105"/>
      <c r="B24" s="111" t="s">
        <v>224</v>
      </c>
      <c r="C24" s="107"/>
      <c r="D24" s="107"/>
      <c r="E24" s="107"/>
      <c r="F24" s="107"/>
      <c r="G24" s="107"/>
      <c r="H24" s="107"/>
      <c r="I24" s="107"/>
      <c r="J24" s="107"/>
      <c r="K24" s="107"/>
      <c r="L24" s="107"/>
      <c r="M24" s="107"/>
    </row>
    <row r="25" spans="1:13" x14ac:dyDescent="0.2">
      <c r="A25" s="105"/>
      <c r="B25" s="111" t="s">
        <v>225</v>
      </c>
      <c r="C25" s="107"/>
      <c r="D25" s="107"/>
      <c r="E25" s="107"/>
      <c r="F25" s="107"/>
      <c r="G25" s="107"/>
      <c r="H25" s="107"/>
      <c r="I25" s="107"/>
      <c r="J25" s="107"/>
      <c r="K25" s="107"/>
      <c r="L25" s="107"/>
      <c r="M25" s="107"/>
    </row>
    <row r="26" spans="1:13" x14ac:dyDescent="0.2">
      <c r="A26" s="104" t="s">
        <v>100</v>
      </c>
      <c r="B26" s="104"/>
      <c r="C26" s="109"/>
      <c r="D26" s="110"/>
      <c r="E26" s="110"/>
      <c r="F26" s="110"/>
      <c r="G26" s="110"/>
      <c r="H26" s="110"/>
      <c r="I26" s="110"/>
      <c r="J26" s="110"/>
      <c r="K26" s="110"/>
      <c r="L26" s="110"/>
      <c r="M26" s="110"/>
    </row>
    <row r="27" spans="1:13" x14ac:dyDescent="0.2">
      <c r="B27" s="111" t="s">
        <v>226</v>
      </c>
      <c r="C27" s="112">
        <v>16.559999999999999</v>
      </c>
      <c r="D27" s="112">
        <v>16.150119351698251</v>
      </c>
      <c r="E27" s="112">
        <v>15.750383760513184</v>
      </c>
      <c r="F27" s="112">
        <v>14.980349553347672</v>
      </c>
      <c r="G27" s="112">
        <v>14.247962218107373</v>
      </c>
      <c r="H27" s="112">
        <v>13.727601448943513</v>
      </c>
      <c r="I27" s="112">
        <v>19.380143222037898</v>
      </c>
      <c r="J27" s="112">
        <v>12.110767885391267</v>
      </c>
      <c r="K27" s="112">
        <v>17.097554661728847</v>
      </c>
      <c r="L27" s="107" t="s">
        <v>72</v>
      </c>
      <c r="M27" s="107" t="s">
        <v>227</v>
      </c>
    </row>
    <row r="28" spans="1:13" x14ac:dyDescent="0.2">
      <c r="B28" s="111" t="s">
        <v>228</v>
      </c>
      <c r="C28" s="112">
        <v>11.591999999999999</v>
      </c>
      <c r="D28" s="112">
        <v>11.305083546188776</v>
      </c>
      <c r="E28" s="112">
        <v>11.025268632359229</v>
      </c>
      <c r="F28" s="112">
        <v>10.486244687343369</v>
      </c>
      <c r="G28" s="112">
        <v>9.9735735526751608</v>
      </c>
      <c r="H28" s="112">
        <v>9.609321014260459</v>
      </c>
      <c r="I28" s="112">
        <v>13.566100255426528</v>
      </c>
      <c r="J28" s="112">
        <v>8.477537519773886</v>
      </c>
      <c r="K28" s="112">
        <v>11.968288263210191</v>
      </c>
      <c r="L28" s="108"/>
      <c r="M28" s="108"/>
    </row>
    <row r="29" spans="1:13" x14ac:dyDescent="0.2">
      <c r="B29" s="111" t="s">
        <v>229</v>
      </c>
      <c r="C29" s="112">
        <v>4.9679999999999991</v>
      </c>
      <c r="D29" s="112">
        <v>4.8450358055094744</v>
      </c>
      <c r="E29" s="112">
        <v>4.7251151281539547</v>
      </c>
      <c r="F29" s="112">
        <v>4.4941048660043004</v>
      </c>
      <c r="G29" s="112">
        <v>4.2743886654322107</v>
      </c>
      <c r="H29" s="112">
        <v>4.1182804346830535</v>
      </c>
      <c r="I29" s="112">
        <v>5.8140429666113684</v>
      </c>
      <c r="J29" s="112">
        <v>3.6332303656173792</v>
      </c>
      <c r="K29" s="112">
        <v>5.1292663985186522</v>
      </c>
      <c r="L29" s="108"/>
      <c r="M29" s="108"/>
    </row>
    <row r="30" spans="1:13" x14ac:dyDescent="0.2">
      <c r="B30" s="111" t="s">
        <v>230</v>
      </c>
      <c r="C30" s="108">
        <v>4</v>
      </c>
      <c r="D30" s="108">
        <v>4</v>
      </c>
      <c r="E30" s="108">
        <v>4</v>
      </c>
      <c r="F30" s="108">
        <v>4</v>
      </c>
      <c r="G30" s="108">
        <v>4</v>
      </c>
      <c r="H30" s="108">
        <v>4</v>
      </c>
      <c r="I30" s="108">
        <v>4</v>
      </c>
      <c r="J30" s="108">
        <v>4</v>
      </c>
      <c r="K30" s="108">
        <v>4</v>
      </c>
      <c r="L30" s="107" t="s">
        <v>231</v>
      </c>
      <c r="M30" s="108"/>
    </row>
    <row r="31" spans="1:13" x14ac:dyDescent="0.2">
      <c r="A31" s="105"/>
      <c r="B31" s="106" t="str">
        <f>'[1]201 Oil boiler, ex single'!B29</f>
        <v>Fixed O&amp;M (*total) [€/unit/y, 2020]</v>
      </c>
      <c r="C31" s="113">
        <v>140.4</v>
      </c>
      <c r="D31" s="113">
        <v>143.25</v>
      </c>
      <c r="E31" s="113">
        <v>144.5</v>
      </c>
      <c r="F31" s="113">
        <v>138.55000000000001</v>
      </c>
      <c r="G31" s="113">
        <v>131.80000000000001</v>
      </c>
      <c r="H31" s="113">
        <v>110.5</v>
      </c>
      <c r="I31" s="113">
        <v>201.5</v>
      </c>
      <c r="J31" s="113">
        <v>94.25</v>
      </c>
      <c r="K31" s="113">
        <v>198.60000000000002</v>
      </c>
      <c r="L31" s="108" t="s">
        <v>61</v>
      </c>
      <c r="M31" s="107"/>
    </row>
    <row r="32" spans="1:13" x14ac:dyDescent="0.2">
      <c r="B32" s="106" t="str">
        <f>'[1]201 Oil boiler, ex single'!B30</f>
        <v>Fixed O&amp;M (electricity cost) [€/unit/y, 2020]</v>
      </c>
      <c r="C32" s="114">
        <v>41.400000000000006</v>
      </c>
      <c r="D32" s="114">
        <v>46.75</v>
      </c>
      <c r="E32" s="114">
        <v>50.5</v>
      </c>
      <c r="F32" s="114">
        <v>49.05</v>
      </c>
      <c r="G32" s="114">
        <v>46.800000000000004</v>
      </c>
      <c r="H32" s="114">
        <v>34</v>
      </c>
      <c r="I32" s="114">
        <v>85</v>
      </c>
      <c r="J32" s="114">
        <v>29.25</v>
      </c>
      <c r="K32" s="114">
        <v>93.600000000000009</v>
      </c>
      <c r="L32" s="108"/>
      <c r="M32" s="108"/>
    </row>
    <row r="33" spans="1:13" x14ac:dyDescent="0.2">
      <c r="B33" s="106" t="str">
        <f>'[1]201 Oil boiler, ex single'!B31</f>
        <v>Fixed O&amp;M (other) [€/unit/y, 2020]</v>
      </c>
      <c r="C33" s="115">
        <v>99</v>
      </c>
      <c r="D33" s="115">
        <v>96.5</v>
      </c>
      <c r="E33" s="115">
        <v>94</v>
      </c>
      <c r="F33" s="115">
        <v>89.5</v>
      </c>
      <c r="G33" s="115">
        <v>85</v>
      </c>
      <c r="H33" s="115">
        <v>76.5</v>
      </c>
      <c r="I33" s="115">
        <v>116.5</v>
      </c>
      <c r="J33" s="115">
        <v>65</v>
      </c>
      <c r="K33" s="115">
        <v>105</v>
      </c>
      <c r="L33" s="108"/>
      <c r="M33" s="108"/>
    </row>
    <row r="34" spans="1:13" x14ac:dyDescent="0.2">
      <c r="A34" s="105"/>
      <c r="B34" s="106" t="str">
        <f>'[1]201 Oil boiler, ex single'!B32</f>
        <v>Annual O&amp;M (time spent on manual maintenance) [hours/unit/y]</v>
      </c>
      <c r="C34" s="113">
        <v>0</v>
      </c>
      <c r="D34" s="113">
        <v>0</v>
      </c>
      <c r="E34" s="113">
        <v>0</v>
      </c>
      <c r="F34" s="113">
        <v>0</v>
      </c>
      <c r="G34" s="113">
        <v>0</v>
      </c>
      <c r="H34" s="113">
        <v>0</v>
      </c>
      <c r="I34" s="113">
        <v>0</v>
      </c>
      <c r="J34" s="113">
        <v>0</v>
      </c>
      <c r="K34" s="113">
        <v>0</v>
      </c>
      <c r="L34" s="107"/>
      <c r="M34" s="107"/>
    </row>
    <row r="35" spans="1:13" x14ac:dyDescent="0.2">
      <c r="A35" s="116" t="s">
        <v>73</v>
      </c>
      <c r="B35" s="116"/>
      <c r="C35" s="109"/>
      <c r="D35" s="110"/>
      <c r="E35" s="110"/>
      <c r="F35" s="110"/>
      <c r="G35" s="110"/>
      <c r="H35" s="110"/>
      <c r="I35" s="110"/>
      <c r="J35" s="110"/>
      <c r="K35" s="110"/>
      <c r="L35" s="110"/>
      <c r="M35" s="110"/>
    </row>
    <row r="36" spans="1:13" x14ac:dyDescent="0.2">
      <c r="A36" s="116"/>
      <c r="B36" s="116"/>
      <c r="C36" s="109"/>
      <c r="D36" s="110"/>
      <c r="E36" s="110"/>
      <c r="F36" s="110"/>
      <c r="G36" s="110"/>
      <c r="H36" s="110"/>
      <c r="I36" s="110"/>
      <c r="J36" s="110"/>
      <c r="K36" s="110"/>
      <c r="L36" s="110"/>
      <c r="M36" s="110"/>
    </row>
    <row r="37" spans="1:13" x14ac:dyDescent="0.2">
      <c r="A37" s="116"/>
      <c r="B37" s="116"/>
      <c r="C37" s="109"/>
      <c r="D37" s="110"/>
      <c r="E37" s="110"/>
      <c r="F37" s="110"/>
      <c r="G37" s="110"/>
      <c r="H37" s="110"/>
      <c r="I37" s="110"/>
      <c r="J37" s="110"/>
      <c r="K37" s="110"/>
      <c r="L37" s="110"/>
      <c r="M37" s="110"/>
    </row>
    <row r="38" spans="1:13" x14ac:dyDescent="0.2">
      <c r="A38" s="117" t="s">
        <v>232</v>
      </c>
      <c r="L38" s="108"/>
      <c r="M38" s="108"/>
    </row>
    <row r="39" spans="1:13" x14ac:dyDescent="0.2">
      <c r="A39" s="108"/>
      <c r="B39" s="100" t="s">
        <v>233</v>
      </c>
    </row>
    <row r="40" spans="1:13" x14ac:dyDescent="0.2">
      <c r="A40" s="108"/>
      <c r="B40" s="100" t="s">
        <v>234</v>
      </c>
    </row>
    <row r="41" spans="1:13" x14ac:dyDescent="0.2">
      <c r="A41" s="108"/>
      <c r="B41" s="100" t="s">
        <v>235</v>
      </c>
    </row>
    <row r="42" spans="1:13" x14ac:dyDescent="0.2">
      <c r="A42" s="108"/>
      <c r="B42" s="100" t="s">
        <v>236</v>
      </c>
    </row>
    <row r="43" spans="1:13" x14ac:dyDescent="0.2">
      <c r="A43" s="108"/>
      <c r="B43" s="100" t="s">
        <v>237</v>
      </c>
    </row>
    <row r="44" spans="1:13" x14ac:dyDescent="0.2">
      <c r="A44" s="108"/>
    </row>
    <row r="45" spans="1:13" x14ac:dyDescent="0.2">
      <c r="A45" s="117" t="s">
        <v>238</v>
      </c>
    </row>
    <row r="46" spans="1:13" x14ac:dyDescent="0.2">
      <c r="A46" s="108"/>
      <c r="B46" s="100" t="s">
        <v>239</v>
      </c>
    </row>
    <row r="47" spans="1:13" x14ac:dyDescent="0.2">
      <c r="A47" s="108"/>
      <c r="B47" s="100" t="s">
        <v>240</v>
      </c>
    </row>
    <row r="48" spans="1:13" x14ac:dyDescent="0.2">
      <c r="A48" s="108"/>
      <c r="B48" s="100" t="s">
        <v>241</v>
      </c>
    </row>
    <row r="49" spans="1:2" x14ac:dyDescent="0.2">
      <c r="A49" s="108"/>
      <c r="B49" s="100" t="s">
        <v>242</v>
      </c>
    </row>
    <row r="50" spans="1:2" x14ac:dyDescent="0.2">
      <c r="A50" s="108"/>
      <c r="B50" s="100" t="s">
        <v>243</v>
      </c>
    </row>
    <row r="51" spans="1:2" x14ac:dyDescent="0.2">
      <c r="A51" s="108"/>
      <c r="B51" s="100" t="s">
        <v>244</v>
      </c>
    </row>
    <row r="52" spans="1:2" x14ac:dyDescent="0.2">
      <c r="A52" s="108"/>
      <c r="B52" s="100" t="s">
        <v>245</v>
      </c>
    </row>
    <row r="53" spans="1:2" x14ac:dyDescent="0.2">
      <c r="A53" s="108"/>
      <c r="B53" s="100" t="s">
        <v>246</v>
      </c>
    </row>
    <row r="54" spans="1:2" x14ac:dyDescent="0.2">
      <c r="A54" s="108"/>
      <c r="B54" s="100" t="s">
        <v>247</v>
      </c>
    </row>
  </sheetData>
  <mergeCells count="4">
    <mergeCell ref="A3:B3"/>
    <mergeCell ref="C3:M3"/>
    <mergeCell ref="A4:B4"/>
    <mergeCell ref="A5:B5"/>
  </mergeCells>
  <hyperlinks>
    <hyperlink ref="C3" location="INDEX" display="Indirect district heating substation - apartment complex - existing building" xr:uid="{C3E70248-B070-4B4B-8BAE-0F6DC7847B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SRV_DC_Commodities</vt:lpstr>
      <vt:lpstr>SRV_DC_Processes</vt:lpstr>
      <vt:lpstr>HP_data</vt:lpstr>
      <vt:lpstr>HE_data</vt:lpstr>
      <vt:lpstr>DH_in_ex_app</vt:lpstr>
      <vt:lpstr>sheet12</vt:lpstr>
      <vt:lpstr>sheet56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2021-04-20T10:58:57Z</dcterms:created>
  <dcterms:modified xsi:type="dcterms:W3CDTF">2021-04-20T23:25:10Z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550625085830688</vt:r8>
  </property>
</Properties>
</file>