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VEDA\Veda_models\TRA_VA5\SuppXLS\"/>
    </mc:Choice>
  </mc:AlternateContent>
  <xr:revisionPtr revIDLastSave="0" documentId="13_ncr:1_{86C9EDD2-9422-448F-B1B8-1AC1FD1C3606}" xr6:coauthVersionLast="47" xr6:coauthVersionMax="47" xr10:uidLastSave="{00000000-0000-0000-0000-000000000000}"/>
  <bookViews>
    <workbookView xWindow="4440" yWindow="1392" windowWidth="17280" windowHeight="8964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6" l="1"/>
  <c r="E8" i="6"/>
  <c r="E5" i="6"/>
  <c r="K30" i="1"/>
  <c r="K29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9" i="1" l="1"/>
  <c r="H5" i="8" l="1"/>
  <c r="E22" i="6" l="1"/>
  <c r="E20" i="6"/>
  <c r="E18" i="6"/>
  <c r="E16" i="6"/>
  <c r="E14" i="6"/>
  <c r="E12" i="6"/>
  <c r="E9" i="6"/>
  <c r="E23" i="6"/>
  <c r="E21" i="6"/>
  <c r="E19" i="6"/>
  <c r="E17" i="6"/>
  <c r="E15" i="6"/>
  <c r="E13" i="6"/>
  <c r="E10" i="6"/>
  <c r="E7" i="6"/>
  <c r="E4" i="6"/>
  <c r="E24" i="6"/>
  <c r="E6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28" i="1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M6" i="7"/>
  <c r="P6" i="7"/>
  <c r="Q6" i="7"/>
  <c r="R6" i="7"/>
  <c r="X6" i="7"/>
  <c r="Z6" i="7"/>
  <c r="C7" i="7"/>
  <c r="D7" i="7"/>
  <c r="H7" i="7"/>
  <c r="J7" i="7"/>
  <c r="M7" i="7"/>
  <c r="P7" i="7"/>
  <c r="R7" i="7"/>
  <c r="X7" i="7"/>
  <c r="Z7" i="7"/>
  <c r="L5" i="5"/>
  <c r="N5" i="5"/>
  <c r="T5" i="5"/>
  <c r="V5" i="5"/>
  <c r="AB5" i="5"/>
  <c r="AJ5" i="5"/>
  <c r="V7" i="7" l="1"/>
  <c r="T7" i="7"/>
  <c r="G7" i="7"/>
  <c r="P5" i="5"/>
  <c r="F7" i="7"/>
  <c r="O6" i="7"/>
  <c r="O7" i="7"/>
  <c r="N7" i="7"/>
  <c r="AD5" i="5"/>
  <c r="G6" i="7"/>
  <c r="W7" i="7"/>
  <c r="AC7" i="7"/>
  <c r="E7" i="7"/>
  <c r="L7" i="7"/>
  <c r="U7" i="7"/>
  <c r="E6" i="7"/>
  <c r="AD7" i="7"/>
  <c r="AB6" i="7"/>
  <c r="L6" i="7"/>
  <c r="T6" i="7"/>
  <c r="AB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G11" i="6" s="1"/>
  <c r="V6" i="7"/>
  <c r="F6" i="7"/>
  <c r="D14" i="1"/>
  <c r="D6" i="1"/>
  <c r="D21" i="1"/>
  <c r="D25" i="1"/>
  <c r="Y5" i="5"/>
  <c r="AC6" i="7"/>
  <c r="U6" i="7"/>
  <c r="D13" i="1"/>
  <c r="D5" i="1"/>
  <c r="D20" i="1"/>
  <c r="D26" i="1"/>
  <c r="D12" i="1"/>
  <c r="D4" i="1"/>
  <c r="D19" i="1"/>
  <c r="D30" i="1"/>
  <c r="D31" i="1"/>
  <c r="D32" i="1"/>
  <c r="D11" i="1"/>
  <c r="D17" i="1"/>
  <c r="D18" i="1"/>
  <c r="D27" i="1"/>
  <c r="O5" i="6" l="1"/>
  <c r="O8" i="6"/>
  <c r="M5" i="6"/>
  <c r="O11" i="6"/>
  <c r="I5" i="6"/>
  <c r="M8" i="6"/>
  <c r="K8" i="6"/>
  <c r="I11" i="6"/>
  <c r="K11" i="6"/>
  <c r="I8" i="6"/>
  <c r="G8" i="6"/>
  <c r="K5" i="6"/>
  <c r="G5" i="6"/>
  <c r="M11" i="6"/>
  <c r="H11" i="6"/>
  <c r="H8" i="6"/>
  <c r="H5" i="6"/>
  <c r="L5" i="6"/>
  <c r="L8" i="6"/>
  <c r="L11" i="6"/>
  <c r="N8" i="6"/>
  <c r="N5" i="6"/>
  <c r="N11" i="6"/>
  <c r="J11" i="6"/>
  <c r="J8" i="6"/>
  <c r="J5" i="6"/>
  <c r="J7" i="6"/>
  <c r="J19" i="6"/>
  <c r="J17" i="6"/>
  <c r="J15" i="6"/>
  <c r="J13" i="6"/>
  <c r="J10" i="6"/>
  <c r="J21" i="6"/>
  <c r="J23" i="6"/>
  <c r="J4" i="6"/>
  <c r="G12" i="6"/>
  <c r="K18" i="6"/>
  <c r="M22" i="6"/>
  <c r="O16" i="6"/>
  <c r="O24" i="6"/>
  <c r="I16" i="6"/>
  <c r="G15" i="6"/>
  <c r="O7" i="6"/>
  <c r="I4" i="6"/>
  <c r="K13" i="6"/>
  <c r="M4" i="6"/>
  <c r="G18" i="6"/>
  <c r="K6" i="6"/>
  <c r="M20" i="6"/>
  <c r="O22" i="6"/>
  <c r="I18" i="6"/>
  <c r="G7" i="6"/>
  <c r="G21" i="6"/>
  <c r="O13" i="6"/>
  <c r="I7" i="6"/>
  <c r="K19" i="6"/>
  <c r="M7" i="6"/>
  <c r="L19" i="6"/>
  <c r="L23" i="6"/>
  <c r="L21" i="6"/>
  <c r="L10" i="6"/>
  <c r="L13" i="6"/>
  <c r="L7" i="6"/>
  <c r="L4" i="6"/>
  <c r="L17" i="6"/>
  <c r="L15" i="6"/>
  <c r="N23" i="6"/>
  <c r="N10" i="6"/>
  <c r="N13" i="6"/>
  <c r="N21" i="6"/>
  <c r="N4" i="6"/>
  <c r="N19" i="6"/>
  <c r="N15" i="6"/>
  <c r="N7" i="6"/>
  <c r="N17" i="6"/>
  <c r="G9" i="6"/>
  <c r="K14" i="6"/>
  <c r="M6" i="6"/>
  <c r="O6" i="6"/>
  <c r="I12" i="6"/>
  <c r="G10" i="6"/>
  <c r="O19" i="6"/>
  <c r="O21" i="6"/>
  <c r="I17" i="6"/>
  <c r="K21" i="6"/>
  <c r="M15" i="6"/>
  <c r="G22" i="6"/>
  <c r="K9" i="6"/>
  <c r="M18" i="6"/>
  <c r="O12" i="6"/>
  <c r="I9" i="6"/>
  <c r="G13" i="6"/>
  <c r="O15" i="6"/>
  <c r="I23" i="6"/>
  <c r="K4" i="6"/>
  <c r="K15" i="6"/>
  <c r="M10" i="6"/>
  <c r="M17" i="6"/>
  <c r="G24" i="6"/>
  <c r="G20" i="6"/>
  <c r="K22" i="6"/>
  <c r="M12" i="6"/>
  <c r="O9" i="6"/>
  <c r="I6" i="6"/>
  <c r="I14" i="6"/>
  <c r="G19" i="6"/>
  <c r="O4" i="6"/>
  <c r="I13" i="6"/>
  <c r="K23" i="6"/>
  <c r="M21" i="6"/>
  <c r="G16" i="6"/>
  <c r="K24" i="6"/>
  <c r="M14" i="6"/>
  <c r="O14" i="6"/>
  <c r="I24" i="6"/>
  <c r="G17" i="6"/>
  <c r="O23" i="6"/>
  <c r="I10" i="6"/>
  <c r="K17" i="6"/>
  <c r="M23" i="6"/>
  <c r="H10" i="6"/>
  <c r="H7" i="6"/>
  <c r="H23" i="6"/>
  <c r="H17" i="6"/>
  <c r="H4" i="6"/>
  <c r="H15" i="6"/>
  <c r="H19" i="6"/>
  <c r="H13" i="6"/>
  <c r="H21" i="6"/>
  <c r="G6" i="6"/>
  <c r="K12" i="6"/>
  <c r="K20" i="6"/>
  <c r="M9" i="6"/>
  <c r="O20" i="6"/>
  <c r="I22" i="6"/>
  <c r="G4" i="6"/>
  <c r="O10" i="6"/>
  <c r="I21" i="6"/>
  <c r="K10" i="6"/>
  <c r="M13" i="6"/>
  <c r="G14" i="6"/>
  <c r="K16" i="6"/>
  <c r="M24" i="6"/>
  <c r="M16" i="6"/>
  <c r="O18" i="6"/>
  <c r="I20" i="6"/>
  <c r="G23" i="6"/>
  <c r="O17" i="6"/>
  <c r="I19" i="6"/>
  <c r="I15" i="6"/>
  <c r="K7" i="6"/>
  <c r="M19" i="6"/>
  <c r="J24" i="6"/>
  <c r="J22" i="6"/>
  <c r="J12" i="6"/>
  <c r="J9" i="6"/>
  <c r="J20" i="6"/>
  <c r="J6" i="6"/>
  <c r="J16" i="6"/>
  <c r="J18" i="6"/>
  <c r="J14" i="6"/>
  <c r="H22" i="6"/>
  <c r="H20" i="6"/>
  <c r="H6" i="6"/>
  <c r="H9" i="6"/>
  <c r="H14" i="6"/>
  <c r="H16" i="6"/>
  <c r="H18" i="6"/>
  <c r="H24" i="6"/>
  <c r="H12" i="6"/>
  <c r="L22" i="6"/>
  <c r="L14" i="6"/>
  <c r="L9" i="6"/>
  <c r="L6" i="6"/>
  <c r="L12" i="6"/>
  <c r="L18" i="6"/>
  <c r="L16" i="6"/>
  <c r="L24" i="6"/>
  <c r="L20" i="6"/>
  <c r="N20" i="6"/>
  <c r="N22" i="6"/>
  <c r="N14" i="6"/>
  <c r="N18" i="6"/>
  <c r="N16" i="6"/>
  <c r="N12" i="6"/>
  <c r="N6" i="6"/>
  <c r="N9" i="6"/>
  <c r="N24" i="6"/>
  <c r="P3" i="6"/>
  <c r="U5" i="5"/>
  <c r="T22" i="6" s="1"/>
  <c r="AF3" i="6"/>
  <c r="AK5" i="5"/>
  <c r="X5" i="6" l="1"/>
  <c r="AE5" i="6"/>
  <c r="AB5" i="6"/>
  <c r="U5" i="6"/>
  <c r="T5" i="6"/>
  <c r="T8" i="6"/>
  <c r="U8" i="6"/>
  <c r="W8" i="6"/>
  <c r="AB8" i="6"/>
  <c r="R11" i="6"/>
  <c r="X8" i="6"/>
  <c r="S8" i="6"/>
  <c r="S5" i="6"/>
  <c r="S11" i="6"/>
  <c r="Q5" i="6"/>
  <c r="Y11" i="6"/>
  <c r="Z5" i="6"/>
  <c r="X11" i="6"/>
  <c r="Q11" i="6"/>
  <c r="Q8" i="6"/>
  <c r="Y5" i="6"/>
  <c r="AD11" i="6"/>
  <c r="Z8" i="6"/>
  <c r="W5" i="6"/>
  <c r="Y8" i="6"/>
  <c r="W11" i="6"/>
  <c r="AD5" i="6"/>
  <c r="V11" i="6"/>
  <c r="Z11" i="6"/>
  <c r="AC5" i="6"/>
  <c r="AC11" i="6"/>
  <c r="AA11" i="6"/>
  <c r="AD8" i="6"/>
  <c r="V5" i="6"/>
  <c r="R8" i="6"/>
  <c r="AC8" i="6"/>
  <c r="AA8" i="6"/>
  <c r="AB11" i="6"/>
  <c r="V8" i="6"/>
  <c r="R5" i="6"/>
  <c r="AE8" i="6"/>
  <c r="T11" i="6"/>
  <c r="U11" i="6"/>
  <c r="AA5" i="6"/>
  <c r="AE11" i="6"/>
  <c r="P11" i="6"/>
  <c r="P8" i="6"/>
  <c r="P5" i="6"/>
  <c r="AF11" i="6"/>
  <c r="AF8" i="6"/>
  <c r="AF5" i="6"/>
  <c r="AD22" i="6"/>
  <c r="Z20" i="6"/>
  <c r="X16" i="6"/>
  <c r="AB24" i="6"/>
  <c r="U18" i="6"/>
  <c r="T19" i="6"/>
  <c r="Z16" i="6"/>
  <c r="X14" i="6"/>
  <c r="AB6" i="6"/>
  <c r="S18" i="6"/>
  <c r="AD21" i="6"/>
  <c r="T16" i="6"/>
  <c r="AA15" i="6"/>
  <c r="U21" i="6"/>
  <c r="AA22" i="6"/>
  <c r="S20" i="6"/>
  <c r="W15" i="6"/>
  <c r="AE12" i="6"/>
  <c r="Q17" i="6"/>
  <c r="Q13" i="6"/>
  <c r="W22" i="6"/>
  <c r="AD9" i="6"/>
  <c r="T13" i="6"/>
  <c r="Q7" i="6"/>
  <c r="X20" i="6"/>
  <c r="Z9" i="6"/>
  <c r="AB9" i="6"/>
  <c r="X18" i="6"/>
  <c r="AD12" i="6"/>
  <c r="R6" i="6"/>
  <c r="T6" i="6"/>
  <c r="AB21" i="6"/>
  <c r="AD16" i="6"/>
  <c r="Z22" i="6"/>
  <c r="X24" i="6"/>
  <c r="AD20" i="6"/>
  <c r="R20" i="6"/>
  <c r="AA20" i="6"/>
  <c r="X21" i="6"/>
  <c r="W18" i="6"/>
  <c r="R15" i="6"/>
  <c r="Z6" i="6"/>
  <c r="AB12" i="6"/>
  <c r="Z14" i="6"/>
  <c r="X12" i="6"/>
  <c r="V13" i="6"/>
  <c r="AA4" i="6"/>
  <c r="U12" i="6"/>
  <c r="W17" i="6"/>
  <c r="Z15" i="6"/>
  <c r="AD14" i="6"/>
  <c r="AB14" i="6"/>
  <c r="R18" i="6"/>
  <c r="R22" i="6"/>
  <c r="V23" i="6"/>
  <c r="AA9" i="6"/>
  <c r="T12" i="6"/>
  <c r="Q20" i="6"/>
  <c r="X15" i="6"/>
  <c r="X13" i="6"/>
  <c r="Y21" i="6"/>
  <c r="V16" i="6"/>
  <c r="AC22" i="6"/>
  <c r="W24" i="6"/>
  <c r="AD13" i="6"/>
  <c r="AB23" i="6"/>
  <c r="S21" i="6"/>
  <c r="Q12" i="6"/>
  <c r="AC21" i="6"/>
  <c r="AA14" i="6"/>
  <c r="T24" i="6"/>
  <c r="Y19" i="6"/>
  <c r="V20" i="6"/>
  <c r="AC14" i="6"/>
  <c r="W9" i="6"/>
  <c r="R17" i="6"/>
  <c r="Z17" i="6"/>
  <c r="P7" i="6"/>
  <c r="P15" i="6"/>
  <c r="P21" i="6"/>
  <c r="P10" i="6"/>
  <c r="P23" i="6"/>
  <c r="P4" i="6"/>
  <c r="P17" i="6"/>
  <c r="P19" i="6"/>
  <c r="P13" i="6"/>
  <c r="X6" i="6"/>
  <c r="AD18" i="6"/>
  <c r="AB16" i="6"/>
  <c r="R24" i="6"/>
  <c r="V7" i="6"/>
  <c r="V10" i="6"/>
  <c r="AA24" i="6"/>
  <c r="AC7" i="6"/>
  <c r="S10" i="6"/>
  <c r="Q22" i="6"/>
  <c r="X19" i="6"/>
  <c r="Q10" i="6"/>
  <c r="AA19" i="6"/>
  <c r="S14" i="6"/>
  <c r="U6" i="6"/>
  <c r="Y17" i="6"/>
  <c r="V6" i="6"/>
  <c r="AC18" i="6"/>
  <c r="AD4" i="6"/>
  <c r="AB15" i="6"/>
  <c r="AE7" i="6"/>
  <c r="Y9" i="6"/>
  <c r="U10" i="6"/>
  <c r="S19" i="6"/>
  <c r="Q14" i="6"/>
  <c r="Y7" i="6"/>
  <c r="S22" i="6"/>
  <c r="U14" i="6"/>
  <c r="Y15" i="6"/>
  <c r="V24" i="6"/>
  <c r="AC12" i="6"/>
  <c r="R19" i="6"/>
  <c r="Z19" i="6"/>
  <c r="Z18" i="6"/>
  <c r="Z24" i="6"/>
  <c r="X9" i="6"/>
  <c r="AD6" i="6"/>
  <c r="AB18" i="6"/>
  <c r="R16" i="6"/>
  <c r="V15" i="6"/>
  <c r="U7" i="6"/>
  <c r="S7" i="6"/>
  <c r="Q24" i="6"/>
  <c r="U4" i="6"/>
  <c r="AE4" i="6"/>
  <c r="Y16" i="6"/>
  <c r="X17" i="6"/>
  <c r="AC23" i="6"/>
  <c r="AA12" i="6"/>
  <c r="T18" i="6"/>
  <c r="Q21" i="6"/>
  <c r="AA13" i="6"/>
  <c r="S16" i="6"/>
  <c r="U20" i="6"/>
  <c r="AD23" i="6"/>
  <c r="AB19" i="6"/>
  <c r="T7" i="6"/>
  <c r="W13" i="6"/>
  <c r="AE9" i="6"/>
  <c r="AE21" i="6"/>
  <c r="Y6" i="6"/>
  <c r="Q4" i="6"/>
  <c r="AA10" i="6"/>
  <c r="S24" i="6"/>
  <c r="T9" i="6"/>
  <c r="Q19" i="6"/>
  <c r="AA23" i="6"/>
  <c r="S9" i="6"/>
  <c r="U9" i="6"/>
  <c r="R7" i="6"/>
  <c r="Z7" i="6"/>
  <c r="R12" i="6"/>
  <c r="V19" i="6"/>
  <c r="AE10" i="6"/>
  <c r="Y18" i="6"/>
  <c r="W4" i="6"/>
  <c r="AE16" i="6"/>
  <c r="X4" i="6"/>
  <c r="AC19" i="6"/>
  <c r="S23" i="6"/>
  <c r="Q9" i="6"/>
  <c r="AC13" i="6"/>
  <c r="AA6" i="6"/>
  <c r="T14" i="6"/>
  <c r="AD10" i="6"/>
  <c r="AB17" i="6"/>
  <c r="W19" i="6"/>
  <c r="W20" i="6"/>
  <c r="T17" i="6"/>
  <c r="W10" i="6"/>
  <c r="AE14" i="6"/>
  <c r="AC10" i="6"/>
  <c r="AA16" i="6"/>
  <c r="T20" i="6"/>
  <c r="Q15" i="6"/>
  <c r="AA17" i="6"/>
  <c r="R4" i="6"/>
  <c r="Z4" i="6"/>
  <c r="R14" i="6"/>
  <c r="V17" i="6"/>
  <c r="T23" i="6"/>
  <c r="W23" i="6"/>
  <c r="AE6" i="6"/>
  <c r="T21" i="6"/>
  <c r="W12" i="6"/>
  <c r="X23" i="6"/>
  <c r="U19" i="6"/>
  <c r="S17" i="6"/>
  <c r="Y20" i="6"/>
  <c r="U23" i="6"/>
  <c r="S4" i="6"/>
  <c r="Q16" i="6"/>
  <c r="AD7" i="6"/>
  <c r="AD17" i="6"/>
  <c r="AB4" i="6"/>
  <c r="W16" i="6"/>
  <c r="AC9" i="6"/>
  <c r="T4" i="6"/>
  <c r="W14" i="6"/>
  <c r="U17" i="6"/>
  <c r="S13" i="6"/>
  <c r="Q18" i="6"/>
  <c r="AC17" i="6"/>
  <c r="AA18" i="6"/>
  <c r="R21" i="6"/>
  <c r="R23" i="6"/>
  <c r="Z23" i="6"/>
  <c r="AF15" i="6"/>
  <c r="AF13" i="6"/>
  <c r="AF17" i="6"/>
  <c r="AF21" i="6"/>
  <c r="AF10" i="6"/>
  <c r="AF19" i="6"/>
  <c r="AF7" i="6"/>
  <c r="AF23" i="6"/>
  <c r="AF4" i="6"/>
  <c r="V21" i="6"/>
  <c r="W6" i="6"/>
  <c r="V18" i="6"/>
  <c r="AC20" i="6"/>
  <c r="X7" i="6"/>
  <c r="AE19" i="6"/>
  <c r="Y22" i="6"/>
  <c r="AE24" i="6"/>
  <c r="U13" i="6"/>
  <c r="AE15" i="6"/>
  <c r="Y14" i="6"/>
  <c r="AD15" i="6"/>
  <c r="AB13" i="6"/>
  <c r="AB7" i="6"/>
  <c r="Y23" i="6"/>
  <c r="V12" i="6"/>
  <c r="AC24" i="6"/>
  <c r="V22" i="6"/>
  <c r="AC6" i="6"/>
  <c r="AE23" i="6"/>
  <c r="Y24" i="6"/>
  <c r="U15" i="6"/>
  <c r="S15" i="6"/>
  <c r="Q6" i="6"/>
  <c r="R10" i="6"/>
  <c r="Z10" i="6"/>
  <c r="Z21" i="6"/>
  <c r="Z12" i="6"/>
  <c r="X22" i="6"/>
  <c r="AD24" i="6"/>
  <c r="AB20" i="6"/>
  <c r="AB22" i="6"/>
  <c r="R9" i="6"/>
  <c r="V4" i="6"/>
  <c r="Y13" i="6"/>
  <c r="V14" i="6"/>
  <c r="AC16" i="6"/>
  <c r="Y10" i="6"/>
  <c r="AA21" i="6"/>
  <c r="S6" i="6"/>
  <c r="U16" i="6"/>
  <c r="X10" i="6"/>
  <c r="T10" i="6"/>
  <c r="W21" i="6"/>
  <c r="AE20" i="6"/>
  <c r="AE17" i="6"/>
  <c r="AE22" i="6"/>
  <c r="AD19" i="6"/>
  <c r="AB10" i="6"/>
  <c r="AC4" i="6"/>
  <c r="Q23" i="6"/>
  <c r="AA7" i="6"/>
  <c r="S12" i="6"/>
  <c r="U22" i="6"/>
  <c r="Y4" i="6"/>
  <c r="V9" i="6"/>
  <c r="U24" i="6"/>
  <c r="T15" i="6"/>
  <c r="W7" i="6"/>
  <c r="AE18" i="6"/>
  <c r="AE13" i="6"/>
  <c r="Y12" i="6"/>
  <c r="R13" i="6"/>
  <c r="Z13" i="6"/>
  <c r="AC15" i="6"/>
  <c r="AF22" i="6"/>
  <c r="AF20" i="6"/>
  <c r="AF14" i="6"/>
  <c r="AF6" i="6"/>
  <c r="AF9" i="6"/>
  <c r="AF12" i="6"/>
  <c r="AF18" i="6"/>
  <c r="AF16" i="6"/>
  <c r="AF24" i="6"/>
  <c r="P9" i="6"/>
  <c r="P6" i="6"/>
  <c r="P16" i="6"/>
  <c r="P18" i="6"/>
  <c r="P12" i="6"/>
  <c r="P20" i="6"/>
  <c r="P14" i="6"/>
  <c r="P22" i="6"/>
  <c r="P24" i="6"/>
</calcChain>
</file>

<file path=xl/sharedStrings.xml><?xml version="1.0" encoding="utf-8"?>
<sst xmlns="http://schemas.openxmlformats.org/spreadsheetml/2006/main" count="636" uniqueCount="184">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</sst>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2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164" fontId="4" fillId="0" borderId="2" xfId="1" applyNumberFormat="1" applyBorder="1"/>
    <xf numFmtId="164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4" zoomScaleNormal="100" workbookViewId="0">
      <selection activeCell="H15" sqref="H15"/>
    </sheetView>
  </sheetViews>
  <sheetFormatPr defaultColWidth="9.109375" defaultRowHeight="13.2" x14ac:dyDescent="0.25"/>
  <cols>
    <col min="1" max="6" width="9.109375" style="3"/>
    <col min="7" max="7" width="10.6640625" style="3" bestFit="1" customWidth="1"/>
    <col min="8" max="8" width="9.109375" style="3"/>
    <col min="9" max="9" width="11.6640625" style="3" bestFit="1" customWidth="1"/>
    <col min="10" max="16384" width="9.109375" style="3"/>
  </cols>
  <sheetData>
    <row r="4" spans="3:37" x14ac:dyDescent="0.25">
      <c r="C4" s="2" t="s">
        <v>62</v>
      </c>
    </row>
    <row r="5" spans="3:37" ht="15" thickBot="1" x14ac:dyDescent="0.35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4" x14ac:dyDescent="0.3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4" x14ac:dyDescent="0.3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4" x14ac:dyDescent="0.3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4" x14ac:dyDescent="0.3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4" x14ac:dyDescent="0.3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4" x14ac:dyDescent="0.3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4" x14ac:dyDescent="0.3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4" x14ac:dyDescent="0.3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4" x14ac:dyDescent="0.3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4" x14ac:dyDescent="0.3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4" x14ac:dyDescent="0.3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4" x14ac:dyDescent="0.3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4" x14ac:dyDescent="0.3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4" x14ac:dyDescent="0.3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4" x14ac:dyDescent="0.3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4" x14ac:dyDescent="0.3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4" x14ac:dyDescent="0.3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4" x14ac:dyDescent="0.3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4" x14ac:dyDescent="0.3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4" x14ac:dyDescent="0.3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4" x14ac:dyDescent="0.3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4" x14ac:dyDescent="0.3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4" x14ac:dyDescent="0.3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4" x14ac:dyDescent="0.3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4" x14ac:dyDescent="0.3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4" x14ac:dyDescent="0.3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4" x14ac:dyDescent="0.3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4" x14ac:dyDescent="0.3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4" x14ac:dyDescent="0.3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4" x14ac:dyDescent="0.3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4" x14ac:dyDescent="0.3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4" x14ac:dyDescent="0.3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4" x14ac:dyDescent="0.3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4.4" x14ac:dyDescent="0.3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4.4" x14ac:dyDescent="0.3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4.4" x14ac:dyDescent="0.3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>
        <v>5.6291760000000002</v>
      </c>
      <c r="K41" s="23">
        <v>5.6291760000000002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4.4" x14ac:dyDescent="0.3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>
        <v>0.48</v>
      </c>
      <c r="K42" s="23">
        <v>0.48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G24"/>
  <sheetViews>
    <sheetView topLeftCell="B1" zoomScale="70" zoomScaleNormal="70" workbookViewId="0">
      <selection activeCell="AG5" sqref="AG5:AG13"/>
    </sheetView>
  </sheetViews>
  <sheetFormatPr defaultColWidth="9.109375" defaultRowHeight="13.2" x14ac:dyDescent="0.25"/>
  <cols>
    <col min="1" max="3" width="9.109375" style="3"/>
    <col min="4" max="4" width="11.109375" style="3" bestFit="1" customWidth="1"/>
    <col min="5" max="16384" width="9.109375" style="3"/>
  </cols>
  <sheetData>
    <row r="2" spans="2:33" x14ac:dyDescent="0.25">
      <c r="B2" s="3" t="s">
        <v>75</v>
      </c>
    </row>
    <row r="3" spans="2:33" ht="1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3" customFormat="1" ht="14.4" x14ac:dyDescent="0.3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3" customFormat="1" ht="14.4" x14ac:dyDescent="0.3">
      <c r="D5" s="3" t="s">
        <v>59</v>
      </c>
      <c r="E5" s="3" t="str">
        <f>DEMANDS!$F$17</f>
        <v>TRAPS</v>
      </c>
      <c r="F5" s="3">
        <v>2030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0.22013337234900038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4.4009880572578792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0.81165259699007086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0.37655441851313964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0.29687534713972835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0.14916973721149449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0.42774606708378576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0.70408098034094257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0.29145633492762191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0.33036260431521525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0.57497555232088293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0.50859615687551163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0.44762675920289052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1.8929540020085456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0.57957821737928084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0.69110007094669024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0.63005528921010856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0.41837694910420542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0.93510054350577965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0.1200131034420438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0.50079180614331698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0.26196921512614108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0.23096481205860275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0.25761801506600557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0.49973451054237167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0.23967972865007509</v>
      </c>
      <c r="AG5" s="41"/>
    </row>
    <row r="6" spans="2:33" x14ac:dyDescent="0.25">
      <c r="D6" s="11" t="s">
        <v>59</v>
      </c>
      <c r="E6" s="11" t="str">
        <f>DEMANDS!$F$17</f>
        <v>TRAPS</v>
      </c>
      <c r="F6" s="11">
        <v>2050</v>
      </c>
      <c r="G6" s="40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0.24309913348208881</v>
      </c>
      <c r="H6" s="40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4.8601280749391584</v>
      </c>
      <c r="I6" s="40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0.89632953382440306</v>
      </c>
      <c r="J6" s="40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0.41583905190108156</v>
      </c>
      <c r="K6" s="40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0.32784733578443265</v>
      </c>
      <c r="L6" s="40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0.16473210522743295</v>
      </c>
      <c r="M6" s="40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0.47237134991773067</v>
      </c>
      <c r="N6" s="40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0.77753533867069746</v>
      </c>
      <c r="O6" s="40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0.32186297657967117</v>
      </c>
      <c r="P6" s="40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0.36482820386083858</v>
      </c>
      <c r="Q6" s="40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0.63496078332453143</v>
      </c>
      <c r="R6" s="40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0.56165625279541498</v>
      </c>
      <c r="S6" s="40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0.49432612658610575</v>
      </c>
      <c r="T6" s="40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2.0904394127037014</v>
      </c>
      <c r="U6" s="40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0.64004362867171904</v>
      </c>
      <c r="V6" s="40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0.7632001754381581</v>
      </c>
      <c r="W6" s="40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0.6957868006035649</v>
      </c>
      <c r="X6" s="40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0.46202478393355773</v>
      </c>
      <c r="Y6" s="40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1.0326563819886783</v>
      </c>
      <c r="Z6" s="40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0.13253365967156872</v>
      </c>
      <c r="AA6" s="40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0.55303770086872694</v>
      </c>
      <c r="AB6" s="40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0.2892995665154402</v>
      </c>
      <c r="AC6" s="40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0.2550605802162681</v>
      </c>
      <c r="AD6" s="40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0.28449442064891911</v>
      </c>
      <c r="AE6" s="40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0.55187010123727831</v>
      </c>
      <c r="AF6" s="40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0.26468469422110324</v>
      </c>
    </row>
    <row r="7" spans="2:33" x14ac:dyDescent="0.25">
      <c r="D7" s="3" t="s">
        <v>59</v>
      </c>
      <c r="E7" s="3" t="str">
        <f>DEMANDS!$F$18</f>
        <v>TRAPM</v>
      </c>
      <c r="F7" s="3">
        <v>2020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0.32193664473309486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5.637813854608976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1.1480382927336128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0.54522568908947855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0.41020881320348074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0.21133746790128183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0.56924850267004323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0.98828046988197249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0.41882409160736161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0.47278848560105868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0.83850274795415447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0.71154373932557857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0.64533477367968184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2.6080003354214218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0.8535978085319772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0.96137078018953437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0.932415749736074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0.58823966562202801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1.3170332096303565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0.17261327906182664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0.72941378774211518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0.39273887171064176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0.32039449419408184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0.34813170258514758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0.64114085295794276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0.35260315962707711</v>
      </c>
    </row>
    <row r="8" spans="2:33" x14ac:dyDescent="0.25">
      <c r="D8" s="3" t="s">
        <v>59</v>
      </c>
      <c r="E8" s="3" t="str">
        <f>DEMANDS!$F$18</f>
        <v>TRAPM</v>
      </c>
      <c r="F8" s="3">
        <v>2030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0.41768976034488769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7.3146600622399829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1.4894975368716143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0.70739131793607068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0.53221658261479987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0.27419524233647252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0.73855919960295846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1.2822231932023955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0.54339428987706229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0.61340922965837164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1.0878973163551044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0.92317708721915415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0.83727569188018924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3.383693819585794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1.1074820773268463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1.247309796350949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1.209742716216559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0.76319887461933211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1.7087563491035254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0.22395337822898009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0.94636219634720298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0.50955058359057326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0.41568893036919446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0.45167597351895944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0.83183437983998654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0.45747736907548092</v>
      </c>
      <c r="AG8" s="14"/>
    </row>
    <row r="9" spans="2:33" x14ac:dyDescent="0.25">
      <c r="D9" s="11" t="s">
        <v>59</v>
      </c>
      <c r="E9" s="11" t="str">
        <f>DEMANDS!$F$18</f>
        <v>TRAPM</v>
      </c>
      <c r="F9" s="11">
        <v>2050</v>
      </c>
      <c r="G9" s="40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0.41759598665646924</v>
      </c>
      <c r="H9" s="40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7.3130178801261643</v>
      </c>
      <c r="I9" s="40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1.4891631363399678</v>
      </c>
      <c r="J9" s="40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0.70723250462692167</v>
      </c>
      <c r="K9" s="40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0.5320970970139367</v>
      </c>
      <c r="L9" s="40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0.27413368397028359</v>
      </c>
      <c r="M9" s="40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0.73839338892997242</v>
      </c>
      <c r="N9" s="40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1.2819353269207252</v>
      </c>
      <c r="O9" s="40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0.54327229481837269</v>
      </c>
      <c r="P9" s="40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0.61327151585392625</v>
      </c>
      <c r="Q9" s="40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1.0876530773201545</v>
      </c>
      <c r="R9" s="40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0.92296982879735212</v>
      </c>
      <c r="S9" s="40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0.83708771880230992</v>
      </c>
      <c r="T9" s="40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3.3829341613895312</v>
      </c>
      <c r="U9" s="40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1.1072334414034699</v>
      </c>
      <c r="V9" s="40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1.2470297683222329</v>
      </c>
      <c r="W9" s="40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1.2094711222075432</v>
      </c>
      <c r="X9" s="40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0.76302753220143149</v>
      </c>
      <c r="Y9" s="40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1.7083727237416502</v>
      </c>
      <c r="Z9" s="40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0.22390309944241621</v>
      </c>
      <c r="AA9" s="40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0.94614973273866743</v>
      </c>
      <c r="AB9" s="40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0.50943618663332069</v>
      </c>
      <c r="AC9" s="40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0.41559560587830136</v>
      </c>
      <c r="AD9" s="40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0.45157456973551047</v>
      </c>
      <c r="AE9" s="40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0.83164762836710771</v>
      </c>
      <c r="AF9" s="40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0.45737466284626727</v>
      </c>
    </row>
    <row r="10" spans="2:33" x14ac:dyDescent="0.25">
      <c r="D10" s="3" t="s">
        <v>59</v>
      </c>
      <c r="E10" s="3" t="str">
        <f>DEMANDS!$F$19</f>
        <v>TRAPL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0.27435547637321495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4.8874675973215007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0.98750716185845822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0.47552429060912443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0.35331078909799174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0.18192405921838437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0.49433293928500699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0.84062004677085211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0.36232197941731037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0.40153594290187117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0.71368599033539704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0.61113233633908892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0.54794246709160832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2.2342931214267647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0.74304638421703217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0.82312954869858934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0.79632066689536773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0.5014811864865022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1.1393573908292929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0.14698615350023855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0.63179454507028443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0.33116307912916709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0.27602684102814479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0.2952095661319819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0.54379756531765255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0.31412261464919838</v>
      </c>
    </row>
    <row r="11" spans="2:33" x14ac:dyDescent="0.25">
      <c r="D11" s="3" t="s">
        <v>59</v>
      </c>
      <c r="E11" s="3" t="str">
        <f>DEMANDS!$F$19</f>
        <v>TRAPL</v>
      </c>
      <c r="F11" s="3">
        <v>2030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0.35633571356022747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6.3478931669835497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1.2825844550957279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0.61761583785161944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0.4588836855237316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0.23628483860541222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0.64204470413714976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1.0918059597674847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0.47058751216101496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0.52151901112182775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0.92694270216845409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0.79374496192990407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0.71167331005061707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2.9019228784894868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0.965076283617325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1.0690891210387938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1.0342694697113035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0.65132892109874119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1.4798090937648649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0.19090712743685584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0.82058125107306379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0.43011801209962869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0.35850649915855681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0.38342121975486437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0.70628986900987611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0.4079856816277293</v>
      </c>
      <c r="AG11" s="14"/>
    </row>
    <row r="12" spans="2:33" x14ac:dyDescent="0.25">
      <c r="D12" s="11" t="s">
        <v>59</v>
      </c>
      <c r="E12" s="11" t="str">
        <f>DEMANDS!$F$19</f>
        <v>TRAPL</v>
      </c>
      <c r="F12" s="11">
        <v>2050</v>
      </c>
      <c r="G12" s="40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0.35538578065388149</v>
      </c>
      <c r="H12" s="40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6.3309707189217512</v>
      </c>
      <c r="I12" s="40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1.2791652940835176</v>
      </c>
      <c r="J12" s="40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0.61596937473964586</v>
      </c>
      <c r="K12" s="40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0.45766037644615121</v>
      </c>
      <c r="L12" s="40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0.23565494175555857</v>
      </c>
      <c r="M12" s="40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0.64033311765116041</v>
      </c>
      <c r="N12" s="40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1.0888953831144585</v>
      </c>
      <c r="O12" s="40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0.46933300259010807</v>
      </c>
      <c r="P12" s="40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0.52012872647985364</v>
      </c>
      <c r="Q12" s="40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0.92447162407670325</v>
      </c>
      <c r="R12" s="40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0.79162896729369392</v>
      </c>
      <c r="S12" s="40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0.709776105055275</v>
      </c>
      <c r="T12" s="40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2.8941868252984846</v>
      </c>
      <c r="U12" s="40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0.9625035476156969</v>
      </c>
      <c r="V12" s="40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1.0662391037734891</v>
      </c>
      <c r="W12" s="40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1.0315122759585598</v>
      </c>
      <c r="X12" s="40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0.64959258440426626</v>
      </c>
      <c r="Y12" s="40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1.4758641640264663</v>
      </c>
      <c r="Z12" s="40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0.19039820016544551</v>
      </c>
      <c r="AA12" s="40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0.81839371526606663</v>
      </c>
      <c r="AB12" s="40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0.4289713876167125</v>
      </c>
      <c r="AC12" s="40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0.35755077929178558</v>
      </c>
      <c r="AD12" s="40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0.38239908130571088</v>
      </c>
      <c r="AE12" s="40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0.70440701539049588</v>
      </c>
      <c r="AF12" s="40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0.40689805832883513</v>
      </c>
    </row>
    <row r="13" spans="2:33" x14ac:dyDescent="0.25">
      <c r="D13" s="3" t="s">
        <v>59</v>
      </c>
      <c r="E13" s="3" t="str">
        <f>DEMANDS!$F$20</f>
        <v>TRAF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0.17991488188042462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2.6871723541686299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0.48763398226070803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0.3135901348759621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0.22335515894815736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0.10778652622510916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0.2824588239748011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0.43704621254646414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0.20559159765702764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0.23409610092244049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0.47314719217489071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0.31213492756751032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0.30715715583422787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1.643458450750628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0.44716269403431846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0.50383886577623815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0.41246493081645397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0.38312416759737483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0.61177286314532875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8.1588596696128737E-2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0.34456408847334713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0.15301315083761008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0.16686146187994025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0.1939549663563945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0.40532554878448751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0.15629751581539669</v>
      </c>
    </row>
    <row r="14" spans="2:33" x14ac:dyDescent="0.25">
      <c r="D14" s="3" t="s">
        <v>59</v>
      </c>
      <c r="E14" s="3" t="str">
        <f>DEMANDS!$F$20</f>
        <v>TRAF</v>
      </c>
      <c r="F14" s="3">
        <v>2050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0.1446419539275921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2.1603430232385223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0.39203167219129176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0.25210971636588919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0.17956561609806693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8.6654609098035573E-2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0.22708180544485712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0.3513618077541163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0.16528466175450579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0.18820075966120894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0.38038506685075008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0.25093980742748312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0.24693794486790879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1.3212528003846484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0.35949491844502668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0.40505953286828184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0.33159977038226424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0.30801136414605851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0.49183270088812792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6.5592873257597661E-2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0.27701112042075737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0.12301439926730905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0.13414770156461955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0.15592943182095748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0.32586008861638621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0.12565485325773626</v>
      </c>
    </row>
    <row r="15" spans="2:33" x14ac:dyDescent="0.25">
      <c r="D15" s="3" t="s">
        <v>59</v>
      </c>
      <c r="E15" s="3" t="str">
        <f>DEMANDS!$F$21</f>
        <v>TTURS</v>
      </c>
      <c r="F15" s="3">
        <v>2020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0.11877072280331726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2.8108410437988307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0.46418465725126973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0.20701637682180085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0.17669366804736417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8.5268667061406372E-2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0.26887595443305573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0.40689799863785192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0.16264112134598166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0.18519070229836443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0.31234789151194903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0.29712499464734149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0.2478743232509259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1.1325234445793442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0.30814422737844349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0.4065955017150939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0.33285718287496763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0.2423647068853749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0.53835690271162884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6.6849733743931328E-2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0.27226183378227509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0.13465076815529611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0.13671817815842413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0.15891727991754154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0.33210406984658275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0.12806259379618537</v>
      </c>
    </row>
    <row r="16" spans="2:33" x14ac:dyDescent="0.25">
      <c r="D16" s="3" t="s">
        <v>59</v>
      </c>
      <c r="E16" s="3" t="str">
        <f>DEMANDS!$F$21</f>
        <v>TTURS</v>
      </c>
      <c r="F16" s="3">
        <v>2050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0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0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</v>
      </c>
    </row>
    <row r="17" spans="4:32" x14ac:dyDescent="0.25">
      <c r="D17" s="3" t="s">
        <v>59</v>
      </c>
      <c r="E17" s="3" t="str">
        <f>DEMANDS!$F$22</f>
        <v>TNAV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5.2718404005341231E-2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1.2476395718090483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0.20603624964526884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9.1887737410560347E-2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7.8428487740469136E-2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3.7847947145898793E-2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0.11934516233092819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0.18060859254580552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7.2191026042654552E-2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8.2200040812796776E-2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0.13864092047508828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0.13188397896544515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0.11002323137607375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0.50268977983509444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0.1367750527017661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0.18047432414524395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0.14774431803316554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0.10757769450791341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0.23895886146297948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2.967239053514998E-2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0.12084804242824897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5.9767032040341915E-2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6.068468710900795E-2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7.0538135732292492E-2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0.1474100360152161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5.6842758875006623E-2</v>
      </c>
    </row>
    <row r="18" spans="4:32" x14ac:dyDescent="0.25">
      <c r="D18" s="3" t="s">
        <v>59</v>
      </c>
      <c r="E18" s="3" t="str">
        <f>DEMANDS!$F$22</f>
        <v>TNAV</v>
      </c>
      <c r="F18" s="3">
        <v>2050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4.2004379525771102E-2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0.99408028513777114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0.16416325549782501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7.3213282321037701E-2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6.2489372105217399E-2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3.0156063450376601E-2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9.5090501840783506E-2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0.143903291650118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5.75195572298293E-2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6.5494427922832596E-2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0.110464759912835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0.105081039730871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8.7663078095158192E-2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0.40052753292342302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0.108978094685117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0.14379631077765201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0.11771806306603201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8.5714550618035304E-2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0.190394965426499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2.36420350158753E-2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9.6287949813282703E-2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4.7620506430678201E-2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4.8351665359049598E-2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5.6202585799816303E-2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0.117451717583548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4.529053680827979E-2</v>
      </c>
    </row>
    <row r="19" spans="4:32" x14ac:dyDescent="0.25">
      <c r="D19" s="3" t="s">
        <v>59</v>
      </c>
      <c r="E19" s="3" t="str">
        <f>DEMANDS!$F$23</f>
        <v>TOTH</v>
      </c>
      <c r="F19" s="3">
        <v>2020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0.16235731275947515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3.8423660957334085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0.63453157307374231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0.28298743869437681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0.24153687414440531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0.11656064154461539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0.3675483014419349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0.55622180337699523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0.22232731082767995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0.25315215790168288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0.42697361028901426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0.40616420062123709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0.3388394721798389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1.5481379481330504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0.4212272815949526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0.55580829585310521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0.45500942040877851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0.33130793169298151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0.73592361793165129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9.1382311003734881E-2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0.37217673393347922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0.18406503187570397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0.18689114191829229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0.21723689061978846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0.45397992926309294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0.17505912318297531</v>
      </c>
    </row>
    <row r="20" spans="4:32" x14ac:dyDescent="0.25">
      <c r="D20" s="3" t="s">
        <v>59</v>
      </c>
      <c r="E20" s="3" t="str">
        <f>DEMANDS!$F$23</f>
        <v>TOTH</v>
      </c>
      <c r="F20" s="3">
        <v>2050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0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0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5">
      <c r="D21" s="3" t="s">
        <v>59</v>
      </c>
      <c r="E21" s="3" t="str">
        <f>DEMANDS!$F$24</f>
        <v>TAVIDOM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0.13395677260860595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4.6779068407982807E-2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4.6352277307537207E-4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4.6529102661710439E-2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9.2704554615074527E-5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  <row r="22" spans="4:32" x14ac:dyDescent="0.25">
      <c r="D22" s="3" t="s">
        <v>59</v>
      </c>
      <c r="E22" s="3" t="str">
        <f>DEMANDS!$F$24</f>
        <v>TAVIDOM</v>
      </c>
      <c r="F22" s="3">
        <v>2050</v>
      </c>
      <c r="G22" s="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0.13599128494106499</v>
      </c>
      <c r="I22" s="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4.7489540821759602E-2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4.7056267691773199E-4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4.7235778638893701E-2</v>
      </c>
      <c r="V22" s="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5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9.4112535383546506E-5</v>
      </c>
      <c r="AB22" s="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f>DEMANDS!$F$25</f>
        <v>TAVIINT</v>
      </c>
      <c r="F23" s="3">
        <v>2020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41.184477806263274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2.4385793540260186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2.2547565653239303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0.24571396736982151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0.70149337318584271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>DEMANDS!$F$25</f>
        <v>TAVIINT</v>
      </c>
      <c r="F24" s="3">
        <v>2050</v>
      </c>
      <c r="G24" s="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0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40.411547456014503</v>
      </c>
      <c r="I24" s="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</v>
      </c>
      <c r="J24" s="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0</v>
      </c>
      <c r="K24" s="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0</v>
      </c>
      <c r="L24" s="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0</v>
      </c>
      <c r="M24" s="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</v>
      </c>
      <c r="N24" s="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</v>
      </c>
      <c r="O24" s="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0</v>
      </c>
      <c r="P24" s="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0</v>
      </c>
      <c r="Q24" s="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</v>
      </c>
      <c r="R24" s="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2.3928132767411898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2.2124403851853902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0.24110252653151398</v>
      </c>
      <c r="V24" s="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</v>
      </c>
      <c r="W24" s="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</v>
      </c>
      <c r="X24" s="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</v>
      </c>
      <c r="Y24" s="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</v>
      </c>
      <c r="Z24" s="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0.68832808501139198</v>
      </c>
      <c r="AB24" s="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C24" s="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D24" s="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E24" s="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</v>
      </c>
      <c r="AF24" s="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09375" defaultRowHeight="13.2" x14ac:dyDescent="0.25"/>
  <cols>
    <col min="1" max="1" width="12.109375" style="3" customWidth="1"/>
    <col min="2" max="2" width="11.6640625" style="3" customWidth="1"/>
    <col min="3" max="3" width="3.109375" style="3" bestFit="1" customWidth="1"/>
    <col min="4" max="4" width="8.5546875" style="3" bestFit="1" customWidth="1"/>
    <col min="5" max="5" width="6.44140625" style="3" bestFit="1" customWidth="1"/>
    <col min="6" max="6" width="4.88671875" style="3" bestFit="1" customWidth="1"/>
    <col min="7" max="7" width="5.6640625" style="3" bestFit="1" customWidth="1"/>
    <col min="8" max="8" width="5.88671875" style="3" bestFit="1" customWidth="1"/>
    <col min="9" max="9" width="5.44140625" style="3" bestFit="1" customWidth="1"/>
    <col min="10" max="11" width="5.6640625" style="3" bestFit="1" customWidth="1"/>
    <col min="12" max="12" width="6.5546875" style="3" bestFit="1" customWidth="1"/>
    <col min="13" max="13" width="6.109375" style="3" bestFit="1" customWidth="1"/>
    <col min="14" max="14" width="6.6640625" style="3" bestFit="1" customWidth="1"/>
    <col min="15" max="15" width="6.5546875" style="3" bestFit="1" customWidth="1"/>
    <col min="16" max="16" width="7.33203125" style="3" bestFit="1" customWidth="1"/>
    <col min="17" max="17" width="5.6640625" style="3" bestFit="1" customWidth="1"/>
    <col min="18" max="18" width="6.109375" style="3" bestFit="1" customWidth="1"/>
    <col min="19" max="19" width="5.6640625" style="3" bestFit="1" customWidth="1"/>
    <col min="20" max="20" width="5.5546875" style="3" bestFit="1" customWidth="1"/>
    <col min="21" max="21" width="5.88671875" style="3" bestFit="1" customWidth="1"/>
    <col min="22" max="22" width="6.6640625" style="3" bestFit="1" customWidth="1"/>
    <col min="23" max="23" width="4.88671875" style="3" bestFit="1" customWidth="1"/>
    <col min="24" max="24" width="7.5546875" style="3" customWidth="1"/>
    <col min="25" max="25" width="6.6640625" style="3" bestFit="1" customWidth="1"/>
    <col min="26" max="26" width="6.109375" style="3" bestFit="1" customWidth="1"/>
    <col min="27" max="28" width="6" style="3" bestFit="1" customWidth="1"/>
    <col min="29" max="29" width="5.6640625" style="3" bestFit="1" customWidth="1"/>
    <col min="30" max="30" width="6.6640625" style="3" bestFit="1" customWidth="1"/>
    <col min="31" max="16384" width="9.109375" style="3"/>
  </cols>
  <sheetData>
    <row r="3" spans="1:30" ht="14.4" x14ac:dyDescent="0.25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5">
      <c r="A4" s="3">
        <v>1</v>
      </c>
    </row>
    <row r="5" spans="1:30" ht="14.4" x14ac:dyDescent="0.25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4.4" x14ac:dyDescent="0.25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4.4" x14ac:dyDescent="0.25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19" t="s">
        <v>130</v>
      </c>
      <c r="B10" s="19" t="s">
        <v>129</v>
      </c>
    </row>
    <row r="11" spans="1:30" x14ac:dyDescent="0.25">
      <c r="A11" s="18" t="s">
        <v>76</v>
      </c>
      <c r="B11" s="18" t="s">
        <v>128</v>
      </c>
    </row>
    <row r="12" spans="1:30" x14ac:dyDescent="0.25">
      <c r="A12" s="17" t="s">
        <v>99</v>
      </c>
      <c r="B12" s="17" t="s">
        <v>127</v>
      </c>
    </row>
    <row r="13" spans="1:30" x14ac:dyDescent="0.25">
      <c r="A13" s="17" t="s">
        <v>88</v>
      </c>
      <c r="B13" s="17" t="s">
        <v>126</v>
      </c>
    </row>
    <row r="14" spans="1:30" x14ac:dyDescent="0.25">
      <c r="A14" s="17" t="s">
        <v>89</v>
      </c>
      <c r="B14" s="17" t="s">
        <v>125</v>
      </c>
    </row>
    <row r="15" spans="1:30" x14ac:dyDescent="0.25">
      <c r="A15" s="17" t="s">
        <v>100</v>
      </c>
      <c r="B15" s="17" t="s">
        <v>124</v>
      </c>
    </row>
    <row r="16" spans="1:30" x14ac:dyDescent="0.25">
      <c r="A16" s="17" t="s">
        <v>77</v>
      </c>
      <c r="B16" s="17" t="s">
        <v>123</v>
      </c>
    </row>
    <row r="17" spans="1:2" x14ac:dyDescent="0.25">
      <c r="A17" s="17" t="s">
        <v>94</v>
      </c>
      <c r="B17" s="17" t="s">
        <v>122</v>
      </c>
    </row>
    <row r="18" spans="1:2" x14ac:dyDescent="0.25">
      <c r="A18" s="17" t="s">
        <v>90</v>
      </c>
      <c r="B18" s="17" t="s">
        <v>121</v>
      </c>
    </row>
    <row r="19" spans="1:2" x14ac:dyDescent="0.25">
      <c r="A19" s="17" t="s">
        <v>78</v>
      </c>
      <c r="B19" s="17" t="s">
        <v>120</v>
      </c>
    </row>
    <row r="20" spans="1:2" x14ac:dyDescent="0.25">
      <c r="A20" s="17" t="s">
        <v>79</v>
      </c>
      <c r="B20" s="17" t="s">
        <v>119</v>
      </c>
    </row>
    <row r="21" spans="1:2" x14ac:dyDescent="0.25">
      <c r="A21" s="17" t="s">
        <v>80</v>
      </c>
      <c r="B21" s="17" t="s">
        <v>118</v>
      </c>
    </row>
    <row r="22" spans="1:2" x14ac:dyDescent="0.25">
      <c r="A22" s="17" t="s">
        <v>95</v>
      </c>
      <c r="B22" s="17" t="s">
        <v>117</v>
      </c>
    </row>
    <row r="23" spans="1:2" x14ac:dyDescent="0.25">
      <c r="A23" s="17" t="s">
        <v>91</v>
      </c>
      <c r="B23" s="17" t="s">
        <v>116</v>
      </c>
    </row>
    <row r="24" spans="1:2" x14ac:dyDescent="0.25">
      <c r="A24" s="17" t="s">
        <v>81</v>
      </c>
      <c r="B24" s="17" t="s">
        <v>115</v>
      </c>
    </row>
    <row r="25" spans="1:2" x14ac:dyDescent="0.25">
      <c r="A25" s="17" t="s">
        <v>82</v>
      </c>
      <c r="B25" s="17" t="s">
        <v>114</v>
      </c>
    </row>
    <row r="26" spans="1:2" x14ac:dyDescent="0.25">
      <c r="A26" s="17" t="s">
        <v>96</v>
      </c>
      <c r="B26" s="17" t="s">
        <v>113</v>
      </c>
    </row>
    <row r="27" spans="1:2" x14ac:dyDescent="0.25">
      <c r="A27" s="17" t="s">
        <v>83</v>
      </c>
      <c r="B27" s="17" t="s">
        <v>112</v>
      </c>
    </row>
    <row r="28" spans="1:2" x14ac:dyDescent="0.25">
      <c r="A28" s="17" t="s">
        <v>101</v>
      </c>
      <c r="B28" s="17" t="s">
        <v>111</v>
      </c>
    </row>
    <row r="29" spans="1:2" x14ac:dyDescent="0.25">
      <c r="A29" s="17" t="s">
        <v>84</v>
      </c>
      <c r="B29" s="17" t="s">
        <v>110</v>
      </c>
    </row>
    <row r="30" spans="1:2" x14ac:dyDescent="0.25">
      <c r="A30" s="17" t="s">
        <v>97</v>
      </c>
      <c r="B30" s="17" t="s">
        <v>109</v>
      </c>
    </row>
    <row r="31" spans="1:2" x14ac:dyDescent="0.25">
      <c r="A31" s="17" t="s">
        <v>98</v>
      </c>
      <c r="B31" s="17" t="s">
        <v>108</v>
      </c>
    </row>
    <row r="32" spans="1:2" x14ac:dyDescent="0.25">
      <c r="A32" s="17" t="s">
        <v>92</v>
      </c>
      <c r="B32" s="17" t="s">
        <v>107</v>
      </c>
    </row>
    <row r="33" spans="1:2" x14ac:dyDescent="0.25">
      <c r="A33" s="17" t="s">
        <v>93</v>
      </c>
      <c r="B33" s="17" t="s">
        <v>106</v>
      </c>
    </row>
    <row r="34" spans="1:2" x14ac:dyDescent="0.25">
      <c r="A34" s="17" t="s">
        <v>85</v>
      </c>
      <c r="B34" s="17" t="s">
        <v>105</v>
      </c>
    </row>
    <row r="35" spans="1:2" x14ac:dyDescent="0.25">
      <c r="A35" s="17" t="s">
        <v>86</v>
      </c>
      <c r="B35" s="17" t="s">
        <v>104</v>
      </c>
    </row>
    <row r="36" spans="1:2" x14ac:dyDescent="0.25">
      <c r="A36" s="17" t="s">
        <v>87</v>
      </c>
      <c r="B36" s="17" t="s">
        <v>103</v>
      </c>
    </row>
    <row r="37" spans="1:2" ht="14.4" x14ac:dyDescent="0.3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4"/>
  <sheetViews>
    <sheetView tabSelected="1" topLeftCell="D1" workbookViewId="0">
      <selection activeCell="M3" sqref="M3"/>
    </sheetView>
  </sheetViews>
  <sheetFormatPr defaultRowHeight="14.4" x14ac:dyDescent="0.3"/>
  <cols>
    <col min="3" max="3" width="25.5546875" bestFit="1" customWidth="1"/>
    <col min="4" max="4" width="10.6640625" bestFit="1" customWidth="1"/>
    <col min="5" max="5" width="10.6640625" customWidth="1"/>
    <col min="6" max="6" width="11.6640625" bestFit="1" customWidth="1"/>
    <col min="7" max="7" width="53.33203125" bestFit="1" customWidth="1"/>
    <col min="8" max="8" width="15.88671875" bestFit="1" customWidth="1"/>
    <col min="9" max="11" width="15.88671875" customWidth="1"/>
    <col min="12" max="13" width="15.88671875" bestFit="1" customWidth="1"/>
  </cols>
  <sheetData>
    <row r="1" spans="3:16" x14ac:dyDescent="0.3">
      <c r="C1" t="s">
        <v>149</v>
      </c>
      <c r="D1" t="s">
        <v>0</v>
      </c>
    </row>
    <row r="2" spans="3:16" ht="15" thickBot="1" x14ac:dyDescent="0.35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183</v>
      </c>
    </row>
    <row r="3" spans="3:16" x14ac:dyDescent="0.3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M3" s="36">
        <v>0</v>
      </c>
      <c r="P3" s="1"/>
    </row>
    <row r="4" spans="3:16" x14ac:dyDescent="0.3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M4" s="36">
        <v>0</v>
      </c>
      <c r="P4" s="1"/>
    </row>
    <row r="5" spans="3:16" x14ac:dyDescent="0.3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M5" s="36">
        <v>0</v>
      </c>
      <c r="P5" s="1"/>
    </row>
    <row r="6" spans="3:16" x14ac:dyDescent="0.3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M6" s="36">
        <v>0</v>
      </c>
      <c r="P6" s="1"/>
    </row>
    <row r="7" spans="3:16" x14ac:dyDescent="0.3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M7" s="36">
        <v>0</v>
      </c>
      <c r="P7" s="1"/>
    </row>
    <row r="8" spans="3:16" x14ac:dyDescent="0.3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M8" s="36">
        <v>0</v>
      </c>
      <c r="P8" s="1"/>
    </row>
    <row r="9" spans="3:16" x14ac:dyDescent="0.3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M9" s="36">
        <v>0</v>
      </c>
      <c r="P9" s="1"/>
    </row>
    <row r="10" spans="3:16" x14ac:dyDescent="0.3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M10" s="36">
        <v>0</v>
      </c>
      <c r="P10" s="1"/>
    </row>
    <row r="11" spans="3:16" x14ac:dyDescent="0.3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M11" s="36">
        <v>0</v>
      </c>
      <c r="P11" s="1"/>
    </row>
    <row r="12" spans="3:16" x14ac:dyDescent="0.3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M12" s="36">
        <v>0</v>
      </c>
      <c r="P12" s="1"/>
    </row>
    <row r="13" spans="3:16" x14ac:dyDescent="0.3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M13" s="36">
        <v>0</v>
      </c>
      <c r="P13" s="1"/>
    </row>
    <row r="14" spans="3:16" x14ac:dyDescent="0.3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M14" s="36">
        <v>0</v>
      </c>
      <c r="P14" s="1"/>
    </row>
    <row r="15" spans="3:16" x14ac:dyDescent="0.3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M15" s="36">
        <v>0</v>
      </c>
      <c r="P15" s="1"/>
    </row>
    <row r="16" spans="3:16" x14ac:dyDescent="0.3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M16" s="36">
        <v>0</v>
      </c>
      <c r="P16" s="1"/>
    </row>
    <row r="17" spans="4:16" x14ac:dyDescent="0.3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9">
        <v>16.798154247711324</v>
      </c>
      <c r="L17" s="36">
        <v>18.550648173612263</v>
      </c>
      <c r="M17" s="36">
        <v>0</v>
      </c>
      <c r="P17" s="1"/>
    </row>
    <row r="18" spans="4:16" x14ac:dyDescent="0.3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9">
        <v>30.018312954312446</v>
      </c>
      <c r="L18" s="36">
        <v>30.011573675084005</v>
      </c>
      <c r="M18" s="36">
        <v>0</v>
      </c>
      <c r="P18" s="1"/>
    </row>
    <row r="19" spans="4:16" x14ac:dyDescent="0.3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9">
        <v>25.857221286837778</v>
      </c>
      <c r="L19" s="36">
        <v>25.788290151303741</v>
      </c>
      <c r="M19" s="36">
        <v>0</v>
      </c>
      <c r="P19" s="1"/>
    </row>
    <row r="20" spans="4:16" x14ac:dyDescent="0.3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ref="K20:K25" si="1">(J20*2/3)+(L20/3)</f>
        <v>10.986341566666667</v>
      </c>
      <c r="L20" s="36">
        <v>9.4499999999999993</v>
      </c>
      <c r="M20" s="36">
        <v>0</v>
      </c>
      <c r="P20" s="1"/>
    </row>
    <row r="21" spans="4:16" x14ac:dyDescent="0.3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M21" s="36">
        <v>0</v>
      </c>
      <c r="P21" s="1"/>
    </row>
    <row r="22" spans="4:16" x14ac:dyDescent="0.3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3.5132998087277101</v>
      </c>
      <c r="I22" s="36">
        <v>4.2966351471015702</v>
      </c>
      <c r="J22" s="36">
        <v>4.4094344637268001</v>
      </c>
      <c r="K22" s="36">
        <f t="shared" si="1"/>
        <v>4.1107229120604369</v>
      </c>
      <c r="L22" s="36">
        <f>H22</f>
        <v>3.5132998087277101</v>
      </c>
      <c r="M22" s="36">
        <v>0</v>
      </c>
      <c r="P22" s="1"/>
    </row>
    <row r="23" spans="4:16" x14ac:dyDescent="0.3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M23" s="36">
        <v>0</v>
      </c>
      <c r="P23" s="1"/>
    </row>
    <row r="24" spans="4:16" x14ac:dyDescent="0.3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M24" s="36">
        <v>0</v>
      </c>
      <c r="P24" s="1"/>
    </row>
    <row r="25" spans="4:16" x14ac:dyDescent="0.3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M25" s="36">
        <v>0</v>
      </c>
      <c r="P25" s="1"/>
    </row>
    <row r="26" spans="4:16" x14ac:dyDescent="0.3">
      <c r="D26" t="str">
        <f>_xlfn.TEXTJOIN(",",TRUE,Regions!$C$3,Regions!$D$3)</f>
        <v>IE,National</v>
      </c>
      <c r="E26" t="s">
        <v>59</v>
      </c>
      <c r="F26" t="s">
        <v>52</v>
      </c>
      <c r="G26" t="s">
        <v>53</v>
      </c>
      <c r="H26" s="37">
        <v>206.79888500000001</v>
      </c>
      <c r="I26" s="36">
        <v>227.33367966704699</v>
      </c>
      <c r="J26" s="36">
        <v>234.01489904006499</v>
      </c>
      <c r="K26" s="36">
        <v>355.09166996739799</v>
      </c>
      <c r="L26" s="36">
        <v>614.82387830734103</v>
      </c>
      <c r="M26" s="36">
        <v>0</v>
      </c>
      <c r="P26" s="1"/>
    </row>
    <row r="27" spans="4:16" x14ac:dyDescent="0.3">
      <c r="D27" t="str">
        <f>_xlfn.TEXTJOIN(",",TRUE,Regions!$C$3,Regions!$D$3)</f>
        <v>IE,National</v>
      </c>
      <c r="E27" t="s">
        <v>59</v>
      </c>
      <c r="F27" t="s">
        <v>54</v>
      </c>
      <c r="G27" t="s">
        <v>55</v>
      </c>
      <c r="H27" s="37">
        <v>766.351721</v>
      </c>
      <c r="I27" s="36">
        <v>805.70916346620595</v>
      </c>
      <c r="J27" s="36">
        <v>818.79213614191099</v>
      </c>
      <c r="K27" s="36">
        <v>918.02415110284801</v>
      </c>
      <c r="L27" s="36">
        <v>1051.6575592105</v>
      </c>
      <c r="M27" s="36">
        <v>0</v>
      </c>
      <c r="P27" s="1"/>
    </row>
    <row r="28" spans="4:16" x14ac:dyDescent="0.3">
      <c r="D28" t="str">
        <f>_xlfn.TEXTJOIN(",",TRUE,Regions!$C$3,Regions!$D$3)</f>
        <v>IE,National</v>
      </c>
      <c r="E28" t="s">
        <v>59</v>
      </c>
      <c r="F28" t="s">
        <v>56</v>
      </c>
      <c r="G28" t="s">
        <v>57</v>
      </c>
      <c r="H28" s="37">
        <v>724.42972899999995</v>
      </c>
      <c r="I28" s="36">
        <v>756.93265686674704</v>
      </c>
      <c r="J28" s="36">
        <v>768.29446481802404</v>
      </c>
      <c r="K28" s="36">
        <v>832.59337892975498</v>
      </c>
      <c r="L28" s="36">
        <v>889.16483547498206</v>
      </c>
      <c r="M28" s="36">
        <v>0</v>
      </c>
      <c r="P28" s="1"/>
    </row>
    <row r="29" spans="4:16" x14ac:dyDescent="0.3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7">
        <v>28.901664567933956</v>
      </c>
      <c r="I29" s="38">
        <v>29.285472960899106</v>
      </c>
      <c r="J29" s="38">
        <v>29.618106901468909</v>
      </c>
      <c r="K29" s="36">
        <f>J29*2/3+L29*1/3</f>
        <v>30.669454951005577</v>
      </c>
      <c r="L29" s="36">
        <v>32.772151050078904</v>
      </c>
      <c r="M29" s="36">
        <v>0</v>
      </c>
    </row>
    <row r="30" spans="4:16" x14ac:dyDescent="0.3">
      <c r="D30" t="str">
        <f>_xlfn.TEXTJOIN(",",TRUE,Regions!$C$3,Regions!$D$3)</f>
        <v>IE,National</v>
      </c>
      <c r="E30" t="s">
        <v>59</v>
      </c>
      <c r="F30" t="s">
        <v>162</v>
      </c>
      <c r="G30" t="s">
        <v>163</v>
      </c>
      <c r="H30" s="37">
        <v>58.151541961987604</v>
      </c>
      <c r="I30" s="38">
        <v>58.923782945423504</v>
      </c>
      <c r="J30" s="38">
        <v>59.593058464401295</v>
      </c>
      <c r="K30" s="36">
        <f>J30*2/3+L30*1/3</f>
        <v>61.758486976267527</v>
      </c>
      <c r="L30" s="36">
        <v>66.089343999999997</v>
      </c>
      <c r="M30" s="36">
        <v>0</v>
      </c>
    </row>
    <row r="31" spans="4:16" x14ac:dyDescent="0.3">
      <c r="D31" t="str">
        <f>_xlfn.TEXTJOIN(",",TRUE,Regions!$C$3,Regions!$D$3)</f>
        <v>IE,National</v>
      </c>
      <c r="E31" t="s">
        <v>59</v>
      </c>
      <c r="F31" t="s">
        <v>164</v>
      </c>
      <c r="G31" t="s">
        <v>165</v>
      </c>
      <c r="H31" s="37">
        <v>5.6291760000000002</v>
      </c>
      <c r="I31" s="37"/>
      <c r="J31" s="37"/>
      <c r="K31" s="38">
        <v>40.299999999999997</v>
      </c>
      <c r="L31" s="36">
        <v>40.299999999999997</v>
      </c>
      <c r="M31" s="36">
        <v>0</v>
      </c>
    </row>
    <row r="32" spans="4:16" x14ac:dyDescent="0.3">
      <c r="D32" t="str">
        <f>_xlfn.TEXTJOIN(",",TRUE,Regions!$C$3,Regions!$D$3)</f>
        <v>IE,National</v>
      </c>
      <c r="E32" t="s">
        <v>59</v>
      </c>
      <c r="F32" t="s">
        <v>166</v>
      </c>
      <c r="G32" t="s">
        <v>167</v>
      </c>
      <c r="H32" s="37">
        <v>0.48</v>
      </c>
      <c r="I32" s="37"/>
      <c r="J32" s="37"/>
      <c r="K32" s="37">
        <v>0.5</v>
      </c>
      <c r="L32" s="36">
        <v>0.54</v>
      </c>
      <c r="M32" s="36">
        <v>0</v>
      </c>
    </row>
    <row r="33" spans="8:11" x14ac:dyDescent="0.3">
      <c r="H33" s="1"/>
      <c r="I33" s="1"/>
      <c r="J33" s="1"/>
      <c r="K33" s="1"/>
    </row>
    <row r="34" spans="8:11" x14ac:dyDescent="0.3">
      <c r="H34" s="1"/>
      <c r="I34" s="1"/>
      <c r="J34" s="1"/>
      <c r="K34" s="1"/>
    </row>
    <row r="35" spans="8:11" x14ac:dyDescent="0.3">
      <c r="H35" s="1"/>
      <c r="I35" s="1"/>
      <c r="J35" s="1"/>
      <c r="K35" s="1"/>
    </row>
    <row r="36" spans="8:11" x14ac:dyDescent="0.3">
      <c r="H36" s="1"/>
      <c r="I36" s="1"/>
      <c r="J36" s="1"/>
      <c r="K36" s="1"/>
    </row>
    <row r="37" spans="8:11" x14ac:dyDescent="0.3">
      <c r="H37" s="1"/>
      <c r="I37" s="1"/>
      <c r="J37" s="1"/>
      <c r="K37" s="1"/>
    </row>
    <row r="38" spans="8:11" x14ac:dyDescent="0.3">
      <c r="H38" s="1"/>
      <c r="I38" s="1"/>
      <c r="J38" s="1"/>
      <c r="K38" s="1"/>
    </row>
    <row r="39" spans="8:11" x14ac:dyDescent="0.3">
      <c r="H39" s="1"/>
      <c r="I39" s="1"/>
      <c r="J39" s="1"/>
      <c r="K39" s="1"/>
    </row>
    <row r="40" spans="8:11" x14ac:dyDescent="0.3">
      <c r="H40" s="1"/>
      <c r="I40" s="1"/>
      <c r="J40" s="1"/>
      <c r="K40" s="1"/>
    </row>
    <row r="41" spans="8:11" x14ac:dyDescent="0.3">
      <c r="H41" s="1"/>
      <c r="I41" s="1"/>
      <c r="J41" s="1"/>
      <c r="K41" s="1"/>
    </row>
    <row r="42" spans="8:11" x14ac:dyDescent="0.3">
      <c r="H42" s="1"/>
      <c r="I42" s="1"/>
      <c r="J42" s="1"/>
      <c r="K42" s="1"/>
    </row>
    <row r="43" spans="8:11" x14ac:dyDescent="0.3">
      <c r="H43" s="1"/>
      <c r="I43" s="1"/>
      <c r="J43" s="1"/>
      <c r="K43" s="1"/>
    </row>
    <row r="44" spans="8:11" x14ac:dyDescent="0.3">
      <c r="H44" s="1"/>
      <c r="I44" s="1"/>
      <c r="J44" s="1"/>
      <c r="K4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16" workbookViewId="0">
      <selection activeCell="H5" sqref="H5"/>
    </sheetView>
  </sheetViews>
  <sheetFormatPr defaultRowHeight="14.4" x14ac:dyDescent="0.3"/>
  <cols>
    <col min="3" max="3" width="9.88671875" bestFit="1" customWidth="1"/>
    <col min="5" max="5" width="15" bestFit="1" customWidth="1"/>
    <col min="9" max="11" width="14.6640625" customWidth="1"/>
    <col min="14" max="14" width="11.6640625" bestFit="1" customWidth="1"/>
  </cols>
  <sheetData>
    <row r="4" spans="3:14" ht="15" thickBot="1" x14ac:dyDescent="0.35">
      <c r="C4" s="26" t="s">
        <v>150</v>
      </c>
      <c r="I4" s="27"/>
      <c r="J4" s="27"/>
      <c r="K4" s="27"/>
    </row>
    <row r="5" spans="3:14" ht="26.4" x14ac:dyDescent="0.3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3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3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3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3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3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3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3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3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3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3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3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3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3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3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3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3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3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4.4" x14ac:dyDescent="0.3"/>
  <cols>
    <col min="3" max="3" width="10.77734375" customWidth="1"/>
    <col min="4" max="4" width="8.44140625" bestFit="1" customWidth="1"/>
    <col min="5" max="5" width="14.21875" bestFit="1" customWidth="1"/>
    <col min="9" max="9" width="10.33203125" bestFit="1" customWidth="1"/>
    <col min="10" max="10" width="12.77734375" customWidth="1"/>
    <col min="11" max="11" width="12.44140625" customWidth="1"/>
    <col min="12" max="12" width="19.21875" customWidth="1"/>
  </cols>
  <sheetData>
    <row r="3" spans="3:14" ht="15" thickBot="1" x14ac:dyDescent="0.35">
      <c r="C3" s="26" t="s">
        <v>150</v>
      </c>
      <c r="I3" s="27"/>
      <c r="J3" s="27"/>
      <c r="K3" s="27"/>
    </row>
    <row r="4" spans="3:14" ht="29.55" customHeight="1" x14ac:dyDescent="0.3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3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3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2015-06-05T18:17:20Z</dcterms:created>
  <dcterms:modified xsi:type="dcterms:W3CDTF">2021-07-15T14:35:17Z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