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defaultThemeVersion="124226"/>
  <xr:revisionPtr revIDLastSave="0" documentId="13_ncr:1_{5E471425-805D-4086-B7F4-B25C01145689}" xr6:coauthVersionLast="47" xr6:coauthVersionMax="47" xr10:uidLastSave="{00000000-0000-0000-0000-000000000000}"/>
  <bookViews>
    <workbookView xWindow="-120" yWindow="-120" windowWidth="29040" windowHeight="15840" xr2:uid="{00000000-000D-0000-FFFF-FFFF00000000}"/>
  </bookViews>
  <sheets>
    <sheet name="SRV_DC_Commodities" sheetId="11" r:id="rId1"/>
    <sheet name="SRV_DC_Processes" sheetId="13" r:id="rId2"/>
    <sheet name="HP_data" sheetId="14" r:id="rId3"/>
    <sheet name="HE_data" sheetId="15" r:id="rId4"/>
  </sheets>
  <definedNames>
    <definedName name="DH_in_ex_app">HE_data!$C$8:$G$35</definedName>
    <definedName name="Elpriser">#REF!</definedName>
    <definedName name="sheet12">HE_data!$C$3</definedName>
    <definedName name="sheet52" localSheetId="2">HP_data!#REF!</definedName>
    <definedName name="sheet56">HP_data!$C$3</definedName>
    <definedName name="Varmebehov">#REF!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8" i="13" l="1"/>
  <c r="U17" i="13"/>
  <c r="U16" i="13"/>
  <c r="U15" i="13"/>
  <c r="U14" i="13"/>
  <c r="Q18" i="13"/>
  <c r="Q17" i="13"/>
  <c r="Q16" i="13"/>
  <c r="Q15" i="13"/>
  <c r="Q14" i="13"/>
  <c r="P14" i="13"/>
  <c r="P18" i="13"/>
  <c r="P17" i="13"/>
  <c r="P16" i="13"/>
  <c r="P15" i="13"/>
  <c r="S8" i="13" l="1"/>
  <c r="R8" i="13"/>
  <c r="T14" i="13"/>
  <c r="T8" i="13"/>
  <c r="Q8" i="13"/>
  <c r="P8" i="13"/>
  <c r="P13" i="13"/>
  <c r="P12" i="13"/>
  <c r="P11" i="13"/>
  <c r="P10" i="13"/>
  <c r="N9" i="13" l="1"/>
  <c r="N8" i="13" s="1"/>
  <c r="M9" i="13"/>
  <c r="M8" i="13" s="1"/>
  <c r="L9" i="13"/>
  <c r="L8" i="13" s="1"/>
  <c r="K9" i="13"/>
  <c r="K8" i="13" s="1"/>
  <c r="J9" i="13"/>
  <c r="J8" i="13" s="1"/>
  <c r="U13" i="13"/>
  <c r="U12" i="13"/>
  <c r="U11" i="13"/>
  <c r="U10" i="13"/>
  <c r="U8" i="13"/>
  <c r="B8" i="13"/>
  <c r="C8" i="13"/>
  <c r="D8" i="13"/>
  <c r="B14" i="13"/>
  <c r="C14" i="13"/>
  <c r="D14" i="13"/>
  <c r="E14" i="13"/>
</calcChain>
</file>

<file path=xl/sharedStrings.xml><?xml version="1.0" encoding="utf-8"?>
<sst xmlns="http://schemas.openxmlformats.org/spreadsheetml/2006/main" count="364" uniqueCount="266">
  <si>
    <t>~FI_T</t>
  </si>
  <si>
    <t>TechName</t>
  </si>
  <si>
    <t>TechDesc</t>
  </si>
  <si>
    <t>Comm-IN</t>
  </si>
  <si>
    <t>Comm-OUT</t>
  </si>
  <si>
    <t>Sets</t>
  </si>
  <si>
    <t>EFF</t>
  </si>
  <si>
    <t>~FI_Process</t>
  </si>
  <si>
    <t>Tact</t>
  </si>
  <si>
    <t>Tcap</t>
  </si>
  <si>
    <t>Tslvl</t>
  </si>
  <si>
    <t>PrimaryCG</t>
  </si>
  <si>
    <t>Vintage</t>
  </si>
  <si>
    <t>Technology Name</t>
  </si>
  <si>
    <t>Technology Description</t>
  </si>
  <si>
    <t>Activity Unit</t>
  </si>
  <si>
    <t>Capacity Unit</t>
  </si>
  <si>
    <t>Vintage Tracking</t>
  </si>
  <si>
    <t>\I:Technology Name</t>
  </si>
  <si>
    <t>Input Commodity</t>
  </si>
  <si>
    <t>Output Commodity</t>
  </si>
  <si>
    <t>Annual Availability Factor</t>
  </si>
  <si>
    <t>Lifetime of Process</t>
  </si>
  <si>
    <t>Capacity to Activity Factor</t>
  </si>
  <si>
    <t>Starting Year</t>
  </si>
  <si>
    <t>Investment Cost</t>
  </si>
  <si>
    <t>Fixed O&amp;M Cost</t>
  </si>
  <si>
    <t>Variable O&amp;M Cost</t>
  </si>
  <si>
    <t>*Units</t>
  </si>
  <si>
    <t>CURR</t>
  </si>
  <si>
    <t>Currency</t>
  </si>
  <si>
    <t>YEAR</t>
  </si>
  <si>
    <t>Year</t>
  </si>
  <si>
    <t>PRC_CAPACT</t>
  </si>
  <si>
    <t>Technical Efficiency</t>
  </si>
  <si>
    <t>START</t>
  </si>
  <si>
    <t>PJ</t>
  </si>
  <si>
    <t>DAYNITE</t>
  </si>
  <si>
    <t>YES</t>
  </si>
  <si>
    <t>INVCOST</t>
  </si>
  <si>
    <t>FIXOM</t>
  </si>
  <si>
    <t>VAROM</t>
  </si>
  <si>
    <t>AFA</t>
  </si>
  <si>
    <t>Years</t>
  </si>
  <si>
    <t>Technology</t>
  </si>
  <si>
    <t>Uncertainty (2050)</t>
  </si>
  <si>
    <t>Note</t>
  </si>
  <si>
    <t>Ref</t>
  </si>
  <si>
    <t>Energy/technical data</t>
  </si>
  <si>
    <t>Lower</t>
  </si>
  <si>
    <t>Upper</t>
  </si>
  <si>
    <t>Total efficiency, net (%), name plate</t>
  </si>
  <si>
    <t>Forced outage (%)</t>
  </si>
  <si>
    <t>G</t>
  </si>
  <si>
    <t>Planned outage (weeks per year)</t>
  </si>
  <si>
    <t>H</t>
  </si>
  <si>
    <t>Technical lifetime (years)</t>
  </si>
  <si>
    <t>Construction time (years)</t>
  </si>
  <si>
    <t>C</t>
  </si>
  <si>
    <t>Regulation ability</t>
  </si>
  <si>
    <t>Primary regulation (% per 30 seconds)</t>
  </si>
  <si>
    <t>D</t>
  </si>
  <si>
    <t>Secondary regulation (% per minute)</t>
  </si>
  <si>
    <t>Minimum load (% of full load)</t>
  </si>
  <si>
    <t>Warm start-up time (hours)</t>
  </si>
  <si>
    <t>Cold start-up time (hours)</t>
  </si>
  <si>
    <t>E</t>
  </si>
  <si>
    <t>Environment</t>
  </si>
  <si>
    <t>CH4 (g per GJ fuel)</t>
  </si>
  <si>
    <t>N2O (g per GJ fuel)</t>
  </si>
  <si>
    <t xml:space="preserve">Financial data                                 </t>
  </si>
  <si>
    <t>M</t>
  </si>
  <si>
    <t>F</t>
  </si>
  <si>
    <t>Technology specific data</t>
  </si>
  <si>
    <t xml:space="preserve">LIFE </t>
  </si>
  <si>
    <t>-</t>
  </si>
  <si>
    <t>PRE</t>
  </si>
  <si>
    <t>Share-I~2050</t>
  </si>
  <si>
    <t>Share-I~2030</t>
  </si>
  <si>
    <t>Share-I~2020</t>
  </si>
  <si>
    <t>Share-I~0</t>
  </si>
  <si>
    <t>Interpolation rule for Share</t>
  </si>
  <si>
    <t>~FI_Comm</t>
  </si>
  <si>
    <t>Csets</t>
  </si>
  <si>
    <t>CommName</t>
  </si>
  <si>
    <t>CommDesc</t>
  </si>
  <si>
    <t>Unit</t>
  </si>
  <si>
    <t>LimType</t>
  </si>
  <si>
    <t>CTSLvl</t>
  </si>
  <si>
    <t>PeakTS</t>
  </si>
  <si>
    <t>Ctype</t>
  </si>
  <si>
    <t>Commodity Name</t>
  </si>
  <si>
    <t>Sense of the Balance EQN.</t>
  </si>
  <si>
    <t>Timeslice Level</t>
  </si>
  <si>
    <t>Peak Monitoring</t>
  </si>
  <si>
    <t>Electricity Indicator</t>
  </si>
  <si>
    <t>NRG</t>
  </si>
  <si>
    <t>A</t>
  </si>
  <si>
    <t>B</t>
  </si>
  <si>
    <t>Particles (g per GJ fuel)</t>
  </si>
  <si>
    <t>Financial data</t>
  </si>
  <si>
    <t>Fixed layout table</t>
  </si>
  <si>
    <t>* Define the commodities used in this workbook</t>
  </si>
  <si>
    <t>Commodities</t>
  </si>
  <si>
    <t>Region</t>
  </si>
  <si>
    <t>*Commodity Set Membership</t>
  </si>
  <si>
    <t>Region Name</t>
  </si>
  <si>
    <t>Commodity Description</t>
  </si>
  <si>
    <t>ELC</t>
  </si>
  <si>
    <t>*Process Set Membership</t>
  </si>
  <si>
    <t>TimeSlice level of Process Activity</t>
  </si>
  <si>
    <t>Primary Commodity Group</t>
  </si>
  <si>
    <t>SRVELC-DC-C</t>
  </si>
  <si>
    <t>Electricity (SRV) - Data Centers - Cooling</t>
  </si>
  <si>
    <t>SRVHET-DC-LT</t>
  </si>
  <si>
    <t>Heat (SRV) - Data Centers - Low Temperature</t>
  </si>
  <si>
    <t>SRVHET-LT</t>
  </si>
  <si>
    <t>Heat (SRV) - Low Temperature</t>
  </si>
  <si>
    <t>SRVELC</t>
  </si>
  <si>
    <t>HETC</t>
  </si>
  <si>
    <t>S-DCE-CS-HP_N1</t>
  </si>
  <si>
    <t>S-DCE-CS-HE_N1</t>
  </si>
  <si>
    <t>Commercial Services - Data Centres - Heat Pump for Upgrading Excess Heat</t>
  </si>
  <si>
    <t>Commercial Services - Data Centres - Heat Exchanger for Excess Heat</t>
  </si>
  <si>
    <t>Heat pumps utilizing industrial waste heat 3 MW</t>
  </si>
  <si>
    <t>Uncertainty (2025)</t>
  </si>
  <si>
    <t>Heat generation capacity for one unit (MJ/s)</t>
  </si>
  <si>
    <t>A, A1, B, D</t>
  </si>
  <si>
    <t>1;14;15</t>
  </si>
  <si>
    <t>Total efficiency , net (%), annual average</t>
  </si>
  <si>
    <t>A, A1, C, D</t>
  </si>
  <si>
    <t>Auxiliary electricity consumption (% of heat gen)</t>
  </si>
  <si>
    <t>0.5</t>
  </si>
  <si>
    <t>1;9;10;14;15</t>
  </si>
  <si>
    <t>0.3</t>
  </si>
  <si>
    <t>E, F</t>
  </si>
  <si>
    <t>9;14;15</t>
  </si>
  <si>
    <r>
      <t>Space requirements (1000m2 per MW</t>
    </r>
    <r>
      <rPr>
        <vertAlign val="subscript"/>
        <sz val="8"/>
        <rFont val="Arial"/>
        <family val="2"/>
      </rPr>
      <t>heat</t>
    </r>
    <r>
      <rPr>
        <sz val="8"/>
        <rFont val="Arial"/>
        <family val="2"/>
      </rPr>
      <t>)</t>
    </r>
  </si>
  <si>
    <t>0.05</t>
  </si>
  <si>
    <t>0.03</t>
  </si>
  <si>
    <t>0.1</t>
  </si>
  <si>
    <t>15;18</t>
  </si>
  <si>
    <t>1;9;14;15</t>
  </si>
  <si>
    <t>G, I</t>
  </si>
  <si>
    <t>0.2</t>
  </si>
  <si>
    <t>G, H</t>
  </si>
  <si>
    <r>
      <t>SO</t>
    </r>
    <r>
      <rPr>
        <vertAlign val="subscript"/>
        <sz val="8"/>
        <rFont val="Arial"/>
        <family val="2"/>
      </rPr>
      <t>2</t>
    </r>
    <r>
      <rPr>
        <sz val="8"/>
        <rFont val="Arial"/>
        <family val="2"/>
      </rPr>
      <t xml:space="preserve"> (degree of desulphurization, %) </t>
    </r>
  </si>
  <si>
    <r>
      <t>NO</t>
    </r>
    <r>
      <rPr>
        <vertAlign val="subscript"/>
        <sz val="8"/>
        <rFont val="Arial"/>
        <family val="2"/>
      </rPr>
      <t>X</t>
    </r>
    <r>
      <rPr>
        <sz val="8"/>
        <rFont val="Arial"/>
        <family val="2"/>
      </rPr>
      <t xml:space="preserve"> (g per GJ fuel) </t>
    </r>
  </si>
  <si>
    <t>Specific investment (M€ per MJ/s)</t>
  </si>
  <si>
    <t>A,J,K,O</t>
  </si>
  <si>
    <t xml:space="preserve"> - of which equipment</t>
  </si>
  <si>
    <t xml:space="preserve"> - of which installation</t>
  </si>
  <si>
    <t xml:space="preserve"> - of which grid connection</t>
  </si>
  <si>
    <t>J</t>
  </si>
  <si>
    <t>Fixed O&amp;M (€/MJ/s/year)</t>
  </si>
  <si>
    <t>L</t>
  </si>
  <si>
    <t>Variable O&amp;M (€/MWh)</t>
  </si>
  <si>
    <t>- of which is electricity costs (€/MWh)</t>
  </si>
  <si>
    <t>D,M</t>
  </si>
  <si>
    <t>- of which is other O&amp;M costs (€/MWh)</t>
  </si>
  <si>
    <t>Startup cost (€/MJ/s/startup)</t>
  </si>
  <si>
    <t>N</t>
  </si>
  <si>
    <t>Notes</t>
  </si>
  <si>
    <t>Based on cooling water that is cooled from 25 to 15 °C. Actual development within COP optimization and reduced investment cost depends on the development in fuel and electricity prices.</t>
  </si>
  <si>
    <t>A1</t>
  </si>
  <si>
    <t xml:space="preserve">Performance data regarding ambient air and industrial waste heat are based on typical supply temperatures of decentral district heating systems with an annual average return/forward temperature of 35 °C / 70 °C (it varies over the year). It is assumed that the heat pumps only cover 85 % of the annual heat demand, meaning that the heat pumps co-produce with peak load units during the coldest periods. This mean that the forward temperature of the heat pump can be kept at around 70 °C during the coldest periods or even lowered. </t>
  </si>
  <si>
    <t>Total efficiency, net (%), name plate is at district heating temperatures of 35 °C return and 70 °C forward.</t>
  </si>
  <si>
    <t>Annual average at 85 % heat production of total demand utilizing coproduction at peak demands with reduced output temperatur from heat pump. DH temperatures are 35 °C return and 70 °C forward.</t>
  </si>
  <si>
    <t>Auxiliary electricity consumption is included in the Total efficiency. Cost for electricity is therefore not accounted for in variable O&amp;M</t>
  </si>
  <si>
    <t>Does not include tendering and regulatory approvals.</t>
  </si>
  <si>
    <t>The development within construction time will depend on future production figures and standardization of plants.</t>
  </si>
  <si>
    <t>The regulation ability will depend on the future marktes for regulation services.</t>
  </si>
  <si>
    <t>Cold start of time is starting a heat pump where stand by heating has not been applied</t>
  </si>
  <si>
    <t>I</t>
  </si>
  <si>
    <t>Operation at part load will usually increase COP but also variable O&amp;M costs</t>
  </si>
  <si>
    <t>It is assumed that heat pumps is connected with limited access like electrical boilers. Upper values regarding uncertainty assume that installations must pay for full access</t>
  </si>
  <si>
    <t>K</t>
  </si>
  <si>
    <t>Land is usually owned by the company</t>
  </si>
  <si>
    <t>O&amp;M regard the heat pump it self including auxiliary equipment, building etc. for the heat pump. The costs does not include O&amp;M for the entire district heating network, peak load or back up units, administration regarding end users etc.</t>
  </si>
  <si>
    <t>All consumption of electricity is included in the Total eff., also auxiliary electricity  consumption. Cost for electricity is therefore not accounted for in variable O&amp;M</t>
  </si>
  <si>
    <t>1/4 MWh-heat per MW is lost during startup</t>
  </si>
  <si>
    <t>O</t>
  </si>
  <si>
    <t>At district heating temperatures of 40-80 °C, the specific investment is expected to increase by 10 % as compontents must be rated for higher pressure levels</t>
  </si>
  <si>
    <t>References</t>
  </si>
  <si>
    <t>Drejebog til store varmepumpeprojekter i fjernvarmesystemet, Støchkel, Paaske, Clausen, 2017, see https://ens.dk/sites/ens.dk/files/Varme/drejebog_for_store_varmepumper.pdf</t>
  </si>
  <si>
    <t>Udredning vedrørende varmelagringsteknologier og store varmepumper til brug i fjernvarmesystemer, Sørensen, Paaske, Jacobsen, Hofmeister, 2013</t>
  </si>
  <si>
    <t>Absorption chillers and heat pumps, Keith E. Herold, Reinhard Radermacher and Sanford A. Klein, 1996</t>
  </si>
  <si>
    <t>Scandinavian Energy Group, 2015, Conversation</t>
  </si>
  <si>
    <t>Advansor, 2015, Conversation</t>
  </si>
  <si>
    <t>Hybrid Energi, 2015, Conversation</t>
  </si>
  <si>
    <t>Innoterm, 2015, Conversation</t>
  </si>
  <si>
    <t>Cronborg, 2015, Conversation</t>
  </si>
  <si>
    <t>Johnson Controls, 2019, Conversation</t>
  </si>
  <si>
    <t>Teknologisk Institut, 2015, 2019, Conversation</t>
  </si>
  <si>
    <t>Energinet.dk, 2015, Conversation</t>
  </si>
  <si>
    <t>IEA 2012, Energy Technology Perspectives, 2012</t>
  </si>
  <si>
    <t>Store varmepumper i fjernvarmen - driftserfaringer, Flørning, Carøe, Nielsen, Støchkel, 2019</t>
  </si>
  <si>
    <t>IES/Victor DST, 2019, Conversation</t>
  </si>
  <si>
    <t>PlanEnergi, 2019, practical experience from installed plants</t>
  </si>
  <si>
    <t>DMI, 2019</t>
  </si>
  <si>
    <t>Danfoss, 2019, Conversation</t>
  </si>
  <si>
    <t>Varmeværket Bjerringbro, Vejen Varmeværk, Skjern Papirfabrik, Høje Taastrup Fjernvarme, Rødkærsbro Kraftvarmeværk, Kalundborg Forsyning, Rye Kraftvarmeværk, Broager Fjernvarmeselskab, Sig Varmeværk, Fensmark Fjernvarme, Slagslunde Fjernvarme, Farum Fjernvarme, FFV Energi &amp; Miljø, Karup Varmeværk, Støvring Kraftvarmeværk, Skagen Varmeværk, Strandby Varmeværk</t>
  </si>
  <si>
    <t>Share-I~2025</t>
  </si>
  <si>
    <t>Share-I~2040</t>
  </si>
  <si>
    <t>EUR15</t>
  </si>
  <si>
    <t>GW</t>
  </si>
  <si>
    <t>MEUR/PJ</t>
  </si>
  <si>
    <t>MEUR/GW</t>
  </si>
  <si>
    <t>Indirect district heating substation - apartment complex - existing building</t>
  </si>
  <si>
    <t>year</t>
  </si>
  <si>
    <t>est</t>
  </si>
  <si>
    <t>ctrl</t>
  </si>
  <si>
    <t>lower</t>
  </si>
  <si>
    <t>upper</t>
  </si>
  <si>
    <t>note</t>
  </si>
  <si>
    <t>ref</t>
  </si>
  <si>
    <t>cat</t>
  </si>
  <si>
    <t>par</t>
  </si>
  <si>
    <t>A, H</t>
  </si>
  <si>
    <t>B, I</t>
  </si>
  <si>
    <t xml:space="preserve">Electric regulation ability   </t>
  </si>
  <si>
    <r>
      <t>SO</t>
    </r>
    <r>
      <rPr>
        <vertAlign val="subscript"/>
        <sz val="8"/>
        <color rgb="FF000000"/>
        <rFont val="Times New Roman"/>
        <family val="1"/>
      </rPr>
      <t>2</t>
    </r>
    <r>
      <rPr>
        <sz val="8"/>
        <color rgb="FF000000"/>
        <rFont val="Times New Roman"/>
        <family val="1"/>
      </rPr>
      <t xml:space="preserve"> [g/GJ_i]</t>
    </r>
  </si>
  <si>
    <t>PM2.5 [g/GJ_i]</t>
  </si>
  <si>
    <r>
      <t>NO</t>
    </r>
    <r>
      <rPr>
        <vertAlign val="subscript"/>
        <sz val="8"/>
        <color theme="1"/>
        <rFont val="Times New Roman"/>
        <family val="1"/>
      </rPr>
      <t>X</t>
    </r>
    <r>
      <rPr>
        <sz val="8"/>
        <color theme="1"/>
        <rFont val="Times New Roman"/>
        <family val="1"/>
      </rPr>
      <t xml:space="preserve"> [g/GJ_i]</t>
    </r>
  </si>
  <si>
    <t>CH4 [g/GJ_i]</t>
  </si>
  <si>
    <t>N2O [g/GJ_i]</t>
  </si>
  <si>
    <t>Nominal investment (*total) [k€/unit, 2020]</t>
  </si>
  <si>
    <t>2, 4, 7, 10</t>
  </si>
  <si>
    <t>Nominal investment (equipment) [k€/unit, 2020]</t>
  </si>
  <si>
    <t>Nominal investment (installation) [k€/unit, 2020]</t>
  </si>
  <si>
    <t>Nominal investment (additional) [k€/unit, 2020]</t>
  </si>
  <si>
    <t>C, E</t>
  </si>
  <si>
    <t>References:</t>
  </si>
  <si>
    <t>2. Communication with Gemina Termix, www.termix.dk. 2011</t>
  </si>
  <si>
    <t>4. Communication with Danfoss Redan, www.redan.danfoss.com. Technology data for individual heat production and energy transport, 2011</t>
  </si>
  <si>
    <t>7. Prices from different providers of substations, 2016</t>
  </si>
  <si>
    <t>8. Analysis conducted by COWI on the lifetime and operation and maintenance costs of district heating units, 2016</t>
  </si>
  <si>
    <t xml:space="preserve">10. Interview with market actors and web price survey, 2020 </t>
  </si>
  <si>
    <t>Notes:</t>
  </si>
  <si>
    <t xml:space="preserve">A. The generating capacity for one substation is set at the space heating capacity at typical district heating flow/return temperatures of 70°C/40°C. The size of the water heater capacity is estimated based on the number of apartments that the substation can supply with space heating. </t>
  </si>
  <si>
    <t xml:space="preserve">B. The only losses related to the district heating substation are the standby heat losses and system losses related to the cooling of the return flow. For large well-insulated substations, these are considered negligible – 100% efficiency. However, substations for single-family houses will have a heat loss during summer that cannot be considered useful. Applying best available technology, this is considered to be about 3%, resulting in 97% efficiency. </t>
  </si>
  <si>
    <t>C. Specific investment in branch pipe from the steet network to the building and in the heat meter. Lifetime for the branchpipe is estimated to be 50 years.</t>
  </si>
  <si>
    <t xml:space="preserve">D. The operation and maintenance costs are based on a maintenance check every second year, but calculated per year and per installation. </t>
  </si>
  <si>
    <t>E. Note that the branch pipe should be dimensioned for the use of hot tap water. If there is not any hot water tank, the branch pipe capacity should be higher than the capacity of the DH substation.</t>
  </si>
  <si>
    <t>F. Assuming a cost-reduction of 0.5 % p.a., which in turn is assumed equivalent to the typical improvement of mature technologies.</t>
  </si>
  <si>
    <t>G. The cost of auxiliary electricity consumption is calculated using the following electricity prices in €/MWh: 2020: 69, 2025: 85, 2030: 101, 2050: 117. These prices include production costs and transport tariffs, but not any taxes or subsidies for renewable energy.</t>
  </si>
  <si>
    <t>H. Due to the insignificant economy of scale displayed by domestic district heating substations (se section on economy of scale) the savings achieved by reducing the capacity of the substation is limited or non-existing. Hence, the investment cost is not influenced by the capacity of the substations installed.</t>
  </si>
  <si>
    <t>I. In contrast to boilers and heat pumps a district heating unit does not convert energy. Yet energy losses are still present in a district heating substation [9]. Some of these losses are included in the annual heat demand, while others are not. The efficiencies are calculated to reflect this.</t>
  </si>
  <si>
    <t>EUR20</t>
  </si>
  <si>
    <t>Source: Technology Data for heating installations (V0002). Danish Energy Agency</t>
  </si>
  <si>
    <t>Source: Technology Data - Energy Plants for Electricity and District heating generation (V0009). Danish Energy Agency</t>
  </si>
  <si>
    <t>Heat production capacity for one unit [kW_h]</t>
  </si>
  <si>
    <t>Expected share of space heating demand covered by unit [p.u.]</t>
  </si>
  <si>
    <t>Expected share of hot tap water demand covered by unit [p.u.]</t>
  </si>
  <si>
    <t>Heat efficiency (annual average, net) [p.u.]</t>
  </si>
  <si>
    <t>Auxiliary Electricity consumption [kWh_e/y]</t>
  </si>
  <si>
    <t>Technical economic lifetime [years]</t>
  </si>
  <si>
    <t>Primary regulation (per 30 seconds) [p.u.]</t>
  </si>
  <si>
    <t>Secondary regulation (per minute) [p.u.]</t>
  </si>
  <si>
    <t>Minimum load (of full load) [p.u.]</t>
  </si>
  <si>
    <t>Warm start-up time [hours]</t>
  </si>
  <si>
    <t>Cold start-up time [hours]</t>
  </si>
  <si>
    <t>Fixed O&amp;M (*total) [€/unit/y, 2020]</t>
  </si>
  <si>
    <t>Fixed O&amp;M (electricity cost) [€/unit/y, 2020]</t>
  </si>
  <si>
    <t>Fixed O&amp;M (other) [€/unit/y, 2020]</t>
  </si>
  <si>
    <t>Annual O&amp;M (time spent on manual maintenance) [hours/unit/y]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</si>
</sst>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
    <numFmt numFmtId="166" formatCode="\Te\x\t"/>
  </numFmts>
  <fonts count="30" x14ac:knownFonts="1">
    <font>
      <sz val="10"/>
      <name val="Arial"/>
    </font>
    <font>
      <b/>
      <sz val="10"/>
      <color indexed="12"/>
      <name val="Arial"/>
      <family val="2"/>
    </font>
    <font>
      <sz val="10"/>
      <name val="Arial"/>
      <family val="2"/>
    </font>
    <font>
      <sz val="14"/>
      <color indexed="9"/>
      <name val="Arial"/>
      <family val="2"/>
    </font>
    <font>
      <b/>
      <sz val="10"/>
      <name val="Arial"/>
      <family val="2"/>
    </font>
    <font>
      <sz val="10"/>
      <color indexed="9"/>
      <name val="Arial"/>
      <family val="2"/>
    </font>
    <font>
      <sz val="10"/>
      <name val="Calibri"/>
      <family val="2"/>
    </font>
    <font>
      <sz val="11"/>
      <name val="Calibri"/>
      <family val="2"/>
      <scheme val="minor"/>
    </font>
    <font>
      <b/>
      <sz val="20"/>
      <color theme="2" tint="-9.9978637043366805E-2"/>
      <name val="Arial"/>
      <family val="2"/>
    </font>
    <font>
      <sz val="12"/>
      <color theme="3"/>
      <name val="Arial"/>
      <family val="2"/>
    </font>
    <font>
      <sz val="10"/>
      <color theme="1"/>
      <name val="Arial"/>
      <family val="2"/>
    </font>
    <font>
      <sz val="8"/>
      <name val="Arial"/>
      <family val="2"/>
    </font>
    <font>
      <b/>
      <sz val="8"/>
      <name val="Arial"/>
      <family val="2"/>
    </font>
    <font>
      <sz val="8"/>
      <name val="Calibri"/>
      <family val="2"/>
      <scheme val="minor"/>
    </font>
    <font>
      <b/>
      <sz val="9"/>
      <color theme="1"/>
      <name val="Calibri"/>
      <family val="2"/>
    </font>
    <font>
      <sz val="6"/>
      <name val="Arial"/>
      <family val="2"/>
    </font>
    <font>
      <vertAlign val="subscript"/>
      <sz val="8"/>
      <name val="Arial"/>
      <family val="2"/>
    </font>
    <font>
      <b/>
      <sz val="6"/>
      <name val="Arial"/>
      <family val="2"/>
    </font>
    <font>
      <sz val="8"/>
      <color theme="1"/>
      <name val="Calibri"/>
      <family val="2"/>
      <scheme val="minor"/>
    </font>
    <font>
      <u/>
      <sz val="8"/>
      <name val="Arial"/>
      <family val="2"/>
    </font>
    <font>
      <b/>
      <sz val="8"/>
      <color rgb="FF000000"/>
      <name val="Times New Roman"/>
      <family val="1"/>
    </font>
    <font>
      <b/>
      <sz val="9"/>
      <color theme="1"/>
      <name val="Calibri"/>
      <family val="2"/>
      <scheme val="minor"/>
    </font>
    <font>
      <sz val="8"/>
      <color theme="1"/>
      <name val="Times New Roman"/>
      <family val="1"/>
    </font>
    <font>
      <sz val="8"/>
      <color rgb="FFBFBFBF"/>
      <name val="Times New Roman"/>
      <family val="1"/>
    </font>
    <font>
      <b/>
      <sz val="8"/>
      <color rgb="FFBFBFBF"/>
      <name val="Times New Roman"/>
      <family val="1"/>
    </font>
    <font>
      <b/>
      <sz val="8"/>
      <name val="Times New Roman"/>
      <family val="1"/>
    </font>
    <font>
      <sz val="8"/>
      <color rgb="FF000000"/>
      <name val="Times New Roman"/>
      <family val="1"/>
    </font>
    <font>
      <vertAlign val="subscript"/>
      <sz val="8"/>
      <color rgb="FF000000"/>
      <name val="Times New Roman"/>
      <family val="1"/>
    </font>
    <font>
      <vertAlign val="subscript"/>
      <sz val="8"/>
      <color theme="1"/>
      <name val="Times New Roman"/>
      <family val="1"/>
    </font>
    <font>
      <b/>
      <sz val="8"/>
      <color theme="1"/>
      <name val="Times New Roman"/>
      <family val="1"/>
    </font>
  </fonts>
  <fills count="9">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12"/>
        <bgColor indexed="64"/>
      </patternFill>
    </fill>
    <fill>
      <patternFill patternType="solid">
        <fgColor indexed="31"/>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bottom style="medium">
        <color indexed="64"/>
      </bottom>
      <diagonal/>
    </border>
    <border>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s>
  <cellStyleXfs count="1">
    <xf numFmtId="0" fontId="0" fillId="0" borderId="0"/>
  </cellStyleXfs>
  <cellXfs count="129">
    <xf numFmtId="0" fontId="0" fillId="0" borderId="0" xfId="0"/>
    <xf numFmtId="0" fontId="1" fillId="0" borderId="0" xfId="0" applyFont="1"/>
    <xf numFmtId="0" fontId="2" fillId="0" borderId="0" xfId="0" applyFont="1"/>
    <xf numFmtId="0" fontId="1" fillId="0" borderId="0" xfId="0" applyFont="1" applyFill="1"/>
    <xf numFmtId="0" fontId="4" fillId="2" borderId="2" xfId="0" applyFont="1" applyFill="1" applyBorder="1" applyAlignment="1">
      <alignment vertical="center"/>
    </xf>
    <xf numFmtId="0" fontId="6" fillId="5" borderId="3" xfId="0" applyFont="1" applyFill="1" applyBorder="1" applyAlignment="1">
      <alignment horizontal="center" vertical="center"/>
    </xf>
    <xf numFmtId="0" fontId="6" fillId="5" borderId="3" xfId="0" applyFont="1" applyFill="1" applyBorder="1" applyAlignment="1">
      <alignment horizontal="left"/>
    </xf>
    <xf numFmtId="0" fontId="2" fillId="0" borderId="0" xfId="0" applyFont="1" applyFill="1" applyBorder="1"/>
    <xf numFmtId="0" fontId="7" fillId="0" borderId="0" xfId="0" applyFont="1" applyFill="1"/>
    <xf numFmtId="0" fontId="0" fillId="0" borderId="0" xfId="0"/>
    <xf numFmtId="0" fontId="0" fillId="0" borderId="0" xfId="0" applyAlignment="1">
      <alignment horizontal="center"/>
    </xf>
    <xf numFmtId="0" fontId="0" fillId="0" borderId="13" xfId="0" applyBorder="1"/>
    <xf numFmtId="0" fontId="0" fillId="0" borderId="0" xfId="0" applyFill="1"/>
    <xf numFmtId="0" fontId="0" fillId="0" borderId="0" xfId="0" applyFill="1"/>
    <xf numFmtId="2" fontId="0" fillId="0" borderId="0" xfId="0" applyNumberFormat="1"/>
    <xf numFmtId="2" fontId="0" fillId="0" borderId="0" xfId="0" applyNumberFormat="1" applyFill="1"/>
    <xf numFmtId="0" fontId="4" fillId="2" borderId="2" xfId="0" applyFont="1" applyFill="1" applyBorder="1" applyAlignment="1">
      <alignment horizontal="center" vertical="center"/>
    </xf>
    <xf numFmtId="0" fontId="0" fillId="0" borderId="13" xfId="0" applyBorder="1"/>
    <xf numFmtId="2" fontId="0" fillId="0" borderId="13" xfId="0" applyNumberFormat="1" applyBorder="1"/>
    <xf numFmtId="166" fontId="1" fillId="0" borderId="0" xfId="0" applyNumberFormat="1" applyFont="1"/>
    <xf numFmtId="166" fontId="0" fillId="0" borderId="0" xfId="0" applyNumberFormat="1"/>
    <xf numFmtId="166" fontId="4" fillId="2" borderId="1" xfId="0" applyNumberFormat="1" applyFont="1" applyFill="1" applyBorder="1"/>
    <xf numFmtId="166" fontId="2" fillId="3" borderId="4" xfId="0" applyNumberFormat="1" applyFont="1" applyFill="1" applyBorder="1" applyAlignment="1">
      <alignment horizontal="left" wrapText="1"/>
    </xf>
    <xf numFmtId="0" fontId="4" fillId="2" borderId="2" xfId="0" applyFont="1" applyFill="1" applyBorder="1" applyAlignment="1">
      <alignment vertical="center" wrapText="1"/>
    </xf>
    <xf numFmtId="2" fontId="0" fillId="0" borderId="0" xfId="0" applyNumberFormat="1" applyBorder="1"/>
    <xf numFmtId="0" fontId="0" fillId="0" borderId="13" xfId="0" applyBorder="1" applyAlignment="1">
      <alignment horizontal="center"/>
    </xf>
    <xf numFmtId="0" fontId="0" fillId="0" borderId="13" xfId="0" applyFill="1" applyBorder="1"/>
    <xf numFmtId="1" fontId="0" fillId="0" borderId="0" xfId="0" applyNumberFormat="1" applyFill="1"/>
    <xf numFmtId="1" fontId="0" fillId="0" borderId="0" xfId="0" applyNumberFormat="1" applyBorder="1"/>
    <xf numFmtId="0" fontId="0" fillId="0" borderId="0" xfId="0" applyFill="1" applyBorder="1" applyAlignment="1">
      <alignment horizontal="center"/>
    </xf>
    <xf numFmtId="0" fontId="0" fillId="0" borderId="0" xfId="0"/>
    <xf numFmtId="0" fontId="0" fillId="0" borderId="0" xfId="0" applyFill="1" applyBorder="1"/>
    <xf numFmtId="0" fontId="0" fillId="0" borderId="0" xfId="0"/>
    <xf numFmtId="0" fontId="0" fillId="0" borderId="0" xfId="0" applyFill="1" applyBorder="1"/>
    <xf numFmtId="0" fontId="8" fillId="0" borderId="0" xfId="0" applyFont="1"/>
    <xf numFmtId="0" fontId="9" fillId="0" borderId="0" xfId="0" applyFont="1"/>
    <xf numFmtId="166" fontId="3" fillId="4" borderId="0" xfId="0" applyNumberFormat="1" applyFont="1" applyFill="1"/>
    <xf numFmtId="166" fontId="5" fillId="4" borderId="0" xfId="0" applyNumberFormat="1" applyFont="1" applyFill="1"/>
    <xf numFmtId="166" fontId="2" fillId="0" borderId="0" xfId="0" applyNumberFormat="1" applyFont="1"/>
    <xf numFmtId="166" fontId="4" fillId="2" borderId="2" xfId="0" applyNumberFormat="1" applyFont="1" applyFill="1" applyBorder="1"/>
    <xf numFmtId="166" fontId="4" fillId="2" borderId="2" xfId="0" applyNumberFormat="1" applyFont="1" applyFill="1" applyBorder="1" applyAlignment="1">
      <alignment horizontal="left"/>
    </xf>
    <xf numFmtId="166" fontId="2" fillId="3" borderId="3" xfId="0" applyNumberFormat="1" applyFont="1" applyFill="1" applyBorder="1" applyAlignment="1">
      <alignment horizontal="left" wrapText="1"/>
    </xf>
    <xf numFmtId="166" fontId="2" fillId="7" borderId="0" xfId="0" applyNumberFormat="1" applyFont="1" applyFill="1"/>
    <xf numFmtId="166" fontId="10" fillId="0" borderId="0" xfId="0" applyNumberFormat="1" applyFont="1"/>
    <xf numFmtId="166" fontId="2" fillId="0" borderId="0" xfId="0" applyNumberFormat="1" applyFont="1"/>
    <xf numFmtId="166" fontId="2" fillId="0" borderId="0" xfId="0" applyNumberFormat="1" applyFont="1" applyFill="1"/>
    <xf numFmtId="0" fontId="10" fillId="0" borderId="0" xfId="0" applyFont="1"/>
    <xf numFmtId="166" fontId="10" fillId="0" borderId="0" xfId="0" applyNumberFormat="1" applyFont="1" applyFill="1" applyBorder="1"/>
    <xf numFmtId="0" fontId="2" fillId="0" borderId="0" xfId="0" applyFont="1" applyAlignment="1">
      <alignment vertical="center"/>
    </xf>
    <xf numFmtId="166" fontId="4" fillId="2" borderId="1" xfId="0" applyNumberFormat="1" applyFont="1" applyFill="1" applyBorder="1" applyAlignment="1">
      <alignment vertical="center"/>
    </xf>
    <xf numFmtId="0" fontId="2" fillId="3" borderId="3" xfId="0" applyFont="1" applyFill="1" applyBorder="1" applyAlignment="1">
      <alignment horizontal="center" vertical="center" wrapText="1"/>
    </xf>
    <xf numFmtId="0" fontId="0" fillId="0" borderId="0" xfId="0" applyAlignment="1">
      <alignment vertical="center"/>
    </xf>
    <xf numFmtId="166" fontId="2" fillId="3" borderId="4" xfId="0" applyNumberFormat="1" applyFont="1" applyFill="1" applyBorder="1" applyAlignment="1">
      <alignment horizontal="left" vertical="center" wrapText="1"/>
    </xf>
    <xf numFmtId="0" fontId="11" fillId="0" borderId="0" xfId="0" applyFont="1"/>
    <xf numFmtId="0" fontId="12" fillId="0" borderId="0" xfId="0" applyFont="1"/>
    <xf numFmtId="0" fontId="13" fillId="0" borderId="0" xfId="0" applyFont="1"/>
    <xf numFmtId="0" fontId="11" fillId="6" borderId="0" xfId="0" applyFont="1" applyFill="1"/>
    <xf numFmtId="0" fontId="12" fillId="6" borderId="6" xfId="0" applyFont="1" applyFill="1" applyBorder="1" applyAlignment="1">
      <alignment vertical="top" wrapText="1"/>
    </xf>
    <xf numFmtId="0" fontId="11" fillId="6" borderId="9" xfId="0" applyFont="1" applyFill="1" applyBorder="1" applyAlignment="1">
      <alignment vertical="top" wrapText="1"/>
    </xf>
    <xf numFmtId="0" fontId="12" fillId="6" borderId="10" xfId="0" applyFont="1" applyFill="1" applyBorder="1" applyAlignment="1">
      <alignment horizontal="center" vertical="top" wrapText="1"/>
    </xf>
    <xf numFmtId="0" fontId="12" fillId="6" borderId="7" xfId="0" applyFont="1" applyFill="1" applyBorder="1" applyAlignment="1">
      <alignment vertical="top" wrapText="1"/>
    </xf>
    <xf numFmtId="0" fontId="12" fillId="6" borderId="1" xfId="0" applyFont="1" applyFill="1" applyBorder="1" applyAlignment="1">
      <alignment vertical="top" wrapText="1"/>
    </xf>
    <xf numFmtId="0" fontId="12" fillId="6" borderId="1" xfId="0" applyFont="1" applyFill="1" applyBorder="1" applyAlignment="1">
      <alignment horizontal="center" vertical="top" wrapText="1"/>
    </xf>
    <xf numFmtId="0" fontId="12" fillId="6" borderId="8" xfId="0" applyFont="1" applyFill="1" applyBorder="1" applyAlignment="1">
      <alignment vertical="top" wrapText="1"/>
    </xf>
    <xf numFmtId="0" fontId="11" fillId="6" borderId="6" xfId="0" applyFont="1" applyFill="1" applyBorder="1" applyAlignment="1">
      <alignment vertical="top" wrapText="1"/>
    </xf>
    <xf numFmtId="0" fontId="11" fillId="6" borderId="7" xfId="0" applyFont="1" applyFill="1" applyBorder="1" applyAlignment="1">
      <alignment horizontal="center" vertical="center" wrapText="1"/>
    </xf>
    <xf numFmtId="0" fontId="13" fillId="6" borderId="6" xfId="0" applyFont="1" applyFill="1" applyBorder="1" applyAlignment="1">
      <alignment horizontal="center" vertical="top" wrapText="1"/>
    </xf>
    <xf numFmtId="0" fontId="13" fillId="6" borderId="10" xfId="0" applyFont="1" applyFill="1" applyBorder="1" applyAlignment="1">
      <alignment horizontal="center" vertical="top" wrapText="1"/>
    </xf>
    <xf numFmtId="0" fontId="15" fillId="6" borderId="10" xfId="0" applyFont="1" applyFill="1" applyBorder="1" applyAlignment="1">
      <alignment horizontal="center" vertical="top" wrapText="1"/>
    </xf>
    <xf numFmtId="0" fontId="11" fillId="6" borderId="10" xfId="0" applyFont="1" applyFill="1" applyBorder="1" applyAlignment="1">
      <alignment horizontal="center" vertical="top" wrapText="1"/>
    </xf>
    <xf numFmtId="0" fontId="11" fillId="6" borderId="5" xfId="0" applyFont="1" applyFill="1" applyBorder="1" applyAlignment="1">
      <alignment horizontal="center" vertical="top" wrapText="1"/>
    </xf>
    <xf numFmtId="0" fontId="15" fillId="6" borderId="5" xfId="0" applyFont="1" applyFill="1" applyBorder="1" applyAlignment="1">
      <alignment horizontal="center" vertical="top" wrapText="1"/>
    </xf>
    <xf numFmtId="0" fontId="11" fillId="6" borderId="9" xfId="0" applyFont="1" applyFill="1" applyBorder="1" applyAlignment="1">
      <alignment horizontal="center" vertical="top" wrapText="1"/>
    </xf>
    <xf numFmtId="0" fontId="11" fillId="6" borderId="12" xfId="0" applyFont="1" applyFill="1" applyBorder="1" applyAlignment="1">
      <alignment vertical="top" wrapText="1"/>
    </xf>
    <xf numFmtId="0" fontId="11" fillId="6" borderId="6" xfId="0" applyFont="1" applyFill="1" applyBorder="1" applyAlignment="1">
      <alignment horizontal="center" vertical="top" wrapText="1"/>
    </xf>
    <xf numFmtId="0" fontId="15" fillId="6" borderId="6" xfId="0" applyFont="1" applyFill="1" applyBorder="1" applyAlignment="1">
      <alignment horizontal="center" vertical="top" wrapText="1"/>
    </xf>
    <xf numFmtId="1" fontId="11" fillId="6" borderId="6" xfId="0" applyNumberFormat="1" applyFont="1" applyFill="1" applyBorder="1" applyAlignment="1">
      <alignment horizontal="center" vertical="top" wrapText="1"/>
    </xf>
    <xf numFmtId="0" fontId="11" fillId="6" borderId="11" xfId="0" applyFont="1" applyFill="1" applyBorder="1" applyAlignment="1">
      <alignment vertical="top" wrapText="1"/>
    </xf>
    <xf numFmtId="0" fontId="17" fillId="6" borderId="1" xfId="0" applyFont="1" applyFill="1" applyBorder="1" applyAlignment="1">
      <alignment vertical="top" wrapText="1"/>
    </xf>
    <xf numFmtId="0" fontId="11" fillId="6" borderId="10" xfId="0" quotePrefix="1" applyFont="1" applyFill="1" applyBorder="1" applyAlignment="1">
      <alignment horizontal="center" vertical="top" wrapText="1"/>
    </xf>
    <xf numFmtId="165" fontId="11" fillId="6" borderId="10" xfId="0" applyNumberFormat="1" applyFont="1" applyFill="1" applyBorder="1" applyAlignment="1">
      <alignment horizontal="center" vertical="top" wrapText="1"/>
    </xf>
    <xf numFmtId="165" fontId="15" fillId="6" borderId="10" xfId="0" applyNumberFormat="1" applyFont="1" applyFill="1" applyBorder="1" applyAlignment="1">
      <alignment horizontal="center" vertical="top" wrapText="1"/>
    </xf>
    <xf numFmtId="2" fontId="11" fillId="6" borderId="10" xfId="0" applyNumberFormat="1" applyFont="1" applyFill="1" applyBorder="1" applyAlignment="1">
      <alignment horizontal="center" vertical="top" wrapText="1"/>
    </xf>
    <xf numFmtId="49" fontId="11" fillId="6" borderId="9" xfId="0" applyNumberFormat="1" applyFont="1" applyFill="1" applyBorder="1" applyAlignment="1">
      <alignment vertical="center" wrapText="1"/>
    </xf>
    <xf numFmtId="0" fontId="11" fillId="6" borderId="0" xfId="0" applyFont="1" applyFill="1" applyAlignment="1">
      <alignment vertical="top" wrapText="1"/>
    </xf>
    <xf numFmtId="0" fontId="11" fillId="6" borderId="0" xfId="0" quotePrefix="1" applyFont="1" applyFill="1" applyAlignment="1">
      <alignment horizontal="center" vertical="top" wrapText="1"/>
    </xf>
    <xf numFmtId="0" fontId="11" fillId="6" borderId="0" xfId="0" applyFont="1" applyFill="1" applyAlignment="1">
      <alignment horizontal="center" vertical="top" wrapText="1"/>
    </xf>
    <xf numFmtId="0" fontId="12" fillId="6" borderId="0" xfId="0" applyFont="1" applyFill="1"/>
    <xf numFmtId="0" fontId="11" fillId="6" borderId="0" xfId="0" applyFont="1" applyFill="1" applyAlignment="1">
      <alignment horizontal="left" vertical="center"/>
    </xf>
    <xf numFmtId="0" fontId="11" fillId="0" borderId="0" xfId="0" applyFont="1" applyAlignment="1">
      <alignment vertical="center"/>
    </xf>
    <xf numFmtId="0" fontId="11" fillId="6" borderId="0" xfId="0" applyFont="1" applyFill="1" applyAlignment="1">
      <alignment horizontal="left"/>
    </xf>
    <xf numFmtId="0" fontId="11" fillId="6" borderId="0" xfId="0" applyFont="1" applyFill="1" applyAlignment="1">
      <alignment vertical="justify"/>
    </xf>
    <xf numFmtId="0" fontId="11" fillId="6" borderId="0" xfId="0" applyFont="1" applyFill="1" applyAlignment="1">
      <alignment vertical="top"/>
    </xf>
    <xf numFmtId="0" fontId="18" fillId="0" borderId="0" xfId="0" applyFont="1"/>
    <xf numFmtId="0" fontId="13" fillId="6" borderId="0" xfId="0" applyFont="1" applyFill="1" applyAlignment="1">
      <alignment vertical="top"/>
    </xf>
    <xf numFmtId="0" fontId="19" fillId="6" borderId="0" xfId="0" applyFont="1" applyFill="1" applyAlignment="1" applyProtection="1">
      <alignment vertical="top" wrapText="1"/>
    </xf>
    <xf numFmtId="0" fontId="11" fillId="0" borderId="0" xfId="0" applyFont="1" applyAlignment="1">
      <alignment vertical="top" wrapText="1"/>
    </xf>
    <xf numFmtId="0" fontId="11" fillId="0" borderId="0" xfId="0" applyFont="1" applyAlignment="1">
      <alignment vertical="top"/>
    </xf>
    <xf numFmtId="165" fontId="11" fillId="0" borderId="0" xfId="0" applyNumberFormat="1" applyFont="1"/>
    <xf numFmtId="2" fontId="11" fillId="0" borderId="0" xfId="0" applyNumberFormat="1" applyFont="1"/>
    <xf numFmtId="0" fontId="22" fillId="0" borderId="0" xfId="0" applyFont="1"/>
    <xf numFmtId="0" fontId="20" fillId="8" borderId="0" xfId="0" applyFont="1" applyFill="1" applyAlignment="1">
      <alignment horizontal="center" vertical="center"/>
    </xf>
    <xf numFmtId="0" fontId="25" fillId="8" borderId="0" xfId="0" applyFont="1" applyFill="1" applyAlignment="1">
      <alignment horizontal="center" vertical="center"/>
    </xf>
    <xf numFmtId="0" fontId="23" fillId="8" borderId="0" xfId="0" applyFont="1" applyFill="1" applyAlignment="1">
      <alignment horizontal="left" vertical="center"/>
    </xf>
    <xf numFmtId="0" fontId="20" fillId="0" borderId="0" xfId="0" applyFont="1" applyAlignment="1">
      <alignment vertical="center"/>
    </xf>
    <xf numFmtId="0" fontId="22" fillId="0" borderId="0" xfId="0" applyFont="1" applyAlignment="1">
      <alignment vertical="center"/>
    </xf>
    <xf numFmtId="0" fontId="26" fillId="0" borderId="0" xfId="0" applyFont="1" applyAlignment="1">
      <alignment horizontal="left" vertical="center"/>
    </xf>
    <xf numFmtId="0" fontId="26" fillId="0" borderId="0" xfId="0" applyFont="1" applyAlignment="1">
      <alignment horizontal="center" vertical="center"/>
    </xf>
    <xf numFmtId="0" fontId="22" fillId="0" borderId="0" xfId="0" applyFont="1" applyAlignment="1">
      <alignment horizontal="center"/>
    </xf>
    <xf numFmtId="0" fontId="20" fillId="0" borderId="0" xfId="0" applyFont="1" applyAlignment="1">
      <alignment horizontal="center" vertical="center"/>
    </xf>
    <xf numFmtId="0" fontId="22" fillId="0" borderId="0" xfId="0" applyFont="1" applyAlignment="1">
      <alignment horizontal="center" vertical="center"/>
    </xf>
    <xf numFmtId="0" fontId="22" fillId="0" borderId="0" xfId="0" applyFont="1" applyAlignment="1">
      <alignment horizontal="left" vertical="center"/>
    </xf>
    <xf numFmtId="2" fontId="22" fillId="0" borderId="0" xfId="0" applyNumberFormat="1" applyFont="1" applyAlignment="1">
      <alignment horizontal="center"/>
    </xf>
    <xf numFmtId="1" fontId="26" fillId="0" borderId="0" xfId="0" applyNumberFormat="1" applyFont="1" applyAlignment="1">
      <alignment horizontal="center" vertical="center"/>
    </xf>
    <xf numFmtId="165" fontId="26" fillId="0" borderId="0" xfId="0" applyNumberFormat="1" applyFont="1" applyAlignment="1">
      <alignment horizontal="center" vertical="center"/>
    </xf>
    <xf numFmtId="165" fontId="22" fillId="0" borderId="0" xfId="0" applyNumberFormat="1" applyFont="1" applyAlignment="1">
      <alignment horizontal="center"/>
    </xf>
    <xf numFmtId="0" fontId="20" fillId="0" borderId="0" xfId="0" applyFont="1" applyAlignment="1">
      <alignment horizontal="left" vertical="center"/>
    </xf>
    <xf numFmtId="0" fontId="29" fillId="0" borderId="0" xfId="0" applyFont="1" applyAlignment="1">
      <alignment horizontal="left"/>
    </xf>
    <xf numFmtId="0" fontId="11" fillId="6" borderId="0" xfId="0" applyFont="1" applyFill="1" applyAlignment="1">
      <alignment horizontal="left" vertical="center"/>
    </xf>
    <xf numFmtId="0" fontId="14" fillId="6" borderId="7" xfId="0" applyFont="1" applyFill="1" applyBorder="1" applyAlignment="1" applyProtection="1">
      <alignment horizontal="center" vertical="distributed"/>
    </xf>
    <xf numFmtId="0" fontId="14" fillId="6" borderId="1" xfId="0" applyFont="1" applyFill="1" applyBorder="1" applyAlignment="1" applyProtection="1">
      <alignment horizontal="center" vertical="distributed"/>
    </xf>
    <xf numFmtId="0" fontId="14" fillId="6" borderId="8" xfId="0" applyFont="1" applyFill="1" applyBorder="1" applyAlignment="1" applyProtection="1">
      <alignment horizontal="center" vertical="distributed"/>
    </xf>
    <xf numFmtId="0" fontId="12" fillId="6" borderId="7" xfId="0" applyFont="1" applyFill="1" applyBorder="1" applyAlignment="1">
      <alignment horizontal="center" vertical="distributed"/>
    </xf>
    <xf numFmtId="0" fontId="12" fillId="6" borderId="8" xfId="0" applyFont="1" applyFill="1" applyBorder="1" applyAlignment="1">
      <alignment horizontal="center" vertical="distributed"/>
    </xf>
    <xf numFmtId="0" fontId="20" fillId="8" borderId="0" xfId="0" applyFont="1" applyFill="1" applyAlignment="1">
      <alignment horizontal="left" vertical="center"/>
    </xf>
    <xf numFmtId="0" fontId="21" fillId="8" borderId="0" xfId="0" applyFont="1" applyFill="1" applyBorder="1" applyAlignment="1">
      <alignment horizontal="center" vertical="center"/>
    </xf>
    <xf numFmtId="0" fontId="20" fillId="8" borderId="0" xfId="0" applyFont="1" applyFill="1" applyAlignment="1">
      <alignment horizontal="center" vertical="center"/>
    </xf>
    <xf numFmtId="0" fontId="23" fillId="8" borderId="0" xfId="0" applyFont="1" applyFill="1" applyAlignment="1">
      <alignment horizontal="left" vertical="center"/>
    </xf>
    <xf numFmtId="0" fontId="24" fillId="8" borderId="0" xfId="0" applyFont="1" applyFill="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B1:J12"/>
  <sheetViews>
    <sheetView tabSelected="1" zoomScaleNormal="100" workbookViewId="0">
      <selection activeCell="E23" sqref="E23"/>
    </sheetView>
  </sheetViews>
  <sheetFormatPr defaultRowHeight="12.75" x14ac:dyDescent="0.2"/>
  <cols>
    <col min="1" max="1" width="2.85546875" customWidth="1"/>
    <col min="2" max="2" width="15.5703125" customWidth="1"/>
    <col min="3" max="3" width="19.42578125" customWidth="1"/>
    <col min="4" max="4" width="14.140625" customWidth="1"/>
    <col min="5" max="5" width="49.140625" customWidth="1"/>
    <col min="6" max="6" width="9.5703125" bestFit="1" customWidth="1"/>
    <col min="7" max="7" width="11.42578125" bestFit="1" customWidth="1"/>
    <col min="8" max="8" width="12" customWidth="1"/>
    <col min="9" max="9" width="12.140625" customWidth="1"/>
    <col min="10" max="10" width="10.140625" customWidth="1"/>
    <col min="11" max="11" width="7.42578125" bestFit="1" customWidth="1"/>
    <col min="12" max="13" width="10.85546875" bestFit="1" customWidth="1"/>
  </cols>
  <sheetData>
    <row r="1" spans="2:10" ht="21.75" customHeight="1" x14ac:dyDescent="0.4">
      <c r="B1" s="34" t="s">
        <v>101</v>
      </c>
      <c r="C1" s="34"/>
    </row>
    <row r="4" spans="2:10" ht="15" x14ac:dyDescent="0.2">
      <c r="B4" s="35" t="s">
        <v>102</v>
      </c>
      <c r="C4" s="35"/>
    </row>
    <row r="6" spans="2:10" ht="18" x14ac:dyDescent="0.25">
      <c r="B6" s="36" t="s">
        <v>103</v>
      </c>
      <c r="C6" s="36"/>
      <c r="D6" s="37"/>
      <c r="E6" s="38"/>
      <c r="F6" s="38"/>
      <c r="G6" s="38"/>
      <c r="H6" s="38"/>
      <c r="I6" s="38"/>
      <c r="J6" s="38"/>
    </row>
    <row r="7" spans="2:10" ht="17.25" customHeight="1" x14ac:dyDescent="0.2">
      <c r="B7" s="19" t="s">
        <v>82</v>
      </c>
      <c r="C7" s="19"/>
      <c r="D7" s="38"/>
      <c r="E7" s="38"/>
      <c r="F7" s="38"/>
      <c r="G7" s="38"/>
      <c r="H7" s="38"/>
      <c r="I7" s="38"/>
      <c r="J7" s="38"/>
    </row>
    <row r="8" spans="2:10" ht="18" customHeight="1" x14ac:dyDescent="0.2">
      <c r="B8" s="39" t="s">
        <v>83</v>
      </c>
      <c r="C8" s="21" t="s">
        <v>104</v>
      </c>
      <c r="D8" s="39" t="s">
        <v>84</v>
      </c>
      <c r="E8" s="39" t="s">
        <v>85</v>
      </c>
      <c r="F8" s="40" t="s">
        <v>86</v>
      </c>
      <c r="G8" s="40" t="s">
        <v>87</v>
      </c>
      <c r="H8" s="40" t="s">
        <v>88</v>
      </c>
      <c r="I8" s="40" t="s">
        <v>89</v>
      </c>
      <c r="J8" s="40" t="s">
        <v>90</v>
      </c>
    </row>
    <row r="9" spans="2:10" ht="39" thickBot="1" x14ac:dyDescent="0.25">
      <c r="B9" s="41" t="s">
        <v>105</v>
      </c>
      <c r="C9" s="22" t="s">
        <v>106</v>
      </c>
      <c r="D9" s="41" t="s">
        <v>91</v>
      </c>
      <c r="E9" s="41" t="s">
        <v>107</v>
      </c>
      <c r="F9" s="41" t="s">
        <v>86</v>
      </c>
      <c r="G9" s="41" t="s">
        <v>92</v>
      </c>
      <c r="H9" s="41" t="s">
        <v>93</v>
      </c>
      <c r="I9" s="41" t="s">
        <v>94</v>
      </c>
      <c r="J9" s="41" t="s">
        <v>95</v>
      </c>
    </row>
    <row r="10" spans="2:10" x14ac:dyDescent="0.2">
      <c r="B10" s="42" t="s">
        <v>96</v>
      </c>
      <c r="C10" s="42"/>
      <c r="D10" s="42" t="s">
        <v>112</v>
      </c>
      <c r="E10" s="42" t="s">
        <v>113</v>
      </c>
      <c r="F10" s="42" t="s">
        <v>36</v>
      </c>
      <c r="G10" s="42"/>
      <c r="H10" s="42" t="s">
        <v>37</v>
      </c>
      <c r="I10" s="42"/>
      <c r="J10" s="42" t="s">
        <v>108</v>
      </c>
    </row>
    <row r="11" spans="2:10" x14ac:dyDescent="0.2">
      <c r="B11" s="42"/>
      <c r="C11" s="42"/>
      <c r="D11" s="42" t="s">
        <v>114</v>
      </c>
      <c r="E11" s="42" t="s">
        <v>115</v>
      </c>
      <c r="F11" s="42" t="s">
        <v>36</v>
      </c>
      <c r="G11" s="42"/>
      <c r="H11" s="42" t="s">
        <v>37</v>
      </c>
      <c r="I11" s="42"/>
      <c r="J11" s="42"/>
    </row>
    <row r="12" spans="2:10" x14ac:dyDescent="0.2">
      <c r="B12" s="46" t="s">
        <v>96</v>
      </c>
      <c r="C12" s="2"/>
      <c r="D12" s="47" t="s">
        <v>116</v>
      </c>
      <c r="E12" s="47" t="s">
        <v>117</v>
      </c>
      <c r="F12" s="43" t="s">
        <v>36</v>
      </c>
      <c r="G12" s="46"/>
      <c r="H12" s="46" t="s">
        <v>37</v>
      </c>
      <c r="I12" s="46"/>
      <c r="J12" s="2"/>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B3:AE18"/>
  <sheetViews>
    <sheetView zoomScaleNormal="100" workbookViewId="0">
      <selection activeCell="G25" sqref="G25"/>
    </sheetView>
  </sheetViews>
  <sheetFormatPr defaultRowHeight="12.75" x14ac:dyDescent="0.2"/>
  <cols>
    <col min="1" max="1" width="5.85546875" customWidth="1"/>
    <col min="2" max="2" width="15.5703125" customWidth="1"/>
    <col min="3" max="3" width="60.5703125" bestFit="1" customWidth="1"/>
    <col min="4" max="4" width="12" bestFit="1" customWidth="1"/>
    <col min="5" max="5" width="11.85546875" customWidth="1"/>
    <col min="6" max="6" width="13.85546875" bestFit="1" customWidth="1"/>
    <col min="7" max="7" width="13.42578125" customWidth="1"/>
    <col min="8" max="8" width="14.42578125" customWidth="1"/>
    <col min="9" max="9" width="14.140625" bestFit="1" customWidth="1"/>
    <col min="10" max="12" width="12" bestFit="1" customWidth="1"/>
    <col min="13" max="13" width="12" customWidth="1"/>
    <col min="14" max="14" width="12" bestFit="1" customWidth="1"/>
    <col min="15" max="15" width="11.7109375" bestFit="1" customWidth="1"/>
    <col min="16" max="16" width="9.5703125" bestFit="1" customWidth="1"/>
    <col min="17" max="17" width="14.140625" bestFit="1" customWidth="1"/>
    <col min="18" max="18" width="9.140625" bestFit="1" customWidth="1"/>
    <col min="19" max="19" width="14.85546875" customWidth="1"/>
    <col min="20" max="20" width="13.28515625" bestFit="1" customWidth="1"/>
    <col min="21" max="21" width="9" bestFit="1" customWidth="1"/>
    <col min="23" max="23" width="11.5703125" bestFit="1" customWidth="1"/>
    <col min="24" max="24" width="15.85546875" bestFit="1" customWidth="1"/>
    <col min="25" max="25" width="20.42578125" customWidth="1"/>
    <col min="26" max="26" width="64.7109375" bestFit="1" customWidth="1"/>
    <col min="29" max="29" width="16.28515625" customWidth="1"/>
    <col min="30" max="30" width="16.5703125" customWidth="1"/>
    <col min="31" max="31" width="9.28515625" customWidth="1"/>
  </cols>
  <sheetData>
    <row r="3" spans="2:31" x14ac:dyDescent="0.2">
      <c r="W3" s="20"/>
      <c r="X3" s="20"/>
      <c r="Y3" s="20"/>
      <c r="Z3" s="20"/>
      <c r="AA3" s="20"/>
      <c r="AB3" s="20"/>
      <c r="AC3" s="20"/>
      <c r="AD3" s="20"/>
    </row>
    <row r="4" spans="2:31" x14ac:dyDescent="0.2">
      <c r="G4" s="3" t="s">
        <v>0</v>
      </c>
      <c r="I4" s="1"/>
      <c r="J4" s="1"/>
      <c r="K4" s="1"/>
      <c r="L4" s="1"/>
      <c r="M4" s="1"/>
      <c r="N4" s="1"/>
      <c r="O4" s="1"/>
      <c r="P4" s="2"/>
      <c r="W4" s="19" t="s">
        <v>7</v>
      </c>
      <c r="X4" s="19"/>
      <c r="Y4" s="20"/>
      <c r="Z4" s="20"/>
      <c r="AA4" s="20"/>
      <c r="AB4" s="20"/>
      <c r="AC4" s="20"/>
      <c r="AD4" s="20"/>
      <c r="AE4" s="20"/>
    </row>
    <row r="5" spans="2:31" s="2" customFormat="1" ht="25.5" x14ac:dyDescent="0.2">
      <c r="B5" s="4" t="s">
        <v>1</v>
      </c>
      <c r="C5" s="4" t="s">
        <v>2</v>
      </c>
      <c r="D5" s="4" t="s">
        <v>3</v>
      </c>
      <c r="E5" s="4" t="s">
        <v>4</v>
      </c>
      <c r="F5" s="4" t="s">
        <v>31</v>
      </c>
      <c r="G5" s="4" t="s">
        <v>29</v>
      </c>
      <c r="H5" s="16" t="s">
        <v>35</v>
      </c>
      <c r="I5" s="16" t="s">
        <v>6</v>
      </c>
      <c r="J5" s="23" t="s">
        <v>79</v>
      </c>
      <c r="K5" s="23" t="s">
        <v>202</v>
      </c>
      <c r="L5" s="23" t="s">
        <v>78</v>
      </c>
      <c r="M5" s="23" t="s">
        <v>203</v>
      </c>
      <c r="N5" s="23" t="s">
        <v>77</v>
      </c>
      <c r="O5" s="23" t="s">
        <v>80</v>
      </c>
      <c r="P5" s="16" t="s">
        <v>39</v>
      </c>
      <c r="Q5" s="16" t="s">
        <v>40</v>
      </c>
      <c r="R5" s="16" t="s">
        <v>41</v>
      </c>
      <c r="S5" s="16" t="s">
        <v>42</v>
      </c>
      <c r="T5" s="4" t="s">
        <v>33</v>
      </c>
      <c r="U5" s="16" t="s">
        <v>74</v>
      </c>
      <c r="V5" s="48"/>
      <c r="W5" s="49" t="s">
        <v>5</v>
      </c>
      <c r="X5" s="49" t="s">
        <v>104</v>
      </c>
      <c r="Y5" s="49" t="s">
        <v>1</v>
      </c>
      <c r="Z5" s="49" t="s">
        <v>2</v>
      </c>
      <c r="AA5" s="49" t="s">
        <v>8</v>
      </c>
      <c r="AB5" s="49" t="s">
        <v>9</v>
      </c>
      <c r="AC5" s="49" t="s">
        <v>10</v>
      </c>
      <c r="AD5" s="49" t="s">
        <v>11</v>
      </c>
      <c r="AE5" s="49" t="s">
        <v>12</v>
      </c>
    </row>
    <row r="6" spans="2:31" ht="39" thickBot="1" x14ac:dyDescent="0.25">
      <c r="B6" s="50" t="s">
        <v>18</v>
      </c>
      <c r="C6" s="50" t="s">
        <v>14</v>
      </c>
      <c r="D6" s="50" t="s">
        <v>19</v>
      </c>
      <c r="E6" s="50" t="s">
        <v>20</v>
      </c>
      <c r="F6" s="50" t="s">
        <v>32</v>
      </c>
      <c r="G6" s="50" t="s">
        <v>30</v>
      </c>
      <c r="H6" s="50" t="s">
        <v>24</v>
      </c>
      <c r="I6" s="50" t="s">
        <v>34</v>
      </c>
      <c r="J6" s="50"/>
      <c r="K6" s="50"/>
      <c r="L6" s="50"/>
      <c r="M6" s="50"/>
      <c r="N6" s="50"/>
      <c r="O6" s="50" t="s">
        <v>81</v>
      </c>
      <c r="P6" s="50" t="s">
        <v>25</v>
      </c>
      <c r="Q6" s="50" t="s">
        <v>26</v>
      </c>
      <c r="R6" s="50" t="s">
        <v>27</v>
      </c>
      <c r="S6" s="50" t="s">
        <v>21</v>
      </c>
      <c r="T6" s="50" t="s">
        <v>23</v>
      </c>
      <c r="U6" s="50" t="s">
        <v>22</v>
      </c>
      <c r="V6" s="51"/>
      <c r="W6" s="52" t="s">
        <v>109</v>
      </c>
      <c r="X6" s="52" t="s">
        <v>106</v>
      </c>
      <c r="Y6" s="52" t="s">
        <v>13</v>
      </c>
      <c r="Z6" s="52" t="s">
        <v>14</v>
      </c>
      <c r="AA6" s="52" t="s">
        <v>15</v>
      </c>
      <c r="AB6" s="52" t="s">
        <v>16</v>
      </c>
      <c r="AC6" s="52" t="s">
        <v>110</v>
      </c>
      <c r="AD6" s="52" t="s">
        <v>111</v>
      </c>
      <c r="AE6" s="52" t="s">
        <v>17</v>
      </c>
    </row>
    <row r="7" spans="2:31" ht="14.65" customHeight="1" thickBot="1" x14ac:dyDescent="0.25">
      <c r="B7" s="5" t="s">
        <v>28</v>
      </c>
      <c r="C7" s="6"/>
      <c r="D7" s="6"/>
      <c r="E7" s="5"/>
      <c r="F7" s="6"/>
      <c r="G7" s="6"/>
      <c r="H7" s="5"/>
      <c r="I7" s="5" t="s">
        <v>75</v>
      </c>
      <c r="J7" s="5" t="s">
        <v>75</v>
      </c>
      <c r="K7" s="5" t="s">
        <v>75</v>
      </c>
      <c r="L7" s="5" t="s">
        <v>75</v>
      </c>
      <c r="M7" s="5"/>
      <c r="N7" s="5" t="s">
        <v>75</v>
      </c>
      <c r="O7" s="5"/>
      <c r="P7" s="5" t="s">
        <v>207</v>
      </c>
      <c r="Q7" s="5" t="s">
        <v>207</v>
      </c>
      <c r="R7" s="5" t="s">
        <v>206</v>
      </c>
      <c r="S7" s="5" t="s">
        <v>75</v>
      </c>
      <c r="T7" s="5" t="s">
        <v>75</v>
      </c>
      <c r="U7" s="5" t="s">
        <v>43</v>
      </c>
      <c r="W7" s="43" t="s">
        <v>76</v>
      </c>
      <c r="X7" s="2"/>
      <c r="Y7" s="44" t="s">
        <v>120</v>
      </c>
      <c r="Z7" s="45" t="s">
        <v>122</v>
      </c>
      <c r="AA7" s="43" t="s">
        <v>36</v>
      </c>
      <c r="AB7" s="43" t="s">
        <v>205</v>
      </c>
      <c r="AC7" s="43" t="s">
        <v>37</v>
      </c>
      <c r="AD7" s="43"/>
      <c r="AE7" s="43" t="s">
        <v>38</v>
      </c>
    </row>
    <row r="8" spans="2:31" ht="15" x14ac:dyDescent="0.25">
      <c r="B8" s="9" t="str">
        <f>SRV_DC_Processes!Y7</f>
        <v>S-DCE-CS-HP_N1</v>
      </c>
      <c r="C8" s="9" t="str">
        <f>SRV_DC_Processes!Z7</f>
        <v>Commercial Services - Data Centres - Heat Pump for Upgrading Excess Heat</v>
      </c>
      <c r="D8" s="8" t="str">
        <f>SRV_DC_Commodities!D12</f>
        <v>SRVHET-LT</v>
      </c>
      <c r="E8" s="9" t="s">
        <v>119</v>
      </c>
      <c r="F8" s="10">
        <v>2020</v>
      </c>
      <c r="G8" s="12" t="s">
        <v>204</v>
      </c>
      <c r="H8" s="13">
        <v>2022</v>
      </c>
      <c r="I8" s="13">
        <v>1</v>
      </c>
      <c r="J8" s="15">
        <f>1-J9</f>
        <v>0.78260869565217384</v>
      </c>
      <c r="K8" s="14">
        <f>1-K9</f>
        <v>0.78723404255319152</v>
      </c>
      <c r="L8" s="14">
        <f>1-L9</f>
        <v>0.79166666666666663</v>
      </c>
      <c r="M8" s="14">
        <f>1-M9</f>
        <v>0.79591836734693877</v>
      </c>
      <c r="N8" s="14">
        <f>1-N9</f>
        <v>0.8</v>
      </c>
      <c r="O8" s="27">
        <v>5</v>
      </c>
      <c r="P8" s="15">
        <f>HP_data!C28*1000</f>
        <v>856.24674070652816</v>
      </c>
      <c r="Q8" s="15">
        <f>HP_data!C32/1000</f>
        <v>2</v>
      </c>
      <c r="R8" s="15">
        <f>HP_data!C33/3.6</f>
        <v>0.60833333333333328</v>
      </c>
      <c r="S8" s="15">
        <f>ROUND(1-HP_data!C11/52,2)</f>
        <v>0.98</v>
      </c>
      <c r="T8" s="13">
        <f>8760*3.6/10^3</f>
        <v>31.536000000000001</v>
      </c>
      <c r="U8" s="13">
        <f>HP_data!C12</f>
        <v>25</v>
      </c>
      <c r="W8" s="7"/>
      <c r="X8" s="2"/>
      <c r="Y8" s="43" t="s">
        <v>121</v>
      </c>
      <c r="Z8" s="43" t="s">
        <v>123</v>
      </c>
      <c r="AA8" s="43" t="s">
        <v>36</v>
      </c>
      <c r="AB8" s="43" t="s">
        <v>205</v>
      </c>
      <c r="AC8" s="43" t="s">
        <v>37</v>
      </c>
      <c r="AD8" s="43"/>
      <c r="AE8" s="43" t="s">
        <v>38</v>
      </c>
    </row>
    <row r="9" spans="2:31" x14ac:dyDescent="0.2">
      <c r="B9" s="9"/>
      <c r="C9" s="9"/>
      <c r="D9" s="9" t="s">
        <v>118</v>
      </c>
      <c r="E9" s="9"/>
      <c r="F9" s="10"/>
      <c r="J9" s="14">
        <f>1/(HP_data!C8/100)</f>
        <v>0.21739130434782611</v>
      </c>
      <c r="K9" s="14">
        <f>1/(HP_data!D8/100)</f>
        <v>0.21276595744680851</v>
      </c>
      <c r="L9" s="14">
        <f>1/(HP_data!E8/100)</f>
        <v>0.20833333333333334</v>
      </c>
      <c r="M9" s="14">
        <f>1/(HP_data!F8/100)</f>
        <v>0.2040816326530612</v>
      </c>
      <c r="N9" s="24">
        <f>1/(HP_data!G8/100)</f>
        <v>0.2</v>
      </c>
      <c r="O9" s="28">
        <v>5</v>
      </c>
    </row>
    <row r="10" spans="2:31" x14ac:dyDescent="0.2">
      <c r="B10" s="9"/>
      <c r="C10" s="9"/>
      <c r="D10" s="9"/>
      <c r="E10" s="9"/>
      <c r="F10" s="10">
        <v>2025</v>
      </c>
      <c r="G10" s="12" t="s">
        <v>204</v>
      </c>
      <c r="K10" s="14"/>
      <c r="L10" s="14"/>
      <c r="M10" s="14"/>
      <c r="N10" s="14"/>
      <c r="O10" s="14"/>
      <c r="P10" s="14">
        <f>HP_data!D28*1000</f>
        <v>856.24674070652816</v>
      </c>
      <c r="Q10" s="14"/>
      <c r="R10" s="14"/>
      <c r="U10">
        <f>HP_data!D12</f>
        <v>25</v>
      </c>
    </row>
    <row r="11" spans="2:31" x14ac:dyDescent="0.2">
      <c r="B11" s="9"/>
      <c r="C11" s="9"/>
      <c r="D11" s="9"/>
      <c r="E11" s="9"/>
      <c r="F11" s="10">
        <v>2030</v>
      </c>
      <c r="G11" s="12" t="s">
        <v>204</v>
      </c>
      <c r="K11" s="14"/>
      <c r="L11" s="14"/>
      <c r="M11" s="14"/>
      <c r="N11" s="14"/>
      <c r="O11" s="14"/>
      <c r="P11" s="14">
        <f>HP_data!E28*1000</f>
        <v>761.10821396135839</v>
      </c>
      <c r="Q11" s="14"/>
      <c r="R11" s="14"/>
      <c r="U11">
        <f>HP_data!E12</f>
        <v>25</v>
      </c>
    </row>
    <row r="12" spans="2:31" x14ac:dyDescent="0.2">
      <c r="B12" s="32"/>
      <c r="C12" s="32"/>
      <c r="D12" s="32"/>
      <c r="E12" s="32"/>
      <c r="F12" s="10">
        <v>2040</v>
      </c>
      <c r="G12" s="12" t="s">
        <v>204</v>
      </c>
      <c r="K12" s="14"/>
      <c r="L12" s="14"/>
      <c r="M12" s="14"/>
      <c r="N12" s="14"/>
      <c r="O12" s="14"/>
      <c r="P12" s="14">
        <f>HP_data!F28*1000</f>
        <v>761.10821396135839</v>
      </c>
      <c r="Q12" s="14"/>
      <c r="R12" s="14"/>
      <c r="U12">
        <f>HP_data!F12</f>
        <v>25</v>
      </c>
    </row>
    <row r="13" spans="2:31" x14ac:dyDescent="0.2">
      <c r="B13" s="11"/>
      <c r="C13" s="11"/>
      <c r="D13" s="11"/>
      <c r="E13" s="11"/>
      <c r="F13" s="25">
        <v>2050</v>
      </c>
      <c r="G13" s="26" t="s">
        <v>204</v>
      </c>
      <c r="H13" s="17"/>
      <c r="I13" s="17"/>
      <c r="J13" s="17"/>
      <c r="K13" s="18"/>
      <c r="L13" s="18"/>
      <c r="M13" s="18"/>
      <c r="N13" s="18"/>
      <c r="O13" s="18"/>
      <c r="P13" s="18">
        <f>HP_data!G28*1000</f>
        <v>761.10821396135839</v>
      </c>
      <c r="Q13" s="18"/>
      <c r="R13" s="18"/>
      <c r="S13" s="17"/>
      <c r="T13" s="17"/>
      <c r="U13" s="17">
        <f>HP_data!G12</f>
        <v>25</v>
      </c>
    </row>
    <row r="14" spans="2:31" x14ac:dyDescent="0.2">
      <c r="B14" s="30" t="str">
        <f>SRV_DC_Processes!Y8</f>
        <v>S-DCE-CS-HE_N1</v>
      </c>
      <c r="C14" s="30" t="str">
        <f>SRV_DC_Processes!Z8</f>
        <v>Commercial Services - Data Centres - Heat Exchanger for Excess Heat</v>
      </c>
      <c r="D14" s="30" t="str">
        <f>SRV_DC_Commodities!D11</f>
        <v>SRVHET-DC-LT</v>
      </c>
      <c r="E14" s="30" t="str">
        <f>SRV_DC_Commodities!D12</f>
        <v>SRVHET-LT</v>
      </c>
      <c r="F14" s="29">
        <v>2020</v>
      </c>
      <c r="G14" s="31" t="s">
        <v>248</v>
      </c>
      <c r="H14">
        <v>2022</v>
      </c>
      <c r="I14" s="13">
        <v>1</v>
      </c>
      <c r="J14" s="15"/>
      <c r="K14" s="14"/>
      <c r="L14" s="14"/>
      <c r="M14" s="14"/>
      <c r="N14" s="14"/>
      <c r="O14" s="27"/>
      <c r="P14" s="15">
        <f>HE_data!C27/HE_data!C8*10^3</f>
        <v>41.4</v>
      </c>
      <c r="Q14" s="15">
        <f>HE_data!C31/HE_data!C8</f>
        <v>0.35100000000000003</v>
      </c>
      <c r="R14" s="15"/>
      <c r="S14" s="15"/>
      <c r="T14" s="13">
        <f>8760*3.6/10^3</f>
        <v>31.536000000000001</v>
      </c>
      <c r="U14" s="13">
        <f>HE_data!C13</f>
        <v>25</v>
      </c>
    </row>
    <row r="15" spans="2:31" x14ac:dyDescent="0.2">
      <c r="F15" s="29">
        <v>2025</v>
      </c>
      <c r="G15" s="33" t="s">
        <v>248</v>
      </c>
      <c r="I15" s="13">
        <v>1</v>
      </c>
      <c r="P15" s="15">
        <f>HE_data!D27/HE_data!D8*10^3</f>
        <v>40.375298379245628</v>
      </c>
      <c r="Q15" s="15">
        <f>HE_data!D31/HE_data!D8</f>
        <v>0.35812500000000003</v>
      </c>
      <c r="R15" s="15"/>
      <c r="S15" s="15"/>
      <c r="T15" s="13"/>
      <c r="U15" s="13">
        <f>HE_data!D13</f>
        <v>25</v>
      </c>
    </row>
    <row r="16" spans="2:31" x14ac:dyDescent="0.2">
      <c r="F16" s="29">
        <v>2030</v>
      </c>
      <c r="G16" s="33" t="s">
        <v>248</v>
      </c>
      <c r="I16" s="13">
        <v>1</v>
      </c>
      <c r="P16" s="15">
        <f>HE_data!E27/HE_data!E8*10^3</f>
        <v>39.375959401282962</v>
      </c>
      <c r="Q16" s="15">
        <f>HE_data!E31/HE_data!E8</f>
        <v>0.36125000000000002</v>
      </c>
      <c r="R16" s="15"/>
      <c r="S16" s="15"/>
      <c r="T16" s="13"/>
      <c r="U16" s="13">
        <f>HE_data!E13</f>
        <v>25</v>
      </c>
    </row>
    <row r="17" spans="6:21" x14ac:dyDescent="0.2">
      <c r="F17" s="29">
        <v>2040</v>
      </c>
      <c r="G17" s="33" t="s">
        <v>248</v>
      </c>
      <c r="I17" s="13">
        <v>1</v>
      </c>
      <c r="P17" s="15">
        <f>HE_data!F27/HE_data!F8*10^3</f>
        <v>37.450873883369177</v>
      </c>
      <c r="Q17" s="15">
        <f>HE_data!F31/HE_data!F8</f>
        <v>0.34637500000000004</v>
      </c>
      <c r="R17" s="15"/>
      <c r="S17" s="15"/>
      <c r="T17" s="13"/>
      <c r="U17" s="13">
        <f>HE_data!F13</f>
        <v>25</v>
      </c>
    </row>
    <row r="18" spans="6:21" x14ac:dyDescent="0.2">
      <c r="F18" s="29">
        <v>2050</v>
      </c>
      <c r="G18" s="33" t="s">
        <v>248</v>
      </c>
      <c r="I18" s="13">
        <v>1</v>
      </c>
      <c r="P18" s="15">
        <f>HE_data!G27/HE_data!G8*10^3</f>
        <v>35.619905545268438</v>
      </c>
      <c r="Q18" s="15">
        <f>HE_data!G31/HE_data!G8</f>
        <v>0.32950000000000002</v>
      </c>
      <c r="R18" s="15"/>
      <c r="S18" s="15"/>
      <c r="T18" s="13"/>
      <c r="U18" s="13">
        <f>HE_data!G13</f>
        <v>25</v>
      </c>
    </row>
  </sheetData>
  <pageMargins left="0.75" right="0.75" top="1" bottom="1" header="0.5" footer="0.5"/>
  <pageSetup orientation="portrait" horizont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B6AD4-5CAE-4828-8B62-958E8B412350}">
  <sheetPr codeName="Sheet3">
    <tabColor theme="3" tint="0.39997558519241921"/>
  </sheetPr>
  <dimension ref="A1:M87"/>
  <sheetViews>
    <sheetView showGridLines="0" zoomScaleNormal="100" zoomScaleSheetLayoutView="85" workbookViewId="0">
      <selection activeCell="G22" sqref="G22"/>
    </sheetView>
  </sheetViews>
  <sheetFormatPr defaultColWidth="9.140625" defaultRowHeight="11.25" x14ac:dyDescent="0.2"/>
  <cols>
    <col min="1" max="1" width="2.140625" style="53" customWidth="1"/>
    <col min="2" max="2" width="32.28515625" style="53" customWidth="1"/>
    <col min="3" max="7" width="6.28515625" style="53" customWidth="1"/>
    <col min="8" max="11" width="7.140625" style="53" customWidth="1"/>
    <col min="12" max="13" width="6.28515625" style="53" customWidth="1"/>
    <col min="14" max="16384" width="9.140625" style="55"/>
  </cols>
  <sheetData>
    <row r="1" spans="1:13" x14ac:dyDescent="0.2">
      <c r="B1" s="54" t="s">
        <v>250</v>
      </c>
      <c r="C1" s="54"/>
    </row>
    <row r="3" spans="1:13" ht="15" customHeight="1" x14ac:dyDescent="0.2">
      <c r="A3" s="56"/>
      <c r="B3" s="57" t="s">
        <v>44</v>
      </c>
      <c r="C3" s="119" t="s">
        <v>124</v>
      </c>
      <c r="D3" s="120"/>
      <c r="E3" s="120"/>
      <c r="F3" s="120"/>
      <c r="G3" s="120"/>
      <c r="H3" s="120"/>
      <c r="I3" s="120"/>
      <c r="J3" s="120"/>
      <c r="K3" s="120"/>
      <c r="L3" s="120"/>
      <c r="M3" s="121"/>
    </row>
    <row r="4" spans="1:13" ht="10.15" customHeight="1" x14ac:dyDescent="0.2">
      <c r="A4" s="56"/>
      <c r="B4" s="58"/>
      <c r="C4" s="59">
        <v>2020</v>
      </c>
      <c r="D4" s="59">
        <v>2025</v>
      </c>
      <c r="E4" s="59">
        <v>2030</v>
      </c>
      <c r="F4" s="59">
        <v>2040</v>
      </c>
      <c r="G4" s="59">
        <v>2050</v>
      </c>
      <c r="H4" s="122" t="s">
        <v>125</v>
      </c>
      <c r="I4" s="123"/>
      <c r="J4" s="122" t="s">
        <v>45</v>
      </c>
      <c r="K4" s="123"/>
      <c r="L4" s="59" t="s">
        <v>46</v>
      </c>
      <c r="M4" s="59" t="s">
        <v>47</v>
      </c>
    </row>
    <row r="5" spans="1:13" x14ac:dyDescent="0.2">
      <c r="A5" s="56"/>
      <c r="B5" s="60" t="s">
        <v>48</v>
      </c>
      <c r="C5" s="61"/>
      <c r="D5" s="61"/>
      <c r="E5" s="61"/>
      <c r="F5" s="61"/>
      <c r="G5" s="61"/>
      <c r="H5" s="62" t="s">
        <v>49</v>
      </c>
      <c r="I5" s="62" t="s">
        <v>50</v>
      </c>
      <c r="J5" s="62" t="s">
        <v>49</v>
      </c>
      <c r="K5" s="62" t="s">
        <v>50</v>
      </c>
      <c r="L5" s="61"/>
      <c r="M5" s="63"/>
    </row>
    <row r="6" spans="1:13" x14ac:dyDescent="0.2">
      <c r="A6" s="56"/>
      <c r="B6" s="64" t="s">
        <v>126</v>
      </c>
      <c r="C6" s="65">
        <v>3</v>
      </c>
      <c r="D6" s="65">
        <v>3</v>
      </c>
      <c r="E6" s="65">
        <v>3</v>
      </c>
      <c r="F6" s="65">
        <v>3</v>
      </c>
      <c r="G6" s="65">
        <v>3</v>
      </c>
      <c r="H6" s="65">
        <v>1.5</v>
      </c>
      <c r="I6" s="66">
        <v>5</v>
      </c>
      <c r="J6" s="67">
        <v>1.5</v>
      </c>
      <c r="K6" s="67">
        <v>5</v>
      </c>
      <c r="L6" s="68"/>
      <c r="M6" s="69"/>
    </row>
    <row r="7" spans="1:13" ht="16.5" x14ac:dyDescent="0.2">
      <c r="A7" s="56"/>
      <c r="B7" s="64" t="s">
        <v>51</v>
      </c>
      <c r="C7" s="70">
        <v>450</v>
      </c>
      <c r="D7" s="70">
        <v>460</v>
      </c>
      <c r="E7" s="70">
        <v>470</v>
      </c>
      <c r="F7" s="70">
        <v>480</v>
      </c>
      <c r="G7" s="70">
        <v>490</v>
      </c>
      <c r="H7" s="70">
        <v>440</v>
      </c>
      <c r="I7" s="70">
        <v>480</v>
      </c>
      <c r="J7" s="70">
        <v>450</v>
      </c>
      <c r="K7" s="70">
        <v>510</v>
      </c>
      <c r="L7" s="71" t="s">
        <v>127</v>
      </c>
      <c r="M7" s="72" t="s">
        <v>128</v>
      </c>
    </row>
    <row r="8" spans="1:13" ht="16.5" x14ac:dyDescent="0.2">
      <c r="A8" s="56"/>
      <c r="B8" s="73" t="s">
        <v>129</v>
      </c>
      <c r="C8" s="74">
        <v>460</v>
      </c>
      <c r="D8" s="74">
        <v>470</v>
      </c>
      <c r="E8" s="74">
        <v>480</v>
      </c>
      <c r="F8" s="74">
        <v>490</v>
      </c>
      <c r="G8" s="74">
        <v>500</v>
      </c>
      <c r="H8" s="74">
        <v>450</v>
      </c>
      <c r="I8" s="74">
        <v>490</v>
      </c>
      <c r="J8" s="74">
        <v>460</v>
      </c>
      <c r="K8" s="74">
        <v>520</v>
      </c>
      <c r="L8" s="75" t="s">
        <v>130</v>
      </c>
      <c r="M8" s="72" t="s">
        <v>128</v>
      </c>
    </row>
    <row r="9" spans="1:13" ht="22.5" x14ac:dyDescent="0.2">
      <c r="A9" s="56"/>
      <c r="B9" s="64" t="s">
        <v>131</v>
      </c>
      <c r="C9" s="76">
        <v>1</v>
      </c>
      <c r="D9" s="76">
        <v>1</v>
      </c>
      <c r="E9" s="76">
        <v>1</v>
      </c>
      <c r="F9" s="76">
        <v>1</v>
      </c>
      <c r="G9" s="74">
        <v>1</v>
      </c>
      <c r="H9" s="74">
        <v>1</v>
      </c>
      <c r="I9" s="74">
        <v>1</v>
      </c>
      <c r="J9" s="74">
        <v>1</v>
      </c>
      <c r="K9" s="74">
        <v>1</v>
      </c>
      <c r="L9" s="75" t="s">
        <v>61</v>
      </c>
      <c r="M9" s="72" t="s">
        <v>128</v>
      </c>
    </row>
    <row r="10" spans="1:13" x14ac:dyDescent="0.2">
      <c r="A10" s="56"/>
      <c r="B10" s="64" t="s">
        <v>52</v>
      </c>
      <c r="C10" s="74">
        <v>0</v>
      </c>
      <c r="D10" s="74">
        <v>0</v>
      </c>
      <c r="E10" s="74">
        <v>0</v>
      </c>
      <c r="F10" s="74">
        <v>0</v>
      </c>
      <c r="G10" s="74">
        <v>0</v>
      </c>
      <c r="H10" s="74">
        <v>0</v>
      </c>
      <c r="I10" s="74">
        <v>5</v>
      </c>
      <c r="J10" s="74">
        <v>0</v>
      </c>
      <c r="K10" s="74">
        <v>5</v>
      </c>
      <c r="L10" s="75"/>
      <c r="M10" s="72" t="s">
        <v>128</v>
      </c>
    </row>
    <row r="11" spans="1:13" x14ac:dyDescent="0.2">
      <c r="A11" s="56"/>
      <c r="B11" s="58" t="s">
        <v>54</v>
      </c>
      <c r="C11" s="69">
        <v>1</v>
      </c>
      <c r="D11" s="69">
        <v>1</v>
      </c>
      <c r="E11" s="69">
        <v>1</v>
      </c>
      <c r="F11" s="69">
        <v>1</v>
      </c>
      <c r="G11" s="69">
        <v>1</v>
      </c>
      <c r="H11" s="69" t="s">
        <v>132</v>
      </c>
      <c r="I11" s="69">
        <v>2</v>
      </c>
      <c r="J11" s="69" t="s">
        <v>132</v>
      </c>
      <c r="K11" s="69">
        <v>2</v>
      </c>
      <c r="L11" s="68"/>
      <c r="M11" s="72" t="s">
        <v>128</v>
      </c>
    </row>
    <row r="12" spans="1:13" ht="22.5" x14ac:dyDescent="0.2">
      <c r="A12" s="56"/>
      <c r="B12" s="58" t="s">
        <v>56</v>
      </c>
      <c r="C12" s="69">
        <v>25</v>
      </c>
      <c r="D12" s="69">
        <v>25</v>
      </c>
      <c r="E12" s="69">
        <v>25</v>
      </c>
      <c r="F12" s="69">
        <v>25</v>
      </c>
      <c r="G12" s="69">
        <v>25</v>
      </c>
      <c r="H12" s="69">
        <v>15</v>
      </c>
      <c r="I12" s="69">
        <v>40</v>
      </c>
      <c r="J12" s="69">
        <v>15</v>
      </c>
      <c r="K12" s="69">
        <v>40</v>
      </c>
      <c r="L12" s="68"/>
      <c r="M12" s="72" t="s">
        <v>133</v>
      </c>
    </row>
    <row r="13" spans="1:13" x14ac:dyDescent="0.2">
      <c r="A13" s="56"/>
      <c r="B13" s="58" t="s">
        <v>57</v>
      </c>
      <c r="C13" s="69" t="s">
        <v>132</v>
      </c>
      <c r="D13" s="69" t="s">
        <v>132</v>
      </c>
      <c r="E13" s="69" t="s">
        <v>132</v>
      </c>
      <c r="F13" s="69" t="s">
        <v>132</v>
      </c>
      <c r="G13" s="69" t="s">
        <v>132</v>
      </c>
      <c r="H13" s="69" t="s">
        <v>134</v>
      </c>
      <c r="I13" s="69">
        <v>1</v>
      </c>
      <c r="J13" s="69" t="s">
        <v>134</v>
      </c>
      <c r="K13" s="69">
        <v>1</v>
      </c>
      <c r="L13" s="68" t="s">
        <v>135</v>
      </c>
      <c r="M13" s="72" t="s">
        <v>136</v>
      </c>
    </row>
    <row r="14" spans="1:13" x14ac:dyDescent="0.2">
      <c r="A14" s="56"/>
      <c r="B14" s="77" t="s">
        <v>137</v>
      </c>
      <c r="C14" s="74" t="s">
        <v>138</v>
      </c>
      <c r="D14" s="74" t="s">
        <v>138</v>
      </c>
      <c r="E14" s="74" t="s">
        <v>138</v>
      </c>
      <c r="F14" s="74" t="s">
        <v>138</v>
      </c>
      <c r="G14" s="74" t="s">
        <v>138</v>
      </c>
      <c r="H14" s="74" t="s">
        <v>139</v>
      </c>
      <c r="I14" s="74" t="s">
        <v>140</v>
      </c>
      <c r="J14" s="74" t="s">
        <v>139</v>
      </c>
      <c r="K14" s="74" t="s">
        <v>140</v>
      </c>
      <c r="L14" s="75"/>
      <c r="M14" s="74" t="s">
        <v>141</v>
      </c>
    </row>
    <row r="15" spans="1:13" x14ac:dyDescent="0.2">
      <c r="A15" s="56"/>
      <c r="B15" s="60" t="s">
        <v>59</v>
      </c>
      <c r="C15" s="61"/>
      <c r="D15" s="61"/>
      <c r="E15" s="61"/>
      <c r="F15" s="61"/>
      <c r="G15" s="61"/>
      <c r="H15" s="61"/>
      <c r="I15" s="61"/>
      <c r="J15" s="61"/>
      <c r="K15" s="61"/>
      <c r="L15" s="78"/>
      <c r="M15" s="63"/>
    </row>
    <row r="16" spans="1:13" ht="22.5" x14ac:dyDescent="0.2">
      <c r="A16" s="56"/>
      <c r="B16" s="58" t="s">
        <v>60</v>
      </c>
      <c r="C16" s="69">
        <v>5</v>
      </c>
      <c r="D16" s="69">
        <v>5</v>
      </c>
      <c r="E16" s="69">
        <v>5</v>
      </c>
      <c r="F16" s="69">
        <v>5</v>
      </c>
      <c r="G16" s="69">
        <v>5</v>
      </c>
      <c r="H16" s="69">
        <v>5</v>
      </c>
      <c r="I16" s="69">
        <v>50</v>
      </c>
      <c r="J16" s="69">
        <v>5</v>
      </c>
      <c r="K16" s="69">
        <v>50</v>
      </c>
      <c r="L16" s="68" t="s">
        <v>53</v>
      </c>
      <c r="M16" s="69" t="s">
        <v>142</v>
      </c>
    </row>
    <row r="17" spans="1:13" ht="22.5" x14ac:dyDescent="0.2">
      <c r="A17" s="56"/>
      <c r="B17" s="58" t="s">
        <v>62</v>
      </c>
      <c r="C17" s="69">
        <v>10</v>
      </c>
      <c r="D17" s="69">
        <v>10</v>
      </c>
      <c r="E17" s="69">
        <v>10</v>
      </c>
      <c r="F17" s="69">
        <v>10</v>
      </c>
      <c r="G17" s="69">
        <v>10</v>
      </c>
      <c r="H17" s="69">
        <v>10</v>
      </c>
      <c r="I17" s="69">
        <v>100</v>
      </c>
      <c r="J17" s="69">
        <v>10</v>
      </c>
      <c r="K17" s="69">
        <v>100</v>
      </c>
      <c r="L17" s="68" t="s">
        <v>53</v>
      </c>
      <c r="M17" s="69" t="s">
        <v>142</v>
      </c>
    </row>
    <row r="18" spans="1:13" ht="22.5" x14ac:dyDescent="0.2">
      <c r="A18" s="56"/>
      <c r="B18" s="58" t="s">
        <v>63</v>
      </c>
      <c r="C18" s="69">
        <v>25</v>
      </c>
      <c r="D18" s="69">
        <v>25</v>
      </c>
      <c r="E18" s="69">
        <v>25</v>
      </c>
      <c r="F18" s="69">
        <v>25</v>
      </c>
      <c r="G18" s="69">
        <v>25</v>
      </c>
      <c r="H18" s="69">
        <v>10</v>
      </c>
      <c r="I18" s="69">
        <v>50</v>
      </c>
      <c r="J18" s="69">
        <v>10</v>
      </c>
      <c r="K18" s="69">
        <v>50</v>
      </c>
      <c r="L18" s="68" t="s">
        <v>143</v>
      </c>
      <c r="M18" s="69" t="s">
        <v>142</v>
      </c>
    </row>
    <row r="19" spans="1:13" x14ac:dyDescent="0.2">
      <c r="A19" s="56"/>
      <c r="B19" s="58" t="s">
        <v>64</v>
      </c>
      <c r="C19" s="69" t="s">
        <v>140</v>
      </c>
      <c r="D19" s="69" t="s">
        <v>140</v>
      </c>
      <c r="E19" s="69" t="s">
        <v>140</v>
      </c>
      <c r="F19" s="69" t="s">
        <v>140</v>
      </c>
      <c r="G19" s="69" t="s">
        <v>140</v>
      </c>
      <c r="H19" s="69" t="s">
        <v>140</v>
      </c>
      <c r="I19" s="69" t="s">
        <v>144</v>
      </c>
      <c r="J19" s="69" t="s">
        <v>140</v>
      </c>
      <c r="K19" s="69" t="s">
        <v>144</v>
      </c>
      <c r="L19" s="68" t="s">
        <v>53</v>
      </c>
      <c r="M19" s="72" t="s">
        <v>136</v>
      </c>
    </row>
    <row r="20" spans="1:13" x14ac:dyDescent="0.2">
      <c r="A20" s="56"/>
      <c r="B20" s="58" t="s">
        <v>65</v>
      </c>
      <c r="C20" s="69">
        <v>1</v>
      </c>
      <c r="D20" s="69">
        <v>1</v>
      </c>
      <c r="E20" s="69">
        <v>1</v>
      </c>
      <c r="F20" s="69">
        <v>1</v>
      </c>
      <c r="G20" s="69">
        <v>1</v>
      </c>
      <c r="H20" s="69" t="s">
        <v>144</v>
      </c>
      <c r="I20" s="69">
        <v>1</v>
      </c>
      <c r="J20" s="69" t="s">
        <v>144</v>
      </c>
      <c r="K20" s="69">
        <v>1</v>
      </c>
      <c r="L20" s="68" t="s">
        <v>145</v>
      </c>
      <c r="M20" s="72" t="s">
        <v>136</v>
      </c>
    </row>
    <row r="21" spans="1:13" x14ac:dyDescent="0.2">
      <c r="A21" s="56"/>
      <c r="B21" s="60" t="s">
        <v>67</v>
      </c>
      <c r="C21" s="61"/>
      <c r="D21" s="61"/>
      <c r="E21" s="61"/>
      <c r="F21" s="61"/>
      <c r="G21" s="61"/>
      <c r="H21" s="61"/>
      <c r="I21" s="61"/>
      <c r="J21" s="61"/>
      <c r="K21" s="61"/>
      <c r="L21" s="78"/>
      <c r="M21" s="63"/>
    </row>
    <row r="22" spans="1:13" x14ac:dyDescent="0.2">
      <c r="A22" s="56"/>
      <c r="B22" s="58" t="s">
        <v>146</v>
      </c>
      <c r="C22" s="69"/>
      <c r="D22" s="69"/>
      <c r="E22" s="69"/>
      <c r="F22" s="69"/>
      <c r="G22" s="69"/>
      <c r="H22" s="69"/>
      <c r="I22" s="69"/>
      <c r="J22" s="69"/>
      <c r="K22" s="69"/>
      <c r="L22" s="75"/>
      <c r="M22" s="70"/>
    </row>
    <row r="23" spans="1:13" x14ac:dyDescent="0.2">
      <c r="A23" s="56"/>
      <c r="B23" s="58" t="s">
        <v>147</v>
      </c>
      <c r="C23" s="69"/>
      <c r="D23" s="69"/>
      <c r="E23" s="69"/>
      <c r="F23" s="69"/>
      <c r="G23" s="69"/>
      <c r="H23" s="69"/>
      <c r="I23" s="69"/>
      <c r="J23" s="69"/>
      <c r="K23" s="69"/>
      <c r="L23" s="68"/>
      <c r="M23" s="74"/>
    </row>
    <row r="24" spans="1:13" x14ac:dyDescent="0.2">
      <c r="A24" s="56"/>
      <c r="B24" s="58" t="s">
        <v>68</v>
      </c>
      <c r="C24" s="79"/>
      <c r="D24" s="79"/>
      <c r="E24" s="79"/>
      <c r="F24" s="79"/>
      <c r="G24" s="79"/>
      <c r="H24" s="79"/>
      <c r="I24" s="79"/>
      <c r="J24" s="79"/>
      <c r="K24" s="79"/>
      <c r="L24" s="68"/>
      <c r="M24" s="74"/>
    </row>
    <row r="25" spans="1:13" x14ac:dyDescent="0.2">
      <c r="A25" s="56"/>
      <c r="B25" s="58" t="s">
        <v>69</v>
      </c>
      <c r="C25" s="80"/>
      <c r="D25" s="80"/>
      <c r="E25" s="80"/>
      <c r="F25" s="80"/>
      <c r="G25" s="80"/>
      <c r="H25" s="80"/>
      <c r="I25" s="80"/>
      <c r="J25" s="80"/>
      <c r="K25" s="80"/>
      <c r="L25" s="81"/>
      <c r="M25" s="74"/>
    </row>
    <row r="26" spans="1:13" x14ac:dyDescent="0.2">
      <c r="A26" s="56"/>
      <c r="B26" s="58" t="s">
        <v>99</v>
      </c>
      <c r="C26" s="80"/>
      <c r="D26" s="80"/>
      <c r="E26" s="80"/>
      <c r="F26" s="80"/>
      <c r="G26" s="80"/>
      <c r="H26" s="80"/>
      <c r="I26" s="80"/>
      <c r="J26" s="80"/>
      <c r="K26" s="80"/>
      <c r="L26" s="81"/>
      <c r="M26" s="74"/>
    </row>
    <row r="27" spans="1:13" x14ac:dyDescent="0.2">
      <c r="A27" s="56"/>
      <c r="B27" s="60" t="s">
        <v>70</v>
      </c>
      <c r="C27" s="61"/>
      <c r="D27" s="61"/>
      <c r="E27" s="61"/>
      <c r="F27" s="61"/>
      <c r="G27" s="61"/>
      <c r="H27" s="61"/>
      <c r="I27" s="61"/>
      <c r="J27" s="61"/>
      <c r="K27" s="61"/>
      <c r="L27" s="78"/>
      <c r="M27" s="63"/>
    </row>
    <row r="28" spans="1:13" x14ac:dyDescent="0.2">
      <c r="A28" s="56"/>
      <c r="B28" s="58" t="s">
        <v>148</v>
      </c>
      <c r="C28" s="82">
        <v>0.85624674070652818</v>
      </c>
      <c r="D28" s="82">
        <v>0.85624674070652818</v>
      </c>
      <c r="E28" s="82">
        <v>0.76110821396135842</v>
      </c>
      <c r="F28" s="82">
        <v>0.76110821396135842</v>
      </c>
      <c r="G28" s="82">
        <v>0.76110821396135842</v>
      </c>
      <c r="H28" s="82">
        <v>0.66596968721618854</v>
      </c>
      <c r="I28" s="82">
        <v>1.1416623209420376</v>
      </c>
      <c r="J28" s="82">
        <v>0.66596968721618854</v>
      </c>
      <c r="K28" s="82">
        <v>1.1416623209420376</v>
      </c>
      <c r="L28" s="68" t="s">
        <v>149</v>
      </c>
      <c r="M28" s="72" t="s">
        <v>128</v>
      </c>
    </row>
    <row r="29" spans="1:13" x14ac:dyDescent="0.2">
      <c r="A29" s="56"/>
      <c r="B29" s="58" t="s">
        <v>150</v>
      </c>
      <c r="C29" s="82">
        <v>0.68499739256522263</v>
      </c>
      <c r="D29" s="82">
        <v>0.68499739256522263</v>
      </c>
      <c r="E29" s="82">
        <v>0.60888657116908673</v>
      </c>
      <c r="F29" s="82">
        <v>0.60888657116908673</v>
      </c>
      <c r="G29" s="82">
        <v>0.60888657116908673</v>
      </c>
      <c r="H29" s="82">
        <v>0.53277574977295084</v>
      </c>
      <c r="I29" s="82">
        <v>0.9133298567536301</v>
      </c>
      <c r="J29" s="82">
        <v>0.53277574977295084</v>
      </c>
      <c r="K29" s="82">
        <v>0.9133298567536301</v>
      </c>
      <c r="L29" s="68" t="s">
        <v>97</v>
      </c>
      <c r="M29" s="72" t="s">
        <v>128</v>
      </c>
    </row>
    <row r="30" spans="1:13" x14ac:dyDescent="0.2">
      <c r="A30" s="56"/>
      <c r="B30" s="58" t="s">
        <v>151</v>
      </c>
      <c r="C30" s="82">
        <v>0.15412441332717505</v>
      </c>
      <c r="D30" s="82">
        <v>0.15412441332717505</v>
      </c>
      <c r="E30" s="82">
        <v>0.1369994785130445</v>
      </c>
      <c r="F30" s="82">
        <v>0.1369994785130445</v>
      </c>
      <c r="G30" s="82">
        <v>0.1369994785130445</v>
      </c>
      <c r="H30" s="82">
        <v>0.11987454369891393</v>
      </c>
      <c r="I30" s="82">
        <v>0.11416623209420376</v>
      </c>
      <c r="J30" s="82">
        <v>0.11987454369891393</v>
      </c>
      <c r="K30" s="82">
        <v>0.11416623209420376</v>
      </c>
      <c r="L30" s="68" t="s">
        <v>97</v>
      </c>
      <c r="M30" s="72" t="s">
        <v>128</v>
      </c>
    </row>
    <row r="31" spans="1:13" x14ac:dyDescent="0.2">
      <c r="A31" s="56"/>
      <c r="B31" s="58" t="s">
        <v>152</v>
      </c>
      <c r="C31" s="82">
        <v>1.7124934814130563E-2</v>
      </c>
      <c r="D31" s="82">
        <v>1.7124934814130563E-2</v>
      </c>
      <c r="E31" s="82">
        <v>1.5222164279227169E-2</v>
      </c>
      <c r="F31" s="82">
        <v>1.5222164279227169E-2</v>
      </c>
      <c r="G31" s="82">
        <v>1.5222164279227169E-2</v>
      </c>
      <c r="H31" s="82">
        <v>1.3319393744323772E-2</v>
      </c>
      <c r="I31" s="82">
        <v>0.11416623209420376</v>
      </c>
      <c r="J31" s="82">
        <v>1.3319393744323772E-2</v>
      </c>
      <c r="K31" s="82">
        <v>0.11416623209420376</v>
      </c>
      <c r="L31" s="68" t="s">
        <v>153</v>
      </c>
      <c r="M31" s="72" t="s">
        <v>128</v>
      </c>
    </row>
    <row r="32" spans="1:13" x14ac:dyDescent="0.2">
      <c r="A32" s="56"/>
      <c r="B32" s="58" t="s">
        <v>154</v>
      </c>
      <c r="C32" s="69">
        <v>2000</v>
      </c>
      <c r="D32" s="69">
        <v>2000</v>
      </c>
      <c r="E32" s="69">
        <v>2000</v>
      </c>
      <c r="F32" s="69">
        <v>2000</v>
      </c>
      <c r="G32" s="69">
        <v>2000</v>
      </c>
      <c r="H32" s="69">
        <v>1000</v>
      </c>
      <c r="I32" s="69">
        <v>3000</v>
      </c>
      <c r="J32" s="69">
        <v>1000</v>
      </c>
      <c r="K32" s="69">
        <v>5000</v>
      </c>
      <c r="L32" s="68" t="s">
        <v>155</v>
      </c>
      <c r="M32" s="72" t="s">
        <v>128</v>
      </c>
    </row>
    <row r="33" spans="1:13" x14ac:dyDescent="0.2">
      <c r="A33" s="56"/>
      <c r="B33" s="58" t="s">
        <v>156</v>
      </c>
      <c r="C33" s="80">
        <v>2.19</v>
      </c>
      <c r="D33" s="80">
        <v>2.19</v>
      </c>
      <c r="E33" s="80">
        <v>2.5099999999999998</v>
      </c>
      <c r="F33" s="80">
        <v>2.19</v>
      </c>
      <c r="G33" s="80">
        <v>2.67</v>
      </c>
      <c r="H33" s="80">
        <v>2.19</v>
      </c>
      <c r="I33" s="80">
        <v>2.19</v>
      </c>
      <c r="J33" s="80">
        <v>2.17</v>
      </c>
      <c r="K33" s="80">
        <v>2.19</v>
      </c>
      <c r="L33" s="68"/>
      <c r="M33" s="72" t="s">
        <v>128</v>
      </c>
    </row>
    <row r="34" spans="1:13" x14ac:dyDescent="0.2">
      <c r="A34" s="56"/>
      <c r="B34" s="83" t="s">
        <v>157</v>
      </c>
      <c r="C34" s="80">
        <v>0</v>
      </c>
      <c r="D34" s="80">
        <v>0</v>
      </c>
      <c r="E34" s="80">
        <v>0</v>
      </c>
      <c r="F34" s="80">
        <v>0</v>
      </c>
      <c r="G34" s="80">
        <v>0</v>
      </c>
      <c r="H34" s="80">
        <v>0</v>
      </c>
      <c r="I34" s="80">
        <v>0</v>
      </c>
      <c r="J34" s="80">
        <v>0</v>
      </c>
      <c r="K34" s="80">
        <v>0</v>
      </c>
      <c r="L34" s="68" t="s">
        <v>158</v>
      </c>
      <c r="M34" s="72" t="s">
        <v>128</v>
      </c>
    </row>
    <row r="35" spans="1:13" x14ac:dyDescent="0.2">
      <c r="A35" s="56"/>
      <c r="B35" s="83" t="s">
        <v>159</v>
      </c>
      <c r="C35" s="69">
        <v>2.19</v>
      </c>
      <c r="D35" s="69">
        <v>2.19</v>
      </c>
      <c r="E35" s="69">
        <v>2.5099999999999998</v>
      </c>
      <c r="F35" s="69">
        <v>2.19</v>
      </c>
      <c r="G35" s="69">
        <v>2.67</v>
      </c>
      <c r="H35" s="69">
        <v>2.19</v>
      </c>
      <c r="I35" s="69">
        <v>2.19</v>
      </c>
      <c r="J35" s="69">
        <v>2.17</v>
      </c>
      <c r="K35" s="69">
        <v>2.19</v>
      </c>
      <c r="L35" s="68" t="s">
        <v>155</v>
      </c>
      <c r="M35" s="72" t="s">
        <v>128</v>
      </c>
    </row>
    <row r="36" spans="1:13" x14ac:dyDescent="0.2">
      <c r="A36" s="56"/>
      <c r="B36" s="58" t="s">
        <v>160</v>
      </c>
      <c r="C36" s="69">
        <v>10</v>
      </c>
      <c r="D36" s="69">
        <v>10</v>
      </c>
      <c r="E36" s="69">
        <v>10</v>
      </c>
      <c r="F36" s="69">
        <v>10</v>
      </c>
      <c r="G36" s="69">
        <v>10</v>
      </c>
      <c r="H36" s="69">
        <v>5</v>
      </c>
      <c r="I36" s="69">
        <v>20</v>
      </c>
      <c r="J36" s="69">
        <v>2</v>
      </c>
      <c r="K36" s="69">
        <v>20</v>
      </c>
      <c r="L36" s="68" t="s">
        <v>161</v>
      </c>
      <c r="M36" s="69">
        <v>15</v>
      </c>
    </row>
    <row r="37" spans="1:13" x14ac:dyDescent="0.2">
      <c r="A37" s="56"/>
      <c r="B37" s="60" t="s">
        <v>73</v>
      </c>
      <c r="C37" s="61"/>
      <c r="D37" s="61"/>
      <c r="E37" s="61"/>
      <c r="F37" s="61"/>
      <c r="G37" s="61"/>
      <c r="H37" s="61"/>
      <c r="I37" s="61"/>
      <c r="J37" s="61"/>
      <c r="K37" s="61"/>
      <c r="L37" s="78"/>
      <c r="M37" s="63"/>
    </row>
    <row r="38" spans="1:13" x14ac:dyDescent="0.2">
      <c r="A38" s="56"/>
      <c r="B38" s="58"/>
      <c r="C38" s="79"/>
      <c r="D38" s="79"/>
      <c r="E38" s="79"/>
      <c r="F38" s="79"/>
      <c r="G38" s="79"/>
      <c r="H38" s="79"/>
      <c r="I38" s="79"/>
      <c r="J38" s="79"/>
      <c r="K38" s="79"/>
      <c r="L38" s="68"/>
      <c r="M38" s="74"/>
    </row>
    <row r="39" spans="1:13" x14ac:dyDescent="0.2">
      <c r="A39" s="56"/>
      <c r="B39" s="84"/>
      <c r="C39" s="85"/>
      <c r="D39" s="85"/>
      <c r="E39" s="85"/>
      <c r="F39" s="85"/>
      <c r="G39" s="85"/>
      <c r="H39" s="85"/>
      <c r="I39" s="85"/>
      <c r="J39" s="85"/>
      <c r="K39" s="85"/>
      <c r="L39" s="86"/>
      <c r="M39" s="86"/>
    </row>
    <row r="40" spans="1:13" x14ac:dyDescent="0.2">
      <c r="A40" s="87" t="s">
        <v>162</v>
      </c>
      <c r="B40" s="56"/>
      <c r="C40" s="56"/>
      <c r="D40" s="56"/>
      <c r="E40" s="56"/>
      <c r="F40" s="56"/>
      <c r="G40" s="56"/>
      <c r="H40" s="56"/>
      <c r="I40" s="56"/>
      <c r="J40" s="56"/>
      <c r="K40" s="56"/>
      <c r="L40" s="56"/>
      <c r="M40" s="56"/>
    </row>
    <row r="41" spans="1:13" ht="14.45" customHeight="1" x14ac:dyDescent="0.2">
      <c r="A41" s="88" t="s">
        <v>97</v>
      </c>
      <c r="B41" s="118" t="s">
        <v>163</v>
      </c>
      <c r="C41" s="118"/>
      <c r="D41" s="118"/>
      <c r="E41" s="118"/>
      <c r="F41" s="118"/>
      <c r="G41" s="118"/>
      <c r="H41" s="118"/>
      <c r="I41" s="118"/>
      <c r="J41" s="118"/>
      <c r="K41" s="118"/>
      <c r="L41" s="118"/>
      <c r="M41" s="118"/>
    </row>
    <row r="42" spans="1:13" ht="14.45" customHeight="1" x14ac:dyDescent="0.2">
      <c r="A42" s="88" t="s">
        <v>164</v>
      </c>
      <c r="B42" s="88" t="s">
        <v>165</v>
      </c>
      <c r="C42" s="88"/>
      <c r="D42" s="88"/>
      <c r="E42" s="88"/>
      <c r="F42" s="88"/>
      <c r="G42" s="88"/>
      <c r="H42" s="88"/>
      <c r="I42" s="88"/>
      <c r="J42" s="88"/>
      <c r="K42" s="88"/>
      <c r="L42" s="88"/>
      <c r="M42" s="88"/>
    </row>
    <row r="43" spans="1:13" ht="14.45" customHeight="1" x14ac:dyDescent="0.2">
      <c r="A43" s="88" t="s">
        <v>98</v>
      </c>
      <c r="B43" s="118" t="s">
        <v>166</v>
      </c>
      <c r="C43" s="118"/>
      <c r="D43" s="118"/>
      <c r="E43" s="118"/>
      <c r="F43" s="118"/>
      <c r="G43" s="118"/>
      <c r="H43" s="118"/>
      <c r="I43" s="118"/>
      <c r="J43" s="118"/>
      <c r="K43" s="118"/>
      <c r="L43" s="118"/>
      <c r="M43" s="118"/>
    </row>
    <row r="44" spans="1:13" ht="14.45" customHeight="1" x14ac:dyDescent="0.2">
      <c r="A44" s="88" t="s">
        <v>58</v>
      </c>
      <c r="B44" s="118" t="s">
        <v>167</v>
      </c>
      <c r="C44" s="118"/>
      <c r="D44" s="118"/>
      <c r="E44" s="118"/>
      <c r="F44" s="118"/>
      <c r="G44" s="118"/>
      <c r="H44" s="118"/>
      <c r="I44" s="118"/>
      <c r="J44" s="118"/>
      <c r="K44" s="118"/>
      <c r="L44" s="118"/>
      <c r="M44" s="118"/>
    </row>
    <row r="45" spans="1:13" ht="14.45" customHeight="1" x14ac:dyDescent="0.2">
      <c r="A45" s="88" t="s">
        <v>61</v>
      </c>
      <c r="B45" s="118" t="s">
        <v>168</v>
      </c>
      <c r="C45" s="118"/>
      <c r="D45" s="118"/>
      <c r="E45" s="118"/>
      <c r="F45" s="118"/>
      <c r="G45" s="118"/>
      <c r="H45" s="118"/>
      <c r="I45" s="118"/>
      <c r="J45" s="118"/>
      <c r="K45" s="118"/>
      <c r="L45" s="118"/>
      <c r="M45" s="118"/>
    </row>
    <row r="46" spans="1:13" x14ac:dyDescent="0.2">
      <c r="A46" s="88" t="s">
        <v>66</v>
      </c>
      <c r="B46" s="89" t="s">
        <v>169</v>
      </c>
      <c r="C46" s="89"/>
      <c r="D46" s="89"/>
      <c r="E46" s="89"/>
      <c r="F46" s="89"/>
      <c r="G46" s="89"/>
      <c r="H46" s="89"/>
      <c r="I46" s="89"/>
      <c r="J46" s="89"/>
      <c r="K46" s="89"/>
      <c r="L46" s="89"/>
      <c r="M46" s="89"/>
    </row>
    <row r="47" spans="1:13" ht="14.45" customHeight="1" x14ac:dyDescent="0.2">
      <c r="A47" s="88" t="s">
        <v>72</v>
      </c>
      <c r="B47" s="118" t="s">
        <v>170</v>
      </c>
      <c r="C47" s="118"/>
      <c r="D47" s="118"/>
      <c r="E47" s="118"/>
      <c r="F47" s="118"/>
      <c r="G47" s="118"/>
      <c r="H47" s="118"/>
      <c r="I47" s="118"/>
      <c r="J47" s="118"/>
      <c r="K47" s="118"/>
      <c r="L47" s="118"/>
      <c r="M47" s="118"/>
    </row>
    <row r="48" spans="1:13" ht="14.45" customHeight="1" x14ac:dyDescent="0.2">
      <c r="A48" s="88" t="s">
        <v>53</v>
      </c>
      <c r="B48" s="118" t="s">
        <v>171</v>
      </c>
      <c r="C48" s="118"/>
      <c r="D48" s="118"/>
      <c r="E48" s="118"/>
      <c r="F48" s="118"/>
      <c r="G48" s="118"/>
      <c r="H48" s="118"/>
      <c r="I48" s="118"/>
      <c r="J48" s="118"/>
      <c r="K48" s="118"/>
      <c r="L48" s="118"/>
      <c r="M48" s="118"/>
    </row>
    <row r="49" spans="1:13" ht="14.45" customHeight="1" x14ac:dyDescent="0.2">
      <c r="A49" s="88" t="s">
        <v>55</v>
      </c>
      <c r="B49" s="118" t="s">
        <v>172</v>
      </c>
      <c r="C49" s="118"/>
      <c r="D49" s="118"/>
      <c r="E49" s="118"/>
      <c r="F49" s="118"/>
      <c r="G49" s="118"/>
      <c r="H49" s="118"/>
      <c r="I49" s="118"/>
      <c r="J49" s="118"/>
      <c r="K49" s="118"/>
      <c r="L49" s="118"/>
      <c r="M49" s="118"/>
    </row>
    <row r="50" spans="1:13" ht="14.45" customHeight="1" x14ac:dyDescent="0.2">
      <c r="A50" s="88" t="s">
        <v>173</v>
      </c>
      <c r="B50" s="118" t="s">
        <v>174</v>
      </c>
      <c r="C50" s="118"/>
      <c r="D50" s="118"/>
      <c r="E50" s="118"/>
      <c r="F50" s="118"/>
      <c r="G50" s="118"/>
      <c r="H50" s="118"/>
      <c r="I50" s="118"/>
      <c r="J50" s="118"/>
      <c r="K50" s="118"/>
      <c r="L50" s="118"/>
      <c r="M50" s="118"/>
    </row>
    <row r="51" spans="1:13" ht="14.45" customHeight="1" x14ac:dyDescent="0.2">
      <c r="A51" s="88" t="s">
        <v>153</v>
      </c>
      <c r="B51" s="118" t="s">
        <v>175</v>
      </c>
      <c r="C51" s="118"/>
      <c r="D51" s="118"/>
      <c r="E51" s="118"/>
      <c r="F51" s="118"/>
      <c r="G51" s="118"/>
      <c r="H51" s="118"/>
      <c r="I51" s="118"/>
      <c r="J51" s="118"/>
      <c r="K51" s="118"/>
      <c r="L51" s="118"/>
      <c r="M51" s="118"/>
    </row>
    <row r="52" spans="1:13" x14ac:dyDescent="0.2">
      <c r="A52" s="88" t="s">
        <v>176</v>
      </c>
      <c r="B52" s="90" t="s">
        <v>177</v>
      </c>
      <c r="C52" s="90"/>
      <c r="D52" s="90"/>
      <c r="E52" s="90"/>
      <c r="F52" s="90"/>
      <c r="G52" s="90"/>
      <c r="H52" s="90"/>
      <c r="I52" s="90"/>
      <c r="J52" s="90"/>
      <c r="K52" s="90"/>
      <c r="L52" s="90"/>
      <c r="M52" s="90"/>
    </row>
    <row r="53" spans="1:13" ht="14.45" customHeight="1" x14ac:dyDescent="0.2">
      <c r="A53" s="88" t="s">
        <v>155</v>
      </c>
      <c r="B53" s="118" t="s">
        <v>178</v>
      </c>
      <c r="C53" s="118"/>
      <c r="D53" s="118"/>
      <c r="E53" s="118"/>
      <c r="F53" s="118"/>
      <c r="G53" s="118"/>
      <c r="H53" s="118"/>
      <c r="I53" s="118"/>
      <c r="J53" s="118"/>
      <c r="K53" s="118"/>
      <c r="L53" s="118"/>
      <c r="M53" s="118"/>
    </row>
    <row r="54" spans="1:13" ht="14.45" customHeight="1" x14ac:dyDescent="0.2">
      <c r="A54" s="88" t="s">
        <v>71</v>
      </c>
      <c r="B54" s="118" t="s">
        <v>179</v>
      </c>
      <c r="C54" s="118"/>
      <c r="D54" s="118"/>
      <c r="E54" s="118"/>
      <c r="F54" s="118"/>
      <c r="G54" s="118"/>
      <c r="H54" s="118"/>
      <c r="I54" s="118"/>
      <c r="J54" s="118"/>
      <c r="K54" s="118"/>
      <c r="L54" s="118"/>
      <c r="M54" s="118"/>
    </row>
    <row r="55" spans="1:13" ht="14.45" customHeight="1" x14ac:dyDescent="0.2">
      <c r="A55" s="88" t="s">
        <v>161</v>
      </c>
      <c r="B55" s="118" t="s">
        <v>180</v>
      </c>
      <c r="C55" s="118"/>
      <c r="D55" s="118"/>
      <c r="E55" s="118"/>
      <c r="F55" s="118"/>
      <c r="G55" s="118"/>
      <c r="H55" s="118"/>
      <c r="I55" s="118"/>
      <c r="J55" s="118"/>
      <c r="K55" s="118"/>
      <c r="L55" s="118"/>
      <c r="M55" s="118"/>
    </row>
    <row r="56" spans="1:13" x14ac:dyDescent="0.2">
      <c r="A56" s="56" t="s">
        <v>181</v>
      </c>
      <c r="B56" s="56" t="s">
        <v>182</v>
      </c>
    </row>
    <row r="57" spans="1:13" x14ac:dyDescent="0.2">
      <c r="A57" s="87"/>
      <c r="B57" s="56"/>
      <c r="C57" s="91"/>
      <c r="D57" s="91"/>
      <c r="E57" s="91"/>
      <c r="F57" s="91"/>
      <c r="G57" s="91"/>
      <c r="H57" s="91"/>
      <c r="I57" s="91"/>
      <c r="J57" s="91"/>
      <c r="K57" s="91"/>
      <c r="L57" s="91"/>
      <c r="M57" s="91"/>
    </row>
    <row r="58" spans="1:13" ht="15" customHeight="1" x14ac:dyDescent="0.2">
      <c r="A58" s="87" t="s">
        <v>183</v>
      </c>
      <c r="B58" s="56"/>
      <c r="C58" s="92"/>
      <c r="D58" s="92"/>
      <c r="E58" s="92"/>
      <c r="F58" s="92"/>
      <c r="G58" s="92"/>
      <c r="H58" s="92"/>
      <c r="I58" s="92"/>
      <c r="J58" s="92"/>
      <c r="K58" s="92"/>
      <c r="L58" s="92"/>
      <c r="M58" s="92"/>
    </row>
    <row r="59" spans="1:13" x14ac:dyDescent="0.2">
      <c r="A59" s="92">
        <v>1</v>
      </c>
      <c r="B59" s="92" t="s">
        <v>184</v>
      </c>
      <c r="C59" s="92"/>
      <c r="D59" s="92"/>
      <c r="E59" s="92"/>
      <c r="F59" s="92"/>
      <c r="G59" s="92"/>
      <c r="H59" s="92"/>
      <c r="I59" s="92"/>
      <c r="J59" s="92"/>
      <c r="K59" s="92"/>
      <c r="L59" s="92"/>
      <c r="M59" s="92"/>
    </row>
    <row r="60" spans="1:13" x14ac:dyDescent="0.2">
      <c r="A60" s="92">
        <v>2</v>
      </c>
      <c r="B60" s="93" t="s">
        <v>185</v>
      </c>
      <c r="C60" s="92"/>
      <c r="D60" s="92"/>
      <c r="E60" s="92"/>
      <c r="F60" s="92"/>
      <c r="G60" s="92"/>
      <c r="H60" s="92"/>
      <c r="I60" s="92"/>
      <c r="J60" s="92"/>
      <c r="K60" s="92"/>
      <c r="L60" s="92"/>
      <c r="M60" s="92"/>
    </row>
    <row r="61" spans="1:13" x14ac:dyDescent="0.2">
      <c r="A61" s="92">
        <v>3</v>
      </c>
      <c r="B61" s="92" t="s">
        <v>186</v>
      </c>
      <c r="C61" s="94"/>
      <c r="D61" s="94"/>
      <c r="E61" s="94"/>
      <c r="F61" s="94"/>
      <c r="G61" s="94"/>
      <c r="H61" s="94"/>
      <c r="I61" s="94"/>
      <c r="J61" s="94"/>
      <c r="K61" s="94"/>
      <c r="L61" s="94"/>
      <c r="M61" s="94"/>
    </row>
    <row r="62" spans="1:13" x14ac:dyDescent="0.2">
      <c r="A62" s="92">
        <v>4</v>
      </c>
      <c r="B62" s="92" t="s">
        <v>187</v>
      </c>
      <c r="C62" s="94"/>
      <c r="D62" s="94"/>
      <c r="E62" s="94"/>
      <c r="F62" s="94"/>
      <c r="G62" s="94"/>
      <c r="H62" s="94"/>
      <c r="I62" s="94"/>
      <c r="J62" s="94"/>
      <c r="K62" s="94"/>
      <c r="L62" s="94"/>
      <c r="M62" s="94"/>
    </row>
    <row r="63" spans="1:13" x14ac:dyDescent="0.2">
      <c r="A63" s="92">
        <v>5</v>
      </c>
      <c r="B63" s="92" t="s">
        <v>188</v>
      </c>
      <c r="C63" s="94"/>
      <c r="D63" s="94"/>
      <c r="E63" s="94"/>
      <c r="F63" s="94"/>
      <c r="G63" s="94"/>
      <c r="H63" s="94"/>
      <c r="I63" s="94"/>
      <c r="J63" s="94"/>
      <c r="K63" s="94"/>
      <c r="L63" s="94"/>
      <c r="M63" s="94"/>
    </row>
    <row r="64" spans="1:13" x14ac:dyDescent="0.2">
      <c r="A64" s="92">
        <v>6</v>
      </c>
      <c r="B64" s="95" t="s">
        <v>189</v>
      </c>
      <c r="C64" s="84"/>
      <c r="D64" s="84"/>
      <c r="E64" s="84"/>
      <c r="F64" s="84"/>
      <c r="G64" s="84"/>
      <c r="H64" s="84"/>
      <c r="I64" s="84"/>
      <c r="J64" s="84"/>
      <c r="K64" s="84"/>
      <c r="L64" s="84"/>
      <c r="M64" s="84"/>
    </row>
    <row r="65" spans="1:13" x14ac:dyDescent="0.2">
      <c r="A65" s="92">
        <v>7</v>
      </c>
      <c r="B65" s="84" t="s">
        <v>190</v>
      </c>
      <c r="C65" s="84"/>
      <c r="D65" s="84"/>
      <c r="E65" s="84"/>
      <c r="F65" s="84"/>
      <c r="G65" s="84"/>
      <c r="H65" s="84"/>
      <c r="I65" s="84"/>
      <c r="J65" s="84"/>
      <c r="K65" s="84"/>
      <c r="L65" s="84"/>
      <c r="M65" s="84"/>
    </row>
    <row r="66" spans="1:13" x14ac:dyDescent="0.2">
      <c r="A66" s="92">
        <v>8</v>
      </c>
      <c r="B66" s="84" t="s">
        <v>191</v>
      </c>
      <c r="C66" s="84"/>
      <c r="D66" s="84"/>
      <c r="E66" s="84"/>
      <c r="F66" s="84"/>
      <c r="G66" s="84"/>
      <c r="H66" s="84"/>
      <c r="I66" s="84"/>
      <c r="J66" s="84"/>
      <c r="K66" s="84"/>
      <c r="L66" s="84"/>
      <c r="M66" s="84"/>
    </row>
    <row r="67" spans="1:13" x14ac:dyDescent="0.2">
      <c r="A67" s="92">
        <v>9</v>
      </c>
      <c r="B67" s="84" t="s">
        <v>192</v>
      </c>
      <c r="C67" s="84"/>
      <c r="D67" s="84"/>
      <c r="E67" s="84"/>
      <c r="F67" s="84"/>
      <c r="G67" s="84"/>
      <c r="H67" s="84"/>
      <c r="I67" s="84"/>
      <c r="J67" s="84"/>
      <c r="K67" s="84"/>
      <c r="L67" s="84"/>
      <c r="M67" s="84"/>
    </row>
    <row r="68" spans="1:13" ht="22.5" x14ac:dyDescent="0.2">
      <c r="A68" s="92">
        <v>10</v>
      </c>
      <c r="B68" s="84" t="s">
        <v>193</v>
      </c>
      <c r="C68" s="84"/>
      <c r="D68" s="84"/>
      <c r="E68" s="84"/>
      <c r="F68" s="84"/>
      <c r="G68" s="84"/>
      <c r="H68" s="84"/>
      <c r="I68" s="84"/>
      <c r="J68" s="84"/>
      <c r="K68" s="84"/>
      <c r="L68" s="84"/>
      <c r="M68" s="84"/>
    </row>
    <row r="69" spans="1:13" x14ac:dyDescent="0.2">
      <c r="A69" s="92">
        <v>11</v>
      </c>
      <c r="B69" s="84" t="s">
        <v>194</v>
      </c>
    </row>
    <row r="70" spans="1:13" x14ac:dyDescent="0.2">
      <c r="A70" s="92">
        <v>12</v>
      </c>
      <c r="B70" s="53" t="s">
        <v>195</v>
      </c>
    </row>
    <row r="71" spans="1:13" x14ac:dyDescent="0.2">
      <c r="A71" s="92">
        <v>13</v>
      </c>
      <c r="B71" s="53" t="s">
        <v>196</v>
      </c>
    </row>
    <row r="72" spans="1:13" x14ac:dyDescent="0.2">
      <c r="A72" s="92">
        <v>14</v>
      </c>
      <c r="B72" s="53" t="s">
        <v>197</v>
      </c>
    </row>
    <row r="73" spans="1:13" x14ac:dyDescent="0.2">
      <c r="A73" s="92">
        <v>15</v>
      </c>
      <c r="B73" s="53" t="s">
        <v>198</v>
      </c>
    </row>
    <row r="74" spans="1:13" x14ac:dyDescent="0.2">
      <c r="A74" s="92">
        <v>16</v>
      </c>
      <c r="B74" s="53" t="s">
        <v>199</v>
      </c>
    </row>
    <row r="75" spans="1:13" x14ac:dyDescent="0.2">
      <c r="A75" s="92">
        <v>17</v>
      </c>
      <c r="B75" s="53" t="s">
        <v>200</v>
      </c>
    </row>
    <row r="76" spans="1:13" x14ac:dyDescent="0.2">
      <c r="A76" s="92">
        <v>18</v>
      </c>
      <c r="B76" s="53" t="s">
        <v>201</v>
      </c>
    </row>
    <row r="83" spans="2:13" x14ac:dyDescent="0.2">
      <c r="B83" s="96"/>
      <c r="C83" s="97"/>
      <c r="D83" s="97"/>
      <c r="E83" s="97"/>
      <c r="F83" s="97"/>
      <c r="G83" s="97"/>
      <c r="H83" s="97"/>
      <c r="I83" s="97"/>
      <c r="J83" s="97"/>
      <c r="K83" s="97"/>
      <c r="L83" s="97"/>
      <c r="M83" s="97"/>
    </row>
    <row r="86" spans="2:13" x14ac:dyDescent="0.2">
      <c r="C86" s="98"/>
      <c r="D86" s="98"/>
    </row>
    <row r="87" spans="2:13" x14ac:dyDescent="0.2">
      <c r="C87" s="99"/>
      <c r="D87" s="99"/>
      <c r="E87" s="99"/>
      <c r="F87" s="99"/>
    </row>
  </sheetData>
  <mergeCells count="15">
    <mergeCell ref="B44:M44"/>
    <mergeCell ref="C3:M3"/>
    <mergeCell ref="H4:I4"/>
    <mergeCell ref="J4:K4"/>
    <mergeCell ref="B41:M41"/>
    <mergeCell ref="B43:M43"/>
    <mergeCell ref="B53:M53"/>
    <mergeCell ref="B54:M54"/>
    <mergeCell ref="B55:M55"/>
    <mergeCell ref="B45:M45"/>
    <mergeCell ref="B47:M47"/>
    <mergeCell ref="B48:M48"/>
    <mergeCell ref="B49:M49"/>
    <mergeCell ref="B50:M50"/>
    <mergeCell ref="B51:M51"/>
  </mergeCells>
  <hyperlinks>
    <hyperlink ref="C3" location="INDEX" display="Heat pumps utilizing industrial waste heat 3 MW" xr:uid="{42BCD51D-8F42-4398-853E-66F8A7B17C5C}"/>
  </hyperlinks>
  <pageMargins left="0.7" right="0.7" top="0.75" bottom="0.75" header="0.3" footer="0.3"/>
  <pageSetup scale="5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7F416-8E52-41E7-8C08-CAA5B696D190}">
  <sheetPr codeName="Sheet4">
    <tabColor theme="3" tint="0.39997558519241921"/>
  </sheetPr>
  <dimension ref="A1:M54"/>
  <sheetViews>
    <sheetView topLeftCell="A20" workbookViewId="0">
      <selection activeCell="B67" sqref="B67"/>
    </sheetView>
  </sheetViews>
  <sheetFormatPr defaultRowHeight="11.25" x14ac:dyDescent="0.2"/>
  <cols>
    <col min="1" max="1" width="3.5703125" style="100" customWidth="1"/>
    <col min="2" max="2" width="43.42578125" style="100" customWidth="1"/>
    <col min="3" max="13" width="10.140625" style="100" customWidth="1"/>
    <col min="14" max="16384" width="9.140625" style="100"/>
  </cols>
  <sheetData>
    <row r="1" spans="1:13" x14ac:dyDescent="0.2">
      <c r="B1" s="54" t="s">
        <v>249</v>
      </c>
    </row>
    <row r="3" spans="1:13" ht="12" x14ac:dyDescent="0.2">
      <c r="A3" s="124" t="s">
        <v>44</v>
      </c>
      <c r="B3" s="124"/>
      <c r="C3" s="125" t="s">
        <v>208</v>
      </c>
      <c r="D3" s="126"/>
      <c r="E3" s="126"/>
      <c r="F3" s="126"/>
      <c r="G3" s="126"/>
      <c r="H3" s="126"/>
      <c r="I3" s="126"/>
      <c r="J3" s="126"/>
      <c r="K3" s="126"/>
      <c r="L3" s="126"/>
      <c r="M3" s="126"/>
    </row>
    <row r="4" spans="1:13" x14ac:dyDescent="0.2">
      <c r="A4" s="127" t="s">
        <v>209</v>
      </c>
      <c r="B4" s="127"/>
      <c r="C4" s="101">
        <v>2020</v>
      </c>
      <c r="D4" s="101">
        <v>2025</v>
      </c>
      <c r="E4" s="101">
        <v>2030</v>
      </c>
      <c r="F4" s="101">
        <v>2040</v>
      </c>
      <c r="G4" s="101">
        <v>2050</v>
      </c>
      <c r="H4" s="101">
        <v>2025</v>
      </c>
      <c r="I4" s="101">
        <v>2025</v>
      </c>
      <c r="J4" s="101">
        <v>2050</v>
      </c>
      <c r="K4" s="101">
        <v>2050</v>
      </c>
      <c r="L4" s="101" t="s">
        <v>75</v>
      </c>
      <c r="M4" s="101" t="s">
        <v>75</v>
      </c>
    </row>
    <row r="5" spans="1:13" x14ac:dyDescent="0.2">
      <c r="A5" s="128" t="s">
        <v>210</v>
      </c>
      <c r="B5" s="128"/>
      <c r="C5" s="102" t="s">
        <v>211</v>
      </c>
      <c r="D5" s="102" t="s">
        <v>211</v>
      </c>
      <c r="E5" s="102" t="s">
        <v>211</v>
      </c>
      <c r="F5" s="102" t="s">
        <v>211</v>
      </c>
      <c r="G5" s="102" t="s">
        <v>211</v>
      </c>
      <c r="H5" s="101" t="s">
        <v>212</v>
      </c>
      <c r="I5" s="101" t="s">
        <v>213</v>
      </c>
      <c r="J5" s="101" t="s">
        <v>212</v>
      </c>
      <c r="K5" s="101" t="s">
        <v>213</v>
      </c>
      <c r="L5" s="101" t="s">
        <v>214</v>
      </c>
      <c r="M5" s="101" t="s">
        <v>215</v>
      </c>
    </row>
    <row r="6" spans="1:13" x14ac:dyDescent="0.2">
      <c r="A6" s="103" t="s">
        <v>216</v>
      </c>
      <c r="B6" s="103" t="s">
        <v>217</v>
      </c>
      <c r="C6" s="101"/>
      <c r="D6" s="101"/>
      <c r="E6" s="101"/>
      <c r="F6" s="101"/>
      <c r="G6" s="101"/>
      <c r="H6" s="101"/>
      <c r="I6" s="101"/>
      <c r="J6" s="101"/>
      <c r="K6" s="101"/>
      <c r="L6" s="101"/>
      <c r="M6" s="101"/>
    </row>
    <row r="7" spans="1:13" x14ac:dyDescent="0.2">
      <c r="A7" s="104" t="s">
        <v>48</v>
      </c>
      <c r="B7" s="104"/>
      <c r="C7" s="105"/>
      <c r="D7" s="105"/>
      <c r="E7" s="105"/>
      <c r="F7" s="105"/>
      <c r="G7" s="105"/>
      <c r="H7" s="105"/>
      <c r="I7" s="105"/>
      <c r="J7" s="105"/>
      <c r="K7" s="105"/>
      <c r="L7" s="105"/>
      <c r="M7" s="105"/>
    </row>
    <row r="8" spans="1:13" x14ac:dyDescent="0.2">
      <c r="A8" s="105"/>
      <c r="B8" s="106" t="s">
        <v>251</v>
      </c>
      <c r="C8" s="107">
        <v>400</v>
      </c>
      <c r="D8" s="107">
        <v>400</v>
      </c>
      <c r="E8" s="107">
        <v>400</v>
      </c>
      <c r="F8" s="107">
        <v>400</v>
      </c>
      <c r="G8" s="107">
        <v>400</v>
      </c>
      <c r="H8" s="107">
        <v>150</v>
      </c>
      <c r="I8" s="107">
        <v>500</v>
      </c>
      <c r="J8" s="107">
        <v>150</v>
      </c>
      <c r="K8" s="107">
        <v>500</v>
      </c>
      <c r="L8" s="107" t="s">
        <v>218</v>
      </c>
      <c r="M8" s="107"/>
    </row>
    <row r="9" spans="1:13" x14ac:dyDescent="0.2">
      <c r="A9" s="105"/>
      <c r="B9" s="106" t="s">
        <v>252</v>
      </c>
      <c r="C9" s="108">
        <v>1</v>
      </c>
      <c r="D9" s="108">
        <v>1</v>
      </c>
      <c r="E9" s="108">
        <v>1</v>
      </c>
      <c r="F9" s="108">
        <v>1</v>
      </c>
      <c r="G9" s="108">
        <v>1</v>
      </c>
      <c r="H9" s="108">
        <v>1</v>
      </c>
      <c r="I9" s="108">
        <v>1</v>
      </c>
      <c r="J9" s="108">
        <v>1</v>
      </c>
      <c r="K9" s="108">
        <v>1</v>
      </c>
      <c r="L9" s="107"/>
      <c r="M9" s="107"/>
    </row>
    <row r="10" spans="1:13" x14ac:dyDescent="0.2">
      <c r="A10" s="105"/>
      <c r="B10" s="106" t="s">
        <v>253</v>
      </c>
      <c r="C10" s="108">
        <v>1</v>
      </c>
      <c r="D10" s="108">
        <v>1</v>
      </c>
      <c r="E10" s="108">
        <v>1</v>
      </c>
      <c r="F10" s="108">
        <v>1</v>
      </c>
      <c r="G10" s="108">
        <v>1</v>
      </c>
      <c r="H10" s="108">
        <v>1</v>
      </c>
      <c r="I10" s="108">
        <v>1</v>
      </c>
      <c r="J10" s="108">
        <v>1</v>
      </c>
      <c r="K10" s="108">
        <v>1</v>
      </c>
      <c r="L10" s="107"/>
      <c r="M10" s="107"/>
    </row>
    <row r="11" spans="1:13" x14ac:dyDescent="0.2">
      <c r="A11" s="105"/>
      <c r="B11" s="106" t="s">
        <v>254</v>
      </c>
      <c r="C11" s="108">
        <v>1</v>
      </c>
      <c r="D11" s="108">
        <v>1</v>
      </c>
      <c r="E11" s="108">
        <v>1</v>
      </c>
      <c r="F11" s="108">
        <v>1</v>
      </c>
      <c r="G11" s="108">
        <v>1</v>
      </c>
      <c r="H11" s="108">
        <v>0.98</v>
      </c>
      <c r="I11" s="108">
        <v>1</v>
      </c>
      <c r="J11" s="108">
        <v>0.98</v>
      </c>
      <c r="K11" s="108">
        <v>1</v>
      </c>
      <c r="L11" s="107" t="s">
        <v>219</v>
      </c>
      <c r="M11" s="107"/>
    </row>
    <row r="12" spans="1:13" x14ac:dyDescent="0.2">
      <c r="A12" s="105"/>
      <c r="B12" s="106" t="s">
        <v>255</v>
      </c>
      <c r="C12" s="107">
        <v>600</v>
      </c>
      <c r="D12" s="107">
        <v>550</v>
      </c>
      <c r="E12" s="107">
        <v>500</v>
      </c>
      <c r="F12" s="107">
        <v>450</v>
      </c>
      <c r="G12" s="107">
        <v>400</v>
      </c>
      <c r="H12" s="107">
        <v>400</v>
      </c>
      <c r="I12" s="107">
        <v>1000</v>
      </c>
      <c r="J12" s="107">
        <v>250</v>
      </c>
      <c r="K12" s="107">
        <v>800</v>
      </c>
      <c r="L12" s="107" t="s">
        <v>53</v>
      </c>
      <c r="M12" s="107"/>
    </row>
    <row r="13" spans="1:13" x14ac:dyDescent="0.2">
      <c r="B13" s="106" t="s">
        <v>256</v>
      </c>
      <c r="C13" s="107">
        <v>25</v>
      </c>
      <c r="D13" s="107">
        <v>25</v>
      </c>
      <c r="E13" s="107">
        <v>25</v>
      </c>
      <c r="F13" s="107">
        <v>25</v>
      </c>
      <c r="G13" s="107">
        <v>25</v>
      </c>
      <c r="H13" s="107">
        <v>20</v>
      </c>
      <c r="I13" s="107">
        <v>30</v>
      </c>
      <c r="J13" s="107">
        <v>20</v>
      </c>
      <c r="K13" s="107">
        <v>30</v>
      </c>
      <c r="L13" s="107"/>
      <c r="M13" s="107">
        <v>8</v>
      </c>
    </row>
    <row r="14" spans="1:13" x14ac:dyDescent="0.2">
      <c r="A14" s="104" t="s">
        <v>220</v>
      </c>
      <c r="B14" s="104"/>
      <c r="C14" s="109"/>
      <c r="D14" s="110"/>
      <c r="E14" s="110"/>
      <c r="F14" s="110"/>
      <c r="G14" s="110"/>
      <c r="H14" s="110"/>
      <c r="I14" s="110"/>
      <c r="J14" s="110"/>
      <c r="K14" s="110"/>
      <c r="L14" s="110"/>
      <c r="M14" s="110"/>
    </row>
    <row r="15" spans="1:13" x14ac:dyDescent="0.2">
      <c r="A15" s="105"/>
      <c r="B15" s="106" t="s">
        <v>257</v>
      </c>
      <c r="C15" s="107"/>
      <c r="D15" s="107"/>
      <c r="E15" s="107"/>
      <c r="F15" s="107"/>
      <c r="G15" s="107"/>
      <c r="H15" s="107"/>
      <c r="I15" s="107"/>
      <c r="J15" s="107"/>
      <c r="K15" s="107"/>
      <c r="L15" s="107"/>
      <c r="M15" s="107"/>
    </row>
    <row r="16" spans="1:13" x14ac:dyDescent="0.2">
      <c r="A16" s="105"/>
      <c r="B16" s="106" t="s">
        <v>258</v>
      </c>
      <c r="C16" s="107"/>
      <c r="D16" s="107"/>
      <c r="E16" s="107"/>
      <c r="F16" s="107"/>
      <c r="G16" s="107"/>
      <c r="H16" s="107"/>
      <c r="I16" s="107"/>
      <c r="J16" s="107"/>
      <c r="K16" s="107"/>
      <c r="L16" s="107"/>
      <c r="M16" s="107"/>
    </row>
    <row r="17" spans="1:13" x14ac:dyDescent="0.2">
      <c r="A17" s="105"/>
      <c r="B17" s="106" t="s">
        <v>259</v>
      </c>
      <c r="C17" s="107"/>
      <c r="D17" s="107"/>
      <c r="E17" s="107"/>
      <c r="F17" s="107"/>
      <c r="G17" s="107"/>
      <c r="H17" s="107"/>
      <c r="I17" s="107"/>
      <c r="J17" s="107"/>
      <c r="K17" s="107"/>
      <c r="L17" s="107"/>
      <c r="M17" s="107"/>
    </row>
    <row r="18" spans="1:13" x14ac:dyDescent="0.2">
      <c r="A18" s="105"/>
      <c r="B18" s="106" t="s">
        <v>260</v>
      </c>
      <c r="C18" s="107"/>
      <c r="D18" s="107"/>
      <c r="E18" s="107"/>
      <c r="F18" s="107"/>
      <c r="G18" s="107"/>
      <c r="H18" s="107"/>
      <c r="I18" s="107"/>
      <c r="J18" s="107"/>
      <c r="K18" s="107"/>
      <c r="L18" s="107"/>
      <c r="M18" s="107"/>
    </row>
    <row r="19" spans="1:13" x14ac:dyDescent="0.2">
      <c r="A19" s="105"/>
      <c r="B19" s="106" t="s">
        <v>261</v>
      </c>
      <c r="C19" s="107"/>
      <c r="D19" s="107"/>
      <c r="E19" s="107"/>
      <c r="F19" s="107"/>
      <c r="G19" s="107"/>
      <c r="H19" s="107"/>
      <c r="I19" s="107"/>
      <c r="J19" s="107"/>
      <c r="K19" s="107"/>
      <c r="L19" s="107"/>
      <c r="M19" s="107"/>
    </row>
    <row r="20" spans="1:13" x14ac:dyDescent="0.2">
      <c r="A20" s="104" t="s">
        <v>67</v>
      </c>
      <c r="B20" s="104"/>
      <c r="C20" s="109"/>
      <c r="D20" s="110"/>
      <c r="E20" s="110"/>
      <c r="F20" s="110"/>
      <c r="G20" s="110"/>
      <c r="H20" s="110"/>
      <c r="I20" s="110"/>
      <c r="J20" s="110"/>
      <c r="K20" s="110"/>
      <c r="L20" s="110"/>
      <c r="M20" s="110"/>
    </row>
    <row r="21" spans="1:13" ht="12.75" x14ac:dyDescent="0.2">
      <c r="A21" s="105"/>
      <c r="B21" s="106" t="s">
        <v>221</v>
      </c>
      <c r="C21" s="107"/>
      <c r="D21" s="107"/>
      <c r="E21" s="107"/>
      <c r="F21" s="107"/>
      <c r="G21" s="107"/>
      <c r="H21" s="107"/>
      <c r="I21" s="107"/>
      <c r="J21" s="107"/>
      <c r="K21" s="107"/>
      <c r="L21" s="107"/>
      <c r="M21" s="107"/>
    </row>
    <row r="22" spans="1:13" x14ac:dyDescent="0.2">
      <c r="A22" s="105"/>
      <c r="B22" s="111" t="s">
        <v>222</v>
      </c>
      <c r="C22" s="107"/>
      <c r="D22" s="107"/>
      <c r="E22" s="107"/>
      <c r="F22" s="107"/>
      <c r="G22" s="107"/>
      <c r="H22" s="107"/>
      <c r="I22" s="107"/>
      <c r="J22" s="107"/>
      <c r="K22" s="107"/>
      <c r="L22" s="107"/>
      <c r="M22" s="107"/>
    </row>
    <row r="23" spans="1:13" ht="12.75" x14ac:dyDescent="0.2">
      <c r="A23" s="105"/>
      <c r="B23" s="111" t="s">
        <v>223</v>
      </c>
      <c r="C23" s="107"/>
      <c r="D23" s="107"/>
      <c r="E23" s="107"/>
      <c r="F23" s="107"/>
      <c r="G23" s="107"/>
      <c r="H23" s="107"/>
      <c r="I23" s="107"/>
      <c r="J23" s="107"/>
      <c r="K23" s="107"/>
      <c r="L23" s="107"/>
      <c r="M23" s="107"/>
    </row>
    <row r="24" spans="1:13" x14ac:dyDescent="0.2">
      <c r="A24" s="105"/>
      <c r="B24" s="111" t="s">
        <v>224</v>
      </c>
      <c r="C24" s="107"/>
      <c r="D24" s="107"/>
      <c r="E24" s="107"/>
      <c r="F24" s="107"/>
      <c r="G24" s="107"/>
      <c r="H24" s="107"/>
      <c r="I24" s="107"/>
      <c r="J24" s="107"/>
      <c r="K24" s="107"/>
      <c r="L24" s="107"/>
      <c r="M24" s="107"/>
    </row>
    <row r="25" spans="1:13" x14ac:dyDescent="0.2">
      <c r="A25" s="105"/>
      <c r="B25" s="111" t="s">
        <v>225</v>
      </c>
      <c r="C25" s="107"/>
      <c r="D25" s="107"/>
      <c r="E25" s="107"/>
      <c r="F25" s="107"/>
      <c r="G25" s="107"/>
      <c r="H25" s="107"/>
      <c r="I25" s="107"/>
      <c r="J25" s="107"/>
      <c r="K25" s="107"/>
      <c r="L25" s="107"/>
      <c r="M25" s="107"/>
    </row>
    <row r="26" spans="1:13" x14ac:dyDescent="0.2">
      <c r="A26" s="104" t="s">
        <v>100</v>
      </c>
      <c r="B26" s="104"/>
      <c r="C26" s="109"/>
      <c r="D26" s="110"/>
      <c r="E26" s="110"/>
      <c r="F26" s="110"/>
      <c r="G26" s="110"/>
      <c r="H26" s="110"/>
      <c r="I26" s="110"/>
      <c r="J26" s="110"/>
      <c r="K26" s="110"/>
      <c r="L26" s="110"/>
      <c r="M26" s="110"/>
    </row>
    <row r="27" spans="1:13" x14ac:dyDescent="0.2">
      <c r="B27" s="111" t="s">
        <v>226</v>
      </c>
      <c r="C27" s="112">
        <v>16.559999999999999</v>
      </c>
      <c r="D27" s="112">
        <v>16.150119351698251</v>
      </c>
      <c r="E27" s="112">
        <v>15.750383760513184</v>
      </c>
      <c r="F27" s="112">
        <v>14.980349553347672</v>
      </c>
      <c r="G27" s="112">
        <v>14.247962218107373</v>
      </c>
      <c r="H27" s="112">
        <v>13.727601448943513</v>
      </c>
      <c r="I27" s="112">
        <v>19.380143222037898</v>
      </c>
      <c r="J27" s="112">
        <v>12.110767885391267</v>
      </c>
      <c r="K27" s="112">
        <v>17.097554661728847</v>
      </c>
      <c r="L27" s="107" t="s">
        <v>72</v>
      </c>
      <c r="M27" s="107" t="s">
        <v>227</v>
      </c>
    </row>
    <row r="28" spans="1:13" x14ac:dyDescent="0.2">
      <c r="B28" s="111" t="s">
        <v>228</v>
      </c>
      <c r="C28" s="112">
        <v>11.591999999999999</v>
      </c>
      <c r="D28" s="112">
        <v>11.305083546188776</v>
      </c>
      <c r="E28" s="112">
        <v>11.025268632359229</v>
      </c>
      <c r="F28" s="112">
        <v>10.486244687343369</v>
      </c>
      <c r="G28" s="112">
        <v>9.9735735526751608</v>
      </c>
      <c r="H28" s="112">
        <v>9.609321014260459</v>
      </c>
      <c r="I28" s="112">
        <v>13.566100255426528</v>
      </c>
      <c r="J28" s="112">
        <v>8.477537519773886</v>
      </c>
      <c r="K28" s="112">
        <v>11.968288263210191</v>
      </c>
      <c r="L28" s="108"/>
      <c r="M28" s="108"/>
    </row>
    <row r="29" spans="1:13" x14ac:dyDescent="0.2">
      <c r="B29" s="111" t="s">
        <v>229</v>
      </c>
      <c r="C29" s="112">
        <v>4.9679999999999991</v>
      </c>
      <c r="D29" s="112">
        <v>4.8450358055094744</v>
      </c>
      <c r="E29" s="112">
        <v>4.7251151281539547</v>
      </c>
      <c r="F29" s="112">
        <v>4.4941048660043004</v>
      </c>
      <c r="G29" s="112">
        <v>4.2743886654322107</v>
      </c>
      <c r="H29" s="112">
        <v>4.1182804346830535</v>
      </c>
      <c r="I29" s="112">
        <v>5.8140429666113684</v>
      </c>
      <c r="J29" s="112">
        <v>3.6332303656173792</v>
      </c>
      <c r="K29" s="112">
        <v>5.1292663985186522</v>
      </c>
      <c r="L29" s="108"/>
      <c r="M29" s="108"/>
    </row>
    <row r="30" spans="1:13" x14ac:dyDescent="0.2">
      <c r="B30" s="111" t="s">
        <v>230</v>
      </c>
      <c r="C30" s="108">
        <v>4</v>
      </c>
      <c r="D30" s="108">
        <v>4</v>
      </c>
      <c r="E30" s="108">
        <v>4</v>
      </c>
      <c r="F30" s="108">
        <v>4</v>
      </c>
      <c r="G30" s="108">
        <v>4</v>
      </c>
      <c r="H30" s="108">
        <v>4</v>
      </c>
      <c r="I30" s="108">
        <v>4</v>
      </c>
      <c r="J30" s="108">
        <v>4</v>
      </c>
      <c r="K30" s="108">
        <v>4</v>
      </c>
      <c r="L30" s="107" t="s">
        <v>231</v>
      </c>
      <c r="M30" s="108"/>
    </row>
    <row r="31" spans="1:13" x14ac:dyDescent="0.2">
      <c r="A31" s="105"/>
      <c r="B31" s="106" t="s">
        <v>262</v>
      </c>
      <c r="C31" s="113">
        <v>140.4</v>
      </c>
      <c r="D31" s="113">
        <v>143.25</v>
      </c>
      <c r="E31" s="113">
        <v>144.5</v>
      </c>
      <c r="F31" s="113">
        <v>138.55000000000001</v>
      </c>
      <c r="G31" s="113">
        <v>131.80000000000001</v>
      </c>
      <c r="H31" s="113">
        <v>110.5</v>
      </c>
      <c r="I31" s="113">
        <v>201.5</v>
      </c>
      <c r="J31" s="113">
        <v>94.25</v>
      </c>
      <c r="K31" s="113">
        <v>198.60000000000002</v>
      </c>
      <c r="L31" s="108" t="s">
        <v>61</v>
      </c>
      <c r="M31" s="107"/>
    </row>
    <row r="32" spans="1:13" x14ac:dyDescent="0.2">
      <c r="B32" s="106" t="s">
        <v>263</v>
      </c>
      <c r="C32" s="114">
        <v>41.400000000000006</v>
      </c>
      <c r="D32" s="114">
        <v>46.75</v>
      </c>
      <c r="E32" s="114">
        <v>50.5</v>
      </c>
      <c r="F32" s="114">
        <v>49.05</v>
      </c>
      <c r="G32" s="114">
        <v>46.800000000000004</v>
      </c>
      <c r="H32" s="114">
        <v>34</v>
      </c>
      <c r="I32" s="114">
        <v>85</v>
      </c>
      <c r="J32" s="114">
        <v>29.25</v>
      </c>
      <c r="K32" s="114">
        <v>93.600000000000009</v>
      </c>
      <c r="L32" s="108"/>
      <c r="M32" s="108"/>
    </row>
    <row r="33" spans="1:13" x14ac:dyDescent="0.2">
      <c r="B33" s="106" t="s">
        <v>264</v>
      </c>
      <c r="C33" s="115">
        <v>99</v>
      </c>
      <c r="D33" s="115">
        <v>96.5</v>
      </c>
      <c r="E33" s="115">
        <v>94</v>
      </c>
      <c r="F33" s="115">
        <v>89.5</v>
      </c>
      <c r="G33" s="115">
        <v>85</v>
      </c>
      <c r="H33" s="115">
        <v>76.5</v>
      </c>
      <c r="I33" s="115">
        <v>116.5</v>
      </c>
      <c r="J33" s="115">
        <v>65</v>
      </c>
      <c r="K33" s="115">
        <v>105</v>
      </c>
      <c r="L33" s="108"/>
      <c r="M33" s="108"/>
    </row>
    <row r="34" spans="1:13" x14ac:dyDescent="0.2">
      <c r="A34" s="105"/>
      <c r="B34" s="106" t="s">
        <v>265</v>
      </c>
      <c r="C34" s="113">
        <v>0</v>
      </c>
      <c r="D34" s="113">
        <v>0</v>
      </c>
      <c r="E34" s="113">
        <v>0</v>
      </c>
      <c r="F34" s="113">
        <v>0</v>
      </c>
      <c r="G34" s="113">
        <v>0</v>
      </c>
      <c r="H34" s="113">
        <v>0</v>
      </c>
      <c r="I34" s="113">
        <v>0</v>
      </c>
      <c r="J34" s="113">
        <v>0</v>
      </c>
      <c r="K34" s="113">
        <v>0</v>
      </c>
      <c r="L34" s="107"/>
      <c r="M34" s="107"/>
    </row>
    <row r="35" spans="1:13" x14ac:dyDescent="0.2">
      <c r="A35" s="116" t="s">
        <v>73</v>
      </c>
      <c r="B35" s="116"/>
      <c r="C35" s="109"/>
      <c r="D35" s="110"/>
      <c r="E35" s="110"/>
      <c r="F35" s="110"/>
      <c r="G35" s="110"/>
      <c r="H35" s="110"/>
      <c r="I35" s="110"/>
      <c r="J35" s="110"/>
      <c r="K35" s="110"/>
      <c r="L35" s="110"/>
      <c r="M35" s="110"/>
    </row>
    <row r="36" spans="1:13" x14ac:dyDescent="0.2">
      <c r="A36" s="116"/>
      <c r="B36" s="116"/>
      <c r="C36" s="109"/>
      <c r="D36" s="110"/>
      <c r="E36" s="110"/>
      <c r="F36" s="110"/>
      <c r="G36" s="110"/>
      <c r="H36" s="110"/>
      <c r="I36" s="110"/>
      <c r="J36" s="110"/>
      <c r="K36" s="110"/>
      <c r="L36" s="110"/>
      <c r="M36" s="110"/>
    </row>
    <row r="37" spans="1:13" x14ac:dyDescent="0.2">
      <c r="A37" s="116"/>
      <c r="B37" s="116"/>
      <c r="C37" s="109"/>
      <c r="D37" s="110"/>
      <c r="E37" s="110"/>
      <c r="F37" s="110"/>
      <c r="G37" s="110"/>
      <c r="H37" s="110"/>
      <c r="I37" s="110"/>
      <c r="J37" s="110"/>
      <c r="K37" s="110"/>
      <c r="L37" s="110"/>
      <c r="M37" s="110"/>
    </row>
    <row r="38" spans="1:13" x14ac:dyDescent="0.2">
      <c r="A38" s="117" t="s">
        <v>232</v>
      </c>
      <c r="L38" s="108"/>
      <c r="M38" s="108"/>
    </row>
    <row r="39" spans="1:13" x14ac:dyDescent="0.2">
      <c r="A39" s="108"/>
      <c r="B39" s="100" t="s">
        <v>233</v>
      </c>
    </row>
    <row r="40" spans="1:13" x14ac:dyDescent="0.2">
      <c r="A40" s="108"/>
      <c r="B40" s="100" t="s">
        <v>234</v>
      </c>
    </row>
    <row r="41" spans="1:13" x14ac:dyDescent="0.2">
      <c r="A41" s="108"/>
      <c r="B41" s="100" t="s">
        <v>235</v>
      </c>
    </row>
    <row r="42" spans="1:13" x14ac:dyDescent="0.2">
      <c r="A42" s="108"/>
      <c r="B42" s="100" t="s">
        <v>236</v>
      </c>
    </row>
    <row r="43" spans="1:13" x14ac:dyDescent="0.2">
      <c r="A43" s="108"/>
      <c r="B43" s="100" t="s">
        <v>237</v>
      </c>
    </row>
    <row r="44" spans="1:13" x14ac:dyDescent="0.2">
      <c r="A44" s="108"/>
    </row>
    <row r="45" spans="1:13" x14ac:dyDescent="0.2">
      <c r="A45" s="117" t="s">
        <v>238</v>
      </c>
    </row>
    <row r="46" spans="1:13" x14ac:dyDescent="0.2">
      <c r="A46" s="108"/>
      <c r="B46" s="100" t="s">
        <v>239</v>
      </c>
    </row>
    <row r="47" spans="1:13" x14ac:dyDescent="0.2">
      <c r="A47" s="108"/>
      <c r="B47" s="100" t="s">
        <v>240</v>
      </c>
    </row>
    <row r="48" spans="1:13" x14ac:dyDescent="0.2">
      <c r="A48" s="108"/>
      <c r="B48" s="100" t="s">
        <v>241</v>
      </c>
    </row>
    <row r="49" spans="1:2" x14ac:dyDescent="0.2">
      <c r="A49" s="108"/>
      <c r="B49" s="100" t="s">
        <v>242</v>
      </c>
    </row>
    <row r="50" spans="1:2" x14ac:dyDescent="0.2">
      <c r="A50" s="108"/>
      <c r="B50" s="100" t="s">
        <v>243</v>
      </c>
    </row>
    <row r="51" spans="1:2" x14ac:dyDescent="0.2">
      <c r="A51" s="108"/>
      <c r="B51" s="100" t="s">
        <v>244</v>
      </c>
    </row>
    <row r="52" spans="1:2" x14ac:dyDescent="0.2">
      <c r="A52" s="108"/>
      <c r="B52" s="100" t="s">
        <v>245</v>
      </c>
    </row>
    <row r="53" spans="1:2" x14ac:dyDescent="0.2">
      <c r="A53" s="108"/>
      <c r="B53" s="100" t="s">
        <v>246</v>
      </c>
    </row>
    <row r="54" spans="1:2" x14ac:dyDescent="0.2">
      <c r="A54" s="108"/>
      <c r="B54" s="100" t="s">
        <v>247</v>
      </c>
    </row>
  </sheetData>
  <mergeCells count="4">
    <mergeCell ref="A3:B3"/>
    <mergeCell ref="C3:M3"/>
    <mergeCell ref="A4:B4"/>
    <mergeCell ref="A5:B5"/>
  </mergeCells>
  <hyperlinks>
    <hyperlink ref="C3" location="INDEX" display="Indirect district heating substation - apartment complex - existing building" xr:uid="{C3E70248-B070-4B4B-8BAE-0F6DC7847B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SRV_DC_Commodities</vt:lpstr>
      <vt:lpstr>SRV_DC_Processes</vt:lpstr>
      <vt:lpstr>HP_data</vt:lpstr>
      <vt:lpstr>HE_data</vt:lpstr>
      <vt:lpstr>DH_in_ex_app</vt:lpstr>
      <vt:lpstr>sheet12</vt:lpstr>
      <vt:lpstr>sheet56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2021-04-20T10:58:57Z</dcterms:created>
  <dcterms:modified xsi:type="dcterms:W3CDTF">2021-11-09T20:26:57Z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881865799427032</vt:r8>
  </property>
</Properties>
</file>