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-updates\SuppXLS\"/>
    </mc:Choice>
  </mc:AlternateContent>
  <xr:revisionPtr revIDLastSave="0" documentId="13_ncr:1_{16EC1A96-7186-4B1F-9F6A-2FD62E8FFB53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2" i="1" l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N74" i="1"/>
  <c r="N81" i="1" s="1"/>
  <c r="N78" i="1"/>
  <c r="N76" i="1"/>
  <c r="N58" i="1"/>
  <c r="C221" i="1"/>
  <c r="C229" i="1" s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E76" i="1"/>
  <c r="E74" i="1"/>
  <c r="E72" i="1"/>
  <c r="E23" i="1"/>
  <c r="E17" i="1"/>
  <c r="H74" i="1"/>
  <c r="H76" i="1" s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X229" i="1" l="1"/>
  <c r="X230" i="1"/>
  <c r="X231" i="1"/>
  <c r="X232" i="1"/>
  <c r="P229" i="1"/>
  <c r="P230" i="1"/>
  <c r="P231" i="1"/>
  <c r="P232" i="1"/>
  <c r="H229" i="1"/>
  <c r="H230" i="1"/>
  <c r="H231" i="1"/>
  <c r="H232" i="1"/>
  <c r="W230" i="1"/>
  <c r="W231" i="1"/>
  <c r="W232" i="1"/>
  <c r="W229" i="1"/>
  <c r="O230" i="1"/>
  <c r="O231" i="1"/>
  <c r="O232" i="1"/>
  <c r="O229" i="1"/>
  <c r="G230" i="1"/>
  <c r="G231" i="1"/>
  <c r="G232" i="1"/>
  <c r="G229" i="1"/>
  <c r="Y230" i="1"/>
  <c r="Y229" i="1"/>
  <c r="Y231" i="1"/>
  <c r="Y232" i="1"/>
  <c r="I229" i="1"/>
  <c r="I230" i="1"/>
  <c r="I232" i="1"/>
  <c r="I231" i="1"/>
  <c r="V232" i="1"/>
  <c r="V231" i="1"/>
  <c r="V230" i="1"/>
  <c r="V229" i="1"/>
  <c r="N231" i="1"/>
  <c r="N232" i="1"/>
  <c r="N230" i="1"/>
  <c r="N229" i="1"/>
  <c r="F230" i="1"/>
  <c r="F232" i="1"/>
  <c r="F231" i="1"/>
  <c r="F229" i="1"/>
  <c r="Z229" i="1"/>
  <c r="Z230" i="1"/>
  <c r="Z231" i="1"/>
  <c r="Z232" i="1"/>
  <c r="R229" i="1"/>
  <c r="R230" i="1"/>
  <c r="R231" i="1"/>
  <c r="R232" i="1"/>
  <c r="J229" i="1"/>
  <c r="J230" i="1"/>
  <c r="J231" i="1"/>
  <c r="J232" i="1"/>
  <c r="Q229" i="1"/>
  <c r="Q230" i="1"/>
  <c r="Q231" i="1"/>
  <c r="Q232" i="1"/>
  <c r="AC232" i="1"/>
  <c r="AC229" i="1"/>
  <c r="AC230" i="1"/>
  <c r="AC231" i="1"/>
  <c r="U231" i="1"/>
  <c r="U232" i="1"/>
  <c r="U229" i="1"/>
  <c r="U230" i="1"/>
  <c r="M231" i="1"/>
  <c r="M230" i="1"/>
  <c r="M232" i="1"/>
  <c r="M229" i="1"/>
  <c r="E231" i="1"/>
  <c r="E232" i="1"/>
  <c r="E229" i="1"/>
  <c r="E230" i="1"/>
  <c r="AB232" i="1"/>
  <c r="AB229" i="1"/>
  <c r="AB230" i="1"/>
  <c r="AB231" i="1"/>
  <c r="T232" i="1"/>
  <c r="T229" i="1"/>
  <c r="T230" i="1"/>
  <c r="T231" i="1"/>
  <c r="L232" i="1"/>
  <c r="L231" i="1"/>
  <c r="L229" i="1"/>
  <c r="L230" i="1"/>
  <c r="D232" i="1"/>
  <c r="D229" i="1"/>
  <c r="D230" i="1"/>
  <c r="D231" i="1"/>
  <c r="AA229" i="1"/>
  <c r="AA232" i="1"/>
  <c r="AA230" i="1"/>
  <c r="AA231" i="1"/>
  <c r="S229" i="1"/>
  <c r="S230" i="1"/>
  <c r="S232" i="1"/>
  <c r="S231" i="1"/>
  <c r="K229" i="1"/>
  <c r="K230" i="1"/>
  <c r="K232" i="1"/>
  <c r="K231" i="1"/>
  <c r="C231" i="1"/>
  <c r="C232" i="1"/>
  <c r="C230" i="1"/>
  <c r="P81" i="1" l="1"/>
  <c r="AF81" i="1"/>
  <c r="W81" i="1"/>
  <c r="AM81" i="1"/>
  <c r="AN81" i="1"/>
  <c r="V81" i="1"/>
  <c r="AL81" i="1"/>
  <c r="U81" i="1"/>
  <c r="AK81" i="1"/>
  <c r="T81" i="1"/>
  <c r="AA81" i="1"/>
  <c r="Q81" i="1"/>
  <c r="AG81" i="1"/>
  <c r="Z81" i="1"/>
  <c r="O81" i="1"/>
  <c r="AD81" i="1"/>
  <c r="AB81" i="1"/>
  <c r="AC81" i="1"/>
  <c r="S81" i="1"/>
  <c r="AI81" i="1"/>
  <c r="AE81" i="1"/>
  <c r="AJ81" i="1"/>
  <c r="X81" i="1"/>
  <c r="Y81" i="1"/>
  <c r="R81" i="1"/>
  <c r="AH81" i="1"/>
  <c r="G233" i="1"/>
  <c r="M233" i="1"/>
  <c r="J233" i="1"/>
  <c r="N233" i="1"/>
  <c r="AB233" i="1"/>
  <c r="AC233" i="1"/>
  <c r="Z233" i="1"/>
  <c r="W233" i="1"/>
  <c r="I233" i="1"/>
  <c r="C233" i="1"/>
  <c r="U233" i="1"/>
  <c r="F233" i="1"/>
  <c r="L233" i="1"/>
  <c r="D233" i="1"/>
  <c r="T233" i="1"/>
  <c r="E233" i="1"/>
  <c r="Q233" i="1"/>
  <c r="R233" i="1"/>
  <c r="V233" i="1"/>
  <c r="O233" i="1"/>
  <c r="H233" i="1"/>
  <c r="X233" i="1"/>
  <c r="P233" i="1"/>
  <c r="K233" i="1"/>
  <c r="AA233" i="1"/>
  <c r="S233" i="1"/>
  <c r="Y233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N56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N54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N52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2" i="1"/>
  <c r="AK44" i="1" l="1"/>
  <c r="AN61" i="1"/>
  <c r="AF61" i="1"/>
  <c r="N44" i="1"/>
  <c r="AC44" i="1"/>
  <c r="U44" i="1"/>
  <c r="N61" i="1"/>
  <c r="AH61" i="1"/>
  <c r="AL61" i="1"/>
  <c r="AI44" i="1"/>
  <c r="AK61" i="1"/>
  <c r="AC61" i="1"/>
  <c r="U61" i="1"/>
  <c r="AH44" i="1"/>
  <c r="Z44" i="1"/>
  <c r="R44" i="1"/>
  <c r="S44" i="1"/>
  <c r="AJ61" i="1"/>
  <c r="AB61" i="1"/>
  <c r="T61" i="1"/>
  <c r="AG44" i="1"/>
  <c r="Y44" i="1"/>
  <c r="Q44" i="1"/>
  <c r="W61" i="1"/>
  <c r="O61" i="1"/>
  <c r="Y61" i="1"/>
  <c r="Q61" i="1"/>
  <c r="AI61" i="1"/>
  <c r="AA61" i="1"/>
  <c r="S61" i="1"/>
  <c r="AN44" i="1"/>
  <c r="AF44" i="1"/>
  <c r="X44" i="1"/>
  <c r="P44" i="1"/>
  <c r="AD61" i="1"/>
  <c r="Z61" i="1"/>
  <c r="R61" i="1"/>
  <c r="AM44" i="1"/>
  <c r="AE44" i="1"/>
  <c r="W44" i="1"/>
  <c r="O44" i="1"/>
  <c r="AA44" i="1"/>
  <c r="AG61" i="1"/>
  <c r="AL44" i="1"/>
  <c r="AD44" i="1"/>
  <c r="V44" i="1"/>
  <c r="V61" i="1"/>
  <c r="X61" i="1"/>
  <c r="P61" i="1"/>
  <c r="AM61" i="1"/>
  <c r="AE61" i="1"/>
  <c r="AJ44" i="1"/>
  <c r="AB44" i="1"/>
  <c r="T44" i="1"/>
  <c r="M58" i="1"/>
  <c r="M41" i="1"/>
  <c r="M21" i="1"/>
  <c r="M39" i="1" s="1"/>
  <c r="M19" i="1"/>
  <c r="M37" i="1" s="1"/>
  <c r="M17" i="1"/>
  <c r="M35" i="1" s="1"/>
  <c r="M52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8" i="1"/>
  <c r="E21" i="1"/>
  <c r="E19" i="1"/>
  <c r="E15" i="1"/>
  <c r="E33" i="1" s="1"/>
  <c r="E13" i="1"/>
  <c r="E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2" i="1" s="1"/>
  <c r="E37" i="1"/>
  <c r="E54" i="1" s="1"/>
  <c r="E39" i="1"/>
  <c r="E56" i="1" s="1"/>
  <c r="E41" i="1"/>
  <c r="H54" i="1" l="1"/>
  <c r="H56" i="1" s="1"/>
  <c r="H37" i="1"/>
  <c r="H39" i="1" s="1"/>
  <c r="H41" i="1" s="1"/>
  <c r="M54" i="1"/>
  <c r="M56" i="1"/>
  <c r="H58" i="1" l="1"/>
  <c r="H15" i="1" l="1"/>
  <c r="H17" i="1" s="1"/>
  <c r="H19" i="1" s="1"/>
  <c r="H21" i="1" s="1"/>
  <c r="H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<sst xmlns="http://schemas.openxmlformats.org/spreadsheetml/2006/main" count="585" uniqueCount="248">
  <si>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</si>
  <si>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</si>
  <si>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</si>
  <si>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</si>
  <si>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</si>
  <si>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</si>
  <si>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</si>
  <si>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</si>
  <si>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</si>
  <si>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</si>
  <si>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</si>
  <si>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</si>
  <si>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</si>
  <si>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</si>
  <si>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</si>
  <si>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</si>
  <si>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</si>
  <si>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</si>
  <si>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</si>
  <si>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</si>
  <si>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</si>
  <si>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</si>
  <si>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</si>
  <si>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</si>
  <si>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</si>
  <si>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</si>
  <si>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</si>
  <si>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</si>
  <si>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</si>
  <si>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</si>
  <si>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</si>
  <si>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</si>
  <si>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</si>
  <si>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</si>
  <si>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</si>
  <si>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</si>
  <si>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</si>
  <si>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</si>
  <si>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</si>
  <si>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</si>
  <si>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</si>
  <si>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</si>
  <si>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</si>
  <si>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</si>
  <si>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</si>
  <si>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</si>
  <si>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</si>
  <si>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</si>
  <si>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</si>
  <si>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</si>
  <si>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</si>
  <si>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</si>
  <si>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</si>
  <si>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</si>
  <si>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</si>
  <si>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</si>
  <si>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</si>
  <si>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</si>
  <si>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</si>
  <si>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</si>
  <si>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</si>
  <si>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</si>
  <si>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</si>
  <si>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</si>
  <si>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</si>
  <si>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</si>
  <si>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</si>
  <si>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</si>
  <si>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</si>
  <si>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</si>
  <si>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</si>
  <si>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</si>
  <si>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</si>
  <si>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</si>
  <si>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</si>
  <si>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</si>
  <si>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</si>
  <si>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</si>
  <si>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</si>
  <si>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</si>
  <si>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</si>
  <si>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</si>
  <si>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</si>
  <si>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</si>
  <si>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</si>
  <si>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</si>
  <si>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</si>
  <si>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</si>
  <si>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</si>
  <si>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</si>
  <si>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</si>
  <si>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</si>
  <si>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</si>
  <si>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</si>
  <si>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</si>
  <si>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</si>
  <si>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</si>
  <si>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</si>
  <si>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</si>
  <si>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</si>
  <si>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</si>
  <si>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</si>
  <si>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</si>
  <si>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</si>
  <si>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</si>
  <si>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</si>
  <si>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</si>
  <si>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</si>
  <si>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</si>
  <si>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</si>
  <si>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</si>
  <si>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</si>
  <si>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</si>
  <si>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</si>
  <si>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</si>
  <si>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</si>
  <si>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</si>
  <si>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</si>
  <si>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</si>
  <si>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</si>
  <si>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</si>
  <si>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</si>
  <si>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</si>
  <si>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</si>
  <si>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</si>
  <si>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</si>
  <si>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</si>
  <si>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</si>
  <si>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</si>
  <si>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</si>
  <si>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</si>
  <si>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</si>
  <si>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</si>
  <si>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</si>
  <si>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</si>
  <si>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</si>
  <si>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</si>
  <si>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</si>
  <si>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</si>
  <si>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</si>
  <si>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</si>
  <si>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</si>
  <si>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</si>
  <si>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</si>
  <si>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</si>
  <si>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</si>
  <si>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</si>
  <si>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</si>
  <si>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</si>
  <si>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</si>
  <si>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</si>
  <si>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</si>
  <si>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</si>
  <si>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</si>
  <si>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</si>
  <si>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</si>
  <si>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</si>
  <si>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</si>
  <si>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</si>
  <si>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</si>
  <si>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</si>
  <si>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</si>
  <si>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</si>
  <si>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</si>
  <si>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</si>
  <si>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</si>
  <si>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</si>
  <si>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</si>
  <si>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</si>
  <si>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</si>
  <si>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</si>
  <si>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</si>
  <si>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</si>
  <si>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</si>
  <si>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</si>
  <si>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</si>
  <si>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</si>
  <si>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</si>
  <si>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</si>
  <si>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</si>
  <si>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</si>
  <si>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</si>
  <si>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</si>
  <si>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</si>
  <si>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</si>
  <si>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</si>
  <si>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</si>
  <si>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</si>
  <si>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</si>
  <si>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</si>
  <si>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</si>
  <si>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</si>
  <si>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</si>
  <si>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</si>
  <si>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</si>
  <si>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</si>
  <si>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</si>
  <si>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</si>
  <si>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</si>
  <si>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</si>
  <si>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</si>
  <si>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</si>
  <si>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</si>
  <si>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</si>
  <si>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</si>
  <si>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</si>
  <si>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</si>
  <si>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</si>
  <si>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</si>
  <si>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</si>
  <si>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</si>
  <si>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</si>
  <si>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</si>
  <si>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</si>
  <si>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</si>
  <si>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</si>
  <si>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</si>
  <si>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</si>
  <si>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</si>
  <si>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</si>
  <si>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</si>
  <si>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</si>
  <si>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</si>
  <si>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LGVs</t>
  </si>
  <si>
    <t>MGVs</t>
  </si>
  <si>
    <t>HGVs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</si>
  <si>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</si>
  <si>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</si>
  <si>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</si>
  <si>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</si>
  <si>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</si>
  <si>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</si>
  <si>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</si>
  <si>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</si>
  <si>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</si>
  <si>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</si>
  <si>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</si>
  <si>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</si>
  <si>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</si>
  <si>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</si>
  <si>
    <t>User constraints for Passenger transport</t>
  </si>
  <si>
    <t>UC_Good_GTR</t>
  </si>
  <si>
    <t>T-GTR*</t>
  </si>
  <si>
    <t>GTR</t>
  </si>
  <si>
    <t>- all traf produced by T-LGT*</t>
  </si>
  <si>
    <t>0.025 of all traf produced</t>
  </si>
  <si>
    <t>&lt;=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</si>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</sst>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0.000"/>
    <numFmt numFmtId="166" formatCode="0.0%"/>
    <numFmt numFmtId="167" formatCode="_-* #,##0_-;\-* #,##0_-;_-* &quot;-&quot;??_-;_-@_-"/>
    <numFmt numFmtId="168" formatCode="_-* #,##0.0_-;\-* #,##0.0_-;_-* &quot;-&quot;??_-;_-@_-"/>
    <numFmt numFmtId="169" formatCode="0.0000"/>
    <numFmt numFmtId="170" formatCode="0.0000%"/>
    <numFmt numFmtId="171" formatCode="0.00000"/>
    <numFmt numFmtId="172" formatCode="0.00000%"/>
  </numFmts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4"/>
      <color rgb="FF38435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3" fillId="0" borderId="0"/>
    <xf numFmtId="9" fontId="4" fillId="0" borderId="0" applyFont="0" applyFill="0" applyBorder="0" applyAlignment="0" applyProtection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14" borderId="0" applyNumberFormat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14" borderId="0" applyNumberFormat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9" fillId="10" borderId="1" xfId="0" applyFont="1" applyFill="1" applyBorder="1" applyAlignment="1">
      <alignment vertical="center"/>
    </xf>
    <xf numFmtId="0" fontId="9" fillId="10" borderId="6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10" borderId="7" xfId="0" applyFont="1" applyFill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0" fillId="0" borderId="0" xfId="0" applyFill="1" applyBorder="1"/>
    <xf numFmtId="0" fontId="11" fillId="9" borderId="2" xfId="0" applyFont="1" applyFill="1" applyBorder="1"/>
    <xf numFmtId="0" fontId="0" fillId="0" borderId="8" xfId="0" applyBorder="1"/>
    <xf numFmtId="0" fontId="8" fillId="7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5" fillId="0" borderId="0" xfId="0" applyFont="1"/>
    <xf numFmtId="0" fontId="16" fillId="7" borderId="8" xfId="0" applyFont="1" applyFill="1" applyBorder="1" applyAlignment="1" applyProtection="1">
      <alignment horizontal="left" vertical="center"/>
      <protection locked="0"/>
    </xf>
    <xf numFmtId="0" fontId="17" fillId="0" borderId="0" xfId="0" applyFont="1"/>
    <xf numFmtId="0" fontId="18" fillId="0" borderId="0" xfId="0" applyFont="1"/>
    <xf numFmtId="0" fontId="19" fillId="12" borderId="2" xfId="0" applyFont="1" applyFill="1" applyBorder="1" applyAlignment="1" applyProtection="1">
      <alignment horizontal="left" vertical="center"/>
      <protection locked="0"/>
    </xf>
    <xf numFmtId="0" fontId="19" fillId="12" borderId="2" xfId="0" applyFont="1" applyFill="1" applyBorder="1" applyAlignment="1">
      <alignment horizontal="right" vertical="center"/>
    </xf>
    <xf numFmtId="9" fontId="20" fillId="0" borderId="0" xfId="2" applyFont="1" applyFill="1" applyBorder="1"/>
    <xf numFmtId="166" fontId="20" fillId="0" borderId="0" xfId="2" applyNumberFormat="1" applyFont="1" applyFill="1" applyBorder="1"/>
    <xf numFmtId="0" fontId="18" fillId="0" borderId="2" xfId="0" applyFont="1" applyBorder="1"/>
    <xf numFmtId="0" fontId="19" fillId="0" borderId="2" xfId="0" applyFont="1" applyBorder="1" applyAlignment="1">
      <alignment horizontal="center"/>
    </xf>
    <xf numFmtId="167" fontId="19" fillId="0" borderId="2" xfId="1" applyNumberFormat="1" applyFont="1" applyFill="1" applyBorder="1"/>
    <xf numFmtId="165" fontId="0" fillId="0" borderId="0" xfId="0" applyNumberFormat="1"/>
    <xf numFmtId="169" fontId="0" fillId="0" borderId="0" xfId="0" applyNumberFormat="1"/>
    <xf numFmtId="170" fontId="20" fillId="0" borderId="0" xfId="2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8" fillId="0" borderId="0" xfId="0" applyFont="1" applyAlignment="1">
      <alignment horizontal="left" vertical="top"/>
    </xf>
    <xf numFmtId="1" fontId="19" fillId="0" borderId="2" xfId="0" applyNumberFormat="1" applyFont="1" applyBorder="1" applyAlignment="1">
      <alignment horizontal="right"/>
    </xf>
    <xf numFmtId="0" fontId="18" fillId="0" borderId="0" xfId="0" applyFont="1" applyBorder="1"/>
    <xf numFmtId="164" fontId="18" fillId="0" borderId="0" xfId="0" applyNumberFormat="1" applyFont="1" applyBorder="1"/>
    <xf numFmtId="1" fontId="18" fillId="0" borderId="0" xfId="0" applyNumberFormat="1" applyFont="1" applyBorder="1"/>
    <xf numFmtId="0" fontId="10" fillId="13" borderId="0" xfId="0" applyFont="1" applyFill="1" applyBorder="1"/>
    <xf numFmtId="0" fontId="16" fillId="13" borderId="0" xfId="0" applyFont="1" applyFill="1" applyBorder="1"/>
    <xf numFmtId="0" fontId="0" fillId="0" borderId="0" xfId="0"/>
    <xf numFmtId="0" fontId="15" fillId="0" borderId="0" xfId="0" applyFont="1"/>
    <xf numFmtId="0" fontId="0" fillId="0" borderId="0" xfId="0"/>
    <xf numFmtId="0" fontId="8" fillId="7" borderId="2" xfId="0" applyFont="1" applyFill="1" applyBorder="1" applyAlignment="1" applyProtection="1">
      <alignment horizontal="right" vertical="center"/>
      <protection locked="0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22" fillId="13" borderId="0" xfId="0" applyFont="1" applyFill="1" applyBorder="1"/>
    <xf numFmtId="10" fontId="0" fillId="0" borderId="0" xfId="2" applyNumberFormat="1" applyFont="1"/>
    <xf numFmtId="168" fontId="0" fillId="0" borderId="0" xfId="0" applyNumberFormat="1" applyBorder="1"/>
    <xf numFmtId="0" fontId="0" fillId="0" borderId="0" xfId="0"/>
    <xf numFmtId="0" fontId="0" fillId="0" borderId="0" xfId="0"/>
    <xf numFmtId="172" fontId="0" fillId="0" borderId="0" xfId="2" applyNumberFormat="1" applyFont="1"/>
    <xf numFmtId="171" fontId="0" fillId="0" borderId="0" xfId="0" applyNumberFormat="1" applyBorder="1" applyAlignment="1">
      <alignment horizontal="right" indent="1"/>
    </xf>
    <xf numFmtId="169" fontId="0" fillId="0" borderId="0" xfId="0" applyNumberFormat="1" applyBorder="1"/>
    <xf numFmtId="1" fontId="0" fillId="0" borderId="0" xfId="0" applyNumberFormat="1" applyBorder="1"/>
    <xf numFmtId="1" fontId="0" fillId="0" borderId="0" xfId="0" applyNumberFormat="1"/>
    <xf numFmtId="171" fontId="0" fillId="0" borderId="0" xfId="0" applyNumberFormat="1"/>
    <xf numFmtId="0" fontId="0" fillId="0" borderId="0" xfId="0" quotePrefix="1" applyBorder="1"/>
  </cellXfs>
  <cellStyles count="14">
    <cellStyle name="20% - Accent5 2" xfId="9" xr:uid="{0445702F-E158-40C0-A753-3BE54EDCA274}"/>
    <cellStyle name="20% - Accent5 3" xfId="13" xr:uid="{F549252F-D35E-45EC-A4D2-3EF3DF841AAC}"/>
    <cellStyle name="Comma" xfId="1" builtinId="3"/>
    <cellStyle name="Comma 2" xfId="7" xr:uid="{FE672014-E842-4158-BAB9-44A45D6A80A1}"/>
    <cellStyle name="Comma 3" xfId="11" xr:uid="{AD04B5D4-2F39-41A2-8993-378E2D033AC7}"/>
    <cellStyle name="Normal" xfId="0" builtinId="0"/>
    <cellStyle name="Normal 2" xfId="5" xr:uid="{A0A554B5-7420-419B-BACF-5646042D592A}"/>
    <cellStyle name="Normal 3" xfId="6" xr:uid="{DFFE3294-3AE9-4664-83A8-009F3C816676}"/>
    <cellStyle name="Normal 4" xfId="10" xr:uid="{E673CE62-B67E-4AC8-BCC9-88FEB5559169}"/>
    <cellStyle name="Normal 5" xfId="3" xr:uid="{9AAC06E6-8A8F-416D-A6B1-4A932674DE6F}"/>
    <cellStyle name="Percent" xfId="2" builtinId="5"/>
    <cellStyle name="Percent 2" xfId="8" xr:uid="{17BFFCEC-48DA-46DC-B65F-B831356BDB3C}"/>
    <cellStyle name="Percent 3" xfId="12" xr:uid="{B82E14FC-77E0-4E62-B362-3CD556B0F67B}"/>
    <cellStyle name="Percent 4" xfId="4" xr:uid="{E2CD39BB-8876-4A16-9A4D-0907C936B7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4" t="str" cm="1">
        <f t="array" ref="C3">INDEX(C5:C7,$A$4)</f>
        <v>IE</v>
      </c>
      <c r="D3" s="24" t="str" cm="1">
        <f t="array" ref="D3">INDEX(D5:D7,$A$4)</f>
        <v>National</v>
      </c>
      <c r="E3" s="24" t="str" cm="1">
        <f t="array" ref="E3">INDEX(E5:E7,$A$4)</f>
        <v>IE-CW</v>
      </c>
      <c r="F3" s="24" t="str" cm="1">
        <f t="array" ref="F3">INDEX(F5:F7,$A$4)</f>
        <v>IE-D</v>
      </c>
      <c r="G3" s="24" t="str" cm="1">
        <f t="array" ref="G3">INDEX(G5:G7,$A$4)</f>
        <v>IE-KE</v>
      </c>
      <c r="H3" s="24" t="str" cm="1">
        <f t="array" ref="H3">INDEX(H5:H7,$A$4)</f>
        <v>IE-KK</v>
      </c>
      <c r="I3" s="24" t="str" cm="1">
        <f t="array" ref="I3">INDEX(I5:I7,$A$4)</f>
        <v>IE-LS</v>
      </c>
      <c r="J3" s="24" t="str" cm="1">
        <f t="array" ref="J3">INDEX(J5:J7,$A$4)</f>
        <v>IE-LD</v>
      </c>
      <c r="K3" s="24" t="str" cm="1">
        <f t="array" ref="K3">INDEX(K5:K7,$A$4)</f>
        <v>IE-LH</v>
      </c>
      <c r="L3" s="24" t="str" cm="1">
        <f t="array" ref="L3">INDEX(L5:L7,$A$4)</f>
        <v>IE-MH</v>
      </c>
      <c r="M3" s="24" t="str" cm="1">
        <f t="array" ref="M3">INDEX(M5:M7,$A$4)</f>
        <v>IE-OY</v>
      </c>
      <c r="N3" s="24" t="str" cm="1">
        <f t="array" ref="N3">INDEX(N5:N7,$A$4)</f>
        <v>IE-WH</v>
      </c>
      <c r="O3" s="24" t="str" cm="1">
        <f t="array" ref="O3">INDEX(O5:O7,$A$4)</f>
        <v>IE-WX</v>
      </c>
      <c r="P3" s="24" t="str" cm="1">
        <f t="array" ref="P3">INDEX(P5:P7,$A$4)</f>
        <v>IE-WW</v>
      </c>
      <c r="Q3" s="24" t="str" cm="1">
        <f t="array" ref="Q3">INDEX(Q5:Q7,$A$4)</f>
        <v>IE-CE</v>
      </c>
      <c r="R3" s="24" t="str" cm="1">
        <f t="array" ref="R3">INDEX(R5:R7,$A$4)</f>
        <v>IE-CO</v>
      </c>
      <c r="S3" s="24" t="str" cm="1">
        <f t="array" ref="S3">INDEX(S5:S7,$A$4)</f>
        <v>IE-KY</v>
      </c>
      <c r="T3" s="24" t="str" cm="1">
        <f t="array" ref="T3">INDEX(T5:T7,$A$4)</f>
        <v>IE-LK</v>
      </c>
      <c r="U3" s="24" t="str" cm="1">
        <f t="array" ref="U3">INDEX(U5:U7,$A$4)</f>
        <v>IE-TA</v>
      </c>
      <c r="V3" s="24" t="str" cm="1">
        <f t="array" ref="V3">INDEX(V5:V7,$A$4)</f>
        <v>IE-WD</v>
      </c>
      <c r="W3" s="24" t="str" cm="1">
        <f t="array" ref="W3">INDEX(W5:W7,$A$4)</f>
        <v>IE-G</v>
      </c>
      <c r="X3" s="24" t="str" cm="1">
        <f t="array" ref="X3">INDEX(X5:X7,$A$4)</f>
        <v>IE-LM</v>
      </c>
      <c r="Y3" s="24" t="str" cm="1">
        <f t="array" ref="Y3">INDEX(Y5:Y7,$A$4)</f>
        <v>IE-MO</v>
      </c>
      <c r="Z3" s="24" t="str" cm="1">
        <f t="array" ref="Z3">INDEX(Z5:Z7,$A$4)</f>
        <v>IE-RN</v>
      </c>
      <c r="AA3" s="24" t="str" cm="1">
        <f t="array" ref="AA3">INDEX(AA5:AA7,$A$4)</f>
        <v>IE-SO</v>
      </c>
      <c r="AB3" s="24" t="str" cm="1">
        <f t="array" ref="AB3">INDEX(AB5:AB7,$A$4)</f>
        <v>IE-CN</v>
      </c>
      <c r="AC3" s="24" t="str" cm="1">
        <f t="array" ref="AC3">INDEX(AC5:AC7,$A$4)</f>
        <v>IE-DL</v>
      </c>
      <c r="AD3" s="24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83</v>
      </c>
      <c r="C5" s="25" t="s">
        <v>84</v>
      </c>
      <c r="D5" s="25" t="s">
        <v>85</v>
      </c>
      <c r="E5" s="24" t="str">
        <f>Regions!A11</f>
        <v>IE-CW</v>
      </c>
      <c r="F5" s="24" t="str">
        <f>Regions!A16</f>
        <v>IE-D</v>
      </c>
      <c r="G5" s="24" t="str">
        <f>Regions!A19</f>
        <v>IE-KE</v>
      </c>
      <c r="H5" s="24" t="str">
        <f>Regions!A20</f>
        <v>IE-KK</v>
      </c>
      <c r="I5" s="24" t="str">
        <f>Regions!A21</f>
        <v>IE-LS</v>
      </c>
      <c r="J5" s="24" t="str">
        <f>Regions!A24</f>
        <v>IE-LD</v>
      </c>
      <c r="K5" s="24" t="str">
        <f>Regions!A25</f>
        <v>IE-LH</v>
      </c>
      <c r="L5" s="24" t="str">
        <f>Regions!A27</f>
        <v>IE-MH</v>
      </c>
      <c r="M5" s="24" t="str">
        <f>Regions!A29</f>
        <v>IE-OY</v>
      </c>
      <c r="N5" s="24" t="str">
        <f>Regions!A34</f>
        <v>IE-WH</v>
      </c>
      <c r="O5" s="24" t="str">
        <f>Regions!A35</f>
        <v>IE-WX</v>
      </c>
      <c r="P5" s="24" t="str">
        <f>Regions!A36</f>
        <v>IE-WW</v>
      </c>
      <c r="Q5" s="24" t="str">
        <f>Regions!A13</f>
        <v>IE-CE</v>
      </c>
      <c r="R5" s="24" t="str">
        <f>Regions!A14</f>
        <v>IE-CO</v>
      </c>
      <c r="S5" s="24" t="str">
        <f>Regions!A18</f>
        <v>IE-KY</v>
      </c>
      <c r="T5" s="24" t="str">
        <f>Regions!A23</f>
        <v>IE-LK</v>
      </c>
      <c r="U5" s="24" t="str">
        <f>Regions!A32</f>
        <v>IE-TA</v>
      </c>
      <c r="V5" s="24" t="str">
        <f>Regions!A33</f>
        <v>IE-WD</v>
      </c>
      <c r="W5" s="24" t="str">
        <f>Regions!A17</f>
        <v>IE-G</v>
      </c>
      <c r="X5" s="24" t="str">
        <f>Regions!A22</f>
        <v>IE-LM</v>
      </c>
      <c r="Y5" s="24" t="str">
        <f>Regions!A26</f>
        <v>IE-MO</v>
      </c>
      <c r="Z5" s="24" t="str">
        <f>Regions!A30</f>
        <v>IE-RN</v>
      </c>
      <c r="AA5" s="24" t="str">
        <f>Regions!A31</f>
        <v>IE-SO</v>
      </c>
      <c r="AB5" s="24" t="str">
        <f>Regions!A12</f>
        <v>IE-CN</v>
      </c>
      <c r="AC5" s="24" t="str">
        <f>Regions!A15</f>
        <v>IE-DL</v>
      </c>
      <c r="AD5" s="24" t="str">
        <f>Regions!A28</f>
        <v>IE-MN</v>
      </c>
    </row>
    <row r="6" spans="1:30" x14ac:dyDescent="0.3">
      <c r="A6" s="15" t="s">
        <v>86</v>
      </c>
      <c r="C6" s="24" t="str">
        <f>C5</f>
        <v>IE</v>
      </c>
      <c r="D6" s="24" t="str">
        <f>"*"&amp;D5</f>
        <v>*National</v>
      </c>
      <c r="E6" s="24" t="str">
        <f t="shared" ref="E6:AD6" si="0">"*"&amp;E5</f>
        <v>*IE-CW</v>
      </c>
      <c r="F6" s="24" t="str">
        <f t="shared" si="0"/>
        <v>*IE-D</v>
      </c>
      <c r="G6" s="24" t="str">
        <f t="shared" si="0"/>
        <v>*IE-KE</v>
      </c>
      <c r="H6" s="24" t="str">
        <f t="shared" si="0"/>
        <v>*IE-KK</v>
      </c>
      <c r="I6" s="24" t="str">
        <f t="shared" si="0"/>
        <v>*IE-LS</v>
      </c>
      <c r="J6" s="24" t="str">
        <f t="shared" si="0"/>
        <v>*IE-LD</v>
      </c>
      <c r="K6" s="24" t="str">
        <f t="shared" si="0"/>
        <v>*IE-LH</v>
      </c>
      <c r="L6" s="24" t="str">
        <f t="shared" si="0"/>
        <v>*IE-MH</v>
      </c>
      <c r="M6" s="24" t="str">
        <f t="shared" si="0"/>
        <v>*IE-OY</v>
      </c>
      <c r="N6" s="24" t="str">
        <f t="shared" si="0"/>
        <v>*IE-WH</v>
      </c>
      <c r="O6" s="24" t="str">
        <f t="shared" si="0"/>
        <v>*IE-WX</v>
      </c>
      <c r="P6" s="24" t="str">
        <f t="shared" si="0"/>
        <v>*IE-WW</v>
      </c>
      <c r="Q6" s="24" t="str">
        <f t="shared" si="0"/>
        <v>*IE-CE</v>
      </c>
      <c r="R6" s="24" t="str">
        <f t="shared" si="0"/>
        <v>*IE-CO</v>
      </c>
      <c r="S6" s="24" t="str">
        <f t="shared" si="0"/>
        <v>*IE-KY</v>
      </c>
      <c r="T6" s="24" t="str">
        <f t="shared" si="0"/>
        <v>*IE-LK</v>
      </c>
      <c r="U6" s="24" t="str">
        <f t="shared" si="0"/>
        <v>*IE-TA</v>
      </c>
      <c r="V6" s="24" t="str">
        <f t="shared" si="0"/>
        <v>*IE-WD</v>
      </c>
      <c r="W6" s="24" t="str">
        <f t="shared" si="0"/>
        <v>*IE-G</v>
      </c>
      <c r="X6" s="24" t="str">
        <f t="shared" si="0"/>
        <v>*IE-LM</v>
      </c>
      <c r="Y6" s="24" t="str">
        <f t="shared" si="0"/>
        <v>*IE-MO</v>
      </c>
      <c r="Z6" s="24" t="str">
        <f t="shared" si="0"/>
        <v>*IE-RN</v>
      </c>
      <c r="AA6" s="24" t="str">
        <f t="shared" si="0"/>
        <v>*IE-SO</v>
      </c>
      <c r="AB6" s="24" t="str">
        <f t="shared" si="0"/>
        <v>*IE-CN</v>
      </c>
      <c r="AC6" s="24" t="str">
        <f t="shared" si="0"/>
        <v>*IE-DL</v>
      </c>
      <c r="AD6" s="24" t="str">
        <f t="shared" si="0"/>
        <v>*IE-MN</v>
      </c>
    </row>
    <row r="7" spans="1:30" x14ac:dyDescent="0.3">
      <c r="A7" s="15" t="s">
        <v>87</v>
      </c>
      <c r="C7" s="24" t="str">
        <f>"*"&amp;C5</f>
        <v>*IE</v>
      </c>
      <c r="D7" s="24" t="str">
        <f>D5</f>
        <v>National</v>
      </c>
      <c r="E7" s="24" t="str">
        <f t="shared" ref="E7:AD7" si="1">E5</f>
        <v>IE-CW</v>
      </c>
      <c r="F7" s="24" t="str">
        <f t="shared" si="1"/>
        <v>IE-D</v>
      </c>
      <c r="G7" s="24" t="str">
        <f t="shared" si="1"/>
        <v>IE-KE</v>
      </c>
      <c r="H7" s="24" t="str">
        <f t="shared" si="1"/>
        <v>IE-KK</v>
      </c>
      <c r="I7" s="24" t="str">
        <f t="shared" si="1"/>
        <v>IE-LS</v>
      </c>
      <c r="J7" s="24" t="str">
        <f t="shared" si="1"/>
        <v>IE-LD</v>
      </c>
      <c r="K7" s="24" t="str">
        <f t="shared" si="1"/>
        <v>IE-LH</v>
      </c>
      <c r="L7" s="24" t="str">
        <f t="shared" si="1"/>
        <v>IE-MH</v>
      </c>
      <c r="M7" s="24" t="str">
        <f t="shared" si="1"/>
        <v>IE-OY</v>
      </c>
      <c r="N7" s="24" t="str">
        <f t="shared" si="1"/>
        <v>IE-WH</v>
      </c>
      <c r="O7" s="24" t="str">
        <f t="shared" si="1"/>
        <v>IE-WX</v>
      </c>
      <c r="P7" s="24" t="str">
        <f t="shared" si="1"/>
        <v>IE-WW</v>
      </c>
      <c r="Q7" s="24" t="str">
        <f t="shared" si="1"/>
        <v>IE-CE</v>
      </c>
      <c r="R7" s="24" t="str">
        <f t="shared" si="1"/>
        <v>IE-CO</v>
      </c>
      <c r="S7" s="24" t="str">
        <f t="shared" si="1"/>
        <v>IE-KY</v>
      </c>
      <c r="T7" s="24" t="str">
        <f t="shared" si="1"/>
        <v>IE-LK</v>
      </c>
      <c r="U7" s="24" t="str">
        <f t="shared" si="1"/>
        <v>IE-TA</v>
      </c>
      <c r="V7" s="24" t="str">
        <f t="shared" si="1"/>
        <v>IE-WD</v>
      </c>
      <c r="W7" s="24" t="str">
        <f t="shared" si="1"/>
        <v>IE-G</v>
      </c>
      <c r="X7" s="24" t="str">
        <f t="shared" si="1"/>
        <v>IE-LM</v>
      </c>
      <c r="Y7" s="24" t="str">
        <f t="shared" si="1"/>
        <v>IE-MO</v>
      </c>
      <c r="Z7" s="24" t="str">
        <f t="shared" si="1"/>
        <v>IE-RN</v>
      </c>
      <c r="AA7" s="24" t="str">
        <f t="shared" si="1"/>
        <v>IE-SO</v>
      </c>
      <c r="AB7" s="24" t="str">
        <f t="shared" si="1"/>
        <v>IE-CN</v>
      </c>
      <c r="AC7" s="24" t="str">
        <f t="shared" si="1"/>
        <v>IE-DL</v>
      </c>
      <c r="AD7" s="24" t="str">
        <f t="shared" si="1"/>
        <v>IE-MN</v>
      </c>
    </row>
    <row r="10" spans="1:30" ht="15" thickBot="1" x14ac:dyDescent="0.35">
      <c r="A10" s="26" t="s">
        <v>88</v>
      </c>
      <c r="B10" s="26" t="s">
        <v>89</v>
      </c>
    </row>
    <row r="11" spans="1:30" x14ac:dyDescent="0.3">
      <c r="A11" s="27" t="s">
        <v>90</v>
      </c>
      <c r="B11" s="27" t="s">
        <v>61</v>
      </c>
    </row>
    <row r="12" spans="1:30" x14ac:dyDescent="0.3">
      <c r="A12" s="28" t="s">
        <v>91</v>
      </c>
      <c r="B12" s="28" t="s">
        <v>60</v>
      </c>
    </row>
    <row r="13" spans="1:30" x14ac:dyDescent="0.3">
      <c r="A13" s="28" t="s">
        <v>92</v>
      </c>
      <c r="B13" s="28" t="s">
        <v>59</v>
      </c>
    </row>
    <row r="14" spans="1:30" x14ac:dyDescent="0.3">
      <c r="A14" s="28" t="s">
        <v>93</v>
      </c>
      <c r="B14" s="28" t="s">
        <v>58</v>
      </c>
    </row>
    <row r="15" spans="1:30" x14ac:dyDescent="0.3">
      <c r="A15" s="28" t="s">
        <v>94</v>
      </c>
      <c r="B15" s="28" t="s">
        <v>57</v>
      </c>
    </row>
    <row r="16" spans="1:30" x14ac:dyDescent="0.3">
      <c r="A16" s="28" t="s">
        <v>95</v>
      </c>
      <c r="B16" s="28" t="s">
        <v>56</v>
      </c>
    </row>
    <row r="17" spans="1:2" x14ac:dyDescent="0.3">
      <c r="A17" s="28" t="s">
        <v>96</v>
      </c>
      <c r="B17" s="28" t="s">
        <v>55</v>
      </c>
    </row>
    <row r="18" spans="1:2" x14ac:dyDescent="0.3">
      <c r="A18" s="28" t="s">
        <v>97</v>
      </c>
      <c r="B18" s="28" t="s">
        <v>54</v>
      </c>
    </row>
    <row r="19" spans="1:2" x14ac:dyDescent="0.3">
      <c r="A19" s="28" t="s">
        <v>98</v>
      </c>
      <c r="B19" s="28" t="s">
        <v>53</v>
      </c>
    </row>
    <row r="20" spans="1:2" x14ac:dyDescent="0.3">
      <c r="A20" s="28" t="s">
        <v>99</v>
      </c>
      <c r="B20" s="28" t="s">
        <v>52</v>
      </c>
    </row>
    <row r="21" spans="1:2" x14ac:dyDescent="0.3">
      <c r="A21" s="28" t="s">
        <v>100</v>
      </c>
      <c r="B21" s="28" t="s">
        <v>51</v>
      </c>
    </row>
    <row r="22" spans="1:2" x14ac:dyDescent="0.3">
      <c r="A22" s="28" t="s">
        <v>101</v>
      </c>
      <c r="B22" s="28" t="s">
        <v>50</v>
      </c>
    </row>
    <row r="23" spans="1:2" x14ac:dyDescent="0.3">
      <c r="A23" s="28" t="s">
        <v>102</v>
      </c>
      <c r="B23" s="28" t="s">
        <v>49</v>
      </c>
    </row>
    <row r="24" spans="1:2" x14ac:dyDescent="0.3">
      <c r="A24" s="28" t="s">
        <v>103</v>
      </c>
      <c r="B24" s="28" t="s">
        <v>48</v>
      </c>
    </row>
    <row r="25" spans="1:2" x14ac:dyDescent="0.3">
      <c r="A25" s="28" t="s">
        <v>104</v>
      </c>
      <c r="B25" s="28" t="s">
        <v>47</v>
      </c>
    </row>
    <row r="26" spans="1:2" x14ac:dyDescent="0.3">
      <c r="A26" s="28" t="s">
        <v>105</v>
      </c>
      <c r="B26" s="28" t="s">
        <v>46</v>
      </c>
    </row>
    <row r="27" spans="1:2" x14ac:dyDescent="0.3">
      <c r="A27" s="28" t="s">
        <v>106</v>
      </c>
      <c r="B27" s="28" t="s">
        <v>45</v>
      </c>
    </row>
    <row r="28" spans="1:2" x14ac:dyDescent="0.3">
      <c r="A28" s="28" t="s">
        <v>107</v>
      </c>
      <c r="B28" s="28" t="s">
        <v>44</v>
      </c>
    </row>
    <row r="29" spans="1:2" x14ac:dyDescent="0.3">
      <c r="A29" s="28" t="s">
        <v>108</v>
      </c>
      <c r="B29" s="28" t="s">
        <v>43</v>
      </c>
    </row>
    <row r="30" spans="1:2" x14ac:dyDescent="0.3">
      <c r="A30" s="28" t="s">
        <v>109</v>
      </c>
      <c r="B30" s="28" t="s">
        <v>42</v>
      </c>
    </row>
    <row r="31" spans="1:2" x14ac:dyDescent="0.3">
      <c r="A31" s="28" t="s">
        <v>110</v>
      </c>
      <c r="B31" s="28" t="s">
        <v>41</v>
      </c>
    </row>
    <row r="32" spans="1:2" x14ac:dyDescent="0.3">
      <c r="A32" s="28" t="s">
        <v>111</v>
      </c>
      <c r="B32" s="28" t="s">
        <v>40</v>
      </c>
    </row>
    <row r="33" spans="1:2" x14ac:dyDescent="0.3">
      <c r="A33" s="28" t="s">
        <v>112</v>
      </c>
      <c r="B33" s="28" t="s">
        <v>39</v>
      </c>
    </row>
    <row r="34" spans="1:2" x14ac:dyDescent="0.3">
      <c r="A34" s="28" t="s">
        <v>113</v>
      </c>
      <c r="B34" s="28" t="s">
        <v>38</v>
      </c>
    </row>
    <row r="35" spans="1:2" x14ac:dyDescent="0.3">
      <c r="A35" s="28" t="s">
        <v>114</v>
      </c>
      <c r="B35" s="28" t="s">
        <v>37</v>
      </c>
    </row>
    <row r="36" spans="1:2" x14ac:dyDescent="0.3">
      <c r="A36" s="28" t="s">
        <v>115</v>
      </c>
      <c r="B36" s="28" t="s">
        <v>36</v>
      </c>
    </row>
    <row r="37" spans="1:2" x14ac:dyDescent="0.3">
      <c r="A37" s="29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P233"/>
  <sheetViews>
    <sheetView tabSelected="1" topLeftCell="C69" zoomScaleNormal="100" workbookViewId="0">
      <selection activeCell="J83" sqref="J83"/>
    </sheetView>
  </sheetViews>
  <sheetFormatPr defaultRowHeight="14.4" x14ac:dyDescent="0.3"/>
  <cols>
    <col min="1" max="1" width="20.109375" customWidth="1"/>
    <col min="2" max="2" width="13.77734375" customWidth="1"/>
    <col min="3" max="3" width="23.6640625" bestFit="1" customWidth="1"/>
    <col min="4" max="4" width="19.44140625" customWidth="1"/>
    <col min="5" max="13" width="10.77734375" bestFit="1" customWidth="1"/>
    <col min="14" max="14" width="11.5546875" customWidth="1"/>
    <col min="15" max="15" width="12.21875" bestFit="1" customWidth="1"/>
    <col min="16" max="29" width="10.88671875" bestFit="1" customWidth="1"/>
    <col min="30" max="40" width="10.44140625" bestFit="1" customWidth="1"/>
  </cols>
  <sheetData>
    <row r="3" spans="2:41" ht="21" x14ac:dyDescent="0.4">
      <c r="C3" s="75" t="s">
        <v>240</v>
      </c>
      <c r="D3" s="66"/>
      <c r="E3" s="66"/>
    </row>
    <row r="6" spans="2:41" x14ac:dyDescent="0.3">
      <c r="B6" t="s">
        <v>25</v>
      </c>
    </row>
    <row r="7" spans="2:41" x14ac:dyDescent="0.3">
      <c r="C7" s="7" t="s">
        <v>82</v>
      </c>
    </row>
    <row r="8" spans="2:41" x14ac:dyDescent="0.3">
      <c r="C8" s="7" t="s">
        <v>13</v>
      </c>
    </row>
    <row r="9" spans="2:41" x14ac:dyDescent="0.3">
      <c r="K9" t="s">
        <v>65</v>
      </c>
    </row>
    <row r="10" spans="2:41" x14ac:dyDescent="0.3">
      <c r="C10" s="16" t="s">
        <v>1</v>
      </c>
      <c r="D10" s="17" t="s">
        <v>5</v>
      </c>
      <c r="E10" s="17" t="s">
        <v>4</v>
      </c>
      <c r="F10" s="17" t="s">
        <v>2</v>
      </c>
      <c r="G10" s="17" t="s">
        <v>7</v>
      </c>
      <c r="H10" s="18" t="s">
        <v>6</v>
      </c>
      <c r="I10" s="18" t="s">
        <v>11</v>
      </c>
      <c r="J10" s="18" t="s">
        <v>3</v>
      </c>
      <c r="K10" s="18" t="s">
        <v>12</v>
      </c>
      <c r="L10" s="18" t="s">
        <v>10</v>
      </c>
      <c r="M10" s="16" t="s">
        <v>14</v>
      </c>
      <c r="N10" s="16" t="str">
        <f>Regions!C$3</f>
        <v>IE</v>
      </c>
      <c r="O10" s="16" t="str">
        <f>Regions!E$3</f>
        <v>IE-CW</v>
      </c>
      <c r="P10" s="16" t="str">
        <f>Regions!F$3</f>
        <v>IE-D</v>
      </c>
      <c r="Q10" s="16" t="str">
        <f>Regions!G$3</f>
        <v>IE-KE</v>
      </c>
      <c r="R10" s="16" t="str">
        <f>Regions!H$3</f>
        <v>IE-KK</v>
      </c>
      <c r="S10" s="16" t="str">
        <f>Regions!I$3</f>
        <v>IE-LS</v>
      </c>
      <c r="T10" s="16" t="str">
        <f>Regions!J$3</f>
        <v>IE-LD</v>
      </c>
      <c r="U10" s="16" t="str">
        <f>Regions!K$3</f>
        <v>IE-LH</v>
      </c>
      <c r="V10" s="16" t="str">
        <f>Regions!L$3</f>
        <v>IE-MH</v>
      </c>
      <c r="W10" s="16" t="str">
        <f>Regions!M$3</f>
        <v>IE-OY</v>
      </c>
      <c r="X10" s="16" t="str">
        <f>Regions!N$3</f>
        <v>IE-WH</v>
      </c>
      <c r="Y10" s="16" t="str">
        <f>Regions!O$3</f>
        <v>IE-WX</v>
      </c>
      <c r="Z10" s="16" t="str">
        <f>Regions!P$3</f>
        <v>IE-WW</v>
      </c>
      <c r="AA10" s="16" t="str">
        <f>Regions!Q$3</f>
        <v>IE-CE</v>
      </c>
      <c r="AB10" s="16" t="str">
        <f>Regions!R$3</f>
        <v>IE-CO</v>
      </c>
      <c r="AC10" s="16" t="str">
        <f>Regions!S$3</f>
        <v>IE-KY</v>
      </c>
      <c r="AD10" s="16" t="str">
        <f>Regions!T$3</f>
        <v>IE-LK</v>
      </c>
      <c r="AE10" s="16" t="str">
        <f>Regions!U$3</f>
        <v>IE-TA</v>
      </c>
      <c r="AF10" s="16" t="str">
        <f>Regions!V$3</f>
        <v>IE-WD</v>
      </c>
      <c r="AG10" s="16" t="str">
        <f>Regions!W$3</f>
        <v>IE-G</v>
      </c>
      <c r="AH10" s="16" t="str">
        <f>Regions!X$3</f>
        <v>IE-LM</v>
      </c>
      <c r="AI10" s="16" t="str">
        <f>Regions!Y$3</f>
        <v>IE-MO</v>
      </c>
      <c r="AJ10" s="16" t="str">
        <f>Regions!Z$3</f>
        <v>IE-RN</v>
      </c>
      <c r="AK10" s="16" t="str">
        <f>Regions!AA$3</f>
        <v>IE-SO</v>
      </c>
      <c r="AL10" s="16" t="str">
        <f>Regions!AB$3</f>
        <v>IE-CN</v>
      </c>
      <c r="AM10" s="16" t="str">
        <f>Regions!AC$3</f>
        <v>IE-DL</v>
      </c>
      <c r="AN10" s="16" t="str">
        <f>Regions!AD$3</f>
        <v>IE-MN</v>
      </c>
      <c r="AO10" s="16" t="s">
        <v>30</v>
      </c>
    </row>
    <row r="11" spans="2:41" x14ac:dyDescent="0.3">
      <c r="C11" t="s">
        <v>81</v>
      </c>
      <c r="E11" t="str">
        <f>C108</f>
        <v>T-WLK_WLK</v>
      </c>
      <c r="H11" t="str">
        <f>E149</f>
        <v>TRAPS</v>
      </c>
      <c r="J11">
        <v>2018</v>
      </c>
      <c r="K11" t="s">
        <v>66</v>
      </c>
      <c r="L11">
        <v>-1</v>
      </c>
      <c r="M11" t="str">
        <f>D156</f>
        <v>Walk</v>
      </c>
      <c r="N11" s="57">
        <f>ROUNDUP(C170,3)</f>
        <v>0.32400000000000001</v>
      </c>
      <c r="O11" s="57">
        <f t="shared" ref="O11:AN11" si="0">ROUNDUP(D170,3)</f>
        <v>0.29599999999999999</v>
      </c>
      <c r="P11" s="57">
        <f t="shared" si="0"/>
        <v>0.35</v>
      </c>
      <c r="Q11" s="57">
        <f t="shared" si="0"/>
        <v>0.314</v>
      </c>
      <c r="R11" s="57">
        <f t="shared" si="0"/>
        <v>0.30099999999999999</v>
      </c>
      <c r="S11" s="57">
        <f t="shared" si="0"/>
        <v>0.32600000000000001</v>
      </c>
      <c r="T11" s="57">
        <f t="shared" si="0"/>
        <v>0.313</v>
      </c>
      <c r="U11" s="57">
        <f t="shared" si="0"/>
        <v>0.34499999999999997</v>
      </c>
      <c r="V11" s="57">
        <f t="shared" si="0"/>
        <v>0.317</v>
      </c>
      <c r="W11" s="57">
        <f t="shared" si="0"/>
        <v>0.30599999999999999</v>
      </c>
      <c r="X11" s="57">
        <f t="shared" si="0"/>
        <v>0.307</v>
      </c>
      <c r="Y11" s="57">
        <f t="shared" si="0"/>
        <v>0.29799999999999999</v>
      </c>
      <c r="Z11" s="57">
        <f t="shared" si="0"/>
        <v>0.32</v>
      </c>
      <c r="AA11" s="57">
        <f t="shared" si="0"/>
        <v>0.30399999999999999</v>
      </c>
      <c r="AB11" s="57">
        <f t="shared" si="0"/>
        <v>0.32800000000000001</v>
      </c>
      <c r="AC11" s="57">
        <f t="shared" si="0"/>
        <v>0.29199999999999998</v>
      </c>
      <c r="AD11" s="57">
        <f t="shared" si="0"/>
        <v>0.32300000000000001</v>
      </c>
      <c r="AE11" s="57">
        <f t="shared" si="0"/>
        <v>0.28999999999999998</v>
      </c>
      <c r="AF11" s="57">
        <f t="shared" si="0"/>
        <v>0.318</v>
      </c>
      <c r="AG11" s="57">
        <f t="shared" si="0"/>
        <v>0.316</v>
      </c>
      <c r="AH11" s="57">
        <f t="shared" si="0"/>
        <v>0.30599999999999999</v>
      </c>
      <c r="AI11" s="57">
        <f t="shared" si="0"/>
        <v>0.29799999999999999</v>
      </c>
      <c r="AJ11" s="57">
        <f t="shared" si="0"/>
        <v>0.28200000000000003</v>
      </c>
      <c r="AK11" s="57">
        <f t="shared" si="0"/>
        <v>0.32500000000000001</v>
      </c>
      <c r="AL11" s="57">
        <f t="shared" si="0"/>
        <v>0.33800000000000002</v>
      </c>
      <c r="AM11" s="57">
        <f t="shared" si="0"/>
        <v>0.36399999999999999</v>
      </c>
      <c r="AN11" s="57">
        <f t="shared" si="0"/>
        <v>0.29299999999999998</v>
      </c>
      <c r="AO11" s="19">
        <v>0</v>
      </c>
    </row>
    <row r="12" spans="2:41" x14ac:dyDescent="0.3">
      <c r="J12">
        <v>0</v>
      </c>
      <c r="K12" t="s">
        <v>66</v>
      </c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>
        <v>5</v>
      </c>
    </row>
    <row r="13" spans="2:41" x14ac:dyDescent="0.3">
      <c r="C13" t="s">
        <v>67</v>
      </c>
      <c r="E13" t="str">
        <f>C109</f>
        <v>T-CYC_CYC</v>
      </c>
      <c r="H13" t="str">
        <f>H11</f>
        <v>TRAPS</v>
      </c>
      <c r="J13">
        <v>2018</v>
      </c>
      <c r="K13" t="s">
        <v>66</v>
      </c>
      <c r="L13">
        <v>-1</v>
      </c>
      <c r="M13" s="15" t="str">
        <f>D157</f>
        <v>Bike</v>
      </c>
      <c r="N13" s="57">
        <f>ROUNDUP(C171,3)</f>
        <v>5.3999999999999999E-2</v>
      </c>
      <c r="O13" s="57">
        <f t="shared" ref="O13:AN13" si="1">ROUNDUP(D171,3)</f>
        <v>0.05</v>
      </c>
      <c r="P13" s="57">
        <f t="shared" si="1"/>
        <v>5.9000000000000004E-2</v>
      </c>
      <c r="Q13" s="57">
        <f t="shared" si="1"/>
        <v>5.2999999999999999E-2</v>
      </c>
      <c r="R13" s="57">
        <f t="shared" si="1"/>
        <v>5.1000000000000004E-2</v>
      </c>
      <c r="S13" s="57">
        <f t="shared" si="1"/>
        <v>5.5E-2</v>
      </c>
      <c r="T13" s="57">
        <f t="shared" si="1"/>
        <v>5.2999999999999999E-2</v>
      </c>
      <c r="U13" s="57">
        <f t="shared" si="1"/>
        <v>5.8000000000000003E-2</v>
      </c>
      <c r="V13" s="57">
        <f t="shared" si="1"/>
        <v>5.2999999999999999E-2</v>
      </c>
      <c r="W13" s="57">
        <f t="shared" si="1"/>
        <v>5.1000000000000004E-2</v>
      </c>
      <c r="X13" s="57">
        <f t="shared" si="1"/>
        <v>5.1999999999999998E-2</v>
      </c>
      <c r="Y13" s="57">
        <f t="shared" si="1"/>
        <v>0.05</v>
      </c>
      <c r="Z13" s="57">
        <f t="shared" si="1"/>
        <v>5.3999999999999999E-2</v>
      </c>
      <c r="AA13" s="57">
        <f t="shared" si="1"/>
        <v>5.1000000000000004E-2</v>
      </c>
      <c r="AB13" s="57">
        <f t="shared" si="1"/>
        <v>5.5E-2</v>
      </c>
      <c r="AC13" s="57">
        <f t="shared" si="1"/>
        <v>4.9000000000000002E-2</v>
      </c>
      <c r="AD13" s="57">
        <f t="shared" si="1"/>
        <v>5.3999999999999999E-2</v>
      </c>
      <c r="AE13" s="57">
        <f t="shared" si="1"/>
        <v>4.9000000000000002E-2</v>
      </c>
      <c r="AF13" s="57">
        <f t="shared" si="1"/>
        <v>5.2999999999999999E-2</v>
      </c>
      <c r="AG13" s="57">
        <f t="shared" si="1"/>
        <v>5.2999999999999999E-2</v>
      </c>
      <c r="AH13" s="57">
        <f t="shared" si="1"/>
        <v>5.1000000000000004E-2</v>
      </c>
      <c r="AI13" s="57">
        <f t="shared" si="1"/>
        <v>0.05</v>
      </c>
      <c r="AJ13" s="57">
        <f t="shared" si="1"/>
        <v>4.7E-2</v>
      </c>
      <c r="AK13" s="57">
        <f t="shared" si="1"/>
        <v>5.5E-2</v>
      </c>
      <c r="AL13" s="57">
        <f t="shared" si="1"/>
        <v>5.7000000000000002E-2</v>
      </c>
      <c r="AM13" s="57">
        <f t="shared" si="1"/>
        <v>6.0999999999999999E-2</v>
      </c>
      <c r="AN13" s="57">
        <f t="shared" si="1"/>
        <v>4.9000000000000002E-2</v>
      </c>
      <c r="AO13" s="19">
        <v>0</v>
      </c>
    </row>
    <row r="14" spans="2:41" x14ac:dyDescent="0.3">
      <c r="J14">
        <v>0</v>
      </c>
      <c r="K14" t="s">
        <v>66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>
        <v>5</v>
      </c>
    </row>
    <row r="15" spans="2:41" x14ac:dyDescent="0.3">
      <c r="C15" t="s">
        <v>68</v>
      </c>
      <c r="E15" t="str">
        <f>LEFT(C111,5)&amp;"*"</f>
        <v>T-MOT*</v>
      </c>
      <c r="H15" t="str">
        <f>H13</f>
        <v>TRAPS</v>
      </c>
      <c r="J15">
        <v>2018</v>
      </c>
      <c r="K15" t="s">
        <v>66</v>
      </c>
      <c r="L15">
        <v>-1</v>
      </c>
      <c r="M15" s="15" t="str">
        <f>D158</f>
        <v>2-wheelers</v>
      </c>
      <c r="N15" s="55">
        <f>ROUNDUP(C172,4)</f>
        <v>1.2999999999999999E-3</v>
      </c>
      <c r="O15" s="55">
        <f t="shared" ref="O15:AN15" si="2">ROUNDUP(D172,4)</f>
        <v>9.0000000000000008E-4</v>
      </c>
      <c r="P15" s="55">
        <f t="shared" si="2"/>
        <v>1.5E-3</v>
      </c>
      <c r="Q15" s="55">
        <f t="shared" si="2"/>
        <v>1.4E-3</v>
      </c>
      <c r="R15" s="55">
        <f t="shared" si="2"/>
        <v>1E-3</v>
      </c>
      <c r="S15" s="55">
        <f t="shared" si="2"/>
        <v>6.9999999999999999E-4</v>
      </c>
      <c r="T15" s="55">
        <f t="shared" si="2"/>
        <v>1.2999999999999999E-3</v>
      </c>
      <c r="U15" s="55">
        <f t="shared" si="2"/>
        <v>9.0000000000000008E-4</v>
      </c>
      <c r="V15" s="55">
        <f t="shared" si="2"/>
        <v>1.4E-3</v>
      </c>
      <c r="W15" s="55">
        <f t="shared" si="2"/>
        <v>1.2999999999999999E-3</v>
      </c>
      <c r="X15" s="55">
        <f t="shared" si="2"/>
        <v>1.2000000000000001E-3</v>
      </c>
      <c r="Y15" s="55">
        <f t="shared" si="2"/>
        <v>1.2999999999999999E-3</v>
      </c>
      <c r="Z15" s="55">
        <f t="shared" si="2"/>
        <v>1.5E-3</v>
      </c>
      <c r="AA15" s="55">
        <f t="shared" si="2"/>
        <v>1.2999999999999999E-3</v>
      </c>
      <c r="AB15" s="55">
        <f t="shared" si="2"/>
        <v>1.5E-3</v>
      </c>
      <c r="AC15" s="55">
        <f t="shared" si="2"/>
        <v>1E-3</v>
      </c>
      <c r="AD15" s="55">
        <f t="shared" si="2"/>
        <v>1.1000000000000001E-3</v>
      </c>
      <c r="AE15" s="55">
        <f t="shared" si="2"/>
        <v>1.2000000000000001E-3</v>
      </c>
      <c r="AF15" s="55">
        <f t="shared" si="2"/>
        <v>1.4E-3</v>
      </c>
      <c r="AG15" s="55">
        <f t="shared" si="2"/>
        <v>8.0000000000000004E-4</v>
      </c>
      <c r="AH15" s="55">
        <f t="shared" si="2"/>
        <v>0</v>
      </c>
      <c r="AI15" s="55">
        <f t="shared" si="2"/>
        <v>8.0000000000000004E-4</v>
      </c>
      <c r="AJ15" s="55">
        <f t="shared" si="2"/>
        <v>8.0000000000000004E-4</v>
      </c>
      <c r="AK15" s="55">
        <f t="shared" si="2"/>
        <v>9.0000000000000008E-4</v>
      </c>
      <c r="AL15" s="55">
        <f t="shared" si="2"/>
        <v>8.0000000000000004E-4</v>
      </c>
      <c r="AM15" s="55">
        <f t="shared" si="2"/>
        <v>8.0000000000000004E-4</v>
      </c>
      <c r="AN15" s="55">
        <f t="shared" si="2"/>
        <v>8.0000000000000004E-4</v>
      </c>
      <c r="AO15" s="19">
        <v>0</v>
      </c>
    </row>
    <row r="16" spans="2:41" x14ac:dyDescent="0.3">
      <c r="J16">
        <v>0</v>
      </c>
      <c r="K16" t="s">
        <v>66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>
        <v>5</v>
      </c>
    </row>
    <row r="17" spans="3:41" x14ac:dyDescent="0.3">
      <c r="C17" t="s">
        <v>69</v>
      </c>
      <c r="E17" s="15" t="str">
        <f>LEFT(C113,5)&amp;"*"</f>
        <v>T-CAR*</v>
      </c>
      <c r="H17" t="str">
        <f>H15</f>
        <v>TRAPS</v>
      </c>
      <c r="J17">
        <v>2018</v>
      </c>
      <c r="K17" t="s">
        <v>66</v>
      </c>
      <c r="L17">
        <v>-1</v>
      </c>
      <c r="M17" s="15" t="str">
        <f>D159</f>
        <v>LDV</v>
      </c>
      <c r="N17" s="54">
        <f>ROUNDUP(C173,3)</f>
        <v>0.51500000000000001</v>
      </c>
      <c r="O17" s="54">
        <f t="shared" ref="O17:AN17" si="3">ROUNDUP(D173,3)</f>
        <v>0.57699999999999996</v>
      </c>
      <c r="P17" s="54">
        <f t="shared" si="3"/>
        <v>0.41599999999999998</v>
      </c>
      <c r="Q17" s="54">
        <f t="shared" si="3"/>
        <v>0.53900000000000003</v>
      </c>
      <c r="R17" s="54">
        <f t="shared" si="3"/>
        <v>0.52800000000000002</v>
      </c>
      <c r="S17" s="54">
        <f t="shared" si="3"/>
        <v>0.54500000000000004</v>
      </c>
      <c r="T17" s="54">
        <f t="shared" si="3"/>
        <v>0.54800000000000004</v>
      </c>
      <c r="U17" s="54">
        <f t="shared" si="3"/>
        <v>0.50700000000000001</v>
      </c>
      <c r="V17" s="54">
        <f t="shared" si="3"/>
        <v>0.55000000000000004</v>
      </c>
      <c r="W17" s="54">
        <f t="shared" si="3"/>
        <v>0.54300000000000004</v>
      </c>
      <c r="X17" s="54">
        <f t="shared" si="3"/>
        <v>0.57099999999999995</v>
      </c>
      <c r="Y17" s="54">
        <f t="shared" si="3"/>
        <v>0.57899999999999996</v>
      </c>
      <c r="Z17" s="54">
        <f t="shared" si="3"/>
        <v>0.54900000000000004</v>
      </c>
      <c r="AA17" s="54">
        <f t="shared" si="3"/>
        <v>0.57499999999999996</v>
      </c>
      <c r="AB17" s="54">
        <f t="shared" si="3"/>
        <v>0.54600000000000004</v>
      </c>
      <c r="AC17" s="54">
        <f t="shared" si="3"/>
        <v>0.53</v>
      </c>
      <c r="AD17" s="54">
        <f t="shared" si="3"/>
        <v>0.54900000000000004</v>
      </c>
      <c r="AE17" s="54">
        <f t="shared" si="3"/>
        <v>0.57699999999999996</v>
      </c>
      <c r="AF17" s="54">
        <f t="shared" si="3"/>
        <v>0.56499999999999995</v>
      </c>
      <c r="AG17" s="54">
        <f t="shared" si="3"/>
        <v>0.53200000000000003</v>
      </c>
      <c r="AH17" s="54">
        <f t="shared" si="3"/>
        <v>0.57199999999999995</v>
      </c>
      <c r="AI17" s="54">
        <f t="shared" si="3"/>
        <v>0.54500000000000004</v>
      </c>
      <c r="AJ17" s="54">
        <f t="shared" si="3"/>
        <v>0.60599999999999998</v>
      </c>
      <c r="AK17" s="54">
        <f t="shared" si="3"/>
        <v>0.54600000000000004</v>
      </c>
      <c r="AL17" s="54">
        <f t="shared" si="3"/>
        <v>0.57199999999999995</v>
      </c>
      <c r="AM17" s="54">
        <f t="shared" si="3"/>
        <v>0.56100000000000005</v>
      </c>
      <c r="AN17" s="54">
        <f t="shared" si="3"/>
        <v>0.49299999999999999</v>
      </c>
      <c r="AO17" s="19">
        <v>0</v>
      </c>
    </row>
    <row r="18" spans="3:41" x14ac:dyDescent="0.3">
      <c r="J18">
        <v>0</v>
      </c>
      <c r="K18" t="s">
        <v>66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>
        <v>5</v>
      </c>
    </row>
    <row r="19" spans="3:41" x14ac:dyDescent="0.3">
      <c r="C19" t="s">
        <v>70</v>
      </c>
      <c r="E19" s="15" t="str">
        <f>LEFT(C123,5)&amp;"*"</f>
        <v>T-TAX*</v>
      </c>
      <c r="H19" t="str">
        <f>H17</f>
        <v>TRAPS</v>
      </c>
      <c r="J19">
        <v>2018</v>
      </c>
      <c r="K19" t="s">
        <v>66</v>
      </c>
      <c r="L19">
        <v>-1</v>
      </c>
      <c r="M19" s="15" t="str">
        <f>D160</f>
        <v>Taxis</v>
      </c>
      <c r="N19" s="54">
        <f>ROUNDUP(C174,3)</f>
        <v>1.7000000000000001E-2</v>
      </c>
      <c r="O19" s="54">
        <f t="shared" ref="O19:AN19" si="4">ROUNDUP(D174,3)</f>
        <v>8.0000000000000002E-3</v>
      </c>
      <c r="P19" s="54">
        <f t="shared" si="4"/>
        <v>3.3000000000000002E-2</v>
      </c>
      <c r="Q19" s="54">
        <f t="shared" si="4"/>
        <v>1.4999999999999999E-2</v>
      </c>
      <c r="R19" s="54">
        <f t="shared" si="4"/>
        <v>8.0000000000000002E-3</v>
      </c>
      <c r="S19" s="54">
        <f t="shared" si="4"/>
        <v>9.9999999999999985E-3</v>
      </c>
      <c r="T19" s="54">
        <f t="shared" si="4"/>
        <v>9.0000000000000011E-3</v>
      </c>
      <c r="U19" s="54">
        <f t="shared" si="4"/>
        <v>0.02</v>
      </c>
      <c r="V19" s="54">
        <f t="shared" si="4"/>
        <v>0.02</v>
      </c>
      <c r="W19" s="54">
        <f t="shared" si="4"/>
        <v>7.0000000000000001E-3</v>
      </c>
      <c r="X19" s="54">
        <f t="shared" si="4"/>
        <v>1.2E-2</v>
      </c>
      <c r="Y19" s="54">
        <f t="shared" si="4"/>
        <v>7.0000000000000001E-3</v>
      </c>
      <c r="Z19" s="54">
        <f t="shared" si="4"/>
        <v>9.9999999999999985E-3</v>
      </c>
      <c r="AA19" s="54">
        <f t="shared" si="4"/>
        <v>1.0999999999999999E-2</v>
      </c>
      <c r="AB19" s="54">
        <f t="shared" si="4"/>
        <v>1.3000000000000001E-2</v>
      </c>
      <c r="AC19" s="54">
        <f t="shared" si="4"/>
        <v>1.0999999999999999E-2</v>
      </c>
      <c r="AD19" s="54">
        <f t="shared" si="4"/>
        <v>1.3000000000000001E-2</v>
      </c>
      <c r="AE19" s="54">
        <f t="shared" si="4"/>
        <v>6.0000000000000001E-3</v>
      </c>
      <c r="AF19" s="54">
        <f t="shared" si="4"/>
        <v>9.0000000000000011E-3</v>
      </c>
      <c r="AG19" s="54">
        <f t="shared" si="4"/>
        <v>1.3999999999999999E-2</v>
      </c>
      <c r="AH19" s="54">
        <f t="shared" si="4"/>
        <v>9.0000000000000011E-3</v>
      </c>
      <c r="AI19" s="54">
        <f t="shared" si="4"/>
        <v>8.0000000000000002E-3</v>
      </c>
      <c r="AJ19" s="54">
        <f t="shared" si="4"/>
        <v>7.0000000000000001E-3</v>
      </c>
      <c r="AK19" s="54">
        <f t="shared" si="4"/>
        <v>9.0000000000000011E-3</v>
      </c>
      <c r="AL19" s="54">
        <f t="shared" si="4"/>
        <v>9.0000000000000011E-3</v>
      </c>
      <c r="AM19" s="54">
        <f t="shared" si="4"/>
        <v>9.9999999999999985E-3</v>
      </c>
      <c r="AN19" s="54">
        <f t="shared" si="4"/>
        <v>5.0000000000000001E-3</v>
      </c>
      <c r="AO19" s="19">
        <v>0</v>
      </c>
    </row>
    <row r="20" spans="3:41" x14ac:dyDescent="0.3">
      <c r="J20">
        <v>0</v>
      </c>
      <c r="K20" t="s">
        <v>66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>
        <v>5</v>
      </c>
    </row>
    <row r="21" spans="3:41" x14ac:dyDescent="0.3">
      <c r="C21" t="s">
        <v>71</v>
      </c>
      <c r="E21" s="15" t="str">
        <f>LEFT(C127,5)&amp;"*"</f>
        <v>T-BUS*</v>
      </c>
      <c r="H21" t="str">
        <f>H19</f>
        <v>TRAPS</v>
      </c>
      <c r="J21">
        <v>2018</v>
      </c>
      <c r="K21" t="s">
        <v>66</v>
      </c>
      <c r="L21">
        <v>-1</v>
      </c>
      <c r="M21" s="15" t="str">
        <f>D161</f>
        <v>BUS</v>
      </c>
      <c r="N21" s="54">
        <f>ROUNDUP(C175,3)</f>
        <v>8.3000000000000004E-2</v>
      </c>
      <c r="O21" s="54">
        <f t="shared" ref="O21:AN21" si="5">ROUNDUP(D175,3)</f>
        <v>7.1000000000000008E-2</v>
      </c>
      <c r="P21" s="54">
        <f t="shared" si="5"/>
        <v>0.114</v>
      </c>
      <c r="Q21" s="54">
        <f t="shared" si="5"/>
        <v>8.1000000000000003E-2</v>
      </c>
      <c r="R21" s="54">
        <f t="shared" si="5"/>
        <v>0.113</v>
      </c>
      <c r="S21" s="54">
        <f t="shared" si="5"/>
        <v>6.5000000000000002E-2</v>
      </c>
      <c r="T21" s="54">
        <f t="shared" si="5"/>
        <v>7.8E-2</v>
      </c>
      <c r="U21" s="54">
        <f t="shared" si="5"/>
        <v>7.2999999999999995E-2</v>
      </c>
      <c r="V21" s="54">
        <f t="shared" si="5"/>
        <v>6.0999999999999999E-2</v>
      </c>
      <c r="W21" s="54">
        <f t="shared" si="5"/>
        <v>9.2999999999999999E-2</v>
      </c>
      <c r="X21" s="54">
        <f t="shared" si="5"/>
        <v>5.9000000000000004E-2</v>
      </c>
      <c r="Y21" s="54">
        <f t="shared" si="5"/>
        <v>6.8000000000000005E-2</v>
      </c>
      <c r="Z21" s="54">
        <f t="shared" si="5"/>
        <v>6.9000000000000006E-2</v>
      </c>
      <c r="AA21" s="54">
        <f t="shared" si="5"/>
        <v>6.0999999999999999E-2</v>
      </c>
      <c r="AB21" s="54">
        <f t="shared" si="5"/>
        <v>0.06</v>
      </c>
      <c r="AC21" s="54">
        <f t="shared" si="5"/>
        <v>0.12</v>
      </c>
      <c r="AD21" s="54">
        <f t="shared" si="5"/>
        <v>6.2E-2</v>
      </c>
      <c r="AE21" s="54">
        <f t="shared" si="5"/>
        <v>0.08</v>
      </c>
      <c r="AF21" s="54">
        <f t="shared" si="5"/>
        <v>5.6000000000000001E-2</v>
      </c>
      <c r="AG21" s="54">
        <f t="shared" si="5"/>
        <v>8.6999999999999994E-2</v>
      </c>
      <c r="AH21" s="54">
        <f t="shared" si="5"/>
        <v>6.5000000000000002E-2</v>
      </c>
      <c r="AI21" s="54">
        <f t="shared" si="5"/>
        <v>0.10100000000000001</v>
      </c>
      <c r="AJ21" s="54">
        <f t="shared" si="5"/>
        <v>5.9000000000000004E-2</v>
      </c>
      <c r="AK21" s="54">
        <f t="shared" si="5"/>
        <v>6.7000000000000004E-2</v>
      </c>
      <c r="AL21" s="54">
        <f t="shared" si="5"/>
        <v>2.6000000000000002E-2</v>
      </c>
      <c r="AM21" s="54">
        <f t="shared" si="5"/>
        <v>5.0000000000000001E-3</v>
      </c>
      <c r="AN21" s="54">
        <f t="shared" si="5"/>
        <v>0.161</v>
      </c>
      <c r="AO21" s="19">
        <v>0</v>
      </c>
    </row>
    <row r="22" spans="3:41" x14ac:dyDescent="0.3">
      <c r="J22">
        <v>0</v>
      </c>
      <c r="K22" t="s">
        <v>66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>
        <v>5</v>
      </c>
    </row>
    <row r="23" spans="3:41" x14ac:dyDescent="0.3">
      <c r="C23" s="22" t="s">
        <v>80</v>
      </c>
      <c r="D23" s="22"/>
      <c r="E23" s="22" t="str">
        <f>LEFT(C129,5)&amp;"*"</f>
        <v>T-LPT*</v>
      </c>
      <c r="F23" s="22"/>
      <c r="G23" s="22"/>
      <c r="H23" s="22" t="str">
        <f>H21</f>
        <v>TRAPS</v>
      </c>
      <c r="I23" s="22"/>
      <c r="J23" s="22">
        <v>2018</v>
      </c>
      <c r="K23" s="22" t="s">
        <v>66</v>
      </c>
      <c r="L23" s="22">
        <v>-1</v>
      </c>
      <c r="M23" s="22" t="str">
        <f>D162</f>
        <v>Light rail (LUAS)</v>
      </c>
      <c r="N23" s="59">
        <f>ROUNDUP(C176,3)</f>
        <v>8.0000000000000002E-3</v>
      </c>
      <c r="O23" s="59">
        <f t="shared" ref="O23:AN23" si="6">ROUNDUP(D176,3)</f>
        <v>0</v>
      </c>
      <c r="P23" s="59">
        <f t="shared" si="6"/>
        <v>3.0000000000000002E-2</v>
      </c>
      <c r="Q23" s="59">
        <f t="shared" si="6"/>
        <v>0</v>
      </c>
      <c r="R23" s="59">
        <f t="shared" si="6"/>
        <v>0</v>
      </c>
      <c r="S23" s="59">
        <f t="shared" si="6"/>
        <v>0</v>
      </c>
      <c r="T23" s="59">
        <f t="shared" si="6"/>
        <v>0</v>
      </c>
      <c r="U23" s="59">
        <f t="shared" si="6"/>
        <v>0</v>
      </c>
      <c r="V23" s="59">
        <f t="shared" si="6"/>
        <v>0</v>
      </c>
      <c r="W23" s="59">
        <f t="shared" si="6"/>
        <v>0</v>
      </c>
      <c r="X23" s="59">
        <f t="shared" si="6"/>
        <v>0</v>
      </c>
      <c r="Y23" s="59">
        <f t="shared" si="6"/>
        <v>0</v>
      </c>
      <c r="Z23" s="59">
        <f t="shared" si="6"/>
        <v>0</v>
      </c>
      <c r="AA23" s="59">
        <f t="shared" si="6"/>
        <v>0</v>
      </c>
      <c r="AB23" s="59">
        <f t="shared" si="6"/>
        <v>0</v>
      </c>
      <c r="AC23" s="59">
        <f t="shared" si="6"/>
        <v>0</v>
      </c>
      <c r="AD23" s="59">
        <f t="shared" si="6"/>
        <v>0</v>
      </c>
      <c r="AE23" s="59">
        <f t="shared" si="6"/>
        <v>0</v>
      </c>
      <c r="AF23" s="59">
        <f t="shared" si="6"/>
        <v>0</v>
      </c>
      <c r="AG23" s="59">
        <f t="shared" si="6"/>
        <v>0</v>
      </c>
      <c r="AH23" s="59">
        <f t="shared" si="6"/>
        <v>0</v>
      </c>
      <c r="AI23" s="59">
        <f t="shared" si="6"/>
        <v>0</v>
      </c>
      <c r="AJ23" s="59">
        <f t="shared" si="6"/>
        <v>0</v>
      </c>
      <c r="AK23" s="59">
        <f t="shared" si="6"/>
        <v>0</v>
      </c>
      <c r="AL23" s="59">
        <f t="shared" si="6"/>
        <v>0</v>
      </c>
      <c r="AM23" s="59">
        <f t="shared" si="6"/>
        <v>0</v>
      </c>
      <c r="AN23" s="59">
        <f t="shared" si="6"/>
        <v>0</v>
      </c>
      <c r="AO23" s="23">
        <v>0</v>
      </c>
    </row>
    <row r="24" spans="3:41" x14ac:dyDescent="0.3">
      <c r="C24" s="20"/>
      <c r="D24" s="20"/>
      <c r="E24" s="20"/>
      <c r="F24" s="20"/>
      <c r="G24" s="20"/>
      <c r="H24" s="20"/>
      <c r="I24" s="20"/>
      <c r="J24" s="20">
        <v>0</v>
      </c>
      <c r="K24" s="20" t="s">
        <v>66</v>
      </c>
      <c r="L24" s="20"/>
      <c r="M24" s="20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0">
        <v>5</v>
      </c>
    </row>
    <row r="25" spans="3:41" x14ac:dyDescent="0.3">
      <c r="N25" s="19"/>
    </row>
    <row r="26" spans="3:41" x14ac:dyDescent="0.3">
      <c r="M26" t="s">
        <v>215</v>
      </c>
      <c r="N26" s="55">
        <f t="shared" ref="N26:AN26" si="7">SUM(N11:N24)</f>
        <v>1.0023</v>
      </c>
      <c r="O26" s="55">
        <f t="shared" si="7"/>
        <v>1.0028999999999999</v>
      </c>
      <c r="P26" s="55">
        <f t="shared" si="7"/>
        <v>1.0035000000000001</v>
      </c>
      <c r="Q26" s="55">
        <f t="shared" si="7"/>
        <v>1.0034000000000001</v>
      </c>
      <c r="R26" s="55">
        <f t="shared" si="7"/>
        <v>1.002</v>
      </c>
      <c r="S26" s="55">
        <f t="shared" si="7"/>
        <v>1.0017</v>
      </c>
      <c r="T26" s="55">
        <f t="shared" si="7"/>
        <v>1.0023</v>
      </c>
      <c r="U26" s="55">
        <f t="shared" si="7"/>
        <v>1.0039</v>
      </c>
      <c r="V26" s="55">
        <f t="shared" si="7"/>
        <v>1.0024</v>
      </c>
      <c r="W26" s="55">
        <f t="shared" si="7"/>
        <v>1.0013000000000001</v>
      </c>
      <c r="X26" s="55">
        <f t="shared" si="7"/>
        <v>1.0022</v>
      </c>
      <c r="Y26" s="55">
        <f t="shared" si="7"/>
        <v>1.0032999999999999</v>
      </c>
      <c r="Z26" s="55">
        <f t="shared" si="7"/>
        <v>1.0035000000000001</v>
      </c>
      <c r="AA26" s="55">
        <f t="shared" si="7"/>
        <v>1.0033000000000001</v>
      </c>
      <c r="AB26" s="55">
        <f t="shared" si="7"/>
        <v>1.0035000000000001</v>
      </c>
      <c r="AC26" s="55">
        <f t="shared" si="7"/>
        <v>1.0030000000000001</v>
      </c>
      <c r="AD26" s="55">
        <f t="shared" si="7"/>
        <v>1.0021</v>
      </c>
      <c r="AE26" s="55">
        <f t="shared" si="7"/>
        <v>1.0031999999999999</v>
      </c>
      <c r="AF26" s="55">
        <f t="shared" si="7"/>
        <v>1.0024</v>
      </c>
      <c r="AG26" s="55">
        <f t="shared" si="7"/>
        <v>1.0028000000000001</v>
      </c>
      <c r="AH26" s="55">
        <f t="shared" si="7"/>
        <v>1.0029999999999999</v>
      </c>
      <c r="AI26" s="55">
        <f t="shared" si="7"/>
        <v>1.0028000000000001</v>
      </c>
      <c r="AJ26" s="55">
        <f t="shared" si="7"/>
        <v>1.0018</v>
      </c>
      <c r="AK26" s="55">
        <f t="shared" si="7"/>
        <v>1.0029000000000001</v>
      </c>
      <c r="AL26" s="55">
        <f t="shared" si="7"/>
        <v>1.0027999999999999</v>
      </c>
      <c r="AM26" s="55">
        <f t="shared" si="7"/>
        <v>1.0018</v>
      </c>
      <c r="AN26" s="55">
        <f t="shared" si="7"/>
        <v>1.0018</v>
      </c>
    </row>
    <row r="29" spans="3:41" x14ac:dyDescent="0.3">
      <c r="C29" s="7"/>
    </row>
    <row r="30" spans="3:41" x14ac:dyDescent="0.3">
      <c r="C30" s="7"/>
    </row>
    <row r="31" spans="3:41" x14ac:dyDescent="0.3">
      <c r="K31" t="s">
        <v>65</v>
      </c>
    </row>
    <row r="32" spans="3:41" x14ac:dyDescent="0.3">
      <c r="C32" s="16" t="s">
        <v>1</v>
      </c>
      <c r="D32" s="17" t="s">
        <v>5</v>
      </c>
      <c r="E32" s="17" t="s">
        <v>4</v>
      </c>
      <c r="F32" s="17" t="s">
        <v>2</v>
      </c>
      <c r="G32" s="17" t="s">
        <v>7</v>
      </c>
      <c r="H32" s="18" t="s">
        <v>6</v>
      </c>
      <c r="I32" s="18" t="s">
        <v>11</v>
      </c>
      <c r="J32" s="18" t="s">
        <v>3</v>
      </c>
      <c r="K32" s="18" t="s">
        <v>12</v>
      </c>
      <c r="L32" s="18" t="s">
        <v>10</v>
      </c>
      <c r="M32" s="16" t="s">
        <v>14</v>
      </c>
      <c r="N32" s="16" t="str">
        <f>Regions!C$3</f>
        <v>IE</v>
      </c>
      <c r="O32" s="16" t="str">
        <f>Regions!E$3</f>
        <v>IE-CW</v>
      </c>
      <c r="P32" s="16" t="str">
        <f>Regions!F$3</f>
        <v>IE-D</v>
      </c>
      <c r="Q32" s="16" t="str">
        <f>Regions!G$3</f>
        <v>IE-KE</v>
      </c>
      <c r="R32" s="16" t="str">
        <f>Regions!H$3</f>
        <v>IE-KK</v>
      </c>
      <c r="S32" s="16" t="str">
        <f>Regions!I$3</f>
        <v>IE-LS</v>
      </c>
      <c r="T32" s="16" t="str">
        <f>Regions!J$3</f>
        <v>IE-LD</v>
      </c>
      <c r="U32" s="16" t="str">
        <f>Regions!K$3</f>
        <v>IE-LH</v>
      </c>
      <c r="V32" s="16" t="str">
        <f>Regions!L$3</f>
        <v>IE-MH</v>
      </c>
      <c r="W32" s="16" t="str">
        <f>Regions!M$3</f>
        <v>IE-OY</v>
      </c>
      <c r="X32" s="16" t="str">
        <f>Regions!N$3</f>
        <v>IE-WH</v>
      </c>
      <c r="Y32" s="16" t="str">
        <f>Regions!O$3</f>
        <v>IE-WX</v>
      </c>
      <c r="Z32" s="16" t="str">
        <f>Regions!P$3</f>
        <v>IE-WW</v>
      </c>
      <c r="AA32" s="16" t="str">
        <f>Regions!Q$3</f>
        <v>IE-CE</v>
      </c>
      <c r="AB32" s="16" t="str">
        <f>Regions!R$3</f>
        <v>IE-CO</v>
      </c>
      <c r="AC32" s="16" t="str">
        <f>Regions!S$3</f>
        <v>IE-KY</v>
      </c>
      <c r="AD32" s="16" t="str">
        <f>Regions!T$3</f>
        <v>IE-LK</v>
      </c>
      <c r="AE32" s="16" t="str">
        <f>Regions!U$3</f>
        <v>IE-TA</v>
      </c>
      <c r="AF32" s="16" t="str">
        <f>Regions!V$3</f>
        <v>IE-WD</v>
      </c>
      <c r="AG32" s="16" t="str">
        <f>Regions!W$3</f>
        <v>IE-G</v>
      </c>
      <c r="AH32" s="16" t="str">
        <f>Regions!X$3</f>
        <v>IE-LM</v>
      </c>
      <c r="AI32" s="16" t="str">
        <f>Regions!Y$3</f>
        <v>IE-MO</v>
      </c>
      <c r="AJ32" s="16" t="str">
        <f>Regions!Z$3</f>
        <v>IE-RN</v>
      </c>
      <c r="AK32" s="16" t="str">
        <f>Regions!AA$3</f>
        <v>IE-SO</v>
      </c>
      <c r="AL32" s="16" t="str">
        <f>Regions!AB$3</f>
        <v>IE-CN</v>
      </c>
      <c r="AM32" s="16" t="str">
        <f>Regions!AC$3</f>
        <v>IE-DL</v>
      </c>
      <c r="AN32" s="16" t="str">
        <f>Regions!AD$3</f>
        <v>IE-MN</v>
      </c>
      <c r="AO32" s="16" t="s">
        <v>30</v>
      </c>
    </row>
    <row r="33" spans="3:41" x14ac:dyDescent="0.3">
      <c r="C33" t="s">
        <v>72</v>
      </c>
      <c r="E33" t="str">
        <f>E15</f>
        <v>T-MOT*</v>
      </c>
      <c r="H33" t="str">
        <f>E150</f>
        <v>TRAPM</v>
      </c>
      <c r="J33">
        <v>2018</v>
      </c>
      <c r="K33" t="s">
        <v>66</v>
      </c>
      <c r="L33">
        <v>-1</v>
      </c>
      <c r="M33" t="str">
        <f>M15</f>
        <v>2-wheelers</v>
      </c>
      <c r="N33" s="55">
        <f>ROUNDUP(C186,4)</f>
        <v>3.3E-3</v>
      </c>
      <c r="O33" s="55">
        <f t="shared" ref="O33:AN33" si="8">ROUNDUP(D186,4)</f>
        <v>2.1999999999999997E-3</v>
      </c>
      <c r="P33" s="55">
        <f t="shared" si="8"/>
        <v>4.4000000000000003E-3</v>
      </c>
      <c r="Q33" s="55">
        <f t="shared" si="8"/>
        <v>3.6999999999999997E-3</v>
      </c>
      <c r="R33" s="55">
        <f t="shared" si="8"/>
        <v>2.5999999999999999E-3</v>
      </c>
      <c r="S33" s="55">
        <f t="shared" si="8"/>
        <v>1.7000000000000001E-3</v>
      </c>
      <c r="T33" s="55">
        <f t="shared" si="8"/>
        <v>3.3E-3</v>
      </c>
      <c r="U33" s="55">
        <f t="shared" si="8"/>
        <v>2.4999999999999996E-3</v>
      </c>
      <c r="V33" s="55">
        <f t="shared" si="8"/>
        <v>3.5999999999999999E-3</v>
      </c>
      <c r="W33" s="55">
        <f t="shared" si="8"/>
        <v>3.3999999999999998E-3</v>
      </c>
      <c r="X33" s="55">
        <f t="shared" si="8"/>
        <v>2.9999999999999996E-3</v>
      </c>
      <c r="Y33" s="55">
        <f t="shared" si="8"/>
        <v>3.3999999999999998E-3</v>
      </c>
      <c r="Z33" s="55">
        <f t="shared" si="8"/>
        <v>4.0000000000000001E-3</v>
      </c>
      <c r="AA33" s="55">
        <f t="shared" si="8"/>
        <v>3.3E-3</v>
      </c>
      <c r="AB33" s="55">
        <f t="shared" si="8"/>
        <v>4.0000000000000001E-3</v>
      </c>
      <c r="AC33" s="55">
        <f t="shared" si="8"/>
        <v>2.4999999999999996E-3</v>
      </c>
      <c r="AD33" s="55">
        <f t="shared" si="8"/>
        <v>2.8999999999999998E-3</v>
      </c>
      <c r="AE33" s="55">
        <f t="shared" si="8"/>
        <v>2.9999999999999996E-3</v>
      </c>
      <c r="AF33" s="55">
        <f t="shared" si="8"/>
        <v>3.5999999999999999E-3</v>
      </c>
      <c r="AG33" s="55">
        <f t="shared" si="8"/>
        <v>2.1999999999999997E-3</v>
      </c>
      <c r="AH33" s="55">
        <f t="shared" si="8"/>
        <v>0</v>
      </c>
      <c r="AI33" s="55">
        <f t="shared" si="8"/>
        <v>2E-3</v>
      </c>
      <c r="AJ33" s="55">
        <f t="shared" si="8"/>
        <v>1.8E-3</v>
      </c>
      <c r="AK33" s="55">
        <f t="shared" si="8"/>
        <v>2.1999999999999997E-3</v>
      </c>
      <c r="AL33" s="55">
        <f t="shared" si="8"/>
        <v>2E-3</v>
      </c>
      <c r="AM33" s="55">
        <f t="shared" si="8"/>
        <v>2.1999999999999997E-3</v>
      </c>
      <c r="AN33" s="55">
        <f t="shared" si="8"/>
        <v>2E-3</v>
      </c>
      <c r="AO33" s="19">
        <v>0</v>
      </c>
    </row>
    <row r="34" spans="3:41" x14ac:dyDescent="0.3">
      <c r="J34">
        <v>0</v>
      </c>
      <c r="K34" t="s">
        <v>66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>
        <v>5</v>
      </c>
    </row>
    <row r="35" spans="3:41" x14ac:dyDescent="0.3">
      <c r="C35" t="s">
        <v>73</v>
      </c>
      <c r="E35" t="str">
        <f>E17</f>
        <v>T-CAR*</v>
      </c>
      <c r="H35" t="str">
        <f>H33</f>
        <v>TRAPM</v>
      </c>
      <c r="J35">
        <v>2018</v>
      </c>
      <c r="K35" t="s">
        <v>66</v>
      </c>
      <c r="L35">
        <v>-1</v>
      </c>
      <c r="M35" t="str">
        <f>M17</f>
        <v>LDV</v>
      </c>
      <c r="N35" s="54">
        <f>ROUNDUP(C187,3)</f>
        <v>0.83499999999999996</v>
      </c>
      <c r="O35" s="54">
        <f t="shared" ref="O35:AN35" si="9">ROUNDUP(D187,3)</f>
        <v>0.88200000000000001</v>
      </c>
      <c r="P35" s="54">
        <f t="shared" si="9"/>
        <v>0.72499999999999998</v>
      </c>
      <c r="Q35" s="54">
        <f t="shared" si="9"/>
        <v>0.85099999999999998</v>
      </c>
      <c r="R35" s="54">
        <f t="shared" si="9"/>
        <v>0.81399999999999995</v>
      </c>
      <c r="S35" s="54">
        <f t="shared" si="9"/>
        <v>0.88100000000000001</v>
      </c>
      <c r="T35" s="54">
        <f t="shared" si="9"/>
        <v>0.86299999999999999</v>
      </c>
      <c r="U35" s="54">
        <f t="shared" si="9"/>
        <v>0.85</v>
      </c>
      <c r="V35" s="54">
        <f t="shared" si="9"/>
        <v>0.875</v>
      </c>
      <c r="W35" s="54">
        <f t="shared" si="9"/>
        <v>0.84399999999999997</v>
      </c>
      <c r="X35" s="54">
        <f t="shared" si="9"/>
        <v>0.89100000000000001</v>
      </c>
      <c r="Y35" s="54">
        <f t="shared" si="9"/>
        <v>0.88600000000000001</v>
      </c>
      <c r="Z35" s="54">
        <f t="shared" si="9"/>
        <v>0.876</v>
      </c>
      <c r="AA35" s="54">
        <f t="shared" si="9"/>
        <v>0.89100000000000001</v>
      </c>
      <c r="AB35" s="54">
        <f t="shared" si="9"/>
        <v>0.88400000000000001</v>
      </c>
      <c r="AC35" s="54">
        <f t="shared" si="9"/>
        <v>0.80400000000000005</v>
      </c>
      <c r="AD35" s="54">
        <f t="shared" si="9"/>
        <v>0.88200000000000001</v>
      </c>
      <c r="AE35" s="54">
        <f t="shared" si="9"/>
        <v>0.871</v>
      </c>
      <c r="AF35" s="54">
        <f t="shared" si="9"/>
        <v>0.89800000000000002</v>
      </c>
      <c r="AG35" s="54">
        <f t="shared" si="9"/>
        <v>0.84399999999999997</v>
      </c>
      <c r="AH35" s="54">
        <f t="shared" si="9"/>
        <v>0.89</v>
      </c>
      <c r="AI35" s="54">
        <f t="shared" si="9"/>
        <v>0.83599999999999997</v>
      </c>
      <c r="AJ35" s="54">
        <f t="shared" si="9"/>
        <v>0.90300000000000002</v>
      </c>
      <c r="AK35" s="54">
        <f t="shared" si="9"/>
        <v>0.879</v>
      </c>
      <c r="AL35" s="54">
        <f t="shared" si="9"/>
        <v>0.94499999999999995</v>
      </c>
      <c r="AM35" s="54">
        <f t="shared" si="9"/>
        <v>0.97699999999999998</v>
      </c>
      <c r="AN35" s="54">
        <f t="shared" si="9"/>
        <v>0.749</v>
      </c>
      <c r="AO35" s="19">
        <v>0</v>
      </c>
    </row>
    <row r="36" spans="3:41" x14ac:dyDescent="0.3">
      <c r="J36">
        <v>0</v>
      </c>
      <c r="K36" t="s">
        <v>66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>
        <v>5</v>
      </c>
    </row>
    <row r="37" spans="3:41" x14ac:dyDescent="0.3">
      <c r="C37" t="s">
        <v>74</v>
      </c>
      <c r="E37" t="str">
        <f>E19</f>
        <v>T-TAX*</v>
      </c>
      <c r="H37" t="str">
        <f>H35</f>
        <v>TRAPM</v>
      </c>
      <c r="J37">
        <v>2018</v>
      </c>
      <c r="K37" t="s">
        <v>66</v>
      </c>
      <c r="L37">
        <v>-1</v>
      </c>
      <c r="M37" t="str">
        <f>M19</f>
        <v>Taxis</v>
      </c>
      <c r="N37" s="54">
        <f>ROUNDUP(C188,3)</f>
        <v>2.2000000000000002E-2</v>
      </c>
      <c r="O37" s="54">
        <f t="shared" ref="O37:AN37" si="10">ROUNDUP(D188,3)</f>
        <v>9.9999999999999985E-3</v>
      </c>
      <c r="P37" s="54">
        <f t="shared" si="10"/>
        <v>4.7E-2</v>
      </c>
      <c r="Q37" s="54">
        <f t="shared" si="10"/>
        <v>1.9E-2</v>
      </c>
      <c r="R37" s="54">
        <f t="shared" si="10"/>
        <v>9.9999999999999985E-3</v>
      </c>
      <c r="S37" s="54">
        <f t="shared" si="10"/>
        <v>1.3999999999999999E-2</v>
      </c>
      <c r="T37" s="54">
        <f t="shared" si="10"/>
        <v>1.2E-2</v>
      </c>
      <c r="U37" s="54">
        <f t="shared" si="10"/>
        <v>2.7E-2</v>
      </c>
      <c r="V37" s="54">
        <f t="shared" si="10"/>
        <v>2.6000000000000002E-2</v>
      </c>
      <c r="W37" s="54">
        <f t="shared" si="10"/>
        <v>9.0000000000000011E-3</v>
      </c>
      <c r="X37" s="54">
        <f t="shared" si="10"/>
        <v>1.6E-2</v>
      </c>
      <c r="Y37" s="54">
        <f t="shared" si="10"/>
        <v>8.0000000000000002E-3</v>
      </c>
      <c r="Z37" s="54">
        <f t="shared" si="10"/>
        <v>1.2E-2</v>
      </c>
      <c r="AA37" s="54">
        <f t="shared" si="10"/>
        <v>1.3999999999999999E-2</v>
      </c>
      <c r="AB37" s="54">
        <f t="shared" si="10"/>
        <v>1.7000000000000001E-2</v>
      </c>
      <c r="AC37" s="54">
        <f t="shared" si="10"/>
        <v>1.3000000000000001E-2</v>
      </c>
      <c r="AD37" s="54">
        <f t="shared" si="10"/>
        <v>1.7000000000000001E-2</v>
      </c>
      <c r="AE37" s="54">
        <f t="shared" si="10"/>
        <v>7.0000000000000001E-3</v>
      </c>
      <c r="AF37" s="54">
        <f t="shared" si="10"/>
        <v>1.2E-2</v>
      </c>
      <c r="AG37" s="54">
        <f t="shared" si="10"/>
        <v>1.8000000000000002E-2</v>
      </c>
      <c r="AH37" s="54">
        <f t="shared" si="10"/>
        <v>1.0999999999999999E-2</v>
      </c>
      <c r="AI37" s="54">
        <f t="shared" si="10"/>
        <v>9.9999999999999985E-3</v>
      </c>
      <c r="AJ37" s="54">
        <f t="shared" si="10"/>
        <v>8.0000000000000002E-3</v>
      </c>
      <c r="AK37" s="54">
        <f t="shared" si="10"/>
        <v>1.2E-2</v>
      </c>
      <c r="AL37" s="54">
        <f t="shared" si="10"/>
        <v>1.3000000000000001E-2</v>
      </c>
      <c r="AM37" s="54">
        <f t="shared" si="10"/>
        <v>1.4999999999999999E-2</v>
      </c>
      <c r="AN37" s="54">
        <f t="shared" si="10"/>
        <v>6.0000000000000001E-3</v>
      </c>
      <c r="AO37" s="19">
        <v>0</v>
      </c>
    </row>
    <row r="38" spans="3:41" x14ac:dyDescent="0.3">
      <c r="J38">
        <v>0</v>
      </c>
      <c r="K38" t="s">
        <v>66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>
        <v>5</v>
      </c>
    </row>
    <row r="39" spans="3:41" ht="13.95" customHeight="1" x14ac:dyDescent="0.3">
      <c r="C39" t="s">
        <v>75</v>
      </c>
      <c r="E39" t="str">
        <f>E21</f>
        <v>T-BUS*</v>
      </c>
      <c r="H39" t="str">
        <f>H37</f>
        <v>TRAPM</v>
      </c>
      <c r="J39">
        <v>2018</v>
      </c>
      <c r="K39" t="s">
        <v>66</v>
      </c>
      <c r="L39">
        <v>-1</v>
      </c>
      <c r="M39" t="str">
        <f>M21</f>
        <v>BUS</v>
      </c>
      <c r="N39" s="54">
        <f>ROUNDUP(C189,3)</f>
        <v>0.13500000000000001</v>
      </c>
      <c r="O39" s="54">
        <f t="shared" ref="O39:AN39" si="11">ROUNDUP(D189,3)</f>
        <v>0.108</v>
      </c>
      <c r="P39" s="54">
        <f t="shared" si="11"/>
        <v>0.19900000000000001</v>
      </c>
      <c r="Q39" s="54">
        <f t="shared" si="11"/>
        <v>0.128</v>
      </c>
      <c r="R39" s="54">
        <f t="shared" si="11"/>
        <v>0.17399999999999999</v>
      </c>
      <c r="S39" s="54">
        <f t="shared" si="11"/>
        <v>0.106</v>
      </c>
      <c r="T39" s="54">
        <f t="shared" si="11"/>
        <v>0.123</v>
      </c>
      <c r="U39" s="54">
        <f t="shared" si="11"/>
        <v>0.122</v>
      </c>
      <c r="V39" s="54">
        <f t="shared" si="11"/>
        <v>9.6000000000000002E-2</v>
      </c>
      <c r="W39" s="54">
        <f t="shared" si="11"/>
        <v>0.14499999999999999</v>
      </c>
      <c r="X39" s="54">
        <f t="shared" si="11"/>
        <v>9.1999999999999998E-2</v>
      </c>
      <c r="Y39" s="54">
        <f t="shared" si="11"/>
        <v>0.10299999999999999</v>
      </c>
      <c r="Z39" s="54">
        <f t="shared" si="11"/>
        <v>0.11</v>
      </c>
      <c r="AA39" s="54">
        <f t="shared" si="11"/>
        <v>9.4E-2</v>
      </c>
      <c r="AB39" s="54">
        <f t="shared" si="11"/>
        <v>9.6000000000000002E-2</v>
      </c>
      <c r="AC39" s="54">
        <f t="shared" si="11"/>
        <v>0.182</v>
      </c>
      <c r="AD39" s="54">
        <f t="shared" si="11"/>
        <v>9.9000000000000005E-2</v>
      </c>
      <c r="AE39" s="54">
        <f t="shared" si="11"/>
        <v>0.121</v>
      </c>
      <c r="AF39" s="54">
        <f t="shared" si="11"/>
        <v>8.7999999999999995E-2</v>
      </c>
      <c r="AG39" s="54">
        <f t="shared" si="11"/>
        <v>0.13800000000000001</v>
      </c>
      <c r="AH39" s="54">
        <f t="shared" si="11"/>
        <v>0.10100000000000001</v>
      </c>
      <c r="AI39" s="54">
        <f t="shared" si="11"/>
        <v>0.154</v>
      </c>
      <c r="AJ39" s="54">
        <f t="shared" si="11"/>
        <v>8.7999999999999995E-2</v>
      </c>
      <c r="AK39" s="54">
        <f t="shared" si="11"/>
        <v>0.108</v>
      </c>
      <c r="AL39" s="54">
        <f t="shared" si="11"/>
        <v>4.2000000000000003E-2</v>
      </c>
      <c r="AM39" s="54">
        <f t="shared" si="11"/>
        <v>8.0000000000000002E-3</v>
      </c>
      <c r="AN39" s="54">
        <f t="shared" si="11"/>
        <v>0.245</v>
      </c>
      <c r="AO39" s="19">
        <v>0</v>
      </c>
    </row>
    <row r="40" spans="3:41" ht="13.95" customHeight="1" x14ac:dyDescent="0.3">
      <c r="J40">
        <v>0</v>
      </c>
      <c r="K40" t="s">
        <v>66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>
        <v>5</v>
      </c>
    </row>
    <row r="41" spans="3:41" x14ac:dyDescent="0.3">
      <c r="C41" s="22" t="s">
        <v>214</v>
      </c>
      <c r="D41" s="22"/>
      <c r="E41" s="22" t="str">
        <f>E23</f>
        <v>T-LPT*</v>
      </c>
      <c r="F41" s="22"/>
      <c r="G41" s="22"/>
      <c r="H41" s="22" t="str">
        <f>H39</f>
        <v>TRAPM</v>
      </c>
      <c r="I41" s="22"/>
      <c r="J41" s="22">
        <v>2018</v>
      </c>
      <c r="K41" s="22" t="s">
        <v>66</v>
      </c>
      <c r="L41" s="22">
        <v>-1</v>
      </c>
      <c r="M41" s="22" t="str">
        <f>M23</f>
        <v>Light rail (LUAS)</v>
      </c>
      <c r="N41" s="59">
        <f>ROUNDUP(C190,3)</f>
        <v>7.0000000000000001E-3</v>
      </c>
      <c r="O41" s="59">
        <f t="shared" ref="O41:AN41" si="12">ROUNDUP(D190,3)</f>
        <v>0</v>
      </c>
      <c r="P41" s="59">
        <f t="shared" si="12"/>
        <v>2.7E-2</v>
      </c>
      <c r="Q41" s="59">
        <f t="shared" si="12"/>
        <v>0</v>
      </c>
      <c r="R41" s="59">
        <f t="shared" si="12"/>
        <v>0</v>
      </c>
      <c r="S41" s="59">
        <f t="shared" si="12"/>
        <v>0</v>
      </c>
      <c r="T41" s="59">
        <f t="shared" si="12"/>
        <v>0</v>
      </c>
      <c r="U41" s="59">
        <f t="shared" si="12"/>
        <v>0</v>
      </c>
      <c r="V41" s="59">
        <f t="shared" si="12"/>
        <v>0</v>
      </c>
      <c r="W41" s="59">
        <f t="shared" si="12"/>
        <v>0</v>
      </c>
      <c r="X41" s="59">
        <f t="shared" si="12"/>
        <v>0</v>
      </c>
      <c r="Y41" s="59">
        <f t="shared" si="12"/>
        <v>0</v>
      </c>
      <c r="Z41" s="59">
        <f t="shared" si="12"/>
        <v>0</v>
      </c>
      <c r="AA41" s="59">
        <f t="shared" si="12"/>
        <v>0</v>
      </c>
      <c r="AB41" s="59">
        <f t="shared" si="12"/>
        <v>0</v>
      </c>
      <c r="AC41" s="59">
        <f t="shared" si="12"/>
        <v>0</v>
      </c>
      <c r="AD41" s="59">
        <f t="shared" si="12"/>
        <v>0</v>
      </c>
      <c r="AE41" s="59">
        <f t="shared" si="12"/>
        <v>0</v>
      </c>
      <c r="AF41" s="59">
        <f t="shared" si="12"/>
        <v>0</v>
      </c>
      <c r="AG41" s="59">
        <f t="shared" si="12"/>
        <v>0</v>
      </c>
      <c r="AH41" s="59">
        <f t="shared" si="12"/>
        <v>0</v>
      </c>
      <c r="AI41" s="59">
        <f t="shared" si="12"/>
        <v>0</v>
      </c>
      <c r="AJ41" s="59">
        <f t="shared" si="12"/>
        <v>0</v>
      </c>
      <c r="AK41" s="59">
        <f t="shared" si="12"/>
        <v>0</v>
      </c>
      <c r="AL41" s="59">
        <f t="shared" si="12"/>
        <v>0</v>
      </c>
      <c r="AM41" s="59">
        <f t="shared" si="12"/>
        <v>0</v>
      </c>
      <c r="AN41" s="59">
        <f t="shared" si="12"/>
        <v>0</v>
      </c>
      <c r="AO41" s="23">
        <v>0</v>
      </c>
    </row>
    <row r="42" spans="3:41" x14ac:dyDescent="0.3">
      <c r="C42" s="20"/>
      <c r="D42" s="20"/>
      <c r="E42" s="20"/>
      <c r="F42" s="20"/>
      <c r="G42" s="20"/>
      <c r="H42" s="20"/>
      <c r="I42" s="20"/>
      <c r="J42" s="20">
        <v>0</v>
      </c>
      <c r="K42" s="20" t="s">
        <v>66</v>
      </c>
      <c r="L42" s="20"/>
      <c r="M42" s="20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0">
        <v>5</v>
      </c>
    </row>
    <row r="44" spans="3:41" x14ac:dyDescent="0.3">
      <c r="M44" s="15" t="s">
        <v>215</v>
      </c>
      <c r="N44" s="55">
        <f t="shared" ref="N44:AN44" si="13">SUM(N33:N42)</f>
        <v>1.0023</v>
      </c>
      <c r="O44" s="55">
        <f t="shared" si="13"/>
        <v>1.0022</v>
      </c>
      <c r="P44" s="55">
        <f t="shared" si="13"/>
        <v>1.0024</v>
      </c>
      <c r="Q44" s="55">
        <f t="shared" si="13"/>
        <v>1.0017</v>
      </c>
      <c r="R44" s="55">
        <f t="shared" si="13"/>
        <v>1.0005999999999999</v>
      </c>
      <c r="S44" s="55">
        <f t="shared" si="13"/>
        <v>1.0027000000000001</v>
      </c>
      <c r="T44" s="55">
        <f t="shared" si="13"/>
        <v>1.0013000000000001</v>
      </c>
      <c r="U44" s="55">
        <f t="shared" si="13"/>
        <v>1.0015000000000001</v>
      </c>
      <c r="V44" s="55">
        <f t="shared" si="13"/>
        <v>1.0006000000000002</v>
      </c>
      <c r="W44" s="55">
        <f t="shared" si="13"/>
        <v>1.0013999999999998</v>
      </c>
      <c r="X44" s="55">
        <f t="shared" si="13"/>
        <v>1.002</v>
      </c>
      <c r="Y44" s="55">
        <f t="shared" si="13"/>
        <v>1.0004</v>
      </c>
      <c r="Z44" s="55">
        <f t="shared" si="13"/>
        <v>1.002</v>
      </c>
      <c r="AA44" s="55">
        <f t="shared" si="13"/>
        <v>1.0023</v>
      </c>
      <c r="AB44" s="55">
        <f t="shared" si="13"/>
        <v>1.0010000000000001</v>
      </c>
      <c r="AC44" s="55">
        <f t="shared" si="13"/>
        <v>1.0015000000000001</v>
      </c>
      <c r="AD44" s="55">
        <f t="shared" si="13"/>
        <v>1.0009000000000001</v>
      </c>
      <c r="AE44" s="55">
        <f t="shared" si="13"/>
        <v>1.002</v>
      </c>
      <c r="AF44" s="55">
        <f t="shared" si="13"/>
        <v>1.0016</v>
      </c>
      <c r="AG44" s="55">
        <f t="shared" si="13"/>
        <v>1.0022</v>
      </c>
      <c r="AH44" s="55">
        <f t="shared" si="13"/>
        <v>1.002</v>
      </c>
      <c r="AI44" s="55">
        <f t="shared" si="13"/>
        <v>1.002</v>
      </c>
      <c r="AJ44" s="55">
        <f t="shared" si="13"/>
        <v>1.0008000000000001</v>
      </c>
      <c r="AK44" s="55">
        <f t="shared" si="13"/>
        <v>1.0012000000000001</v>
      </c>
      <c r="AL44" s="55">
        <f t="shared" si="13"/>
        <v>1.002</v>
      </c>
      <c r="AM44" s="55">
        <f t="shared" si="13"/>
        <v>1.0022</v>
      </c>
      <c r="AN44" s="55">
        <f t="shared" si="13"/>
        <v>1.002</v>
      </c>
    </row>
    <row r="48" spans="3:41" x14ac:dyDescent="0.3">
      <c r="C48" s="7"/>
    </row>
    <row r="49" spans="3:41" x14ac:dyDescent="0.3">
      <c r="C49" s="7"/>
    </row>
    <row r="50" spans="3:41" x14ac:dyDescent="0.3">
      <c r="C50" s="22"/>
      <c r="D50" s="22"/>
      <c r="E50" s="22"/>
      <c r="F50" s="22"/>
      <c r="G50" s="22"/>
      <c r="H50" s="22"/>
      <c r="I50" s="22"/>
      <c r="J50" s="22"/>
      <c r="K50" s="22" t="s">
        <v>65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r="51" spans="3:41" x14ac:dyDescent="0.3">
      <c r="C51" s="5" t="s">
        <v>1</v>
      </c>
      <c r="D51" s="2" t="s">
        <v>5</v>
      </c>
      <c r="E51" s="2" t="s">
        <v>4</v>
      </c>
      <c r="F51" s="2" t="s">
        <v>2</v>
      </c>
      <c r="G51" s="2" t="s">
        <v>7</v>
      </c>
      <c r="H51" s="4" t="s">
        <v>6</v>
      </c>
      <c r="I51" s="4" t="s">
        <v>11</v>
      </c>
      <c r="J51" s="4" t="s">
        <v>3</v>
      </c>
      <c r="K51" s="4" t="s">
        <v>12</v>
      </c>
      <c r="L51" s="4" t="s">
        <v>10</v>
      </c>
      <c r="M51" s="5" t="s">
        <v>14</v>
      </c>
      <c r="N51" s="16" t="str">
        <f>Regions!C$3</f>
        <v>IE</v>
      </c>
      <c r="O51" s="16" t="str">
        <f>Regions!E$3</f>
        <v>IE-CW</v>
      </c>
      <c r="P51" s="16" t="str">
        <f>Regions!F$3</f>
        <v>IE-D</v>
      </c>
      <c r="Q51" s="16" t="str">
        <f>Regions!G$3</f>
        <v>IE-KE</v>
      </c>
      <c r="R51" s="16" t="str">
        <f>Regions!H$3</f>
        <v>IE-KK</v>
      </c>
      <c r="S51" s="16" t="str">
        <f>Regions!I$3</f>
        <v>IE-LS</v>
      </c>
      <c r="T51" s="16" t="str">
        <f>Regions!J$3</f>
        <v>IE-LD</v>
      </c>
      <c r="U51" s="16" t="str">
        <f>Regions!K$3</f>
        <v>IE-LH</v>
      </c>
      <c r="V51" s="16" t="str">
        <f>Regions!L$3</f>
        <v>IE-MH</v>
      </c>
      <c r="W51" s="16" t="str">
        <f>Regions!M$3</f>
        <v>IE-OY</v>
      </c>
      <c r="X51" s="16" t="str">
        <f>Regions!N$3</f>
        <v>IE-WH</v>
      </c>
      <c r="Y51" s="16" t="str">
        <f>Regions!O$3</f>
        <v>IE-WX</v>
      </c>
      <c r="Z51" s="16" t="str">
        <f>Regions!P$3</f>
        <v>IE-WW</v>
      </c>
      <c r="AA51" s="16" t="str">
        <f>Regions!Q$3</f>
        <v>IE-CE</v>
      </c>
      <c r="AB51" s="16" t="str">
        <f>Regions!R$3</f>
        <v>IE-CO</v>
      </c>
      <c r="AC51" s="16" t="str">
        <f>Regions!S$3</f>
        <v>IE-KY</v>
      </c>
      <c r="AD51" s="16" t="str">
        <f>Regions!T$3</f>
        <v>IE-LK</v>
      </c>
      <c r="AE51" s="16" t="str">
        <f>Regions!U$3</f>
        <v>IE-TA</v>
      </c>
      <c r="AF51" s="16" t="str">
        <f>Regions!V$3</f>
        <v>IE-WD</v>
      </c>
      <c r="AG51" s="16" t="str">
        <f>Regions!W$3</f>
        <v>IE-G</v>
      </c>
      <c r="AH51" s="16" t="str">
        <f>Regions!X$3</f>
        <v>IE-LM</v>
      </c>
      <c r="AI51" s="16" t="str">
        <f>Regions!Y$3</f>
        <v>IE-MO</v>
      </c>
      <c r="AJ51" s="16" t="str">
        <f>Regions!Z$3</f>
        <v>IE-RN</v>
      </c>
      <c r="AK51" s="16" t="str">
        <f>Regions!AA$3</f>
        <v>IE-SO</v>
      </c>
      <c r="AL51" s="16" t="str">
        <f>Regions!AB$3</f>
        <v>IE-CN</v>
      </c>
      <c r="AM51" s="16" t="str">
        <f>Regions!AC$3</f>
        <v>IE-DL</v>
      </c>
      <c r="AN51" s="16" t="str">
        <f>Regions!AD$3</f>
        <v>IE-MN</v>
      </c>
      <c r="AO51" s="5" t="s">
        <v>30</v>
      </c>
    </row>
    <row r="52" spans="3:41" x14ac:dyDescent="0.3">
      <c r="C52" s="22" t="s">
        <v>76</v>
      </c>
      <c r="D52" s="22"/>
      <c r="E52" s="22" t="str">
        <f>E35</f>
        <v>T-CAR*</v>
      </c>
      <c r="F52" s="22"/>
      <c r="G52" s="22"/>
      <c r="H52" s="22" t="str">
        <f>E151</f>
        <v>TRAPL</v>
      </c>
      <c r="I52" s="22"/>
      <c r="J52">
        <v>2018</v>
      </c>
      <c r="K52" t="s">
        <v>66</v>
      </c>
      <c r="L52" s="22">
        <v>-1</v>
      </c>
      <c r="M52" s="22" t="str">
        <f>M35</f>
        <v>LDV</v>
      </c>
      <c r="N52" s="59">
        <f>ROUNDUP(C201,3)</f>
        <v>0.74199999999999999</v>
      </c>
      <c r="O52" s="59">
        <f t="shared" ref="O52:AN52" si="14">ROUNDUP(D201,3)</f>
        <v>0.79100000000000004</v>
      </c>
      <c r="P52" s="59">
        <f t="shared" si="14"/>
        <v>0.63900000000000001</v>
      </c>
      <c r="Q52" s="59">
        <f t="shared" si="14"/>
        <v>0.75600000000000001</v>
      </c>
      <c r="R52" s="59">
        <f t="shared" si="14"/>
        <v>0.71399999999999997</v>
      </c>
      <c r="S52" s="59">
        <f t="shared" si="14"/>
        <v>0.78200000000000003</v>
      </c>
      <c r="T52" s="59">
        <f t="shared" si="14"/>
        <v>0.76700000000000002</v>
      </c>
      <c r="U52" s="59">
        <f t="shared" si="14"/>
        <v>0.749</v>
      </c>
      <c r="V52" s="59">
        <f t="shared" si="14"/>
        <v>0.78700000000000003</v>
      </c>
      <c r="W52" s="59">
        <f t="shared" si="14"/>
        <v>0.746</v>
      </c>
      <c r="X52" s="59">
        <f t="shared" si="14"/>
        <v>0.80200000000000005</v>
      </c>
      <c r="Y52" s="59">
        <f t="shared" si="14"/>
        <v>0.79600000000000004</v>
      </c>
      <c r="Z52" s="59">
        <f t="shared" si="14"/>
        <v>0.78</v>
      </c>
      <c r="AA52" s="59">
        <f t="shared" si="14"/>
        <v>0.80200000000000005</v>
      </c>
      <c r="AB52" s="59">
        <f t="shared" si="14"/>
        <v>0.78900000000000003</v>
      </c>
      <c r="AC52" s="59">
        <f t="shared" si="14"/>
        <v>0.70599999999999996</v>
      </c>
      <c r="AD52" s="59">
        <f t="shared" si="14"/>
        <v>0.78800000000000003</v>
      </c>
      <c r="AE52" s="59">
        <f t="shared" si="14"/>
        <v>0.78</v>
      </c>
      <c r="AF52" s="59">
        <f t="shared" si="14"/>
        <v>0.80500000000000005</v>
      </c>
      <c r="AG52" s="59">
        <f t="shared" si="14"/>
        <v>0.746</v>
      </c>
      <c r="AH52" s="59">
        <f t="shared" si="14"/>
        <v>0.79600000000000004</v>
      </c>
      <c r="AI52" s="59">
        <f t="shared" si="14"/>
        <v>0.73799999999999999</v>
      </c>
      <c r="AJ52" s="59">
        <f t="shared" si="14"/>
        <v>0.81899999999999995</v>
      </c>
      <c r="AK52" s="59">
        <f t="shared" si="14"/>
        <v>0.78</v>
      </c>
      <c r="AL52" s="59">
        <f t="shared" si="14"/>
        <v>0.85199999999999998</v>
      </c>
      <c r="AM52" s="59">
        <f t="shared" si="14"/>
        <v>0.88100000000000001</v>
      </c>
      <c r="AN52" s="59">
        <f t="shared" si="14"/>
        <v>0.64300000000000002</v>
      </c>
      <c r="AO52" s="23">
        <v>0</v>
      </c>
    </row>
    <row r="53" spans="3:41" x14ac:dyDescent="0.3">
      <c r="C53" s="22"/>
      <c r="D53" s="22"/>
      <c r="E53" s="22"/>
      <c r="F53" s="22"/>
      <c r="G53" s="22"/>
      <c r="H53" s="22"/>
      <c r="I53" s="22"/>
      <c r="J53">
        <v>0</v>
      </c>
      <c r="K53" t="s">
        <v>66</v>
      </c>
      <c r="L53" s="22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>
        <v>5</v>
      </c>
    </row>
    <row r="54" spans="3:41" x14ac:dyDescent="0.3">
      <c r="C54" s="22" t="s">
        <v>77</v>
      </c>
      <c r="D54" s="22"/>
      <c r="E54" s="22" t="str">
        <f>E37</f>
        <v>T-TAX*</v>
      </c>
      <c r="F54" s="22"/>
      <c r="G54" s="22"/>
      <c r="H54" s="22" t="str">
        <f>H52</f>
        <v>TRAPL</v>
      </c>
      <c r="I54" s="22"/>
      <c r="J54">
        <v>2018</v>
      </c>
      <c r="K54" t="s">
        <v>66</v>
      </c>
      <c r="L54" s="22">
        <v>-1</v>
      </c>
      <c r="M54" s="22" t="str">
        <f>M37</f>
        <v>Taxis</v>
      </c>
      <c r="N54" s="59">
        <f>ROUNDUP(C202,3)</f>
        <v>1.3000000000000001E-2</v>
      </c>
      <c r="O54" s="59">
        <f t="shared" ref="O54:AN54" si="15">ROUNDUP(D202,3)</f>
        <v>6.0000000000000001E-3</v>
      </c>
      <c r="P54" s="59">
        <f t="shared" si="15"/>
        <v>2.6000000000000002E-2</v>
      </c>
      <c r="Q54" s="59">
        <f t="shared" si="15"/>
        <v>1.0999999999999999E-2</v>
      </c>
      <c r="R54" s="59">
        <f t="shared" si="15"/>
        <v>6.0000000000000001E-3</v>
      </c>
      <c r="S54" s="59">
        <f t="shared" si="15"/>
        <v>8.0000000000000002E-3</v>
      </c>
      <c r="T54" s="59">
        <f t="shared" si="15"/>
        <v>7.0000000000000001E-3</v>
      </c>
      <c r="U54" s="59">
        <f t="shared" si="15"/>
        <v>1.4999999999999999E-2</v>
      </c>
      <c r="V54" s="59">
        <f t="shared" si="15"/>
        <v>1.4999999999999999E-2</v>
      </c>
      <c r="W54" s="59">
        <f t="shared" si="15"/>
        <v>5.0000000000000001E-3</v>
      </c>
      <c r="X54" s="59">
        <f t="shared" si="15"/>
        <v>9.0000000000000011E-3</v>
      </c>
      <c r="Y54" s="59">
        <f t="shared" si="15"/>
        <v>5.0000000000000001E-3</v>
      </c>
      <c r="Z54" s="59">
        <f t="shared" si="15"/>
        <v>7.0000000000000001E-3</v>
      </c>
      <c r="AA54" s="59">
        <f t="shared" si="15"/>
        <v>8.0000000000000002E-3</v>
      </c>
      <c r="AB54" s="59">
        <f t="shared" si="15"/>
        <v>9.9999999999999985E-3</v>
      </c>
      <c r="AC54" s="59">
        <f t="shared" si="15"/>
        <v>7.0000000000000001E-3</v>
      </c>
      <c r="AD54" s="59">
        <f t="shared" si="15"/>
        <v>9.9999999999999985E-3</v>
      </c>
      <c r="AE54" s="59">
        <f t="shared" si="15"/>
        <v>4.0000000000000001E-3</v>
      </c>
      <c r="AF54" s="59">
        <f t="shared" si="15"/>
        <v>7.0000000000000001E-3</v>
      </c>
      <c r="AG54" s="59">
        <f t="shared" si="15"/>
        <v>9.9999999999999985E-3</v>
      </c>
      <c r="AH54" s="59">
        <f t="shared" si="15"/>
        <v>6.0000000000000001E-3</v>
      </c>
      <c r="AI54" s="59">
        <f t="shared" si="15"/>
        <v>6.0000000000000001E-3</v>
      </c>
      <c r="AJ54" s="59">
        <f t="shared" si="15"/>
        <v>5.0000000000000001E-3</v>
      </c>
      <c r="AK54" s="59">
        <f t="shared" si="15"/>
        <v>7.0000000000000001E-3</v>
      </c>
      <c r="AL54" s="59">
        <f t="shared" si="15"/>
        <v>7.0000000000000001E-3</v>
      </c>
      <c r="AM54" s="59">
        <f t="shared" si="15"/>
        <v>8.0000000000000002E-3</v>
      </c>
      <c r="AN54" s="59">
        <f t="shared" si="15"/>
        <v>3.0000000000000001E-3</v>
      </c>
      <c r="AO54" s="23">
        <v>0</v>
      </c>
    </row>
    <row r="55" spans="3:41" x14ac:dyDescent="0.3">
      <c r="C55" s="22"/>
      <c r="D55" s="22"/>
      <c r="E55" s="22"/>
      <c r="F55" s="22"/>
      <c r="G55" s="22"/>
      <c r="H55" s="22"/>
      <c r="I55" s="22"/>
      <c r="J55">
        <v>0</v>
      </c>
      <c r="K55" t="s">
        <v>66</v>
      </c>
      <c r="L55" s="22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>
        <v>5</v>
      </c>
    </row>
    <row r="56" spans="3:41" x14ac:dyDescent="0.3">
      <c r="C56" s="22" t="s">
        <v>78</v>
      </c>
      <c r="D56" s="22"/>
      <c r="E56" s="22" t="str">
        <f>E39</f>
        <v>T-BUS*</v>
      </c>
      <c r="F56" s="22"/>
      <c r="G56" s="22"/>
      <c r="H56" s="22" t="str">
        <f>H54</f>
        <v>TRAPL</v>
      </c>
      <c r="I56" s="22"/>
      <c r="J56">
        <v>2018</v>
      </c>
      <c r="K56" t="s">
        <v>66</v>
      </c>
      <c r="L56" s="22">
        <v>-1</v>
      </c>
      <c r="M56" s="22" t="str">
        <f>M39</f>
        <v>BUS</v>
      </c>
      <c r="N56" s="59">
        <f>ROUNDUP(C203,3)</f>
        <v>0.16300000000000001</v>
      </c>
      <c r="O56" s="59">
        <f t="shared" ref="O56:AN56" si="16">ROUNDUP(D203,3)</f>
        <v>0.13200000000000001</v>
      </c>
      <c r="P56" s="59">
        <f t="shared" si="16"/>
        <v>0.24</v>
      </c>
      <c r="Q56" s="59">
        <f t="shared" si="16"/>
        <v>0.155</v>
      </c>
      <c r="R56" s="59">
        <f t="shared" si="16"/>
        <v>0.20899999999999999</v>
      </c>
      <c r="S56" s="59">
        <f t="shared" si="16"/>
        <v>0.128</v>
      </c>
      <c r="T56" s="59">
        <f t="shared" si="16"/>
        <v>0.14899999999999999</v>
      </c>
      <c r="U56" s="59">
        <f t="shared" si="16"/>
        <v>0.14599999999999999</v>
      </c>
      <c r="V56" s="59">
        <f t="shared" si="16"/>
        <v>0.11800000000000001</v>
      </c>
      <c r="W56" s="59">
        <f t="shared" si="16"/>
        <v>0.17399999999999999</v>
      </c>
      <c r="X56" s="59">
        <f t="shared" si="16"/>
        <v>0.112</v>
      </c>
      <c r="Y56" s="59">
        <f t="shared" si="16"/>
        <v>0.126</v>
      </c>
      <c r="Z56" s="59">
        <f t="shared" si="16"/>
        <v>0.13300000000000001</v>
      </c>
      <c r="AA56" s="59">
        <f t="shared" si="16"/>
        <v>0.115</v>
      </c>
      <c r="AB56" s="59">
        <f t="shared" si="16"/>
        <v>0.11700000000000001</v>
      </c>
      <c r="AC56" s="59">
        <f t="shared" si="16"/>
        <v>0.218</v>
      </c>
      <c r="AD56" s="59">
        <f t="shared" si="16"/>
        <v>0.121</v>
      </c>
      <c r="AE56" s="59">
        <f t="shared" si="16"/>
        <v>0.14699999999999999</v>
      </c>
      <c r="AF56" s="59">
        <f t="shared" si="16"/>
        <v>0.108</v>
      </c>
      <c r="AG56" s="59">
        <f t="shared" si="16"/>
        <v>0.16600000000000001</v>
      </c>
      <c r="AH56" s="59">
        <f t="shared" si="16"/>
        <v>0.123</v>
      </c>
      <c r="AI56" s="59">
        <f t="shared" si="16"/>
        <v>0.186</v>
      </c>
      <c r="AJ56" s="59">
        <f t="shared" si="16"/>
        <v>0.109</v>
      </c>
      <c r="AK56" s="59">
        <f t="shared" si="16"/>
        <v>0.13100000000000001</v>
      </c>
      <c r="AL56" s="59">
        <f t="shared" si="16"/>
        <v>5.1000000000000004E-2</v>
      </c>
      <c r="AM56" s="59">
        <f t="shared" si="16"/>
        <v>9.9999999999999985E-3</v>
      </c>
      <c r="AN56" s="59">
        <f t="shared" si="16"/>
        <v>0.28699999999999998</v>
      </c>
      <c r="AO56" s="23">
        <v>0</v>
      </c>
    </row>
    <row r="57" spans="3:41" x14ac:dyDescent="0.3">
      <c r="C57" s="22"/>
      <c r="D57" s="22"/>
      <c r="E57" s="22"/>
      <c r="F57" s="22"/>
      <c r="G57" s="22"/>
      <c r="H57" s="22"/>
      <c r="I57" s="22"/>
      <c r="J57">
        <v>0</v>
      </c>
      <c r="K57" t="s">
        <v>66</v>
      </c>
      <c r="L57" s="22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>
        <v>5</v>
      </c>
    </row>
    <row r="58" spans="3:41" x14ac:dyDescent="0.3">
      <c r="C58" s="22" t="s">
        <v>79</v>
      </c>
      <c r="D58" s="22"/>
      <c r="E58" s="15" t="str">
        <f>LEFT(C131,5)&amp;"*"</f>
        <v>T-HPT*</v>
      </c>
      <c r="F58" s="22"/>
      <c r="G58" s="22"/>
      <c r="H58" s="22" t="str">
        <f>H56</f>
        <v>TRAPL</v>
      </c>
      <c r="I58" s="22"/>
      <c r="J58" s="22">
        <v>2018</v>
      </c>
      <c r="K58" s="22" t="s">
        <v>66</v>
      </c>
      <c r="L58" s="22">
        <v>-1</v>
      </c>
      <c r="M58" s="22" t="str">
        <f>D163</f>
        <v>Train</v>
      </c>
      <c r="N58" s="59">
        <f>ROUNDUP(C205,3)</f>
        <v>8.5000000000000006E-2</v>
      </c>
      <c r="O58" s="59">
        <f t="shared" ref="O58:AN58" si="17">ROUNDUP(D205,3)</f>
        <v>7.2999999999999995E-2</v>
      </c>
      <c r="P58" s="59">
        <f t="shared" si="17"/>
        <v>9.7000000000000003E-2</v>
      </c>
      <c r="Q58" s="59">
        <f t="shared" si="17"/>
        <v>0.08</v>
      </c>
      <c r="R58" s="59">
        <f t="shared" si="17"/>
        <v>7.3999999999999996E-2</v>
      </c>
      <c r="S58" s="59">
        <f t="shared" si="17"/>
        <v>8.5000000000000006E-2</v>
      </c>
      <c r="T58" s="59">
        <f t="shared" si="17"/>
        <v>7.9000000000000001E-2</v>
      </c>
      <c r="U58" s="59">
        <f t="shared" si="17"/>
        <v>9.1999999999999998E-2</v>
      </c>
      <c r="V58" s="59">
        <f t="shared" si="17"/>
        <v>8.2000000000000003E-2</v>
      </c>
      <c r="W58" s="59">
        <f t="shared" si="17"/>
        <v>7.5999999999999998E-2</v>
      </c>
      <c r="X58" s="59">
        <f t="shared" si="17"/>
        <v>7.8E-2</v>
      </c>
      <c r="Y58" s="59">
        <f t="shared" si="17"/>
        <v>7.3999999999999996E-2</v>
      </c>
      <c r="Z58" s="59">
        <f t="shared" si="17"/>
        <v>8.2000000000000003E-2</v>
      </c>
      <c r="AA58" s="59">
        <f t="shared" si="17"/>
        <v>7.6999999999999999E-2</v>
      </c>
      <c r="AB58" s="59">
        <f t="shared" si="17"/>
        <v>8.6000000000000007E-2</v>
      </c>
      <c r="AC58" s="59">
        <f t="shared" si="17"/>
        <v>7.0000000000000007E-2</v>
      </c>
      <c r="AD58" s="59">
        <f t="shared" si="17"/>
        <v>8.4000000000000005E-2</v>
      </c>
      <c r="AE58" s="59">
        <f t="shared" si="17"/>
        <v>7.1000000000000008E-2</v>
      </c>
      <c r="AF58" s="59">
        <f t="shared" si="17"/>
        <v>8.2000000000000003E-2</v>
      </c>
      <c r="AG58" s="59">
        <f t="shared" si="17"/>
        <v>0.08</v>
      </c>
      <c r="AH58" s="59">
        <f t="shared" si="17"/>
        <v>7.6999999999999999E-2</v>
      </c>
      <c r="AI58" s="59">
        <f t="shared" si="17"/>
        <v>7.2999999999999995E-2</v>
      </c>
      <c r="AJ58" s="59">
        <f t="shared" si="17"/>
        <v>6.9000000000000006E-2</v>
      </c>
      <c r="AK58" s="59">
        <f t="shared" si="17"/>
        <v>8.4000000000000005E-2</v>
      </c>
      <c r="AL58" s="59">
        <f t="shared" si="17"/>
        <v>9.0999999999999998E-2</v>
      </c>
      <c r="AM58" s="59">
        <f t="shared" si="17"/>
        <v>0.10299999999999999</v>
      </c>
      <c r="AN58" s="59">
        <f t="shared" si="17"/>
        <v>6.9000000000000006E-2</v>
      </c>
      <c r="AO58" s="23">
        <v>0</v>
      </c>
    </row>
    <row r="59" spans="3:41" x14ac:dyDescent="0.3">
      <c r="C59" s="20"/>
      <c r="D59" s="20"/>
      <c r="E59" s="20"/>
      <c r="F59" s="20"/>
      <c r="G59" s="20"/>
      <c r="H59" s="20"/>
      <c r="I59" s="20"/>
      <c r="J59" s="30">
        <v>0</v>
      </c>
      <c r="K59" s="20" t="s">
        <v>66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>
        <v>5</v>
      </c>
    </row>
    <row r="60" spans="3:41" s="15" customFormat="1" x14ac:dyDescent="0.3">
      <c r="C60" s="22"/>
      <c r="D60" s="22"/>
      <c r="E60" s="22"/>
      <c r="F60" s="22"/>
      <c r="G60" s="22"/>
      <c r="H60" s="22"/>
      <c r="I60" s="22"/>
      <c r="J60" s="37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</row>
    <row r="61" spans="3:41" s="15" customFormat="1" x14ac:dyDescent="0.3">
      <c r="C61" s="22"/>
      <c r="D61" s="22"/>
      <c r="E61" s="22"/>
      <c r="F61" s="22"/>
      <c r="G61" s="22"/>
      <c r="H61" s="22"/>
      <c r="I61" s="22"/>
      <c r="J61" s="37"/>
      <c r="K61" s="22"/>
      <c r="L61" s="22"/>
      <c r="M61" s="15" t="s">
        <v>215</v>
      </c>
      <c r="N61" s="55">
        <f t="shared" ref="N61:AN61" si="18">SUM(N52:N58)</f>
        <v>1.0030000000000001</v>
      </c>
      <c r="O61" s="55">
        <f t="shared" si="18"/>
        <v>1.002</v>
      </c>
      <c r="P61" s="55">
        <f t="shared" si="18"/>
        <v>1.002</v>
      </c>
      <c r="Q61" s="55">
        <f t="shared" si="18"/>
        <v>1.002</v>
      </c>
      <c r="R61" s="55">
        <f t="shared" si="18"/>
        <v>1.0029999999999999</v>
      </c>
      <c r="S61" s="55">
        <f t="shared" si="18"/>
        <v>1.0030000000000001</v>
      </c>
      <c r="T61" s="55">
        <f t="shared" si="18"/>
        <v>1.002</v>
      </c>
      <c r="U61" s="55">
        <f t="shared" si="18"/>
        <v>1.002</v>
      </c>
      <c r="V61" s="55">
        <f t="shared" si="18"/>
        <v>1.002</v>
      </c>
      <c r="W61" s="55">
        <f t="shared" si="18"/>
        <v>1.0010000000000001</v>
      </c>
      <c r="X61" s="55">
        <f t="shared" si="18"/>
        <v>1.0010000000000001</v>
      </c>
      <c r="Y61" s="55">
        <f t="shared" si="18"/>
        <v>1.0010000000000001</v>
      </c>
      <c r="Z61" s="55">
        <f t="shared" si="18"/>
        <v>1.002</v>
      </c>
      <c r="AA61" s="55">
        <f t="shared" si="18"/>
        <v>1.002</v>
      </c>
      <c r="AB61" s="55">
        <f t="shared" si="18"/>
        <v>1.002</v>
      </c>
      <c r="AC61" s="55">
        <f t="shared" si="18"/>
        <v>1.0009999999999999</v>
      </c>
      <c r="AD61" s="55">
        <f t="shared" si="18"/>
        <v>1.0030000000000001</v>
      </c>
      <c r="AE61" s="55">
        <f t="shared" si="18"/>
        <v>1.002</v>
      </c>
      <c r="AF61" s="55">
        <f t="shared" si="18"/>
        <v>1.002</v>
      </c>
      <c r="AG61" s="55">
        <f t="shared" si="18"/>
        <v>1.002</v>
      </c>
      <c r="AH61" s="55">
        <f t="shared" si="18"/>
        <v>1.002</v>
      </c>
      <c r="AI61" s="55">
        <f t="shared" si="18"/>
        <v>1.0029999999999999</v>
      </c>
      <c r="AJ61" s="55">
        <f t="shared" si="18"/>
        <v>1.002</v>
      </c>
      <c r="AK61" s="55">
        <f t="shared" si="18"/>
        <v>1.002</v>
      </c>
      <c r="AL61" s="55">
        <f t="shared" si="18"/>
        <v>1.0010000000000001</v>
      </c>
      <c r="AM61" s="55">
        <f t="shared" si="18"/>
        <v>1.002</v>
      </c>
      <c r="AN61" s="55">
        <f t="shared" si="18"/>
        <v>1.002</v>
      </c>
      <c r="AO61" s="22"/>
    </row>
    <row r="62" spans="3:41" s="15" customFormat="1" x14ac:dyDescent="0.3">
      <c r="C62" s="22"/>
      <c r="D62" s="22"/>
      <c r="E62" s="22"/>
      <c r="F62" s="22"/>
      <c r="G62" s="22"/>
      <c r="H62" s="22"/>
      <c r="I62" s="22"/>
      <c r="J62" s="37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</row>
    <row r="63" spans="3:41" s="15" customFormat="1" x14ac:dyDescent="0.3">
      <c r="C63" s="22"/>
      <c r="D63" s="22"/>
      <c r="E63" s="22"/>
      <c r="F63" s="22"/>
      <c r="G63" s="22"/>
      <c r="H63" s="22"/>
      <c r="I63" s="22"/>
      <c r="J63" s="37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</row>
    <row r="64" spans="3:41" s="15" customFormat="1" x14ac:dyDescent="0.3">
      <c r="C64" s="22"/>
      <c r="D64" s="22"/>
      <c r="E64" s="22"/>
      <c r="F64" s="22"/>
      <c r="G64" s="22"/>
      <c r="H64" s="22"/>
      <c r="I64" s="22"/>
      <c r="J64" s="37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3:42" s="15" customFormat="1" x14ac:dyDescent="0.3">
      <c r="C65" s="22"/>
      <c r="D65" s="22"/>
      <c r="E65" s="22"/>
      <c r="F65" s="22"/>
      <c r="G65" s="22"/>
      <c r="H65" s="22"/>
      <c r="I65" s="22"/>
      <c r="J65" s="37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</row>
    <row r="66" spans="3:42" s="15" customFormat="1" x14ac:dyDescent="0.3">
      <c r="C66" s="22"/>
      <c r="D66" s="22"/>
      <c r="E66" s="22"/>
      <c r="F66" s="22"/>
      <c r="G66" s="22"/>
      <c r="H66" s="22"/>
      <c r="I66" s="22"/>
      <c r="J66" s="37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</row>
    <row r="67" spans="3:42" s="15" customFormat="1" ht="21" x14ac:dyDescent="0.4">
      <c r="C67" s="75" t="s">
        <v>234</v>
      </c>
      <c r="D67" s="65"/>
      <c r="E67" s="75"/>
      <c r="F67" s="22"/>
      <c r="G67" s="22"/>
      <c r="H67" s="22"/>
      <c r="I67" s="22"/>
      <c r="J67" s="37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</row>
    <row r="68" spans="3:42" s="15" customFormat="1" x14ac:dyDescent="0.3">
      <c r="C68" s="22"/>
      <c r="D68" s="22"/>
      <c r="E68" s="22"/>
      <c r="F68" s="22"/>
      <c r="G68" s="22"/>
      <c r="H68" s="22"/>
      <c r="I68" s="22"/>
      <c r="J68" s="37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3:42" s="15" customFormat="1" x14ac:dyDescent="0.3">
      <c r="C69" s="22"/>
      <c r="D69" s="22"/>
      <c r="E69" s="22"/>
      <c r="F69" s="22"/>
      <c r="G69" s="22"/>
      <c r="H69" s="22"/>
      <c r="I69" s="22"/>
      <c r="J69" s="37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</row>
    <row r="70" spans="3:42" s="15" customFormat="1" x14ac:dyDescent="0.3">
      <c r="C70" s="22"/>
      <c r="D70" s="22"/>
      <c r="E70" s="22"/>
      <c r="F70" s="22"/>
      <c r="G70" s="22"/>
      <c r="H70" s="22"/>
      <c r="I70" s="22"/>
      <c r="J70" s="22"/>
      <c r="K70" s="22" t="s">
        <v>65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</row>
    <row r="71" spans="3:42" s="15" customFormat="1" x14ac:dyDescent="0.3">
      <c r="C71" s="5" t="s">
        <v>1</v>
      </c>
      <c r="D71" s="2" t="s">
        <v>5</v>
      </c>
      <c r="E71" s="2" t="s">
        <v>4</v>
      </c>
      <c r="F71" s="2" t="s">
        <v>2</v>
      </c>
      <c r="G71" s="2" t="s">
        <v>7</v>
      </c>
      <c r="H71" s="4" t="s">
        <v>6</v>
      </c>
      <c r="I71" s="4" t="s">
        <v>11</v>
      </c>
      <c r="J71" s="4" t="s">
        <v>3</v>
      </c>
      <c r="K71" s="4" t="s">
        <v>12</v>
      </c>
      <c r="L71" s="4" t="s">
        <v>10</v>
      </c>
      <c r="M71" s="5" t="s">
        <v>14</v>
      </c>
      <c r="N71" s="16" t="str">
        <f>Regions!C$3</f>
        <v>IE</v>
      </c>
      <c r="O71" s="16" t="str">
        <f>Regions!E$3</f>
        <v>IE-CW</v>
      </c>
      <c r="P71" s="16" t="str">
        <f>Regions!F$3</f>
        <v>IE-D</v>
      </c>
      <c r="Q71" s="16" t="str">
        <f>Regions!G$3</f>
        <v>IE-KE</v>
      </c>
      <c r="R71" s="16" t="str">
        <f>Regions!H$3</f>
        <v>IE-KK</v>
      </c>
      <c r="S71" s="16" t="str">
        <f>Regions!I$3</f>
        <v>IE-LS</v>
      </c>
      <c r="T71" s="16" t="str">
        <f>Regions!J$3</f>
        <v>IE-LD</v>
      </c>
      <c r="U71" s="16" t="str">
        <f>Regions!K$3</f>
        <v>IE-LH</v>
      </c>
      <c r="V71" s="16" t="str">
        <f>Regions!L$3</f>
        <v>IE-MH</v>
      </c>
      <c r="W71" s="16" t="str">
        <f>Regions!M$3</f>
        <v>IE-OY</v>
      </c>
      <c r="X71" s="16" t="str">
        <f>Regions!N$3</f>
        <v>IE-WH</v>
      </c>
      <c r="Y71" s="16" t="str">
        <f>Regions!O$3</f>
        <v>IE-WX</v>
      </c>
      <c r="Z71" s="16" t="str">
        <f>Regions!P$3</f>
        <v>IE-WW</v>
      </c>
      <c r="AA71" s="16" t="str">
        <f>Regions!Q$3</f>
        <v>IE-CE</v>
      </c>
      <c r="AB71" s="16" t="str">
        <f>Regions!R$3</f>
        <v>IE-CO</v>
      </c>
      <c r="AC71" s="16" t="str">
        <f>Regions!S$3</f>
        <v>IE-KY</v>
      </c>
      <c r="AD71" s="16" t="str">
        <f>Regions!T$3</f>
        <v>IE-LK</v>
      </c>
      <c r="AE71" s="16" t="str">
        <f>Regions!U$3</f>
        <v>IE-TA</v>
      </c>
      <c r="AF71" s="16" t="str">
        <f>Regions!V$3</f>
        <v>IE-WD</v>
      </c>
      <c r="AG71" s="16" t="str">
        <f>Regions!W$3</f>
        <v>IE-G</v>
      </c>
      <c r="AH71" s="16" t="str">
        <f>Regions!X$3</f>
        <v>IE-LM</v>
      </c>
      <c r="AI71" s="16" t="str">
        <f>Regions!Y$3</f>
        <v>IE-MO</v>
      </c>
      <c r="AJ71" s="16" t="str">
        <f>Regions!Z$3</f>
        <v>IE-RN</v>
      </c>
      <c r="AK71" s="16" t="str">
        <f>Regions!AA$3</f>
        <v>IE-SO</v>
      </c>
      <c r="AL71" s="16" t="str">
        <f>Regions!AB$3</f>
        <v>IE-CN</v>
      </c>
      <c r="AM71" s="16" t="str">
        <f>Regions!AC$3</f>
        <v>IE-DL</v>
      </c>
      <c r="AN71" s="16" t="str">
        <f>Regions!AD$3</f>
        <v>IE-MN</v>
      </c>
      <c r="AO71" s="5" t="s">
        <v>30</v>
      </c>
    </row>
    <row r="72" spans="3:42" s="79" customFormat="1" x14ac:dyDescent="0.3">
      <c r="C72" s="22" t="s">
        <v>220</v>
      </c>
      <c r="D72" s="22"/>
      <c r="E72" s="22" t="str">
        <f>LEFT(C134,5)&amp;"*"</f>
        <v>T-LGT*</v>
      </c>
      <c r="F72" s="22"/>
      <c r="G72" s="22"/>
      <c r="H72" s="22" t="s">
        <v>236</v>
      </c>
      <c r="I72" s="22"/>
      <c r="J72" s="15">
        <v>2018</v>
      </c>
      <c r="K72" s="79" t="s">
        <v>247</v>
      </c>
      <c r="L72" s="22">
        <v>-1</v>
      </c>
      <c r="M72" s="22" t="s">
        <v>223</v>
      </c>
      <c r="N72" s="81">
        <f>ROUNDDOWN(C229,5)</f>
        <v>2.511E-2</v>
      </c>
      <c r="O72" s="81">
        <f t="shared" ref="O72:AN72" si="19">ROUNDDOWN(D229,5)</f>
        <v>2.53E-2</v>
      </c>
      <c r="P72" s="81">
        <f t="shared" si="19"/>
        <v>2.503E-2</v>
      </c>
      <c r="Q72" s="81">
        <f t="shared" si="19"/>
        <v>2.53E-2</v>
      </c>
      <c r="R72" s="81">
        <f t="shared" si="19"/>
        <v>2.53E-2</v>
      </c>
      <c r="S72" s="81">
        <f t="shared" si="19"/>
        <v>2.53E-2</v>
      </c>
      <c r="T72" s="81">
        <f t="shared" si="19"/>
        <v>2.53E-2</v>
      </c>
      <c r="U72" s="81">
        <f t="shared" si="19"/>
        <v>2.53E-2</v>
      </c>
      <c r="V72" s="81">
        <f t="shared" si="19"/>
        <v>2.4750000000000001E-2</v>
      </c>
      <c r="W72" s="81">
        <f t="shared" si="19"/>
        <v>2.53E-2</v>
      </c>
      <c r="X72" s="81">
        <f t="shared" si="19"/>
        <v>2.53E-2</v>
      </c>
      <c r="Y72" s="81">
        <f t="shared" si="19"/>
        <v>2.53E-2</v>
      </c>
      <c r="Z72" s="81">
        <f t="shared" si="19"/>
        <v>2.53E-2</v>
      </c>
      <c r="AA72" s="81">
        <f t="shared" si="19"/>
        <v>2.53E-2</v>
      </c>
      <c r="AB72" s="81">
        <f t="shared" si="19"/>
        <v>2.53E-2</v>
      </c>
      <c r="AC72" s="81">
        <f t="shared" si="19"/>
        <v>2.53E-2</v>
      </c>
      <c r="AD72" s="81">
        <f t="shared" si="19"/>
        <v>2.53E-2</v>
      </c>
      <c r="AE72" s="81">
        <f t="shared" si="19"/>
        <v>2.53E-2</v>
      </c>
      <c r="AF72" s="81">
        <f t="shared" si="19"/>
        <v>2.4250000000000001E-2</v>
      </c>
      <c r="AG72" s="81">
        <f t="shared" si="19"/>
        <v>2.53E-2</v>
      </c>
      <c r="AH72" s="81">
        <f t="shared" si="19"/>
        <v>2.53E-2</v>
      </c>
      <c r="AI72" s="81">
        <f t="shared" si="19"/>
        <v>2.2720000000000001E-2</v>
      </c>
      <c r="AJ72" s="81">
        <f t="shared" si="19"/>
        <v>2.53E-2</v>
      </c>
      <c r="AK72" s="81">
        <f t="shared" si="19"/>
        <v>2.53E-2</v>
      </c>
      <c r="AL72" s="81">
        <f t="shared" si="19"/>
        <v>2.53E-2</v>
      </c>
      <c r="AM72" s="81">
        <f t="shared" si="19"/>
        <v>2.53E-2</v>
      </c>
      <c r="AN72" s="81">
        <f t="shared" si="19"/>
        <v>2.53E-2</v>
      </c>
      <c r="AO72" s="83">
        <v>0</v>
      </c>
    </row>
    <row r="73" spans="3:42" s="79" customFormat="1" x14ac:dyDescent="0.3">
      <c r="C73" s="22"/>
      <c r="D73" s="22"/>
      <c r="E73" s="22"/>
      <c r="F73" s="22"/>
      <c r="G73" s="22"/>
      <c r="H73" s="22"/>
      <c r="I73" s="22"/>
      <c r="J73" s="15">
        <v>0</v>
      </c>
      <c r="K73" s="79" t="s">
        <v>247</v>
      </c>
      <c r="L73" s="22"/>
      <c r="M73" s="22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4">
        <v>5</v>
      </c>
    </row>
    <row r="74" spans="3:42" s="15" customFormat="1" x14ac:dyDescent="0.3">
      <c r="C74" s="22" t="s">
        <v>221</v>
      </c>
      <c r="D74" s="22"/>
      <c r="E74" s="22" t="str">
        <f>LEFT(C136,5)&amp;"*"</f>
        <v>T-MGT*</v>
      </c>
      <c r="F74" s="22"/>
      <c r="G74" s="22"/>
      <c r="H74" s="22" t="str">
        <f>H72</f>
        <v>TRAF</v>
      </c>
      <c r="I74" s="22"/>
      <c r="J74" s="79">
        <v>2018</v>
      </c>
      <c r="K74" s="79" t="s">
        <v>247</v>
      </c>
      <c r="L74" s="22">
        <v>-1</v>
      </c>
      <c r="M74" s="22" t="s">
        <v>224</v>
      </c>
      <c r="N74" s="81">
        <f>ROUNDDOWN(C230,5)</f>
        <v>9.8049999999999998E-2</v>
      </c>
      <c r="O74" s="81">
        <f t="shared" ref="O74:AN74" si="20">ROUNDDOWN(D230,5)</f>
        <v>9.8799999999999999E-2</v>
      </c>
      <c r="P74" s="81">
        <f t="shared" si="20"/>
        <v>9.7739999999999994E-2</v>
      </c>
      <c r="Q74" s="81">
        <f t="shared" si="20"/>
        <v>9.8799999999999999E-2</v>
      </c>
      <c r="R74" s="81">
        <f t="shared" si="20"/>
        <v>9.8799999999999999E-2</v>
      </c>
      <c r="S74" s="81">
        <f t="shared" si="20"/>
        <v>9.8799999999999999E-2</v>
      </c>
      <c r="T74" s="81">
        <f t="shared" si="20"/>
        <v>9.8799999999999999E-2</v>
      </c>
      <c r="U74" s="81">
        <f t="shared" si="20"/>
        <v>9.8799999999999999E-2</v>
      </c>
      <c r="V74" s="81">
        <f t="shared" si="20"/>
        <v>9.6629999999999994E-2</v>
      </c>
      <c r="W74" s="81">
        <f t="shared" si="20"/>
        <v>9.8799999999999999E-2</v>
      </c>
      <c r="X74" s="81">
        <f t="shared" si="20"/>
        <v>9.8799999999999999E-2</v>
      </c>
      <c r="Y74" s="81">
        <f t="shared" si="20"/>
        <v>9.8799999999999999E-2</v>
      </c>
      <c r="Z74" s="81">
        <f t="shared" si="20"/>
        <v>9.8799999999999999E-2</v>
      </c>
      <c r="AA74" s="81">
        <f t="shared" si="20"/>
        <v>9.8799999999999999E-2</v>
      </c>
      <c r="AB74" s="81">
        <f t="shared" si="20"/>
        <v>9.8799999999999999E-2</v>
      </c>
      <c r="AC74" s="81">
        <f t="shared" si="20"/>
        <v>9.8799999999999999E-2</v>
      </c>
      <c r="AD74" s="81">
        <f t="shared" si="20"/>
        <v>9.8799999999999999E-2</v>
      </c>
      <c r="AE74" s="81">
        <f t="shared" si="20"/>
        <v>9.8799999999999999E-2</v>
      </c>
      <c r="AF74" s="81">
        <f t="shared" si="20"/>
        <v>9.468E-2</v>
      </c>
      <c r="AG74" s="81">
        <f t="shared" si="20"/>
        <v>9.8799999999999999E-2</v>
      </c>
      <c r="AH74" s="81">
        <f t="shared" si="20"/>
        <v>9.8799999999999999E-2</v>
      </c>
      <c r="AI74" s="81">
        <f t="shared" si="20"/>
        <v>8.8709999999999997E-2</v>
      </c>
      <c r="AJ74" s="81">
        <f t="shared" si="20"/>
        <v>9.8799999999999999E-2</v>
      </c>
      <c r="AK74" s="81">
        <f t="shared" si="20"/>
        <v>9.8799999999999999E-2</v>
      </c>
      <c r="AL74" s="81">
        <f t="shared" si="20"/>
        <v>9.8799999999999999E-2</v>
      </c>
      <c r="AM74" s="81">
        <f t="shared" si="20"/>
        <v>9.8799999999999999E-2</v>
      </c>
      <c r="AN74" s="81">
        <f t="shared" si="20"/>
        <v>9.8799999999999999E-2</v>
      </c>
      <c r="AO74" s="83">
        <v>0</v>
      </c>
    </row>
    <row r="75" spans="3:42" s="15" customFormat="1" x14ac:dyDescent="0.3">
      <c r="C75" s="22"/>
      <c r="D75" s="22"/>
      <c r="E75" s="22"/>
      <c r="F75" s="22"/>
      <c r="G75" s="22"/>
      <c r="H75" s="22"/>
      <c r="I75" s="22"/>
      <c r="J75" s="79">
        <v>0</v>
      </c>
      <c r="K75" s="79" t="s">
        <v>247</v>
      </c>
      <c r="L75" s="22"/>
      <c r="M75" s="22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4">
        <v>5</v>
      </c>
    </row>
    <row r="76" spans="3:42" s="15" customFormat="1" x14ac:dyDescent="0.3">
      <c r="C76" s="22" t="s">
        <v>222</v>
      </c>
      <c r="D76" s="22"/>
      <c r="E76" s="22" t="str">
        <f>LEFT(C137,5)&amp;"*"</f>
        <v>T-HGT*</v>
      </c>
      <c r="F76" s="22"/>
      <c r="G76" s="22"/>
      <c r="H76" s="22" t="str">
        <f>H74</f>
        <v>TRAF</v>
      </c>
      <c r="I76" s="22"/>
      <c r="J76" s="79">
        <v>2018</v>
      </c>
      <c r="K76" s="79" t="s">
        <v>247</v>
      </c>
      <c r="L76" s="22">
        <v>-1</v>
      </c>
      <c r="M76" s="22" t="s">
        <v>225</v>
      </c>
      <c r="N76" s="81">
        <f>ROUNDDOWN(C231,5)</f>
        <v>0.86921000000000004</v>
      </c>
      <c r="O76" s="81">
        <f t="shared" ref="O76:AN76" si="21">ROUNDDOWN(D231,5)</f>
        <v>0.87587999999999999</v>
      </c>
      <c r="P76" s="81">
        <f t="shared" si="21"/>
        <v>0.86650000000000005</v>
      </c>
      <c r="Q76" s="81">
        <f t="shared" si="21"/>
        <v>0.87587999999999999</v>
      </c>
      <c r="R76" s="81">
        <f t="shared" si="21"/>
        <v>0.87587999999999999</v>
      </c>
      <c r="S76" s="81">
        <f t="shared" si="21"/>
        <v>0.87587999999999999</v>
      </c>
      <c r="T76" s="81">
        <f t="shared" si="21"/>
        <v>0.87587999999999999</v>
      </c>
      <c r="U76" s="81">
        <f t="shared" si="21"/>
        <v>0.87587999999999999</v>
      </c>
      <c r="V76" s="81">
        <f t="shared" si="21"/>
        <v>0.85665999999999998</v>
      </c>
      <c r="W76" s="81">
        <f t="shared" si="21"/>
        <v>0.87587999999999999</v>
      </c>
      <c r="X76" s="81">
        <f t="shared" si="21"/>
        <v>0.87587999999999999</v>
      </c>
      <c r="Y76" s="81">
        <f t="shared" si="21"/>
        <v>0.87587999999999999</v>
      </c>
      <c r="Z76" s="81">
        <f t="shared" si="21"/>
        <v>0.87587999999999999</v>
      </c>
      <c r="AA76" s="81">
        <f t="shared" si="21"/>
        <v>0.87587999999999999</v>
      </c>
      <c r="AB76" s="81">
        <f t="shared" si="21"/>
        <v>0.87587999999999999</v>
      </c>
      <c r="AC76" s="81">
        <f t="shared" si="21"/>
        <v>0.87587999999999999</v>
      </c>
      <c r="AD76" s="81">
        <f t="shared" si="21"/>
        <v>0.87587999999999999</v>
      </c>
      <c r="AE76" s="81">
        <f t="shared" si="21"/>
        <v>0.87587999999999999</v>
      </c>
      <c r="AF76" s="81">
        <f t="shared" si="21"/>
        <v>0.83933000000000002</v>
      </c>
      <c r="AG76" s="81">
        <f t="shared" si="21"/>
        <v>0.87587999999999999</v>
      </c>
      <c r="AH76" s="81">
        <f t="shared" si="21"/>
        <v>0.87587999999999999</v>
      </c>
      <c r="AI76" s="81">
        <f t="shared" si="21"/>
        <v>0.78647999999999996</v>
      </c>
      <c r="AJ76" s="81">
        <f t="shared" si="21"/>
        <v>0.87587999999999999</v>
      </c>
      <c r="AK76" s="81">
        <f t="shared" si="21"/>
        <v>0.87587999999999999</v>
      </c>
      <c r="AL76" s="81">
        <f t="shared" si="21"/>
        <v>0.87587999999999999</v>
      </c>
      <c r="AM76" s="81">
        <f t="shared" si="21"/>
        <v>0.87587999999999999</v>
      </c>
      <c r="AN76" s="81">
        <f t="shared" si="21"/>
        <v>0.87587999999999999</v>
      </c>
      <c r="AO76" s="83">
        <v>0</v>
      </c>
    </row>
    <row r="77" spans="3:42" s="15" customFormat="1" x14ac:dyDescent="0.3">
      <c r="C77" s="22"/>
      <c r="D77" s="22"/>
      <c r="E77" s="22"/>
      <c r="F77" s="22"/>
      <c r="G77" s="22"/>
      <c r="H77" s="22"/>
      <c r="I77" s="22"/>
      <c r="J77" s="79">
        <v>0</v>
      </c>
      <c r="K77" s="79" t="s">
        <v>247</v>
      </c>
      <c r="L77" s="22"/>
      <c r="M77" s="2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22">
        <v>5</v>
      </c>
    </row>
    <row r="78" spans="3:42" s="15" customFormat="1" x14ac:dyDescent="0.3">
      <c r="C78" s="22" t="s">
        <v>241</v>
      </c>
      <c r="D78" s="22"/>
      <c r="E78" s="22" t="s">
        <v>242</v>
      </c>
      <c r="F78" s="22"/>
      <c r="G78" s="22"/>
      <c r="H78" s="22" t="s">
        <v>236</v>
      </c>
      <c r="I78" s="22"/>
      <c r="J78" s="79">
        <v>2018</v>
      </c>
      <c r="K78" s="79" t="s">
        <v>247</v>
      </c>
      <c r="L78" s="22">
        <v>-1</v>
      </c>
      <c r="M78" s="22" t="s">
        <v>243</v>
      </c>
      <c r="N78" s="81">
        <f>ROUNDDOWN(C232,5)</f>
        <v>7.6099999999999996E-3</v>
      </c>
      <c r="O78" s="81">
        <f t="shared" ref="O78:AN78" si="22">ROUNDDOWN(D232,5)</f>
        <v>0</v>
      </c>
      <c r="P78" s="81">
        <f t="shared" si="22"/>
        <v>1.0699999999999999E-2</v>
      </c>
      <c r="Q78" s="81">
        <f t="shared" si="22"/>
        <v>0</v>
      </c>
      <c r="R78" s="81">
        <f t="shared" si="22"/>
        <v>0</v>
      </c>
      <c r="S78" s="81">
        <f t="shared" si="22"/>
        <v>0</v>
      </c>
      <c r="T78" s="81">
        <f t="shared" si="22"/>
        <v>0</v>
      </c>
      <c r="U78" s="81">
        <f t="shared" si="22"/>
        <v>0</v>
      </c>
      <c r="V78" s="81">
        <f t="shared" si="22"/>
        <v>2.1940000000000001E-2</v>
      </c>
      <c r="W78" s="81">
        <f t="shared" si="22"/>
        <v>0</v>
      </c>
      <c r="X78" s="81">
        <f t="shared" si="22"/>
        <v>0</v>
      </c>
      <c r="Y78" s="81">
        <f t="shared" si="22"/>
        <v>0</v>
      </c>
      <c r="Z78" s="81">
        <f t="shared" si="22"/>
        <v>0</v>
      </c>
      <c r="AA78" s="81">
        <f t="shared" si="22"/>
        <v>0</v>
      </c>
      <c r="AB78" s="81">
        <f t="shared" si="22"/>
        <v>0</v>
      </c>
      <c r="AC78" s="81">
        <f t="shared" si="22"/>
        <v>0</v>
      </c>
      <c r="AD78" s="81">
        <f t="shared" si="22"/>
        <v>0</v>
      </c>
      <c r="AE78" s="81">
        <f t="shared" si="22"/>
        <v>0</v>
      </c>
      <c r="AF78" s="81">
        <f t="shared" si="22"/>
        <v>4.172E-2</v>
      </c>
      <c r="AG78" s="81">
        <f t="shared" si="22"/>
        <v>0</v>
      </c>
      <c r="AH78" s="81">
        <f t="shared" si="22"/>
        <v>0</v>
      </c>
      <c r="AI78" s="81">
        <f t="shared" si="22"/>
        <v>0.10206999999999999</v>
      </c>
      <c r="AJ78" s="81">
        <f t="shared" si="22"/>
        <v>0</v>
      </c>
      <c r="AK78" s="81">
        <f t="shared" si="22"/>
        <v>0</v>
      </c>
      <c r="AL78" s="81">
        <f t="shared" si="22"/>
        <v>0</v>
      </c>
      <c r="AM78" s="81">
        <f t="shared" si="22"/>
        <v>0</v>
      </c>
      <c r="AN78" s="81">
        <f t="shared" si="22"/>
        <v>0</v>
      </c>
      <c r="AO78" s="83">
        <v>0</v>
      </c>
      <c r="AP78" s="22"/>
    </row>
    <row r="79" spans="3:42" s="15" customFormat="1" x14ac:dyDescent="0.3">
      <c r="C79" s="20"/>
      <c r="D79" s="20"/>
      <c r="E79" s="20"/>
      <c r="F79" s="20"/>
      <c r="G79" s="20"/>
      <c r="H79" s="20"/>
      <c r="I79" s="20"/>
      <c r="J79" s="20">
        <v>0</v>
      </c>
      <c r="K79" s="20" t="s">
        <v>247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>
        <v>5</v>
      </c>
      <c r="AP79" s="22"/>
    </row>
    <row r="80" spans="3:42" s="15" customFormat="1" x14ac:dyDescent="0.3"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</row>
    <row r="81" spans="3:41" s="15" customFormat="1" x14ac:dyDescent="0.3">
      <c r="C81" s="22"/>
      <c r="D81" s="22"/>
      <c r="E81" s="22"/>
      <c r="F81" s="22"/>
      <c r="G81" s="22"/>
      <c r="H81" s="22"/>
      <c r="I81" s="22"/>
      <c r="J81" s="37"/>
      <c r="K81" s="22"/>
      <c r="L81" s="22"/>
      <c r="M81" s="15" t="s">
        <v>215</v>
      </c>
      <c r="N81" s="85">
        <f>N72+N74+N76+N78</f>
        <v>0.99997999999999998</v>
      </c>
      <c r="O81" s="85">
        <f t="shared" ref="O81:AN81" si="23">O72+O74+O76+O78</f>
        <v>0.99997999999999998</v>
      </c>
      <c r="P81" s="55">
        <f t="shared" si="23"/>
        <v>0.99997000000000014</v>
      </c>
      <c r="Q81" s="55">
        <f t="shared" si="23"/>
        <v>0.99997999999999998</v>
      </c>
      <c r="R81" s="55">
        <f t="shared" si="23"/>
        <v>0.99997999999999998</v>
      </c>
      <c r="S81" s="55">
        <f t="shared" si="23"/>
        <v>0.99997999999999998</v>
      </c>
      <c r="T81" s="55">
        <f t="shared" si="23"/>
        <v>0.99997999999999998</v>
      </c>
      <c r="U81" s="55">
        <f t="shared" si="23"/>
        <v>0.99997999999999998</v>
      </c>
      <c r="V81" s="55">
        <f t="shared" si="23"/>
        <v>0.99997999999999998</v>
      </c>
      <c r="W81" s="55">
        <f t="shared" si="23"/>
        <v>0.99997999999999998</v>
      </c>
      <c r="X81" s="55">
        <f t="shared" si="23"/>
        <v>0.99997999999999998</v>
      </c>
      <c r="Y81" s="55">
        <f t="shared" si="23"/>
        <v>0.99997999999999998</v>
      </c>
      <c r="Z81" s="55">
        <f t="shared" si="23"/>
        <v>0.99997999999999998</v>
      </c>
      <c r="AA81" s="55">
        <f t="shared" si="23"/>
        <v>0.99997999999999998</v>
      </c>
      <c r="AB81" s="55">
        <f t="shared" si="23"/>
        <v>0.99997999999999998</v>
      </c>
      <c r="AC81" s="55">
        <f t="shared" si="23"/>
        <v>0.99997999999999998</v>
      </c>
      <c r="AD81" s="55">
        <f t="shared" si="23"/>
        <v>0.99997999999999998</v>
      </c>
      <c r="AE81" s="55">
        <f t="shared" si="23"/>
        <v>0.99997999999999998</v>
      </c>
      <c r="AF81" s="55">
        <f t="shared" si="23"/>
        <v>0.99997999999999998</v>
      </c>
      <c r="AG81" s="55">
        <f t="shared" si="23"/>
        <v>0.99997999999999998</v>
      </c>
      <c r="AH81" s="55">
        <f t="shared" si="23"/>
        <v>0.99997999999999998</v>
      </c>
      <c r="AI81" s="55">
        <f t="shared" si="23"/>
        <v>0.99997999999999998</v>
      </c>
      <c r="AJ81" s="55">
        <f t="shared" si="23"/>
        <v>0.99997999999999998</v>
      </c>
      <c r="AK81" s="55">
        <f t="shared" si="23"/>
        <v>0.99997999999999998</v>
      </c>
      <c r="AL81" s="55">
        <f t="shared" si="23"/>
        <v>0.99997999999999998</v>
      </c>
      <c r="AM81" s="55">
        <f t="shared" si="23"/>
        <v>0.99997999999999998</v>
      </c>
      <c r="AN81" s="55">
        <f t="shared" si="23"/>
        <v>0.99997999999999998</v>
      </c>
      <c r="AO81" s="22"/>
    </row>
    <row r="82" spans="3:41" s="15" customFormat="1" x14ac:dyDescent="0.3">
      <c r="C82" s="22"/>
      <c r="D82" s="22"/>
      <c r="E82" s="22"/>
      <c r="F82" s="22"/>
      <c r="G82" s="22"/>
      <c r="H82" s="22"/>
      <c r="I82" s="22"/>
      <c r="J82" s="37"/>
      <c r="K82" s="22"/>
      <c r="L82" s="22"/>
      <c r="M82" s="79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22"/>
    </row>
    <row r="83" spans="3:41" s="79" customFormat="1" x14ac:dyDescent="0.3">
      <c r="C83" s="22"/>
      <c r="D83" s="22"/>
      <c r="E83" s="22"/>
      <c r="F83" s="22"/>
      <c r="G83" s="22"/>
      <c r="H83" s="22"/>
      <c r="I83" s="22"/>
      <c r="J83" s="37"/>
      <c r="K83" s="22"/>
      <c r="L83" s="22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22"/>
    </row>
    <row r="84" spans="3:41" s="79" customFormat="1" x14ac:dyDescent="0.3">
      <c r="C84" s="22"/>
      <c r="D84" s="22"/>
      <c r="E84" s="22"/>
      <c r="F84" s="22"/>
      <c r="G84" s="22"/>
      <c r="H84" s="22"/>
      <c r="I84" s="22"/>
      <c r="J84" s="37"/>
      <c r="K84" s="22"/>
      <c r="L84" s="22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22"/>
    </row>
    <row r="85" spans="3:41" s="79" customFormat="1" x14ac:dyDescent="0.3">
      <c r="C85" s="22"/>
      <c r="D85" s="22"/>
      <c r="E85" s="22" t="s">
        <v>245</v>
      </c>
      <c r="F85" s="22"/>
      <c r="H85" s="86" t="s">
        <v>244</v>
      </c>
      <c r="I85" s="22"/>
      <c r="J85" s="37"/>
      <c r="K85" s="22" t="s">
        <v>246</v>
      </c>
      <c r="L85" s="22">
        <v>0</v>
      </c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22"/>
    </row>
    <row r="86" spans="3:41" s="79" customFormat="1" x14ac:dyDescent="0.3"/>
    <row r="87" spans="3:41" s="79" customFormat="1" x14ac:dyDescent="0.3"/>
    <row r="88" spans="3:41" s="79" customFormat="1" x14ac:dyDescent="0.3">
      <c r="C88" s="22"/>
      <c r="D88" s="22"/>
      <c r="E88" s="22"/>
      <c r="F88" s="22"/>
      <c r="G88" s="22"/>
      <c r="H88" s="22"/>
      <c r="I88" s="22"/>
      <c r="J88" s="37"/>
      <c r="K88" s="22"/>
      <c r="L88" s="22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22"/>
    </row>
    <row r="89" spans="3:41" s="79" customFormat="1" x14ac:dyDescent="0.3">
      <c r="C89" s="22"/>
      <c r="D89" s="22"/>
      <c r="E89" s="22"/>
      <c r="F89" s="22"/>
      <c r="G89" s="22"/>
      <c r="H89" s="22"/>
      <c r="I89" s="22"/>
      <c r="J89" s="37"/>
      <c r="K89" s="22"/>
      <c r="L89" s="22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22"/>
    </row>
    <row r="90" spans="3:41" s="79" customFormat="1" x14ac:dyDescent="0.3">
      <c r="C90" s="22"/>
      <c r="D90" s="22"/>
      <c r="E90" s="22"/>
      <c r="F90" s="22"/>
      <c r="G90" s="22"/>
      <c r="H90" s="22"/>
      <c r="I90" s="22"/>
      <c r="J90" s="37"/>
      <c r="K90" s="22"/>
      <c r="L90" s="22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22"/>
    </row>
    <row r="91" spans="3:41" s="79" customFormat="1" x14ac:dyDescent="0.3">
      <c r="C91" s="22"/>
      <c r="D91" s="22"/>
      <c r="E91" s="22"/>
      <c r="F91" s="22"/>
      <c r="G91" s="22"/>
      <c r="H91" s="22"/>
      <c r="I91" s="22"/>
      <c r="J91" s="37"/>
      <c r="K91" s="22"/>
      <c r="L91" s="22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22"/>
    </row>
    <row r="92" spans="3:41" s="15" customFormat="1" x14ac:dyDescent="0.3">
      <c r="C92" s="22"/>
      <c r="D92" s="22"/>
      <c r="E92" s="22"/>
      <c r="F92" s="22"/>
      <c r="G92" s="22"/>
      <c r="H92" s="22"/>
      <c r="I92" s="22"/>
      <c r="J92" s="37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</row>
    <row r="93" spans="3:41" s="15" customFormat="1" x14ac:dyDescent="0.3">
      <c r="C93" s="22"/>
      <c r="D93" s="22"/>
      <c r="E93" s="22"/>
      <c r="F93" s="22"/>
      <c r="G93" s="22"/>
      <c r="H93" s="22"/>
      <c r="I93" s="22"/>
      <c r="J93" s="37"/>
      <c r="K93" s="22"/>
      <c r="L93" s="22"/>
      <c r="N93" s="22"/>
      <c r="O93" s="22"/>
      <c r="P93" s="78"/>
      <c r="Q93" s="78"/>
      <c r="R93" s="78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</row>
    <row r="94" spans="3:41" s="15" customFormat="1" x14ac:dyDescent="0.3">
      <c r="C94" s="22"/>
      <c r="D94" s="22"/>
      <c r="E94" s="22"/>
      <c r="F94" s="22"/>
      <c r="G94" s="22"/>
      <c r="H94" s="22"/>
      <c r="I94" s="22"/>
      <c r="J94" s="37"/>
      <c r="K94" s="79"/>
      <c r="L94" s="79"/>
      <c r="M94" s="79"/>
      <c r="N94" s="79"/>
      <c r="O94" s="79"/>
      <c r="P94" s="79"/>
      <c r="Q94" s="79"/>
      <c r="R94" s="78"/>
      <c r="S94" s="78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</row>
    <row r="95" spans="3:41" s="15" customFormat="1" x14ac:dyDescent="0.3">
      <c r="C95" s="22"/>
      <c r="D95" s="22"/>
      <c r="E95" s="22"/>
      <c r="F95" s="22"/>
      <c r="G95" s="22"/>
      <c r="H95" s="22"/>
      <c r="I95" s="22"/>
      <c r="J95" s="37"/>
      <c r="K95" s="79"/>
      <c r="L95" s="79"/>
      <c r="M95" s="79"/>
      <c r="N95" s="79"/>
      <c r="O95" s="79"/>
      <c r="P95" s="79"/>
      <c r="Q95" s="79"/>
      <c r="R95" s="78"/>
      <c r="S95" s="78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</row>
    <row r="96" spans="3:41" s="15" customFormat="1" x14ac:dyDescent="0.3">
      <c r="C96" s="22"/>
      <c r="D96" s="22"/>
      <c r="E96" s="22"/>
      <c r="F96" s="22"/>
      <c r="G96" s="22"/>
      <c r="H96" s="22"/>
      <c r="I96" s="22"/>
      <c r="J96" s="37"/>
      <c r="K96" s="79"/>
      <c r="L96" s="79"/>
      <c r="M96" s="79"/>
      <c r="N96" s="79"/>
      <c r="O96" s="79"/>
      <c r="P96" s="79"/>
      <c r="Q96" s="79"/>
      <c r="R96" s="78"/>
      <c r="S96" s="78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</row>
    <row r="97" spans="3:19" x14ac:dyDescent="0.3">
      <c r="K97" s="79"/>
      <c r="L97" s="79"/>
      <c r="M97" s="79"/>
      <c r="N97" s="79"/>
      <c r="O97" s="79"/>
      <c r="P97" s="79"/>
      <c r="Q97" s="79"/>
      <c r="R97" s="78"/>
      <c r="S97" s="78"/>
    </row>
    <row r="98" spans="3:19" x14ac:dyDescent="0.3">
      <c r="K98" s="79"/>
      <c r="L98" s="79"/>
      <c r="M98" s="79"/>
      <c r="N98" s="79"/>
      <c r="O98" s="79"/>
      <c r="P98" s="79"/>
      <c r="Q98" s="79"/>
      <c r="R98" s="78"/>
      <c r="S98" s="78"/>
    </row>
    <row r="99" spans="3:19" x14ac:dyDescent="0.3">
      <c r="K99" s="79"/>
      <c r="L99" s="79"/>
      <c r="M99" s="79"/>
      <c r="N99" s="79"/>
      <c r="O99" s="79"/>
      <c r="P99" s="79"/>
      <c r="Q99" s="79"/>
      <c r="R99" s="78"/>
      <c r="S99" s="78"/>
    </row>
    <row r="100" spans="3:19" x14ac:dyDescent="0.3">
      <c r="K100" s="79"/>
      <c r="L100" s="79"/>
      <c r="M100" s="79"/>
      <c r="N100" s="79"/>
      <c r="O100" s="79"/>
      <c r="P100" s="79"/>
      <c r="Q100" s="79"/>
      <c r="R100" s="78"/>
      <c r="S100" s="78"/>
    </row>
    <row r="101" spans="3:19" x14ac:dyDescent="0.3">
      <c r="K101" s="79"/>
      <c r="L101" s="79"/>
      <c r="M101" s="79"/>
      <c r="N101" s="79"/>
      <c r="O101" s="79"/>
      <c r="P101" s="79"/>
      <c r="Q101" s="79"/>
      <c r="R101" s="78"/>
      <c r="S101" s="78"/>
    </row>
    <row r="102" spans="3:19" x14ac:dyDescent="0.3">
      <c r="K102" s="79"/>
      <c r="L102" s="79"/>
      <c r="M102" s="79"/>
      <c r="N102" s="79"/>
      <c r="O102" s="79"/>
      <c r="P102" s="79"/>
      <c r="Q102" s="79"/>
      <c r="R102" s="78"/>
      <c r="S102" s="78"/>
    </row>
    <row r="103" spans="3:19" x14ac:dyDescent="0.3">
      <c r="K103" s="79"/>
      <c r="L103" s="79"/>
      <c r="M103" s="79"/>
      <c r="N103" s="79"/>
      <c r="O103" s="79"/>
      <c r="P103" s="79"/>
      <c r="Q103" s="79"/>
      <c r="R103" s="78"/>
      <c r="S103" s="78"/>
    </row>
    <row r="104" spans="3:19" ht="21" x14ac:dyDescent="0.4">
      <c r="C104" s="38" t="s">
        <v>117</v>
      </c>
      <c r="D104" s="38"/>
      <c r="E104" s="38"/>
      <c r="F104" s="38"/>
      <c r="G104" s="38"/>
      <c r="H104" s="38"/>
      <c r="I104" s="15"/>
      <c r="J104" s="15"/>
      <c r="K104" s="79"/>
      <c r="L104" s="79"/>
      <c r="M104" s="79"/>
      <c r="N104" s="79"/>
      <c r="O104" s="79"/>
      <c r="P104" s="79"/>
      <c r="Q104" s="79"/>
      <c r="R104" s="78"/>
      <c r="S104" s="78"/>
    </row>
    <row r="105" spans="3:19" ht="15" thickBot="1" x14ac:dyDescent="0.35">
      <c r="C105" s="31" t="s">
        <v>118</v>
      </c>
      <c r="D105" s="31" t="s">
        <v>119</v>
      </c>
      <c r="E105" s="31"/>
      <c r="F105" s="31"/>
      <c r="G105" s="31"/>
      <c r="H105" s="31"/>
      <c r="I105" s="15"/>
      <c r="J105" s="15"/>
      <c r="K105" s="79"/>
      <c r="L105" s="79"/>
      <c r="M105" s="79"/>
      <c r="N105" s="79"/>
      <c r="O105" s="79"/>
      <c r="P105" s="79"/>
      <c r="Q105" s="79"/>
    </row>
    <row r="106" spans="3:19" x14ac:dyDescent="0.3">
      <c r="C106" s="32" t="s">
        <v>120</v>
      </c>
      <c r="D106" s="32"/>
      <c r="E106" s="32"/>
      <c r="F106" s="32"/>
      <c r="G106" s="32"/>
      <c r="H106" s="32"/>
      <c r="I106" s="15"/>
      <c r="J106" s="15"/>
      <c r="K106" s="79"/>
      <c r="L106" s="79"/>
      <c r="M106" s="79"/>
      <c r="N106" s="79"/>
      <c r="O106" s="79"/>
      <c r="P106" s="79"/>
      <c r="Q106" s="79"/>
    </row>
    <row r="107" spans="3:19" x14ac:dyDescent="0.3">
      <c r="C107" s="33" t="s">
        <v>121</v>
      </c>
      <c r="D107" s="33"/>
      <c r="E107" s="33"/>
      <c r="F107" s="33"/>
      <c r="G107" s="33"/>
      <c r="H107" s="33"/>
      <c r="I107" s="15"/>
      <c r="J107" s="15"/>
      <c r="K107" s="79"/>
      <c r="L107" s="79"/>
      <c r="M107" s="79"/>
      <c r="N107" s="79"/>
      <c r="O107" s="79"/>
      <c r="P107" s="79"/>
      <c r="Q107" s="79"/>
    </row>
    <row r="108" spans="3:19" x14ac:dyDescent="0.3">
      <c r="C108" s="34" t="s">
        <v>122</v>
      </c>
      <c r="D108" s="34" t="s">
        <v>123</v>
      </c>
      <c r="E108" s="15"/>
      <c r="F108" s="15"/>
      <c r="G108" s="15"/>
      <c r="H108" s="15"/>
      <c r="I108" s="15"/>
      <c r="J108" s="15"/>
      <c r="K108" s="79"/>
      <c r="L108" s="79"/>
      <c r="M108" s="79"/>
      <c r="N108" s="79"/>
      <c r="O108" s="79"/>
      <c r="P108" s="79"/>
      <c r="Q108" s="79"/>
    </row>
    <row r="109" spans="3:19" x14ac:dyDescent="0.3">
      <c r="C109" s="34" t="s">
        <v>124</v>
      </c>
      <c r="D109" s="34" t="s">
        <v>125</v>
      </c>
      <c r="E109" s="15"/>
      <c r="F109" s="15"/>
      <c r="G109" s="15"/>
      <c r="H109" s="15"/>
      <c r="I109" s="15"/>
      <c r="J109" s="15"/>
      <c r="K109" s="79"/>
      <c r="L109" s="79"/>
      <c r="M109" s="79"/>
      <c r="N109" s="79"/>
      <c r="O109" s="79"/>
      <c r="P109" s="79"/>
      <c r="Q109" s="79"/>
    </row>
    <row r="110" spans="3:19" x14ac:dyDescent="0.3">
      <c r="C110" s="33" t="s">
        <v>126</v>
      </c>
      <c r="D110" s="33"/>
      <c r="E110" s="33"/>
      <c r="F110" s="33"/>
      <c r="G110" s="33"/>
      <c r="H110" s="33"/>
      <c r="I110" s="15"/>
      <c r="J110" s="15"/>
      <c r="K110" s="79"/>
      <c r="L110" s="79"/>
      <c r="M110" s="79"/>
      <c r="N110" s="79"/>
      <c r="O110" s="79"/>
      <c r="P110" s="79"/>
      <c r="Q110" s="79"/>
    </row>
    <row r="111" spans="3:19" x14ac:dyDescent="0.3">
      <c r="C111" s="34" t="s">
        <v>127</v>
      </c>
      <c r="D111" s="34" t="s">
        <v>128</v>
      </c>
      <c r="E111" s="15"/>
      <c r="F111" s="15"/>
      <c r="G111" s="15"/>
      <c r="H111" s="15"/>
      <c r="I111" s="15"/>
      <c r="J111" s="15"/>
      <c r="K111" s="15"/>
    </row>
    <row r="112" spans="3:19" x14ac:dyDescent="0.3">
      <c r="C112" s="33" t="s">
        <v>129</v>
      </c>
      <c r="D112" s="33"/>
      <c r="E112" s="33"/>
      <c r="F112" s="33"/>
      <c r="G112" s="33"/>
      <c r="H112" s="33"/>
      <c r="I112" s="15"/>
      <c r="J112" s="15"/>
      <c r="K112" s="15"/>
    </row>
    <row r="113" spans="3:11" x14ac:dyDescent="0.3">
      <c r="C113" s="34" t="s">
        <v>130</v>
      </c>
      <c r="D113" s="34" t="s">
        <v>131</v>
      </c>
      <c r="E113" s="15"/>
      <c r="F113" s="15"/>
      <c r="G113" s="15"/>
      <c r="H113" s="15"/>
      <c r="I113" s="15"/>
      <c r="J113" s="15"/>
      <c r="K113" s="15"/>
    </row>
    <row r="114" spans="3:11" x14ac:dyDescent="0.3">
      <c r="C114" s="34" t="s">
        <v>132</v>
      </c>
      <c r="D114" s="34" t="s">
        <v>133</v>
      </c>
      <c r="E114" s="15"/>
      <c r="F114" s="15"/>
      <c r="G114" s="15"/>
      <c r="H114" s="15"/>
      <c r="I114" s="15"/>
      <c r="J114" s="15"/>
      <c r="K114" s="15"/>
    </row>
    <row r="115" spans="3:11" x14ac:dyDescent="0.3">
      <c r="C115" s="34" t="s">
        <v>134</v>
      </c>
      <c r="D115" s="34" t="s">
        <v>135</v>
      </c>
      <c r="E115" s="15"/>
      <c r="F115" s="15"/>
      <c r="G115" s="15"/>
      <c r="H115" s="15"/>
      <c r="I115" s="15"/>
      <c r="J115" s="15"/>
      <c r="K115" s="15"/>
    </row>
    <row r="116" spans="3:11" x14ac:dyDescent="0.3">
      <c r="C116" s="34" t="s">
        <v>136</v>
      </c>
      <c r="D116" s="34" t="s">
        <v>137</v>
      </c>
      <c r="E116" s="15"/>
      <c r="F116" s="15"/>
      <c r="G116" s="15"/>
      <c r="H116" s="15"/>
      <c r="I116" s="15"/>
      <c r="J116" s="15"/>
      <c r="K116" s="15"/>
    </row>
    <row r="117" spans="3:11" x14ac:dyDescent="0.3">
      <c r="C117" s="34" t="s">
        <v>138</v>
      </c>
      <c r="D117" s="34" t="s">
        <v>139</v>
      </c>
      <c r="E117" s="15"/>
      <c r="F117" s="15"/>
      <c r="G117" s="15"/>
      <c r="H117" s="15"/>
      <c r="I117" s="15"/>
      <c r="J117" s="15"/>
      <c r="K117" s="15"/>
    </row>
    <row r="118" spans="3:11" x14ac:dyDescent="0.3">
      <c r="C118" s="34" t="s">
        <v>140</v>
      </c>
      <c r="D118" s="34" t="s">
        <v>141</v>
      </c>
      <c r="E118" s="15"/>
      <c r="F118" s="15"/>
      <c r="G118" s="15"/>
      <c r="H118" s="15"/>
      <c r="I118" s="15"/>
      <c r="J118" s="15"/>
      <c r="K118" s="15"/>
    </row>
    <row r="119" spans="3:11" x14ac:dyDescent="0.3">
      <c r="C119" s="34" t="s">
        <v>142</v>
      </c>
      <c r="D119" s="34" t="s">
        <v>143</v>
      </c>
      <c r="E119" s="15"/>
      <c r="F119" s="15"/>
      <c r="G119" s="15"/>
      <c r="H119" s="15"/>
      <c r="I119" s="15"/>
      <c r="J119" s="15"/>
      <c r="K119" s="15"/>
    </row>
    <row r="120" spans="3:11" x14ac:dyDescent="0.3">
      <c r="C120" s="34" t="s">
        <v>144</v>
      </c>
      <c r="D120" s="34" t="s">
        <v>145</v>
      </c>
      <c r="E120" s="15"/>
      <c r="F120" s="15"/>
      <c r="G120" s="15"/>
      <c r="H120" s="15"/>
      <c r="I120" s="15"/>
      <c r="J120" s="15"/>
      <c r="K120" s="15"/>
    </row>
    <row r="121" spans="3:11" x14ac:dyDescent="0.3">
      <c r="C121" s="34" t="s">
        <v>146</v>
      </c>
      <c r="D121" s="34" t="s">
        <v>147</v>
      </c>
      <c r="E121" s="15"/>
      <c r="F121" s="15"/>
      <c r="G121" s="15"/>
      <c r="H121" s="15"/>
      <c r="I121" s="15"/>
      <c r="J121" s="15"/>
      <c r="K121" s="15"/>
    </row>
    <row r="122" spans="3:11" x14ac:dyDescent="0.3">
      <c r="C122" s="33" t="s">
        <v>148</v>
      </c>
      <c r="D122" s="33"/>
      <c r="E122" s="33"/>
      <c r="F122" s="33"/>
      <c r="G122" s="33"/>
      <c r="H122" s="33"/>
      <c r="I122" s="15"/>
      <c r="J122" s="15"/>
      <c r="K122" s="15"/>
    </row>
    <row r="123" spans="3:11" x14ac:dyDescent="0.3">
      <c r="C123" s="34" t="s">
        <v>149</v>
      </c>
      <c r="D123" s="34" t="s">
        <v>150</v>
      </c>
      <c r="E123" s="15"/>
      <c r="F123" s="15"/>
      <c r="G123" s="15"/>
      <c r="H123" s="15"/>
      <c r="I123" s="15"/>
      <c r="J123" s="15"/>
      <c r="K123" s="15"/>
    </row>
    <row r="124" spans="3:11" x14ac:dyDescent="0.3">
      <c r="C124" s="34" t="s">
        <v>151</v>
      </c>
      <c r="D124" s="34" t="s">
        <v>152</v>
      </c>
      <c r="E124" s="15"/>
      <c r="F124" s="15"/>
      <c r="G124" s="15"/>
      <c r="H124" s="15"/>
      <c r="I124" s="15"/>
      <c r="J124" s="15"/>
      <c r="K124" s="15"/>
    </row>
    <row r="125" spans="3:11" x14ac:dyDescent="0.3">
      <c r="C125" s="34" t="s">
        <v>153</v>
      </c>
      <c r="D125" s="34" t="s">
        <v>154</v>
      </c>
      <c r="E125" s="15"/>
      <c r="F125" s="15"/>
      <c r="G125" s="15"/>
      <c r="H125" s="15"/>
      <c r="I125" s="15"/>
      <c r="J125" s="15"/>
      <c r="K125" s="15"/>
    </row>
    <row r="126" spans="3:11" x14ac:dyDescent="0.3">
      <c r="C126" s="33" t="s">
        <v>155</v>
      </c>
      <c r="D126" s="33"/>
      <c r="E126" s="33"/>
      <c r="F126" s="33"/>
      <c r="G126" s="33"/>
      <c r="H126" s="33"/>
      <c r="I126" s="15"/>
      <c r="J126" s="15"/>
      <c r="K126" s="15"/>
    </row>
    <row r="127" spans="3:11" x14ac:dyDescent="0.3">
      <c r="C127" s="34" t="s">
        <v>156</v>
      </c>
      <c r="D127" s="34" t="s">
        <v>157</v>
      </c>
      <c r="E127" s="15"/>
      <c r="F127" s="15"/>
      <c r="G127" s="15"/>
      <c r="H127" s="15"/>
      <c r="I127" s="15"/>
      <c r="J127" s="15"/>
      <c r="K127" s="15"/>
    </row>
    <row r="128" spans="3:11" x14ac:dyDescent="0.3">
      <c r="C128" s="33" t="s">
        <v>158</v>
      </c>
      <c r="D128" s="33"/>
      <c r="E128" s="33"/>
      <c r="F128" s="33"/>
      <c r="G128" s="33"/>
      <c r="H128" s="33"/>
      <c r="I128" s="15"/>
      <c r="J128" s="15"/>
      <c r="K128" s="15"/>
    </row>
    <row r="129" spans="3:11" x14ac:dyDescent="0.3">
      <c r="C129" s="34" t="s">
        <v>159</v>
      </c>
      <c r="D129" s="34" t="s">
        <v>160</v>
      </c>
      <c r="E129" s="15"/>
      <c r="F129" s="15"/>
      <c r="G129" s="15"/>
      <c r="H129" s="15"/>
      <c r="I129" s="15"/>
      <c r="J129" s="15"/>
      <c r="K129" s="15"/>
    </row>
    <row r="130" spans="3:11" x14ac:dyDescent="0.3">
      <c r="C130" s="34" t="s">
        <v>161</v>
      </c>
      <c r="D130" s="34" t="s">
        <v>162</v>
      </c>
      <c r="E130" s="15"/>
      <c r="F130" s="15"/>
      <c r="G130" s="15"/>
      <c r="H130" s="15"/>
      <c r="I130" s="15"/>
      <c r="J130" s="15"/>
      <c r="K130" s="15"/>
    </row>
    <row r="131" spans="3:11" ht="15" thickBot="1" x14ac:dyDescent="0.35">
      <c r="C131" s="34" t="s">
        <v>163</v>
      </c>
      <c r="D131" s="34" t="s">
        <v>164</v>
      </c>
      <c r="E131" s="15"/>
      <c r="F131" s="15"/>
      <c r="G131" s="15"/>
      <c r="H131" s="15"/>
      <c r="I131" s="15"/>
      <c r="J131" s="15"/>
      <c r="K131" s="15"/>
    </row>
    <row r="132" spans="3:11" ht="15" thickBot="1" x14ac:dyDescent="0.35">
      <c r="C132" s="35" t="s">
        <v>165</v>
      </c>
      <c r="D132" s="35"/>
      <c r="E132" s="35"/>
      <c r="F132" s="35"/>
      <c r="G132" s="35"/>
      <c r="H132" s="35"/>
      <c r="I132" s="15"/>
      <c r="J132" s="15"/>
      <c r="K132" s="15"/>
    </row>
    <row r="133" spans="3:11" x14ac:dyDescent="0.3">
      <c r="C133" s="33" t="s">
        <v>166</v>
      </c>
      <c r="D133" s="33"/>
      <c r="E133" s="33"/>
      <c r="F133" s="33"/>
      <c r="G133" s="33"/>
      <c r="H133" s="33"/>
      <c r="I133" s="15"/>
      <c r="J133" s="15"/>
      <c r="K133" s="15"/>
    </row>
    <row r="134" spans="3:11" x14ac:dyDescent="0.3">
      <c r="C134" s="34" t="s">
        <v>167</v>
      </c>
      <c r="D134" s="34" t="s">
        <v>168</v>
      </c>
      <c r="E134" s="15"/>
      <c r="F134" s="15"/>
      <c r="G134" s="15"/>
      <c r="H134" s="15"/>
      <c r="I134" s="15"/>
      <c r="J134" s="15"/>
      <c r="K134" s="15"/>
    </row>
    <row r="135" spans="3:11" x14ac:dyDescent="0.3">
      <c r="C135" s="34" t="s">
        <v>216</v>
      </c>
      <c r="D135" s="34" t="s">
        <v>217</v>
      </c>
      <c r="E135" s="15"/>
      <c r="F135" s="15"/>
      <c r="G135" s="15"/>
      <c r="H135" s="15"/>
      <c r="I135" s="15"/>
      <c r="J135" s="15"/>
      <c r="K135" s="15"/>
    </row>
    <row r="136" spans="3:11" s="15" customFormat="1" x14ac:dyDescent="0.3">
      <c r="C136" s="34" t="s">
        <v>218</v>
      </c>
      <c r="D136" s="34" t="s">
        <v>219</v>
      </c>
    </row>
    <row r="137" spans="3:11" s="15" customFormat="1" x14ac:dyDescent="0.3">
      <c r="C137" s="34" t="s">
        <v>169</v>
      </c>
      <c r="D137" s="34" t="s">
        <v>170</v>
      </c>
    </row>
    <row r="138" spans="3:11" ht="15" thickBot="1" x14ac:dyDescent="0.35">
      <c r="C138" s="34" t="s">
        <v>171</v>
      </c>
      <c r="D138" s="34" t="s">
        <v>172</v>
      </c>
      <c r="E138" s="15"/>
      <c r="F138" s="15"/>
      <c r="G138" s="15"/>
      <c r="H138" s="15"/>
      <c r="I138" s="15"/>
      <c r="J138" s="15"/>
      <c r="K138" s="15"/>
    </row>
    <row r="139" spans="3:11" ht="15" thickBot="1" x14ac:dyDescent="0.35">
      <c r="C139" s="35" t="s">
        <v>173</v>
      </c>
      <c r="D139" s="35"/>
      <c r="E139" s="35"/>
      <c r="F139" s="35"/>
      <c r="G139" s="35"/>
      <c r="H139" s="35"/>
      <c r="I139" s="15"/>
      <c r="J139" s="15"/>
      <c r="K139" s="15"/>
    </row>
    <row r="140" spans="3:11" x14ac:dyDescent="0.3">
      <c r="C140" s="34" t="s">
        <v>174</v>
      </c>
      <c r="D140" s="34" t="s">
        <v>175</v>
      </c>
      <c r="E140" s="15"/>
      <c r="F140" s="15"/>
      <c r="G140" s="15"/>
      <c r="H140" s="15"/>
      <c r="I140" s="15"/>
      <c r="J140" s="15"/>
      <c r="K140" s="15"/>
    </row>
    <row r="141" spans="3:11" x14ac:dyDescent="0.3">
      <c r="C141" s="34" t="s">
        <v>176</v>
      </c>
      <c r="D141" s="34" t="s">
        <v>177</v>
      </c>
      <c r="E141" s="15"/>
      <c r="F141" s="15"/>
      <c r="G141" s="15"/>
      <c r="H141" s="15"/>
      <c r="I141" s="15"/>
      <c r="J141" s="15"/>
      <c r="K141" s="15"/>
    </row>
    <row r="142" spans="3:11" ht="15" thickBot="1" x14ac:dyDescent="0.35">
      <c r="C142" s="34" t="s">
        <v>178</v>
      </c>
      <c r="D142" s="34" t="s">
        <v>179</v>
      </c>
      <c r="E142" s="15"/>
      <c r="F142" s="15"/>
      <c r="G142" s="15"/>
      <c r="H142" s="15"/>
      <c r="I142" s="15"/>
      <c r="J142" s="15"/>
      <c r="K142" s="15"/>
    </row>
    <row r="143" spans="3:11" ht="15" thickBot="1" x14ac:dyDescent="0.35">
      <c r="C143" s="35" t="s">
        <v>180</v>
      </c>
      <c r="D143" s="35"/>
      <c r="E143" s="35"/>
      <c r="F143" s="35"/>
      <c r="G143" s="35"/>
      <c r="H143" s="35"/>
      <c r="I143" s="15"/>
      <c r="J143" s="15"/>
      <c r="K143" s="15"/>
    </row>
    <row r="144" spans="3:11" x14ac:dyDescent="0.3">
      <c r="C144" s="34" t="s">
        <v>181</v>
      </c>
      <c r="D144" s="34" t="s">
        <v>182</v>
      </c>
      <c r="E144" s="15"/>
      <c r="F144" s="15"/>
      <c r="G144" s="15"/>
      <c r="H144" s="15"/>
      <c r="I144" s="15"/>
      <c r="J144" s="15"/>
      <c r="K144" s="15"/>
    </row>
    <row r="145" spans="1:30" ht="15" thickBot="1" x14ac:dyDescent="0.35">
      <c r="C145" s="36" t="s">
        <v>183</v>
      </c>
      <c r="D145" s="36" t="s">
        <v>184</v>
      </c>
      <c r="E145" s="39"/>
      <c r="F145" s="39"/>
      <c r="G145" s="39"/>
      <c r="H145" s="39"/>
      <c r="I145" s="15"/>
      <c r="J145" s="15"/>
      <c r="K145" s="15"/>
    </row>
    <row r="146" spans="1:30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 ht="15" thickBot="1" x14ac:dyDescent="0.35">
      <c r="A148" s="15"/>
      <c r="B148" s="15"/>
      <c r="C148" s="40" t="s">
        <v>185</v>
      </c>
      <c r="D148" s="40" t="s">
        <v>186</v>
      </c>
      <c r="E148" s="40" t="s">
        <v>187</v>
      </c>
      <c r="F148" s="40" t="s">
        <v>188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 x14ac:dyDescent="0.3">
      <c r="A149" s="15"/>
      <c r="B149" s="15"/>
      <c r="C149" s="15" t="s">
        <v>189</v>
      </c>
      <c r="D149" s="15" t="s">
        <v>190</v>
      </c>
      <c r="E149" s="41" t="s">
        <v>62</v>
      </c>
      <c r="F149" s="15" t="s">
        <v>191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 x14ac:dyDescent="0.3">
      <c r="A150" s="15"/>
      <c r="B150" s="15"/>
      <c r="C150" s="15" t="s">
        <v>192</v>
      </c>
      <c r="D150" s="15" t="s">
        <v>193</v>
      </c>
      <c r="E150" s="41" t="s">
        <v>63</v>
      </c>
      <c r="F150" s="15" t="s">
        <v>191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 ht="15" thickBot="1" x14ac:dyDescent="0.35">
      <c r="A151" s="15"/>
      <c r="B151" s="15"/>
      <c r="C151" s="39" t="s">
        <v>194</v>
      </c>
      <c r="D151" s="39" t="s">
        <v>195</v>
      </c>
      <c r="E151" s="42" t="s">
        <v>64</v>
      </c>
      <c r="F151" s="39" t="s">
        <v>191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1:30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0" ht="15.6" x14ac:dyDescent="0.3">
      <c r="A154" s="15"/>
      <c r="B154" s="15"/>
      <c r="C154" s="43" t="s">
        <v>196</v>
      </c>
      <c r="D154" s="43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1:30" ht="15" thickBot="1" x14ac:dyDescent="0.35">
      <c r="A155" s="15"/>
      <c r="B155" s="15"/>
      <c r="C155" s="40" t="s">
        <v>196</v>
      </c>
      <c r="D155" s="40" t="s">
        <v>197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0" x14ac:dyDescent="0.3">
      <c r="A156" s="15"/>
      <c r="B156" s="15"/>
      <c r="C156" s="15" t="s">
        <v>198</v>
      </c>
      <c r="D156" s="15" t="s">
        <v>199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1:30" x14ac:dyDescent="0.3">
      <c r="A157" s="15"/>
      <c r="B157" s="15"/>
      <c r="C157" s="15"/>
      <c r="D157" s="15" t="s">
        <v>200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0" x14ac:dyDescent="0.3">
      <c r="A158" s="15"/>
      <c r="B158" s="15"/>
      <c r="C158" s="15" t="s">
        <v>201</v>
      </c>
      <c r="D158" s="15" t="s">
        <v>202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:30" x14ac:dyDescent="0.3">
      <c r="A159" s="15"/>
      <c r="B159" s="15"/>
      <c r="C159" s="15"/>
      <c r="D159" s="15" t="s">
        <v>203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spans="1:30" x14ac:dyDescent="0.3">
      <c r="A160" s="15"/>
      <c r="B160" s="15"/>
      <c r="C160" s="15" t="s">
        <v>204</v>
      </c>
      <c r="D160" s="15" t="s">
        <v>205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spans="1:30" x14ac:dyDescent="0.3">
      <c r="A161" s="15"/>
      <c r="B161" s="15"/>
      <c r="C161" s="15"/>
      <c r="D161" s="15" t="s">
        <v>206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 spans="1:30" x14ac:dyDescent="0.3">
      <c r="A162" s="15"/>
      <c r="B162" s="15"/>
      <c r="C162" s="15"/>
      <c r="D162" s="15" t="s">
        <v>207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spans="1:30" ht="15" thickBot="1" x14ac:dyDescent="0.35">
      <c r="A163" s="15"/>
      <c r="B163" s="15"/>
      <c r="C163" s="39"/>
      <c r="D163" s="39" t="s">
        <v>208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spans="1:30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spans="1:30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 spans="1:30" ht="18.600000000000001" thickBot="1" x14ac:dyDescent="0.35">
      <c r="A166" s="44" t="s">
        <v>209</v>
      </c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 spans="1:30" ht="15.6" x14ac:dyDescent="0.3">
      <c r="A168" s="45" t="s">
        <v>210</v>
      </c>
      <c r="B168" s="45"/>
      <c r="C168" s="45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15"/>
    </row>
    <row r="169" spans="1:30" x14ac:dyDescent="0.3">
      <c r="A169" s="47" t="s">
        <v>196</v>
      </c>
      <c r="B169" s="47" t="s">
        <v>197</v>
      </c>
      <c r="C169" s="48" t="s">
        <v>84</v>
      </c>
      <c r="D169" s="48" t="s">
        <v>90</v>
      </c>
      <c r="E169" s="48" t="s">
        <v>95</v>
      </c>
      <c r="F169" s="48" t="s">
        <v>98</v>
      </c>
      <c r="G169" s="48" t="s">
        <v>99</v>
      </c>
      <c r="H169" s="48" t="s">
        <v>100</v>
      </c>
      <c r="I169" s="48" t="s">
        <v>103</v>
      </c>
      <c r="J169" s="48" t="s">
        <v>104</v>
      </c>
      <c r="K169" s="48" t="s">
        <v>106</v>
      </c>
      <c r="L169" s="48" t="s">
        <v>108</v>
      </c>
      <c r="M169" s="48" t="s">
        <v>113</v>
      </c>
      <c r="N169" s="48" t="s">
        <v>114</v>
      </c>
      <c r="O169" s="48" t="s">
        <v>115</v>
      </c>
      <c r="P169" s="48" t="s">
        <v>92</v>
      </c>
      <c r="Q169" s="48" t="s">
        <v>93</v>
      </c>
      <c r="R169" s="48" t="s">
        <v>97</v>
      </c>
      <c r="S169" s="48" t="s">
        <v>102</v>
      </c>
      <c r="T169" s="48" t="s">
        <v>111</v>
      </c>
      <c r="U169" s="48" t="s">
        <v>112</v>
      </c>
      <c r="V169" s="48" t="s">
        <v>96</v>
      </c>
      <c r="W169" s="48" t="s">
        <v>101</v>
      </c>
      <c r="X169" s="48" t="s">
        <v>105</v>
      </c>
      <c r="Y169" s="48" t="s">
        <v>109</v>
      </c>
      <c r="Z169" s="48" t="s">
        <v>110</v>
      </c>
      <c r="AA169" s="48" t="s">
        <v>91</v>
      </c>
      <c r="AB169" s="48" t="s">
        <v>94</v>
      </c>
      <c r="AC169" s="48" t="s">
        <v>107</v>
      </c>
      <c r="AD169" s="15"/>
    </row>
    <row r="170" spans="1:30" x14ac:dyDescent="0.3">
      <c r="A170" s="46" t="s">
        <v>198</v>
      </c>
      <c r="B170" s="46" t="s">
        <v>199</v>
      </c>
      <c r="C170" s="49">
        <v>0.32377983784854231</v>
      </c>
      <c r="D170" s="49">
        <v>0.29539615700051852</v>
      </c>
      <c r="E170" s="49">
        <v>0.34966256439645477</v>
      </c>
      <c r="F170" s="49">
        <v>0.31311359703458036</v>
      </c>
      <c r="G170" s="49">
        <v>0.30099430857485032</v>
      </c>
      <c r="H170" s="49">
        <v>0.32585784427063491</v>
      </c>
      <c r="I170" s="49">
        <v>0.31296089693181006</v>
      </c>
      <c r="J170" s="49">
        <v>0.34414959934244926</v>
      </c>
      <c r="K170" s="49">
        <v>0.31640567871855385</v>
      </c>
      <c r="L170" s="49">
        <v>0.30551897544605799</v>
      </c>
      <c r="M170" s="49">
        <v>0.30690900126975923</v>
      </c>
      <c r="N170" s="49">
        <v>0.29742024558167873</v>
      </c>
      <c r="O170" s="49">
        <v>0.31985079986061538</v>
      </c>
      <c r="P170" s="49">
        <v>0.30317740338092081</v>
      </c>
      <c r="Q170" s="49">
        <v>0.32755819451934742</v>
      </c>
      <c r="R170" s="49">
        <v>0.29108733491927802</v>
      </c>
      <c r="S170" s="49">
        <v>0.32210907481657336</v>
      </c>
      <c r="T170" s="49">
        <v>0.28924149649685427</v>
      </c>
      <c r="U170" s="49">
        <v>0.31716332192128543</v>
      </c>
      <c r="V170" s="49">
        <v>0.31520515014132622</v>
      </c>
      <c r="W170" s="49">
        <v>0.30543827437637427</v>
      </c>
      <c r="X170" s="49">
        <v>0.29765342162432462</v>
      </c>
      <c r="Y170" s="49">
        <v>0.28141024531167946</v>
      </c>
      <c r="Z170" s="49">
        <v>0.32408712009988533</v>
      </c>
      <c r="AA170" s="49">
        <v>0.33773511822059504</v>
      </c>
      <c r="AB170" s="49">
        <v>0.36384480991771728</v>
      </c>
      <c r="AC170" s="49">
        <v>0.29253128431407999</v>
      </c>
      <c r="AD170" s="15"/>
    </row>
    <row r="171" spans="1:30" x14ac:dyDescent="0.3">
      <c r="A171" s="46"/>
      <c r="B171" s="46" t="s">
        <v>200</v>
      </c>
      <c r="C171" s="56">
        <v>5.3963306308090382E-2</v>
      </c>
      <c r="D171" s="49">
        <v>4.9232692833419758E-2</v>
      </c>
      <c r="E171" s="49">
        <v>5.8277094066075792E-2</v>
      </c>
      <c r="F171" s="49">
        <v>5.2185599505763403E-2</v>
      </c>
      <c r="G171" s="49">
        <v>5.016571809580838E-2</v>
      </c>
      <c r="H171" s="49">
        <v>5.4309640711772487E-2</v>
      </c>
      <c r="I171" s="49">
        <v>5.216014948863501E-2</v>
      </c>
      <c r="J171" s="49">
        <v>5.7358266557074891E-2</v>
      </c>
      <c r="K171" s="49">
        <v>5.2734279786425649E-2</v>
      </c>
      <c r="L171" s="49">
        <v>5.0919829241009663E-2</v>
      </c>
      <c r="M171" s="49">
        <v>5.1151500211626538E-2</v>
      </c>
      <c r="N171" s="49">
        <v>4.95700409302798E-2</v>
      </c>
      <c r="O171" s="49">
        <v>5.3308466643435894E-2</v>
      </c>
      <c r="P171" s="49">
        <v>5.052956723015347E-2</v>
      </c>
      <c r="Q171" s="49">
        <v>5.459303241989124E-2</v>
      </c>
      <c r="R171" s="49">
        <v>4.8514555819879672E-2</v>
      </c>
      <c r="S171" s="49">
        <v>5.3684845802762227E-2</v>
      </c>
      <c r="T171" s="49">
        <v>4.8206916082809047E-2</v>
      </c>
      <c r="U171" s="49">
        <v>5.2860553653547575E-2</v>
      </c>
      <c r="V171" s="49">
        <v>5.2534191690221041E-2</v>
      </c>
      <c r="W171" s="49">
        <v>5.0906379062729046E-2</v>
      </c>
      <c r="X171" s="49">
        <v>4.9608903604054101E-2</v>
      </c>
      <c r="Y171" s="49">
        <v>4.690170755194658E-2</v>
      </c>
      <c r="Z171" s="49">
        <v>5.4014520016647569E-2</v>
      </c>
      <c r="AA171" s="49">
        <v>5.6289186370099165E-2</v>
      </c>
      <c r="AB171" s="49">
        <v>6.064080165295288E-2</v>
      </c>
      <c r="AC171" s="49">
        <v>4.8755214052346667E-2</v>
      </c>
      <c r="AD171" s="15"/>
    </row>
    <row r="172" spans="1:30" x14ac:dyDescent="0.3">
      <c r="A172" s="46" t="s">
        <v>201</v>
      </c>
      <c r="B172" s="46" t="s">
        <v>202</v>
      </c>
      <c r="C172" s="50">
        <v>1.2024577456126329E-3</v>
      </c>
      <c r="D172" s="49">
        <v>8.4181954391599476E-4</v>
      </c>
      <c r="E172" s="49">
        <v>1.4736843073167786E-3</v>
      </c>
      <c r="F172" s="49">
        <v>1.3698908311171865E-3</v>
      </c>
      <c r="G172" s="49">
        <v>9.8425388735709995E-4</v>
      </c>
      <c r="H172" s="49">
        <v>6.2421004942624992E-4</v>
      </c>
      <c r="I172" s="49">
        <v>1.2422933671109623E-3</v>
      </c>
      <c r="J172" s="49">
        <v>8.6646068484003841E-4</v>
      </c>
      <c r="K172" s="49">
        <v>1.3159890714686659E-3</v>
      </c>
      <c r="L172" s="49">
        <v>1.2716318220191991E-3</v>
      </c>
      <c r="M172" s="49">
        <v>1.1218737998245681E-3</v>
      </c>
      <c r="N172" s="49">
        <v>1.2891857705150252E-3</v>
      </c>
      <c r="O172" s="49">
        <v>1.4574437703184118E-3</v>
      </c>
      <c r="P172" s="49">
        <v>1.2419671387040388E-3</v>
      </c>
      <c r="Q172" s="49">
        <v>1.4684396048311016E-3</v>
      </c>
      <c r="R172" s="49">
        <v>9.5921086863546602E-4</v>
      </c>
      <c r="S172" s="49">
        <v>1.0725657999581929E-3</v>
      </c>
      <c r="T172" s="49">
        <v>1.1764845294377178E-3</v>
      </c>
      <c r="U172" s="49">
        <v>1.3287962602263445E-3</v>
      </c>
      <c r="V172" s="49">
        <v>7.9269582890742734E-4</v>
      </c>
      <c r="W172" s="49">
        <v>0</v>
      </c>
      <c r="X172" s="49">
        <v>7.4007830335184128E-4</v>
      </c>
      <c r="Y172" s="49">
        <v>7.0738302217035411E-4</v>
      </c>
      <c r="Z172" s="49">
        <v>8.0234115950314402E-4</v>
      </c>
      <c r="AA172" s="49">
        <v>7.1933080869381386E-4</v>
      </c>
      <c r="AB172" s="49">
        <v>7.4164409782466955E-4</v>
      </c>
      <c r="AC172" s="49">
        <v>7.7316749378532367E-4</v>
      </c>
      <c r="AD172" s="15"/>
    </row>
    <row r="173" spans="1:30" x14ac:dyDescent="0.3">
      <c r="A173" s="46"/>
      <c r="B173" s="46" t="s">
        <v>203</v>
      </c>
      <c r="C173" s="49">
        <v>0.51421690231633799</v>
      </c>
      <c r="D173" s="49">
        <v>0.57696936147650701</v>
      </c>
      <c r="E173" s="49">
        <v>0.41519891685215071</v>
      </c>
      <c r="F173" s="49">
        <v>0.53837411623785481</v>
      </c>
      <c r="G173" s="49">
        <v>0.5273035898540861</v>
      </c>
      <c r="H173" s="49">
        <v>0.54428190464659498</v>
      </c>
      <c r="I173" s="49">
        <v>0.54724418926165252</v>
      </c>
      <c r="J173" s="49">
        <v>0.50629481396736598</v>
      </c>
      <c r="K173" s="49">
        <v>0.54969956239724382</v>
      </c>
      <c r="L173" s="49">
        <v>0.54286879912927866</v>
      </c>
      <c r="M173" s="49">
        <v>0.57050800443626981</v>
      </c>
      <c r="N173" s="49">
        <v>0.57834017325166753</v>
      </c>
      <c r="O173" s="49">
        <v>0.54807767476728875</v>
      </c>
      <c r="P173" s="49">
        <v>0.57445550608131724</v>
      </c>
      <c r="Q173" s="49">
        <v>0.54514159019281827</v>
      </c>
      <c r="R173" s="49">
        <v>0.52942173322971142</v>
      </c>
      <c r="S173" s="49">
        <v>0.54890743812317566</v>
      </c>
      <c r="T173" s="49">
        <v>0.57655830557717536</v>
      </c>
      <c r="U173" s="49">
        <v>0.56469028513375741</v>
      </c>
      <c r="V173" s="49">
        <v>0.5314898835087899</v>
      </c>
      <c r="W173" s="49">
        <v>0.5710449216561202</v>
      </c>
      <c r="X173" s="49">
        <v>0.54463316447281129</v>
      </c>
      <c r="Y173" s="49">
        <v>0.60580683229929833</v>
      </c>
      <c r="Z173" s="49">
        <v>0.54575340066281097</v>
      </c>
      <c r="AA173" s="49">
        <v>0.57130392959697351</v>
      </c>
      <c r="AB173" s="49">
        <v>0.56067924597798535</v>
      </c>
      <c r="AC173" s="49">
        <v>0.49285227418620653</v>
      </c>
      <c r="AD173" s="15"/>
    </row>
    <row r="174" spans="1:30" x14ac:dyDescent="0.3">
      <c r="A174" s="46" t="s">
        <v>204</v>
      </c>
      <c r="B174" s="46" t="s">
        <v>205</v>
      </c>
      <c r="C174" s="49">
        <v>1.6399604421517593E-2</v>
      </c>
      <c r="D174" s="49">
        <v>7.4490307781118984E-3</v>
      </c>
      <c r="E174" s="49">
        <v>3.2041705931306341E-2</v>
      </c>
      <c r="F174" s="49">
        <v>1.4142087272297982E-2</v>
      </c>
      <c r="G174" s="49">
        <v>7.8384539751406128E-3</v>
      </c>
      <c r="H174" s="49">
        <v>9.942235039347571E-3</v>
      </c>
      <c r="I174" s="49">
        <v>8.7941712391293846E-3</v>
      </c>
      <c r="J174" s="49">
        <v>1.9167683727598969E-2</v>
      </c>
      <c r="K174" s="49">
        <v>1.9563309645198885E-2</v>
      </c>
      <c r="L174" s="49">
        <v>6.7513932047123726E-3</v>
      </c>
      <c r="M174" s="49">
        <v>1.1912585101328303E-2</v>
      </c>
      <c r="N174" s="49">
        <v>6.2742086519266488E-3</v>
      </c>
      <c r="O174" s="49">
        <v>9.0275647633180547E-3</v>
      </c>
      <c r="P174" s="49">
        <v>1.0257172186811273E-2</v>
      </c>
      <c r="Q174" s="49">
        <v>1.2127565539618518E-2</v>
      </c>
      <c r="R174" s="49">
        <v>1.0185353383353699E-2</v>
      </c>
      <c r="S174" s="49">
        <v>1.2812635692286438E-2</v>
      </c>
      <c r="T174" s="49">
        <v>5.2051948265462115E-3</v>
      </c>
      <c r="U174" s="49">
        <v>8.6226466174633056E-3</v>
      </c>
      <c r="V174" s="49">
        <v>1.3327262086971724E-2</v>
      </c>
      <c r="W174" s="49">
        <v>8.2106842864435349E-3</v>
      </c>
      <c r="X174" s="49">
        <v>7.2036254203120672E-3</v>
      </c>
      <c r="Y174" s="49">
        <v>6.2594387860714779E-3</v>
      </c>
      <c r="Z174" s="49">
        <v>8.5196368293601697E-3</v>
      </c>
      <c r="AA174" s="49">
        <v>8.9112260712667282E-3</v>
      </c>
      <c r="AB174" s="49">
        <v>9.8439085033626087E-3</v>
      </c>
      <c r="AC174" s="49">
        <v>4.1049285439853662E-3</v>
      </c>
      <c r="AD174" s="15"/>
    </row>
    <row r="175" spans="1:30" x14ac:dyDescent="0.3">
      <c r="A175" s="46"/>
      <c r="B175" s="46" t="s">
        <v>206</v>
      </c>
      <c r="C175" s="49">
        <v>8.2740995898888392E-2</v>
      </c>
      <c r="D175" s="49">
        <v>7.0110938367526743E-2</v>
      </c>
      <c r="E175" s="49">
        <v>0.1139689510378053</v>
      </c>
      <c r="F175" s="49">
        <v>8.0814709118386313E-2</v>
      </c>
      <c r="G175" s="49">
        <v>0.11271367561275741</v>
      </c>
      <c r="H175" s="49">
        <v>6.4984165282223824E-2</v>
      </c>
      <c r="I175" s="49">
        <v>7.7598299711661989E-2</v>
      </c>
      <c r="J175" s="49">
        <v>7.216317572067088E-2</v>
      </c>
      <c r="K175" s="49">
        <v>6.0281180381109148E-2</v>
      </c>
      <c r="L175" s="49">
        <v>9.2669371156921962E-2</v>
      </c>
      <c r="M175" s="49">
        <v>5.839703518119168E-2</v>
      </c>
      <c r="N175" s="49">
        <v>6.7106145813932178E-2</v>
      </c>
      <c r="O175" s="49">
        <v>6.8278050195023532E-2</v>
      </c>
      <c r="P175" s="49">
        <v>6.0338383982093263E-2</v>
      </c>
      <c r="Q175" s="49">
        <v>5.9111177723493433E-2</v>
      </c>
      <c r="R175" s="49">
        <v>0.11983181177914175</v>
      </c>
      <c r="S175" s="49">
        <v>6.1413439765244195E-2</v>
      </c>
      <c r="T175" s="49">
        <v>7.9611602487177441E-2</v>
      </c>
      <c r="U175" s="49">
        <v>5.5334396413720018E-2</v>
      </c>
      <c r="V175" s="49">
        <v>8.6650816743783748E-2</v>
      </c>
      <c r="W175" s="49">
        <v>6.4399740618333048E-2</v>
      </c>
      <c r="X175" s="49">
        <v>0.10016080657514609</v>
      </c>
      <c r="Y175" s="49">
        <v>5.8914393028833764E-2</v>
      </c>
      <c r="Z175" s="49">
        <v>6.6822981231792783E-2</v>
      </c>
      <c r="AA175" s="49">
        <v>2.5041208932371696E-2</v>
      </c>
      <c r="AB175" s="49">
        <v>4.2495898501573662E-3</v>
      </c>
      <c r="AC175" s="49">
        <v>0.16098313140959611</v>
      </c>
      <c r="AD175" s="15"/>
    </row>
    <row r="176" spans="1:30" x14ac:dyDescent="0.3">
      <c r="A176" s="46"/>
      <c r="B176" s="46" t="s">
        <v>207</v>
      </c>
      <c r="C176" s="49">
        <v>7.6968954610109105E-3</v>
      </c>
      <c r="D176" s="49">
        <v>0</v>
      </c>
      <c r="E176" s="49">
        <v>2.9377083408890298E-2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  <c r="AC176" s="49">
        <v>0</v>
      </c>
      <c r="AD176" s="15"/>
    </row>
    <row r="177" spans="1:30" x14ac:dyDescent="0.3">
      <c r="A177" s="46"/>
      <c r="B177" s="46" t="s">
        <v>208</v>
      </c>
      <c r="C177" s="49">
        <v>0</v>
      </c>
      <c r="D177" s="49">
        <v>0</v>
      </c>
      <c r="E177" s="49">
        <v>0</v>
      </c>
      <c r="F177" s="49">
        <v>0</v>
      </c>
      <c r="G177" s="49">
        <v>0</v>
      </c>
      <c r="H177" s="49">
        <v>0</v>
      </c>
      <c r="I177" s="49">
        <v>0</v>
      </c>
      <c r="J177" s="49">
        <v>0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0</v>
      </c>
      <c r="U177" s="49">
        <v>0</v>
      </c>
      <c r="V177" s="49">
        <v>0</v>
      </c>
      <c r="W177" s="49">
        <v>0</v>
      </c>
      <c r="X177" s="49">
        <v>0</v>
      </c>
      <c r="Y177" s="49">
        <v>0</v>
      </c>
      <c r="Z177" s="49">
        <v>0</v>
      </c>
      <c r="AA177" s="49">
        <v>0</v>
      </c>
      <c r="AB177" s="49">
        <v>0</v>
      </c>
      <c r="AC177" s="49">
        <v>0</v>
      </c>
      <c r="AD177" s="15"/>
    </row>
    <row r="178" spans="1:30" x14ac:dyDescent="0.3">
      <c r="A178" s="51"/>
      <c r="B178" s="52" t="s">
        <v>211</v>
      </c>
      <c r="C178" s="53">
        <v>1.0000000000000002</v>
      </c>
      <c r="D178" s="53">
        <v>0.99999999999999978</v>
      </c>
      <c r="E178" s="53">
        <v>0.99999999999999989</v>
      </c>
      <c r="F178" s="53">
        <v>0.99999999999999989</v>
      </c>
      <c r="G178" s="53">
        <v>1</v>
      </c>
      <c r="H178" s="53">
        <v>1</v>
      </c>
      <c r="I178" s="53">
        <v>0.99999999999999989</v>
      </c>
      <c r="J178" s="53">
        <v>1</v>
      </c>
      <c r="K178" s="53">
        <v>1</v>
      </c>
      <c r="L178" s="53">
        <v>0.99999999999999989</v>
      </c>
      <c r="M178" s="53">
        <v>1.0000000000000002</v>
      </c>
      <c r="N178" s="53">
        <v>0.99999999999999989</v>
      </c>
      <c r="O178" s="53">
        <v>1</v>
      </c>
      <c r="P178" s="53">
        <v>1.0000000000000002</v>
      </c>
      <c r="Q178" s="53">
        <v>0.99999999999999989</v>
      </c>
      <c r="R178" s="53">
        <v>1</v>
      </c>
      <c r="S178" s="53">
        <v>1</v>
      </c>
      <c r="T178" s="53">
        <v>1</v>
      </c>
      <c r="U178" s="53">
        <v>1</v>
      </c>
      <c r="V178" s="53">
        <v>1.0000000000000002</v>
      </c>
      <c r="W178" s="53">
        <v>1</v>
      </c>
      <c r="X178" s="53">
        <v>1</v>
      </c>
      <c r="Y178" s="53">
        <v>0.99999999999999989</v>
      </c>
      <c r="Z178" s="53">
        <v>1</v>
      </c>
      <c r="AA178" s="53">
        <v>1</v>
      </c>
      <c r="AB178" s="53">
        <v>1.0000000000000002</v>
      </c>
      <c r="AC178" s="53">
        <v>0.99999999999999989</v>
      </c>
      <c r="AD178" s="15"/>
    </row>
    <row r="179" spans="1:30" x14ac:dyDescent="0.3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15"/>
    </row>
    <row r="180" spans="1:30" x14ac:dyDescent="0.3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15"/>
    </row>
    <row r="181" spans="1:30" x14ac:dyDescent="0.3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15"/>
    </row>
    <row r="182" spans="1:30" ht="15.6" x14ac:dyDescent="0.3">
      <c r="A182" s="45" t="s">
        <v>212</v>
      </c>
      <c r="B182" s="45"/>
      <c r="C182" s="45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15"/>
    </row>
    <row r="183" spans="1:30" x14ac:dyDescent="0.3">
      <c r="A183" s="47" t="s">
        <v>196</v>
      </c>
      <c r="B183" s="47" t="s">
        <v>197</v>
      </c>
      <c r="C183" s="48" t="s">
        <v>84</v>
      </c>
      <c r="D183" s="48" t="s">
        <v>90</v>
      </c>
      <c r="E183" s="48" t="s">
        <v>95</v>
      </c>
      <c r="F183" s="48" t="s">
        <v>98</v>
      </c>
      <c r="G183" s="48" t="s">
        <v>99</v>
      </c>
      <c r="H183" s="48" t="s">
        <v>100</v>
      </c>
      <c r="I183" s="48" t="s">
        <v>103</v>
      </c>
      <c r="J183" s="48" t="s">
        <v>104</v>
      </c>
      <c r="K183" s="48" t="s">
        <v>106</v>
      </c>
      <c r="L183" s="48" t="s">
        <v>108</v>
      </c>
      <c r="M183" s="48" t="s">
        <v>113</v>
      </c>
      <c r="N183" s="48" t="s">
        <v>114</v>
      </c>
      <c r="O183" s="48" t="s">
        <v>115</v>
      </c>
      <c r="P183" s="48" t="s">
        <v>92</v>
      </c>
      <c r="Q183" s="48" t="s">
        <v>93</v>
      </c>
      <c r="R183" s="48" t="s">
        <v>97</v>
      </c>
      <c r="S183" s="48" t="s">
        <v>102</v>
      </c>
      <c r="T183" s="48" t="s">
        <v>111</v>
      </c>
      <c r="U183" s="48" t="s">
        <v>112</v>
      </c>
      <c r="V183" s="48" t="s">
        <v>96</v>
      </c>
      <c r="W183" s="48" t="s">
        <v>101</v>
      </c>
      <c r="X183" s="48" t="s">
        <v>105</v>
      </c>
      <c r="Y183" s="48" t="s">
        <v>109</v>
      </c>
      <c r="Z183" s="48" t="s">
        <v>110</v>
      </c>
      <c r="AA183" s="48" t="s">
        <v>91</v>
      </c>
      <c r="AB183" s="48" t="s">
        <v>94</v>
      </c>
      <c r="AC183" s="48" t="s">
        <v>107</v>
      </c>
      <c r="AD183" s="15"/>
    </row>
    <row r="184" spans="1:30" x14ac:dyDescent="0.3">
      <c r="A184" s="46" t="s">
        <v>198</v>
      </c>
      <c r="B184" s="46" t="s">
        <v>199</v>
      </c>
      <c r="C184" s="49">
        <v>0</v>
      </c>
      <c r="D184" s="49">
        <v>0</v>
      </c>
      <c r="E184" s="49">
        <v>0</v>
      </c>
      <c r="F184" s="49">
        <v>0</v>
      </c>
      <c r="G184" s="49">
        <v>0</v>
      </c>
      <c r="H184" s="49">
        <v>0</v>
      </c>
      <c r="I184" s="49">
        <v>0</v>
      </c>
      <c r="J184" s="49">
        <v>0</v>
      </c>
      <c r="K184" s="49">
        <v>0</v>
      </c>
      <c r="L184" s="49">
        <v>0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9">
        <v>0</v>
      </c>
      <c r="U184" s="49">
        <v>0</v>
      </c>
      <c r="V184" s="49">
        <v>0</v>
      </c>
      <c r="W184" s="49">
        <v>0</v>
      </c>
      <c r="X184" s="49">
        <v>0</v>
      </c>
      <c r="Y184" s="49">
        <v>0</v>
      </c>
      <c r="Z184" s="49">
        <v>0</v>
      </c>
      <c r="AA184" s="49">
        <v>0</v>
      </c>
      <c r="AB184" s="49">
        <v>0</v>
      </c>
      <c r="AC184" s="49">
        <v>0</v>
      </c>
      <c r="AD184" s="15"/>
    </row>
    <row r="185" spans="1:30" x14ac:dyDescent="0.3">
      <c r="A185" s="46"/>
      <c r="B185" s="46" t="s">
        <v>200</v>
      </c>
      <c r="C185" s="49">
        <v>0</v>
      </c>
      <c r="D185" s="49">
        <v>0</v>
      </c>
      <c r="E185" s="49">
        <v>0</v>
      </c>
      <c r="F185" s="49">
        <v>0</v>
      </c>
      <c r="G185" s="49">
        <v>0</v>
      </c>
      <c r="H185" s="49">
        <v>0</v>
      </c>
      <c r="I185" s="49">
        <v>0</v>
      </c>
      <c r="J185" s="49">
        <v>0</v>
      </c>
      <c r="K185" s="49">
        <v>0</v>
      </c>
      <c r="L185" s="49">
        <v>0</v>
      </c>
      <c r="M185" s="49">
        <v>0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9">
        <v>0</v>
      </c>
      <c r="U185" s="49">
        <v>0</v>
      </c>
      <c r="V185" s="49">
        <v>0</v>
      </c>
      <c r="W185" s="49">
        <v>0</v>
      </c>
      <c r="X185" s="49">
        <v>0</v>
      </c>
      <c r="Y185" s="49">
        <v>0</v>
      </c>
      <c r="Z185" s="49">
        <v>0</v>
      </c>
      <c r="AA185" s="49">
        <v>0</v>
      </c>
      <c r="AB185" s="49">
        <v>0</v>
      </c>
      <c r="AC185" s="49">
        <v>0</v>
      </c>
      <c r="AD185" s="15"/>
    </row>
    <row r="186" spans="1:30" x14ac:dyDescent="0.3">
      <c r="A186" s="46" t="s">
        <v>201</v>
      </c>
      <c r="B186" s="46" t="s">
        <v>202</v>
      </c>
      <c r="C186" s="50">
        <v>3.2739468688573266E-3</v>
      </c>
      <c r="D186" s="49">
        <v>2.1586268841599747E-3</v>
      </c>
      <c r="E186" s="49">
        <v>4.3137182635283444E-3</v>
      </c>
      <c r="F186" s="49">
        <v>3.6319751739066989E-3</v>
      </c>
      <c r="G186" s="49">
        <v>2.5491869155235955E-3</v>
      </c>
      <c r="H186" s="49">
        <v>1.6941154698507114E-3</v>
      </c>
      <c r="I186" s="49">
        <v>3.2883004760979389E-3</v>
      </c>
      <c r="J186" s="49">
        <v>2.4416088687366478E-3</v>
      </c>
      <c r="K186" s="49">
        <v>3.5159102982178412E-3</v>
      </c>
      <c r="L186" s="49">
        <v>3.3185344885490013E-3</v>
      </c>
      <c r="M186" s="49">
        <v>2.939754742265497E-3</v>
      </c>
      <c r="N186" s="49">
        <v>3.3151523856669103E-3</v>
      </c>
      <c r="O186" s="49">
        <v>3.906666915379246E-3</v>
      </c>
      <c r="P186" s="49">
        <v>3.2306073901205486E-3</v>
      </c>
      <c r="Q186" s="49">
        <v>3.9969766503394092E-3</v>
      </c>
      <c r="R186" s="49">
        <v>2.4423953155841079E-3</v>
      </c>
      <c r="S186" s="49">
        <v>2.8914591982090753E-3</v>
      </c>
      <c r="T186" s="49">
        <v>2.9812499263931389E-3</v>
      </c>
      <c r="U186" s="49">
        <v>3.5441732524901714E-3</v>
      </c>
      <c r="V186" s="49">
        <v>2.1106258862285242E-3</v>
      </c>
      <c r="W186" s="49">
        <v>0</v>
      </c>
      <c r="X186" s="49">
        <v>1.9054783663146626E-3</v>
      </c>
      <c r="Y186" s="49">
        <v>1.7694736792673005E-3</v>
      </c>
      <c r="Z186" s="49">
        <v>2.1690169741061518E-3</v>
      </c>
      <c r="AA186" s="49">
        <v>1.996201699404686E-3</v>
      </c>
      <c r="AB186" s="49">
        <v>2.1678265957034699E-3</v>
      </c>
      <c r="AC186" s="49">
        <v>1.9708873200458749E-3</v>
      </c>
      <c r="AD186" s="15"/>
    </row>
    <row r="187" spans="1:30" x14ac:dyDescent="0.3">
      <c r="A187" s="46"/>
      <c r="B187" s="46" t="s">
        <v>203</v>
      </c>
      <c r="C187" s="49">
        <v>0.83405572391255312</v>
      </c>
      <c r="D187" s="49">
        <v>0.88136996225712338</v>
      </c>
      <c r="E187" s="49">
        <v>0.7240198055510555</v>
      </c>
      <c r="F187" s="49">
        <v>0.85033097733510543</v>
      </c>
      <c r="G187" s="49">
        <v>0.81358360125192186</v>
      </c>
      <c r="H187" s="49">
        <v>0.88000079438796519</v>
      </c>
      <c r="I187" s="49">
        <v>0.86292967512561713</v>
      </c>
      <c r="J187" s="49">
        <v>0.84991917486050839</v>
      </c>
      <c r="K187" s="49">
        <v>0.87489878054676506</v>
      </c>
      <c r="L187" s="49">
        <v>0.84396948853578213</v>
      </c>
      <c r="M187" s="49">
        <v>0.89058577172865516</v>
      </c>
      <c r="N187" s="49">
        <v>0.88596847722847849</v>
      </c>
      <c r="O187" s="49">
        <v>0.87519253516054751</v>
      </c>
      <c r="P187" s="49">
        <v>0.89017909286971042</v>
      </c>
      <c r="Q187" s="49">
        <v>0.88395825319439558</v>
      </c>
      <c r="R187" s="49">
        <v>0.80306472393989703</v>
      </c>
      <c r="S187" s="49">
        <v>0.88153417928289457</v>
      </c>
      <c r="T187" s="49">
        <v>0.87036679499941227</v>
      </c>
      <c r="U187" s="49">
        <v>0.89725064481847272</v>
      </c>
      <c r="V187" s="49">
        <v>0.84303694258501916</v>
      </c>
      <c r="W187" s="49">
        <v>0.88919219682824724</v>
      </c>
      <c r="X187" s="49">
        <v>0.83536706688667051</v>
      </c>
      <c r="Y187" s="49">
        <v>0.90275636290048633</v>
      </c>
      <c r="Z187" s="49">
        <v>0.87891574758893642</v>
      </c>
      <c r="AA187" s="49">
        <v>0.9444737396739924</v>
      </c>
      <c r="AB187" s="49">
        <v>0.97631596747347482</v>
      </c>
      <c r="AC187" s="49">
        <v>0.7484312106638259</v>
      </c>
      <c r="AD187" s="15"/>
    </row>
    <row r="188" spans="1:30" x14ac:dyDescent="0.3">
      <c r="A188" s="46" t="s">
        <v>204</v>
      </c>
      <c r="B188" s="46" t="s">
        <v>205</v>
      </c>
      <c r="C188" s="49">
        <v>2.1905905312439161E-2</v>
      </c>
      <c r="D188" s="49">
        <v>9.3709663140288998E-3</v>
      </c>
      <c r="E188" s="49">
        <v>4.6013893098741668E-2</v>
      </c>
      <c r="F188" s="49">
        <v>1.8394858695029128E-2</v>
      </c>
      <c r="G188" s="49">
        <v>9.9598084318994508E-3</v>
      </c>
      <c r="H188" s="49">
        <v>1.3237997918849932E-2</v>
      </c>
      <c r="I188" s="49">
        <v>1.1420057155050359E-2</v>
      </c>
      <c r="J188" s="49">
        <v>2.6498598054231513E-2</v>
      </c>
      <c r="K188" s="49">
        <v>2.5642116158186581E-2</v>
      </c>
      <c r="L188" s="49">
        <v>8.6437934593511252E-3</v>
      </c>
      <c r="M188" s="49">
        <v>1.5314370184172183E-2</v>
      </c>
      <c r="N188" s="49">
        <v>7.9154020817384443E-3</v>
      </c>
      <c r="O188" s="49">
        <v>1.1871653704006174E-2</v>
      </c>
      <c r="P188" s="49">
        <v>1.3089641552029165E-2</v>
      </c>
      <c r="Q188" s="49">
        <v>1.6194784858342321E-2</v>
      </c>
      <c r="R188" s="49">
        <v>1.272342398540301E-2</v>
      </c>
      <c r="S188" s="49">
        <v>1.6945626580446856E-2</v>
      </c>
      <c r="T188" s="49">
        <v>6.4710564013944778E-3</v>
      </c>
      <c r="U188" s="49">
        <v>1.1282963024401618E-2</v>
      </c>
      <c r="V188" s="49">
        <v>1.7408913059663488E-2</v>
      </c>
      <c r="W188" s="49">
        <v>1.0528920260910977E-2</v>
      </c>
      <c r="X188" s="49">
        <v>9.0992061135074936E-3</v>
      </c>
      <c r="Y188" s="49">
        <v>7.6815860877352945E-3</v>
      </c>
      <c r="Z188" s="49">
        <v>1.129928575321087E-2</v>
      </c>
      <c r="AA188" s="49">
        <v>1.2132191360051241E-2</v>
      </c>
      <c r="AB188" s="49">
        <v>1.4116355738962196E-2</v>
      </c>
      <c r="AC188" s="49">
        <v>5.1335741680296381E-3</v>
      </c>
      <c r="AD188" s="15"/>
    </row>
    <row r="189" spans="1:30" x14ac:dyDescent="0.3">
      <c r="A189" s="46"/>
      <c r="B189" s="46" t="s">
        <v>206</v>
      </c>
      <c r="C189" s="49">
        <v>0.13420523697456904</v>
      </c>
      <c r="D189" s="49">
        <v>0.10710044454468777</v>
      </c>
      <c r="E189" s="49">
        <v>0.19873794082808949</v>
      </c>
      <c r="F189" s="49">
        <v>0.12764218879595873</v>
      </c>
      <c r="G189" s="49">
        <v>0.17390740340065505</v>
      </c>
      <c r="H189" s="49">
        <v>0.10506709222333424</v>
      </c>
      <c r="I189" s="49">
        <v>0.12236196724323453</v>
      </c>
      <c r="J189" s="49">
        <v>0.12114061821652349</v>
      </c>
      <c r="K189" s="49">
        <v>9.5943192996830379E-2</v>
      </c>
      <c r="L189" s="49">
        <v>0.14406818351631784</v>
      </c>
      <c r="M189" s="49">
        <v>9.1160103344907026E-2</v>
      </c>
      <c r="N189" s="49">
        <v>0.10280096830411618</v>
      </c>
      <c r="O189" s="49">
        <v>0.1090291442200671</v>
      </c>
      <c r="P189" s="49">
        <v>9.3500658188139713E-2</v>
      </c>
      <c r="Q189" s="49">
        <v>9.5849985296922749E-2</v>
      </c>
      <c r="R189" s="49">
        <v>0.18176945675911579</v>
      </c>
      <c r="S189" s="49">
        <v>9.8628734938449439E-2</v>
      </c>
      <c r="T189" s="49">
        <v>0.1201808986728002</v>
      </c>
      <c r="U189" s="49">
        <v>8.7922218904635543E-2</v>
      </c>
      <c r="V189" s="49">
        <v>0.13744351846908884</v>
      </c>
      <c r="W189" s="49">
        <v>0.10027888291084175</v>
      </c>
      <c r="X189" s="49">
        <v>0.15362824863350735</v>
      </c>
      <c r="Y189" s="49">
        <v>8.779257733251114E-2</v>
      </c>
      <c r="Z189" s="49">
        <v>0.10761594968374652</v>
      </c>
      <c r="AA189" s="49">
        <v>4.1397867266551647E-2</v>
      </c>
      <c r="AB189" s="49">
        <v>7.3998501918595234E-3</v>
      </c>
      <c r="AC189" s="49">
        <v>0.24446432784809863</v>
      </c>
      <c r="AD189" s="15"/>
    </row>
    <row r="190" spans="1:30" x14ac:dyDescent="0.3">
      <c r="A190" s="46"/>
      <c r="B190" s="46" t="s">
        <v>207</v>
      </c>
      <c r="C190" s="49">
        <v>6.559186931581344E-3</v>
      </c>
      <c r="D190" s="49">
        <v>0</v>
      </c>
      <c r="E190" s="49">
        <v>2.6914642258584892E-2</v>
      </c>
      <c r="F190" s="49">
        <v>0</v>
      </c>
      <c r="G190" s="49">
        <v>0</v>
      </c>
      <c r="H190" s="49">
        <v>0</v>
      </c>
      <c r="I190" s="49">
        <v>0</v>
      </c>
      <c r="J190" s="49">
        <v>0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9">
        <v>0</v>
      </c>
      <c r="U190" s="49">
        <v>0</v>
      </c>
      <c r="V190" s="49">
        <v>0</v>
      </c>
      <c r="W190" s="49">
        <v>0</v>
      </c>
      <c r="X190" s="49">
        <v>0</v>
      </c>
      <c r="Y190" s="49">
        <v>0</v>
      </c>
      <c r="Z190" s="49">
        <v>0</v>
      </c>
      <c r="AA190" s="49">
        <v>0</v>
      </c>
      <c r="AB190" s="49">
        <v>0</v>
      </c>
      <c r="AC190" s="49">
        <v>0</v>
      </c>
      <c r="AD190" s="15"/>
    </row>
    <row r="191" spans="1:30" x14ac:dyDescent="0.3">
      <c r="A191" s="46"/>
      <c r="B191" s="46" t="s">
        <v>208</v>
      </c>
      <c r="C191" s="49">
        <v>0</v>
      </c>
      <c r="D191" s="49">
        <v>0</v>
      </c>
      <c r="E191" s="49">
        <v>0</v>
      </c>
      <c r="F191" s="49">
        <v>0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  <c r="V191" s="49">
        <v>0</v>
      </c>
      <c r="W191" s="49">
        <v>0</v>
      </c>
      <c r="X191" s="49">
        <v>0</v>
      </c>
      <c r="Y191" s="49">
        <v>0</v>
      </c>
      <c r="Z191" s="49">
        <v>0</v>
      </c>
      <c r="AA191" s="49">
        <v>0</v>
      </c>
      <c r="AB191" s="49">
        <v>0</v>
      </c>
      <c r="AC191" s="49">
        <v>0</v>
      </c>
      <c r="AD191" s="15"/>
    </row>
    <row r="192" spans="1:30" x14ac:dyDescent="0.3">
      <c r="A192" s="51"/>
      <c r="B192" s="52" t="s">
        <v>211</v>
      </c>
      <c r="C192" s="53">
        <v>1</v>
      </c>
      <c r="D192" s="53">
        <v>1</v>
      </c>
      <c r="E192" s="53">
        <v>0.99999999999999989</v>
      </c>
      <c r="F192" s="53">
        <v>1</v>
      </c>
      <c r="G192" s="53">
        <v>1</v>
      </c>
      <c r="H192" s="53">
        <v>1.0000000000000002</v>
      </c>
      <c r="I192" s="53">
        <v>1</v>
      </c>
      <c r="J192" s="53">
        <v>1</v>
      </c>
      <c r="K192" s="53">
        <v>0.99999999999999989</v>
      </c>
      <c r="L192" s="53">
        <v>1.0000000000000002</v>
      </c>
      <c r="M192" s="53">
        <v>0.99999999999999978</v>
      </c>
      <c r="N192" s="53">
        <v>1</v>
      </c>
      <c r="O192" s="53">
        <v>1</v>
      </c>
      <c r="P192" s="53">
        <v>0.99999999999999989</v>
      </c>
      <c r="Q192" s="53">
        <v>1</v>
      </c>
      <c r="R192" s="53">
        <v>1</v>
      </c>
      <c r="S192" s="53">
        <v>1</v>
      </c>
      <c r="T192" s="53">
        <v>1</v>
      </c>
      <c r="U192" s="53">
        <v>1</v>
      </c>
      <c r="V192" s="53">
        <v>1</v>
      </c>
      <c r="W192" s="53">
        <v>1</v>
      </c>
      <c r="X192" s="53">
        <v>1</v>
      </c>
      <c r="Y192" s="53">
        <v>1</v>
      </c>
      <c r="Z192" s="53">
        <v>0.99999999999999989</v>
      </c>
      <c r="AA192" s="53">
        <v>1</v>
      </c>
      <c r="AB192" s="53">
        <v>1</v>
      </c>
      <c r="AC192" s="53">
        <v>1</v>
      </c>
      <c r="AD192" s="15"/>
    </row>
    <row r="193" spans="1:30" x14ac:dyDescent="0.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15"/>
    </row>
    <row r="194" spans="1:30" x14ac:dyDescent="0.3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15"/>
    </row>
    <row r="195" spans="1:30" x14ac:dyDescent="0.3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15"/>
    </row>
    <row r="196" spans="1:30" ht="15.6" x14ac:dyDescent="0.3">
      <c r="A196" s="45" t="s">
        <v>213</v>
      </c>
      <c r="B196" s="45"/>
      <c r="C196" s="45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15"/>
    </row>
    <row r="197" spans="1:30" x14ac:dyDescent="0.3">
      <c r="A197" s="47" t="s">
        <v>196</v>
      </c>
      <c r="B197" s="47" t="s">
        <v>197</v>
      </c>
      <c r="C197" s="48" t="s">
        <v>84</v>
      </c>
      <c r="D197" s="48" t="s">
        <v>90</v>
      </c>
      <c r="E197" s="48" t="s">
        <v>95</v>
      </c>
      <c r="F197" s="48" t="s">
        <v>98</v>
      </c>
      <c r="G197" s="48" t="s">
        <v>99</v>
      </c>
      <c r="H197" s="48" t="s">
        <v>100</v>
      </c>
      <c r="I197" s="48" t="s">
        <v>103</v>
      </c>
      <c r="J197" s="48" t="s">
        <v>104</v>
      </c>
      <c r="K197" s="48" t="s">
        <v>106</v>
      </c>
      <c r="L197" s="48" t="s">
        <v>108</v>
      </c>
      <c r="M197" s="48" t="s">
        <v>113</v>
      </c>
      <c r="N197" s="48" t="s">
        <v>114</v>
      </c>
      <c r="O197" s="48" t="s">
        <v>115</v>
      </c>
      <c r="P197" s="48" t="s">
        <v>92</v>
      </c>
      <c r="Q197" s="48" t="s">
        <v>93</v>
      </c>
      <c r="R197" s="48" t="s">
        <v>97</v>
      </c>
      <c r="S197" s="48" t="s">
        <v>102</v>
      </c>
      <c r="T197" s="48" t="s">
        <v>111</v>
      </c>
      <c r="U197" s="48" t="s">
        <v>112</v>
      </c>
      <c r="V197" s="48" t="s">
        <v>96</v>
      </c>
      <c r="W197" s="48" t="s">
        <v>101</v>
      </c>
      <c r="X197" s="48" t="s">
        <v>105</v>
      </c>
      <c r="Y197" s="48" t="s">
        <v>109</v>
      </c>
      <c r="Z197" s="48" t="s">
        <v>110</v>
      </c>
      <c r="AA197" s="48" t="s">
        <v>91</v>
      </c>
      <c r="AB197" s="48" t="s">
        <v>94</v>
      </c>
      <c r="AC197" s="48" t="s">
        <v>107</v>
      </c>
      <c r="AD197" s="15"/>
    </row>
    <row r="198" spans="1:30" x14ac:dyDescent="0.3">
      <c r="A198" s="46" t="s">
        <v>198</v>
      </c>
      <c r="B198" s="46" t="s">
        <v>199</v>
      </c>
      <c r="C198" s="49">
        <v>0</v>
      </c>
      <c r="D198" s="49">
        <v>0</v>
      </c>
      <c r="E198" s="49">
        <v>0</v>
      </c>
      <c r="F198" s="49">
        <v>0</v>
      </c>
      <c r="G198" s="49">
        <v>0</v>
      </c>
      <c r="H198" s="49">
        <v>0</v>
      </c>
      <c r="I198" s="49">
        <v>0</v>
      </c>
      <c r="J198" s="49">
        <v>0</v>
      </c>
      <c r="K198" s="49">
        <v>0</v>
      </c>
      <c r="L198" s="49">
        <v>0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49">
        <v>0</v>
      </c>
      <c r="T198" s="49">
        <v>0</v>
      </c>
      <c r="U198" s="49">
        <v>0</v>
      </c>
      <c r="V198" s="49">
        <v>0</v>
      </c>
      <c r="W198" s="49">
        <v>0</v>
      </c>
      <c r="X198" s="49">
        <v>0</v>
      </c>
      <c r="Y198" s="49">
        <v>0</v>
      </c>
      <c r="Z198" s="49">
        <v>0</v>
      </c>
      <c r="AA198" s="49">
        <v>0</v>
      </c>
      <c r="AB198" s="49">
        <v>0</v>
      </c>
      <c r="AC198" s="49">
        <v>0</v>
      </c>
      <c r="AD198" s="15"/>
    </row>
    <row r="199" spans="1:30" x14ac:dyDescent="0.3">
      <c r="A199" s="46"/>
      <c r="B199" s="46" t="s">
        <v>200</v>
      </c>
      <c r="C199" s="49">
        <v>0</v>
      </c>
      <c r="D199" s="49">
        <v>0</v>
      </c>
      <c r="E199" s="49">
        <v>0</v>
      </c>
      <c r="F199" s="49">
        <v>0</v>
      </c>
      <c r="G199" s="49">
        <v>0</v>
      </c>
      <c r="H199" s="49">
        <v>0</v>
      </c>
      <c r="I199" s="49">
        <v>0</v>
      </c>
      <c r="J199" s="49">
        <v>0</v>
      </c>
      <c r="K199" s="49">
        <v>0</v>
      </c>
      <c r="L199" s="49">
        <v>0</v>
      </c>
      <c r="M199" s="49">
        <v>0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  <c r="S199" s="49">
        <v>0</v>
      </c>
      <c r="T199" s="49">
        <v>0</v>
      </c>
      <c r="U199" s="49">
        <v>0</v>
      </c>
      <c r="V199" s="49">
        <v>0</v>
      </c>
      <c r="W199" s="49">
        <v>0</v>
      </c>
      <c r="X199" s="49">
        <v>0</v>
      </c>
      <c r="Y199" s="49">
        <v>0</v>
      </c>
      <c r="Z199" s="49">
        <v>0</v>
      </c>
      <c r="AA199" s="49">
        <v>0</v>
      </c>
      <c r="AB199" s="49">
        <v>0</v>
      </c>
      <c r="AC199" s="49">
        <v>0</v>
      </c>
      <c r="AD199" s="15"/>
    </row>
    <row r="200" spans="1:30" x14ac:dyDescent="0.3">
      <c r="A200" s="46" t="s">
        <v>201</v>
      </c>
      <c r="B200" s="46" t="s">
        <v>202</v>
      </c>
      <c r="C200" s="49">
        <v>0</v>
      </c>
      <c r="D200" s="49">
        <v>0</v>
      </c>
      <c r="E200" s="49">
        <v>0</v>
      </c>
      <c r="F200" s="49">
        <v>0</v>
      </c>
      <c r="G200" s="49">
        <v>0</v>
      </c>
      <c r="H200" s="49">
        <v>0</v>
      </c>
      <c r="I200" s="49">
        <v>0</v>
      </c>
      <c r="J200" s="49">
        <v>0</v>
      </c>
      <c r="K200" s="49">
        <v>0</v>
      </c>
      <c r="L200" s="49">
        <v>0</v>
      </c>
      <c r="M200" s="49">
        <v>0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9">
        <v>0</v>
      </c>
      <c r="U200" s="49">
        <v>0</v>
      </c>
      <c r="V200" s="49">
        <v>0</v>
      </c>
      <c r="W200" s="49">
        <v>0</v>
      </c>
      <c r="X200" s="49">
        <v>0</v>
      </c>
      <c r="Y200" s="49">
        <v>0</v>
      </c>
      <c r="Z200" s="49">
        <v>0</v>
      </c>
      <c r="AA200" s="49">
        <v>0</v>
      </c>
      <c r="AB200" s="49">
        <v>0</v>
      </c>
      <c r="AC200" s="49">
        <v>0</v>
      </c>
      <c r="AD200" s="15"/>
    </row>
    <row r="201" spans="1:30" x14ac:dyDescent="0.3">
      <c r="A201" s="46"/>
      <c r="B201" s="46" t="s">
        <v>203</v>
      </c>
      <c r="C201" s="49">
        <v>0.74108639947108168</v>
      </c>
      <c r="D201" s="49">
        <v>0.79071880912169545</v>
      </c>
      <c r="E201" s="49">
        <v>0.6386131571238467</v>
      </c>
      <c r="F201" s="49">
        <v>0.75580744416441215</v>
      </c>
      <c r="G201" s="49">
        <v>0.71320246300225565</v>
      </c>
      <c r="H201" s="49">
        <v>0.78115676031065473</v>
      </c>
      <c r="I201" s="49">
        <v>0.76642349622098382</v>
      </c>
      <c r="J201" s="49">
        <v>0.74828496387185417</v>
      </c>
      <c r="K201" s="49">
        <v>0.78640329755658556</v>
      </c>
      <c r="L201" s="49">
        <v>0.74588309703681677</v>
      </c>
      <c r="M201" s="49">
        <v>0.80172469534468704</v>
      </c>
      <c r="N201" s="49">
        <v>0.79583426304303684</v>
      </c>
      <c r="O201" s="49">
        <v>0.77907090765006382</v>
      </c>
      <c r="P201" s="49">
        <v>0.80155723993574601</v>
      </c>
      <c r="Q201" s="49">
        <v>0.78887154985237196</v>
      </c>
      <c r="R201" s="49">
        <v>0.70533422841274862</v>
      </c>
      <c r="S201" s="49">
        <v>0.78717070970762593</v>
      </c>
      <c r="T201" s="49">
        <v>0.77916775606401434</v>
      </c>
      <c r="U201" s="49">
        <v>0.80467495581567261</v>
      </c>
      <c r="V201" s="49">
        <v>0.74505854970828844</v>
      </c>
      <c r="W201" s="49">
        <v>0.79514890678426453</v>
      </c>
      <c r="X201" s="49">
        <v>0.73736495113760858</v>
      </c>
      <c r="Y201" s="49">
        <v>0.81853938082108479</v>
      </c>
      <c r="Z201" s="49">
        <v>0.77998817627338324</v>
      </c>
      <c r="AA201" s="49">
        <v>0.85154985463859412</v>
      </c>
      <c r="AB201" s="49">
        <v>0.88006272796227247</v>
      </c>
      <c r="AC201" s="49">
        <v>0.64231184378282558</v>
      </c>
      <c r="AD201" s="15"/>
    </row>
    <row r="202" spans="1:30" x14ac:dyDescent="0.3">
      <c r="A202" s="46" t="s">
        <v>204</v>
      </c>
      <c r="B202" s="46" t="s">
        <v>205</v>
      </c>
      <c r="C202" s="49">
        <v>1.214216695359136E-2</v>
      </c>
      <c r="D202" s="49">
        <v>5.244564356444866E-3</v>
      </c>
      <c r="E202" s="49">
        <v>2.5318479036608464E-2</v>
      </c>
      <c r="F202" s="49">
        <v>1.0199545943263343E-2</v>
      </c>
      <c r="G202" s="49">
        <v>5.4465670112681473E-3</v>
      </c>
      <c r="H202" s="49">
        <v>7.3305854058422536E-3</v>
      </c>
      <c r="I202" s="49">
        <v>6.327365203104513E-3</v>
      </c>
      <c r="J202" s="49">
        <v>1.4553702960433654E-2</v>
      </c>
      <c r="K202" s="49">
        <v>1.4378136289327563E-2</v>
      </c>
      <c r="L202" s="49">
        <v>4.7655125577413509E-3</v>
      </c>
      <c r="M202" s="49">
        <v>8.6002260738130814E-3</v>
      </c>
      <c r="N202" s="49">
        <v>4.4354589246647135E-3</v>
      </c>
      <c r="O202" s="49">
        <v>6.592434448494537E-3</v>
      </c>
      <c r="P202" s="49">
        <v>7.3526877521562662E-3</v>
      </c>
      <c r="Q202" s="49">
        <v>9.0159384819168999E-3</v>
      </c>
      <c r="R202" s="49">
        <v>6.9712334769449829E-3</v>
      </c>
      <c r="S202" s="49">
        <v>9.4394919428535985E-3</v>
      </c>
      <c r="T202" s="49">
        <v>3.6138078846859318E-3</v>
      </c>
      <c r="U202" s="49">
        <v>6.3123502546919919E-3</v>
      </c>
      <c r="V202" s="49">
        <v>9.5979099500525071E-3</v>
      </c>
      <c r="W202" s="49">
        <v>5.8735122381989901E-3</v>
      </c>
      <c r="X202" s="49">
        <v>5.0103707288089395E-3</v>
      </c>
      <c r="Y202" s="49">
        <v>4.3449135578945168E-3</v>
      </c>
      <c r="Z202" s="49">
        <v>6.2553697184935773E-3</v>
      </c>
      <c r="AA202" s="49">
        <v>6.8237115745591239E-3</v>
      </c>
      <c r="AB202" s="49">
        <v>7.9379260453763534E-3</v>
      </c>
      <c r="AC202" s="49">
        <v>2.7483693665086213E-3</v>
      </c>
      <c r="AD202" s="15"/>
    </row>
    <row r="203" spans="1:30" x14ac:dyDescent="0.3">
      <c r="A203" s="46"/>
      <c r="B203" s="46" t="s">
        <v>206</v>
      </c>
      <c r="C203" s="49">
        <v>0.1626965950818042</v>
      </c>
      <c r="D203" s="49">
        <v>0.13109626623170204</v>
      </c>
      <c r="E203" s="49">
        <v>0.23916819504950479</v>
      </c>
      <c r="F203" s="49">
        <v>0.15479346868381608</v>
      </c>
      <c r="G203" s="49">
        <v>0.20800029152740038</v>
      </c>
      <c r="H203" s="49">
        <v>0.12724978858051844</v>
      </c>
      <c r="I203" s="49">
        <v>0.14827744084788594</v>
      </c>
      <c r="J203" s="49">
        <v>0.14551722418000443</v>
      </c>
      <c r="K203" s="49">
        <v>0.11766218454461841</v>
      </c>
      <c r="L203" s="49">
        <v>0.17371900154534914</v>
      </c>
      <c r="M203" s="49">
        <v>0.11196687123703571</v>
      </c>
      <c r="N203" s="49">
        <v>0.12599020808803368</v>
      </c>
      <c r="O203" s="49">
        <v>0.13241927644257739</v>
      </c>
      <c r="P203" s="49">
        <v>0.11487011188674058</v>
      </c>
      <c r="Q203" s="49">
        <v>0.11670831913312733</v>
      </c>
      <c r="R203" s="49">
        <v>0.2178213998684824</v>
      </c>
      <c r="S203" s="49">
        <v>0.12016236232976817</v>
      </c>
      <c r="T203" s="49">
        <v>0.14679096653005977</v>
      </c>
      <c r="U203" s="49">
        <v>0.10758223700696061</v>
      </c>
      <c r="V203" s="49">
        <v>0.1657308225029282</v>
      </c>
      <c r="W203" s="49">
        <v>0.12234818626194599</v>
      </c>
      <c r="X203" s="49">
        <v>0.18501691930313938</v>
      </c>
      <c r="Y203" s="49">
        <v>0.10860805699514527</v>
      </c>
      <c r="Z203" s="49">
        <v>0.13030246782805119</v>
      </c>
      <c r="AA203" s="49">
        <v>5.0925275195199252E-2</v>
      </c>
      <c r="AB203" s="49">
        <v>9.1008381034736394E-3</v>
      </c>
      <c r="AC203" s="49">
        <v>0.28624951607603277</v>
      </c>
      <c r="AD203" s="15"/>
    </row>
    <row r="204" spans="1:30" x14ac:dyDescent="0.3">
      <c r="A204" s="46"/>
      <c r="B204" s="46" t="s">
        <v>207</v>
      </c>
      <c r="C204" s="49">
        <v>0</v>
      </c>
      <c r="D204" s="49">
        <v>0</v>
      </c>
      <c r="E204" s="49">
        <v>0</v>
      </c>
      <c r="F204" s="49">
        <v>0</v>
      </c>
      <c r="G204" s="49">
        <v>0</v>
      </c>
      <c r="H204" s="49">
        <v>0</v>
      </c>
      <c r="I204" s="49">
        <v>0</v>
      </c>
      <c r="J204" s="49">
        <v>0</v>
      </c>
      <c r="K204" s="49">
        <v>0</v>
      </c>
      <c r="L204" s="49">
        <v>0</v>
      </c>
      <c r="M204" s="49">
        <v>0</v>
      </c>
      <c r="N204" s="49">
        <v>0</v>
      </c>
      <c r="O204" s="49">
        <v>0</v>
      </c>
      <c r="P204" s="49">
        <v>0</v>
      </c>
      <c r="Q204" s="49">
        <v>0</v>
      </c>
      <c r="R204" s="49">
        <v>0</v>
      </c>
      <c r="S204" s="49">
        <v>0</v>
      </c>
      <c r="T204" s="49">
        <v>0</v>
      </c>
      <c r="U204" s="49">
        <v>0</v>
      </c>
      <c r="V204" s="49">
        <v>0</v>
      </c>
      <c r="W204" s="49">
        <v>0</v>
      </c>
      <c r="X204" s="49">
        <v>0</v>
      </c>
      <c r="Y204" s="49">
        <v>0</v>
      </c>
      <c r="Z204" s="49">
        <v>0</v>
      </c>
      <c r="AA204" s="49">
        <v>0</v>
      </c>
      <c r="AB204" s="49">
        <v>0</v>
      </c>
      <c r="AC204" s="49">
        <v>0</v>
      </c>
      <c r="AD204" s="15"/>
    </row>
    <row r="205" spans="1:30" x14ac:dyDescent="0.3">
      <c r="A205" s="46"/>
      <c r="B205" s="46" t="s">
        <v>208</v>
      </c>
      <c r="C205" s="49">
        <v>8.4074838493522847E-2</v>
      </c>
      <c r="D205" s="49">
        <v>7.2940360290157685E-2</v>
      </c>
      <c r="E205" s="49">
        <v>9.6900168790040125E-2</v>
      </c>
      <c r="F205" s="49">
        <v>7.91995412085085E-2</v>
      </c>
      <c r="G205" s="49">
        <v>7.3350678459075919E-2</v>
      </c>
      <c r="H205" s="49">
        <v>8.426286570298451E-2</v>
      </c>
      <c r="I205" s="49">
        <v>7.8971697728025606E-2</v>
      </c>
      <c r="J205" s="49">
        <v>9.1644108987707917E-2</v>
      </c>
      <c r="K205" s="49">
        <v>8.1556381609468237E-2</v>
      </c>
      <c r="L205" s="49">
        <v>7.5632388860092645E-2</v>
      </c>
      <c r="M205" s="49">
        <v>7.7708207344464181E-2</v>
      </c>
      <c r="N205" s="49">
        <v>7.3740069944264783E-2</v>
      </c>
      <c r="O205" s="49">
        <v>8.1917381458864319E-2</v>
      </c>
      <c r="P205" s="49">
        <v>7.6219960425357156E-2</v>
      </c>
      <c r="Q205" s="49">
        <v>8.5404192532583911E-2</v>
      </c>
      <c r="R205" s="49">
        <v>6.987313824182402E-2</v>
      </c>
      <c r="S205" s="49">
        <v>8.3227436019752521E-2</v>
      </c>
      <c r="T205" s="49">
        <v>7.0427469521239974E-2</v>
      </c>
      <c r="U205" s="49">
        <v>8.1430456922674907E-2</v>
      </c>
      <c r="V205" s="49">
        <v>7.9612717838730945E-2</v>
      </c>
      <c r="W205" s="49">
        <v>7.6629394715590618E-2</v>
      </c>
      <c r="X205" s="49">
        <v>7.2607758830443E-2</v>
      </c>
      <c r="Y205" s="49">
        <v>6.8507648625875522E-2</v>
      </c>
      <c r="Z205" s="49">
        <v>8.3453986180072076E-2</v>
      </c>
      <c r="AA205" s="49">
        <v>9.070115859164736E-2</v>
      </c>
      <c r="AB205" s="49">
        <v>0.10289850788887757</v>
      </c>
      <c r="AC205" s="49">
        <v>6.8690270774633036E-2</v>
      </c>
      <c r="AD205" s="15"/>
    </row>
    <row r="206" spans="1:30" x14ac:dyDescent="0.3">
      <c r="A206" s="51"/>
      <c r="B206" s="52" t="s">
        <v>211</v>
      </c>
      <c r="C206" s="53">
        <v>1.0000000000000002</v>
      </c>
      <c r="D206" s="53">
        <v>1</v>
      </c>
      <c r="E206" s="53">
        <v>1</v>
      </c>
      <c r="F206" s="53">
        <v>1</v>
      </c>
      <c r="G206" s="53">
        <v>1</v>
      </c>
      <c r="H206" s="53">
        <v>1</v>
      </c>
      <c r="I206" s="53">
        <v>0.99999999999999989</v>
      </c>
      <c r="J206" s="53">
        <v>1.0000000000000002</v>
      </c>
      <c r="K206" s="53">
        <v>0.99999999999999978</v>
      </c>
      <c r="L206" s="53">
        <v>0.99999999999999989</v>
      </c>
      <c r="M206" s="53">
        <v>1</v>
      </c>
      <c r="N206" s="53">
        <v>1</v>
      </c>
      <c r="O206" s="53">
        <v>1</v>
      </c>
      <c r="P206" s="53">
        <v>1</v>
      </c>
      <c r="Q206" s="53">
        <v>1</v>
      </c>
      <c r="R206" s="53">
        <v>1</v>
      </c>
      <c r="S206" s="53">
        <v>1.0000000000000002</v>
      </c>
      <c r="T206" s="53">
        <v>1</v>
      </c>
      <c r="U206" s="53">
        <v>1</v>
      </c>
      <c r="V206" s="53">
        <v>1</v>
      </c>
      <c r="W206" s="53">
        <v>1.0000000000000002</v>
      </c>
      <c r="X206" s="53">
        <v>0.99999999999999989</v>
      </c>
      <c r="Y206" s="53">
        <v>1.0000000000000002</v>
      </c>
      <c r="Z206" s="53">
        <v>1.0000000000000002</v>
      </c>
      <c r="AA206" s="53">
        <v>0.99999999999999989</v>
      </c>
      <c r="AB206" s="53">
        <v>1</v>
      </c>
      <c r="AC206" s="53">
        <v>1</v>
      </c>
      <c r="AD206" s="15"/>
    </row>
    <row r="207" spans="1:30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spans="1:30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15" spans="1:29" ht="15.6" x14ac:dyDescent="0.3">
      <c r="A215" s="45" t="s">
        <v>235</v>
      </c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spans="1:29" x14ac:dyDescent="0.3">
      <c r="A216" s="47" t="s">
        <v>226</v>
      </c>
      <c r="B216" s="47" t="s">
        <v>233</v>
      </c>
      <c r="C216" s="47" t="s">
        <v>84</v>
      </c>
      <c r="D216" s="47" t="s">
        <v>90</v>
      </c>
      <c r="E216" s="47" t="s">
        <v>95</v>
      </c>
      <c r="F216" s="47" t="s">
        <v>98</v>
      </c>
      <c r="G216" s="47" t="s">
        <v>99</v>
      </c>
      <c r="H216" s="47" t="s">
        <v>100</v>
      </c>
      <c r="I216" s="47" t="s">
        <v>103</v>
      </c>
      <c r="J216" s="47" t="s">
        <v>104</v>
      </c>
      <c r="K216" s="47" t="s">
        <v>106</v>
      </c>
      <c r="L216" s="47" t="s">
        <v>108</v>
      </c>
      <c r="M216" s="47" t="s">
        <v>113</v>
      </c>
      <c r="N216" s="47" t="s">
        <v>114</v>
      </c>
      <c r="O216" s="47" t="s">
        <v>115</v>
      </c>
      <c r="P216" s="47" t="s">
        <v>92</v>
      </c>
      <c r="Q216" s="47" t="s">
        <v>93</v>
      </c>
      <c r="R216" s="47" t="s">
        <v>97</v>
      </c>
      <c r="S216" s="47" t="s">
        <v>102</v>
      </c>
      <c r="T216" s="47" t="s">
        <v>111</v>
      </c>
      <c r="U216" s="47" t="s">
        <v>112</v>
      </c>
      <c r="V216" s="47" t="s">
        <v>96</v>
      </c>
      <c r="W216" s="47" t="s">
        <v>101</v>
      </c>
      <c r="X216" s="47" t="s">
        <v>105</v>
      </c>
      <c r="Y216" s="47" t="s">
        <v>109</v>
      </c>
      <c r="Z216" s="47" t="s">
        <v>110</v>
      </c>
      <c r="AA216" s="47" t="s">
        <v>91</v>
      </c>
      <c r="AB216" s="47" t="s">
        <v>94</v>
      </c>
      <c r="AC216" s="47" t="s">
        <v>107</v>
      </c>
    </row>
    <row r="217" spans="1:29" x14ac:dyDescent="0.3">
      <c r="A217" s="60" t="s">
        <v>227</v>
      </c>
      <c r="B217" s="46" t="s">
        <v>228</v>
      </c>
      <c r="C217" s="62">
        <v>292</v>
      </c>
      <c r="D217" s="63">
        <v>4.5036639360040285</v>
      </c>
      <c r="E217" s="63">
        <v>66.545424955208503</v>
      </c>
      <c r="F217" s="63">
        <v>12.206547657003652</v>
      </c>
      <c r="G217" s="63">
        <v>7.8498485859894576</v>
      </c>
      <c r="H217" s="63">
        <v>5.5910693087846983</v>
      </c>
      <c r="I217" s="63">
        <v>2.6981330608871263</v>
      </c>
      <c r="J217" s="63">
        <v>7.0705636223405346</v>
      </c>
      <c r="K217" s="63">
        <v>10.700094745319726</v>
      </c>
      <c r="L217" s="63">
        <v>5.146408425117345</v>
      </c>
      <c r="M217" s="63">
        <v>5.8599386346720381</v>
      </c>
      <c r="N217" s="63">
        <v>11.843911540546534</v>
      </c>
      <c r="O217" s="63">
        <v>7.8134215566854737</v>
      </c>
      <c r="P217" s="63">
        <v>7.688817017013525</v>
      </c>
      <c r="Q217" s="63">
        <v>41.139368114561577</v>
      </c>
      <c r="R217" s="63">
        <v>11.193462584085903</v>
      </c>
      <c r="S217" s="63">
        <v>12.61219141872728</v>
      </c>
      <c r="T217" s="63">
        <v>10.324901499916336</v>
      </c>
      <c r="U217" s="63">
        <v>9.1902209904658907</v>
      </c>
      <c r="V217" s="63">
        <v>15.314016005661671</v>
      </c>
      <c r="W217" s="63">
        <v>2.0423414488510581</v>
      </c>
      <c r="X217" s="63">
        <v>7.7447174156619347</v>
      </c>
      <c r="Y217" s="63">
        <v>3.830254629073413</v>
      </c>
      <c r="Z217" s="63">
        <v>4.1769082152806787</v>
      </c>
      <c r="AA217" s="63">
        <v>4.8551180316963602</v>
      </c>
      <c r="AB217" s="63">
        <v>10.146187115388139</v>
      </c>
      <c r="AC217" s="63">
        <v>3.9124694850571404</v>
      </c>
    </row>
    <row r="218" spans="1:29" x14ac:dyDescent="0.3">
      <c r="A218" s="60" t="s">
        <v>229</v>
      </c>
      <c r="B218" s="46" t="s">
        <v>230</v>
      </c>
      <c r="C218" s="64">
        <v>1140</v>
      </c>
      <c r="D218" s="63">
        <v>17.58279755837189</v>
      </c>
      <c r="E218" s="63">
        <v>259.80063167444416</v>
      </c>
      <c r="F218" s="63">
        <v>47.65569975679508</v>
      </c>
      <c r="G218" s="63">
        <v>30.646669137082128</v>
      </c>
      <c r="H218" s="63">
        <v>21.828147301419712</v>
      </c>
      <c r="I218" s="63">
        <v>10.533807155518234</v>
      </c>
      <c r="J218" s="63">
        <v>27.604255237904827</v>
      </c>
      <c r="K218" s="63">
        <v>41.774342498850984</v>
      </c>
      <c r="L218" s="63">
        <v>20.09214248162251</v>
      </c>
      <c r="M218" s="63">
        <v>22.877842614815492</v>
      </c>
      <c r="N218" s="63">
        <v>46.239928617202224</v>
      </c>
      <c r="O218" s="63">
        <v>30.504454022676164</v>
      </c>
      <c r="P218" s="63">
        <v>30.017984244504856</v>
      </c>
      <c r="Q218" s="63">
        <v>160.61260154315136</v>
      </c>
      <c r="R218" s="63">
        <v>43.700504609102502</v>
      </c>
      <c r="S218" s="63">
        <v>49.239377456675001</v>
      </c>
      <c r="T218" s="63">
        <v>40.309546951728159</v>
      </c>
      <c r="U218" s="63">
        <v>35.879629894284641</v>
      </c>
      <c r="V218" s="63">
        <v>59.787596734432547</v>
      </c>
      <c r="W218" s="63">
        <v>7.9735248345555005</v>
      </c>
      <c r="X218" s="63">
        <v>30.236225526899336</v>
      </c>
      <c r="Y218" s="63">
        <v>14.953733825834558</v>
      </c>
      <c r="Z218" s="63">
        <v>16.307107415821825</v>
      </c>
      <c r="AA218" s="63">
        <v>18.954912863472092</v>
      </c>
      <c r="AB218" s="63">
        <v>39.611826409392052</v>
      </c>
      <c r="AC218" s="63">
        <v>15.27470963344226</v>
      </c>
    </row>
    <row r="219" spans="1:29" x14ac:dyDescent="0.3">
      <c r="A219" s="60" t="s">
        <v>231</v>
      </c>
      <c r="B219" s="46" t="s">
        <v>232</v>
      </c>
      <c r="C219" s="62">
        <v>10106</v>
      </c>
      <c r="D219" s="63">
        <v>155.86995800430381</v>
      </c>
      <c r="E219" s="63">
        <v>2303.1098102648534</v>
      </c>
      <c r="F219" s="63">
        <v>422.46359801944828</v>
      </c>
      <c r="G219" s="63">
        <v>271.68003359592279</v>
      </c>
      <c r="H219" s="63">
        <v>193.50461107732247</v>
      </c>
      <c r="I219" s="63">
        <v>93.381276415497609</v>
      </c>
      <c r="J219" s="63">
        <v>244.70930125812822</v>
      </c>
      <c r="K219" s="63">
        <v>370.32588183630531</v>
      </c>
      <c r="L219" s="63">
        <v>178.11508063094482</v>
      </c>
      <c r="M219" s="63">
        <v>202.81006795203979</v>
      </c>
      <c r="N219" s="63">
        <v>409.91291105740851</v>
      </c>
      <c r="O219" s="63">
        <v>270.41930908172395</v>
      </c>
      <c r="P219" s="63">
        <v>266.10679717102289</v>
      </c>
      <c r="Q219" s="63">
        <v>1423.8166238553399</v>
      </c>
      <c r="R219" s="63">
        <v>387.40113998209637</v>
      </c>
      <c r="S219" s="63">
        <v>436.5027619097873</v>
      </c>
      <c r="T219" s="63">
        <v>357.34059780189892</v>
      </c>
      <c r="U219" s="63">
        <v>318.06977167687774</v>
      </c>
      <c r="V219" s="63">
        <v>530.01180052471523</v>
      </c>
      <c r="W219" s="63">
        <v>70.684598226331474</v>
      </c>
      <c r="X219" s="63">
        <v>268.04148699547778</v>
      </c>
      <c r="Y219" s="63">
        <v>132.563538634986</v>
      </c>
      <c r="Z219" s="63">
        <v>144.56107679324157</v>
      </c>
      <c r="AA219" s="63">
        <v>168.03363982302542</v>
      </c>
      <c r="AB219" s="63">
        <v>351.15536639764571</v>
      </c>
      <c r="AC219" s="63">
        <v>135.4089610136557</v>
      </c>
    </row>
    <row r="220" spans="1:29" s="15" customFormat="1" x14ac:dyDescent="0.3">
      <c r="A220" s="60" t="s">
        <v>208</v>
      </c>
      <c r="B220" s="46"/>
      <c r="C220" s="77">
        <v>88.551000000000002</v>
      </c>
      <c r="D220" s="77">
        <v>0</v>
      </c>
      <c r="E220" s="77">
        <v>28.462821428571431</v>
      </c>
      <c r="F220" s="77">
        <v>0</v>
      </c>
      <c r="G220" s="77">
        <v>0</v>
      </c>
      <c r="H220" s="77">
        <v>0</v>
      </c>
      <c r="I220" s="77">
        <v>0</v>
      </c>
      <c r="J220" s="77">
        <v>0</v>
      </c>
      <c r="K220" s="77">
        <v>9.4876071428571436</v>
      </c>
      <c r="L220" s="77">
        <v>0</v>
      </c>
      <c r="M220" s="77">
        <v>0</v>
      </c>
      <c r="N220" s="77">
        <v>0</v>
      </c>
      <c r="O220" s="77">
        <v>0</v>
      </c>
      <c r="P220" s="77">
        <v>0</v>
      </c>
      <c r="Q220" s="77">
        <v>0</v>
      </c>
      <c r="R220" s="77">
        <v>0</v>
      </c>
      <c r="S220" s="77">
        <v>0</v>
      </c>
      <c r="T220" s="77">
        <v>0</v>
      </c>
      <c r="U220" s="77">
        <v>15.812678571428572</v>
      </c>
      <c r="V220" s="77">
        <v>0</v>
      </c>
      <c r="W220" s="77">
        <v>0</v>
      </c>
      <c r="X220" s="77">
        <v>34.787892857142857</v>
      </c>
      <c r="Y220" s="77">
        <v>0</v>
      </c>
      <c r="Z220" s="77">
        <v>0</v>
      </c>
      <c r="AA220" s="77">
        <v>0</v>
      </c>
      <c r="AB220" s="77">
        <v>0</v>
      </c>
      <c r="AC220" s="77">
        <v>0</v>
      </c>
    </row>
    <row r="221" spans="1:29" x14ac:dyDescent="0.3">
      <c r="A221" s="52"/>
      <c r="B221" s="52" t="s">
        <v>211</v>
      </c>
      <c r="C221" s="61">
        <f>SUM(C217:C220)</f>
        <v>11626.550999999999</v>
      </c>
      <c r="D221" s="61">
        <f>SUM(D217:D220)</f>
        <v>177.95641949867974</v>
      </c>
      <c r="E221" s="61">
        <f t="shared" ref="E221:AC221" si="24">SUM(E217:E220)</f>
        <v>2657.9186883230773</v>
      </c>
      <c r="F221" s="61">
        <f t="shared" si="24"/>
        <v>482.32584543324703</v>
      </c>
      <c r="G221" s="61">
        <f t="shared" si="24"/>
        <v>310.17655131899437</v>
      </c>
      <c r="H221" s="61">
        <f t="shared" si="24"/>
        <v>220.92382768752688</v>
      </c>
      <c r="I221" s="61">
        <f t="shared" si="24"/>
        <v>106.61321663190297</v>
      </c>
      <c r="J221" s="61">
        <f t="shared" si="24"/>
        <v>279.38412011837357</v>
      </c>
      <c r="K221" s="61">
        <f t="shared" si="24"/>
        <v>432.28792622333316</v>
      </c>
      <c r="L221" s="61">
        <f t="shared" si="24"/>
        <v>203.35363153768466</v>
      </c>
      <c r="M221" s="61">
        <f t="shared" si="24"/>
        <v>231.54784920152733</v>
      </c>
      <c r="N221" s="61">
        <f t="shared" si="24"/>
        <v>467.99675121515725</v>
      </c>
      <c r="O221" s="61">
        <f t="shared" si="24"/>
        <v>308.73718466108562</v>
      </c>
      <c r="P221" s="61">
        <f t="shared" si="24"/>
        <v>303.81359843254126</v>
      </c>
      <c r="Q221" s="61">
        <f t="shared" si="24"/>
        <v>1625.5685935130527</v>
      </c>
      <c r="R221" s="61">
        <f t="shared" si="24"/>
        <v>442.29510717528478</v>
      </c>
      <c r="S221" s="61">
        <f t="shared" si="24"/>
        <v>498.35433078518957</v>
      </c>
      <c r="T221" s="61">
        <f t="shared" si="24"/>
        <v>407.97504625354344</v>
      </c>
      <c r="U221" s="61">
        <f t="shared" si="24"/>
        <v>378.95230113305684</v>
      </c>
      <c r="V221" s="61">
        <f t="shared" si="24"/>
        <v>605.11341326480942</v>
      </c>
      <c r="W221" s="61">
        <f t="shared" si="24"/>
        <v>80.700464509738026</v>
      </c>
      <c r="X221" s="61">
        <f t="shared" si="24"/>
        <v>340.81032279518195</v>
      </c>
      <c r="Y221" s="61">
        <f t="shared" si="24"/>
        <v>151.34752708989396</v>
      </c>
      <c r="Z221" s="61">
        <f t="shared" si="24"/>
        <v>165.04509242434406</v>
      </c>
      <c r="AA221" s="61">
        <f t="shared" si="24"/>
        <v>191.84367071819389</v>
      </c>
      <c r="AB221" s="61">
        <f t="shared" si="24"/>
        <v>400.91337992242592</v>
      </c>
      <c r="AC221" s="61">
        <f t="shared" si="24"/>
        <v>154.59614013215509</v>
      </c>
    </row>
    <row r="227" spans="1:29" ht="15.6" x14ac:dyDescent="0.3">
      <c r="A227" s="68" t="s">
        <v>237</v>
      </c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</row>
    <row r="228" spans="1:29" ht="17.399999999999999" x14ac:dyDescent="0.3">
      <c r="A228" s="71" t="s">
        <v>226</v>
      </c>
      <c r="B228" s="71" t="s">
        <v>238</v>
      </c>
      <c r="C228" s="70" t="s">
        <v>84</v>
      </c>
      <c r="D228" s="70" t="s">
        <v>90</v>
      </c>
      <c r="E228" s="70" t="s">
        <v>95</v>
      </c>
      <c r="F228" s="70" t="s">
        <v>98</v>
      </c>
      <c r="G228" s="70" t="s">
        <v>99</v>
      </c>
      <c r="H228" s="70" t="s">
        <v>100</v>
      </c>
      <c r="I228" s="70" t="s">
        <v>103</v>
      </c>
      <c r="J228" s="70" t="s">
        <v>104</v>
      </c>
      <c r="K228" s="70" t="s">
        <v>106</v>
      </c>
      <c r="L228" s="70" t="s">
        <v>108</v>
      </c>
      <c r="M228" s="70" t="s">
        <v>113</v>
      </c>
      <c r="N228" s="70" t="s">
        <v>114</v>
      </c>
      <c r="O228" s="70" t="s">
        <v>115</v>
      </c>
      <c r="P228" s="70" t="s">
        <v>92</v>
      </c>
      <c r="Q228" s="70" t="s">
        <v>93</v>
      </c>
      <c r="R228" s="70" t="s">
        <v>97</v>
      </c>
      <c r="S228" s="70" t="s">
        <v>102</v>
      </c>
      <c r="T228" s="70" t="s">
        <v>111</v>
      </c>
      <c r="U228" s="70" t="s">
        <v>112</v>
      </c>
      <c r="V228" s="70" t="s">
        <v>96</v>
      </c>
      <c r="W228" s="70" t="s">
        <v>101</v>
      </c>
      <c r="X228" s="70" t="s">
        <v>105</v>
      </c>
      <c r="Y228" s="70" t="s">
        <v>109</v>
      </c>
      <c r="Z228" s="70" t="s">
        <v>110</v>
      </c>
      <c r="AA228" s="70" t="s">
        <v>91</v>
      </c>
      <c r="AB228" s="70" t="s">
        <v>94</v>
      </c>
      <c r="AC228" s="70" t="s">
        <v>107</v>
      </c>
    </row>
    <row r="229" spans="1:29" x14ac:dyDescent="0.3">
      <c r="A229" s="74" t="s">
        <v>227</v>
      </c>
      <c r="B229" s="69" t="s">
        <v>228</v>
      </c>
      <c r="C229" s="80">
        <f>C217/C221</f>
        <v>2.5114928752301521E-2</v>
      </c>
      <c r="D229" s="76">
        <f t="shared" ref="D229:AC229" si="25">D217/D221</f>
        <v>2.5307678973825617E-2</v>
      </c>
      <c r="E229" s="76">
        <f t="shared" si="25"/>
        <v>2.5036666940775776E-2</v>
      </c>
      <c r="F229" s="76">
        <f t="shared" si="25"/>
        <v>2.5307678973825621E-2</v>
      </c>
      <c r="G229" s="76">
        <f t="shared" si="25"/>
        <v>2.5307678973825621E-2</v>
      </c>
      <c r="H229" s="76">
        <f t="shared" si="25"/>
        <v>2.5307678973825621E-2</v>
      </c>
      <c r="I229" s="76">
        <f t="shared" si="25"/>
        <v>2.5307678973825617E-2</v>
      </c>
      <c r="J229" s="76">
        <f t="shared" si="25"/>
        <v>2.5307678973825621E-2</v>
      </c>
      <c r="K229" s="76">
        <f t="shared" si="25"/>
        <v>2.475224056984587E-2</v>
      </c>
      <c r="L229" s="76">
        <f t="shared" si="25"/>
        <v>2.5307678973825621E-2</v>
      </c>
      <c r="M229" s="76">
        <f t="shared" si="25"/>
        <v>2.5307678973825617E-2</v>
      </c>
      <c r="N229" s="76">
        <f t="shared" si="25"/>
        <v>2.5307678973825617E-2</v>
      </c>
      <c r="O229" s="76">
        <f t="shared" si="25"/>
        <v>2.5307678973825617E-2</v>
      </c>
      <c r="P229" s="76">
        <f t="shared" si="25"/>
        <v>2.5307678973825621E-2</v>
      </c>
      <c r="Q229" s="76">
        <f t="shared" si="25"/>
        <v>2.5307678973825624E-2</v>
      </c>
      <c r="R229" s="76">
        <f t="shared" si="25"/>
        <v>2.5307678973825617E-2</v>
      </c>
      <c r="S229" s="76">
        <f t="shared" si="25"/>
        <v>2.5307678973825617E-2</v>
      </c>
      <c r="T229" s="76">
        <f t="shared" si="25"/>
        <v>2.5307678973825621E-2</v>
      </c>
      <c r="U229" s="76">
        <f t="shared" si="25"/>
        <v>2.4251656377299691E-2</v>
      </c>
      <c r="V229" s="76">
        <f t="shared" si="25"/>
        <v>2.5307678973825621E-2</v>
      </c>
      <c r="W229" s="76">
        <f t="shared" si="25"/>
        <v>2.5307678973825624E-2</v>
      </c>
      <c r="X229" s="76">
        <f t="shared" si="25"/>
        <v>2.2724421467469183E-2</v>
      </c>
      <c r="Y229" s="76">
        <f t="shared" si="25"/>
        <v>2.5307678973825621E-2</v>
      </c>
      <c r="Z229" s="76">
        <f t="shared" si="25"/>
        <v>2.5307678973825621E-2</v>
      </c>
      <c r="AA229" s="76">
        <f t="shared" si="25"/>
        <v>2.5307678973825614E-2</v>
      </c>
      <c r="AB229" s="76">
        <f t="shared" si="25"/>
        <v>2.5307678973825617E-2</v>
      </c>
      <c r="AC229" s="76">
        <f t="shared" si="25"/>
        <v>2.5307678973825621E-2</v>
      </c>
    </row>
    <row r="230" spans="1:29" x14ac:dyDescent="0.3">
      <c r="A230" s="74" t="s">
        <v>229</v>
      </c>
      <c r="B230" s="69" t="s">
        <v>230</v>
      </c>
      <c r="C230" s="80">
        <f>C218/C221</f>
        <v>9.8051434169944301E-2</v>
      </c>
      <c r="D230" s="76">
        <f t="shared" ref="D230:AC230" si="26">D218/D221</f>
        <v>9.8803952158086308E-2</v>
      </c>
      <c r="E230" s="76">
        <f t="shared" si="26"/>
        <v>9.7745891481110916E-2</v>
      </c>
      <c r="F230" s="76">
        <f t="shared" si="26"/>
        <v>9.8803952158086322E-2</v>
      </c>
      <c r="G230" s="76">
        <f t="shared" si="26"/>
        <v>9.8803952158086322E-2</v>
      </c>
      <c r="H230" s="76">
        <f t="shared" si="26"/>
        <v>9.8803952158086322E-2</v>
      </c>
      <c r="I230" s="76">
        <f t="shared" si="26"/>
        <v>9.8803952158086322E-2</v>
      </c>
      <c r="J230" s="76">
        <f t="shared" si="26"/>
        <v>9.8803952158086322E-2</v>
      </c>
      <c r="K230" s="76">
        <f t="shared" si="26"/>
        <v>9.663545975898731E-2</v>
      </c>
      <c r="L230" s="76">
        <f t="shared" si="26"/>
        <v>9.8803952158086322E-2</v>
      </c>
      <c r="M230" s="76">
        <f>M218/M221</f>
        <v>9.8803952158086322E-2</v>
      </c>
      <c r="N230" s="76">
        <f t="shared" si="26"/>
        <v>9.8803952158086322E-2</v>
      </c>
      <c r="O230" s="76">
        <f t="shared" si="26"/>
        <v>9.8803952158086322E-2</v>
      </c>
      <c r="P230" s="76">
        <f t="shared" si="26"/>
        <v>9.8803952158086322E-2</v>
      </c>
      <c r="Q230" s="76">
        <f t="shared" si="26"/>
        <v>9.8803952158086336E-2</v>
      </c>
      <c r="R230" s="76">
        <f t="shared" si="26"/>
        <v>9.8803952158086322E-2</v>
      </c>
      <c r="S230" s="76">
        <f t="shared" si="26"/>
        <v>9.8803952158086336E-2</v>
      </c>
      <c r="T230" s="76">
        <f t="shared" si="26"/>
        <v>9.8803952158086322E-2</v>
      </c>
      <c r="U230" s="76">
        <f t="shared" si="26"/>
        <v>9.4681124212745368E-2</v>
      </c>
      <c r="V230" s="76">
        <f t="shared" si="26"/>
        <v>9.8803952158086322E-2</v>
      </c>
      <c r="W230" s="76">
        <f t="shared" si="26"/>
        <v>9.8803952158086336E-2</v>
      </c>
      <c r="X230" s="76">
        <f t="shared" si="26"/>
        <v>8.8718631756557781E-2</v>
      </c>
      <c r="Y230" s="76">
        <f t="shared" si="26"/>
        <v>9.8803952158086336E-2</v>
      </c>
      <c r="Z230" s="76">
        <f t="shared" si="26"/>
        <v>9.8803952158086322E-2</v>
      </c>
      <c r="AA230" s="76">
        <f t="shared" si="26"/>
        <v>9.8803952158086308E-2</v>
      </c>
      <c r="AB230" s="76">
        <f t="shared" si="26"/>
        <v>9.8803952158086308E-2</v>
      </c>
      <c r="AC230" s="76">
        <f t="shared" si="26"/>
        <v>9.8803952158086322E-2</v>
      </c>
    </row>
    <row r="231" spans="1:29" x14ac:dyDescent="0.3">
      <c r="A231" s="74" t="s">
        <v>231</v>
      </c>
      <c r="B231" s="69" t="s">
        <v>232</v>
      </c>
      <c r="C231" s="80">
        <f>C219/C221</f>
        <v>0.86921736291355889</v>
      </c>
      <c r="D231" s="76">
        <f t="shared" ref="D231:AC231" si="27">D219/D221</f>
        <v>0.87588836886808807</v>
      </c>
      <c r="E231" s="76">
        <f t="shared" si="27"/>
        <v>0.86650875377904113</v>
      </c>
      <c r="F231" s="76">
        <f t="shared" si="27"/>
        <v>0.87588836886808807</v>
      </c>
      <c r="G231" s="76">
        <f>G219/G221</f>
        <v>0.87588836886808807</v>
      </c>
      <c r="H231" s="76">
        <f t="shared" si="27"/>
        <v>0.87588836886808807</v>
      </c>
      <c r="I231" s="76">
        <f t="shared" si="27"/>
        <v>0.87588836886808807</v>
      </c>
      <c r="J231" s="76">
        <f t="shared" si="27"/>
        <v>0.87588836886808807</v>
      </c>
      <c r="K231" s="76">
        <f t="shared" si="27"/>
        <v>0.85666487396870683</v>
      </c>
      <c r="L231" s="76">
        <f t="shared" si="27"/>
        <v>0.87588836886808807</v>
      </c>
      <c r="M231" s="76">
        <f t="shared" si="27"/>
        <v>0.87588836886808796</v>
      </c>
      <c r="N231" s="76">
        <f t="shared" si="27"/>
        <v>0.87588836886808807</v>
      </c>
      <c r="O231" s="76">
        <f t="shared" si="27"/>
        <v>0.87588836886808796</v>
      </c>
      <c r="P231" s="76">
        <f t="shared" si="27"/>
        <v>0.87588836886808807</v>
      </c>
      <c r="Q231" s="76">
        <f t="shared" si="27"/>
        <v>0.87588836886808807</v>
      </c>
      <c r="R231" s="76">
        <f t="shared" si="27"/>
        <v>0.87588836886808807</v>
      </c>
      <c r="S231" s="76">
        <f t="shared" si="27"/>
        <v>0.87588836886808807</v>
      </c>
      <c r="T231" s="76">
        <f t="shared" si="27"/>
        <v>0.87588836886808796</v>
      </c>
      <c r="U231" s="76">
        <f t="shared" si="27"/>
        <v>0.83933986078421474</v>
      </c>
      <c r="V231" s="76">
        <f t="shared" si="27"/>
        <v>0.87588836886808807</v>
      </c>
      <c r="W231" s="76">
        <f t="shared" si="27"/>
        <v>0.87588836886808807</v>
      </c>
      <c r="X231" s="76">
        <f>X219/X221</f>
        <v>0.78648288818576562</v>
      </c>
      <c r="Y231" s="76">
        <f t="shared" si="27"/>
        <v>0.87588836886808819</v>
      </c>
      <c r="Z231" s="76">
        <f t="shared" si="27"/>
        <v>0.87588836886808807</v>
      </c>
      <c r="AA231" s="76">
        <f t="shared" si="27"/>
        <v>0.87588836886808796</v>
      </c>
      <c r="AB231" s="76">
        <f t="shared" si="27"/>
        <v>0.87588836886808807</v>
      </c>
      <c r="AC231" s="76">
        <f t="shared" si="27"/>
        <v>0.87588836886808819</v>
      </c>
    </row>
    <row r="232" spans="1:29" x14ac:dyDescent="0.3">
      <c r="A232" s="74" t="s">
        <v>158</v>
      </c>
      <c r="B232" s="69" t="s">
        <v>239</v>
      </c>
      <c r="C232" s="80">
        <f>C220/C221</f>
        <v>7.616274164195384E-3</v>
      </c>
      <c r="D232" s="76">
        <f t="shared" ref="D232:AC232" si="28">D220/D221</f>
        <v>0</v>
      </c>
      <c r="E232" s="76">
        <f t="shared" si="28"/>
        <v>1.070868779907224E-2</v>
      </c>
      <c r="F232" s="76">
        <f t="shared" si="28"/>
        <v>0</v>
      </c>
      <c r="G232" s="76">
        <f t="shared" si="28"/>
        <v>0</v>
      </c>
      <c r="H232" s="76">
        <f t="shared" si="28"/>
        <v>0</v>
      </c>
      <c r="I232" s="76">
        <f t="shared" si="28"/>
        <v>0</v>
      </c>
      <c r="J232" s="76">
        <f t="shared" si="28"/>
        <v>0</v>
      </c>
      <c r="K232" s="76">
        <f t="shared" si="28"/>
        <v>2.1947425702460069E-2</v>
      </c>
      <c r="L232" s="76">
        <f t="shared" si="28"/>
        <v>0</v>
      </c>
      <c r="M232" s="76">
        <f t="shared" si="28"/>
        <v>0</v>
      </c>
      <c r="N232" s="76">
        <f t="shared" si="28"/>
        <v>0</v>
      </c>
      <c r="O232" s="76">
        <f t="shared" si="28"/>
        <v>0</v>
      </c>
      <c r="P232" s="76">
        <f t="shared" si="28"/>
        <v>0</v>
      </c>
      <c r="Q232" s="76">
        <f t="shared" si="28"/>
        <v>0</v>
      </c>
      <c r="R232" s="76">
        <f t="shared" si="28"/>
        <v>0</v>
      </c>
      <c r="S232" s="76">
        <f t="shared" si="28"/>
        <v>0</v>
      </c>
      <c r="T232" s="76">
        <f t="shared" si="28"/>
        <v>0</v>
      </c>
      <c r="U232" s="76">
        <f t="shared" si="28"/>
        <v>4.1727358625740237E-2</v>
      </c>
      <c r="V232" s="76">
        <f t="shared" si="28"/>
        <v>0</v>
      </c>
      <c r="W232" s="76">
        <f t="shared" si="28"/>
        <v>0</v>
      </c>
      <c r="X232" s="76">
        <f t="shared" si="28"/>
        <v>0.10207405859020728</v>
      </c>
      <c r="Y232" s="76">
        <f t="shared" si="28"/>
        <v>0</v>
      </c>
      <c r="Z232" s="76">
        <f t="shared" si="28"/>
        <v>0</v>
      </c>
      <c r="AA232" s="76">
        <f t="shared" si="28"/>
        <v>0</v>
      </c>
      <c r="AB232" s="76">
        <f t="shared" si="28"/>
        <v>0</v>
      </c>
      <c r="AC232" s="76">
        <f t="shared" si="28"/>
        <v>0</v>
      </c>
    </row>
    <row r="233" spans="1:29" x14ac:dyDescent="0.3">
      <c r="A233" s="72"/>
      <c r="B233" s="72" t="s">
        <v>211</v>
      </c>
      <c r="C233" s="73">
        <f>SUM(C229:C232)</f>
        <v>1</v>
      </c>
      <c r="D233" s="73">
        <f t="shared" ref="D233:AC233" si="29">SUM(D229:D232)</f>
        <v>1</v>
      </c>
      <c r="E233" s="73">
        <f t="shared" si="29"/>
        <v>1</v>
      </c>
      <c r="F233" s="73">
        <f t="shared" si="29"/>
        <v>1</v>
      </c>
      <c r="G233" s="73">
        <f t="shared" si="29"/>
        <v>1</v>
      </c>
      <c r="H233" s="73">
        <f t="shared" si="29"/>
        <v>1</v>
      </c>
      <c r="I233" s="73">
        <f t="shared" si="29"/>
        <v>1</v>
      </c>
      <c r="J233" s="73">
        <f t="shared" si="29"/>
        <v>1</v>
      </c>
      <c r="K233" s="73">
        <f t="shared" si="29"/>
        <v>1</v>
      </c>
      <c r="L233" s="73">
        <f t="shared" si="29"/>
        <v>1</v>
      </c>
      <c r="M233" s="73">
        <f t="shared" si="29"/>
        <v>0.99999999999999989</v>
      </c>
      <c r="N233" s="73">
        <f t="shared" si="29"/>
        <v>1</v>
      </c>
      <c r="O233" s="73">
        <f t="shared" si="29"/>
        <v>0.99999999999999989</v>
      </c>
      <c r="P233" s="73">
        <f t="shared" si="29"/>
        <v>1</v>
      </c>
      <c r="Q233" s="73">
        <f t="shared" si="29"/>
        <v>1</v>
      </c>
      <c r="R233" s="73">
        <f t="shared" si="29"/>
        <v>1</v>
      </c>
      <c r="S233" s="73">
        <f t="shared" si="29"/>
        <v>1</v>
      </c>
      <c r="T233" s="73">
        <f t="shared" si="29"/>
        <v>0.99999999999999989</v>
      </c>
      <c r="U233" s="73">
        <f t="shared" si="29"/>
        <v>1</v>
      </c>
      <c r="V233" s="73">
        <f t="shared" si="29"/>
        <v>1</v>
      </c>
      <c r="W233" s="73">
        <f t="shared" si="29"/>
        <v>1</v>
      </c>
      <c r="X233" s="73">
        <f t="shared" si="29"/>
        <v>0.99999999999999978</v>
      </c>
      <c r="Y233" s="73">
        <f t="shared" si="29"/>
        <v>1.0000000000000002</v>
      </c>
      <c r="Z233" s="73">
        <f t="shared" si="29"/>
        <v>1</v>
      </c>
      <c r="AA233" s="73">
        <f t="shared" si="29"/>
        <v>0.99999999999999989</v>
      </c>
      <c r="AB233" s="73">
        <f t="shared" si="29"/>
        <v>1</v>
      </c>
      <c r="AC233" s="73">
        <f t="shared" si="29"/>
        <v>1.0000000000000002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2021-02-03T10:53:54Z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935691475868225</vt:r8>
  </property>
</Properties>
</file>