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-updates\SuppXLS\"/>
    </mc:Choice>
  </mc:AlternateContent>
  <xr:revisionPtr revIDLastSave="0" documentId="13_ncr:1_{84630258-1D84-4E05-939F-2A0729952A5A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15" r:id="rId1"/>
    <sheet name="INS" sheetId="2" r:id="rId2"/>
    <sheet name="UPD" sheetId="11" r:id="rId3"/>
    <sheet name="Tax Rate" sheetId="16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1" l="1"/>
  <c r="F26" i="11"/>
  <c r="F25" i="11"/>
  <c r="F24" i="11"/>
  <c r="F23" i="11"/>
  <c r="F22" i="11"/>
  <c r="F21" i="11"/>
  <c r="F20" i="11"/>
  <c r="C87" i="16"/>
  <c r="C94" i="16"/>
  <c r="C93" i="16"/>
  <c r="C92" i="16"/>
  <c r="C91" i="16"/>
  <c r="C90" i="16"/>
  <c r="C89" i="16"/>
  <c r="D73" i="16"/>
  <c r="C88" i="16" s="1"/>
  <c r="D74" i="16"/>
  <c r="D75" i="16"/>
  <c r="D76" i="16"/>
  <c r="D77" i="16"/>
  <c r="D78" i="16"/>
  <c r="D79" i="16"/>
  <c r="D72" i="16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<sst xmlns="http://schemas.openxmlformats.org/spreadsheetml/2006/main" count="216" uniqueCount="171">
  <si>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</si>
  <si>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</si>
  <si>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</si>
  <si>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</si>
  <si>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</si>
  <si>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</si>
  <si>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</si>
  <si>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</si>
  <si>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</si>
  <si>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</si>
  <si>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</si>
  <si>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</si>
  <si>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</si>
  <si>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</si>
  <si>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</si>
  <si>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</si>
  <si>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</si>
  <si>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</si>
  <si>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</si>
  <si>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</si>
  <si>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</si>
  <si>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</si>
  <si>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</si>
  <si>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</si>
  <si>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</si>
  <si>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</si>
  <si>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</si>
  <si>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</si>
  <si>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</si>
  <si>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</si>
  <si>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</si>
  <si>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</si>
  <si>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</si>
  <si>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</si>
  <si>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</si>
  <si>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</si>
  <si>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</si>
  <si>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</si>
  <si>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</si>
  <si>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</si>
  <si>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</si>
  <si>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</si>
  <si>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</si>
  <si>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</si>
  <si>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</si>
  <si>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</si>
  <si>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</si>
  <si>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</si>
  <si>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</si>
  <si>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</si>
  <si>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</si>
  <si>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</si>
  <si>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</si>
  <si>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</si>
  <si>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</si>
  <si>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</si>
  <si>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</si>
  <si>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</si>
  <si>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</si>
  <si>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</si>
  <si>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</si>
  <si>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</si>
  <si>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</si>
  <si>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</si>
  <si>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</si>
  <si>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</si>
  <si>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</si>
  <si>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</si>
  <si>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</si>
  <si>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</si>
  <si>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</si>
  <si>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*1.14</t>
  </si>
  <si>
    <t>T-CAR-ICE*</t>
  </si>
  <si>
    <t>T-CAR-*</t>
  </si>
  <si>
    <t>T-CAR-PHEV*</t>
  </si>
  <si>
    <t>https://www.seai.ie/business-and-public-sector/ev-for-business/grants-and-supports/</t>
  </si>
  <si>
    <t>https://www.revenue.ie/en/importing-vehicles-duty-free-allowances/guide-to-vrt/calculating-vrt/electric-and-hybrid-vehicles.aspx</t>
  </si>
  <si>
    <t>* Source:</t>
  </si>
  <si>
    <t>FIXOM</t>
  </si>
  <si>
    <t>Band</t>
  </si>
  <si>
    <t>CO2 emissions g/km</t>
  </si>
  <si>
    <t>Annual payment (€)</t>
  </si>
  <si>
    <t>A0</t>
  </si>
  <si>
    <t>A1</t>
  </si>
  <si>
    <t>1-80g</t>
  </si>
  <si>
    <t>A2</t>
  </si>
  <si>
    <t>81-100g</t>
  </si>
  <si>
    <t>A3</t>
  </si>
  <si>
    <t>101-110g</t>
  </si>
  <si>
    <t>A4</t>
  </si>
  <si>
    <t>111-120g</t>
  </si>
  <si>
    <t>B1</t>
  </si>
  <si>
    <t>121-130g</t>
  </si>
  <si>
    <t>B2</t>
  </si>
  <si>
    <t>131- 140g</t>
  </si>
  <si>
    <t>C</t>
  </si>
  <si>
    <t>141-155g</t>
  </si>
  <si>
    <t>D</t>
  </si>
  <si>
    <t>156-170g</t>
  </si>
  <si>
    <t>E</t>
  </si>
  <si>
    <t>171-190g</t>
  </si>
  <si>
    <t>F</t>
  </si>
  <si>
    <t>191- 225g</t>
  </si>
  <si>
    <t>G</t>
  </si>
  <si>
    <t>more than 225g</t>
  </si>
  <si>
    <t>Motor Tax rate</t>
  </si>
  <si>
    <t>https://www.gov.ie/en/publication/41c9cc-motor-tax-rates/</t>
  </si>
  <si>
    <t>Engine Capacity (cc)</t>
  </si>
  <si>
    <t>Electric vehicles</t>
  </si>
  <si>
    <t>Not over 1,000</t>
  </si>
  <si>
    <t>1,001-1,100</t>
  </si>
  <si>
    <t>1,101-1,200</t>
  </si>
  <si>
    <t>1,201-1,300</t>
  </si>
  <si>
    <t>1,301-1,400</t>
  </si>
  <si>
    <t>1,401-1,500</t>
  </si>
  <si>
    <t>1,501-1,600</t>
  </si>
  <si>
    <t>1,601-1,700</t>
  </si>
  <si>
    <t>1,701-1,800</t>
  </si>
  <si>
    <t>1,801-1,900</t>
  </si>
  <si>
    <t>1,901-2,000</t>
  </si>
  <si>
    <t>2,001-2,100</t>
  </si>
  <si>
    <t>2,101-2,200</t>
  </si>
  <si>
    <t>2,201-2,300</t>
  </si>
  <si>
    <t>2,301-2,400</t>
  </si>
  <si>
    <t>2,401-2,500</t>
  </si>
  <si>
    <t>2,501-2,600</t>
  </si>
  <si>
    <t>2,601-2,700</t>
  </si>
  <si>
    <t>2,701-2,800</t>
  </si>
  <si>
    <t>2,801-2,900</t>
  </si>
  <si>
    <t>2,901-3,000</t>
  </si>
  <si>
    <t>3,001 or more</t>
  </si>
  <si>
    <t>Unladen Weight (kg)</t>
  </si>
  <si>
    <t>Annual payment(€)</t>
  </si>
  <si>
    <t>Not over 3,000</t>
  </si>
  <si>
    <t>3,001 to 4,000</t>
  </si>
  <si>
    <t>4,001 to 12,000</t>
  </si>
  <si>
    <t>12,001 or more</t>
  </si>
  <si>
    <t>Goods vehicles</t>
  </si>
  <si>
    <t>Type of Vehicle</t>
  </si>
  <si>
    <t>Electrical</t>
  </si>
  <si>
    <t>Not over 75cc</t>
  </si>
  <si>
    <t>76cc to 200cc</t>
  </si>
  <si>
    <t>201cc or over</t>
  </si>
  <si>
    <t>Motor</t>
  </si>
  <si>
    <t>Cars</t>
  </si>
  <si>
    <t>Engine Capacity cc</t>
  </si>
  <si>
    <t>All engine capacities</t>
  </si>
  <si>
    <t>Up to 1000 cc</t>
  </si>
  <si>
    <t>1001 - 1200 cc</t>
  </si>
  <si>
    <t>1201 - 1400 cc</t>
  </si>
  <si>
    <t>1401 - 1600 cc</t>
  </si>
  <si>
    <t>1601 - 1800 cc</t>
  </si>
  <si>
    <t>1801 - 2000 cc</t>
  </si>
  <si>
    <t>Over 2000 cc</t>
  </si>
  <si>
    <t>VALUE</t>
  </si>
  <si>
    <t>Source: CSO, Table THA18</t>
  </si>
  <si>
    <t>Number of private cars</t>
  </si>
  <si>
    <t>Share</t>
  </si>
  <si>
    <t>Average</t>
  </si>
  <si>
    <t>Average motar tax rate for cars (Euro/year)</t>
  </si>
  <si>
    <t>T-MOT-ICE*</t>
  </si>
  <si>
    <t>T-MOT-EV*</t>
  </si>
  <si>
    <t>T-LGT*</t>
  </si>
  <si>
    <t>T-MGT*</t>
  </si>
  <si>
    <t>T-HGT*</t>
  </si>
  <si>
    <t>~TFM_INS</t>
  </si>
  <si>
    <t>VRT rebate</t>
  </si>
  <si>
    <t>Road Tax Rates</t>
  </si>
  <si>
    <t>T-CAR-BEV*</t>
  </si>
  <si>
    <t>Vehicle Registration Tax (VRT)</t>
  </si>
  <si>
    <t>* VRT is calculated as a percentage of the open market selling price (OMSP) of the vehicle. The average value is 14%.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</si>
</sst>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%"/>
    <numFmt numFmtId="167" formatCode="_-* #,##0.00_-;\-* #,##0.00_-;_-* &quot;-&quot;??_-;_-@_-"/>
    <numFmt numFmtId="168" formatCode="???,???.00"/>
    <numFmt numFmtId="169" formatCode="#,##0.0000"/>
  </numFmts>
  <fonts count="2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7" fillId="0" borderId="0"/>
    <xf numFmtId="49" fontId="19" fillId="0" borderId="10" applyNumberFormat="0" applyFont="0" applyFill="0" applyBorder="0" applyProtection="0">
      <alignment horizontal="left" vertical="center" indent="5"/>
    </xf>
    <xf numFmtId="4" fontId="20" fillId="0" borderId="3" applyFill="0" applyBorder="0" applyProtection="0">
      <alignment horizontal="right" vertical="center"/>
    </xf>
    <xf numFmtId="167" fontId="17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7" fillId="0" borderId="0"/>
    <xf numFmtId="0" fontId="17" fillId="0" borderId="0"/>
    <xf numFmtId="0" fontId="5" fillId="0" borderId="0"/>
    <xf numFmtId="168" fontId="22" fillId="0" borderId="0" applyNumberFormat="0" applyProtection="0">
      <alignment horizontal="center" vertical="center"/>
    </xf>
    <xf numFmtId="0" fontId="18" fillId="0" borderId="0"/>
    <xf numFmtId="0" fontId="25" fillId="0" borderId="0"/>
    <xf numFmtId="4" fontId="19" fillId="0" borderId="4" applyFill="0" applyBorder="0" applyProtection="0">
      <alignment horizontal="right" vertical="center"/>
    </xf>
    <xf numFmtId="0" fontId="19" fillId="0" borderId="4" applyNumberFormat="0" applyFill="0" applyAlignment="0" applyProtection="0"/>
    <xf numFmtId="0" fontId="23" fillId="10" borderId="0" applyNumberFormat="0" applyFont="0" applyBorder="0" applyAlignment="0" applyProtection="0"/>
    <xf numFmtId="169" fontId="19" fillId="11" borderId="4" applyNumberFormat="0" applyFont="0" applyBorder="0" applyAlignment="0" applyProtection="0">
      <alignment horizontal="right" vertical="center"/>
    </xf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4" fillId="0" borderId="11">
      <alignment horizontal="center"/>
      <protection hidden="1"/>
    </xf>
    <xf numFmtId="0" fontId="27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1" fillId="6" borderId="7" xfId="0" applyFont="1" applyFill="1" applyBorder="1" applyAlignment="1">
      <alignment vertical="top" wrapText="1"/>
    </xf>
    <xf numFmtId="0" fontId="12" fillId="0" borderId="0" xfId="0" applyFont="1"/>
    <xf numFmtId="0" fontId="13" fillId="7" borderId="6" xfId="0" applyFont="1" applyFill="1" applyBorder="1" applyAlignment="1">
      <alignment vertical="top" wrapText="1"/>
    </xf>
    <xf numFmtId="0" fontId="9" fillId="7" borderId="6" xfId="0" applyFont="1" applyFill="1" applyBorder="1" applyAlignment="1">
      <alignment vertical="top" wrapText="1"/>
    </xf>
    <xf numFmtId="0" fontId="9" fillId="7" borderId="0" xfId="0" applyFont="1" applyFill="1" applyBorder="1" applyAlignment="1">
      <alignment vertical="top" wrapText="1"/>
    </xf>
    <xf numFmtId="0" fontId="9" fillId="7" borderId="7" xfId="0" applyFont="1" applyFill="1" applyBorder="1" applyAlignment="1">
      <alignment vertical="top" wrapText="1"/>
    </xf>
    <xf numFmtId="0" fontId="14" fillId="8" borderId="8" xfId="0" applyFont="1" applyFill="1" applyBorder="1"/>
    <xf numFmtId="0" fontId="14" fillId="8" borderId="9" xfId="0" applyFont="1" applyFill="1" applyBorder="1"/>
    <xf numFmtId="0" fontId="16" fillId="9" borderId="8" xfId="0" applyFont="1" applyFill="1" applyBorder="1"/>
    <xf numFmtId="0" fontId="15" fillId="0" borderId="8" xfId="0" applyFont="1" applyFill="1" applyBorder="1"/>
    <xf numFmtId="1" fontId="15" fillId="0" borderId="9" xfId="0" applyNumberFormat="1" applyFont="1" applyFill="1" applyBorder="1"/>
    <xf numFmtId="0" fontId="15" fillId="0" borderId="9" xfId="0" applyFont="1" applyFill="1" applyBorder="1"/>
    <xf numFmtId="166" fontId="0" fillId="0" borderId="0" xfId="1" applyNumberFormat="1" applyFont="1" applyFill="1"/>
    <xf numFmtId="166" fontId="15" fillId="0" borderId="9" xfId="1" applyNumberFormat="1" applyFont="1" applyFill="1" applyBorder="1"/>
    <xf numFmtId="1" fontId="16" fillId="9" borderId="9" xfId="0" applyNumberFormat="1" applyFont="1" applyFill="1" applyBorder="1"/>
    <xf numFmtId="165" fontId="0" fillId="0" borderId="0" xfId="0" applyNumberFormat="1" applyAlignment="1">
      <alignment horizontal="left"/>
    </xf>
    <xf numFmtId="165" fontId="0" fillId="0" borderId="2" xfId="0" applyNumberFormat="1" applyBorder="1" applyAlignment="1">
      <alignment horizontal="left"/>
    </xf>
    <xf numFmtId="0" fontId="1" fillId="2" borderId="12" xfId="0" applyFont="1" applyFill="1" applyBorder="1"/>
    <xf numFmtId="0" fontId="0" fillId="0" borderId="2" xfId="0" applyBorder="1"/>
    <xf numFmtId="0" fontId="1" fillId="3" borderId="12" xfId="0" applyFont="1" applyFill="1" applyBorder="1"/>
    <xf numFmtId="0" fontId="2" fillId="2" borderId="12" xfId="0" applyFont="1" applyFill="1" applyBorder="1"/>
    <xf numFmtId="2" fontId="0" fillId="0" borderId="2" xfId="0" applyNumberFormat="1" applyBorder="1" applyAlignment="1">
      <alignment horizontal="left"/>
    </xf>
    <xf numFmtId="0" fontId="27" fillId="0" borderId="0" xfId="23"/>
  </cellXfs>
  <cellStyles count="24">
    <cellStyle name="5x indented GHG Textfiels" xfId="4" xr:uid="{5F614CE9-C529-4323-B893-6D57470EC2CB}"/>
    <cellStyle name="Bold GHG Numbers (0.00)" xfId="5" xr:uid="{68EF4BBB-3F5E-4C7B-A333-BF2B223F0AF2}"/>
    <cellStyle name="Comma 2" xfId="7" xr:uid="{45EC7F75-5971-4A67-99AE-46A786A4824E}"/>
    <cellStyle name="Comma 3" xfId="6" xr:uid="{0331CDB1-DECC-41EC-B3B5-481D8EACFB12}"/>
    <cellStyle name="Comma 4" xfId="2" xr:uid="{4112398A-E0AE-44FA-840D-DDB0ECD5CBA7}"/>
    <cellStyle name="Headline" xfId="8" xr:uid="{F2DBD301-D93A-447C-B722-3FCEB410498B}"/>
    <cellStyle name="Hyperlink" xfId="23" builtinId="8"/>
    <cellStyle name="Normal" xfId="0" builtinId="0"/>
    <cellStyle name="Normal 2" xfId="9" xr:uid="{6BB3809B-0473-4301-9DED-844B16EBF49C}"/>
    <cellStyle name="Normal 3" xfId="10" xr:uid="{D7E8D459-B7E0-46E9-A91C-56BEF2B349C4}"/>
    <cellStyle name="Normal 4" xfId="11" xr:uid="{705C4985-72DF-4B7B-B10A-44F5C39E93A4}"/>
    <cellStyle name="Normal 5" xfId="12" xr:uid="{9BF633D5-75DD-479D-8E44-A798DD7761EB}"/>
    <cellStyle name="Normal 6" xfId="13" xr:uid="{D9D2F9CA-BE05-4718-A5D3-63A1935E4B13}"/>
    <cellStyle name="Normal 7" xfId="14" xr:uid="{4A3BD780-B7E2-4620-A3B8-6D7B9E1827CF}"/>
    <cellStyle name="Normal 8" xfId="3" xr:uid="{9CC4C1C2-B822-43DD-AB50-FD4B95F81E3C}"/>
    <cellStyle name="Normal GHG Numbers (0.00)" xfId="15" xr:uid="{4315B456-6133-4E7F-BC4E-BBFBBC638BBD}"/>
    <cellStyle name="Normal GHG whole table" xfId="16" xr:uid="{DF8CE107-6695-4608-ABF3-0494C7C964D1}"/>
    <cellStyle name="Normal GHG-Shade" xfId="17" xr:uid="{BD5DD806-3F9F-4E18-99B5-069CE81720E5}"/>
    <cellStyle name="Pattern" xfId="18" xr:uid="{AC0EDCCE-B1F9-45AB-869D-CA5D006518BB}"/>
    <cellStyle name="Percent" xfId="1" builtinId="5"/>
    <cellStyle name="Percent 2" xfId="20" xr:uid="{547E6AB8-D3E5-4C0F-805D-1937ED9F3A63}"/>
    <cellStyle name="Percent 3" xfId="19" xr:uid="{23D222AE-343A-457F-A1FD-B43B57A84710}"/>
    <cellStyle name="Standard_FI00EU01" xfId="21" xr:uid="{903D7139-E6CF-4740-91F4-72E0B651DE19}"/>
    <cellStyle name="Year" xfId="22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venue.ie/en/importing-vehicles-duty-free-allowances/guide-to-vrt/calculating-vrt/electric-and-hybrid-vehicles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revenue.ie/en/importing-vehicles-duty-free-allowances/guide-to-vrt/calculating-vrt/electric-and-hybrid-vehicles.aspx" TargetMode="External"/><Relationship Id="rId1" Type="http://schemas.openxmlformats.org/officeDocument/2006/relationships/hyperlink" Target="https://www.seai.ie/business-and-public-sector/ev-for-business/grants-and-sup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35</v>
      </c>
      <c r="C5" s="9" t="s">
        <v>36</v>
      </c>
      <c r="D5" s="9" t="s">
        <v>37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39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40</v>
      </c>
      <c r="B10" s="10" t="s">
        <v>41</v>
      </c>
    </row>
    <row r="11" spans="1:30" x14ac:dyDescent="0.3">
      <c r="A11" s="11" t="s">
        <v>42</v>
      </c>
      <c r="B11" s="11" t="s">
        <v>34</v>
      </c>
    </row>
    <row r="12" spans="1:30" x14ac:dyDescent="0.3">
      <c r="A12" s="12" t="s">
        <v>43</v>
      </c>
      <c r="B12" s="12" t="s">
        <v>33</v>
      </c>
    </row>
    <row r="13" spans="1:30" x14ac:dyDescent="0.3">
      <c r="A13" s="12" t="s">
        <v>44</v>
      </c>
      <c r="B13" s="12" t="s">
        <v>32</v>
      </c>
    </row>
    <row r="14" spans="1:30" x14ac:dyDescent="0.3">
      <c r="A14" s="12" t="s">
        <v>45</v>
      </c>
      <c r="B14" s="12" t="s">
        <v>31</v>
      </c>
    </row>
    <row r="15" spans="1:30" x14ac:dyDescent="0.3">
      <c r="A15" s="12" t="s">
        <v>46</v>
      </c>
      <c r="B15" s="12" t="s">
        <v>30</v>
      </c>
    </row>
    <row r="16" spans="1:30" x14ac:dyDescent="0.3">
      <c r="A16" s="12" t="s">
        <v>47</v>
      </c>
      <c r="B16" s="12" t="s">
        <v>29</v>
      </c>
    </row>
    <row r="17" spans="1:2" x14ac:dyDescent="0.3">
      <c r="A17" s="12" t="s">
        <v>48</v>
      </c>
      <c r="B17" s="12" t="s">
        <v>28</v>
      </c>
    </row>
    <row r="18" spans="1:2" x14ac:dyDescent="0.3">
      <c r="A18" s="12" t="s">
        <v>49</v>
      </c>
      <c r="B18" s="12" t="s">
        <v>27</v>
      </c>
    </row>
    <row r="19" spans="1:2" x14ac:dyDescent="0.3">
      <c r="A19" s="12" t="s">
        <v>50</v>
      </c>
      <c r="B19" s="12" t="s">
        <v>26</v>
      </c>
    </row>
    <row r="20" spans="1:2" x14ac:dyDescent="0.3">
      <c r="A20" s="12" t="s">
        <v>51</v>
      </c>
      <c r="B20" s="12" t="s">
        <v>25</v>
      </c>
    </row>
    <row r="21" spans="1:2" x14ac:dyDescent="0.3">
      <c r="A21" s="12" t="s">
        <v>52</v>
      </c>
      <c r="B21" s="12" t="s">
        <v>24</v>
      </c>
    </row>
    <row r="22" spans="1:2" x14ac:dyDescent="0.3">
      <c r="A22" s="12" t="s">
        <v>53</v>
      </c>
      <c r="B22" s="12" t="s">
        <v>23</v>
      </c>
    </row>
    <row r="23" spans="1:2" x14ac:dyDescent="0.3">
      <c r="A23" s="12" t="s">
        <v>54</v>
      </c>
      <c r="B23" s="12" t="s">
        <v>22</v>
      </c>
    </row>
    <row r="24" spans="1:2" x14ac:dyDescent="0.3">
      <c r="A24" s="12" t="s">
        <v>55</v>
      </c>
      <c r="B24" s="12" t="s">
        <v>21</v>
      </c>
    </row>
    <row r="25" spans="1:2" x14ac:dyDescent="0.3">
      <c r="A25" s="12" t="s">
        <v>56</v>
      </c>
      <c r="B25" s="12" t="s">
        <v>20</v>
      </c>
    </row>
    <row r="26" spans="1:2" x14ac:dyDescent="0.3">
      <c r="A26" s="12" t="s">
        <v>57</v>
      </c>
      <c r="B26" s="12" t="s">
        <v>19</v>
      </c>
    </row>
    <row r="27" spans="1:2" x14ac:dyDescent="0.3">
      <c r="A27" s="12" t="s">
        <v>58</v>
      </c>
      <c r="B27" s="12" t="s">
        <v>18</v>
      </c>
    </row>
    <row r="28" spans="1:2" x14ac:dyDescent="0.3">
      <c r="A28" s="12" t="s">
        <v>59</v>
      </c>
      <c r="B28" s="12" t="s">
        <v>17</v>
      </c>
    </row>
    <row r="29" spans="1:2" x14ac:dyDescent="0.3">
      <c r="A29" s="12" t="s">
        <v>60</v>
      </c>
      <c r="B29" s="12" t="s">
        <v>16</v>
      </c>
    </row>
    <row r="30" spans="1:2" x14ac:dyDescent="0.3">
      <c r="A30" s="12" t="s">
        <v>61</v>
      </c>
      <c r="B30" s="12" t="s">
        <v>15</v>
      </c>
    </row>
    <row r="31" spans="1:2" x14ac:dyDescent="0.3">
      <c r="A31" s="12" t="s">
        <v>62</v>
      </c>
      <c r="B31" s="12" t="s">
        <v>14</v>
      </c>
    </row>
    <row r="32" spans="1:2" x14ac:dyDescent="0.3">
      <c r="A32" s="12" t="s">
        <v>63</v>
      </c>
      <c r="B32" s="12" t="s">
        <v>13</v>
      </c>
    </row>
    <row r="33" spans="1:2" x14ac:dyDescent="0.3">
      <c r="A33" s="12" t="s">
        <v>64</v>
      </c>
      <c r="B33" s="12" t="s">
        <v>12</v>
      </c>
    </row>
    <row r="34" spans="1:2" x14ac:dyDescent="0.3">
      <c r="A34" s="12" t="s">
        <v>65</v>
      </c>
      <c r="B34" s="12" t="s">
        <v>11</v>
      </c>
    </row>
    <row r="35" spans="1:2" x14ac:dyDescent="0.3">
      <c r="A35" s="12" t="s">
        <v>66</v>
      </c>
      <c r="B35" s="12" t="s">
        <v>10</v>
      </c>
    </row>
    <row r="36" spans="1:2" x14ac:dyDescent="0.3">
      <c r="A36" s="12" t="s">
        <v>67</v>
      </c>
      <c r="B36" s="12" t="s">
        <v>9</v>
      </c>
    </row>
    <row r="37" spans="1:2" x14ac:dyDescent="0.3">
      <c r="A37" s="13" t="s">
        <v>68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P10"/>
  <sheetViews>
    <sheetView zoomScale="85" zoomScaleNormal="85" workbookViewId="0">
      <selection activeCell="B17" sqref="B1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>
    <row r="1" spans="2:9" ht="15.6" x14ac:dyDescent="0.3">
      <c r="B1" s="21" t="s">
        <v>169</v>
      </c>
      <c r="C1" s="22"/>
      <c r="D1" s="22"/>
    </row>
    <row r="2" spans="2:9" s="14" customFormat="1" ht="15.6" x14ac:dyDescent="0.3">
      <c r="B2" s="21"/>
      <c r="C2" s="22"/>
      <c r="D2" s="22"/>
    </row>
    <row r="3" spans="2:9" x14ac:dyDescent="0.3">
      <c r="B3" s="1" t="s">
        <v>165</v>
      </c>
      <c r="C3" s="14"/>
      <c r="D3" s="14"/>
      <c r="E3" s="14"/>
      <c r="F3" s="14"/>
      <c r="G3" s="2"/>
      <c r="H3" s="3"/>
      <c r="I3" s="3"/>
    </row>
    <row r="4" spans="2:9" x14ac:dyDescent="0.3">
      <c r="B4" s="43" t="s">
        <v>5</v>
      </c>
      <c r="C4" s="43" t="s">
        <v>4</v>
      </c>
      <c r="D4" s="43" t="s">
        <v>3</v>
      </c>
      <c r="E4" s="43" t="s">
        <v>0</v>
      </c>
      <c r="F4" s="45" t="s">
        <v>6</v>
      </c>
      <c r="G4" s="46" t="s">
        <v>2</v>
      </c>
      <c r="H4" s="46" t="s">
        <v>1</v>
      </c>
      <c r="I4" s="46" t="s">
        <v>7</v>
      </c>
    </row>
    <row r="5" spans="2:9" x14ac:dyDescent="0.3">
      <c r="B5" s="44"/>
      <c r="C5" s="44"/>
      <c r="D5" s="44" t="s">
        <v>69</v>
      </c>
      <c r="E5" s="44">
        <v>2018</v>
      </c>
      <c r="F5" s="47" t="s">
        <v>71</v>
      </c>
      <c r="G5" s="44"/>
      <c r="H5" s="44" t="s">
        <v>73</v>
      </c>
      <c r="I5" s="44" t="s">
        <v>70</v>
      </c>
    </row>
    <row r="9" spans="2:9" x14ac:dyDescent="0.3">
      <c r="B9" t="s">
        <v>170</v>
      </c>
    </row>
    <row r="10" spans="2:9" x14ac:dyDescent="0.3">
      <c r="B10" s="48" t="s">
        <v>76</v>
      </c>
    </row>
  </sheetData>
  <phoneticPr fontId="26" type="noConversion"/>
  <hyperlinks>
    <hyperlink ref="B10" r:id="rId1" xr:uid="{0D236EF8-9F91-4DE7-ABE4-EA7CDDB433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L29"/>
  <sheetViews>
    <sheetView tabSelected="1" workbookViewId="0">
      <selection activeCell="B11" sqref="B1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0.2187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21.77734375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2" spans="1:9" ht="15.6" x14ac:dyDescent="0.3">
      <c r="A2" s="21" t="s">
        <v>166</v>
      </c>
    </row>
    <row r="3" spans="1:9" s="14" customFormat="1" x14ac:dyDescent="0.3"/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D6" s="14" t="s">
        <v>69</v>
      </c>
      <c r="F6" s="15">
        <v>-2.5</v>
      </c>
      <c r="H6" t="s">
        <v>74</v>
      </c>
      <c r="I6" s="14" t="s">
        <v>70</v>
      </c>
    </row>
    <row r="7" spans="1:9" x14ac:dyDescent="0.3">
      <c r="B7" s="16"/>
      <c r="C7" s="16"/>
      <c r="D7" s="16" t="s">
        <v>69</v>
      </c>
      <c r="E7" s="16"/>
      <c r="F7" s="17">
        <v>-5</v>
      </c>
      <c r="G7" s="16"/>
      <c r="H7" s="16" t="s">
        <v>168</v>
      </c>
      <c r="I7" s="16" t="s">
        <v>70</v>
      </c>
    </row>
    <row r="8" spans="1:9" s="14" customFormat="1" x14ac:dyDescent="0.3">
      <c r="B8" s="18"/>
      <c r="C8" s="18"/>
      <c r="D8" s="18"/>
      <c r="E8" s="18"/>
      <c r="F8" s="19"/>
      <c r="G8" s="18"/>
      <c r="H8" s="18"/>
      <c r="I8" s="18"/>
    </row>
    <row r="9" spans="1:9" x14ac:dyDescent="0.3">
      <c r="B9" t="s">
        <v>77</v>
      </c>
      <c r="I9" s="14"/>
    </row>
    <row r="10" spans="1:9" x14ac:dyDescent="0.3">
      <c r="B10" s="48" t="s">
        <v>75</v>
      </c>
    </row>
    <row r="11" spans="1:9" x14ac:dyDescent="0.3">
      <c r="B11" s="48" t="s">
        <v>76</v>
      </c>
    </row>
    <row r="12" spans="1:9" s="14" customFormat="1" x14ac:dyDescent="0.3"/>
    <row r="13" spans="1:9" s="14" customFormat="1" x14ac:dyDescent="0.3"/>
    <row r="14" spans="1:9" s="14" customFormat="1" x14ac:dyDescent="0.3"/>
    <row r="16" spans="1:9" ht="15.6" x14ac:dyDescent="0.3">
      <c r="B16" s="21" t="s">
        <v>167</v>
      </c>
    </row>
    <row r="18" spans="2:12" x14ac:dyDescent="0.3">
      <c r="B18" s="1" t="s">
        <v>8</v>
      </c>
      <c r="C18" s="14"/>
      <c r="D18" s="14"/>
      <c r="E18" s="14"/>
      <c r="F18" s="14"/>
      <c r="G18" s="2"/>
      <c r="H18" s="3"/>
      <c r="I18" s="3"/>
    </row>
    <row r="19" spans="2:12" ht="15" thickBot="1" x14ac:dyDescent="0.35">
      <c r="B19" s="4" t="s">
        <v>5</v>
      </c>
      <c r="C19" s="4" t="s">
        <v>4</v>
      </c>
      <c r="D19" s="4" t="s">
        <v>3</v>
      </c>
      <c r="E19" s="4" t="s">
        <v>0</v>
      </c>
      <c r="F19" s="5" t="s">
        <v>6</v>
      </c>
      <c r="G19" s="6" t="s">
        <v>2</v>
      </c>
      <c r="H19" s="6" t="s">
        <v>1</v>
      </c>
      <c r="I19" s="6" t="s">
        <v>7</v>
      </c>
    </row>
    <row r="20" spans="2:12" x14ac:dyDescent="0.3">
      <c r="B20" s="14"/>
      <c r="C20" s="14"/>
      <c r="D20" s="14" t="s">
        <v>78</v>
      </c>
      <c r="E20" s="14"/>
      <c r="F20" s="41">
        <f>'Tax Rate'!C87/1000</f>
        <v>0.51367084945951402</v>
      </c>
      <c r="G20" s="14"/>
      <c r="H20" s="14" t="s">
        <v>72</v>
      </c>
      <c r="I20" s="14"/>
    </row>
    <row r="21" spans="2:12" x14ac:dyDescent="0.3">
      <c r="B21" s="14"/>
      <c r="C21" s="14"/>
      <c r="D21" s="14" t="s">
        <v>78</v>
      </c>
      <c r="E21" s="14"/>
      <c r="F21" s="41">
        <f>170/1000</f>
        <v>0.17</v>
      </c>
      <c r="G21" s="14"/>
      <c r="H21" s="14" t="s">
        <v>74</v>
      </c>
      <c r="I21" s="14"/>
    </row>
    <row r="22" spans="2:12" x14ac:dyDescent="0.3">
      <c r="B22" s="14"/>
      <c r="C22" s="14"/>
      <c r="D22" s="14" t="s">
        <v>78</v>
      </c>
      <c r="E22" s="14"/>
      <c r="F22" s="41">
        <f>'Tax Rate'!C23/1000</f>
        <v>0.12</v>
      </c>
      <c r="G22" s="14"/>
      <c r="H22" s="14" t="s">
        <v>168</v>
      </c>
      <c r="I22" s="14"/>
      <c r="J22" s="14"/>
    </row>
    <row r="23" spans="2:12" ht="14.4" customHeight="1" x14ac:dyDescent="0.3">
      <c r="B23" s="14"/>
      <c r="C23" s="14"/>
      <c r="D23" s="14" t="s">
        <v>78</v>
      </c>
      <c r="E23" s="14"/>
      <c r="F23" s="15">
        <f>'Tax Rate'!C63/1000</f>
        <v>6.7000000000000004E-2</v>
      </c>
      <c r="G23" s="14"/>
      <c r="H23" s="14" t="s">
        <v>160</v>
      </c>
      <c r="I23" s="14"/>
      <c r="J23" s="14"/>
      <c r="L23" s="20"/>
    </row>
    <row r="24" spans="2:12" x14ac:dyDescent="0.3">
      <c r="B24" s="14"/>
      <c r="D24" s="14" t="s">
        <v>78</v>
      </c>
      <c r="E24" s="14"/>
      <c r="F24" s="15">
        <f>'Tax Rate'!C61/1000</f>
        <v>3.5000000000000003E-2</v>
      </c>
      <c r="G24" s="14"/>
      <c r="H24" s="14" t="s">
        <v>161</v>
      </c>
      <c r="I24" s="14"/>
      <c r="J24" s="14"/>
    </row>
    <row r="25" spans="2:12" x14ac:dyDescent="0.3">
      <c r="D25" s="14" t="s">
        <v>78</v>
      </c>
      <c r="F25" s="15">
        <f>'Tax Rate'!C52/1000</f>
        <v>0.33300000000000002</v>
      </c>
      <c r="H25" t="s">
        <v>162</v>
      </c>
      <c r="I25" s="14"/>
    </row>
    <row r="26" spans="2:12" x14ac:dyDescent="0.3">
      <c r="D26" s="14" t="s">
        <v>78</v>
      </c>
      <c r="F26" s="41">
        <f>AVERAGE('Tax Rate'!C53:C54)/1000</f>
        <v>0.46</v>
      </c>
      <c r="H26" s="14" t="s">
        <v>163</v>
      </c>
    </row>
    <row r="27" spans="2:12" x14ac:dyDescent="0.3">
      <c r="B27" s="16"/>
      <c r="C27" s="16"/>
      <c r="D27" s="16" t="s">
        <v>78</v>
      </c>
      <c r="E27" s="16"/>
      <c r="F27" s="42">
        <f>'Tax Rate'!C55/1000</f>
        <v>0.9</v>
      </c>
      <c r="G27" s="16"/>
      <c r="H27" s="16" t="s">
        <v>164</v>
      </c>
      <c r="I27" s="16"/>
    </row>
    <row r="28" spans="2:12" x14ac:dyDescent="0.3">
      <c r="F28" s="15"/>
    </row>
    <row r="29" spans="2:12" x14ac:dyDescent="0.3">
      <c r="F29" s="15"/>
    </row>
  </sheetData>
  <hyperlinks>
    <hyperlink ref="B10" r:id="rId1" xr:uid="{BBBFE748-C362-49F8-B337-9A991ACB5D33}"/>
    <hyperlink ref="B11" r:id="rId2" xr:uid="{C20F8075-E654-4FDB-BFEA-8239099C992C}"/>
  </hyperlinks>
  <pageMargins left="0.7" right="0.7" top="0.75" bottom="0.75" header="0.3" footer="0.3"/>
  <pageSetup orientation="portrait" horizontalDpi="0" verticalDpi="0" r:id="rId3"/>
  <ignoredErrors>
    <ignoredError sqref="F2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FABB-07B7-4021-89BF-7BC43BCE1B04}">
  <dimension ref="B1:G95"/>
  <sheetViews>
    <sheetView topLeftCell="A4" workbookViewId="0">
      <selection activeCell="D97" sqref="D97"/>
    </sheetView>
  </sheetViews>
  <sheetFormatPr defaultRowHeight="14.4" x14ac:dyDescent="0.3"/>
  <cols>
    <col min="2" max="2" width="22.109375" customWidth="1"/>
    <col min="3" max="3" width="21.6640625" customWidth="1"/>
    <col min="4" max="4" width="19.6640625" customWidth="1"/>
  </cols>
  <sheetData>
    <row r="1" spans="2:4" ht="18" x14ac:dyDescent="0.35">
      <c r="B1" s="27" t="s">
        <v>105</v>
      </c>
    </row>
    <row r="3" spans="2:4" ht="18.600000000000001" thickBot="1" x14ac:dyDescent="0.4">
      <c r="B3" s="27" t="s">
        <v>144</v>
      </c>
    </row>
    <row r="4" spans="2:4" ht="19.8" customHeight="1" x14ac:dyDescent="0.3">
      <c r="B4" s="26" t="s">
        <v>79</v>
      </c>
      <c r="C4" s="26" t="s">
        <v>80</v>
      </c>
      <c r="D4" s="26" t="s">
        <v>81</v>
      </c>
    </row>
    <row r="5" spans="2:4" ht="15" thickBot="1" x14ac:dyDescent="0.35">
      <c r="B5" s="25" t="s">
        <v>82</v>
      </c>
      <c r="C5" s="25">
        <v>0</v>
      </c>
      <c r="D5" s="25">
        <v>120</v>
      </c>
    </row>
    <row r="6" spans="2:4" ht="15" thickBot="1" x14ac:dyDescent="0.35">
      <c r="B6" s="23" t="s">
        <v>83</v>
      </c>
      <c r="C6" s="23" t="s">
        <v>84</v>
      </c>
      <c r="D6" s="23">
        <v>170</v>
      </c>
    </row>
    <row r="7" spans="2:4" ht="15" thickBot="1" x14ac:dyDescent="0.35">
      <c r="B7" s="23" t="s">
        <v>85</v>
      </c>
      <c r="C7" s="23" t="s">
        <v>86</v>
      </c>
      <c r="D7" s="23">
        <v>180</v>
      </c>
    </row>
    <row r="8" spans="2:4" ht="15" thickBot="1" x14ac:dyDescent="0.35">
      <c r="B8" s="23" t="s">
        <v>87</v>
      </c>
      <c r="C8" s="23" t="s">
        <v>88</v>
      </c>
      <c r="D8" s="23">
        <v>190</v>
      </c>
    </row>
    <row r="9" spans="2:4" ht="15" thickBot="1" x14ac:dyDescent="0.35">
      <c r="B9" s="23" t="s">
        <v>89</v>
      </c>
      <c r="C9" s="23" t="s">
        <v>90</v>
      </c>
      <c r="D9" s="23">
        <v>200</v>
      </c>
    </row>
    <row r="10" spans="2:4" ht="15" thickBot="1" x14ac:dyDescent="0.35">
      <c r="B10" s="23" t="s">
        <v>91</v>
      </c>
      <c r="C10" s="23" t="s">
        <v>92</v>
      </c>
      <c r="D10" s="23">
        <v>270</v>
      </c>
    </row>
    <row r="11" spans="2:4" ht="15" thickBot="1" x14ac:dyDescent="0.35">
      <c r="B11" s="23" t="s">
        <v>93</v>
      </c>
      <c r="C11" s="23" t="s">
        <v>94</v>
      </c>
      <c r="D11" s="23">
        <v>280</v>
      </c>
    </row>
    <row r="12" spans="2:4" ht="15" thickBot="1" x14ac:dyDescent="0.35">
      <c r="B12" s="23" t="s">
        <v>95</v>
      </c>
      <c r="C12" s="23" t="s">
        <v>96</v>
      </c>
      <c r="D12" s="23">
        <v>390</v>
      </c>
    </row>
    <row r="13" spans="2:4" ht="15" thickBot="1" x14ac:dyDescent="0.35">
      <c r="B13" s="23" t="s">
        <v>97</v>
      </c>
      <c r="C13" s="23" t="s">
        <v>98</v>
      </c>
      <c r="D13" s="23">
        <v>570</v>
      </c>
    </row>
    <row r="14" spans="2:4" ht="15" thickBot="1" x14ac:dyDescent="0.35">
      <c r="B14" s="23" t="s">
        <v>99</v>
      </c>
      <c r="C14" s="23" t="s">
        <v>100</v>
      </c>
      <c r="D14" s="23">
        <v>750</v>
      </c>
    </row>
    <row r="15" spans="2:4" ht="15" thickBot="1" x14ac:dyDescent="0.35">
      <c r="B15" s="23" t="s">
        <v>101</v>
      </c>
      <c r="C15" s="23" t="s">
        <v>102</v>
      </c>
      <c r="D15" s="23">
        <v>1200</v>
      </c>
    </row>
    <row r="16" spans="2:4" ht="17.399999999999999" customHeight="1" x14ac:dyDescent="0.3">
      <c r="B16" s="24" t="s">
        <v>103</v>
      </c>
      <c r="C16" s="24" t="s">
        <v>104</v>
      </c>
      <c r="D16" s="24">
        <v>2350</v>
      </c>
    </row>
    <row r="17" spans="2:5" x14ac:dyDescent="0.3">
      <c r="B17" t="s">
        <v>106</v>
      </c>
    </row>
    <row r="21" spans="2:5" ht="18.600000000000001" thickBot="1" x14ac:dyDescent="0.4">
      <c r="B21" s="27" t="s">
        <v>144</v>
      </c>
      <c r="D21" s="14"/>
      <c r="E21" s="14"/>
    </row>
    <row r="22" spans="2:5" x14ac:dyDescent="0.3">
      <c r="B22" s="26" t="s">
        <v>107</v>
      </c>
      <c r="C22" s="26" t="s">
        <v>81</v>
      </c>
      <c r="D22" s="14"/>
      <c r="E22" s="14"/>
    </row>
    <row r="23" spans="2:5" ht="15" thickBot="1" x14ac:dyDescent="0.35">
      <c r="B23" s="30" t="s">
        <v>108</v>
      </c>
      <c r="C23" s="30">
        <v>120</v>
      </c>
      <c r="D23" s="14"/>
      <c r="E23" s="14"/>
    </row>
    <row r="24" spans="2:5" ht="15" thickBot="1" x14ac:dyDescent="0.35">
      <c r="B24" s="29" t="s">
        <v>109</v>
      </c>
      <c r="C24" s="29">
        <v>199</v>
      </c>
      <c r="D24" s="14"/>
      <c r="E24" s="14"/>
    </row>
    <row r="25" spans="2:5" ht="15" thickBot="1" x14ac:dyDescent="0.35">
      <c r="B25" s="29" t="s">
        <v>110</v>
      </c>
      <c r="C25" s="29">
        <v>299</v>
      </c>
      <c r="D25" s="14"/>
      <c r="E25" s="14"/>
    </row>
    <row r="26" spans="2:5" ht="15" thickBot="1" x14ac:dyDescent="0.35">
      <c r="B26" s="29" t="s">
        <v>111</v>
      </c>
      <c r="C26" s="29">
        <v>330</v>
      </c>
      <c r="D26" s="14"/>
      <c r="E26" s="14"/>
    </row>
    <row r="27" spans="2:5" ht="15" thickBot="1" x14ac:dyDescent="0.35">
      <c r="B27" s="29" t="s">
        <v>112</v>
      </c>
      <c r="C27" s="29">
        <v>358</v>
      </c>
      <c r="D27" s="14"/>
      <c r="E27" s="14"/>
    </row>
    <row r="28" spans="2:5" ht="15" thickBot="1" x14ac:dyDescent="0.35">
      <c r="B28" s="29" t="s">
        <v>113</v>
      </c>
      <c r="C28" s="29">
        <v>385</v>
      </c>
      <c r="D28" s="14"/>
      <c r="E28" s="14"/>
    </row>
    <row r="29" spans="2:5" ht="15" thickBot="1" x14ac:dyDescent="0.35">
      <c r="B29" s="29" t="s">
        <v>114</v>
      </c>
      <c r="C29" s="29">
        <v>413</v>
      </c>
      <c r="D29" s="14"/>
      <c r="E29" s="14"/>
    </row>
    <row r="30" spans="2:5" ht="15" thickBot="1" x14ac:dyDescent="0.35">
      <c r="B30" s="29" t="s">
        <v>115</v>
      </c>
      <c r="C30" s="29">
        <v>514</v>
      </c>
      <c r="D30" s="14"/>
      <c r="E30" s="14"/>
    </row>
    <row r="31" spans="2:5" ht="15" thickBot="1" x14ac:dyDescent="0.35">
      <c r="B31" s="29" t="s">
        <v>116</v>
      </c>
      <c r="C31" s="29">
        <v>544</v>
      </c>
      <c r="D31" s="14"/>
      <c r="E31" s="14"/>
    </row>
    <row r="32" spans="2:5" ht="15" thickBot="1" x14ac:dyDescent="0.35">
      <c r="B32" s="29" t="s">
        <v>117</v>
      </c>
      <c r="C32" s="29">
        <v>636</v>
      </c>
      <c r="D32" s="14"/>
      <c r="E32" s="14"/>
    </row>
    <row r="33" spans="2:5" ht="15" thickBot="1" x14ac:dyDescent="0.35">
      <c r="B33" s="29" t="s">
        <v>118</v>
      </c>
      <c r="C33" s="29">
        <v>673</v>
      </c>
      <c r="D33" s="14"/>
      <c r="E33" s="14"/>
    </row>
    <row r="34" spans="2:5" ht="15" thickBot="1" x14ac:dyDescent="0.35">
      <c r="B34" s="29" t="s">
        <v>119</v>
      </c>
      <c r="C34" s="29">
        <v>710</v>
      </c>
      <c r="D34" s="14"/>
      <c r="E34" s="14"/>
    </row>
    <row r="35" spans="2:5" ht="15" thickBot="1" x14ac:dyDescent="0.35">
      <c r="B35" s="29" t="s">
        <v>120</v>
      </c>
      <c r="C35" s="29">
        <v>906</v>
      </c>
      <c r="D35" s="14"/>
      <c r="E35" s="14"/>
    </row>
    <row r="36" spans="2:5" ht="15" thickBot="1" x14ac:dyDescent="0.35">
      <c r="B36" s="29" t="s">
        <v>121</v>
      </c>
      <c r="C36" s="29">
        <v>951</v>
      </c>
      <c r="D36" s="14"/>
      <c r="E36" s="14"/>
    </row>
    <row r="37" spans="2:5" ht="15" thickBot="1" x14ac:dyDescent="0.35">
      <c r="B37" s="29" t="s">
        <v>122</v>
      </c>
      <c r="C37" s="29">
        <v>994</v>
      </c>
      <c r="D37" s="14"/>
      <c r="E37" s="14"/>
    </row>
    <row r="38" spans="2:5" ht="15" thickBot="1" x14ac:dyDescent="0.35">
      <c r="B38" s="29" t="s">
        <v>123</v>
      </c>
      <c r="C38" s="29">
        <v>1034</v>
      </c>
      <c r="D38" s="14"/>
      <c r="E38" s="14"/>
    </row>
    <row r="39" spans="2:5" ht="15" thickBot="1" x14ac:dyDescent="0.35">
      <c r="B39" s="29" t="s">
        <v>124</v>
      </c>
      <c r="C39" s="29">
        <v>1080</v>
      </c>
      <c r="D39" s="14"/>
      <c r="E39" s="14"/>
    </row>
    <row r="40" spans="2:5" ht="15" thickBot="1" x14ac:dyDescent="0.35">
      <c r="B40" s="29" t="s">
        <v>125</v>
      </c>
      <c r="C40" s="29">
        <v>1294</v>
      </c>
      <c r="D40" s="14"/>
      <c r="E40" s="14"/>
    </row>
    <row r="41" spans="2:5" ht="15" thickBot="1" x14ac:dyDescent="0.35">
      <c r="B41" s="29" t="s">
        <v>126</v>
      </c>
      <c r="C41" s="29">
        <v>1345</v>
      </c>
      <c r="D41" s="14"/>
      <c r="E41" s="14"/>
    </row>
    <row r="42" spans="2:5" ht="15" thickBot="1" x14ac:dyDescent="0.35">
      <c r="B42" s="29" t="s">
        <v>127</v>
      </c>
      <c r="C42" s="29">
        <v>1391</v>
      </c>
      <c r="D42" s="14"/>
      <c r="E42" s="14"/>
    </row>
    <row r="43" spans="2:5" ht="15" thickBot="1" x14ac:dyDescent="0.35">
      <c r="B43" s="29" t="s">
        <v>128</v>
      </c>
      <c r="C43" s="29">
        <v>1443</v>
      </c>
      <c r="D43" s="14"/>
      <c r="E43" s="14"/>
    </row>
    <row r="44" spans="2:5" ht="15" thickBot="1" x14ac:dyDescent="0.35">
      <c r="B44" s="29" t="s">
        <v>129</v>
      </c>
      <c r="C44" s="29">
        <v>1494</v>
      </c>
      <c r="D44" s="14"/>
      <c r="E44" s="14"/>
    </row>
    <row r="45" spans="2:5" x14ac:dyDescent="0.3">
      <c r="B45" s="31" t="s">
        <v>130</v>
      </c>
      <c r="C45" s="31">
        <v>1809</v>
      </c>
      <c r="D45" s="14"/>
      <c r="E45" s="14"/>
    </row>
    <row r="46" spans="2:5" x14ac:dyDescent="0.3">
      <c r="B46" t="s">
        <v>106</v>
      </c>
      <c r="D46" s="14"/>
      <c r="E46" s="14"/>
    </row>
    <row r="49" spans="2:7" ht="15" thickBot="1" x14ac:dyDescent="0.35"/>
    <row r="50" spans="2:7" ht="15" thickBot="1" x14ac:dyDescent="0.35">
      <c r="B50" s="28" t="s">
        <v>137</v>
      </c>
      <c r="D50" s="14"/>
      <c r="E50" s="14"/>
      <c r="F50" s="14"/>
      <c r="G50" s="14"/>
    </row>
    <row r="51" spans="2:7" x14ac:dyDescent="0.3">
      <c r="B51" s="26" t="s">
        <v>131</v>
      </c>
      <c r="C51" s="26" t="s">
        <v>132</v>
      </c>
      <c r="D51" s="14"/>
      <c r="E51" s="14"/>
      <c r="F51" s="14"/>
      <c r="G51" s="14"/>
    </row>
    <row r="52" spans="2:7" ht="15" thickBot="1" x14ac:dyDescent="0.35">
      <c r="B52" s="30" t="s">
        <v>133</v>
      </c>
      <c r="C52" s="30">
        <v>333</v>
      </c>
      <c r="D52" s="14"/>
      <c r="E52" s="14"/>
      <c r="F52" s="14"/>
      <c r="G52" s="14"/>
    </row>
    <row r="53" spans="2:7" ht="15" thickBot="1" x14ac:dyDescent="0.35">
      <c r="B53" s="29" t="s">
        <v>134</v>
      </c>
      <c r="C53" s="29">
        <v>420</v>
      </c>
      <c r="D53" s="14"/>
      <c r="E53" s="14"/>
      <c r="F53" s="14"/>
      <c r="G53" s="14"/>
    </row>
    <row r="54" spans="2:7" ht="15" thickBot="1" x14ac:dyDescent="0.35">
      <c r="B54" s="29" t="s">
        <v>135</v>
      </c>
      <c r="C54" s="29">
        <v>500</v>
      </c>
      <c r="D54" s="14"/>
      <c r="E54" s="14"/>
      <c r="F54" s="14"/>
      <c r="G54" s="14"/>
    </row>
    <row r="55" spans="2:7" x14ac:dyDescent="0.3">
      <c r="B55" s="31" t="s">
        <v>136</v>
      </c>
      <c r="C55" s="31">
        <v>900</v>
      </c>
      <c r="D55" s="14"/>
      <c r="E55" s="14"/>
      <c r="F55" s="14"/>
      <c r="G55" s="14"/>
    </row>
    <row r="56" spans="2:7" x14ac:dyDescent="0.3">
      <c r="D56" s="14"/>
      <c r="E56" s="14"/>
      <c r="F56" s="14"/>
      <c r="G56" s="14"/>
    </row>
    <row r="57" spans="2:7" x14ac:dyDescent="0.3">
      <c r="D57" s="14"/>
    </row>
    <row r="58" spans="2:7" ht="15" thickBot="1" x14ac:dyDescent="0.35">
      <c r="D58" s="14"/>
    </row>
    <row r="59" spans="2:7" ht="15" thickBot="1" x14ac:dyDescent="0.35">
      <c r="B59" s="26" t="s">
        <v>143</v>
      </c>
      <c r="C59" s="26"/>
      <c r="D59" s="14"/>
    </row>
    <row r="60" spans="2:7" x14ac:dyDescent="0.3">
      <c r="B60" s="26" t="s">
        <v>138</v>
      </c>
      <c r="C60" s="26" t="s">
        <v>81</v>
      </c>
      <c r="D60" s="14"/>
    </row>
    <row r="61" spans="2:7" ht="15" thickBot="1" x14ac:dyDescent="0.35">
      <c r="B61" s="25" t="s">
        <v>139</v>
      </c>
      <c r="C61" s="25">
        <v>35</v>
      </c>
      <c r="D61" s="14"/>
    </row>
    <row r="62" spans="2:7" ht="15" thickBot="1" x14ac:dyDescent="0.35">
      <c r="B62" s="23" t="s">
        <v>140</v>
      </c>
      <c r="C62" s="23">
        <v>49</v>
      </c>
      <c r="D62" s="14"/>
    </row>
    <row r="63" spans="2:7" ht="15" thickBot="1" x14ac:dyDescent="0.35">
      <c r="B63" s="23" t="s">
        <v>141</v>
      </c>
      <c r="C63" s="23">
        <v>67</v>
      </c>
      <c r="D63" s="14"/>
    </row>
    <row r="64" spans="2:7" x14ac:dyDescent="0.3">
      <c r="B64" s="24" t="s">
        <v>142</v>
      </c>
      <c r="C64" s="24">
        <v>88</v>
      </c>
      <c r="D64" s="23"/>
    </row>
    <row r="70" spans="2:4" x14ac:dyDescent="0.3">
      <c r="B70" t="s">
        <v>156</v>
      </c>
    </row>
    <row r="71" spans="2:4" x14ac:dyDescent="0.3">
      <c r="B71" s="32" t="s">
        <v>145</v>
      </c>
      <c r="C71" s="33" t="s">
        <v>154</v>
      </c>
      <c r="D71" s="33" t="s">
        <v>157</v>
      </c>
    </row>
    <row r="72" spans="2:4" x14ac:dyDescent="0.3">
      <c r="B72" s="35" t="s">
        <v>146</v>
      </c>
      <c r="C72" s="37">
        <v>2117463</v>
      </c>
      <c r="D72" s="38">
        <f>C72/$C$72</f>
        <v>1</v>
      </c>
    </row>
    <row r="73" spans="2:4" x14ac:dyDescent="0.3">
      <c r="B73" s="35" t="s">
        <v>147</v>
      </c>
      <c r="C73" s="37">
        <v>150310</v>
      </c>
      <c r="D73" s="38">
        <f t="shared" ref="D73:D79" si="0">C73/$C$72</f>
        <v>7.0985892079342125E-2</v>
      </c>
    </row>
    <row r="74" spans="2:4" x14ac:dyDescent="0.3">
      <c r="B74" s="35" t="s">
        <v>148</v>
      </c>
      <c r="C74" s="37">
        <v>148460</v>
      </c>
      <c r="D74" s="38">
        <f t="shared" si="0"/>
        <v>7.0112205030264996E-2</v>
      </c>
    </row>
    <row r="75" spans="2:4" x14ac:dyDescent="0.3">
      <c r="B75" s="35" t="s">
        <v>149</v>
      </c>
      <c r="C75" s="37">
        <v>478268</v>
      </c>
      <c r="D75" s="38">
        <f t="shared" si="0"/>
        <v>0.22586840950703743</v>
      </c>
    </row>
    <row r="76" spans="2:4" x14ac:dyDescent="0.3">
      <c r="B76" s="35" t="s">
        <v>150</v>
      </c>
      <c r="C76" s="37">
        <v>624554</v>
      </c>
      <c r="D76" s="38">
        <f t="shared" si="0"/>
        <v>0.29495391418881933</v>
      </c>
    </row>
    <row r="77" spans="2:4" x14ac:dyDescent="0.3">
      <c r="B77" s="35" t="s">
        <v>151</v>
      </c>
      <c r="C77" s="37">
        <v>148325</v>
      </c>
      <c r="D77" s="38">
        <f t="shared" si="0"/>
        <v>7.0048449488845851E-2</v>
      </c>
    </row>
    <row r="78" spans="2:4" x14ac:dyDescent="0.3">
      <c r="B78" s="35" t="s">
        <v>152</v>
      </c>
      <c r="C78" s="37">
        <v>452878</v>
      </c>
      <c r="D78" s="38">
        <f t="shared" si="0"/>
        <v>0.21387764508754109</v>
      </c>
    </row>
    <row r="79" spans="2:4" x14ac:dyDescent="0.3">
      <c r="B79" s="35" t="s">
        <v>153</v>
      </c>
      <c r="C79" s="37">
        <v>114669</v>
      </c>
      <c r="D79" s="39">
        <f t="shared" si="0"/>
        <v>5.4153956881418941E-2</v>
      </c>
    </row>
    <row r="80" spans="2:4" x14ac:dyDescent="0.3">
      <c r="B80" s="14" t="s">
        <v>155</v>
      </c>
    </row>
    <row r="85" spans="2:3" x14ac:dyDescent="0.3">
      <c r="B85" s="14" t="s">
        <v>159</v>
      </c>
      <c r="C85" s="14"/>
    </row>
    <row r="86" spans="2:3" x14ac:dyDescent="0.3">
      <c r="B86" s="32" t="s">
        <v>145</v>
      </c>
      <c r="C86" s="33" t="s">
        <v>154</v>
      </c>
    </row>
    <row r="87" spans="2:3" x14ac:dyDescent="0.3">
      <c r="B87" s="34" t="s">
        <v>158</v>
      </c>
      <c r="C87" s="40">
        <f>SUM(C88:C94)</f>
        <v>513.67084945951399</v>
      </c>
    </row>
    <row r="88" spans="2:3" x14ac:dyDescent="0.3">
      <c r="B88" s="35" t="s">
        <v>147</v>
      </c>
      <c r="C88" s="36">
        <f>D73*AVERAGE(C24)</f>
        <v>14.126192523789083</v>
      </c>
    </row>
    <row r="89" spans="2:3" x14ac:dyDescent="0.3">
      <c r="B89" s="35" t="s">
        <v>148</v>
      </c>
      <c r="C89" s="36">
        <f>D74*AVERAGE(C25:C26)</f>
        <v>22.050288482018342</v>
      </c>
    </row>
    <row r="90" spans="2:3" x14ac:dyDescent="0.3">
      <c r="B90" s="35" t="s">
        <v>149</v>
      </c>
      <c r="C90" s="36">
        <f>D75*AVERAGE(C27:C28)</f>
        <v>83.910114131864404</v>
      </c>
    </row>
    <row r="91" spans="2:3" x14ac:dyDescent="0.3">
      <c r="B91" s="35" t="s">
        <v>150</v>
      </c>
      <c r="C91" s="36">
        <f>D76*AVERAGE(C29:C30)</f>
        <v>136.71113922651776</v>
      </c>
    </row>
    <row r="92" spans="2:3" x14ac:dyDescent="0.3">
      <c r="B92" s="35" t="s">
        <v>151</v>
      </c>
      <c r="C92" s="36">
        <f>D77*AVERAGE(C31:C32)</f>
        <v>41.328585198419056</v>
      </c>
    </row>
    <row r="93" spans="2:3" x14ac:dyDescent="0.3">
      <c r="B93" s="35" t="s">
        <v>152</v>
      </c>
      <c r="C93" s="36">
        <f>D78*AVERAGE(C33:C34)</f>
        <v>147.89639157803467</v>
      </c>
    </row>
    <row r="94" spans="2:3" x14ac:dyDescent="0.3">
      <c r="B94" s="35" t="s">
        <v>153</v>
      </c>
      <c r="C94" s="36">
        <f>D79*AVERAGE(C35:C45)</f>
        <v>67.648138318870707</v>
      </c>
    </row>
    <row r="95" spans="2:3" x14ac:dyDescent="0.3">
      <c r="B95" s="14" t="s">
        <v>155</v>
      </c>
      <c r="C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INS</vt:lpstr>
      <vt:lpstr>UPD</vt:lpstr>
      <vt:lpstr>Tax Rate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2021-01-14T06:27:13Z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623239159584045</vt:r8>
  </property>
</Properties>
</file>