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12405444-7650-44EB-8491-EFBC88E8705B}" xr6:coauthVersionLast="45" xr6:coauthVersionMax="46" xr10:uidLastSave="{00000000-0000-0000-0000-000000000000}"/>
  <bookViews>
    <workbookView xWindow="-120" yWindow="-16320" windowWidth="29040" windowHeight="15840" activeTab="9" xr2:uid="{5F848073-318E-4500-8CF4-BB8DA6112B40}"/>
  </bookViews>
  <sheets>
    <sheet name="Regions" sheetId="36" r:id="rId1"/>
    <sheet name="COP" sheetId="34" r:id="rId2"/>
    <sheet name="AF" sheetId="30" r:id="rId3"/>
    <sheet name="Stock" sheetId="29" r:id="rId4"/>
    <sheet name="Legend" sheetId="26" r:id="rId5"/>
    <sheet name="Ambient Heat" sheetId="35" r:id="rId6"/>
    <sheet name="RSDCK_share" sheetId="33" r:id="rId7"/>
    <sheet name="Apt_RSD_share" sheetId="28" r:id="rId8"/>
    <sheet name="Att_RSD_share" sheetId="31" r:id="rId9"/>
    <sheet name="Det_RSD_share" sheetId="32" r:id="rId10"/>
    <sheet name="SharesElab" sheetId="20" r:id="rId11"/>
    <sheet name="FillData" sheetId="18" r:id="rId12"/>
    <sheet name="Stock-AF-Cap2Act" sheetId="2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.DMD." localSheetId="7">#REF!</definedName>
    <definedName name="_.DMD." localSheetId="8">#REF!</definedName>
    <definedName name="_.DMD." localSheetId="9">#REF!</definedName>
    <definedName name="_.DMD." localSheetId="6">#REF!</definedName>
    <definedName name="_.DMD.">#REF!</definedName>
    <definedName name="__123Graph_AEUMILKPN" hidden="1">#REF!</definedName>
    <definedName name="__HDV50" localSheetId="7">#REF!</definedName>
    <definedName name="__HDV50" localSheetId="8">#REF!</definedName>
    <definedName name="__HDV50" localSheetId="9">#REF!</definedName>
    <definedName name="__HDV50" localSheetId="6">#REF!</definedName>
    <definedName name="__HDV50">#REF!</definedName>
    <definedName name="__LDV50" localSheetId="7">#REF!</definedName>
    <definedName name="__LDV50" localSheetId="8">#REF!</definedName>
    <definedName name="__LDV50" localSheetId="9">#REF!</definedName>
    <definedName name="__LDV50" localSheetId="6">#REF!</definedName>
    <definedName name="__LDV50">#REF!</definedName>
    <definedName name="_0_EST_DEMAND" localSheetId="7">#REF!</definedName>
    <definedName name="_0_EST_DEMAND" localSheetId="8">#REF!</definedName>
    <definedName name="_0_EST_DEMAND" localSheetId="9">#REF!</definedName>
    <definedName name="_0_EST_DEMAND" localSheetId="6">#REF!</definedName>
    <definedName name="_0_EST_DEMAND">#REF!</definedName>
    <definedName name="_0_EST_PARCO" localSheetId="7">#REF!</definedName>
    <definedName name="_0_EST_PARCO" localSheetId="8">#REF!</definedName>
    <definedName name="_0_EST_PARCO" localSheetId="9">#REF!</definedName>
    <definedName name="_0_EST_PARCO" localSheetId="6">#REF!</definedName>
    <definedName name="_0_EST_PARCO">#REF!</definedName>
    <definedName name="_0_EST_REN" localSheetId="7">#REF!</definedName>
    <definedName name="_0_EST_REN" localSheetId="8">#REF!</definedName>
    <definedName name="_0_EST_REN" localSheetId="9">#REF!</definedName>
    <definedName name="_0_EST_REN" localSheetId="6">#REF!</definedName>
    <definedName name="_0_EST_REN">#REF!</definedName>
    <definedName name="_1995_Implicit_GDP_Deflator" localSheetId="7">#REF!</definedName>
    <definedName name="_1995_Implicit_GDP_Deflator" localSheetId="8">#REF!</definedName>
    <definedName name="_1995_Implicit_GDP_Deflator" localSheetId="9">#REF!</definedName>
    <definedName name="_1995_Implicit_GDP_Deflator" localSheetId="6">#REF!</definedName>
    <definedName name="_1995_Implicit_GDP_Deflator">#REF!</definedName>
    <definedName name="_2001_Implicit_GDP_Deflator" localSheetId="7">#REF!</definedName>
    <definedName name="_2001_Implicit_GDP_Deflator" localSheetId="8">#REF!</definedName>
    <definedName name="_2001_Implicit_GDP_Deflator" localSheetId="9">#REF!</definedName>
    <definedName name="_2001_Implicit_GDP_Deflator" localSheetId="6">#REF!</definedName>
    <definedName name="_2001_Implicit_GDP_Deflator">#REF!</definedName>
    <definedName name="_xlnm._FilterDatabase" localSheetId="7" hidden="1">Apt_RSD_share!#REF!</definedName>
    <definedName name="_xlnm._FilterDatabase" localSheetId="8" hidden="1">Att_RSD_share!#REF!</definedName>
    <definedName name="_xlnm._FilterDatabase" localSheetId="9" hidden="1">Det_RSD_share!#REF!</definedName>
    <definedName name="_xlnm._FilterDatabase" localSheetId="6" hidden="1">RSDCK_share!#REF!</definedName>
    <definedName name="_xlnm._FilterDatabase" localSheetId="10" hidden="1">SharesElab!$A$1:$C$95</definedName>
    <definedName name="_xlnm._FilterDatabase" localSheetId="12" hidden="1">'Stock-AF-Cap2Act'!$A$1:$C$13</definedName>
    <definedName name="_HDV50" localSheetId="7">#REF!</definedName>
    <definedName name="_HDV50" localSheetId="8">#REF!</definedName>
    <definedName name="_HDV50" localSheetId="9">#REF!</definedName>
    <definedName name="_HDV50" localSheetId="6">#REF!</definedName>
    <definedName name="_HDV50">#REF!</definedName>
    <definedName name="_LDV50" localSheetId="7">#REF!</definedName>
    <definedName name="_LDV50" localSheetId="8">#REF!</definedName>
    <definedName name="_LDV50" localSheetId="9">#REF!</definedName>
    <definedName name="_LDV50" localSheetId="6">#REF!</definedName>
    <definedName name="_LDV50">#REF!</definedName>
    <definedName name="_Order1" hidden="1">255</definedName>
    <definedName name="_Order2" hidden="1">255</definedName>
    <definedName name="_Regression_Y" hidden="1">#REF!</definedName>
    <definedName name="a" localSheetId="7">#REF!,#REF!,#REF!</definedName>
    <definedName name="a" localSheetId="8">#REF!,#REF!,#REF!</definedName>
    <definedName name="a" localSheetId="9">#REF!,#REF!,#REF!</definedName>
    <definedName name="a" localSheetId="6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7">#REF!</definedName>
    <definedName name="Age_of_car" localSheetId="8">#REF!</definedName>
    <definedName name="Age_of_car" localSheetId="9">#REF!</definedName>
    <definedName name="Age_of_car" localSheetId="6">#REF!</definedName>
    <definedName name="Age_of_car">#REF!</definedName>
    <definedName name="All_TP" localSheetId="7">#REF!,#REF!,#REF!</definedName>
    <definedName name="All_TP" localSheetId="8">#REF!,#REF!,#REF!</definedName>
    <definedName name="All_TP" localSheetId="9">#REF!,#REF!,#REF!</definedName>
    <definedName name="All_TP" localSheetId="6">#REF!,#REF!,#REF!</definedName>
    <definedName name="All_TP">#REF!,#REF!,#REF!</definedName>
    <definedName name="All_US" localSheetId="7">#REF!,#REF!,#REF!</definedName>
    <definedName name="All_US" localSheetId="8">#REF!,#REF!,#REF!</definedName>
    <definedName name="All_US" localSheetId="9">#REF!,#REF!,#REF!</definedName>
    <definedName name="All_US" localSheetId="6">#REF!,#REF!,#REF!</definedName>
    <definedName name="All_US">#REF!,#REF!,#REF!</definedName>
    <definedName name="AnkCosBreakD" localSheetId="7">[1]Cockpit!#REF!</definedName>
    <definedName name="AnkCosBreakD" localSheetId="8">[1]Cockpit!#REF!</definedName>
    <definedName name="AnkCosBreakD" localSheetId="9">[1]Cockpit!#REF!</definedName>
    <definedName name="AnkCosBreakD" localSheetId="6">[1]Cockpit!#REF!</definedName>
    <definedName name="AnkCosBreakD">[1]Cockpit!#REF!</definedName>
    <definedName name="AnkNamen" localSheetId="7">[1]Cockpit!#REF!</definedName>
    <definedName name="AnkNamen" localSheetId="8">[1]Cockpit!#REF!</definedName>
    <definedName name="AnkNamen" localSheetId="9">[1]Cockpit!#REF!</definedName>
    <definedName name="AnkNamen" localSheetId="6">[1]Cockpit!#REF!</definedName>
    <definedName name="AnkNamen">[1]Cockpit!#REF!</definedName>
    <definedName name="Annual_Fuel_Consumption" localSheetId="7">#REF!</definedName>
    <definedName name="Annual_Fuel_Consumption" localSheetId="8">#REF!</definedName>
    <definedName name="Annual_Fuel_Consumption" localSheetId="9">#REF!</definedName>
    <definedName name="Annual_Fuel_Consumption" localSheetId="6">#REF!</definedName>
    <definedName name="Annual_Fuel_Consumption">#REF!</definedName>
    <definedName name="AnswerData" localSheetId="7">#REF!</definedName>
    <definedName name="AnswerData" localSheetId="8">#REF!</definedName>
    <definedName name="AnswerData" localSheetId="9">#REF!</definedName>
    <definedName name="AnswerData" localSheetId="6">#REF!</definedName>
    <definedName name="AnswerData">#REF!</definedName>
    <definedName name="avg_water_heater_PJ">'[2]AEO HW'!$B$33</definedName>
    <definedName name="Beta" localSheetId="7">#REF!</definedName>
    <definedName name="Beta" localSheetId="8">#REF!</definedName>
    <definedName name="Beta" localSheetId="9">#REF!</definedName>
    <definedName name="Beta" localSheetId="6">#REF!</definedName>
    <definedName name="Beta">#REF!</definedName>
    <definedName name="BiomassLargeCHP">[3]TechnologyData!$A$14:$M$41</definedName>
    <definedName name="body1ea" localSheetId="7">#REF!</definedName>
    <definedName name="body1ea" localSheetId="8">#REF!</definedName>
    <definedName name="body1ea" localSheetId="9">#REF!</definedName>
    <definedName name="body1ea" localSheetId="6">#REF!</definedName>
    <definedName name="body1ea">#REF!</definedName>
    <definedName name="body1eb" localSheetId="7">#REF!</definedName>
    <definedName name="body1eb" localSheetId="8">#REF!</definedName>
    <definedName name="body1eb" localSheetId="9">#REF!</definedName>
    <definedName name="body1eb" localSheetId="6">#REF!</definedName>
    <definedName name="body1eb">#REF!</definedName>
    <definedName name="body1fa" localSheetId="7">#REF!</definedName>
    <definedName name="body1fa" localSheetId="8">#REF!</definedName>
    <definedName name="body1fa" localSheetId="9">#REF!</definedName>
    <definedName name="body1fa" localSheetId="6">#REF!</definedName>
    <definedName name="body1fa">#REF!</definedName>
    <definedName name="body1fb" localSheetId="7">#REF!</definedName>
    <definedName name="body1fb" localSheetId="8">#REF!</definedName>
    <definedName name="body1fb" localSheetId="9">#REF!</definedName>
    <definedName name="body1fb" localSheetId="6">#REF!</definedName>
    <definedName name="body1fb">#REF!</definedName>
    <definedName name="body1ga" localSheetId="7">#REF!</definedName>
    <definedName name="body1ga" localSheetId="8">#REF!</definedName>
    <definedName name="body1ga" localSheetId="9">#REF!</definedName>
    <definedName name="body1ga" localSheetId="6">#REF!</definedName>
    <definedName name="body1ga">#REF!</definedName>
    <definedName name="body1gb" localSheetId="7">#REF!</definedName>
    <definedName name="body1gb" localSheetId="8">#REF!</definedName>
    <definedName name="body1gb" localSheetId="9">#REF!</definedName>
    <definedName name="body1gb" localSheetId="6">#REF!</definedName>
    <definedName name="body1gb">#REF!</definedName>
    <definedName name="body2ea" localSheetId="7">#REF!</definedName>
    <definedName name="body2ea" localSheetId="8">#REF!</definedName>
    <definedName name="body2ea" localSheetId="9">#REF!</definedName>
    <definedName name="body2ea" localSheetId="6">#REF!</definedName>
    <definedName name="body2ea">#REF!</definedName>
    <definedName name="body2eb" localSheetId="7">#REF!</definedName>
    <definedName name="body2eb" localSheetId="8">#REF!</definedName>
    <definedName name="body2eb" localSheetId="9">#REF!</definedName>
    <definedName name="body2eb" localSheetId="6">#REF!</definedName>
    <definedName name="body2eb">#REF!</definedName>
    <definedName name="body2f" localSheetId="7">#REF!</definedName>
    <definedName name="body2f" localSheetId="8">#REF!</definedName>
    <definedName name="body2f" localSheetId="9">#REF!</definedName>
    <definedName name="body2f" localSheetId="6">#REF!</definedName>
    <definedName name="body2f">#REF!</definedName>
    <definedName name="body2fa" localSheetId="7">#REF!</definedName>
    <definedName name="body2fa" localSheetId="8">#REF!</definedName>
    <definedName name="body2fa" localSheetId="9">#REF!</definedName>
    <definedName name="body2fa" localSheetId="6">#REF!</definedName>
    <definedName name="body2fa">#REF!</definedName>
    <definedName name="body2fb" localSheetId="7">#REF!</definedName>
    <definedName name="body2fb" localSheetId="8">#REF!</definedName>
    <definedName name="body2fb" localSheetId="9">#REF!</definedName>
    <definedName name="body2fb" localSheetId="6">#REF!</definedName>
    <definedName name="body2fb">#REF!</definedName>
    <definedName name="body2ga" localSheetId="7">#REF!</definedName>
    <definedName name="body2ga" localSheetId="8">#REF!</definedName>
    <definedName name="body2ga" localSheetId="9">#REF!</definedName>
    <definedName name="body2ga" localSheetId="6">#REF!</definedName>
    <definedName name="body2ga">#REF!</definedName>
    <definedName name="body2gb" localSheetId="7">#REF!</definedName>
    <definedName name="body2gb" localSheetId="8">#REF!</definedName>
    <definedName name="body2gb" localSheetId="9">#REF!</definedName>
    <definedName name="body2gb" localSheetId="6">#REF!</definedName>
    <definedName name="body2gb">#REF!</definedName>
    <definedName name="body3ea" localSheetId="7">#REF!</definedName>
    <definedName name="body3ea" localSheetId="8">#REF!</definedName>
    <definedName name="body3ea" localSheetId="9">#REF!</definedName>
    <definedName name="body3ea" localSheetId="6">#REF!</definedName>
    <definedName name="body3ea">#REF!</definedName>
    <definedName name="body3eb" localSheetId="7">#REF!</definedName>
    <definedName name="body3eb" localSheetId="8">#REF!</definedName>
    <definedName name="body3eb" localSheetId="9">#REF!</definedName>
    <definedName name="body3eb" localSheetId="6">#REF!</definedName>
    <definedName name="body3eb">#REF!</definedName>
    <definedName name="body3fa" localSheetId="7">#REF!</definedName>
    <definedName name="body3fa" localSheetId="8">#REF!</definedName>
    <definedName name="body3fa" localSheetId="9">#REF!</definedName>
    <definedName name="body3fa" localSheetId="6">#REF!</definedName>
    <definedName name="body3fa">#REF!</definedName>
    <definedName name="body3fb" localSheetId="7">#REF!</definedName>
    <definedName name="body3fb" localSheetId="8">#REF!</definedName>
    <definedName name="body3fb" localSheetId="9">#REF!</definedName>
    <definedName name="body3fb" localSheetId="6">#REF!</definedName>
    <definedName name="body3fb">#REF!</definedName>
    <definedName name="body3ga" localSheetId="7">#REF!</definedName>
    <definedName name="body3ga" localSheetId="8">#REF!</definedName>
    <definedName name="body3ga" localSheetId="9">#REF!</definedName>
    <definedName name="body3ga" localSheetId="6">#REF!</definedName>
    <definedName name="body3ga">#REF!</definedName>
    <definedName name="body3gb" localSheetId="7">#REF!</definedName>
    <definedName name="body3gb" localSheetId="8">#REF!</definedName>
    <definedName name="body3gb" localSheetId="9">#REF!</definedName>
    <definedName name="body3gb" localSheetId="6">#REF!</definedName>
    <definedName name="body3gb">#REF!</definedName>
    <definedName name="body4ea" localSheetId="7">#REF!</definedName>
    <definedName name="body4ea" localSheetId="8">#REF!</definedName>
    <definedName name="body4ea" localSheetId="9">#REF!</definedName>
    <definedName name="body4ea" localSheetId="6">#REF!</definedName>
    <definedName name="body4ea">#REF!</definedName>
    <definedName name="body4eb" localSheetId="7">#REF!</definedName>
    <definedName name="body4eb" localSheetId="8">#REF!</definedName>
    <definedName name="body4eb" localSheetId="9">#REF!</definedName>
    <definedName name="body4eb" localSheetId="6">#REF!</definedName>
    <definedName name="body4eb">#REF!</definedName>
    <definedName name="body4f" localSheetId="7">#REF!</definedName>
    <definedName name="body4f" localSheetId="8">#REF!</definedName>
    <definedName name="body4f" localSheetId="9">#REF!</definedName>
    <definedName name="body4f" localSheetId="6">#REF!</definedName>
    <definedName name="body4f">#REF!</definedName>
    <definedName name="body4fa" localSheetId="7">#REF!</definedName>
    <definedName name="body4fa" localSheetId="8">#REF!</definedName>
    <definedName name="body4fa" localSheetId="9">#REF!</definedName>
    <definedName name="body4fa" localSheetId="6">#REF!</definedName>
    <definedName name="body4fa">#REF!</definedName>
    <definedName name="body4fb" localSheetId="7">#REF!</definedName>
    <definedName name="body4fb" localSheetId="8">#REF!</definedName>
    <definedName name="body4fb" localSheetId="9">#REF!</definedName>
    <definedName name="body4fb" localSheetId="6">#REF!</definedName>
    <definedName name="body4fb">#REF!</definedName>
    <definedName name="body4ga" localSheetId="7">#REF!</definedName>
    <definedName name="body4ga" localSheetId="8">#REF!</definedName>
    <definedName name="body4ga" localSheetId="9">#REF!</definedName>
    <definedName name="body4ga" localSheetId="6">#REF!</definedName>
    <definedName name="body4ga">#REF!</definedName>
    <definedName name="body4gb" localSheetId="7">#REF!</definedName>
    <definedName name="body4gb" localSheetId="8">#REF!</definedName>
    <definedName name="body4gb" localSheetId="9">#REF!</definedName>
    <definedName name="body4gb" localSheetId="6">#REF!</definedName>
    <definedName name="body4gb">#REF!</definedName>
    <definedName name="bprint" localSheetId="7">#REF!</definedName>
    <definedName name="bprint" localSheetId="8">#REF!</definedName>
    <definedName name="bprint" localSheetId="9">#REF!</definedName>
    <definedName name="bprint" localSheetId="6">#REF!</definedName>
    <definedName name="bprint">#REF!</definedName>
    <definedName name="BPslut">[3]Plants!$J$2</definedName>
    <definedName name="btu_per_watthr" localSheetId="7">#REF!</definedName>
    <definedName name="btu_per_watthr" localSheetId="8">#REF!</definedName>
    <definedName name="btu_per_watthr" localSheetId="9">#REF!</definedName>
    <definedName name="btu_per_watthr" localSheetId="6">#REF!</definedName>
    <definedName name="btu_per_watthr">#REF!</definedName>
    <definedName name="Cadmium_Content_ppm_wt" localSheetId="7">#REF!</definedName>
    <definedName name="Cadmium_Content_ppm_wt" localSheetId="8">#REF!</definedName>
    <definedName name="Cadmium_Content_ppm_wt" localSheetId="9">#REF!</definedName>
    <definedName name="Cadmium_Content_ppm_wt" localSheetId="6">#REF!</definedName>
    <definedName name="Cadmium_Content_ppm_wt">#REF!</definedName>
    <definedName name="CAPCST">'[4]AEO16 Com Tech'!$H$103:$H$4268</definedName>
    <definedName name="Cars_12" localSheetId="7">'[5]TechRep-Doc'!#REF!</definedName>
    <definedName name="Cars_12" localSheetId="8">'[5]TechRep-Doc'!#REF!</definedName>
    <definedName name="Cars_12" localSheetId="9">'[5]TechRep-Doc'!#REF!</definedName>
    <definedName name="Cars_12" localSheetId="6">'[5]TechRep-Doc'!#REF!</definedName>
    <definedName name="Cars_12">'[5]TechRep-Doc'!#REF!</definedName>
    <definedName name="ChosenYear">[6]Cover!$G$117</definedName>
    <definedName name="Chromium_Content_ppm_wt" localSheetId="7">#REF!</definedName>
    <definedName name="Chromium_Content_ppm_wt" localSheetId="8">#REF!</definedName>
    <definedName name="Chromium_Content_ppm_wt" localSheetId="9">#REF!</definedName>
    <definedName name="Chromium_Content_ppm_wt" localSheetId="6">#REF!</definedName>
    <definedName name="Chromium_Content_ppm_wt">#REF!</definedName>
    <definedName name="CMM_SUPPLY_CRV_TABLE" localSheetId="7">[7]cum2025curves!#REF!</definedName>
    <definedName name="CMM_SUPPLY_CRV_TABLE" localSheetId="8">[7]cum2025curves!#REF!</definedName>
    <definedName name="CMM_SUPPLY_CRV_TABLE" localSheetId="9">[7]cum2025curves!#REF!</definedName>
    <definedName name="CMM_SUPPLY_CRV_TABLE" localSheetId="6">[7]cum2025curves!#REF!</definedName>
    <definedName name="CMM_SUPPLY_CRV_TABLE">[7]cum2025curves!#REF!</definedName>
    <definedName name="conv" localSheetId="7">#REF!</definedName>
    <definedName name="conv" localSheetId="8">#REF!</definedName>
    <definedName name="conv" localSheetId="9">#REF!</definedName>
    <definedName name="conv" localSheetId="6">#REF!</definedName>
    <definedName name="conv">#REF!</definedName>
    <definedName name="Copper_Content_ppm_wt" localSheetId="7">#REF!</definedName>
    <definedName name="Copper_Content_ppm_wt" localSheetId="8">#REF!</definedName>
    <definedName name="Copper_Content_ppm_wt" localSheetId="9">#REF!</definedName>
    <definedName name="Copper_Content_ppm_wt" localSheetId="6">#REF!</definedName>
    <definedName name="Copper_Content_ppm_wt">#REF!</definedName>
    <definedName name="countrye" localSheetId="7">#REF!</definedName>
    <definedName name="countrye" localSheetId="8">#REF!</definedName>
    <definedName name="countrye" localSheetId="9">#REF!</definedName>
    <definedName name="countrye" localSheetId="6">#REF!</definedName>
    <definedName name="countrye">#REF!</definedName>
    <definedName name="countryf" localSheetId="7">#REF!</definedName>
    <definedName name="countryf" localSheetId="8">#REF!</definedName>
    <definedName name="countryf" localSheetId="9">#REF!</definedName>
    <definedName name="countryf" localSheetId="6">#REF!</definedName>
    <definedName name="countryf">#REF!</definedName>
    <definedName name="countryg" localSheetId="7">#REF!</definedName>
    <definedName name="countryg" localSheetId="8">#REF!</definedName>
    <definedName name="countryg" localSheetId="9">#REF!</definedName>
    <definedName name="countryg" localSheetId="6">#REF!</definedName>
    <definedName name="countryg">#REF!</definedName>
    <definedName name="cprint" localSheetId="7">#REF!</definedName>
    <definedName name="cprint" localSheetId="8">#REF!</definedName>
    <definedName name="cprint" localSheetId="9">#REF!</definedName>
    <definedName name="cprint" localSheetId="6">#REF!</definedName>
    <definedName name="cprint">#REF!</definedName>
    <definedName name="CRF_CountryName">[8]Sheet1!$C$4</definedName>
    <definedName name="CRI">'[4]AEO16 Com Tech'!$AF$103:$AF$4268</definedName>
    <definedName name="data_range" localSheetId="7">'[9]CSO data'!#REF!</definedName>
    <definedName name="data_range" localSheetId="8">'[9]CSO data'!#REF!</definedName>
    <definedName name="data_range" localSheetId="9">'[9]CSO data'!#REF!</definedName>
    <definedName name="data_range" localSheetId="6">'[9]CSO data'!#REF!</definedName>
    <definedName name="data_range">'[9]CSO data'!#REF!</definedName>
    <definedName name="days_per_year" localSheetId="7">#REF!</definedName>
    <definedName name="days_per_year" localSheetId="8">#REF!</definedName>
    <definedName name="days_per_year" localSheetId="9">#REF!</definedName>
    <definedName name="days_per_year" localSheetId="6">#REF!</definedName>
    <definedName name="days_per_year">#REF!</definedName>
    <definedName name="ddddd">[10]AGR_Fuels!$A$2</definedName>
    <definedName name="Diesel_Car_CO" localSheetId="7">#REF!</definedName>
    <definedName name="Diesel_Car_CO" localSheetId="8">#REF!</definedName>
    <definedName name="Diesel_Car_CO" localSheetId="9">#REF!</definedName>
    <definedName name="Diesel_Car_CO" localSheetId="6">#REF!</definedName>
    <definedName name="Diesel_Car_CO">#REF!</definedName>
    <definedName name="Diesel_Car_Nox" localSheetId="7">#REF!</definedName>
    <definedName name="Diesel_Car_Nox" localSheetId="8">#REF!</definedName>
    <definedName name="Diesel_Car_Nox" localSheetId="9">#REF!</definedName>
    <definedName name="Diesel_Car_Nox" localSheetId="6">#REF!</definedName>
    <definedName name="Diesel_Car_Nox">#REF!</definedName>
    <definedName name="Diesel_Car_PM" localSheetId="7">#REF!</definedName>
    <definedName name="Diesel_Car_PM" localSheetId="8">#REF!</definedName>
    <definedName name="Diesel_Car_PM" localSheetId="9">#REF!</definedName>
    <definedName name="Diesel_Car_PM" localSheetId="6">#REF!</definedName>
    <definedName name="Diesel_Car_PM">#REF!</definedName>
    <definedName name="Diesel_Car_VOCs" localSheetId="7">#REF!</definedName>
    <definedName name="Diesel_Car_VOCs" localSheetId="8">#REF!</definedName>
    <definedName name="Diesel_Car_VOCs" localSheetId="9">#REF!</definedName>
    <definedName name="Diesel_Car_VOCs" localSheetId="6">#REF!</definedName>
    <definedName name="Diesel_Car_VOCs">#REF!</definedName>
    <definedName name="Diesel_HDT_CO" localSheetId="7">#REF!</definedName>
    <definedName name="Diesel_HDT_CO" localSheetId="8">#REF!</definedName>
    <definedName name="Diesel_HDT_CO" localSheetId="9">#REF!</definedName>
    <definedName name="Diesel_HDT_CO" localSheetId="6">#REF!</definedName>
    <definedName name="Diesel_HDT_CO">#REF!</definedName>
    <definedName name="Diesel_HDT_NOx" localSheetId="7">#REF!</definedName>
    <definedName name="Diesel_HDT_NOx" localSheetId="8">#REF!</definedName>
    <definedName name="Diesel_HDT_NOx" localSheetId="9">#REF!</definedName>
    <definedName name="Diesel_HDT_NOx" localSheetId="6">#REF!</definedName>
    <definedName name="Diesel_HDT_NOx">#REF!</definedName>
    <definedName name="Diesel_HDT_PM" localSheetId="7">#REF!</definedName>
    <definedName name="Diesel_HDT_PM" localSheetId="8">#REF!</definedName>
    <definedName name="Diesel_HDT_PM" localSheetId="9">#REF!</definedName>
    <definedName name="Diesel_HDT_PM" localSheetId="6">#REF!</definedName>
    <definedName name="Diesel_HDT_PM">#REF!</definedName>
    <definedName name="Diesel_HDT_SO2" localSheetId="7">#REF!</definedName>
    <definedName name="Diesel_HDT_SO2" localSheetId="8">#REF!</definedName>
    <definedName name="Diesel_HDT_SO2" localSheetId="9">#REF!</definedName>
    <definedName name="Diesel_HDT_SO2" localSheetId="6">#REF!</definedName>
    <definedName name="Diesel_HDT_SO2">#REF!</definedName>
    <definedName name="Diesel_HDT_VOCs" localSheetId="7">#REF!</definedName>
    <definedName name="Diesel_HDT_VOCs" localSheetId="8">#REF!</definedName>
    <definedName name="Diesel_HDT_VOCs" localSheetId="9">#REF!</definedName>
    <definedName name="Diesel_HDT_VOCs" localSheetId="6">#REF!</definedName>
    <definedName name="Diesel_HDT_VOCs">#REF!</definedName>
    <definedName name="Diesel_LDT_CO" localSheetId="7">#REF!</definedName>
    <definedName name="Diesel_LDT_CO" localSheetId="8">#REF!</definedName>
    <definedName name="Diesel_LDT_CO" localSheetId="9">#REF!</definedName>
    <definedName name="Diesel_LDT_CO" localSheetId="6">#REF!</definedName>
    <definedName name="Diesel_LDT_CO">#REF!</definedName>
    <definedName name="Diesel_LDT_Nox" localSheetId="7">#REF!</definedName>
    <definedName name="Diesel_LDT_Nox" localSheetId="8">#REF!</definedName>
    <definedName name="Diesel_LDT_Nox" localSheetId="9">#REF!</definedName>
    <definedName name="Diesel_LDT_Nox" localSheetId="6">#REF!</definedName>
    <definedName name="Diesel_LDT_Nox">#REF!</definedName>
    <definedName name="Diesel_LDT_PM" localSheetId="7">#REF!</definedName>
    <definedName name="Diesel_LDT_PM" localSheetId="8">#REF!</definedName>
    <definedName name="Diesel_LDT_PM" localSheetId="9">#REF!</definedName>
    <definedName name="Diesel_LDT_PM" localSheetId="6">#REF!</definedName>
    <definedName name="Diesel_LDT_PM">#REF!</definedName>
    <definedName name="Diesel_LDT_VOCs" localSheetId="7">#REF!</definedName>
    <definedName name="Diesel_LDT_VOCs" localSheetId="8">#REF!</definedName>
    <definedName name="Diesel_LDT_VOCs" localSheetId="9">#REF!</definedName>
    <definedName name="Diesel_LDT_VOCs" localSheetId="6">#REF!</definedName>
    <definedName name="Diesel_LDT_VOCs">#REF!</definedName>
    <definedName name="DISCRATE" localSheetId="7">'[5]TechRep-Doc'!#REF!</definedName>
    <definedName name="DISCRATE" localSheetId="8">'[5]TechRep-Doc'!#REF!</definedName>
    <definedName name="DISCRATE" localSheetId="9">'[5]TechRep-Doc'!#REF!</definedName>
    <definedName name="DISCRATE" localSheetId="6">'[5]TechRep-Doc'!#REF!</definedName>
    <definedName name="DISCRATE">'[5]TechRep-Doc'!#REF!</definedName>
    <definedName name="dkkPerEUR">'[11]Centrale data'!$C$34</definedName>
    <definedName name="dollar____per__m" localSheetId="7">#REF!</definedName>
    <definedName name="dollar____per__m" localSheetId="8">#REF!</definedName>
    <definedName name="dollar____per__m" localSheetId="9">#REF!</definedName>
    <definedName name="dollar____per__m" localSheetId="6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7">[3]Subsidy!#REF!</definedName>
    <definedName name="ElPriceMix" localSheetId="8">[3]Subsidy!#REF!</definedName>
    <definedName name="ElPriceMix" localSheetId="9">[3]Subsidy!#REF!</definedName>
    <definedName name="ElPriceMix" localSheetId="6">[3]Subsidy!#REF!</definedName>
    <definedName name="ElPriceMix">[3]Subsidy!#REF!</definedName>
    <definedName name="EnergyService" localSheetId="7">[12]Tertiary!#REF!</definedName>
    <definedName name="EnergyService" localSheetId="8">[12]Tertiary!#REF!</definedName>
    <definedName name="EnergyService" localSheetId="9">[12]Tertiary!#REF!</definedName>
    <definedName name="EnergyService" localSheetId="6">[12]Tertiary!#REF!</definedName>
    <definedName name="EnergyService">[12]Tertiary!#REF!</definedName>
    <definedName name="Eng">[6]Cover!$G$111</definedName>
    <definedName name="Etiket" localSheetId="7">#REF!</definedName>
    <definedName name="Etiket" localSheetId="8">#REF!</definedName>
    <definedName name="Etiket" localSheetId="9">#REF!</definedName>
    <definedName name="Etiket" localSheetId="6">#REF!</definedName>
    <definedName name="Etiket">#REF!</definedName>
    <definedName name="Euro_GBP" localSheetId="7">#REF!</definedName>
    <definedName name="Euro_GBP" localSheetId="8">#REF!</definedName>
    <definedName name="Euro_GBP" localSheetId="9">#REF!</definedName>
    <definedName name="Euro_GBP" localSheetId="6">#REF!</definedName>
    <definedName name="Euro_GBP">#REF!</definedName>
    <definedName name="Evap_Control_perc" localSheetId="7">#REF!</definedName>
    <definedName name="Evap_Control_perc" localSheetId="8">#REF!</definedName>
    <definedName name="Evap_Control_perc" localSheetId="9">#REF!</definedName>
    <definedName name="Evap_Control_perc" localSheetId="6">#REF!</definedName>
    <definedName name="Evap_Control_perc">#REF!</definedName>
    <definedName name="Evap_H_Share_perc" localSheetId="7">#REF!</definedName>
    <definedName name="Evap_H_Share_perc" localSheetId="8">#REF!</definedName>
    <definedName name="Evap_H_Share_perc" localSheetId="9">#REF!</definedName>
    <definedName name="Evap_H_Share_perc" localSheetId="6">#REF!</definedName>
    <definedName name="Evap_H_Share_perc">#REF!</definedName>
    <definedName name="Evap_R_Share_perc" localSheetId="7">#REF!</definedName>
    <definedName name="Evap_R_Share_perc" localSheetId="8">#REF!</definedName>
    <definedName name="Evap_R_Share_perc" localSheetId="9">#REF!</definedName>
    <definedName name="Evap_R_Share_perc" localSheetId="6">#REF!</definedName>
    <definedName name="Evap_R_Share_perc">#REF!</definedName>
    <definedName name="Evap_U_Share_perc" localSheetId="7">#REF!</definedName>
    <definedName name="Evap_U_Share_perc" localSheetId="8">#REF!</definedName>
    <definedName name="Evap_U_Share_perc" localSheetId="9">#REF!</definedName>
    <definedName name="Evap_U_Share_perc" localSheetId="6">#REF!</definedName>
    <definedName name="Evap_U_Share_perc">#REF!</definedName>
    <definedName name="exch_rate" localSheetId="7">#REF!</definedName>
    <definedName name="exch_rate" localSheetId="8">#REF!</definedName>
    <definedName name="exch_rate" localSheetId="9">#REF!</definedName>
    <definedName name="exch_rate" localSheetId="6">#REF!</definedName>
    <definedName name="exch_rate">#REF!</definedName>
    <definedName name="Fastprisår">[13]Forside!$B$5</definedName>
    <definedName name="FID_1">[14]AGR_Fuels!$A$2</definedName>
    <definedName name="FID_2" localSheetId="7">[15]LOG!#REF!</definedName>
    <definedName name="FID_2" localSheetId="8">[15]LOG!#REF!</definedName>
    <definedName name="FID_2" localSheetId="9">[15]LOG!#REF!</definedName>
    <definedName name="FID_2" localSheetId="6">[15]LOG!#REF!</definedName>
    <definedName name="FID_2">[15]LOG!#REF!</definedName>
    <definedName name="fitfile">[16]MODEL!$D$38</definedName>
    <definedName name="FnktFeld" localSheetId="7">[1]Cockpit!#REF!</definedName>
    <definedName name="FnktFeld" localSheetId="8">[1]Cockpit!#REF!</definedName>
    <definedName name="FnktFeld" localSheetId="9">[1]Cockpit!#REF!</definedName>
    <definedName name="FnktFeld" localSheetId="6">[1]Cockpit!#REF!</definedName>
    <definedName name="FnktFeld">[1]Cockpit!#REF!</definedName>
    <definedName name="FUEL">'[4]AEO16 Com Tech'!$E$103:$E$4268</definedName>
    <definedName name="Fuel_Injection_perc" localSheetId="7">#REF!</definedName>
    <definedName name="Fuel_Injection_perc" localSheetId="8">#REF!</definedName>
    <definedName name="Fuel_Injection_perc" localSheetId="9">#REF!</definedName>
    <definedName name="Fuel_Injection_perc" localSheetId="6">#REF!</definedName>
    <definedName name="Fuel_Injection_perc">#REF!</definedName>
    <definedName name="Fuel_Specifications" localSheetId="7">#REF!</definedName>
    <definedName name="Fuel_Specifications" localSheetId="8">#REF!</definedName>
    <definedName name="Fuel_Specifications" localSheetId="9">#REF!</definedName>
    <definedName name="Fuel_Specifications" localSheetId="6">#REF!</definedName>
    <definedName name="Fuel_Specifications">#REF!</definedName>
    <definedName name="FuelPrices" localSheetId="7">#REF!</definedName>
    <definedName name="FuelPrices" localSheetId="8">#REF!</definedName>
    <definedName name="FuelPrices" localSheetId="9">#REF!</definedName>
    <definedName name="FuelPrices" localSheetId="6">#REF!</definedName>
    <definedName name="FuelPrices">#REF!</definedName>
    <definedName name="Gas_Car_CO" localSheetId="7">#REF!</definedName>
    <definedName name="Gas_Car_CO" localSheetId="8">#REF!</definedName>
    <definedName name="Gas_Car_CO" localSheetId="9">#REF!</definedName>
    <definedName name="Gas_Car_CO" localSheetId="6">#REF!</definedName>
    <definedName name="Gas_Car_CO">#REF!</definedName>
    <definedName name="Gas_Car_Nox" localSheetId="7">#REF!</definedName>
    <definedName name="Gas_Car_Nox" localSheetId="8">#REF!</definedName>
    <definedName name="Gas_Car_Nox" localSheetId="9">#REF!</definedName>
    <definedName name="Gas_Car_Nox" localSheetId="6">#REF!</definedName>
    <definedName name="Gas_Car_Nox">#REF!</definedName>
    <definedName name="Gas_Car_PM" localSheetId="7">#REF!</definedName>
    <definedName name="Gas_Car_PM" localSheetId="8">#REF!</definedName>
    <definedName name="Gas_Car_PM" localSheetId="9">#REF!</definedName>
    <definedName name="Gas_Car_PM" localSheetId="6">#REF!</definedName>
    <definedName name="Gas_Car_PM">#REF!</definedName>
    <definedName name="Gas_Car_VOC" localSheetId="7">#REF!</definedName>
    <definedName name="Gas_Car_VOC" localSheetId="8">#REF!</definedName>
    <definedName name="Gas_Car_VOC" localSheetId="9">#REF!</definedName>
    <definedName name="Gas_Car_VOC" localSheetId="6">#REF!</definedName>
    <definedName name="Gas_Car_VOC">#REF!</definedName>
    <definedName name="Gas_HDT_CO" localSheetId="7">#REF!</definedName>
    <definedName name="Gas_HDT_CO" localSheetId="8">#REF!</definedName>
    <definedName name="Gas_HDT_CO" localSheetId="9">#REF!</definedName>
    <definedName name="Gas_HDT_CO" localSheetId="6">#REF!</definedName>
    <definedName name="Gas_HDT_CO">#REF!</definedName>
    <definedName name="Gas_HDT_NOx" localSheetId="7">#REF!</definedName>
    <definedName name="Gas_HDT_NOx" localSheetId="8">#REF!</definedName>
    <definedName name="Gas_HDT_NOx" localSheetId="9">#REF!</definedName>
    <definedName name="Gas_HDT_NOx" localSheetId="6">#REF!</definedName>
    <definedName name="Gas_HDT_NOx">#REF!</definedName>
    <definedName name="Gas_HDT_PM" localSheetId="7">#REF!</definedName>
    <definedName name="Gas_HDT_PM" localSheetId="8">#REF!</definedName>
    <definedName name="Gas_HDT_PM" localSheetId="9">#REF!</definedName>
    <definedName name="Gas_HDT_PM" localSheetId="6">#REF!</definedName>
    <definedName name="Gas_HDT_PM">#REF!</definedName>
    <definedName name="Gas_HDT_SO2" localSheetId="7">#REF!</definedName>
    <definedName name="Gas_HDT_SO2" localSheetId="8">#REF!</definedName>
    <definedName name="Gas_HDT_SO2" localSheetId="9">#REF!</definedName>
    <definedName name="Gas_HDT_SO2" localSheetId="6">#REF!</definedName>
    <definedName name="Gas_HDT_SO2">#REF!</definedName>
    <definedName name="Gas_HDT_VOCs" localSheetId="7">#REF!</definedName>
    <definedName name="Gas_HDT_VOCs" localSheetId="8">#REF!</definedName>
    <definedName name="Gas_HDT_VOCs" localSheetId="9">#REF!</definedName>
    <definedName name="Gas_HDT_VOCs" localSheetId="6">#REF!</definedName>
    <definedName name="Gas_HDT_VOCs">#REF!</definedName>
    <definedName name="Gas_LDT_CO" localSheetId="7">#REF!</definedName>
    <definedName name="Gas_LDT_CO" localSheetId="8">#REF!</definedName>
    <definedName name="Gas_LDT_CO" localSheetId="9">#REF!</definedName>
    <definedName name="Gas_LDT_CO" localSheetId="6">#REF!</definedName>
    <definedName name="Gas_LDT_CO">#REF!</definedName>
    <definedName name="Gas_LDT_NOx" localSheetId="7">#REF!</definedName>
    <definedName name="Gas_LDT_NOx" localSheetId="8">#REF!</definedName>
    <definedName name="Gas_LDT_NOx" localSheetId="9">#REF!</definedName>
    <definedName name="Gas_LDT_NOx" localSheetId="6">#REF!</definedName>
    <definedName name="Gas_LDT_NOx">#REF!</definedName>
    <definedName name="Gas_LDT_PM" localSheetId="7">#REF!</definedName>
    <definedName name="Gas_LDT_PM" localSheetId="8">#REF!</definedName>
    <definedName name="Gas_LDT_PM" localSheetId="9">#REF!</definedName>
    <definedName name="Gas_LDT_PM" localSheetId="6">#REF!</definedName>
    <definedName name="Gas_LDT_PM">#REF!</definedName>
    <definedName name="Gas_LDT_VOCs" localSheetId="7">#REF!</definedName>
    <definedName name="Gas_LDT_VOCs" localSheetId="8">#REF!</definedName>
    <definedName name="Gas_LDT_VOCs" localSheetId="9">#REF!</definedName>
    <definedName name="Gas_LDT_VOCs" localSheetId="6">#REF!</definedName>
    <definedName name="Gas_LDT_VOCs">#REF!</definedName>
    <definedName name="GBP_Euro" localSheetId="7">#REF!</definedName>
    <definedName name="GBP_Euro" localSheetId="8">#REF!</definedName>
    <definedName name="GBP_Euro" localSheetId="9">#REF!</definedName>
    <definedName name="GBP_Euro" localSheetId="6">#REF!</definedName>
    <definedName name="GBP_Euro">#REF!</definedName>
    <definedName name="GROWTH" localSheetId="7">'[5]TechRep-Doc'!#REF!</definedName>
    <definedName name="GROWTH" localSheetId="8">'[5]TechRep-Doc'!#REF!</definedName>
    <definedName name="GROWTH" localSheetId="9">'[5]TechRep-Doc'!#REF!</definedName>
    <definedName name="GROWTH" localSheetId="6">'[5]TechRep-Doc'!#REF!</definedName>
    <definedName name="GROWTH">'[5]TechRep-Doc'!#REF!</definedName>
    <definedName name="GROWTH_TID" localSheetId="7">'[5]TechRep-Doc'!#REF!</definedName>
    <definedName name="GROWTH_TID" localSheetId="8">'[5]TechRep-Doc'!#REF!</definedName>
    <definedName name="GROWTH_TID" localSheetId="9">'[5]TechRep-Doc'!#REF!</definedName>
    <definedName name="GROWTH_TID" localSheetId="6">'[5]TechRep-Doc'!#REF!</definedName>
    <definedName name="GROWTH_TID">'[5]TechRep-Doc'!#REF!</definedName>
    <definedName name="H_C_Ratio" localSheetId="7">#REF!</definedName>
    <definedName name="H_C_Ratio" localSheetId="8">#REF!</definedName>
    <definedName name="H_C_Ratio" localSheetId="9">#REF!</definedName>
    <definedName name="H_C_Ratio" localSheetId="6">#REF!</definedName>
    <definedName name="H_C_Ratio">#REF!</definedName>
    <definedName name="H_Share_perc" localSheetId="7">#REF!</definedName>
    <definedName name="H_Share_perc" localSheetId="8">#REF!</definedName>
    <definedName name="H_Share_perc" localSheetId="9">#REF!</definedName>
    <definedName name="H_Share_perc" localSheetId="6">#REF!</definedName>
    <definedName name="H_Share_perc">#REF!</definedName>
    <definedName name="H_Speed_km_per_h" localSheetId="7">#REF!</definedName>
    <definedName name="H_Speed_km_per_h" localSheetId="8">#REF!</definedName>
    <definedName name="H_Speed_km_per_h" localSheetId="9">#REF!</definedName>
    <definedName name="H_Speed_km_per_h" localSheetId="6">#REF!</definedName>
    <definedName name="H_Speed_km_per_h">#REF!</definedName>
    <definedName name="HeatPump_Large">[3]TechnologyData!$O$101:$AA$128</definedName>
    <definedName name="hours_per_day" localSheetId="7">#REF!</definedName>
    <definedName name="hours_per_day" localSheetId="8">#REF!</definedName>
    <definedName name="hours_per_day" localSheetId="9">#REF!</definedName>
    <definedName name="hours_per_day" localSheetId="6">#REF!</definedName>
    <definedName name="hours_per_day">#REF!</definedName>
    <definedName name="Improved_Fuel_Specs" localSheetId="7">#REF!</definedName>
    <definedName name="Improved_Fuel_Specs" localSheetId="8">#REF!</definedName>
    <definedName name="Improved_Fuel_Specs" localSheetId="9">#REF!</definedName>
    <definedName name="Improved_Fuel_Specs" localSheetId="6">#REF!</definedName>
    <definedName name="Improved_Fuel_Specs">#REF!</definedName>
    <definedName name="INF">[16]MODEL!$H$14</definedName>
    <definedName name="Inflation" localSheetId="7">[3]General!#REF!</definedName>
    <definedName name="Inflation" localSheetId="8">[3]General!#REF!</definedName>
    <definedName name="Inflation" localSheetId="9">[3]General!#REF!</definedName>
    <definedName name="Inflation" localSheetId="6">[3]General!#REF!</definedName>
    <definedName name="Inflation">[3]General!#REF!</definedName>
    <definedName name="INVCOST" localSheetId="7">'[5]TechRep-Doc'!#REF!</definedName>
    <definedName name="INVCOST" localSheetId="8">'[5]TechRep-Doc'!#REF!</definedName>
    <definedName name="INVCOST" localSheetId="9">'[5]TechRep-Doc'!#REF!</definedName>
    <definedName name="INVCOST" localSheetId="6">'[5]TechRep-Doc'!#REF!</definedName>
    <definedName name="INVCOST">'[5]TechRep-Doc'!#REF!</definedName>
    <definedName name="j_per_btu" localSheetId="7">#REF!</definedName>
    <definedName name="j_per_btu" localSheetId="8">#REF!</definedName>
    <definedName name="j_per_btu" localSheetId="9">#REF!</definedName>
    <definedName name="j_per_btu" localSheetId="6">#REF!</definedName>
    <definedName name="j_per_btu">#REF!</definedName>
    <definedName name="j_per_pj" localSheetId="7">#REF!</definedName>
    <definedName name="j_per_pj" localSheetId="8">#REF!</definedName>
    <definedName name="j_per_pj" localSheetId="9">#REF!</definedName>
    <definedName name="j_per_pj" localSheetId="6">#REF!</definedName>
    <definedName name="j_per_pj">#REF!</definedName>
    <definedName name="joules_per_btu">[2]Conversions!$D$5</definedName>
    <definedName name="kwhr_per_j" localSheetId="7">#REF!</definedName>
    <definedName name="kwhr_per_j" localSheetId="8">#REF!</definedName>
    <definedName name="kwhr_per_j" localSheetId="9">#REF!</definedName>
    <definedName name="kwhr_per_j" localSheetId="6">#REF!</definedName>
    <definedName name="kwhr_per_j">#REF!</definedName>
    <definedName name="LastPSOYear">[3]Plants!$H$2</definedName>
    <definedName name="Lead_Content_g_per_l" localSheetId="7">#REF!</definedName>
    <definedName name="Lead_Content_g_per_l" localSheetId="8">#REF!</definedName>
    <definedName name="Lead_Content_g_per_l" localSheetId="9">#REF!</definedName>
    <definedName name="Lead_Content_g_per_l" localSheetId="6">#REF!</definedName>
    <definedName name="Lead_Content_g_per_l">#REF!</definedName>
    <definedName name="LIFE" localSheetId="7">'[5]TechRep-Doc'!#REF!</definedName>
    <definedName name="LIFE" localSheetId="8">'[5]TechRep-Doc'!#REF!</definedName>
    <definedName name="LIFE" localSheetId="9">'[5]TechRep-Doc'!#REF!</definedName>
    <definedName name="LIFE" localSheetId="6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7">#REF!</definedName>
    <definedName name="Max_Temperature_oC" localSheetId="8">#REF!</definedName>
    <definedName name="Max_Temperature_oC" localSheetId="9">#REF!</definedName>
    <definedName name="Max_Temperature_oC" localSheetId="6">#REF!</definedName>
    <definedName name="Max_Temperature_oC">#REF!</definedName>
    <definedName name="MAXREC" localSheetId="7">#REF!</definedName>
    <definedName name="MAXREC" localSheetId="8">#REF!</definedName>
    <definedName name="MAXREC" localSheetId="9">#REF!</definedName>
    <definedName name="MAXREC" localSheetId="6">#REF!</definedName>
    <definedName name="MAXREC">#REF!</definedName>
    <definedName name="Mean_Fleet_Mileage_km" localSheetId="7">#REF!</definedName>
    <definedName name="Mean_Fleet_Mileage_km" localSheetId="8">#REF!</definedName>
    <definedName name="Mean_Fleet_Mileage_km" localSheetId="9">#REF!</definedName>
    <definedName name="Mean_Fleet_Mileage_km" localSheetId="6">#REF!</definedName>
    <definedName name="Mean_Fleet_Mileage_km">#REF!</definedName>
    <definedName name="Mileage_km" localSheetId="7">#REF!</definedName>
    <definedName name="Mileage_km" localSheetId="8">#REF!</definedName>
    <definedName name="Mileage_km" localSheetId="9">#REF!</definedName>
    <definedName name="Mileage_km" localSheetId="6">#REF!</definedName>
    <definedName name="Mileage_km">#REF!</definedName>
    <definedName name="Mileage_km_per_year" localSheetId="7">#REF!</definedName>
    <definedName name="Mileage_km_per_year" localSheetId="8">#REF!</definedName>
    <definedName name="Mileage_km_per_year" localSheetId="9">#REF!</definedName>
    <definedName name="Mileage_km_per_year" localSheetId="6">#REF!</definedName>
    <definedName name="Mileage_km_per_year">#REF!</definedName>
    <definedName name="million_short_tons_to_short_ton">[18]Steps!$Y$5</definedName>
    <definedName name="Min_Temperature_oC" localSheetId="7">#REF!</definedName>
    <definedName name="Min_Temperature_oC" localSheetId="8">#REF!</definedName>
    <definedName name="Min_Temperature_oC" localSheetId="9">#REF!</definedName>
    <definedName name="Min_Temperature_oC" localSheetId="6">#REF!</definedName>
    <definedName name="Min_Temperature_oC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>#REF!</definedName>
    <definedName name="MMBTU_to_PJ">[18]Steps!$Y$6</definedName>
    <definedName name="NAs_CCAR" localSheetId="7">'[5]TechRep-Doc'!#REF!</definedName>
    <definedName name="NAs_CCAR" localSheetId="8">'[5]TechRep-Doc'!#REF!</definedName>
    <definedName name="NAs_CCAR" localSheetId="9">'[5]TechRep-Doc'!#REF!</definedName>
    <definedName name="NAs_CCAR" localSheetId="6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7">[3]General!#REF!</definedName>
    <definedName name="nhydro" localSheetId="8">[3]General!#REF!</definedName>
    <definedName name="nhydro" localSheetId="9">[3]General!#REF!</definedName>
    <definedName name="nhydro" localSheetId="6">[3]General!#REF!</definedName>
    <definedName name="nhydro">[3]General!#REF!</definedName>
    <definedName name="Nikel_Content_ppm_wt" localSheetId="7">#REF!</definedName>
    <definedName name="Nikel_Content_ppm_wt" localSheetId="8">#REF!</definedName>
    <definedName name="Nikel_Content_ppm_wt" localSheetId="9">#REF!</definedName>
    <definedName name="Nikel_Content_ppm_wt" localSheetId="6">#REF!</definedName>
    <definedName name="Nikel_Content_ppm_wt">#REF!</definedName>
    <definedName name="NyeNGCC">[3]Plants!$J$5</definedName>
    <definedName name="O_C_Ratio" localSheetId="7">#REF!</definedName>
    <definedName name="O_C_Ratio" localSheetId="8">#REF!</definedName>
    <definedName name="O_C_Ratio" localSheetId="9">#REF!</definedName>
    <definedName name="O_C_Ratio" localSheetId="6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7">#REF!</definedName>
    <definedName name="Population" localSheetId="8">#REF!</definedName>
    <definedName name="Population" localSheetId="9">#REF!</definedName>
    <definedName name="Population" localSheetId="6">#REF!</definedName>
    <definedName name="Population">#REF!</definedName>
    <definedName name="PPP">[16]MODEL!$D$12</definedName>
    <definedName name="PPPEX">[16]MODEL!$D$13</definedName>
    <definedName name="Prisår_Til_Ramses" localSheetId="7">#REF!</definedName>
    <definedName name="Prisår_Til_Ramses" localSheetId="8">#REF!</definedName>
    <definedName name="Prisår_Til_Ramses" localSheetId="9">#REF!</definedName>
    <definedName name="Prisår_Til_Ramses" localSheetId="6">#REF!</definedName>
    <definedName name="Prisår_Til_Ramses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9">#REF!</definedName>
    <definedName name="qr_Profili_insmart_T20_quartieri" localSheetId="6">#REF!</definedName>
    <definedName name="qr_Profili_insmart_T20_quartieri">#REF!</definedName>
    <definedName name="R_Share_perc" localSheetId="7">#REF!</definedName>
    <definedName name="R_Share_perc" localSheetId="8">#REF!</definedName>
    <definedName name="R_Share_perc" localSheetId="9">#REF!</definedName>
    <definedName name="R_Share_perc" localSheetId="6">#REF!</definedName>
    <definedName name="R_Share_perc">#REF!</definedName>
    <definedName name="R_Speed_km_per_h" localSheetId="7">#REF!</definedName>
    <definedName name="R_Speed_km_per_h" localSheetId="8">#REF!</definedName>
    <definedName name="R_Speed_km_per_h" localSheetId="9">#REF!</definedName>
    <definedName name="R_Speed_km_per_h" localSheetId="6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7">#REF!</definedName>
    <definedName name="rail_coal" localSheetId="8">#REF!</definedName>
    <definedName name="rail_coal" localSheetId="9">#REF!</definedName>
    <definedName name="rail_coal" localSheetId="6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7">[21]Macro1!#REF!</definedName>
    <definedName name="RetBE" localSheetId="8">[21]Macro1!#REF!</definedName>
    <definedName name="RetBE" localSheetId="9">[21]Macro1!#REF!</definedName>
    <definedName name="RetBE" localSheetId="6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7">#REF!</definedName>
    <definedName name="RVP_and_beta" localSheetId="8">#REF!</definedName>
    <definedName name="RVP_and_beta" localSheetId="9">#REF!</definedName>
    <definedName name="RVP_and_beta" localSheetId="6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7">#REF!</definedName>
    <definedName name="Selenium_Content_ppm_wt" localSheetId="8">#REF!</definedName>
    <definedName name="Selenium_Content_ppm_wt" localSheetId="9">#REF!</definedName>
    <definedName name="Selenium_Content_ppm_wt" localSheetId="6">#REF!</definedName>
    <definedName name="Selenium_Content_ppm_wt">#REF!</definedName>
    <definedName name="SERV">'[4]AEO16 Com Tech'!$D$103:$D$4268</definedName>
    <definedName name="SETS" localSheetId="7">'[5]TechRep-Doc'!#REF!</definedName>
    <definedName name="SETS" localSheetId="8">'[5]TechRep-Doc'!#REF!</definedName>
    <definedName name="SETS" localSheetId="9">'[5]TechRep-Doc'!#REF!</definedName>
    <definedName name="SETS" localSheetId="6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7">#REF!</definedName>
    <definedName name="Sulphur_Content_perc_wt" localSheetId="8">#REF!</definedName>
    <definedName name="Sulphur_Content_perc_wt" localSheetId="9">#REF!</definedName>
    <definedName name="Sulphur_Content_perc_wt" localSheetId="6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7">[1]Cockpit!#REF!</definedName>
    <definedName name="TechName" localSheetId="8">[1]Cockpit!#REF!</definedName>
    <definedName name="TechName" localSheetId="9">[1]Cockpit!#REF!</definedName>
    <definedName name="TechName" localSheetId="6">[1]Cockpit!#REF!</definedName>
    <definedName name="TechName">[1]Cockpit!#REF!</definedName>
    <definedName name="Temperatures" localSheetId="7">#REF!</definedName>
    <definedName name="Temperatures" localSheetId="8">#REF!</definedName>
    <definedName name="Temperatures" localSheetId="9">#REF!</definedName>
    <definedName name="Temperatures" localSheetId="6">#REF!</definedName>
    <definedName name="Temperatures">#REF!</definedName>
    <definedName name="tiket" localSheetId="7">#REF!</definedName>
    <definedName name="tiket" localSheetId="8">#REF!</definedName>
    <definedName name="tiket" localSheetId="9">#REF!</definedName>
    <definedName name="tiket" localSheetId="6">#REF!</definedName>
    <definedName name="tiket">#REF!</definedName>
    <definedName name="TP.Electricity_and_RES" localSheetId="7">#REF!</definedName>
    <definedName name="TP.Electricity_and_RES" localSheetId="8">#REF!</definedName>
    <definedName name="TP.Electricity_and_RES" localSheetId="9">#REF!</definedName>
    <definedName name="TP.Electricity_and_RES" localSheetId="6">#REF!</definedName>
    <definedName name="TP.Electricity_and_RES">#REF!</definedName>
    <definedName name="TP.Petroleum" localSheetId="7">#REF!</definedName>
    <definedName name="TP.Petroleum" localSheetId="8">#REF!</definedName>
    <definedName name="TP.Petroleum" localSheetId="9">#REF!</definedName>
    <definedName name="TP.Petroleum" localSheetId="6">#REF!</definedName>
    <definedName name="TP.Petroleum">#REF!</definedName>
    <definedName name="TP.Solids_and_Gases" localSheetId="7">#REF!</definedName>
    <definedName name="TP.Solids_and_Gases" localSheetId="8">#REF!</definedName>
    <definedName name="TP.Solids_and_Gases" localSheetId="9">#REF!</definedName>
    <definedName name="TP.Solids_and_Gases" localSheetId="6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7">#REF!</definedName>
    <definedName name="TRNDTYPE" localSheetId="8">#REF!</definedName>
    <definedName name="TRNDTYPE" localSheetId="9">#REF!</definedName>
    <definedName name="TRNDTYPE" localSheetId="6">#REF!</definedName>
    <definedName name="TRNDTYPE">#REF!</definedName>
    <definedName name="TRTGAB005" localSheetId="7">'[5]TechRep-Doc'!#REF!</definedName>
    <definedName name="TRTGAB005" localSheetId="8">'[5]TechRep-Doc'!#REF!</definedName>
    <definedName name="TRTGAB005" localSheetId="9">'[5]TechRep-Doc'!#REF!</definedName>
    <definedName name="TRTGAB005" localSheetId="6">'[5]TechRep-Doc'!#REF!</definedName>
    <definedName name="TRTGAB005">'[5]TechRep-Doc'!#REF!</definedName>
    <definedName name="TRTGAC005" localSheetId="7">'[5]TechRep-Doc'!#REF!</definedName>
    <definedName name="TRTGAC005" localSheetId="8">'[5]TechRep-Doc'!#REF!</definedName>
    <definedName name="TRTGAC005" localSheetId="9">'[5]TechRep-Doc'!#REF!</definedName>
    <definedName name="TRTGAC005" localSheetId="6">'[5]TechRep-Doc'!#REF!</definedName>
    <definedName name="TRTGAC005">'[5]TechRep-Doc'!#REF!</definedName>
    <definedName name="Trucks_15" localSheetId="7">'[5]TechRep-Doc'!#REF!</definedName>
    <definedName name="Trucks_15" localSheetId="8">'[5]TechRep-Doc'!#REF!</definedName>
    <definedName name="Trucks_15" localSheetId="9">'[5]TechRep-Doc'!#REF!</definedName>
    <definedName name="Trucks_15" localSheetId="6">'[5]TechRep-Doc'!#REF!</definedName>
    <definedName name="Trucks_15">'[5]TechRep-Doc'!#REF!</definedName>
    <definedName name="TSUB_COST" localSheetId="7">'[5]TechRep-Doc'!#REF!</definedName>
    <definedName name="TSUB_COST" localSheetId="8">'[5]TechRep-Doc'!#REF!</definedName>
    <definedName name="TSUB_COST" localSheetId="9">'[5]TechRep-Doc'!#REF!</definedName>
    <definedName name="TSUB_COST" localSheetId="6">'[5]TechRep-Doc'!#REF!</definedName>
    <definedName name="TSUB_COST">'[5]TechRep-Doc'!#REF!</definedName>
    <definedName name="U_Share_perc" localSheetId="7">#REF!</definedName>
    <definedName name="U_Share_perc" localSheetId="8">#REF!</definedName>
    <definedName name="U_Share_perc" localSheetId="9">#REF!</definedName>
    <definedName name="U_Share_perc" localSheetId="6">#REF!</definedName>
    <definedName name="U_Share_perc">#REF!</definedName>
    <definedName name="U_Speed_km_per_h" localSheetId="7">#REF!</definedName>
    <definedName name="U_Speed_km_per_h" localSheetId="8">#REF!</definedName>
    <definedName name="U_Speed_km_per_h" localSheetId="9">#REF!</definedName>
    <definedName name="U_Speed_km_per_h" localSheetId="6">#REF!</definedName>
    <definedName name="U_Speed_km_per_h">#REF!</definedName>
    <definedName name="unit_per_million_unit" localSheetId="7">#REF!</definedName>
    <definedName name="unit_per_million_unit" localSheetId="8">#REF!</definedName>
    <definedName name="unit_per_million_unit" localSheetId="9">#REF!</definedName>
    <definedName name="unit_per_million_unit" localSheetId="6">#REF!</definedName>
    <definedName name="unit_per_million_unit">#REF!</definedName>
    <definedName name="US.Electricity_and_RES" localSheetId="7">#REF!</definedName>
    <definedName name="US.Electricity_and_RES" localSheetId="8">#REF!</definedName>
    <definedName name="US.Electricity_and_RES" localSheetId="9">#REF!</definedName>
    <definedName name="US.Electricity_and_RES" localSheetId="6">#REF!</definedName>
    <definedName name="US.Electricity_and_RES">#REF!</definedName>
    <definedName name="US.Petroleum" localSheetId="7">#REF!</definedName>
    <definedName name="US.Petroleum" localSheetId="8">#REF!</definedName>
    <definedName name="US.Petroleum" localSheetId="9">#REF!</definedName>
    <definedName name="US.Petroleum" localSheetId="6">#REF!</definedName>
    <definedName name="US.Petroleum">#REF!</definedName>
    <definedName name="US.Solids_and_Gases" localSheetId="7">#REF!</definedName>
    <definedName name="US.Solids_and_Gases" localSheetId="8">#REF!</definedName>
    <definedName name="US.Solids_and_Gases" localSheetId="9">#REF!</definedName>
    <definedName name="US.Solids_and_Gases" localSheetId="6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7">#REF!</definedName>
    <definedName name="yeare" localSheetId="8">#REF!</definedName>
    <definedName name="yeare" localSheetId="9">#REF!</definedName>
    <definedName name="yeare" localSheetId="6">#REF!</definedName>
    <definedName name="yeare">#REF!</definedName>
    <definedName name="yearf" localSheetId="7">#REF!</definedName>
    <definedName name="yearf" localSheetId="8">#REF!</definedName>
    <definedName name="yearf" localSheetId="9">#REF!</definedName>
    <definedName name="yearf" localSheetId="6">#REF!</definedName>
    <definedName name="yearf">#REF!</definedName>
    <definedName name="yearg" localSheetId="7">#REF!</definedName>
    <definedName name="yearg" localSheetId="8">#REF!</definedName>
    <definedName name="yearg" localSheetId="9">#REF!</definedName>
    <definedName name="yearg" localSheetId="6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7">#REF!</definedName>
    <definedName name="Zinc_Content_ppm_wt" localSheetId="8">#REF!</definedName>
    <definedName name="Zinc_Content_ppm_wt" localSheetId="9">#REF!</definedName>
    <definedName name="Zinc_Content_ppm_wt" localSheetId="6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5" i="35" l="1"/>
  <c r="R4" i="35"/>
  <c r="Q4" i="35"/>
  <c r="D7" i="36"/>
  <c r="C7" i="36"/>
  <c r="AA6" i="36"/>
  <c r="Y6" i="36"/>
  <c r="X6" i="36"/>
  <c r="S6" i="36"/>
  <c r="Q6" i="36"/>
  <c r="P6" i="36"/>
  <c r="K6" i="36"/>
  <c r="I6" i="36"/>
  <c r="H6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D3" i="36" a="1"/>
  <c r="AD3" i="36" s="1"/>
  <c r="AC3" i="36" a="1"/>
  <c r="AC3" i="36" s="1"/>
  <c r="AB3" i="36" a="1"/>
  <c r="AB3" i="36" s="1"/>
  <c r="AA3" i="36" a="1"/>
  <c r="AA3" i="36" s="1"/>
  <c r="Z3" i="36" a="1"/>
  <c r="Z3" i="36" s="1"/>
  <c r="Y3" i="36" a="1"/>
  <c r="Y3" i="36" s="1"/>
  <c r="X3" i="36" a="1"/>
  <c r="X3" i="36" s="1"/>
  <c r="V3" i="36" a="1"/>
  <c r="V3" i="36" s="1"/>
  <c r="U3" i="36" a="1"/>
  <c r="U3" i="36" s="1"/>
  <c r="T3" i="36" a="1"/>
  <c r="T3" i="36" s="1"/>
  <c r="S3" i="36" a="1"/>
  <c r="S3" i="36" s="1"/>
  <c r="R3" i="36" a="1"/>
  <c r="R3" i="36" s="1"/>
  <c r="Q3" i="36" a="1"/>
  <c r="Q3" i="36" s="1"/>
  <c r="P3" i="36" a="1"/>
  <c r="P3" i="36" s="1"/>
  <c r="O3" i="36" a="1"/>
  <c r="O3" i="36" s="1"/>
  <c r="N3" i="36" a="1"/>
  <c r="N3" i="36" s="1"/>
  <c r="M3" i="36" a="1"/>
  <c r="M3" i="36" s="1"/>
  <c r="L3" i="36" a="1"/>
  <c r="L3" i="36" s="1"/>
  <c r="K3" i="36" a="1"/>
  <c r="K3" i="36" s="1"/>
  <c r="J3" i="36" a="1"/>
  <c r="J3" i="36" s="1"/>
  <c r="I3" i="36" a="1"/>
  <c r="I3" i="36" s="1"/>
  <c r="H3" i="36" a="1"/>
  <c r="H3" i="36" s="1"/>
  <c r="G3" i="36" a="1"/>
  <c r="G3" i="36" s="1"/>
  <c r="F3" i="36" a="1"/>
  <c r="F3" i="36" s="1"/>
  <c r="E3" i="36" a="1"/>
  <c r="E3" i="36" s="1"/>
  <c r="D3" i="36" a="1"/>
  <c r="D3" i="36" s="1"/>
  <c r="C3" i="36" a="1"/>
  <c r="C3" i="36" s="1"/>
  <c r="G7" i="36" l="1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G56" i="35" l="1"/>
  <c r="I56" i="35"/>
  <c r="H56" i="35"/>
  <c r="F56" i="35"/>
  <c r="I55" i="35"/>
  <c r="H55" i="35"/>
  <c r="G55" i="35"/>
  <c r="F55" i="35"/>
  <c r="I53" i="35"/>
  <c r="H53" i="35"/>
  <c r="G53" i="35"/>
  <c r="F53" i="35"/>
  <c r="I52" i="35"/>
  <c r="H52" i="35"/>
  <c r="G52" i="35"/>
  <c r="F52" i="35"/>
  <c r="I51" i="35"/>
  <c r="H51" i="35"/>
  <c r="G51" i="35"/>
  <c r="F51" i="35"/>
  <c r="I50" i="35"/>
  <c r="H50" i="35"/>
  <c r="G50" i="35"/>
  <c r="F50" i="35"/>
  <c r="I46" i="35"/>
  <c r="H46" i="35"/>
  <c r="G46" i="35"/>
  <c r="F46" i="35"/>
  <c r="I45" i="35"/>
  <c r="H45" i="35"/>
  <c r="G45" i="35"/>
  <c r="F45" i="35"/>
  <c r="I44" i="35"/>
  <c r="H44" i="35"/>
  <c r="G44" i="35"/>
  <c r="F44" i="35"/>
  <c r="F38" i="35"/>
  <c r="I38" i="35"/>
  <c r="H38" i="35"/>
  <c r="G38" i="35"/>
  <c r="I37" i="35"/>
  <c r="H37" i="35"/>
  <c r="G37" i="35"/>
  <c r="F37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0" i="35"/>
  <c r="H20" i="35"/>
  <c r="G20" i="35"/>
  <c r="F20" i="35"/>
  <c r="I19" i="35"/>
  <c r="H19" i="35"/>
  <c r="G19" i="35"/>
  <c r="F19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G10" i="35"/>
  <c r="H10" i="35"/>
  <c r="I10" i="35"/>
  <c r="F10" i="35"/>
  <c r="F9" i="35"/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8" i="35"/>
  <c r="H48" i="35"/>
  <c r="G48" i="35"/>
  <c r="F48" i="35"/>
  <c r="I47" i="35"/>
  <c r="H47" i="35"/>
  <c r="G47" i="35"/>
  <c r="F47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0" i="35"/>
  <c r="H30" i="35"/>
  <c r="G30" i="35"/>
  <c r="F30" i="35"/>
  <c r="I29" i="35"/>
  <c r="H29" i="35"/>
  <c r="G29" i="35"/>
  <c r="F29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12" i="35"/>
  <c r="H12" i="35"/>
  <c r="G12" i="35"/>
  <c r="F12" i="35"/>
  <c r="I11" i="35"/>
  <c r="H11" i="35"/>
  <c r="G11" i="35"/>
  <c r="F11" i="35"/>
  <c r="I9" i="35"/>
  <c r="H9" i="35"/>
  <c r="G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Q6" i="28"/>
  <c r="O77" i="28" s="1"/>
  <c r="L6" i="28"/>
  <c r="J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J46" i="28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T6" i="31"/>
  <c r="E6" i="32"/>
  <c r="T6" i="32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<sst xmlns="http://schemas.openxmlformats.org/spreadsheetml/2006/main" count="4938" uniqueCount="465">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</sst>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7">
    <xf numFmtId="0" fontId="0" fillId="0" borderId="0"/>
    <xf numFmtId="0" fontId="42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49" fontId="29" fillId="0" borderId="1" applyNumberFormat="0" applyFont="0" applyFill="0" applyBorder="0" applyProtection="0">
      <alignment horizontal="left" vertical="center" indent="2"/>
    </xf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6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30" fillId="24" borderId="0" applyBorder="0" applyAlignment="0"/>
    <xf numFmtId="0" fontId="29" fillId="24" borderId="0" applyBorder="0">
      <alignment horizontal="right" vertical="center"/>
    </xf>
    <xf numFmtId="0" fontId="29" fillId="25" borderId="0" applyBorder="0">
      <alignment horizontal="right" vertical="center"/>
    </xf>
    <xf numFmtId="0" fontId="29" fillId="25" borderId="0" applyBorder="0">
      <alignment horizontal="right" vertical="center"/>
    </xf>
    <xf numFmtId="0" fontId="28" fillId="25" borderId="1">
      <alignment horizontal="right" vertical="center"/>
    </xf>
    <xf numFmtId="0" fontId="36" fillId="25" borderId="1">
      <alignment horizontal="right" vertical="center"/>
    </xf>
    <xf numFmtId="0" fontId="28" fillId="26" borderId="1">
      <alignment horizontal="right" vertical="center"/>
    </xf>
    <xf numFmtId="0" fontId="28" fillId="26" borderId="1">
      <alignment horizontal="right" vertical="center"/>
    </xf>
    <xf numFmtId="0" fontId="28" fillId="26" borderId="2">
      <alignment horizontal="right" vertical="center"/>
    </xf>
    <xf numFmtId="0" fontId="28" fillId="26" borderId="3">
      <alignment horizontal="right" vertical="center"/>
    </xf>
    <xf numFmtId="0" fontId="28" fillId="26" borderId="4">
      <alignment horizontal="right" vertical="center"/>
    </xf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24" fillId="27" borderId="5" applyNumberFormat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55" fillId="33" borderId="0" applyNumberFormat="0" applyBorder="0" applyAlignment="0" applyProtection="0"/>
    <xf numFmtId="0" fontId="55" fillId="3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27" borderId="6" applyNumberFormat="0" applyAlignment="0" applyProtection="0"/>
    <xf numFmtId="4" fontId="30" fillId="0" borderId="7" applyFill="0" applyBorder="0" applyProtection="0">
      <alignment horizontal="right" vertical="center"/>
    </xf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49" fontId="9" fillId="24" borderId="9">
      <alignment vertical="top" wrapText="1"/>
    </xf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28" fillId="0" borderId="0" applyNumberFormat="0">
      <alignment horizontal="right"/>
    </xf>
    <xf numFmtId="166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29" fillId="26" borderId="10">
      <alignment horizontal="left" vertical="center" wrapText="1" indent="2"/>
    </xf>
    <xf numFmtId="0" fontId="29" fillId="0" borderId="10">
      <alignment horizontal="left" vertical="center" wrapText="1" indent="2"/>
    </xf>
    <xf numFmtId="0" fontId="29" fillId="25" borderId="3">
      <alignment horizontal="left" vertical="center"/>
    </xf>
    <xf numFmtId="0" fontId="28" fillId="0" borderId="11">
      <alignment horizontal="left" vertical="top" wrapText="1"/>
    </xf>
    <xf numFmtId="3" fontId="32" fillId="0" borderId="9">
      <alignment horizontal="right" vertical="top"/>
    </xf>
    <xf numFmtId="0" fontId="21" fillId="9" borderId="6" applyNumberFormat="0" applyAlignment="0" applyProtection="0"/>
    <xf numFmtId="0" fontId="37" fillId="0" borderId="12"/>
    <xf numFmtId="0" fontId="10" fillId="30" borderId="1">
      <alignment horizontal="centerContinuous" vertical="top" wrapText="1"/>
    </xf>
    <xf numFmtId="0" fontId="33" fillId="0" borderId="0">
      <alignment vertical="top" wrapText="1"/>
    </xf>
    <xf numFmtId="0" fontId="25" fillId="0" borderId="13" applyNumberFormat="0" applyFill="0" applyAlignment="0" applyProtection="0"/>
    <xf numFmtId="0" fontId="16" fillId="0" borderId="0" applyNumberFormat="0" applyFill="0" applyBorder="0" applyAlignment="0" applyProtection="0"/>
    <xf numFmtId="0" fontId="38" fillId="0" borderId="0">
      <alignment vertical="top"/>
    </xf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4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57" fillId="34" borderId="0" applyNumberFormat="0" applyBorder="0" applyAlignment="0" applyProtection="0"/>
    <xf numFmtId="0" fontId="58" fillId="34" borderId="0" applyNumberFormat="0" applyBorder="0" applyAlignment="0" applyProtection="0"/>
    <xf numFmtId="0" fontId="58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57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61" fillId="12" borderId="23" applyNumberFormat="0" applyAlignment="0" applyProtection="0"/>
    <xf numFmtId="0" fontId="61" fillId="12" borderId="23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60" fillId="35" borderId="23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4" fontId="29" fillId="0" borderId="0" applyBorder="0">
      <alignment horizontal="right" vertical="center"/>
    </xf>
    <xf numFmtId="0" fontId="29" fillId="0" borderId="1">
      <alignment horizontal="right" vertical="center"/>
    </xf>
    <xf numFmtId="1" fontId="39" fillId="25" borderId="0" applyBorder="0">
      <alignment horizontal="right" vertical="center"/>
    </xf>
    <xf numFmtId="0" fontId="35" fillId="0" borderId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7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63" fillId="36" borderId="0" applyNumberFormat="0" applyBorder="0" applyAlignment="0" applyProtection="0"/>
    <xf numFmtId="0" fontId="27" fillId="12" borderId="0" applyNumberFormat="0" applyBorder="0" applyAlignment="0" applyProtection="0"/>
    <xf numFmtId="0" fontId="63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62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9" fillId="0" borderId="0"/>
    <xf numFmtId="0" fontId="54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71" fontId="49" fillId="0" borderId="0">
      <alignment vertical="center"/>
    </xf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49" fillId="0" borderId="0">
      <alignment vertical="center"/>
    </xf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 applyNumberFormat="0" applyFont="0" applyFill="0" applyBorder="0" applyAlignment="0" applyProtection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3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>
      <alignment vertical="top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/>
    <xf numFmtId="0" fontId="54" fillId="0" borderId="0"/>
    <xf numFmtId="0" fontId="9" fillId="0" borderId="0"/>
    <xf numFmtId="0" fontId="54" fillId="0" borderId="0"/>
    <xf numFmtId="0" fontId="51" fillId="0" borderId="0"/>
    <xf numFmtId="0" fontId="11" fillId="0" borderId="0"/>
    <xf numFmtId="0" fontId="51" fillId="0" borderId="0"/>
    <xf numFmtId="0" fontId="9" fillId="0" borderId="0"/>
    <xf numFmtId="0" fontId="51" fillId="0" borderId="0"/>
    <xf numFmtId="0" fontId="5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41" fillId="0" borderId="0"/>
    <xf numFmtId="179" fontId="49" fillId="0" borderId="0">
      <alignment vertical="center"/>
    </xf>
    <xf numFmtId="0" fontId="11" fillId="0" borderId="0"/>
    <xf numFmtId="0" fontId="41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64" fillId="0" borderId="0"/>
    <xf numFmtId="0" fontId="54" fillId="0" borderId="0"/>
    <xf numFmtId="0" fontId="8" fillId="0" borderId="0"/>
    <xf numFmtId="0" fontId="64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4" fillId="0" borderId="0"/>
    <xf numFmtId="0" fontId="54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43" fillId="0" borderId="0"/>
    <xf numFmtId="0" fontId="9" fillId="0" borderId="0"/>
    <xf numFmtId="0" fontId="43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3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4" fontId="29" fillId="0" borderId="1" applyFill="0" applyBorder="0" applyProtection="0">
      <alignment horizontal="right" vertical="center"/>
    </xf>
    <xf numFmtId="0" fontId="30" fillId="0" borderId="0" applyNumberFormat="0" applyFill="0" applyBorder="0" applyProtection="0">
      <alignment horizontal="left" vertical="center"/>
    </xf>
    <xf numFmtId="0" fontId="29" fillId="0" borderId="1" applyNumberFormat="0" applyFill="0" applyAlignment="0" applyProtection="0"/>
    <xf numFmtId="0" fontId="9" fillId="31" borderId="0" applyNumberFormat="0" applyFont="0" applyBorder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6" fillId="0" borderId="0"/>
    <xf numFmtId="0" fontId="5" fillId="0" borderId="0"/>
    <xf numFmtId="167" fontId="5" fillId="0" borderId="0" applyFont="0" applyFill="0" applyBorder="0" applyAlignment="0" applyProtection="0"/>
    <xf numFmtId="0" fontId="52" fillId="0" borderId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4" fillId="0" borderId="0"/>
    <xf numFmtId="0" fontId="3" fillId="0" borderId="0"/>
    <xf numFmtId="17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7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43" fontId="83" fillId="0" borderId="0" applyFont="0" applyFill="0" applyBorder="0" applyAlignment="0" applyProtection="0"/>
    <xf numFmtId="0" fontId="1" fillId="0" borderId="0"/>
  </cellStyleXfs>
  <cellXfs count="134">
    <xf numFmtId="0" fontId="0" fillId="0" borderId="0" xfId="0"/>
    <xf numFmtId="0" fontId="66" fillId="0" borderId="0" xfId="34361" applyFont="1" applyFill="1" applyAlignment="1">
      <alignment vertical="center"/>
    </xf>
    <xf numFmtId="0" fontId="67" fillId="37" borderId="0" xfId="34362" applyFont="1" applyFill="1" applyBorder="1" applyAlignment="1">
      <alignment vertical="top"/>
    </xf>
    <xf numFmtId="0" fontId="68" fillId="0" borderId="0" xfId="34361" applyFont="1" applyBorder="1" applyAlignment="1">
      <alignment horizontal="left" vertical="center"/>
    </xf>
    <xf numFmtId="0" fontId="69" fillId="38" borderId="24" xfId="34362" applyFont="1" applyFill="1" applyBorder="1" applyAlignment="1">
      <alignment vertical="top"/>
    </xf>
    <xf numFmtId="0" fontId="71" fillId="0" borderId="0" xfId="0" applyFont="1" applyAlignment="1">
      <alignment vertical="center"/>
    </xf>
    <xf numFmtId="0" fontId="65" fillId="39" borderId="28" xfId="3468" applyFont="1" applyFill="1" applyBorder="1" applyAlignment="1">
      <alignment vertical="center" wrapText="1"/>
    </xf>
    <xf numFmtId="0" fontId="65" fillId="39" borderId="30" xfId="3468" applyFont="1" applyFill="1" applyBorder="1" applyAlignment="1">
      <alignment horizontal="center" vertical="center" wrapText="1"/>
    </xf>
    <xf numFmtId="0" fontId="65" fillId="39" borderId="28" xfId="3468" applyFont="1" applyFill="1" applyBorder="1" applyAlignment="1">
      <alignment horizontal="left" vertical="center" wrapText="1"/>
    </xf>
    <xf numFmtId="0" fontId="4" fillId="44" borderId="7" xfId="34380" applyFont="1" applyFill="1" applyBorder="1" applyAlignment="1">
      <alignment horizontal="left" vertical="center"/>
    </xf>
    <xf numFmtId="0" fontId="70" fillId="39" borderId="26" xfId="0" applyFont="1" applyFill="1" applyBorder="1" applyAlignment="1">
      <alignment vertical="center"/>
    </xf>
    <xf numFmtId="0" fontId="70" fillId="39" borderId="27" xfId="0" applyFont="1" applyFill="1" applyBorder="1" applyAlignment="1">
      <alignment vertical="center"/>
    </xf>
    <xf numFmtId="0" fontId="4" fillId="40" borderId="33" xfId="34380" applyFont="1" applyFill="1" applyBorder="1" applyAlignment="1">
      <alignment vertical="center"/>
    </xf>
    <xf numFmtId="0" fontId="4" fillId="0" borderId="0" xfId="34361" applyFont="1" applyFill="1" applyAlignment="1">
      <alignment vertical="center"/>
    </xf>
    <xf numFmtId="0" fontId="4" fillId="0" borderId="0" xfId="34361" applyFont="1" applyAlignment="1">
      <alignment vertical="center"/>
    </xf>
    <xf numFmtId="0" fontId="4" fillId="0" borderId="0" xfId="34361" applyFont="1" applyBorder="1" applyAlignment="1">
      <alignment vertical="center"/>
    </xf>
    <xf numFmtId="14" fontId="4" fillId="0" borderId="0" xfId="34361" applyNumberFormat="1" applyFont="1" applyBorder="1" applyAlignment="1">
      <alignment horizontal="left" vertical="center"/>
    </xf>
    <xf numFmtId="0" fontId="4" fillId="0" borderId="24" xfId="34361" applyFont="1" applyBorder="1" applyAlignment="1">
      <alignment vertical="center"/>
    </xf>
    <xf numFmtId="0" fontId="68" fillId="0" borderId="33" xfId="34380" applyFont="1" applyBorder="1" applyAlignment="1">
      <alignment vertical="center"/>
    </xf>
    <xf numFmtId="0" fontId="68" fillId="0" borderId="7" xfId="34380" applyFont="1" applyBorder="1" applyAlignment="1">
      <alignment horizontal="left" vertical="center"/>
    </xf>
    <xf numFmtId="0" fontId="75" fillId="0" borderId="0" xfId="2882" applyNumberFormat="1" applyFont="1" applyFill="1" applyBorder="1" applyAlignment="1">
      <alignment horizontal="left" vertical="center"/>
    </xf>
    <xf numFmtId="0" fontId="74" fillId="0" borderId="0" xfId="0" applyFont="1" applyAlignment="1">
      <alignment vertical="center"/>
    </xf>
    <xf numFmtId="0" fontId="68" fillId="0" borderId="0" xfId="0" applyFont="1"/>
    <xf numFmtId="0" fontId="68" fillId="0" borderId="0" xfId="0" applyFont="1" applyAlignment="1">
      <alignment vertical="center"/>
    </xf>
    <xf numFmtId="0" fontId="68" fillId="0" borderId="0" xfId="0" applyFont="1" applyAlignment="1">
      <alignment horizontal="left" vertical="center"/>
    </xf>
    <xf numFmtId="0" fontId="68" fillId="0" borderId="25" xfId="0" applyFont="1" applyBorder="1" applyAlignment="1">
      <alignment horizontal="left" vertical="center"/>
    </xf>
    <xf numFmtId="0" fontId="68" fillId="0" borderId="0" xfId="0" applyFont="1" applyBorder="1" applyAlignment="1">
      <alignment vertical="center"/>
    </xf>
    <xf numFmtId="0" fontId="68" fillId="0" borderId="25" xfId="0" applyFont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68" fillId="0" borderId="29" xfId="0" applyFont="1" applyBorder="1" applyAlignment="1">
      <alignment vertical="center"/>
    </xf>
    <xf numFmtId="0" fontId="68" fillId="37" borderId="0" xfId="0" applyFont="1" applyFill="1" applyAlignment="1">
      <alignment horizontal="left" vertical="center"/>
    </xf>
    <xf numFmtId="0" fontId="68" fillId="40" borderId="0" xfId="0" applyFont="1" applyFill="1" applyAlignment="1">
      <alignment horizontal="left" vertical="center"/>
    </xf>
    <xf numFmtId="10" fontId="68" fillId="0" borderId="29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Alignment="1">
      <alignment horizontal="left" vertical="center"/>
    </xf>
    <xf numFmtId="0" fontId="68" fillId="41" borderId="0" xfId="0" applyFont="1" applyFill="1"/>
    <xf numFmtId="0" fontId="76" fillId="0" borderId="34" xfId="0" applyFont="1" applyBorder="1"/>
    <xf numFmtId="181" fontId="68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4" fillId="0" borderId="0" xfId="0" applyFont="1" applyFill="1" applyAlignment="1">
      <alignment vertical="center"/>
    </xf>
    <xf numFmtId="0" fontId="74" fillId="0" borderId="0" xfId="0" applyFont="1" applyBorder="1" applyAlignment="1">
      <alignment vertical="center"/>
    </xf>
    <xf numFmtId="0" fontId="76" fillId="0" borderId="25" xfId="0" applyFont="1" applyFill="1" applyBorder="1" applyAlignment="1">
      <alignment vertical="center"/>
    </xf>
    <xf numFmtId="0" fontId="78" fillId="0" borderId="25" xfId="0" applyFont="1" applyBorder="1" applyAlignment="1">
      <alignment vertical="center"/>
    </xf>
    <xf numFmtId="0" fontId="68" fillId="43" borderId="0" xfId="0" applyFont="1" applyFill="1" applyAlignment="1">
      <alignment vertical="center"/>
    </xf>
    <xf numFmtId="0" fontId="78" fillId="0" borderId="27" xfId="0" applyFont="1" applyBorder="1" applyAlignment="1">
      <alignment vertical="center"/>
    </xf>
    <xf numFmtId="10" fontId="68" fillId="37" borderId="31" xfId="34379" applyNumberFormat="1" applyFont="1" applyFill="1" applyBorder="1" applyAlignment="1">
      <alignment horizontal="right" vertical="center"/>
    </xf>
    <xf numFmtId="10" fontId="68" fillId="41" borderId="32" xfId="34379" applyNumberFormat="1" applyFont="1" applyFill="1" applyBorder="1" applyAlignment="1">
      <alignment vertical="center"/>
    </xf>
    <xf numFmtId="10" fontId="68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8" fillId="37" borderId="0" xfId="0" applyFont="1" applyFill="1" applyBorder="1" applyAlignment="1">
      <alignment horizontal="left" vertical="center"/>
    </xf>
    <xf numFmtId="9" fontId="65" fillId="39" borderId="28" xfId="3468" applyNumberFormat="1" applyFont="1" applyFill="1" applyBorder="1" applyAlignment="1">
      <alignment vertical="center" wrapText="1"/>
    </xf>
    <xf numFmtId="0" fontId="68" fillId="0" borderId="0" xfId="0" applyFont="1" applyBorder="1" applyAlignment="1">
      <alignment horizontal="center" vertical="center"/>
    </xf>
    <xf numFmtId="171" fontId="68" fillId="37" borderId="31" xfId="34379" applyNumberFormat="1" applyFont="1" applyFill="1" applyBorder="1" applyAlignment="1">
      <alignment horizontal="right" vertical="center"/>
    </xf>
    <xf numFmtId="0" fontId="68" fillId="0" borderId="12" xfId="0" applyFont="1" applyBorder="1" applyAlignment="1">
      <alignment vertical="center"/>
    </xf>
    <xf numFmtId="0" fontId="68" fillId="0" borderId="12" xfId="0" applyFont="1" applyBorder="1" applyAlignment="1">
      <alignment horizontal="left" vertical="center"/>
    </xf>
    <xf numFmtId="10" fontId="68" fillId="0" borderId="35" xfId="34379" applyNumberFormat="1" applyFont="1" applyFill="1" applyBorder="1" applyAlignment="1">
      <alignment horizontal="left" vertical="center"/>
    </xf>
    <xf numFmtId="0" fontId="68" fillId="37" borderId="0" xfId="0" applyFont="1" applyFill="1" applyAlignment="1">
      <alignment vertical="center"/>
    </xf>
    <xf numFmtId="0" fontId="68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8" fillId="0" borderId="12" xfId="34379" applyNumberFormat="1" applyFont="1" applyFill="1" applyBorder="1" applyAlignment="1">
      <alignment horizontal="left" vertical="center"/>
    </xf>
    <xf numFmtId="181" fontId="68" fillId="0" borderId="0" xfId="0" applyNumberFormat="1" applyFont="1"/>
    <xf numFmtId="9" fontId="68" fillId="0" borderId="0" xfId="0" applyNumberFormat="1" applyFont="1" applyAlignment="1">
      <alignment horizontal="left" vertical="center"/>
    </xf>
    <xf numFmtId="0" fontId="68" fillId="0" borderId="29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10" fontId="68" fillId="0" borderId="29" xfId="34379" applyNumberFormat="1" applyFont="1" applyBorder="1" applyAlignment="1">
      <alignment horizontal="left" vertical="center"/>
    </xf>
    <xf numFmtId="10" fontId="68" fillId="0" borderId="0" xfId="34379" applyNumberFormat="1" applyFont="1" applyBorder="1" applyAlignment="1">
      <alignment horizontal="left" vertical="center"/>
    </xf>
    <xf numFmtId="10" fontId="68" fillId="0" borderId="12" xfId="34379" applyNumberFormat="1" applyFont="1" applyBorder="1" applyAlignment="1">
      <alignment horizontal="left" vertical="center"/>
    </xf>
    <xf numFmtId="10" fontId="68" fillId="0" borderId="0" xfId="0" applyNumberFormat="1" applyFont="1" applyAlignment="1">
      <alignment horizontal="left" vertical="center"/>
    </xf>
    <xf numFmtId="10" fontId="68" fillId="0" borderId="0" xfId="34379" applyNumberFormat="1" applyFont="1" applyAlignment="1">
      <alignment horizontal="left" vertical="center"/>
    </xf>
    <xf numFmtId="0" fontId="0" fillId="0" borderId="29" xfId="0" applyBorder="1"/>
    <xf numFmtId="0" fontId="68" fillId="0" borderId="29" xfId="0" applyFont="1" applyBorder="1"/>
    <xf numFmtId="0" fontId="0" fillId="0" borderId="0" xfId="0" applyBorder="1"/>
    <xf numFmtId="0" fontId="68" fillId="0" borderId="0" xfId="0" applyFont="1" applyBorder="1"/>
    <xf numFmtId="0" fontId="0" fillId="0" borderId="12" xfId="0" applyBorder="1"/>
    <xf numFmtId="0" fontId="68" fillId="0" borderId="12" xfId="0" applyFont="1" applyBorder="1"/>
    <xf numFmtId="181" fontId="68" fillId="0" borderId="12" xfId="0" applyNumberFormat="1" applyFont="1" applyBorder="1"/>
    <xf numFmtId="0" fontId="65" fillId="45" borderId="28" xfId="3468" applyFont="1" applyFill="1" applyBorder="1" applyAlignment="1">
      <alignment vertical="center" wrapText="1"/>
    </xf>
    <xf numFmtId="0" fontId="68" fillId="45" borderId="0" xfId="0" applyFont="1" applyFill="1" applyAlignment="1">
      <alignment vertical="center"/>
    </xf>
    <xf numFmtId="0" fontId="68" fillId="45" borderId="0" xfId="0" applyFont="1" applyFill="1" applyBorder="1" applyAlignment="1">
      <alignment vertical="center"/>
    </xf>
    <xf numFmtId="0" fontId="68" fillId="45" borderId="0" xfId="0" applyFont="1" applyFill="1" applyAlignment="1">
      <alignment horizontal="left" vertical="center"/>
    </xf>
    <xf numFmtId="10" fontId="68" fillId="45" borderId="29" xfId="34379" applyNumberFormat="1" applyFont="1" applyFill="1" applyBorder="1" applyAlignment="1">
      <alignment horizontal="left" vertical="center"/>
    </xf>
    <xf numFmtId="9" fontId="76" fillId="41" borderId="0" xfId="34379" applyNumberFormat="1" applyFont="1" applyFill="1" applyAlignment="1">
      <alignment vertical="center"/>
    </xf>
    <xf numFmtId="10" fontId="76" fillId="41" borderId="0" xfId="34379" applyNumberFormat="1" applyFont="1" applyFill="1" applyAlignment="1">
      <alignment vertical="center"/>
    </xf>
    <xf numFmtId="171" fontId="65" fillId="39" borderId="28" xfId="3468" applyNumberFormat="1" applyFont="1" applyFill="1" applyBorder="1" applyAlignment="1">
      <alignment vertical="center" wrapText="1"/>
    </xf>
    <xf numFmtId="0" fontId="68" fillId="47" borderId="0" xfId="0" applyFont="1" applyFill="1" applyAlignment="1">
      <alignment vertical="center"/>
    </xf>
    <xf numFmtId="0" fontId="76" fillId="47" borderId="0" xfId="0" applyFont="1" applyFill="1" applyAlignment="1">
      <alignment vertical="center"/>
    </xf>
    <xf numFmtId="10" fontId="68" fillId="48" borderId="29" xfId="34379" applyNumberFormat="1" applyFont="1" applyFill="1" applyBorder="1" applyAlignment="1">
      <alignment horizontal="left" vertical="center"/>
    </xf>
    <xf numFmtId="10" fontId="68" fillId="48" borderId="0" xfId="34379" applyNumberFormat="1" applyFont="1" applyFill="1" applyBorder="1" applyAlignment="1">
      <alignment horizontal="left" vertical="center"/>
    </xf>
    <xf numFmtId="0" fontId="68" fillId="48" borderId="0" xfId="0" applyFont="1" applyFill="1" applyAlignment="1">
      <alignment vertical="center"/>
    </xf>
    <xf numFmtId="10" fontId="68" fillId="48" borderId="0" xfId="34379" applyNumberFormat="1" applyFont="1" applyFill="1" applyAlignment="1">
      <alignment horizontal="left" vertical="center"/>
    </xf>
    <xf numFmtId="9" fontId="79" fillId="41" borderId="0" xfId="34379" applyNumberFormat="1" applyFont="1" applyFill="1" applyAlignment="1">
      <alignment vertical="center"/>
    </xf>
    <xf numFmtId="171" fontId="68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8" fillId="0" borderId="0" xfId="0" applyFont="1" applyFill="1" applyAlignment="1">
      <alignment vertical="center"/>
    </xf>
    <xf numFmtId="0" fontId="68" fillId="0" borderId="0" xfId="0" applyFont="1" applyFill="1" applyAlignment="1">
      <alignment horizontal="left" vertical="center"/>
    </xf>
    <xf numFmtId="171" fontId="68" fillId="49" borderId="31" xfId="34379" applyNumberFormat="1" applyFont="1" applyFill="1" applyBorder="1" applyAlignment="1">
      <alignment horizontal="right" vertical="center"/>
    </xf>
    <xf numFmtId="0" fontId="80" fillId="0" borderId="0" xfId="0" applyFont="1" applyAlignment="1">
      <alignment horizontal="left" vertical="center"/>
    </xf>
    <xf numFmtId="0" fontId="76" fillId="0" borderId="0" xfId="0" applyFont="1" applyAlignment="1">
      <alignment horizontal="left" vertical="center"/>
    </xf>
    <xf numFmtId="2" fontId="68" fillId="0" borderId="0" xfId="0" applyNumberFormat="1" applyFont="1" applyAlignment="1">
      <alignment horizontal="left" vertical="center"/>
    </xf>
    <xf numFmtId="9" fontId="79" fillId="50" borderId="0" xfId="34379" applyNumberFormat="1" applyFont="1" applyFill="1" applyAlignment="1">
      <alignment vertical="center"/>
    </xf>
    <xf numFmtId="0" fontId="2" fillId="0" borderId="0" xfId="34394" applyNumberFormat="1" applyFont="1" applyFill="1" applyBorder="1" applyAlignment="1" applyProtection="1"/>
    <xf numFmtId="49" fontId="82" fillId="51" borderId="37" xfId="34394" applyNumberFormat="1" applyFont="1" applyFill="1" applyBorder="1" applyAlignment="1">
      <alignment horizontal="center" vertical="center"/>
    </xf>
    <xf numFmtId="49" fontId="82" fillId="52" borderId="37" xfId="34394" applyNumberFormat="1" applyFont="1" applyFill="1" applyBorder="1" applyAlignment="1">
      <alignment horizontal="left" vertical="center"/>
    </xf>
    <xf numFmtId="0" fontId="82" fillId="52" borderId="37" xfId="34394" applyFont="1" applyFill="1" applyBorder="1" applyAlignment="1">
      <alignment horizontal="left" vertical="center"/>
    </xf>
    <xf numFmtId="0" fontId="82" fillId="53" borderId="37" xfId="34394" applyFont="1" applyFill="1" applyBorder="1" applyAlignment="1">
      <alignment horizontal="center" vertical="center"/>
    </xf>
    <xf numFmtId="49" fontId="82" fillId="53" borderId="37" xfId="34394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5" fillId="39" borderId="28" xfId="34395" applyNumberFormat="1" applyFont="1" applyFill="1" applyBorder="1" applyAlignment="1">
      <alignment vertical="center" wrapText="1"/>
    </xf>
    <xf numFmtId="171" fontId="65" fillId="39" borderId="28" xfId="34379" applyNumberFormat="1" applyFont="1" applyFill="1" applyBorder="1" applyAlignment="1">
      <alignment vertical="center" wrapText="1"/>
    </xf>
    <xf numFmtId="171" fontId="76" fillId="41" borderId="0" xfId="34379" applyNumberFormat="1" applyFont="1" applyFill="1" applyAlignment="1">
      <alignment vertical="center"/>
    </xf>
    <xf numFmtId="43" fontId="65" fillId="39" borderId="28" xfId="34395" applyFont="1" applyFill="1" applyBorder="1" applyAlignment="1">
      <alignment horizontal="left" vertical="center" wrapText="1" indent="5"/>
    </xf>
    <xf numFmtId="43" fontId="65" fillId="39" borderId="28" xfId="34395" applyFont="1" applyFill="1" applyBorder="1" applyAlignment="1">
      <alignment horizontal="left" vertical="center" wrapText="1" indent="4"/>
    </xf>
    <xf numFmtId="43" fontId="65" fillId="39" borderId="28" xfId="34395" applyFont="1" applyFill="1" applyBorder="1" applyAlignment="1">
      <alignment horizontal="left" vertical="center" wrapText="1" indent="3"/>
    </xf>
    <xf numFmtId="0" fontId="68" fillId="47" borderId="12" xfId="0" applyFont="1" applyFill="1" applyBorder="1" applyAlignment="1">
      <alignment vertical="center"/>
    </xf>
    <xf numFmtId="10" fontId="68" fillId="37" borderId="0" xfId="34379" applyNumberFormat="1" applyFont="1" applyFill="1" applyAlignment="1">
      <alignment horizontal="left" vertical="center"/>
    </xf>
    <xf numFmtId="10" fontId="68" fillId="37" borderId="29" xfId="34379" applyNumberFormat="1" applyFont="1" applyFill="1" applyBorder="1" applyAlignment="1">
      <alignment horizontal="left" vertical="center"/>
    </xf>
    <xf numFmtId="0" fontId="68" fillId="47" borderId="0" xfId="0" applyFont="1" applyFill="1" applyBorder="1" applyAlignment="1">
      <alignment vertical="center"/>
    </xf>
    <xf numFmtId="0" fontId="85" fillId="0" borderId="0" xfId="0" applyFont="1"/>
    <xf numFmtId="0" fontId="10" fillId="54" borderId="34" xfId="0" applyFont="1" applyFill="1" applyBorder="1"/>
    <xf numFmtId="0" fontId="10" fillId="55" borderId="34" xfId="0" applyFont="1" applyFill="1" applyBorder="1"/>
    <xf numFmtId="0" fontId="9" fillId="54" borderId="34" xfId="0" applyFont="1" applyFill="1" applyBorder="1"/>
    <xf numFmtId="0" fontId="1" fillId="0" borderId="0" xfId="34396"/>
    <xf numFmtId="0" fontId="84" fillId="56" borderId="25" xfId="34396" applyFont="1" applyFill="1" applyBorder="1" applyAlignment="1">
      <alignment horizontal="left" vertical="center"/>
    </xf>
    <xf numFmtId="0" fontId="84" fillId="56" borderId="25" xfId="34396" applyFont="1" applyFill="1" applyBorder="1" applyAlignment="1" applyProtection="1">
      <alignment horizontal="left" vertical="center"/>
      <protection locked="0"/>
    </xf>
    <xf numFmtId="0" fontId="84" fillId="57" borderId="34" xfId="34396" applyFont="1" applyFill="1" applyBorder="1"/>
    <xf numFmtId="0" fontId="1" fillId="0" borderId="7" xfId="34396" applyBorder="1"/>
    <xf numFmtId="0" fontId="1" fillId="0" borderId="1" xfId="34396" applyBorder="1"/>
    <xf numFmtId="0" fontId="1" fillId="0" borderId="33" xfId="34396" applyBorder="1"/>
    <xf numFmtId="0" fontId="65" fillId="39" borderId="0" xfId="3468" applyFont="1" applyFill="1" applyBorder="1" applyAlignment="1">
      <alignment horizontal="center" vertical="center" wrapText="1"/>
    </xf>
    <xf numFmtId="0" fontId="68" fillId="0" borderId="36" xfId="0" applyFont="1" applyBorder="1" applyAlignment="1">
      <alignment horizontal="center" vertical="center"/>
    </xf>
    <xf numFmtId="0" fontId="68" fillId="0" borderId="24" xfId="0" applyFont="1" applyBorder="1" applyAlignment="1">
      <alignment horizontal="center" vertical="center"/>
    </xf>
    <xf numFmtId="0" fontId="65" fillId="46" borderId="0" xfId="3468" applyFont="1" applyFill="1" applyBorder="1" applyAlignment="1">
      <alignment horizontal="center" vertical="center" wrapText="1"/>
    </xf>
  </cellXfs>
  <cellStyles count="34397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47" xfId="34396" xr:uid="{2DC51696-2EB4-4B90-9EEA-EF10440693F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8.xml"/><Relationship Id="rId34" Type="http://schemas.openxmlformats.org/officeDocument/2006/relationships/externalLink" Target="externalLinks/externalLink21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externalLink" Target="externalLinks/externalLink16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0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dimension ref="A3:AD37"/>
  <sheetViews>
    <sheetView zoomScaleNormal="100" workbookViewId="0">
      <selection activeCell="G21" sqref="G21"/>
    </sheetView>
  </sheetViews>
  <sheetFormatPr defaultColWidth="9.140625" defaultRowHeight="15"/>
  <cols>
    <col min="1" max="1" width="12.140625" style="123" customWidth="1"/>
    <col min="2" max="2" width="11.7109375" style="123" customWidth="1"/>
    <col min="3" max="3" width="3.140625" style="123" bestFit="1" customWidth="1"/>
    <col min="4" max="4" width="8.5703125" style="123" bestFit="1" customWidth="1"/>
    <col min="5" max="5" width="6.42578125" style="123" bestFit="1" customWidth="1"/>
    <col min="6" max="6" width="4.85546875" style="123" bestFit="1" customWidth="1"/>
    <col min="7" max="7" width="5.7109375" style="123" bestFit="1" customWidth="1"/>
    <col min="8" max="8" width="5.85546875" style="123" bestFit="1" customWidth="1"/>
    <col min="9" max="9" width="5.42578125" style="123" bestFit="1" customWidth="1"/>
    <col min="10" max="11" width="5.7109375" style="123" bestFit="1" customWidth="1"/>
    <col min="12" max="12" width="6.5703125" style="123" bestFit="1" customWidth="1"/>
    <col min="13" max="13" width="6.140625" style="123" bestFit="1" customWidth="1"/>
    <col min="14" max="14" width="6.7109375" style="123" bestFit="1" customWidth="1"/>
    <col min="15" max="15" width="6.5703125" style="123" bestFit="1" customWidth="1"/>
    <col min="16" max="16" width="7.28515625" style="123" bestFit="1" customWidth="1"/>
    <col min="17" max="17" width="5.7109375" style="123" bestFit="1" customWidth="1"/>
    <col min="18" max="18" width="6.140625" style="123" bestFit="1" customWidth="1"/>
    <col min="19" max="19" width="5.7109375" style="123" bestFit="1" customWidth="1"/>
    <col min="20" max="20" width="5.5703125" style="123" bestFit="1" customWidth="1"/>
    <col min="21" max="21" width="5.85546875" style="123" bestFit="1" customWidth="1"/>
    <col min="22" max="22" width="6.7109375" style="123" bestFit="1" customWidth="1"/>
    <col min="23" max="23" width="4.85546875" style="123" bestFit="1" customWidth="1"/>
    <col min="24" max="24" width="7.5703125" style="123" customWidth="1"/>
    <col min="25" max="25" width="6.7109375" style="123" bestFit="1" customWidth="1"/>
    <col min="26" max="26" width="6.140625" style="123" bestFit="1" customWidth="1"/>
    <col min="27" max="28" width="6" style="123" bestFit="1" customWidth="1"/>
    <col min="29" max="29" width="5.7109375" style="123" bestFit="1" customWidth="1"/>
    <col min="30" max="30" width="6.7109375" style="123" bestFit="1" customWidth="1"/>
    <col min="31" max="16384" width="9.140625" style="123"/>
  </cols>
  <sheetData>
    <row r="3" spans="1:30">
      <c r="C3" s="124" t="str" cm="1">
        <f t="array" ref="C3">IF(LEFT(INDEX(C5:C7,$A$4),1)&lt;&gt;"*",INDEX(C5:C7,$A$4),"")</f>
        <v>IE</v>
      </c>
      <c r="D3" s="124" t="str" cm="1">
        <f t="array" ref="D3">IF(LEFT(INDEX(D5:D7,$A$4),1)&lt;&gt;"*",INDEX(D5:D7,$A$4),"")</f>
        <v>National</v>
      </c>
      <c r="E3" s="124" t="str" cm="1">
        <f t="array" ref="E3">IF(LEFT(INDEX(E5:E7,$A$4),1)&lt;&gt;"*",INDEX(E5:E7,$A$4),"")</f>
        <v>IE-CW</v>
      </c>
      <c r="F3" s="124" t="str" cm="1">
        <f t="array" ref="F3">IF(LEFT(INDEX(F5:F7,$A$4),1)&lt;&gt;"*",INDEX(F5:F7,$A$4),"")</f>
        <v>IE-D</v>
      </c>
      <c r="G3" s="124" t="str" cm="1">
        <f t="array" ref="G3">IF(LEFT(INDEX(G5:G7,$A$4),1)&lt;&gt;"*",INDEX(G5:G7,$A$4),"")</f>
        <v>IE-KE</v>
      </c>
      <c r="H3" s="124" t="str" cm="1">
        <f t="array" ref="H3">IF(LEFT(INDEX(H5:H7,$A$4),1)&lt;&gt;"*",INDEX(H5:H7,$A$4),"")</f>
        <v>IE-KK</v>
      </c>
      <c r="I3" s="124" t="str" cm="1">
        <f t="array" ref="I3">IF(LEFT(INDEX(I5:I7,$A$4),1)&lt;&gt;"*",INDEX(I5:I7,$A$4),"")</f>
        <v>IE-LS</v>
      </c>
      <c r="J3" s="124" t="str" cm="1">
        <f t="array" ref="J3">IF(LEFT(INDEX(J5:J7,$A$4),1)&lt;&gt;"*",INDEX(J5:J7,$A$4),"")</f>
        <v>IE-LD</v>
      </c>
      <c r="K3" s="124" t="str" cm="1">
        <f t="array" ref="K3">IF(LEFT(INDEX(K5:K7,$A$4),1)&lt;&gt;"*",INDEX(K5:K7,$A$4),"")</f>
        <v>IE-LH</v>
      </c>
      <c r="L3" s="124" t="str" cm="1">
        <f t="array" ref="L3">IF(LEFT(INDEX(L5:L7,$A$4),1)&lt;&gt;"*",INDEX(L5:L7,$A$4),"")</f>
        <v>IE-MH</v>
      </c>
      <c r="M3" s="124" t="str" cm="1">
        <f t="array" ref="M3">IF(LEFT(INDEX(M5:M7,$A$4),1)&lt;&gt;"*",INDEX(M5:M7,$A$4),"")</f>
        <v>IE-OY</v>
      </c>
      <c r="N3" s="124" t="str" cm="1">
        <f t="array" ref="N3">IF(LEFT(INDEX(N5:N7,$A$4),1)&lt;&gt;"*",INDEX(N5:N7,$A$4),"")</f>
        <v>IE-WH</v>
      </c>
      <c r="O3" s="124" t="str" cm="1">
        <f t="array" ref="O3">IF(LEFT(INDEX(O5:O7,$A$4),1)&lt;&gt;"*",INDEX(O5:O7,$A$4),"")</f>
        <v>IE-WX</v>
      </c>
      <c r="P3" s="124" t="str" cm="1">
        <f t="array" ref="P3">IF(LEFT(INDEX(P5:P7,$A$4),1)&lt;&gt;"*",INDEX(P5:P7,$A$4),"")</f>
        <v>IE-WW</v>
      </c>
      <c r="Q3" s="124" t="str" cm="1">
        <f t="array" ref="Q3">IF(LEFT(INDEX(Q5:Q7,$A$4),1)&lt;&gt;"*",INDEX(Q5:Q7,$A$4),"")</f>
        <v>IE-CE</v>
      </c>
      <c r="R3" s="124" t="str" cm="1">
        <f t="array" ref="R3">IF(LEFT(INDEX(R5:R7,$A$4),1)&lt;&gt;"*",INDEX(R5:R7,$A$4),"")</f>
        <v>IE-CO</v>
      </c>
      <c r="S3" s="124" t="str" cm="1">
        <f t="array" ref="S3">IF(LEFT(INDEX(S5:S7,$A$4),1)&lt;&gt;"*",INDEX(S5:S7,$A$4),"")</f>
        <v>IE-KY</v>
      </c>
      <c r="T3" s="124" t="str" cm="1">
        <f t="array" ref="T3">IF(LEFT(INDEX(T5:T7,$A$4),1)&lt;&gt;"*",INDEX(T5:T7,$A$4),"")</f>
        <v>IE-LK</v>
      </c>
      <c r="U3" s="124" t="str" cm="1">
        <f t="array" ref="U3">IF(LEFT(INDEX(U5:U7,$A$4),1)&lt;&gt;"*",INDEX(U5:U7,$A$4),"")</f>
        <v>IE-TA</v>
      </c>
      <c r="V3" s="124" t="str" cm="1">
        <f t="array" ref="V3">IF(LEFT(INDEX(V5:V7,$A$4),1)&lt;&gt;"*",INDEX(V5:V7,$A$4),"")</f>
        <v>IE-WD</v>
      </c>
      <c r="W3" s="124" t="str" cm="1">
        <f t="array" ref="W3">IF(LEFT(INDEX(W5:W7,$A$4),1)&lt;&gt;"*",INDEX(W5:W7,$A$4),"")</f>
        <v>IE-G</v>
      </c>
      <c r="X3" s="124" t="str" cm="1">
        <f t="array" ref="X3">IF(LEFT(INDEX(X5:X7,$A$4),1)&lt;&gt;"*",INDEX(X5:X7,$A$4),"")</f>
        <v>IE-LM</v>
      </c>
      <c r="Y3" s="124" t="str" cm="1">
        <f t="array" ref="Y3">IF(LEFT(INDEX(Y5:Y7,$A$4),1)&lt;&gt;"*",INDEX(Y5:Y7,$A$4),"")</f>
        <v>IE-MO</v>
      </c>
      <c r="Z3" s="124" t="str" cm="1">
        <f t="array" ref="Z3">IF(LEFT(INDEX(Z5:Z7,$A$4),1)&lt;&gt;"*",INDEX(Z5:Z7,$A$4),"")</f>
        <v>IE-RN</v>
      </c>
      <c r="AA3" s="124" t="str" cm="1">
        <f t="array" ref="AA3">IF(LEFT(INDEX(AA5:AA7,$A$4),1)&lt;&gt;"*",INDEX(AA5:AA7,$A$4),"")</f>
        <v>IE-SO</v>
      </c>
      <c r="AB3" s="124" t="str" cm="1">
        <f t="array" ref="AB3">IF(LEFT(INDEX(AB5:AB7,$A$4),1)&lt;&gt;"*",INDEX(AB5:AB7,$A$4),"")</f>
        <v>IE-CN</v>
      </c>
      <c r="AC3" s="124" t="str" cm="1">
        <f t="array" ref="AC3">IF(LEFT(INDEX(AC5:AC7,$A$4),1)&lt;&gt;"*",INDEX(AC5:AC7,$A$4),"")</f>
        <v>IE-DL</v>
      </c>
      <c r="AD3" s="124" t="str" cm="1">
        <f t="array" ref="AD3">IF(LEFT(INDEX(AD5:AD7,$A$4),1)&lt;&gt;"*",INDEX(AD5:AD7,$A$4),"")</f>
        <v>IE-MN</v>
      </c>
    </row>
    <row r="4" spans="1:30">
      <c r="A4" s="123">
        <v>1</v>
      </c>
    </row>
    <row r="5" spans="1:30">
      <c r="A5" s="123" t="s">
        <v>406</v>
      </c>
      <c r="C5" s="125" t="s">
        <v>215</v>
      </c>
      <c r="D5" s="125" t="s">
        <v>216</v>
      </c>
      <c r="E5" s="124" t="str">
        <f>Regions!A11</f>
        <v>IE-CW</v>
      </c>
      <c r="F5" s="124" t="str">
        <f>Regions!A16</f>
        <v>IE-D</v>
      </c>
      <c r="G5" s="124" t="str">
        <f>Regions!A19</f>
        <v>IE-KE</v>
      </c>
      <c r="H5" s="124" t="str">
        <f>Regions!A20</f>
        <v>IE-KK</v>
      </c>
      <c r="I5" s="124" t="str">
        <f>Regions!A21</f>
        <v>IE-LS</v>
      </c>
      <c r="J5" s="124" t="str">
        <f>Regions!A24</f>
        <v>IE-LD</v>
      </c>
      <c r="K5" s="124" t="str">
        <f>Regions!A25</f>
        <v>IE-LH</v>
      </c>
      <c r="L5" s="124" t="str">
        <f>Regions!A27</f>
        <v>IE-MH</v>
      </c>
      <c r="M5" s="124" t="str">
        <f>Regions!A29</f>
        <v>IE-OY</v>
      </c>
      <c r="N5" s="124" t="str">
        <f>Regions!A34</f>
        <v>IE-WH</v>
      </c>
      <c r="O5" s="124" t="str">
        <f>Regions!A35</f>
        <v>IE-WX</v>
      </c>
      <c r="P5" s="124" t="str">
        <f>Regions!A36</f>
        <v>IE-WW</v>
      </c>
      <c r="Q5" s="124" t="str">
        <f>Regions!A13</f>
        <v>IE-CE</v>
      </c>
      <c r="R5" s="124" t="str">
        <f>Regions!A14</f>
        <v>IE-CO</v>
      </c>
      <c r="S5" s="124" t="str">
        <f>Regions!A18</f>
        <v>IE-KY</v>
      </c>
      <c r="T5" s="124" t="str">
        <f>Regions!A23</f>
        <v>IE-LK</v>
      </c>
      <c r="U5" s="124" t="str">
        <f>Regions!A32</f>
        <v>IE-TA</v>
      </c>
      <c r="V5" s="124" t="str">
        <f>Regions!A33</f>
        <v>IE-WD</v>
      </c>
      <c r="W5" s="124" t="str">
        <f>Regions!A17</f>
        <v>IE-G</v>
      </c>
      <c r="X5" s="124" t="str">
        <f>Regions!A22</f>
        <v>IE-LM</v>
      </c>
      <c r="Y5" s="124" t="str">
        <f>Regions!A26</f>
        <v>IE-MO</v>
      </c>
      <c r="Z5" s="124" t="str">
        <f>Regions!A30</f>
        <v>IE-RN</v>
      </c>
      <c r="AA5" s="124" t="str">
        <f>Regions!A31</f>
        <v>IE-SO</v>
      </c>
      <c r="AB5" s="124" t="str">
        <f>Regions!A12</f>
        <v>IE-CN</v>
      </c>
      <c r="AC5" s="124" t="str">
        <f>Regions!A15</f>
        <v>IE-DL</v>
      </c>
      <c r="AD5" s="124" t="str">
        <f>Regions!A28</f>
        <v>IE-MN</v>
      </c>
    </row>
    <row r="6" spans="1:30">
      <c r="A6" s="123" t="s">
        <v>407</v>
      </c>
      <c r="C6" s="124" t="str">
        <f>C5</f>
        <v>IE</v>
      </c>
      <c r="D6" s="124" t="str">
        <f>IF(LEFT(D5,1)&lt;&gt;"*","*"&amp;D5,D5)</f>
        <v>*National</v>
      </c>
      <c r="E6" s="124" t="str">
        <f t="shared" ref="E6:AD6" si="0">IF(LEFT(E5,1)&lt;&gt;"*","*"&amp;E5,E5)</f>
        <v>*IE-CW</v>
      </c>
      <c r="F6" s="124" t="str">
        <f t="shared" si="0"/>
        <v>*IE-D</v>
      </c>
      <c r="G6" s="124" t="str">
        <f t="shared" si="0"/>
        <v>*IE-KE</v>
      </c>
      <c r="H6" s="124" t="str">
        <f t="shared" si="0"/>
        <v>*IE-KK</v>
      </c>
      <c r="I6" s="124" t="str">
        <f t="shared" si="0"/>
        <v>*IE-LS</v>
      </c>
      <c r="J6" s="124" t="str">
        <f t="shared" si="0"/>
        <v>*IE-LD</v>
      </c>
      <c r="K6" s="124" t="str">
        <f t="shared" si="0"/>
        <v>*IE-LH</v>
      </c>
      <c r="L6" s="124" t="str">
        <f t="shared" si="0"/>
        <v>*IE-MH</v>
      </c>
      <c r="M6" s="124" t="str">
        <f t="shared" si="0"/>
        <v>*IE-OY</v>
      </c>
      <c r="N6" s="124" t="str">
        <f t="shared" si="0"/>
        <v>*IE-WH</v>
      </c>
      <c r="O6" s="124" t="str">
        <f t="shared" si="0"/>
        <v>*IE-WX</v>
      </c>
      <c r="P6" s="124" t="str">
        <f t="shared" si="0"/>
        <v>*IE-WW</v>
      </c>
      <c r="Q6" s="124" t="str">
        <f t="shared" si="0"/>
        <v>*IE-CE</v>
      </c>
      <c r="R6" s="124" t="str">
        <f t="shared" si="0"/>
        <v>*IE-CO</v>
      </c>
      <c r="S6" s="124" t="str">
        <f t="shared" si="0"/>
        <v>*IE-KY</v>
      </c>
      <c r="T6" s="124" t="str">
        <f t="shared" si="0"/>
        <v>*IE-LK</v>
      </c>
      <c r="U6" s="124" t="str">
        <f t="shared" si="0"/>
        <v>*IE-TA</v>
      </c>
      <c r="V6" s="124" t="str">
        <f t="shared" si="0"/>
        <v>*IE-WD</v>
      </c>
      <c r="W6" s="124" t="str">
        <f t="shared" si="0"/>
        <v>*IE-G</v>
      </c>
      <c r="X6" s="124" t="str">
        <f t="shared" si="0"/>
        <v>*IE-LM</v>
      </c>
      <c r="Y6" s="124" t="str">
        <f t="shared" si="0"/>
        <v>*IE-MO</v>
      </c>
      <c r="Z6" s="124" t="str">
        <f t="shared" si="0"/>
        <v>*IE-RN</v>
      </c>
      <c r="AA6" s="124" t="str">
        <f t="shared" si="0"/>
        <v>*IE-SO</v>
      </c>
      <c r="AB6" s="124" t="str">
        <f t="shared" si="0"/>
        <v>*IE-CN</v>
      </c>
      <c r="AC6" s="124" t="str">
        <f t="shared" si="0"/>
        <v>*IE-DL</v>
      </c>
      <c r="AD6" s="124" t="str">
        <f t="shared" si="0"/>
        <v>*IE-MN</v>
      </c>
    </row>
    <row r="7" spans="1:30">
      <c r="A7" s="123" t="s">
        <v>408</v>
      </c>
      <c r="C7" s="124" t="str">
        <f>"*"&amp;C5</f>
        <v>*IE</v>
      </c>
      <c r="D7" s="124" t="str">
        <f>D5</f>
        <v>National</v>
      </c>
      <c r="E7" s="124" t="str">
        <f t="shared" ref="E7:AD7" si="1">E5</f>
        <v>IE-CW</v>
      </c>
      <c r="F7" s="124" t="str">
        <f t="shared" si="1"/>
        <v>IE-D</v>
      </c>
      <c r="G7" s="124" t="str">
        <f t="shared" si="1"/>
        <v>IE-KE</v>
      </c>
      <c r="H7" s="124" t="str">
        <f t="shared" si="1"/>
        <v>IE-KK</v>
      </c>
      <c r="I7" s="124" t="str">
        <f t="shared" si="1"/>
        <v>IE-LS</v>
      </c>
      <c r="J7" s="124" t="str">
        <f t="shared" si="1"/>
        <v>IE-LD</v>
      </c>
      <c r="K7" s="124" t="str">
        <f t="shared" si="1"/>
        <v>IE-LH</v>
      </c>
      <c r="L7" s="124" t="str">
        <f t="shared" si="1"/>
        <v>IE-MH</v>
      </c>
      <c r="M7" s="124" t="str">
        <f t="shared" si="1"/>
        <v>IE-OY</v>
      </c>
      <c r="N7" s="124" t="str">
        <f t="shared" si="1"/>
        <v>IE-WH</v>
      </c>
      <c r="O7" s="124" t="str">
        <f t="shared" si="1"/>
        <v>IE-WX</v>
      </c>
      <c r="P7" s="124" t="str">
        <f t="shared" si="1"/>
        <v>IE-WW</v>
      </c>
      <c r="Q7" s="124" t="str">
        <f t="shared" si="1"/>
        <v>IE-CE</v>
      </c>
      <c r="R7" s="124" t="str">
        <f t="shared" si="1"/>
        <v>IE-CO</v>
      </c>
      <c r="S7" s="124" t="str">
        <f t="shared" si="1"/>
        <v>IE-KY</v>
      </c>
      <c r="T7" s="124" t="str">
        <f t="shared" si="1"/>
        <v>IE-LK</v>
      </c>
      <c r="U7" s="124" t="str">
        <f t="shared" si="1"/>
        <v>IE-TA</v>
      </c>
      <c r="V7" s="124" t="str">
        <f t="shared" si="1"/>
        <v>IE-WD</v>
      </c>
      <c r="W7" s="124" t="str">
        <f t="shared" si="1"/>
        <v>IE-G</v>
      </c>
      <c r="X7" s="124" t="str">
        <f t="shared" si="1"/>
        <v>IE-LM</v>
      </c>
      <c r="Y7" s="124" t="str">
        <f t="shared" si="1"/>
        <v>IE-MO</v>
      </c>
      <c r="Z7" s="124" t="str">
        <f t="shared" si="1"/>
        <v>IE-RN</v>
      </c>
      <c r="AA7" s="124" t="str">
        <f t="shared" si="1"/>
        <v>IE-SO</v>
      </c>
      <c r="AB7" s="124" t="str">
        <f t="shared" si="1"/>
        <v>IE-CN</v>
      </c>
      <c r="AC7" s="124" t="str">
        <f t="shared" si="1"/>
        <v>IE-DL</v>
      </c>
      <c r="AD7" s="124" t="str">
        <f t="shared" si="1"/>
        <v>IE-MN</v>
      </c>
    </row>
    <row r="10" spans="1:30" ht="15.75" thickBot="1">
      <c r="A10" s="126" t="s">
        <v>409</v>
      </c>
      <c r="B10" s="126" t="s">
        <v>410</v>
      </c>
    </row>
    <row r="11" spans="1:30">
      <c r="A11" s="127" t="s">
        <v>411</v>
      </c>
      <c r="B11" s="127" t="s">
        <v>412</v>
      </c>
    </row>
    <row r="12" spans="1:30">
      <c r="A12" s="128" t="s">
        <v>413</v>
      </c>
      <c r="B12" s="128" t="s">
        <v>414</v>
      </c>
    </row>
    <row r="13" spans="1:30">
      <c r="A13" s="128" t="s">
        <v>415</v>
      </c>
      <c r="B13" s="128" t="s">
        <v>416</v>
      </c>
    </row>
    <row r="14" spans="1:30">
      <c r="A14" s="128" t="s">
        <v>417</v>
      </c>
      <c r="B14" s="128" t="s">
        <v>418</v>
      </c>
    </row>
    <row r="15" spans="1:30">
      <c r="A15" s="128" t="s">
        <v>419</v>
      </c>
      <c r="B15" s="128" t="s">
        <v>420</v>
      </c>
    </row>
    <row r="16" spans="1:30">
      <c r="A16" s="128" t="s">
        <v>421</v>
      </c>
      <c r="B16" s="128" t="s">
        <v>422</v>
      </c>
    </row>
    <row r="17" spans="1:2">
      <c r="A17" s="128" t="s">
        <v>423</v>
      </c>
      <c r="B17" s="128" t="s">
        <v>424</v>
      </c>
    </row>
    <row r="18" spans="1:2">
      <c r="A18" s="128" t="s">
        <v>425</v>
      </c>
      <c r="B18" s="128" t="s">
        <v>426</v>
      </c>
    </row>
    <row r="19" spans="1:2">
      <c r="A19" s="128" t="s">
        <v>427</v>
      </c>
      <c r="B19" s="128" t="s">
        <v>428</v>
      </c>
    </row>
    <row r="20" spans="1:2">
      <c r="A20" s="128" t="s">
        <v>429</v>
      </c>
      <c r="B20" s="128" t="s">
        <v>430</v>
      </c>
    </row>
    <row r="21" spans="1:2">
      <c r="A21" s="128" t="s">
        <v>431</v>
      </c>
      <c r="B21" s="128" t="s">
        <v>432</v>
      </c>
    </row>
    <row r="22" spans="1:2">
      <c r="A22" s="128" t="s">
        <v>433</v>
      </c>
      <c r="B22" s="128" t="s">
        <v>434</v>
      </c>
    </row>
    <row r="23" spans="1:2">
      <c r="A23" s="128" t="s">
        <v>435</v>
      </c>
      <c r="B23" s="128" t="s">
        <v>436</v>
      </c>
    </row>
    <row r="24" spans="1:2">
      <c r="A24" s="128" t="s">
        <v>437</v>
      </c>
      <c r="B24" s="128" t="s">
        <v>438</v>
      </c>
    </row>
    <row r="25" spans="1:2">
      <c r="A25" s="128" t="s">
        <v>439</v>
      </c>
      <c r="B25" s="128" t="s">
        <v>440</v>
      </c>
    </row>
    <row r="26" spans="1:2">
      <c r="A26" s="128" t="s">
        <v>441</v>
      </c>
      <c r="B26" s="128" t="s">
        <v>442</v>
      </c>
    </row>
    <row r="27" spans="1:2">
      <c r="A27" s="128" t="s">
        <v>443</v>
      </c>
      <c r="B27" s="128" t="s">
        <v>444</v>
      </c>
    </row>
    <row r="28" spans="1:2">
      <c r="A28" s="128" t="s">
        <v>445</v>
      </c>
      <c r="B28" s="128" t="s">
        <v>446</v>
      </c>
    </row>
    <row r="29" spans="1:2">
      <c r="A29" s="128" t="s">
        <v>447</v>
      </c>
      <c r="B29" s="128" t="s">
        <v>448</v>
      </c>
    </row>
    <row r="30" spans="1:2">
      <c r="A30" s="128" t="s">
        <v>449</v>
      </c>
      <c r="B30" s="128" t="s">
        <v>450</v>
      </c>
    </row>
    <row r="31" spans="1:2">
      <c r="A31" s="128" t="s">
        <v>451</v>
      </c>
      <c r="B31" s="128" t="s">
        <v>452</v>
      </c>
    </row>
    <row r="32" spans="1:2">
      <c r="A32" s="128" t="s">
        <v>453</v>
      </c>
      <c r="B32" s="128" t="s">
        <v>454</v>
      </c>
    </row>
    <row r="33" spans="1:2">
      <c r="A33" s="128" t="s">
        <v>455</v>
      </c>
      <c r="B33" s="128" t="s">
        <v>456</v>
      </c>
    </row>
    <row r="34" spans="1:2">
      <c r="A34" s="128" t="s">
        <v>457</v>
      </c>
      <c r="B34" s="128" t="s">
        <v>458</v>
      </c>
    </row>
    <row r="35" spans="1:2">
      <c r="A35" s="128" t="s">
        <v>459</v>
      </c>
      <c r="B35" s="128" t="s">
        <v>460</v>
      </c>
    </row>
    <row r="36" spans="1:2">
      <c r="A36" s="128" t="s">
        <v>461</v>
      </c>
      <c r="B36" s="128" t="s">
        <v>462</v>
      </c>
    </row>
    <row r="37" spans="1:2">
      <c r="A37" s="129" t="s">
        <v>463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97"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285</v>
      </c>
      <c r="B2" t="s">
        <v>283</v>
      </c>
      <c r="C2" t="s">
        <v>286</v>
      </c>
      <c r="D2" t="s">
        <v>287</v>
      </c>
      <c r="E2" t="s">
        <v>218</v>
      </c>
      <c r="F2" t="s">
        <v>288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285</v>
      </c>
      <c r="B3" t="s">
        <v>283</v>
      </c>
      <c r="C3" t="s">
        <v>286</v>
      </c>
      <c r="D3" t="s">
        <v>287</v>
      </c>
      <c r="E3" t="s">
        <v>218</v>
      </c>
      <c r="F3" t="s">
        <v>288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285</v>
      </c>
      <c r="B4" t="s">
        <v>283</v>
      </c>
      <c r="C4" t="s">
        <v>286</v>
      </c>
      <c r="D4" t="s">
        <v>287</v>
      </c>
      <c r="E4" t="s">
        <v>218</v>
      </c>
      <c r="F4" t="s">
        <v>288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285</v>
      </c>
      <c r="B5" t="s">
        <v>283</v>
      </c>
      <c r="C5" t="s">
        <v>286</v>
      </c>
      <c r="D5" t="s">
        <v>287</v>
      </c>
      <c r="E5" t="s">
        <v>218</v>
      </c>
      <c r="F5" t="s">
        <v>288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285</v>
      </c>
      <c r="B6" t="s">
        <v>283</v>
      </c>
      <c r="C6" t="s">
        <v>286</v>
      </c>
      <c r="D6" t="s">
        <v>137</v>
      </c>
      <c r="E6" t="s">
        <v>218</v>
      </c>
      <c r="F6" t="s">
        <v>288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285</v>
      </c>
      <c r="B7" t="s">
        <v>283</v>
      </c>
      <c r="C7" t="s">
        <v>286</v>
      </c>
      <c r="D7" t="s">
        <v>137</v>
      </c>
      <c r="E7" t="s">
        <v>218</v>
      </c>
      <c r="F7" t="s">
        <v>288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285</v>
      </c>
      <c r="B8" t="s">
        <v>283</v>
      </c>
      <c r="C8" t="s">
        <v>286</v>
      </c>
      <c r="D8" t="s">
        <v>137</v>
      </c>
      <c r="E8" t="s">
        <v>218</v>
      </c>
      <c r="F8" t="s">
        <v>288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285</v>
      </c>
      <c r="B9" t="s">
        <v>283</v>
      </c>
      <c r="C9" t="s">
        <v>286</v>
      </c>
      <c r="D9" t="s">
        <v>137</v>
      </c>
      <c r="E9" t="s">
        <v>218</v>
      </c>
      <c r="F9" t="s">
        <v>288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285</v>
      </c>
      <c r="B10" t="s">
        <v>283</v>
      </c>
      <c r="C10" t="s">
        <v>289</v>
      </c>
      <c r="D10" t="s">
        <v>287</v>
      </c>
      <c r="E10" t="s">
        <v>218</v>
      </c>
      <c r="F10" t="s">
        <v>288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285</v>
      </c>
      <c r="B11" t="s">
        <v>283</v>
      </c>
      <c r="C11" t="s">
        <v>289</v>
      </c>
      <c r="D11" t="s">
        <v>287</v>
      </c>
      <c r="E11" t="s">
        <v>218</v>
      </c>
      <c r="F11" t="s">
        <v>288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285</v>
      </c>
      <c r="B12" t="s">
        <v>283</v>
      </c>
      <c r="C12" t="s">
        <v>289</v>
      </c>
      <c r="D12" t="s">
        <v>287</v>
      </c>
      <c r="E12" t="s">
        <v>218</v>
      </c>
      <c r="F12" t="s">
        <v>288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285</v>
      </c>
      <c r="B13" t="s">
        <v>283</v>
      </c>
      <c r="C13" t="s">
        <v>289</v>
      </c>
      <c r="D13" t="s">
        <v>287</v>
      </c>
      <c r="E13" t="s">
        <v>218</v>
      </c>
      <c r="F13" t="s">
        <v>288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285</v>
      </c>
      <c r="B14" t="s">
        <v>283</v>
      </c>
      <c r="C14" t="s">
        <v>289</v>
      </c>
      <c r="D14" t="s">
        <v>137</v>
      </c>
      <c r="E14" t="s">
        <v>218</v>
      </c>
      <c r="F14" t="s">
        <v>288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285</v>
      </c>
      <c r="B15" t="s">
        <v>283</v>
      </c>
      <c r="C15" t="s">
        <v>289</v>
      </c>
      <c r="D15" t="s">
        <v>137</v>
      </c>
      <c r="E15" t="s">
        <v>218</v>
      </c>
      <c r="F15" t="s">
        <v>288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285</v>
      </c>
      <c r="B16" t="s">
        <v>283</v>
      </c>
      <c r="C16" t="s">
        <v>289</v>
      </c>
      <c r="D16" t="s">
        <v>137</v>
      </c>
      <c r="E16" t="s">
        <v>218</v>
      </c>
      <c r="F16" t="s">
        <v>288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285</v>
      </c>
      <c r="B17" t="s">
        <v>283</v>
      </c>
      <c r="C17" t="s">
        <v>289</v>
      </c>
      <c r="D17" t="s">
        <v>137</v>
      </c>
      <c r="E17" t="s">
        <v>218</v>
      </c>
      <c r="F17" t="s">
        <v>288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285</v>
      </c>
      <c r="B18" t="s">
        <v>283</v>
      </c>
      <c r="C18" t="s">
        <v>290</v>
      </c>
      <c r="D18" t="s">
        <v>291</v>
      </c>
      <c r="E18" t="s">
        <v>218</v>
      </c>
      <c r="F18" t="s">
        <v>288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285</v>
      </c>
      <c r="B19" t="s">
        <v>283</v>
      </c>
      <c r="C19" t="s">
        <v>290</v>
      </c>
      <c r="D19" t="s">
        <v>291</v>
      </c>
      <c r="E19" t="s">
        <v>218</v>
      </c>
      <c r="F19" t="s">
        <v>288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285</v>
      </c>
      <c r="B20" t="s">
        <v>283</v>
      </c>
      <c r="C20" t="s">
        <v>290</v>
      </c>
      <c r="D20" t="s">
        <v>291</v>
      </c>
      <c r="E20" t="s">
        <v>218</v>
      </c>
      <c r="F20" t="s">
        <v>288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285</v>
      </c>
      <c r="B21" t="s">
        <v>283</v>
      </c>
      <c r="C21" t="s">
        <v>290</v>
      </c>
      <c r="D21" t="s">
        <v>291</v>
      </c>
      <c r="E21" t="s">
        <v>218</v>
      </c>
      <c r="F21" t="s">
        <v>288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285</v>
      </c>
      <c r="B22" t="s">
        <v>283</v>
      </c>
      <c r="C22" t="s">
        <v>290</v>
      </c>
      <c r="D22" t="s">
        <v>223</v>
      </c>
      <c r="E22" t="s">
        <v>218</v>
      </c>
      <c r="F22" t="s">
        <v>288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285</v>
      </c>
      <c r="B23" t="s">
        <v>283</v>
      </c>
      <c r="C23" t="s">
        <v>290</v>
      </c>
      <c r="D23" t="s">
        <v>223</v>
      </c>
      <c r="E23" t="s">
        <v>218</v>
      </c>
      <c r="F23" t="s">
        <v>288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285</v>
      </c>
      <c r="B24" t="s">
        <v>283</v>
      </c>
      <c r="C24" t="s">
        <v>290</v>
      </c>
      <c r="D24" t="s">
        <v>223</v>
      </c>
      <c r="E24" t="s">
        <v>218</v>
      </c>
      <c r="F24" t="s">
        <v>288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285</v>
      </c>
      <c r="B25" t="s">
        <v>283</v>
      </c>
      <c r="C25" t="s">
        <v>290</v>
      </c>
      <c r="D25" t="s">
        <v>223</v>
      </c>
      <c r="E25" t="s">
        <v>218</v>
      </c>
      <c r="F25" t="s">
        <v>288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285</v>
      </c>
      <c r="B26" t="s">
        <v>283</v>
      </c>
      <c r="C26" t="s">
        <v>292</v>
      </c>
      <c r="D26" t="s">
        <v>291</v>
      </c>
      <c r="E26" t="s">
        <v>218</v>
      </c>
      <c r="F26" t="s">
        <v>288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285</v>
      </c>
      <c r="B27" t="s">
        <v>283</v>
      </c>
      <c r="C27" t="s">
        <v>292</v>
      </c>
      <c r="D27" t="s">
        <v>291</v>
      </c>
      <c r="E27" t="s">
        <v>218</v>
      </c>
      <c r="F27" t="s">
        <v>288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285</v>
      </c>
      <c r="B28" t="s">
        <v>283</v>
      </c>
      <c r="C28" t="s">
        <v>292</v>
      </c>
      <c r="D28" t="s">
        <v>291</v>
      </c>
      <c r="E28" t="s">
        <v>218</v>
      </c>
      <c r="F28" t="s">
        <v>288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285</v>
      </c>
      <c r="B29" t="s">
        <v>283</v>
      </c>
      <c r="C29" t="s">
        <v>292</v>
      </c>
      <c r="D29" t="s">
        <v>291</v>
      </c>
      <c r="E29" t="s">
        <v>218</v>
      </c>
      <c r="F29" t="s">
        <v>288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285</v>
      </c>
      <c r="B30" t="s">
        <v>283</v>
      </c>
      <c r="C30" t="s">
        <v>292</v>
      </c>
      <c r="D30" t="s">
        <v>223</v>
      </c>
      <c r="E30" t="s">
        <v>218</v>
      </c>
      <c r="F30" t="s">
        <v>288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285</v>
      </c>
      <c r="B31" t="s">
        <v>283</v>
      </c>
      <c r="C31" t="s">
        <v>292</v>
      </c>
      <c r="D31" t="s">
        <v>223</v>
      </c>
      <c r="E31" t="s">
        <v>218</v>
      </c>
      <c r="F31" t="s">
        <v>288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285</v>
      </c>
      <c r="B32" t="s">
        <v>283</v>
      </c>
      <c r="C32" t="s">
        <v>292</v>
      </c>
      <c r="D32" t="s">
        <v>223</v>
      </c>
      <c r="E32" t="s">
        <v>218</v>
      </c>
      <c r="F32" t="s">
        <v>288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285</v>
      </c>
      <c r="B33" t="s">
        <v>283</v>
      </c>
      <c r="C33" t="s">
        <v>292</v>
      </c>
      <c r="D33" t="s">
        <v>223</v>
      </c>
      <c r="E33" t="s">
        <v>218</v>
      </c>
      <c r="F33" t="s">
        <v>288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285</v>
      </c>
      <c r="B34" t="s">
        <v>283</v>
      </c>
      <c r="C34" t="s">
        <v>293</v>
      </c>
      <c r="D34" t="s">
        <v>294</v>
      </c>
      <c r="E34" t="s">
        <v>218</v>
      </c>
      <c r="F34" t="s">
        <v>288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285</v>
      </c>
      <c r="B35" t="s">
        <v>283</v>
      </c>
      <c r="C35" t="s">
        <v>293</v>
      </c>
      <c r="D35" t="s">
        <v>294</v>
      </c>
      <c r="E35" t="s">
        <v>218</v>
      </c>
      <c r="F35" t="s">
        <v>288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285</v>
      </c>
      <c r="B36" t="s">
        <v>283</v>
      </c>
      <c r="C36" t="s">
        <v>293</v>
      </c>
      <c r="D36" t="s">
        <v>294</v>
      </c>
      <c r="E36" t="s">
        <v>218</v>
      </c>
      <c r="F36" t="s">
        <v>288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285</v>
      </c>
      <c r="B37" t="s">
        <v>283</v>
      </c>
      <c r="C37" t="s">
        <v>293</v>
      </c>
      <c r="D37" t="s">
        <v>294</v>
      </c>
      <c r="E37" t="s">
        <v>218</v>
      </c>
      <c r="F37" t="s">
        <v>288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285</v>
      </c>
      <c r="B38" t="s">
        <v>283</v>
      </c>
      <c r="C38" t="s">
        <v>293</v>
      </c>
      <c r="D38" t="s">
        <v>253</v>
      </c>
      <c r="E38" t="s">
        <v>218</v>
      </c>
      <c r="F38" t="s">
        <v>288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285</v>
      </c>
      <c r="B39" t="s">
        <v>283</v>
      </c>
      <c r="C39" t="s">
        <v>293</v>
      </c>
      <c r="D39" t="s">
        <v>253</v>
      </c>
      <c r="E39" t="s">
        <v>218</v>
      </c>
      <c r="F39" t="s">
        <v>288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285</v>
      </c>
      <c r="B40" t="s">
        <v>283</v>
      </c>
      <c r="C40" t="s">
        <v>293</v>
      </c>
      <c r="D40" t="s">
        <v>253</v>
      </c>
      <c r="E40" t="s">
        <v>218</v>
      </c>
      <c r="F40" t="s">
        <v>288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285</v>
      </c>
      <c r="B41" t="s">
        <v>283</v>
      </c>
      <c r="C41" t="s">
        <v>293</v>
      </c>
      <c r="D41" t="s">
        <v>253</v>
      </c>
      <c r="E41" t="s">
        <v>218</v>
      </c>
      <c r="F41" t="s">
        <v>288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285</v>
      </c>
      <c r="B42" t="s">
        <v>283</v>
      </c>
      <c r="C42" t="s">
        <v>295</v>
      </c>
      <c r="D42" t="s">
        <v>294</v>
      </c>
      <c r="E42" t="s">
        <v>218</v>
      </c>
      <c r="F42" t="s">
        <v>288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285</v>
      </c>
      <c r="B43" t="s">
        <v>283</v>
      </c>
      <c r="C43" t="s">
        <v>295</v>
      </c>
      <c r="D43" t="s">
        <v>294</v>
      </c>
      <c r="E43" t="s">
        <v>218</v>
      </c>
      <c r="F43" t="s">
        <v>288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285</v>
      </c>
      <c r="B44" t="s">
        <v>283</v>
      </c>
      <c r="C44" t="s">
        <v>295</v>
      </c>
      <c r="D44" t="s">
        <v>294</v>
      </c>
      <c r="E44" t="s">
        <v>218</v>
      </c>
      <c r="F44" t="s">
        <v>288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285</v>
      </c>
      <c r="B45" t="s">
        <v>283</v>
      </c>
      <c r="C45" t="s">
        <v>295</v>
      </c>
      <c r="D45" t="s">
        <v>294</v>
      </c>
      <c r="E45" t="s">
        <v>218</v>
      </c>
      <c r="F45" t="s">
        <v>288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285</v>
      </c>
      <c r="B46" t="s">
        <v>283</v>
      </c>
      <c r="C46" t="s">
        <v>295</v>
      </c>
      <c r="D46" t="s">
        <v>253</v>
      </c>
      <c r="E46" t="s">
        <v>218</v>
      </c>
      <c r="F46" t="s">
        <v>288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285</v>
      </c>
      <c r="B47" t="s">
        <v>283</v>
      </c>
      <c r="C47" t="s">
        <v>295</v>
      </c>
      <c r="D47" t="s">
        <v>253</v>
      </c>
      <c r="E47" t="s">
        <v>218</v>
      </c>
      <c r="F47" t="s">
        <v>288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285</v>
      </c>
      <c r="B48" t="s">
        <v>283</v>
      </c>
      <c r="C48" t="s">
        <v>295</v>
      </c>
      <c r="D48" t="s">
        <v>253</v>
      </c>
      <c r="E48" t="s">
        <v>218</v>
      </c>
      <c r="F48" t="s">
        <v>288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285</v>
      </c>
      <c r="B49" t="s">
        <v>283</v>
      </c>
      <c r="C49" t="s">
        <v>295</v>
      </c>
      <c r="D49" t="s">
        <v>253</v>
      </c>
      <c r="E49" t="s">
        <v>218</v>
      </c>
      <c r="F49" t="s">
        <v>288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285</v>
      </c>
      <c r="B50" t="s">
        <v>283</v>
      </c>
      <c r="C50" t="s">
        <v>296</v>
      </c>
      <c r="D50" t="s">
        <v>137</v>
      </c>
      <c r="E50" t="s">
        <v>218</v>
      </c>
      <c r="F50" t="s">
        <v>288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285</v>
      </c>
      <c r="B51" t="s">
        <v>283</v>
      </c>
      <c r="C51" t="s">
        <v>296</v>
      </c>
      <c r="D51" t="s">
        <v>137</v>
      </c>
      <c r="E51" t="s">
        <v>218</v>
      </c>
      <c r="F51" t="s">
        <v>288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285</v>
      </c>
      <c r="B52" t="s">
        <v>283</v>
      </c>
      <c r="C52" t="s">
        <v>296</v>
      </c>
      <c r="D52" t="s">
        <v>137</v>
      </c>
      <c r="E52" t="s">
        <v>218</v>
      </c>
      <c r="F52" t="s">
        <v>288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285</v>
      </c>
      <c r="B53" t="s">
        <v>283</v>
      </c>
      <c r="C53" t="s">
        <v>296</v>
      </c>
      <c r="D53" t="s">
        <v>137</v>
      </c>
      <c r="E53" t="s">
        <v>218</v>
      </c>
      <c r="F53" t="s">
        <v>288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285</v>
      </c>
      <c r="B54" t="s">
        <v>283</v>
      </c>
      <c r="C54" t="s">
        <v>297</v>
      </c>
      <c r="D54" t="s">
        <v>137</v>
      </c>
      <c r="E54" t="s">
        <v>218</v>
      </c>
      <c r="F54" t="s">
        <v>288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285</v>
      </c>
      <c r="B55" t="s">
        <v>283</v>
      </c>
      <c r="C55" t="s">
        <v>297</v>
      </c>
      <c r="D55" t="s">
        <v>137</v>
      </c>
      <c r="E55" t="s">
        <v>218</v>
      </c>
      <c r="F55" t="s">
        <v>288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285</v>
      </c>
      <c r="B56" t="s">
        <v>283</v>
      </c>
      <c r="C56" t="s">
        <v>297</v>
      </c>
      <c r="D56" t="s">
        <v>137</v>
      </c>
      <c r="E56" t="s">
        <v>218</v>
      </c>
      <c r="F56" t="s">
        <v>288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285</v>
      </c>
      <c r="B57" t="s">
        <v>283</v>
      </c>
      <c r="C57" t="s">
        <v>297</v>
      </c>
      <c r="D57" t="s">
        <v>137</v>
      </c>
      <c r="E57" t="s">
        <v>218</v>
      </c>
      <c r="F57" t="s">
        <v>288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285</v>
      </c>
      <c r="B58" t="s">
        <v>283</v>
      </c>
      <c r="C58" t="s">
        <v>298</v>
      </c>
      <c r="D58" t="s">
        <v>137</v>
      </c>
      <c r="E58" t="s">
        <v>218</v>
      </c>
      <c r="F58" t="s">
        <v>288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285</v>
      </c>
      <c r="B59" t="s">
        <v>283</v>
      </c>
      <c r="C59" t="s">
        <v>298</v>
      </c>
      <c r="D59" t="s">
        <v>137</v>
      </c>
      <c r="E59" t="s">
        <v>218</v>
      </c>
      <c r="F59" t="s">
        <v>288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285</v>
      </c>
      <c r="B60" t="s">
        <v>283</v>
      </c>
      <c r="C60" t="s">
        <v>298</v>
      </c>
      <c r="D60" t="s">
        <v>137</v>
      </c>
      <c r="E60" t="s">
        <v>218</v>
      </c>
      <c r="F60" t="s">
        <v>288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285</v>
      </c>
      <c r="B61" t="s">
        <v>283</v>
      </c>
      <c r="C61" t="s">
        <v>298</v>
      </c>
      <c r="D61" t="s">
        <v>137</v>
      </c>
      <c r="E61" t="s">
        <v>218</v>
      </c>
      <c r="F61" t="s">
        <v>288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285</v>
      </c>
      <c r="B62" t="s">
        <v>283</v>
      </c>
      <c r="C62" t="s">
        <v>299</v>
      </c>
      <c r="D62" t="s">
        <v>223</v>
      </c>
      <c r="E62" t="s">
        <v>218</v>
      </c>
      <c r="F62" t="s">
        <v>288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285</v>
      </c>
      <c r="B63" t="s">
        <v>283</v>
      </c>
      <c r="C63" t="s">
        <v>299</v>
      </c>
      <c r="D63" t="s">
        <v>223</v>
      </c>
      <c r="E63" t="s">
        <v>218</v>
      </c>
      <c r="F63" t="s">
        <v>288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285</v>
      </c>
      <c r="B64" t="s">
        <v>283</v>
      </c>
      <c r="C64" t="s">
        <v>299</v>
      </c>
      <c r="D64" t="s">
        <v>223</v>
      </c>
      <c r="E64" t="s">
        <v>218</v>
      </c>
      <c r="F64" t="s">
        <v>288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285</v>
      </c>
      <c r="B65" t="s">
        <v>283</v>
      </c>
      <c r="C65" t="s">
        <v>299</v>
      </c>
      <c r="D65" t="s">
        <v>223</v>
      </c>
      <c r="E65" t="s">
        <v>218</v>
      </c>
      <c r="F65" t="s">
        <v>288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285</v>
      </c>
      <c r="B66" t="s">
        <v>283</v>
      </c>
      <c r="C66" t="s">
        <v>300</v>
      </c>
      <c r="D66" t="s">
        <v>223</v>
      </c>
      <c r="E66" t="s">
        <v>218</v>
      </c>
      <c r="F66" t="s">
        <v>288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285</v>
      </c>
      <c r="B67" t="s">
        <v>283</v>
      </c>
      <c r="C67" t="s">
        <v>300</v>
      </c>
      <c r="D67" t="s">
        <v>223</v>
      </c>
      <c r="E67" t="s">
        <v>218</v>
      </c>
      <c r="F67" t="s">
        <v>288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285</v>
      </c>
      <c r="B68" t="s">
        <v>283</v>
      </c>
      <c r="C68" t="s">
        <v>300</v>
      </c>
      <c r="D68" t="s">
        <v>223</v>
      </c>
      <c r="E68" t="s">
        <v>218</v>
      </c>
      <c r="F68" t="s">
        <v>288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285</v>
      </c>
      <c r="B69" t="s">
        <v>283</v>
      </c>
      <c r="C69" t="s">
        <v>300</v>
      </c>
      <c r="D69" t="s">
        <v>223</v>
      </c>
      <c r="E69" t="s">
        <v>218</v>
      </c>
      <c r="F69" t="s">
        <v>288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285</v>
      </c>
      <c r="B70" t="s">
        <v>283</v>
      </c>
      <c r="C70" t="s">
        <v>301</v>
      </c>
      <c r="D70" t="s">
        <v>223</v>
      </c>
      <c r="E70" t="s">
        <v>218</v>
      </c>
      <c r="F70" t="s">
        <v>288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285</v>
      </c>
      <c r="B71" t="s">
        <v>283</v>
      </c>
      <c r="C71" t="s">
        <v>301</v>
      </c>
      <c r="D71" t="s">
        <v>223</v>
      </c>
      <c r="E71" t="s">
        <v>218</v>
      </c>
      <c r="F71" t="s">
        <v>288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285</v>
      </c>
      <c r="B72" t="s">
        <v>283</v>
      </c>
      <c r="C72" t="s">
        <v>301</v>
      </c>
      <c r="D72" t="s">
        <v>223</v>
      </c>
      <c r="E72" t="s">
        <v>218</v>
      </c>
      <c r="F72" t="s">
        <v>288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285</v>
      </c>
      <c r="B73" t="s">
        <v>283</v>
      </c>
      <c r="C73" t="s">
        <v>301</v>
      </c>
      <c r="D73" t="s">
        <v>223</v>
      </c>
      <c r="E73" t="s">
        <v>218</v>
      </c>
      <c r="F73" t="s">
        <v>288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285</v>
      </c>
      <c r="B74" t="s">
        <v>283</v>
      </c>
      <c r="C74" t="s">
        <v>302</v>
      </c>
      <c r="D74" t="s">
        <v>253</v>
      </c>
      <c r="E74" t="s">
        <v>218</v>
      </c>
      <c r="F74" t="s">
        <v>288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285</v>
      </c>
      <c r="B75" t="s">
        <v>283</v>
      </c>
      <c r="C75" t="s">
        <v>302</v>
      </c>
      <c r="D75" t="s">
        <v>253</v>
      </c>
      <c r="E75" t="s">
        <v>218</v>
      </c>
      <c r="F75" t="s">
        <v>288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285</v>
      </c>
      <c r="B76" t="s">
        <v>283</v>
      </c>
      <c r="C76" t="s">
        <v>302</v>
      </c>
      <c r="D76" t="s">
        <v>253</v>
      </c>
      <c r="E76" t="s">
        <v>218</v>
      </c>
      <c r="F76" t="s">
        <v>288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285</v>
      </c>
      <c r="B77" t="s">
        <v>283</v>
      </c>
      <c r="C77" t="s">
        <v>302</v>
      </c>
      <c r="D77" t="s">
        <v>253</v>
      </c>
      <c r="E77" t="s">
        <v>218</v>
      </c>
      <c r="F77" t="s">
        <v>288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285</v>
      </c>
      <c r="B78" t="s">
        <v>283</v>
      </c>
      <c r="C78" t="s">
        <v>303</v>
      </c>
      <c r="D78" t="s">
        <v>253</v>
      </c>
      <c r="E78" t="s">
        <v>218</v>
      </c>
      <c r="F78" t="s">
        <v>288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285</v>
      </c>
      <c r="B79" t="s">
        <v>283</v>
      </c>
      <c r="C79" t="s">
        <v>303</v>
      </c>
      <c r="D79" t="s">
        <v>253</v>
      </c>
      <c r="E79" t="s">
        <v>218</v>
      </c>
      <c r="F79" t="s">
        <v>288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285</v>
      </c>
      <c r="B80" t="s">
        <v>283</v>
      </c>
      <c r="C80" t="s">
        <v>303</v>
      </c>
      <c r="D80" t="s">
        <v>253</v>
      </c>
      <c r="E80" t="s">
        <v>218</v>
      </c>
      <c r="F80" t="s">
        <v>288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285</v>
      </c>
      <c r="B81" t="s">
        <v>283</v>
      </c>
      <c r="C81" t="s">
        <v>303</v>
      </c>
      <c r="D81" t="s">
        <v>253</v>
      </c>
      <c r="E81" t="s">
        <v>218</v>
      </c>
      <c r="F81" t="s">
        <v>288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285</v>
      </c>
      <c r="B82" t="s">
        <v>283</v>
      </c>
      <c r="C82" t="s">
        <v>304</v>
      </c>
      <c r="D82" t="s">
        <v>253</v>
      </c>
      <c r="E82" t="s">
        <v>218</v>
      </c>
      <c r="F82" t="s">
        <v>288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285</v>
      </c>
      <c r="B83" t="s">
        <v>283</v>
      </c>
      <c r="C83" t="s">
        <v>304</v>
      </c>
      <c r="D83" t="s">
        <v>253</v>
      </c>
      <c r="E83" t="s">
        <v>218</v>
      </c>
      <c r="F83" t="s">
        <v>288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285</v>
      </c>
      <c r="B84" t="s">
        <v>283</v>
      </c>
      <c r="C84" t="s">
        <v>304</v>
      </c>
      <c r="D84" t="s">
        <v>253</v>
      </c>
      <c r="E84" t="s">
        <v>218</v>
      </c>
      <c r="F84" t="s">
        <v>288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285</v>
      </c>
      <c r="B85" t="s">
        <v>283</v>
      </c>
      <c r="C85" t="s">
        <v>304</v>
      </c>
      <c r="D85" t="s">
        <v>253</v>
      </c>
      <c r="E85" t="s">
        <v>218</v>
      </c>
      <c r="F85" t="s">
        <v>288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285</v>
      </c>
      <c r="B86" t="s">
        <v>283</v>
      </c>
      <c r="C86" t="s">
        <v>305</v>
      </c>
      <c r="D86" t="s">
        <v>137</v>
      </c>
      <c r="E86" t="s">
        <v>218</v>
      </c>
      <c r="F86" t="s">
        <v>288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285</v>
      </c>
      <c r="B87" t="s">
        <v>283</v>
      </c>
      <c r="C87" t="s">
        <v>305</v>
      </c>
      <c r="D87" t="s">
        <v>137</v>
      </c>
      <c r="E87" t="s">
        <v>218</v>
      </c>
      <c r="F87" t="s">
        <v>288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285</v>
      </c>
      <c r="B88" t="s">
        <v>283</v>
      </c>
      <c r="C88" t="s">
        <v>305</v>
      </c>
      <c r="D88" t="s">
        <v>137</v>
      </c>
      <c r="E88" t="s">
        <v>218</v>
      </c>
      <c r="F88" t="s">
        <v>288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285</v>
      </c>
      <c r="B89" t="s">
        <v>283</v>
      </c>
      <c r="C89" t="s">
        <v>305</v>
      </c>
      <c r="D89" t="s">
        <v>137</v>
      </c>
      <c r="E89" t="s">
        <v>218</v>
      </c>
      <c r="F89" t="s">
        <v>288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285</v>
      </c>
      <c r="B90" t="s">
        <v>283</v>
      </c>
      <c r="C90" t="s">
        <v>305</v>
      </c>
      <c r="D90" t="s">
        <v>146</v>
      </c>
      <c r="E90" t="s">
        <v>218</v>
      </c>
      <c r="F90" t="s">
        <v>288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285</v>
      </c>
      <c r="B91" t="s">
        <v>283</v>
      </c>
      <c r="C91" t="s">
        <v>305</v>
      </c>
      <c r="D91" t="s">
        <v>146</v>
      </c>
      <c r="E91" t="s">
        <v>218</v>
      </c>
      <c r="F91" t="s">
        <v>288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285</v>
      </c>
      <c r="B92" t="s">
        <v>283</v>
      </c>
      <c r="C92" t="s">
        <v>305</v>
      </c>
      <c r="D92" t="s">
        <v>146</v>
      </c>
      <c r="E92" t="s">
        <v>218</v>
      </c>
      <c r="F92" t="s">
        <v>288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285</v>
      </c>
      <c r="B93" t="s">
        <v>283</v>
      </c>
      <c r="C93" t="s">
        <v>305</v>
      </c>
      <c r="D93" t="s">
        <v>146</v>
      </c>
      <c r="E93" t="s">
        <v>218</v>
      </c>
      <c r="F93" t="s">
        <v>288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285</v>
      </c>
      <c r="B94" t="s">
        <v>283</v>
      </c>
      <c r="C94" t="s">
        <v>306</v>
      </c>
      <c r="D94" t="s">
        <v>137</v>
      </c>
      <c r="E94" t="s">
        <v>218</v>
      </c>
      <c r="F94" t="s">
        <v>288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285</v>
      </c>
      <c r="B95" t="s">
        <v>283</v>
      </c>
      <c r="C95" t="s">
        <v>306</v>
      </c>
      <c r="D95" t="s">
        <v>137</v>
      </c>
      <c r="E95" t="s">
        <v>218</v>
      </c>
      <c r="F95" t="s">
        <v>288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285</v>
      </c>
      <c r="B96" t="s">
        <v>283</v>
      </c>
      <c r="C96" t="s">
        <v>306</v>
      </c>
      <c r="D96" t="s">
        <v>137</v>
      </c>
      <c r="E96" t="s">
        <v>218</v>
      </c>
      <c r="F96" t="s">
        <v>288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285</v>
      </c>
      <c r="B97" t="s">
        <v>283</v>
      </c>
      <c r="C97" t="s">
        <v>306</v>
      </c>
      <c r="D97" t="s">
        <v>137</v>
      </c>
      <c r="E97" t="s">
        <v>218</v>
      </c>
      <c r="F97" t="s">
        <v>288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285</v>
      </c>
      <c r="B98" t="s">
        <v>283</v>
      </c>
      <c r="C98" t="s">
        <v>306</v>
      </c>
      <c r="D98" t="s">
        <v>146</v>
      </c>
      <c r="E98" t="s">
        <v>218</v>
      </c>
      <c r="F98" t="s">
        <v>288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285</v>
      </c>
      <c r="B99" t="s">
        <v>283</v>
      </c>
      <c r="C99" t="s">
        <v>306</v>
      </c>
      <c r="D99" t="s">
        <v>146</v>
      </c>
      <c r="E99" t="s">
        <v>218</v>
      </c>
      <c r="F99" t="s">
        <v>288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285</v>
      </c>
      <c r="B100" t="s">
        <v>283</v>
      </c>
      <c r="C100" t="s">
        <v>306</v>
      </c>
      <c r="D100" t="s">
        <v>146</v>
      </c>
      <c r="E100" t="s">
        <v>218</v>
      </c>
      <c r="F100" t="s">
        <v>288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285</v>
      </c>
      <c r="B101" t="s">
        <v>283</v>
      </c>
      <c r="C101" t="s">
        <v>306</v>
      </c>
      <c r="D101" t="s">
        <v>146</v>
      </c>
      <c r="E101" t="s">
        <v>218</v>
      </c>
      <c r="F101" t="s">
        <v>288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285</v>
      </c>
      <c r="B102" t="s">
        <v>283</v>
      </c>
      <c r="C102" t="s">
        <v>307</v>
      </c>
      <c r="D102" t="s">
        <v>137</v>
      </c>
      <c r="E102" t="s">
        <v>218</v>
      </c>
      <c r="F102" t="s">
        <v>288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285</v>
      </c>
      <c r="B103" t="s">
        <v>283</v>
      </c>
      <c r="C103" t="s">
        <v>307</v>
      </c>
      <c r="D103" t="s">
        <v>137</v>
      </c>
      <c r="E103" t="s">
        <v>218</v>
      </c>
      <c r="F103" t="s">
        <v>288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285</v>
      </c>
      <c r="B104" t="s">
        <v>283</v>
      </c>
      <c r="C104" t="s">
        <v>307</v>
      </c>
      <c r="D104" t="s">
        <v>137</v>
      </c>
      <c r="E104" t="s">
        <v>218</v>
      </c>
      <c r="F104" t="s">
        <v>288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285</v>
      </c>
      <c r="B105" t="s">
        <v>283</v>
      </c>
      <c r="C105" t="s">
        <v>307</v>
      </c>
      <c r="D105" t="s">
        <v>137</v>
      </c>
      <c r="E105" t="s">
        <v>218</v>
      </c>
      <c r="F105" t="s">
        <v>288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285</v>
      </c>
      <c r="B106" t="s">
        <v>283</v>
      </c>
      <c r="C106" t="s">
        <v>307</v>
      </c>
      <c r="D106" t="s">
        <v>146</v>
      </c>
      <c r="E106" t="s">
        <v>218</v>
      </c>
      <c r="F106" t="s">
        <v>288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285</v>
      </c>
      <c r="B107" t="s">
        <v>283</v>
      </c>
      <c r="C107" t="s">
        <v>307</v>
      </c>
      <c r="D107" t="s">
        <v>146</v>
      </c>
      <c r="E107" t="s">
        <v>218</v>
      </c>
      <c r="F107" t="s">
        <v>288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285</v>
      </c>
      <c r="B108" t="s">
        <v>283</v>
      </c>
      <c r="C108" t="s">
        <v>307</v>
      </c>
      <c r="D108" t="s">
        <v>146</v>
      </c>
      <c r="E108" t="s">
        <v>218</v>
      </c>
      <c r="F108" t="s">
        <v>288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285</v>
      </c>
      <c r="B109" t="s">
        <v>283</v>
      </c>
      <c r="C109" t="s">
        <v>307</v>
      </c>
      <c r="D109" t="s">
        <v>146</v>
      </c>
      <c r="E109" t="s">
        <v>218</v>
      </c>
      <c r="F109" t="s">
        <v>288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285</v>
      </c>
      <c r="B110" t="s">
        <v>283</v>
      </c>
      <c r="C110" t="s">
        <v>308</v>
      </c>
      <c r="D110" t="s">
        <v>137</v>
      </c>
      <c r="E110" t="s">
        <v>218</v>
      </c>
      <c r="F110" t="s">
        <v>288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285</v>
      </c>
      <c r="B111" t="s">
        <v>283</v>
      </c>
      <c r="C111" t="s">
        <v>308</v>
      </c>
      <c r="D111" t="s">
        <v>137</v>
      </c>
      <c r="E111" t="s">
        <v>218</v>
      </c>
      <c r="F111" t="s">
        <v>288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285</v>
      </c>
      <c r="B112" t="s">
        <v>283</v>
      </c>
      <c r="C112" t="s">
        <v>308</v>
      </c>
      <c r="D112" t="s">
        <v>137</v>
      </c>
      <c r="E112" t="s">
        <v>218</v>
      </c>
      <c r="F112" t="s">
        <v>288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285</v>
      </c>
      <c r="B113" t="s">
        <v>283</v>
      </c>
      <c r="C113" t="s">
        <v>308</v>
      </c>
      <c r="D113" t="s">
        <v>137</v>
      </c>
      <c r="E113" t="s">
        <v>218</v>
      </c>
      <c r="F113" t="s">
        <v>288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285</v>
      </c>
      <c r="B114" t="s">
        <v>283</v>
      </c>
      <c r="C114" t="s">
        <v>308</v>
      </c>
      <c r="D114" t="s">
        <v>146</v>
      </c>
      <c r="E114" t="s">
        <v>218</v>
      </c>
      <c r="F114" t="s">
        <v>288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285</v>
      </c>
      <c r="B115" t="s">
        <v>283</v>
      </c>
      <c r="C115" t="s">
        <v>308</v>
      </c>
      <c r="D115" t="s">
        <v>146</v>
      </c>
      <c r="E115" t="s">
        <v>218</v>
      </c>
      <c r="F115" t="s">
        <v>288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285</v>
      </c>
      <c r="B116" t="s">
        <v>283</v>
      </c>
      <c r="C116" t="s">
        <v>308</v>
      </c>
      <c r="D116" t="s">
        <v>146</v>
      </c>
      <c r="E116" t="s">
        <v>218</v>
      </c>
      <c r="F116" t="s">
        <v>288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285</v>
      </c>
      <c r="B117" t="s">
        <v>283</v>
      </c>
      <c r="C117" t="s">
        <v>308</v>
      </c>
      <c r="D117" t="s">
        <v>146</v>
      </c>
      <c r="E117" t="s">
        <v>218</v>
      </c>
      <c r="F117" t="s">
        <v>288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285</v>
      </c>
      <c r="B118" t="s">
        <v>283</v>
      </c>
      <c r="C118" t="s">
        <v>309</v>
      </c>
      <c r="D118" t="s">
        <v>223</v>
      </c>
      <c r="E118" t="s">
        <v>218</v>
      </c>
      <c r="F118" t="s">
        <v>288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285</v>
      </c>
      <c r="B119" t="s">
        <v>283</v>
      </c>
      <c r="C119" t="s">
        <v>309</v>
      </c>
      <c r="D119" t="s">
        <v>223</v>
      </c>
      <c r="E119" t="s">
        <v>218</v>
      </c>
      <c r="F119" t="s">
        <v>288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285</v>
      </c>
      <c r="B120" t="s">
        <v>283</v>
      </c>
      <c r="C120" t="s">
        <v>309</v>
      </c>
      <c r="D120" t="s">
        <v>223</v>
      </c>
      <c r="E120" t="s">
        <v>218</v>
      </c>
      <c r="F120" t="s">
        <v>288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285</v>
      </c>
      <c r="B121" t="s">
        <v>283</v>
      </c>
      <c r="C121" t="s">
        <v>309</v>
      </c>
      <c r="D121" t="s">
        <v>223</v>
      </c>
      <c r="E121" t="s">
        <v>218</v>
      </c>
      <c r="F121" t="s">
        <v>288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285</v>
      </c>
      <c r="B122" t="s">
        <v>283</v>
      </c>
      <c r="C122" t="s">
        <v>309</v>
      </c>
      <c r="D122" t="s">
        <v>224</v>
      </c>
      <c r="E122" t="s">
        <v>218</v>
      </c>
      <c r="F122" t="s">
        <v>288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285</v>
      </c>
      <c r="B123" t="s">
        <v>283</v>
      </c>
      <c r="C123" t="s">
        <v>309</v>
      </c>
      <c r="D123" t="s">
        <v>224</v>
      </c>
      <c r="E123" t="s">
        <v>218</v>
      </c>
      <c r="F123" t="s">
        <v>288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285</v>
      </c>
      <c r="B124" t="s">
        <v>283</v>
      </c>
      <c r="C124" t="s">
        <v>309</v>
      </c>
      <c r="D124" t="s">
        <v>224</v>
      </c>
      <c r="E124" t="s">
        <v>218</v>
      </c>
      <c r="F124" t="s">
        <v>288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285</v>
      </c>
      <c r="B125" t="s">
        <v>283</v>
      </c>
      <c r="C125" t="s">
        <v>309</v>
      </c>
      <c r="D125" t="s">
        <v>224</v>
      </c>
      <c r="E125" t="s">
        <v>218</v>
      </c>
      <c r="F125" t="s">
        <v>288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285</v>
      </c>
      <c r="B126" t="s">
        <v>283</v>
      </c>
      <c r="C126" t="s">
        <v>310</v>
      </c>
      <c r="D126" t="s">
        <v>223</v>
      </c>
      <c r="E126" t="s">
        <v>218</v>
      </c>
      <c r="F126" t="s">
        <v>288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285</v>
      </c>
      <c r="B127" t="s">
        <v>283</v>
      </c>
      <c r="C127" t="s">
        <v>310</v>
      </c>
      <c r="D127" t="s">
        <v>223</v>
      </c>
      <c r="E127" t="s">
        <v>218</v>
      </c>
      <c r="F127" t="s">
        <v>288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285</v>
      </c>
      <c r="B128" t="s">
        <v>283</v>
      </c>
      <c r="C128" t="s">
        <v>310</v>
      </c>
      <c r="D128" t="s">
        <v>223</v>
      </c>
      <c r="E128" t="s">
        <v>218</v>
      </c>
      <c r="F128" t="s">
        <v>288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285</v>
      </c>
      <c r="B129" t="s">
        <v>283</v>
      </c>
      <c r="C129" t="s">
        <v>310</v>
      </c>
      <c r="D129" t="s">
        <v>223</v>
      </c>
      <c r="E129" t="s">
        <v>218</v>
      </c>
      <c r="F129" t="s">
        <v>288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285</v>
      </c>
      <c r="B130" t="s">
        <v>283</v>
      </c>
      <c r="C130" t="s">
        <v>310</v>
      </c>
      <c r="D130" t="s">
        <v>224</v>
      </c>
      <c r="E130" t="s">
        <v>218</v>
      </c>
      <c r="F130" t="s">
        <v>288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285</v>
      </c>
      <c r="B131" t="s">
        <v>283</v>
      </c>
      <c r="C131" t="s">
        <v>310</v>
      </c>
      <c r="D131" t="s">
        <v>224</v>
      </c>
      <c r="E131" t="s">
        <v>218</v>
      </c>
      <c r="F131" t="s">
        <v>288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285</v>
      </c>
      <c r="B132" t="s">
        <v>283</v>
      </c>
      <c r="C132" t="s">
        <v>310</v>
      </c>
      <c r="D132" t="s">
        <v>224</v>
      </c>
      <c r="E132" t="s">
        <v>218</v>
      </c>
      <c r="F132" t="s">
        <v>288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285</v>
      </c>
      <c r="B133" t="s">
        <v>283</v>
      </c>
      <c r="C133" t="s">
        <v>310</v>
      </c>
      <c r="D133" t="s">
        <v>224</v>
      </c>
      <c r="E133" t="s">
        <v>218</v>
      </c>
      <c r="F133" t="s">
        <v>288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285</v>
      </c>
      <c r="B134" t="s">
        <v>283</v>
      </c>
      <c r="C134" t="s">
        <v>311</v>
      </c>
      <c r="D134" t="s">
        <v>223</v>
      </c>
      <c r="E134" t="s">
        <v>218</v>
      </c>
      <c r="F134" t="s">
        <v>288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285</v>
      </c>
      <c r="B135" t="s">
        <v>283</v>
      </c>
      <c r="C135" t="s">
        <v>311</v>
      </c>
      <c r="D135" t="s">
        <v>223</v>
      </c>
      <c r="E135" t="s">
        <v>218</v>
      </c>
      <c r="F135" t="s">
        <v>288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285</v>
      </c>
      <c r="B136" t="s">
        <v>283</v>
      </c>
      <c r="C136" t="s">
        <v>311</v>
      </c>
      <c r="D136" t="s">
        <v>223</v>
      </c>
      <c r="E136" t="s">
        <v>218</v>
      </c>
      <c r="F136" t="s">
        <v>288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285</v>
      </c>
      <c r="B137" t="s">
        <v>283</v>
      </c>
      <c r="C137" t="s">
        <v>311</v>
      </c>
      <c r="D137" t="s">
        <v>223</v>
      </c>
      <c r="E137" t="s">
        <v>218</v>
      </c>
      <c r="F137" t="s">
        <v>288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285</v>
      </c>
      <c r="B138" t="s">
        <v>283</v>
      </c>
      <c r="C138" t="s">
        <v>311</v>
      </c>
      <c r="D138" t="s">
        <v>224</v>
      </c>
      <c r="E138" t="s">
        <v>218</v>
      </c>
      <c r="F138" t="s">
        <v>288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285</v>
      </c>
      <c r="B139" t="s">
        <v>283</v>
      </c>
      <c r="C139" t="s">
        <v>311</v>
      </c>
      <c r="D139" t="s">
        <v>224</v>
      </c>
      <c r="E139" t="s">
        <v>218</v>
      </c>
      <c r="F139" t="s">
        <v>288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285</v>
      </c>
      <c r="B140" t="s">
        <v>283</v>
      </c>
      <c r="C140" t="s">
        <v>311</v>
      </c>
      <c r="D140" t="s">
        <v>224</v>
      </c>
      <c r="E140" t="s">
        <v>218</v>
      </c>
      <c r="F140" t="s">
        <v>288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285</v>
      </c>
      <c r="B141" t="s">
        <v>283</v>
      </c>
      <c r="C141" t="s">
        <v>311</v>
      </c>
      <c r="D141" t="s">
        <v>224</v>
      </c>
      <c r="E141" t="s">
        <v>218</v>
      </c>
      <c r="F141" t="s">
        <v>288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285</v>
      </c>
      <c r="B142" t="s">
        <v>283</v>
      </c>
      <c r="C142" t="s">
        <v>312</v>
      </c>
      <c r="D142" t="s">
        <v>223</v>
      </c>
      <c r="E142" t="s">
        <v>218</v>
      </c>
      <c r="F142" t="s">
        <v>288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285</v>
      </c>
      <c r="B143" t="s">
        <v>283</v>
      </c>
      <c r="C143" t="s">
        <v>312</v>
      </c>
      <c r="D143" t="s">
        <v>223</v>
      </c>
      <c r="E143" t="s">
        <v>218</v>
      </c>
      <c r="F143" t="s">
        <v>288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285</v>
      </c>
      <c r="B144" t="s">
        <v>283</v>
      </c>
      <c r="C144" t="s">
        <v>312</v>
      </c>
      <c r="D144" t="s">
        <v>223</v>
      </c>
      <c r="E144" t="s">
        <v>218</v>
      </c>
      <c r="F144" t="s">
        <v>288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285</v>
      </c>
      <c r="B145" t="s">
        <v>283</v>
      </c>
      <c r="C145" t="s">
        <v>312</v>
      </c>
      <c r="D145" t="s">
        <v>223</v>
      </c>
      <c r="E145" t="s">
        <v>218</v>
      </c>
      <c r="F145" t="s">
        <v>288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285</v>
      </c>
      <c r="B146" t="s">
        <v>283</v>
      </c>
      <c r="C146" t="s">
        <v>312</v>
      </c>
      <c r="D146" t="s">
        <v>224</v>
      </c>
      <c r="E146" t="s">
        <v>218</v>
      </c>
      <c r="F146" t="s">
        <v>288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285</v>
      </c>
      <c r="B147" t="s">
        <v>283</v>
      </c>
      <c r="C147" t="s">
        <v>312</v>
      </c>
      <c r="D147" t="s">
        <v>224</v>
      </c>
      <c r="E147" t="s">
        <v>218</v>
      </c>
      <c r="F147" t="s">
        <v>288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285</v>
      </c>
      <c r="B148" t="s">
        <v>283</v>
      </c>
      <c r="C148" t="s">
        <v>312</v>
      </c>
      <c r="D148" t="s">
        <v>224</v>
      </c>
      <c r="E148" t="s">
        <v>218</v>
      </c>
      <c r="F148" t="s">
        <v>288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285</v>
      </c>
      <c r="B149" t="s">
        <v>283</v>
      </c>
      <c r="C149" t="s">
        <v>312</v>
      </c>
      <c r="D149" t="s">
        <v>224</v>
      </c>
      <c r="E149" t="s">
        <v>218</v>
      </c>
      <c r="F149" t="s">
        <v>288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285</v>
      </c>
      <c r="B150" t="s">
        <v>283</v>
      </c>
      <c r="C150" t="s">
        <v>313</v>
      </c>
      <c r="D150" t="s">
        <v>223</v>
      </c>
      <c r="E150" t="s">
        <v>218</v>
      </c>
      <c r="F150" t="s">
        <v>288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285</v>
      </c>
      <c r="B151" t="s">
        <v>283</v>
      </c>
      <c r="C151" t="s">
        <v>313</v>
      </c>
      <c r="D151" t="s">
        <v>223</v>
      </c>
      <c r="E151" t="s">
        <v>218</v>
      </c>
      <c r="F151" t="s">
        <v>288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285</v>
      </c>
      <c r="B152" t="s">
        <v>283</v>
      </c>
      <c r="C152" t="s">
        <v>313</v>
      </c>
      <c r="D152" t="s">
        <v>223</v>
      </c>
      <c r="E152" t="s">
        <v>218</v>
      </c>
      <c r="F152" t="s">
        <v>288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285</v>
      </c>
      <c r="B153" t="s">
        <v>283</v>
      </c>
      <c r="C153" t="s">
        <v>313</v>
      </c>
      <c r="D153" t="s">
        <v>223</v>
      </c>
      <c r="E153" t="s">
        <v>218</v>
      </c>
      <c r="F153" t="s">
        <v>288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285</v>
      </c>
      <c r="B154" t="s">
        <v>283</v>
      </c>
      <c r="C154" t="s">
        <v>313</v>
      </c>
      <c r="D154" t="s">
        <v>224</v>
      </c>
      <c r="E154" t="s">
        <v>218</v>
      </c>
      <c r="F154" t="s">
        <v>288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285</v>
      </c>
      <c r="B155" t="s">
        <v>283</v>
      </c>
      <c r="C155" t="s">
        <v>313</v>
      </c>
      <c r="D155" t="s">
        <v>224</v>
      </c>
      <c r="E155" t="s">
        <v>218</v>
      </c>
      <c r="F155" t="s">
        <v>288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285</v>
      </c>
      <c r="B156" t="s">
        <v>283</v>
      </c>
      <c r="C156" t="s">
        <v>313</v>
      </c>
      <c r="D156" t="s">
        <v>224</v>
      </c>
      <c r="E156" t="s">
        <v>218</v>
      </c>
      <c r="F156" t="s">
        <v>288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285</v>
      </c>
      <c r="B157" t="s">
        <v>283</v>
      </c>
      <c r="C157" t="s">
        <v>313</v>
      </c>
      <c r="D157" t="s">
        <v>224</v>
      </c>
      <c r="E157" t="s">
        <v>218</v>
      </c>
      <c r="F157" t="s">
        <v>288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285</v>
      </c>
      <c r="B158" t="s">
        <v>283</v>
      </c>
      <c r="C158" t="s">
        <v>314</v>
      </c>
      <c r="D158" t="s">
        <v>253</v>
      </c>
      <c r="E158" t="s">
        <v>218</v>
      </c>
      <c r="F158" t="s">
        <v>288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285</v>
      </c>
      <c r="B159" t="s">
        <v>283</v>
      </c>
      <c r="C159" t="s">
        <v>314</v>
      </c>
      <c r="D159" t="s">
        <v>253</v>
      </c>
      <c r="E159" t="s">
        <v>218</v>
      </c>
      <c r="F159" t="s">
        <v>288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285</v>
      </c>
      <c r="B160" t="s">
        <v>283</v>
      </c>
      <c r="C160" t="s">
        <v>314</v>
      </c>
      <c r="D160" t="s">
        <v>253</v>
      </c>
      <c r="E160" t="s">
        <v>218</v>
      </c>
      <c r="F160" t="s">
        <v>288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285</v>
      </c>
      <c r="B161" t="s">
        <v>283</v>
      </c>
      <c r="C161" t="s">
        <v>314</v>
      </c>
      <c r="D161" t="s">
        <v>253</v>
      </c>
      <c r="E161" t="s">
        <v>218</v>
      </c>
      <c r="F161" t="s">
        <v>288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285</v>
      </c>
      <c r="B162" t="s">
        <v>283</v>
      </c>
      <c r="C162" t="s">
        <v>314</v>
      </c>
      <c r="D162" t="s">
        <v>254</v>
      </c>
      <c r="E162" t="s">
        <v>218</v>
      </c>
      <c r="F162" t="s">
        <v>288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285</v>
      </c>
      <c r="B163" t="s">
        <v>283</v>
      </c>
      <c r="C163" t="s">
        <v>314</v>
      </c>
      <c r="D163" t="s">
        <v>254</v>
      </c>
      <c r="E163" t="s">
        <v>218</v>
      </c>
      <c r="F163" t="s">
        <v>288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285</v>
      </c>
      <c r="B164" t="s">
        <v>283</v>
      </c>
      <c r="C164" t="s">
        <v>314</v>
      </c>
      <c r="D164" t="s">
        <v>254</v>
      </c>
      <c r="E164" t="s">
        <v>218</v>
      </c>
      <c r="F164" t="s">
        <v>288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285</v>
      </c>
      <c r="B165" t="s">
        <v>283</v>
      </c>
      <c r="C165" t="s">
        <v>314</v>
      </c>
      <c r="D165" t="s">
        <v>254</v>
      </c>
      <c r="E165" t="s">
        <v>218</v>
      </c>
      <c r="F165" t="s">
        <v>288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285</v>
      </c>
      <c r="B166" t="s">
        <v>283</v>
      </c>
      <c r="C166" t="s">
        <v>315</v>
      </c>
      <c r="D166" t="s">
        <v>253</v>
      </c>
      <c r="E166" t="s">
        <v>218</v>
      </c>
      <c r="F166" t="s">
        <v>288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285</v>
      </c>
      <c r="B167" t="s">
        <v>283</v>
      </c>
      <c r="C167" t="s">
        <v>315</v>
      </c>
      <c r="D167" t="s">
        <v>253</v>
      </c>
      <c r="E167" t="s">
        <v>218</v>
      </c>
      <c r="F167" t="s">
        <v>288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285</v>
      </c>
      <c r="B168" t="s">
        <v>283</v>
      </c>
      <c r="C168" t="s">
        <v>315</v>
      </c>
      <c r="D168" t="s">
        <v>253</v>
      </c>
      <c r="E168" t="s">
        <v>218</v>
      </c>
      <c r="F168" t="s">
        <v>288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285</v>
      </c>
      <c r="B169" t="s">
        <v>283</v>
      </c>
      <c r="C169" t="s">
        <v>315</v>
      </c>
      <c r="D169" t="s">
        <v>253</v>
      </c>
      <c r="E169" t="s">
        <v>218</v>
      </c>
      <c r="F169" t="s">
        <v>288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285</v>
      </c>
      <c r="B170" t="s">
        <v>283</v>
      </c>
      <c r="C170" t="s">
        <v>315</v>
      </c>
      <c r="D170" t="s">
        <v>254</v>
      </c>
      <c r="E170" t="s">
        <v>218</v>
      </c>
      <c r="F170" t="s">
        <v>288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285</v>
      </c>
      <c r="B171" t="s">
        <v>283</v>
      </c>
      <c r="C171" t="s">
        <v>315</v>
      </c>
      <c r="D171" t="s">
        <v>254</v>
      </c>
      <c r="E171" t="s">
        <v>218</v>
      </c>
      <c r="F171" t="s">
        <v>288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285</v>
      </c>
      <c r="B172" t="s">
        <v>283</v>
      </c>
      <c r="C172" t="s">
        <v>315</v>
      </c>
      <c r="D172" t="s">
        <v>254</v>
      </c>
      <c r="E172" t="s">
        <v>218</v>
      </c>
      <c r="F172" t="s">
        <v>288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285</v>
      </c>
      <c r="B173" t="s">
        <v>283</v>
      </c>
      <c r="C173" t="s">
        <v>315</v>
      </c>
      <c r="D173" t="s">
        <v>254</v>
      </c>
      <c r="E173" t="s">
        <v>218</v>
      </c>
      <c r="F173" t="s">
        <v>288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285</v>
      </c>
      <c r="B174" t="s">
        <v>283</v>
      </c>
      <c r="C174" t="s">
        <v>316</v>
      </c>
      <c r="D174" t="s">
        <v>253</v>
      </c>
      <c r="E174" t="s">
        <v>218</v>
      </c>
      <c r="F174" t="s">
        <v>288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285</v>
      </c>
      <c r="B175" t="s">
        <v>283</v>
      </c>
      <c r="C175" t="s">
        <v>316</v>
      </c>
      <c r="D175" t="s">
        <v>253</v>
      </c>
      <c r="E175" t="s">
        <v>218</v>
      </c>
      <c r="F175" t="s">
        <v>288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285</v>
      </c>
      <c r="B176" t="s">
        <v>283</v>
      </c>
      <c r="C176" t="s">
        <v>316</v>
      </c>
      <c r="D176" t="s">
        <v>253</v>
      </c>
      <c r="E176" t="s">
        <v>218</v>
      </c>
      <c r="F176" t="s">
        <v>288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285</v>
      </c>
      <c r="B177" t="s">
        <v>283</v>
      </c>
      <c r="C177" t="s">
        <v>316</v>
      </c>
      <c r="D177" t="s">
        <v>253</v>
      </c>
      <c r="E177" t="s">
        <v>218</v>
      </c>
      <c r="F177" t="s">
        <v>288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285</v>
      </c>
      <c r="B178" t="s">
        <v>283</v>
      </c>
      <c r="C178" t="s">
        <v>316</v>
      </c>
      <c r="D178" t="s">
        <v>254</v>
      </c>
      <c r="E178" t="s">
        <v>218</v>
      </c>
      <c r="F178" t="s">
        <v>288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285</v>
      </c>
      <c r="B179" t="s">
        <v>283</v>
      </c>
      <c r="C179" t="s">
        <v>316</v>
      </c>
      <c r="D179" t="s">
        <v>254</v>
      </c>
      <c r="E179" t="s">
        <v>218</v>
      </c>
      <c r="F179" t="s">
        <v>288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285</v>
      </c>
      <c r="B180" t="s">
        <v>283</v>
      </c>
      <c r="C180" t="s">
        <v>316</v>
      </c>
      <c r="D180" t="s">
        <v>254</v>
      </c>
      <c r="E180" t="s">
        <v>218</v>
      </c>
      <c r="F180" t="s">
        <v>288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285</v>
      </c>
      <c r="B181" t="s">
        <v>283</v>
      </c>
      <c r="C181" t="s">
        <v>316</v>
      </c>
      <c r="D181" t="s">
        <v>254</v>
      </c>
      <c r="E181" t="s">
        <v>218</v>
      </c>
      <c r="F181" t="s">
        <v>288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285</v>
      </c>
      <c r="B182" t="s">
        <v>283</v>
      </c>
      <c r="C182" t="s">
        <v>317</v>
      </c>
      <c r="D182" t="s">
        <v>253</v>
      </c>
      <c r="E182" t="s">
        <v>218</v>
      </c>
      <c r="F182" t="s">
        <v>288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285</v>
      </c>
      <c r="B183" t="s">
        <v>283</v>
      </c>
      <c r="C183" t="s">
        <v>317</v>
      </c>
      <c r="D183" t="s">
        <v>253</v>
      </c>
      <c r="E183" t="s">
        <v>218</v>
      </c>
      <c r="F183" t="s">
        <v>288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285</v>
      </c>
      <c r="B184" t="s">
        <v>283</v>
      </c>
      <c r="C184" t="s">
        <v>317</v>
      </c>
      <c r="D184" t="s">
        <v>253</v>
      </c>
      <c r="E184" t="s">
        <v>218</v>
      </c>
      <c r="F184" t="s">
        <v>288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285</v>
      </c>
      <c r="B185" t="s">
        <v>283</v>
      </c>
      <c r="C185" t="s">
        <v>317</v>
      </c>
      <c r="D185" t="s">
        <v>253</v>
      </c>
      <c r="E185" t="s">
        <v>218</v>
      </c>
      <c r="F185" t="s">
        <v>288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285</v>
      </c>
      <c r="B186" t="s">
        <v>283</v>
      </c>
      <c r="C186" t="s">
        <v>317</v>
      </c>
      <c r="D186" t="s">
        <v>254</v>
      </c>
      <c r="E186" t="s">
        <v>218</v>
      </c>
      <c r="F186" t="s">
        <v>288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285</v>
      </c>
      <c r="B187" t="s">
        <v>283</v>
      </c>
      <c r="C187" t="s">
        <v>317</v>
      </c>
      <c r="D187" t="s">
        <v>254</v>
      </c>
      <c r="E187" t="s">
        <v>218</v>
      </c>
      <c r="F187" t="s">
        <v>288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285</v>
      </c>
      <c r="B188" t="s">
        <v>283</v>
      </c>
      <c r="C188" t="s">
        <v>317</v>
      </c>
      <c r="D188" t="s">
        <v>254</v>
      </c>
      <c r="E188" t="s">
        <v>218</v>
      </c>
      <c r="F188" t="s">
        <v>288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285</v>
      </c>
      <c r="B189" t="s">
        <v>283</v>
      </c>
      <c r="C189" t="s">
        <v>317</v>
      </c>
      <c r="D189" t="s">
        <v>254</v>
      </c>
      <c r="E189" t="s">
        <v>218</v>
      </c>
      <c r="F189" t="s">
        <v>288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285</v>
      </c>
      <c r="B190" t="s">
        <v>283</v>
      </c>
      <c r="C190" t="s">
        <v>318</v>
      </c>
      <c r="D190" t="s">
        <v>253</v>
      </c>
      <c r="E190" t="s">
        <v>218</v>
      </c>
      <c r="F190" t="s">
        <v>288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285</v>
      </c>
      <c r="B191" t="s">
        <v>283</v>
      </c>
      <c r="C191" t="s">
        <v>318</v>
      </c>
      <c r="D191" t="s">
        <v>253</v>
      </c>
      <c r="E191" t="s">
        <v>218</v>
      </c>
      <c r="F191" t="s">
        <v>288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285</v>
      </c>
      <c r="B192" t="s">
        <v>283</v>
      </c>
      <c r="C192" t="s">
        <v>318</v>
      </c>
      <c r="D192" t="s">
        <v>253</v>
      </c>
      <c r="E192" t="s">
        <v>218</v>
      </c>
      <c r="F192" t="s">
        <v>288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285</v>
      </c>
      <c r="B193" t="s">
        <v>283</v>
      </c>
      <c r="C193" t="s">
        <v>318</v>
      </c>
      <c r="D193" t="s">
        <v>253</v>
      </c>
      <c r="E193" t="s">
        <v>218</v>
      </c>
      <c r="F193" t="s">
        <v>288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285</v>
      </c>
      <c r="B194" t="s">
        <v>283</v>
      </c>
      <c r="C194" t="s">
        <v>318</v>
      </c>
      <c r="D194" t="s">
        <v>254</v>
      </c>
      <c r="E194" t="s">
        <v>218</v>
      </c>
      <c r="F194" t="s">
        <v>288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285</v>
      </c>
      <c r="B195" t="s">
        <v>283</v>
      </c>
      <c r="C195" t="s">
        <v>318</v>
      </c>
      <c r="D195" t="s">
        <v>254</v>
      </c>
      <c r="E195" t="s">
        <v>218</v>
      </c>
      <c r="F195" t="s">
        <v>288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285</v>
      </c>
      <c r="B196" t="s">
        <v>283</v>
      </c>
      <c r="C196" t="s">
        <v>318</v>
      </c>
      <c r="D196" t="s">
        <v>254</v>
      </c>
      <c r="E196" t="s">
        <v>218</v>
      </c>
      <c r="F196" t="s">
        <v>288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285</v>
      </c>
      <c r="B197" t="s">
        <v>283</v>
      </c>
      <c r="C197" t="s">
        <v>318</v>
      </c>
      <c r="D197" t="s">
        <v>254</v>
      </c>
      <c r="E197" t="s">
        <v>218</v>
      </c>
      <c r="F197" t="s">
        <v>288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T56"/>
  <sheetViews>
    <sheetView zoomScale="90" zoomScaleNormal="145" workbookViewId="0">
      <selection activeCell="Q12" sqref="Q12"/>
    </sheetView>
  </sheetViews>
  <sheetFormatPr defaultRowHeight="15"/>
  <cols>
    <col min="1" max="1" width="9.140625" style="24"/>
    <col min="2" max="2" width="24.28515625" style="24" customWidth="1"/>
    <col min="3" max="3" width="10" style="24" bestFit="1" customWidth="1"/>
    <col min="4" max="4" width="9.140625" style="24"/>
    <col min="5" max="5" width="23.42578125" style="24" customWidth="1"/>
    <col min="6" max="18" width="9.140625" style="24"/>
    <col min="19" max="19" width="9" style="24" bestFit="1" customWidth="1"/>
    <col min="20" max="20" width="10" style="24" bestFit="1" customWidth="1"/>
    <col min="21" max="16384" width="9.140625" style="24"/>
  </cols>
  <sheetData>
    <row r="1" spans="2:20" ht="21">
      <c r="B1" s="97" t="s">
        <v>327</v>
      </c>
    </row>
    <row r="3" spans="2:20">
      <c r="B3" s="20" t="s">
        <v>319</v>
      </c>
      <c r="M3" s="119" t="s">
        <v>404</v>
      </c>
      <c r="N3"/>
      <c r="O3"/>
      <c r="P3"/>
      <c r="Q3"/>
      <c r="R3"/>
      <c r="S3"/>
      <c r="T3"/>
    </row>
    <row r="4" spans="2:20" ht="15.75" thickBot="1">
      <c r="B4" s="8" t="s">
        <v>320</v>
      </c>
      <c r="C4" s="8" t="s">
        <v>1</v>
      </c>
      <c r="D4" s="8" t="s">
        <v>321</v>
      </c>
      <c r="E4" s="8" t="s">
        <v>322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20" t="s">
        <v>405</v>
      </c>
      <c r="N4" s="120" t="s">
        <v>0</v>
      </c>
      <c r="O4" s="120" t="s">
        <v>1</v>
      </c>
      <c r="P4" s="120" t="s">
        <v>2</v>
      </c>
      <c r="Q4" s="121" t="str">
        <f>IF(Regions!C$3&lt;&gt;"",Regions!C$3,"*")</f>
        <v>IE</v>
      </c>
      <c r="R4" s="121" t="str">
        <f>IF(Regions!D$3&lt;&gt;"",Regions!D$3,"*")</f>
        <v>National</v>
      </c>
      <c r="S4" s="122" t="s">
        <v>6</v>
      </c>
      <c r="T4" s="122" t="s">
        <v>321</v>
      </c>
    </row>
    <row r="5" spans="2:20" customFormat="1">
      <c r="B5" s="98" t="s">
        <v>326</v>
      </c>
      <c r="Q5" t="s">
        <v>464</v>
      </c>
      <c r="R5" t="str">
        <f>Q5</f>
        <v>OUT</v>
      </c>
      <c r="S5" t="s">
        <v>325</v>
      </c>
      <c r="T5" t="s">
        <v>403</v>
      </c>
    </row>
    <row r="6" spans="2:20">
      <c r="B6" s="24" t="s">
        <v>296</v>
      </c>
      <c r="C6" s="24" t="s">
        <v>328</v>
      </c>
      <c r="D6" s="24" t="s">
        <v>325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20">
      <c r="B7" s="24" t="s">
        <v>286</v>
      </c>
      <c r="C7" s="24" t="s">
        <v>328</v>
      </c>
      <c r="D7" s="24" t="s">
        <v>325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20">
      <c r="B8" s="24" t="s">
        <v>297</v>
      </c>
      <c r="C8" s="24" t="s">
        <v>328</v>
      </c>
      <c r="D8" s="24" t="s">
        <v>325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20">
      <c r="B9" s="24" t="s">
        <v>305</v>
      </c>
      <c r="C9" s="24" t="s">
        <v>328</v>
      </c>
      <c r="D9" s="24" t="s">
        <v>325</v>
      </c>
      <c r="E9" s="24" t="s">
        <v>137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20">
      <c r="B10" s="24" t="s">
        <v>305</v>
      </c>
      <c r="C10" s="24" t="s">
        <v>328</v>
      </c>
      <c r="D10" s="24" t="s">
        <v>403</v>
      </c>
      <c r="E10" s="24" t="s">
        <v>146</v>
      </c>
      <c r="F10" s="99">
        <f>MAX(0,1-(1/AVERAGEIFS(COP!$L$2:$L$500,COP!$C$2:$C$500,'Ambient Heat'!$B9,COP!$G$2:$G$500,'Ambient Heat'!F$4,COP!$D$2:$D$500,"RSDWH*")))</f>
        <v>0.53469700563837708</v>
      </c>
      <c r="G10" s="99">
        <f>MAX(0,1-(1/AVERAGEIFS(COP!$L$2:$L$500,COP!$C$2:$C$500,'Ambient Heat'!$B9,COP!$G$2:$G$500,'Ambient Heat'!G$4,COP!$D$2:$D$500,"RSDWH*")))</f>
        <v>0.57699727785307009</v>
      </c>
      <c r="H10" s="99">
        <f>MAX(0,1-(1/AVERAGEIFS(COP!$L$2:$L$500,COP!$C$2:$C$500,'Ambient Heat'!$B9,COP!$G$2:$G$500,'Ambient Heat'!H$4,COP!$D$2:$D$500,"RSDWH*")))</f>
        <v>0.6227273018689542</v>
      </c>
      <c r="I10" s="99">
        <f>MAX(0,1-(1/AVERAGEIFS(COP!$L$2:$L$500,COP!$C$2:$C$500,'Ambient Heat'!$B9,COP!$G$2:$G$500,'Ambient Heat'!I$4,COP!$D$2:$D$500,"RSDWH*")))</f>
        <v>0.65102275422878275</v>
      </c>
      <c r="J10" s="24">
        <v>5</v>
      </c>
    </row>
    <row r="11" spans="2:20">
      <c r="B11" s="24" t="s">
        <v>298</v>
      </c>
      <c r="C11" s="24" t="s">
        <v>328</v>
      </c>
      <c r="D11" s="24" t="s">
        <v>325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20">
      <c r="B12" s="24" t="s">
        <v>289</v>
      </c>
      <c r="C12" s="24" t="s">
        <v>328</v>
      </c>
      <c r="D12" s="24" t="s">
        <v>325</v>
      </c>
      <c r="E12" s="24" t="s">
        <v>137</v>
      </c>
      <c r="F12" s="99">
        <f>MAX(0,1-(1/AVERAGEIFS(COP!$L$2:$L$500,COP!$C$2:$C$500,'Ambient Heat'!$B12,COP!$G$2:$G$500,'Ambient Heat'!F$4,COP!$D$2:$D$500,"RSDSH*")))</f>
        <v>0.70389809449714913</v>
      </c>
      <c r="G12" s="99">
        <f>MAX(0,1-(1/AVERAGEIFS(COP!$L$2:$L$500,COP!$C$2:$C$500,'Ambient Heat'!$B12,COP!$G$2:$G$500,'Ambient Heat'!G$4,COP!$D$2:$D$500,"RSDSH*")))</f>
        <v>0.72081820338302705</v>
      </c>
      <c r="H12" s="99">
        <f>MAX(0,1-(1/AVERAGEIFS(COP!$L$2:$L$500,COP!$C$2:$C$500,'Ambient Heat'!$B12,COP!$G$2:$G$500,'Ambient Heat'!H$4,COP!$D$2:$D$500,"RSDSH*")))</f>
        <v>0.7557159279601473</v>
      </c>
      <c r="I12" s="99">
        <f>MAX(0,1-(1/AVERAGEIFS(COP!$L$2:$L$500,COP!$C$2:$C$500,'Ambient Heat'!$B12,COP!$G$2:$G$500,'Ambient Heat'!I$4,COP!$D$2:$D$500,"RSDSH*")))</f>
        <v>0.78285860263124263</v>
      </c>
      <c r="J12" s="24">
        <v>5</v>
      </c>
    </row>
    <row r="13" spans="2:20">
      <c r="B13" s="98" t="s">
        <v>323</v>
      </c>
      <c r="F13" s="99"/>
      <c r="G13" s="99"/>
      <c r="H13" s="99"/>
      <c r="I13" s="99"/>
    </row>
    <row r="14" spans="2:20">
      <c r="B14" s="24" t="s">
        <v>307</v>
      </c>
      <c r="C14" s="24" t="s">
        <v>328</v>
      </c>
      <c r="D14" s="24" t="s">
        <v>325</v>
      </c>
      <c r="E14" s="24" t="s">
        <v>137</v>
      </c>
      <c r="F14" s="99">
        <f>MAX(0,1-(1/AVERAGEIFS(COP!$L$2:$L$500,COP!$C$2:$C$500,'Ambient Heat'!$B14,COP!$G$2:$G$500,'Ambient Heat'!F$4,COP!$D$2:$D$500,"RSDSH*")))</f>
        <v>0</v>
      </c>
      <c r="G14" s="99">
        <f>MAX(0,1-(1/AVERAGEIFS(COP!$L$2:$L$500,COP!$C$2:$C$500,'Ambient Heat'!$B14,COP!$G$2:$G$500,'Ambient Heat'!G$4,COP!$D$2:$D$500,"RSDSH*")))</f>
        <v>0</v>
      </c>
      <c r="H14" s="99">
        <f>MAX(0,1-(1/AVERAGEIFS(COP!$L$2:$L$500,COP!$C$2:$C$500,'Ambient Heat'!$B14,COP!$G$2:$G$500,'Ambient Heat'!H$4,COP!$D$2:$D$500,"RSDSH*")))</f>
        <v>1.9933100969138584E-2</v>
      </c>
      <c r="I14" s="99">
        <f>MAX(0,1-(1/AVERAGEIFS(COP!$L$2:$L$500,COP!$C$2:$C$500,'Ambient Heat'!$B14,COP!$G$2:$G$500,'Ambient Heat'!I$4,COP!$D$2:$D$500,"RSDSH*")))</f>
        <v>1.9933100969138584E-2</v>
      </c>
      <c r="J14" s="24">
        <v>5</v>
      </c>
    </row>
    <row r="15" spans="2:20">
      <c r="B15" s="24" t="s">
        <v>307</v>
      </c>
      <c r="C15" s="24" t="s">
        <v>328</v>
      </c>
      <c r="D15" s="24" t="s">
        <v>403</v>
      </c>
      <c r="E15" s="24" t="s">
        <v>146</v>
      </c>
      <c r="F15" s="99">
        <f>MAX(0,1-(1/AVERAGEIFS(COP!$L$2:$L$500,COP!$C$2:$C$500,'Ambient Heat'!$B14,COP!$G$2:$G$500,'Ambient Heat'!F$4,COP!$D$2:$D$500,"RSDWH*")))</f>
        <v>0</v>
      </c>
      <c r="G15" s="99">
        <f>MAX(0,1-(1/AVERAGEIFS(COP!$L$2:$L$500,COP!$C$2:$C$500,'Ambient Heat'!$B14,COP!$G$2:$G$500,'Ambient Heat'!G$4,COP!$D$2:$D$500,"RSDWH*")))</f>
        <v>0</v>
      </c>
      <c r="H15" s="99">
        <f>MAX(0,1-(1/AVERAGEIFS(COP!$L$2:$L$500,COP!$C$2:$C$500,'Ambient Heat'!$B14,COP!$G$2:$G$500,'Ambient Heat'!H$4,COP!$D$2:$D$500,"RSDWH*")))</f>
        <v>0</v>
      </c>
      <c r="I15" s="99">
        <f>MAX(0,1-(1/AVERAGEIFS(COP!$L$2:$L$500,COP!$C$2:$C$500,'Ambient Heat'!$B14,COP!$G$2:$G$500,'Ambient Heat'!I$4,COP!$D$2:$D$500,"RSDWH*")))</f>
        <v>0</v>
      </c>
      <c r="J15" s="24">
        <v>5</v>
      </c>
    </row>
    <row r="16" spans="2:20">
      <c r="B16" s="24" t="s">
        <v>308</v>
      </c>
      <c r="C16" s="24" t="s">
        <v>328</v>
      </c>
      <c r="D16" s="24" t="s">
        <v>325</v>
      </c>
      <c r="E16" s="24" t="s">
        <v>137</v>
      </c>
      <c r="F16" s="99">
        <f>MAX(0,1-(1/AVERAGEIFS(COP!$L$2:$L$500,COP!$C$2:$C$500,'Ambient Heat'!$B16,COP!$G$2:$G$500,'Ambient Heat'!F$4,COP!$D$2:$D$500,"RSDSH*")))</f>
        <v>0</v>
      </c>
      <c r="G16" s="99">
        <f>MAX(0,1-(1/AVERAGEIFS(COP!$L$2:$L$500,COP!$C$2:$C$500,'Ambient Heat'!$B16,COP!$G$2:$G$500,'Ambient Heat'!G$4,COP!$D$2:$D$500,"RSDSH*")))</f>
        <v>0</v>
      </c>
      <c r="H16" s="99">
        <f>MAX(0,1-(1/AVERAGEIFS(COP!$L$2:$L$500,COP!$C$2:$C$500,'Ambient Heat'!$B16,COP!$G$2:$G$500,'Ambient Heat'!H$4,COP!$D$2:$D$500,"RSDSH*")))</f>
        <v>0</v>
      </c>
      <c r="I16" s="99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24" t="s">
        <v>308</v>
      </c>
      <c r="C17" s="24" t="s">
        <v>328</v>
      </c>
      <c r="D17" s="24" t="s">
        <v>403</v>
      </c>
      <c r="E17" s="24" t="s">
        <v>146</v>
      </c>
      <c r="F17" s="99">
        <f>MAX(0,1-(1/AVERAGEIFS(COP!$L$2:$L$500,COP!$C$2:$C$500,'Ambient Heat'!$B16,COP!$G$2:$G$500,'Ambient Heat'!F$4,COP!$D$2:$D$500,"RSDWH*")))</f>
        <v>0</v>
      </c>
      <c r="G17" s="99">
        <f>MAX(0,1-(1/AVERAGEIFS(COP!$L$2:$L$500,COP!$C$2:$C$500,'Ambient Heat'!$B16,COP!$G$2:$G$500,'Ambient Heat'!G$4,COP!$D$2:$D$500,"RSDWH*")))</f>
        <v>0</v>
      </c>
      <c r="H17" s="99">
        <f>MAX(0,1-(1/AVERAGEIFS(COP!$L$2:$L$500,COP!$C$2:$C$500,'Ambient Heat'!$B16,COP!$G$2:$G$500,'Ambient Heat'!H$4,COP!$D$2:$D$500,"RSDWH*")))</f>
        <v>0</v>
      </c>
      <c r="I17" s="99">
        <f>MAX(0,1-(1/AVERAGEIFS(COP!$L$2:$L$500,COP!$C$2:$C$500,'Ambient Heat'!$B16,COP!$G$2:$G$500,'Ambient Heat'!I$4,COP!$D$2:$D$500,"RSDWH*")))</f>
        <v>0</v>
      </c>
      <c r="J17" s="24">
        <v>5</v>
      </c>
    </row>
    <row r="18" spans="2:10">
      <c r="B18" s="98" t="s">
        <v>324</v>
      </c>
      <c r="F18" s="99"/>
      <c r="G18" s="99"/>
      <c r="H18" s="99"/>
      <c r="I18" s="99"/>
    </row>
    <row r="19" spans="2:10">
      <c r="B19" s="24" t="s">
        <v>306</v>
      </c>
      <c r="C19" s="24" t="s">
        <v>328</v>
      </c>
      <c r="D19" s="24" t="s">
        <v>325</v>
      </c>
      <c r="E19" s="24" t="s">
        <v>137</v>
      </c>
      <c r="F19" s="99">
        <f>MAX(0,1-(1/AVERAGEIFS(COP!$L$2:$L$500,COP!$C$2:$C$500,'Ambient Heat'!$B19,COP!$G$2:$G$500,'Ambient Heat'!F$4,COP!$D$2:$D$500,"RSDSH*")))</f>
        <v>0</v>
      </c>
      <c r="G19" s="99">
        <f>MAX(0,1-(1/AVERAGEIFS(COP!$L$2:$L$500,COP!$C$2:$C$500,'Ambient Heat'!$B19,COP!$G$2:$G$500,'Ambient Heat'!G$4,COP!$D$2:$D$500,"RSDSH*")))</f>
        <v>0</v>
      </c>
      <c r="H19" s="99">
        <f>MAX(0,1-(1/AVERAGEIFS(COP!$L$2:$L$500,COP!$C$2:$C$500,'Ambient Heat'!$B19,COP!$G$2:$G$500,'Ambient Heat'!H$4,COP!$D$2:$D$500,"RSDSH*")))</f>
        <v>0</v>
      </c>
      <c r="I19" s="99">
        <f>MAX(0,1-(1/AVERAGEIFS(COP!$L$2:$L$500,COP!$C$2:$C$500,'Ambient Heat'!$B19,COP!$G$2:$G$500,'Ambient Heat'!I$4,COP!$D$2:$D$500,"RSDSH*")))</f>
        <v>0</v>
      </c>
      <c r="J19" s="24">
        <v>5</v>
      </c>
    </row>
    <row r="20" spans="2:10">
      <c r="B20" s="24" t="s">
        <v>306</v>
      </c>
      <c r="C20" s="24" t="s">
        <v>328</v>
      </c>
      <c r="D20" s="24" t="s">
        <v>403</v>
      </c>
      <c r="E20" s="24" t="s">
        <v>146</v>
      </c>
      <c r="F20" s="99">
        <f>MAX(0,1-(1/AVERAGEIFS(COP!$L$2:$L$500,COP!$C$2:$C$500,'Ambient Heat'!$B19,COP!$G$2:$G$500,'Ambient Heat'!F$4,COP!$D$2:$D$500,"RSDWH*")))</f>
        <v>0</v>
      </c>
      <c r="G20" s="99">
        <f>MAX(0,1-(1/AVERAGEIFS(COP!$L$2:$L$500,COP!$C$2:$C$500,'Ambient Heat'!$B19,COP!$G$2:$G$500,'Ambient Heat'!G$4,COP!$D$2:$D$500,"RSDWH*")))</f>
        <v>0</v>
      </c>
      <c r="H20" s="99">
        <f>MAX(0,1-(1/AVERAGEIFS(COP!$L$2:$L$500,COP!$C$2:$C$500,'Ambient Heat'!$B19,COP!$G$2:$G$500,'Ambient Heat'!H$4,COP!$D$2:$D$500,"RSDWH*")))</f>
        <v>0</v>
      </c>
      <c r="I20" s="99">
        <f>MAX(0,1-(1/AVERAGEIFS(COP!$L$2:$L$500,COP!$C$2:$C$500,'Ambient Heat'!$B19,COP!$G$2:$G$500,'Ambient Heat'!I$4,COP!$D$2:$D$500,"RSDWH*")))</f>
        <v>0</v>
      </c>
      <c r="J20" s="24">
        <v>5</v>
      </c>
    </row>
    <row r="21" spans="2:10">
      <c r="B21" s="98" t="s">
        <v>326</v>
      </c>
      <c r="F21" s="99"/>
      <c r="G21" s="99"/>
      <c r="H21" s="99"/>
      <c r="I21" s="99"/>
    </row>
    <row r="22" spans="2:10">
      <c r="B22" s="24" t="s">
        <v>299</v>
      </c>
      <c r="C22" s="24" t="s">
        <v>328</v>
      </c>
      <c r="D22" s="24" t="s">
        <v>325</v>
      </c>
      <c r="E22" s="24" t="s">
        <v>223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0.69911059130718722</v>
      </c>
      <c r="H22" s="99">
        <f>MAX(0,1-(1/AVERAGEIFS(COP!$L$2:$L$500,COP!$C$2:$C$500,'Ambient Heat'!$B22,COP!$G$2:$G$500,'Ambient Heat'!H$4,COP!$D$2:$D$500,"RSDSH*")))</f>
        <v>0.73977132221161979</v>
      </c>
      <c r="I22" s="99">
        <f>MAX(0,1-(1/AVERAGEIFS(COP!$L$2:$L$500,COP!$C$2:$C$500,'Ambient Heat'!$B22,COP!$G$2:$G$500,'Ambient Heat'!I$4,COP!$D$2:$D$500,"RSDSH*")))</f>
        <v>0.75928847304574842</v>
      </c>
      <c r="J22" s="24">
        <v>5</v>
      </c>
    </row>
    <row r="23" spans="2:10">
      <c r="B23" s="24" t="s">
        <v>290</v>
      </c>
      <c r="C23" s="24" t="s">
        <v>328</v>
      </c>
      <c r="D23" s="24" t="s">
        <v>325</v>
      </c>
      <c r="E23" s="24" t="s">
        <v>223</v>
      </c>
      <c r="F23" s="99">
        <f>MAX(0,1-(1/AVERAGEIFS(COP!$L$2:$L$500,COP!$C$2:$C$500,'Ambient Heat'!$B23,COP!$G$2:$G$500,'Ambient Heat'!F$4,COP!$D$2:$D$500,"RSDSH*")))</f>
        <v>0.67905129739433201</v>
      </c>
      <c r="G23" s="99">
        <f>MAX(0,1-(1/AVERAGEIFS(COP!$L$2:$L$500,COP!$C$2:$C$500,'Ambient Heat'!$B23,COP!$G$2:$G$500,'Ambient Heat'!G$4,COP!$D$2:$D$500,"RSDSH*")))</f>
        <v>0.69911059130718722</v>
      </c>
      <c r="H23" s="99">
        <f>MAX(0,1-(1/AVERAGEIFS(COP!$L$2:$L$500,COP!$C$2:$C$500,'Ambient Heat'!$B23,COP!$G$2:$G$500,'Ambient Heat'!H$4,COP!$D$2:$D$500,"RSDSH*")))</f>
        <v>0.73977132221161979</v>
      </c>
      <c r="I23" s="99">
        <f>MAX(0,1-(1/AVERAGEIFS(COP!$L$2:$L$500,COP!$C$2:$C$500,'Ambient Heat'!$B23,COP!$G$2:$G$500,'Ambient Heat'!I$4,COP!$D$2:$D$500,"RSDSH*")))</f>
        <v>0.75928847304574842</v>
      </c>
      <c r="J23" s="24">
        <v>5</v>
      </c>
    </row>
    <row r="24" spans="2:10">
      <c r="B24" s="24" t="s">
        <v>300</v>
      </c>
      <c r="C24" s="24" t="s">
        <v>328</v>
      </c>
      <c r="D24" s="24" t="s">
        <v>325</v>
      </c>
      <c r="E24" s="24" t="s">
        <v>223</v>
      </c>
      <c r="F24" s="99">
        <f>MAX(0,1-(1/AVERAGEIFS(COP!$L$2:$L$500,COP!$C$2:$C$500,'Ambient Heat'!$B24,COP!$G$2:$G$500,'Ambient Heat'!F$4,COP!$D$2:$D$500,"RSDSH*")))</f>
        <v>0.67905129739433201</v>
      </c>
      <c r="G24" s="99">
        <f>MAX(0,1-(1/AVERAGEIFS(COP!$L$2:$L$500,COP!$C$2:$C$500,'Ambient Heat'!$B24,COP!$G$2:$G$500,'Ambient Heat'!G$4,COP!$D$2:$D$500,"RSDSH*")))</f>
        <v>0.70822845217666552</v>
      </c>
      <c r="H24" s="99">
        <f>MAX(0,1-(1/AVERAGEIFS(COP!$L$2:$L$500,COP!$C$2:$C$500,'Ambient Heat'!$B24,COP!$G$2:$G$500,'Ambient Heat'!H$4,COP!$D$2:$D$500,"RSDSH*")))</f>
        <v>0.73977132221161979</v>
      </c>
      <c r="I24" s="99">
        <f>MAX(0,1-(1/AVERAGEIFS(COP!$L$2:$L$500,COP!$C$2:$C$500,'Ambient Heat'!$B24,COP!$G$2:$G$500,'Ambient Heat'!I$4,COP!$D$2:$D$500,"RSDSH*")))</f>
        <v>0.75928847304574842</v>
      </c>
      <c r="J24" s="24">
        <v>5</v>
      </c>
    </row>
    <row r="25" spans="2:10">
      <c r="B25" s="24" t="s">
        <v>309</v>
      </c>
      <c r="C25" s="24" t="s">
        <v>328</v>
      </c>
      <c r="D25" s="24" t="s">
        <v>325</v>
      </c>
      <c r="E25" s="24" t="s">
        <v>223</v>
      </c>
      <c r="F25" s="99">
        <f>MAX(0,1-(1/AVERAGEIFS(COP!$L$2:$L$500,COP!$C$2:$C$500,'Ambient Heat'!$B25,COP!$G$2:$G$500,'Ambient Heat'!F$4,COP!$D$2:$D$500,"RSDSH*")))</f>
        <v>0.67905129739433201</v>
      </c>
      <c r="G25" s="99">
        <f>MAX(0,1-(1/AVERAGEIFS(COP!$L$2:$L$500,COP!$C$2:$C$500,'Ambient Heat'!$B25,COP!$G$2:$G$500,'Ambient Heat'!G$4,COP!$D$2:$D$500,"RSDSH*")))</f>
        <v>0.70822845217666552</v>
      </c>
      <c r="H25" s="99">
        <f>MAX(0,1-(1/AVERAGEIFS(COP!$L$2:$L$500,COP!$C$2:$C$500,'Ambient Heat'!$B25,COP!$G$2:$G$500,'Ambient Heat'!H$4,COP!$D$2:$D$500,"RSDSH*")))</f>
        <v>0.73977132221161979</v>
      </c>
      <c r="I25" s="99">
        <f>MAX(0,1-(1/AVERAGEIFS(COP!$L$2:$L$500,COP!$C$2:$C$500,'Ambient Heat'!$B25,COP!$G$2:$G$500,'Ambient Heat'!I$4,COP!$D$2:$D$500,"RSDSH*")))</f>
        <v>0.75928847304574842</v>
      </c>
      <c r="J25" s="24">
        <v>5</v>
      </c>
    </row>
    <row r="26" spans="2:10">
      <c r="B26" s="24" t="s">
        <v>309</v>
      </c>
      <c r="C26" s="24" t="s">
        <v>328</v>
      </c>
      <c r="D26" s="24" t="s">
        <v>403</v>
      </c>
      <c r="E26" s="24" t="s">
        <v>224</v>
      </c>
      <c r="F26" s="99">
        <f>MAX(0,1-(1/AVERAGEIFS(COP!$L$2:$L$500,COP!$C$2:$C$500,'Ambient Heat'!$B25,COP!$G$2:$G$500,'Ambient Heat'!F$4,COP!$D$2:$D$500,"RSDWH*")))</f>
        <v>0.5415018534204743</v>
      </c>
      <c r="G26" s="99">
        <f>MAX(0,1-(1/AVERAGEIFS(COP!$L$2:$L$500,COP!$C$2:$C$500,'Ambient Heat'!$B25,COP!$G$2:$G$500,'Ambient Heat'!G$4,COP!$D$2:$D$500,"RSDWH*")))</f>
        <v>0.58318350310952205</v>
      </c>
      <c r="H26" s="99">
        <f>MAX(0,1-(1/AVERAGEIFS(COP!$L$2:$L$500,COP!$C$2:$C$500,'Ambient Heat'!$B25,COP!$G$2:$G$500,'Ambient Heat'!H$4,COP!$D$2:$D$500,"RSDWH*")))</f>
        <v>0.62824474601660063</v>
      </c>
      <c r="I26" s="99">
        <f>MAX(0,1-(1/AVERAGEIFS(COP!$L$2:$L$500,COP!$C$2:$C$500,'Ambient Heat'!$B25,COP!$G$2:$G$500,'Ambient Heat'!I$4,COP!$D$2:$D$500,"RSDWH*")))</f>
        <v>0.65612639006535567</v>
      </c>
      <c r="J26" s="24">
        <v>5</v>
      </c>
    </row>
    <row r="27" spans="2:10">
      <c r="B27" s="24" t="s">
        <v>310</v>
      </c>
      <c r="C27" s="24" t="s">
        <v>328</v>
      </c>
      <c r="D27" s="24" t="s">
        <v>325</v>
      </c>
      <c r="E27" s="24" t="s">
        <v>223</v>
      </c>
      <c r="F27" s="99">
        <f>MAX(0,1-(1/AVERAGEIFS(COP!$L$2:$L$500,COP!$C$2:$C$500,'Ambient Heat'!$B27,COP!$G$2:$G$500,'Ambient Heat'!F$4,COP!$D$2:$D$500,"RSDSH*")))</f>
        <v>0.67905129739433201</v>
      </c>
      <c r="G27" s="99">
        <f>MAX(0,1-(1/AVERAGEIFS(COP!$L$2:$L$500,COP!$C$2:$C$500,'Ambient Heat'!$B27,COP!$G$2:$G$500,'Ambient Heat'!G$4,COP!$D$2:$D$500,"RSDSH*")))</f>
        <v>0.71085702467957845</v>
      </c>
      <c r="H27" s="99">
        <f>MAX(0,1-(1/AVERAGEIFS(COP!$L$2:$L$500,COP!$C$2:$C$500,'Ambient Heat'!$B27,COP!$G$2:$G$500,'Ambient Heat'!H$4,COP!$D$2:$D$500,"RSDSH*")))</f>
        <v>0.73029520789439673</v>
      </c>
      <c r="I27" s="99">
        <f>MAX(0,1-(1/AVERAGEIFS(COP!$L$2:$L$500,COP!$C$2:$C$500,'Ambient Heat'!$B27,COP!$G$2:$G$500,'Ambient Heat'!I$4,COP!$D$2:$D$500,"RSDSH*")))</f>
        <v>0.73029520789439673</v>
      </c>
      <c r="J27" s="24">
        <v>5</v>
      </c>
    </row>
    <row r="28" spans="2:10">
      <c r="B28" s="24" t="s">
        <v>310</v>
      </c>
      <c r="C28" s="24" t="s">
        <v>328</v>
      </c>
      <c r="D28" s="24" t="s">
        <v>403</v>
      </c>
      <c r="E28" s="24" t="s">
        <v>224</v>
      </c>
      <c r="F28" s="99">
        <f>MAX(0,1-(1/AVERAGEIFS(COP!$L$2:$L$500,COP!$C$2:$C$500,'Ambient Heat'!$B27,COP!$G$2:$G$500,'Ambient Heat'!F$4,COP!$D$2:$D$500,"RSDWH*")))</f>
        <v>0.5415018534204743</v>
      </c>
      <c r="G28" s="99">
        <f>MAX(0,1-(1/AVERAGEIFS(COP!$L$2:$L$500,COP!$C$2:$C$500,'Ambient Heat'!$B27,COP!$G$2:$G$500,'Ambient Heat'!G$4,COP!$D$2:$D$500,"RSDWH*")))</f>
        <v>0.586938606685112</v>
      </c>
      <c r="H28" s="99">
        <f>MAX(0,1-(1/AVERAGEIFS(COP!$L$2:$L$500,COP!$C$2:$C$500,'Ambient Heat'!$B27,COP!$G$2:$G$500,'Ambient Heat'!H$4,COP!$D$2:$D$500,"RSDWH*")))</f>
        <v>0.61470743984913812</v>
      </c>
      <c r="I28" s="99">
        <f>MAX(0,1-(1/AVERAGEIFS(COP!$L$2:$L$500,COP!$C$2:$C$500,'Ambient Heat'!$B27,COP!$G$2:$G$500,'Ambient Heat'!I$4,COP!$D$2:$D$500,"RSDWH*")))</f>
        <v>0.61470743984913812</v>
      </c>
      <c r="J28" s="24">
        <v>5</v>
      </c>
    </row>
    <row r="29" spans="2:10">
      <c r="B29" s="24" t="s">
        <v>301</v>
      </c>
      <c r="C29" s="24" t="s">
        <v>328</v>
      </c>
      <c r="D29" s="24" t="s">
        <v>325</v>
      </c>
      <c r="E29" s="24" t="s">
        <v>223</v>
      </c>
      <c r="F29" s="99">
        <f>MAX(0,1-(1/AVERAGEIFS(COP!$L$2:$L$500,COP!$C$2:$C$500,'Ambient Heat'!$B29,COP!$G$2:$G$500,'Ambient Heat'!F$4,COP!$D$2:$D$500,"RSDSH*")))</f>
        <v>0.70822845217666552</v>
      </c>
      <c r="G29" s="99">
        <f>MAX(0,1-(1/AVERAGEIFS(COP!$L$2:$L$500,COP!$C$2:$C$500,'Ambient Heat'!$B29,COP!$G$2:$G$500,'Ambient Heat'!G$4,COP!$D$2:$D$500,"RSDSH*")))</f>
        <v>0.72490111205228547</v>
      </c>
      <c r="H29" s="99">
        <f>MAX(0,1-(1/AVERAGEIFS(COP!$L$2:$L$500,COP!$C$2:$C$500,'Ambient Heat'!$B29,COP!$G$2:$G$500,'Ambient Heat'!H$4,COP!$D$2:$D$500,"RSDSH*")))</f>
        <v>0.75928847304574842</v>
      </c>
      <c r="I29" s="99">
        <f>MAX(0,1-(1/AVERAGEIFS(COP!$L$2:$L$500,COP!$C$2:$C$500,'Ambient Heat'!$B29,COP!$G$2:$G$500,'Ambient Heat'!I$4,COP!$D$2:$D$500,"RSDSH*")))</f>
        <v>0.78603419826288801</v>
      </c>
      <c r="J29" s="24">
        <v>5</v>
      </c>
    </row>
    <row r="30" spans="2:10">
      <c r="B30" s="24" t="s">
        <v>292</v>
      </c>
      <c r="C30" s="24" t="s">
        <v>328</v>
      </c>
      <c r="D30" s="24" t="s">
        <v>325</v>
      </c>
      <c r="E30" s="24" t="s">
        <v>223</v>
      </c>
      <c r="F30" s="99">
        <f>MAX(0,1-(1/AVERAGEIFS(COP!$L$2:$L$500,COP!$C$2:$C$500,'Ambient Heat'!$B30,COP!$G$2:$G$500,'Ambient Heat'!F$4,COP!$D$2:$D$500,"RSDSH*")))</f>
        <v>0.70822845217666552</v>
      </c>
      <c r="G30" s="99">
        <f>MAX(0,1-(1/AVERAGEIFS(COP!$L$2:$L$500,COP!$C$2:$C$500,'Ambient Heat'!$B30,COP!$G$2:$G$500,'Ambient Heat'!G$4,COP!$D$2:$D$500,"RSDSH*")))</f>
        <v>0.72490111205228547</v>
      </c>
      <c r="H30" s="99">
        <f>MAX(0,1-(1/AVERAGEIFS(COP!$L$2:$L$500,COP!$C$2:$C$500,'Ambient Heat'!$B30,COP!$G$2:$G$500,'Ambient Heat'!H$4,COP!$D$2:$D$500,"RSDSH*")))</f>
        <v>0.75928847304574842</v>
      </c>
      <c r="I30" s="99">
        <f>MAX(0,1-(1/AVERAGEIFS(COP!$L$2:$L$500,COP!$C$2:$C$500,'Ambient Heat'!$B30,COP!$G$2:$G$500,'Ambient Heat'!I$4,COP!$D$2:$D$500,"RSDSH*")))</f>
        <v>0.78603419826288801</v>
      </c>
      <c r="J30" s="24">
        <v>5</v>
      </c>
    </row>
    <row r="31" spans="2:10">
      <c r="B31" s="98" t="s">
        <v>323</v>
      </c>
      <c r="F31" s="99"/>
      <c r="G31" s="99"/>
      <c r="H31" s="99"/>
      <c r="I31" s="99"/>
    </row>
    <row r="32" spans="2:10">
      <c r="B32" s="24" t="s">
        <v>312</v>
      </c>
      <c r="C32" s="24" t="s">
        <v>328</v>
      </c>
      <c r="D32" s="24" t="s">
        <v>325</v>
      </c>
      <c r="E32" s="24" t="s">
        <v>137</v>
      </c>
      <c r="F32" s="99">
        <f>MAX(0,1-(1/AVERAGEIFS(COP!$L$2:$L$500,COP!$C$2:$C$500,'Ambient Heat'!$B32,COP!$G$2:$G$500,'Ambient Heat'!F$4,COP!$D$2:$D$500,"RSDSH*")))</f>
        <v>0</v>
      </c>
      <c r="G32" s="99">
        <f>MAX(0,1-(1/AVERAGEIFS(COP!$L$2:$L$500,COP!$C$2:$C$500,'Ambient Heat'!$B32,COP!$G$2:$G$500,'Ambient Heat'!G$4,COP!$D$2:$D$500,"RSDSH*")))</f>
        <v>0</v>
      </c>
      <c r="H32" s="99">
        <f>MAX(0,1-(1/AVERAGEIFS(COP!$L$2:$L$500,COP!$C$2:$C$500,'Ambient Heat'!$B32,COP!$G$2:$G$500,'Ambient Heat'!H$4,COP!$D$2:$D$500,"RSDSH*")))</f>
        <v>2.8357564416295444E-2</v>
      </c>
      <c r="I32" s="99">
        <f>MAX(0,1-(1/AVERAGEIFS(COP!$L$2:$L$500,COP!$C$2:$C$500,'Ambient Heat'!$B32,COP!$G$2:$G$500,'Ambient Heat'!I$4,COP!$D$2:$D$500,"RSDSH*")))</f>
        <v>2.8357564416295444E-2</v>
      </c>
      <c r="J32" s="24">
        <v>5</v>
      </c>
    </row>
    <row r="33" spans="2:10">
      <c r="B33" s="24" t="s">
        <v>312</v>
      </c>
      <c r="C33" s="24" t="s">
        <v>328</v>
      </c>
      <c r="D33" s="24" t="s">
        <v>403</v>
      </c>
      <c r="E33" s="24" t="s">
        <v>146</v>
      </c>
      <c r="F33" s="99">
        <f>MAX(0,1-(1/AVERAGEIFS(COP!$L$2:$L$500,COP!$C$2:$C$500,'Ambient Heat'!$B32,COP!$G$2:$G$500,'Ambient Heat'!F$4,COP!$D$2:$D$500,"RSDWH*")))</f>
        <v>0</v>
      </c>
      <c r="G33" s="99">
        <f>MAX(0,1-(1/AVERAGEIFS(COP!$L$2:$L$500,COP!$C$2:$C$500,'Ambient Heat'!$B32,COP!$G$2:$G$500,'Ambient Heat'!G$4,COP!$D$2:$D$500,"RSDWH*")))</f>
        <v>0</v>
      </c>
      <c r="H33" s="99">
        <f>MAX(0,1-(1/AVERAGEIFS(COP!$L$2:$L$500,COP!$C$2:$C$500,'Ambient Heat'!$B32,COP!$G$2:$G$500,'Ambient Heat'!H$4,COP!$D$2:$D$500,"RSDWH*")))</f>
        <v>0</v>
      </c>
      <c r="I33" s="99">
        <f>MAX(0,1-(1/AVERAGEIFS(COP!$L$2:$L$500,COP!$C$2:$C$500,'Ambient Heat'!$B32,COP!$G$2:$G$500,'Ambient Heat'!I$4,COP!$D$2:$D$500,"RSDWH*")))</f>
        <v>0</v>
      </c>
      <c r="J33" s="24">
        <v>5</v>
      </c>
    </row>
    <row r="34" spans="2:10">
      <c r="B34" s="24" t="s">
        <v>313</v>
      </c>
      <c r="C34" s="24" t="s">
        <v>328</v>
      </c>
      <c r="D34" s="24" t="s">
        <v>325</v>
      </c>
      <c r="E34" s="24" t="s">
        <v>137</v>
      </c>
      <c r="F34" s="99">
        <f>MAX(0,1-(1/AVERAGEIFS(COP!$L$2:$L$500,COP!$C$2:$C$500,'Ambient Heat'!$B34,COP!$G$2:$G$500,'Ambient Heat'!F$4,COP!$D$2:$D$500,"RSDSH*")))</f>
        <v>0</v>
      </c>
      <c r="G34" s="99">
        <f>MAX(0,1-(1/AVERAGEIFS(COP!$L$2:$L$500,COP!$C$2:$C$500,'Ambient Heat'!$B34,COP!$G$2:$G$500,'Ambient Heat'!G$4,COP!$D$2:$D$500,"RSDSH*")))</f>
        <v>0</v>
      </c>
      <c r="H34" s="99">
        <f>MAX(0,1-(1/AVERAGEIFS(COP!$L$2:$L$500,COP!$C$2:$C$500,'Ambient Heat'!$B34,COP!$G$2:$G$500,'Ambient Heat'!H$4,COP!$D$2:$D$500,"RSDSH*")))</f>
        <v>0</v>
      </c>
      <c r="I34" s="99">
        <f>MAX(0,1-(1/AVERAGEIFS(COP!$L$2:$L$500,COP!$C$2:$C$500,'Ambient Heat'!$B34,COP!$G$2:$G$500,'Ambient Heat'!I$4,COP!$D$2:$D$500,"RSDSH*")))</f>
        <v>0</v>
      </c>
      <c r="J34" s="24">
        <v>5</v>
      </c>
    </row>
    <row r="35" spans="2:10">
      <c r="B35" s="24" t="s">
        <v>313</v>
      </c>
      <c r="C35" s="24" t="s">
        <v>328</v>
      </c>
      <c r="D35" s="24" t="s">
        <v>403</v>
      </c>
      <c r="E35" s="24" t="s">
        <v>146</v>
      </c>
      <c r="F35" s="99">
        <f>MAX(0,1-(1/AVERAGEIFS(COP!$L$2:$L$500,COP!$C$2:$C$500,'Ambient Heat'!$B34,COP!$G$2:$G$500,'Ambient Heat'!F$4,COP!$D$2:$D$500,"RSDWH*")))</f>
        <v>0</v>
      </c>
      <c r="G35" s="99">
        <f>MAX(0,1-(1/AVERAGEIFS(COP!$L$2:$L$500,COP!$C$2:$C$500,'Ambient Heat'!$B34,COP!$G$2:$G$500,'Ambient Heat'!G$4,COP!$D$2:$D$500,"RSDWH*")))</f>
        <v>0</v>
      </c>
      <c r="H35" s="99">
        <f>MAX(0,1-(1/AVERAGEIFS(COP!$L$2:$L$500,COP!$C$2:$C$500,'Ambient Heat'!$B34,COP!$G$2:$G$500,'Ambient Heat'!H$4,COP!$D$2:$D$500,"RSDWH*")))</f>
        <v>0</v>
      </c>
      <c r="I35" s="99">
        <f>MAX(0,1-(1/AVERAGEIFS(COP!$L$2:$L$500,COP!$C$2:$C$500,'Ambient Heat'!$B34,COP!$G$2:$G$500,'Ambient Heat'!I$4,COP!$D$2:$D$500,"RSDWH*")))</f>
        <v>0</v>
      </c>
      <c r="J35" s="24">
        <v>5</v>
      </c>
    </row>
    <row r="36" spans="2:10">
      <c r="B36" s="98" t="s">
        <v>324</v>
      </c>
      <c r="F36" s="99"/>
      <c r="G36" s="99"/>
      <c r="H36" s="99"/>
      <c r="I36" s="99"/>
    </row>
    <row r="37" spans="2:10">
      <c r="B37" s="24" t="s">
        <v>311</v>
      </c>
      <c r="C37" s="24" t="s">
        <v>328</v>
      </c>
      <c r="D37" s="24" t="s">
        <v>325</v>
      </c>
      <c r="E37" s="24" t="s">
        <v>223</v>
      </c>
      <c r="F37" s="99">
        <f>MAX(0,1-(1/AVERAGEIFS(COP!$L$2:$L$500,COP!$C$2:$C$500,'Ambient Heat'!$B37,COP!$G$2:$G$500,'Ambient Heat'!F$4,COP!$D$2:$D$500,"RSDSH*")))</f>
        <v>0</v>
      </c>
      <c r="G37" s="99">
        <f>MAX(0,1-(1/AVERAGEIFS(COP!$L$2:$L$500,COP!$C$2:$C$500,'Ambient Heat'!$B37,COP!$G$2:$G$500,'Ambient Heat'!G$4,COP!$D$2:$D$500,"RSDSH*")))</f>
        <v>0</v>
      </c>
      <c r="H37" s="99">
        <f>MAX(0,1-(1/AVERAGEIFS(COP!$L$2:$L$500,COP!$C$2:$C$500,'Ambient Heat'!$B37,COP!$G$2:$G$500,'Ambient Heat'!H$4,COP!$D$2:$D$500,"RSDSH*")))</f>
        <v>0</v>
      </c>
      <c r="I37" s="99">
        <f>MAX(0,1-(1/AVERAGEIFS(COP!$L$2:$L$500,COP!$C$2:$C$500,'Ambient Heat'!$B37,COP!$G$2:$G$500,'Ambient Heat'!I$4,COP!$D$2:$D$500,"RSDSH*")))</f>
        <v>0</v>
      </c>
      <c r="J37" s="24">
        <v>5</v>
      </c>
    </row>
    <row r="38" spans="2:10">
      <c r="B38" s="24" t="s">
        <v>311</v>
      </c>
      <c r="C38" s="24" t="s">
        <v>328</v>
      </c>
      <c r="D38" s="24" t="s">
        <v>403</v>
      </c>
      <c r="E38" s="24" t="s">
        <v>224</v>
      </c>
      <c r="F38" s="99">
        <f>MAX(0,1-(1/AVERAGEIFS(COP!$L$2:$L$500,COP!$C$2:$C$500,'Ambient Heat'!$B37,COP!$G$2:$G$500,'Ambient Heat'!F$4,COP!$D$2:$D$500,"RSDWH*")))</f>
        <v>0</v>
      </c>
      <c r="G38" s="99">
        <f>MAX(0,1-(1/AVERAGEIFS(COP!$L$2:$L$500,COP!$C$2:$C$500,'Ambient Heat'!$B37,COP!$G$2:$G$500,'Ambient Heat'!G$4,COP!$D$2:$D$500,"RSDWH*")))</f>
        <v>0</v>
      </c>
      <c r="H38" s="99">
        <f>MAX(0,1-(1/AVERAGEIFS(COP!$L$2:$L$500,COP!$C$2:$C$500,'Ambient Heat'!$B37,COP!$G$2:$G$500,'Ambient Heat'!H$4,COP!$D$2:$D$500,"RSDWH*")))</f>
        <v>0</v>
      </c>
      <c r="I38" s="99">
        <f>MAX(0,1-(1/AVERAGEIFS(COP!$L$2:$L$500,COP!$C$2:$C$500,'Ambient Heat'!$B37,COP!$G$2:$G$500,'Ambient Heat'!I$4,COP!$D$2:$D$500,"RSDWH*")))</f>
        <v>0</v>
      </c>
      <c r="J38" s="24">
        <v>5</v>
      </c>
    </row>
    <row r="39" spans="2:10">
      <c r="B39" s="98" t="s">
        <v>326</v>
      </c>
      <c r="F39" s="99"/>
      <c r="G39" s="99"/>
      <c r="H39" s="99"/>
      <c r="I39" s="99"/>
    </row>
    <row r="40" spans="2:10">
      <c r="B40" s="24" t="s">
        <v>302</v>
      </c>
      <c r="C40" s="24" t="s">
        <v>328</v>
      </c>
      <c r="D40" s="24" t="s">
        <v>325</v>
      </c>
      <c r="E40" s="24" t="s">
        <v>253</v>
      </c>
      <c r="F40" s="99">
        <f>MAX(0,1-(1/AVERAGEIFS(COP!$L$2:$L$500,COP!$C$2:$C$500,'Ambient Heat'!$B40,COP!$G$2:$G$500,'Ambient Heat'!F$4,COP!$D$2:$D$500,"RSDSH*")))</f>
        <v>0.67635275799933481</v>
      </c>
      <c r="G40" s="99">
        <f>MAX(0,1-(1/AVERAGEIFS(COP!$L$2:$L$500,COP!$C$2:$C$500,'Ambient Heat'!$B40,COP!$G$2:$G$500,'Ambient Heat'!G$4,COP!$D$2:$D$500,"RSDSH*")))</f>
        <v>0.69658071062437732</v>
      </c>
      <c r="H40" s="99">
        <f>MAX(0,1-(1/AVERAGEIFS(COP!$L$2:$L$500,COP!$C$2:$C$500,'Ambient Heat'!$B40,COP!$G$2:$G$500,'Ambient Heat'!H$4,COP!$D$2:$D$500,"RSDSH*")))</f>
        <v>0.73758331729675719</v>
      </c>
      <c r="I40" s="99">
        <f>MAX(0,1-(1/AVERAGEIFS(COP!$L$2:$L$500,COP!$C$2:$C$500,'Ambient Heat'!$B40,COP!$G$2:$G$500,'Ambient Heat'!I$4,COP!$D$2:$D$500,"RSDSH*")))</f>
        <v>0.75726456849950041</v>
      </c>
      <c r="J40" s="24">
        <v>5</v>
      </c>
    </row>
    <row r="41" spans="2:10">
      <c r="B41" s="24" t="s">
        <v>293</v>
      </c>
      <c r="C41" s="24" t="s">
        <v>328</v>
      </c>
      <c r="D41" s="24" t="s">
        <v>325</v>
      </c>
      <c r="E41" s="24" t="s">
        <v>253</v>
      </c>
      <c r="F41" s="99">
        <f>MAX(0,1-(1/AVERAGEIFS(COP!$L$2:$L$500,COP!$C$2:$C$500,'Ambient Heat'!$B41,COP!$G$2:$G$500,'Ambient Heat'!F$4,COP!$D$2:$D$500,"RSDSH*")))</f>
        <v>0.67635275799933481</v>
      </c>
      <c r="G41" s="99">
        <f>MAX(0,1-(1/AVERAGEIFS(COP!$L$2:$L$500,COP!$C$2:$C$500,'Ambient Heat'!$B41,COP!$G$2:$G$500,'Ambient Heat'!G$4,COP!$D$2:$D$500,"RSDSH*")))</f>
        <v>0.69658071062437732</v>
      </c>
      <c r="H41" s="99">
        <f>MAX(0,1-(1/AVERAGEIFS(COP!$L$2:$L$500,COP!$C$2:$C$500,'Ambient Heat'!$B41,COP!$G$2:$G$500,'Ambient Heat'!H$4,COP!$D$2:$D$500,"RSDSH*")))</f>
        <v>0.73758331729675719</v>
      </c>
      <c r="I41" s="99">
        <f>MAX(0,1-(1/AVERAGEIFS(COP!$L$2:$L$500,COP!$C$2:$C$500,'Ambient Heat'!$B41,COP!$G$2:$G$500,'Ambient Heat'!I$4,COP!$D$2:$D$500,"RSDSH*")))</f>
        <v>0.75726456849950041</v>
      </c>
      <c r="J41" s="24">
        <v>5</v>
      </c>
    </row>
    <row r="42" spans="2:10">
      <c r="B42" s="24" t="s">
        <v>303</v>
      </c>
      <c r="C42" s="24" t="s">
        <v>328</v>
      </c>
      <c r="D42" s="24" t="s">
        <v>325</v>
      </c>
      <c r="E42" s="24" t="s">
        <v>253</v>
      </c>
      <c r="F42" s="99">
        <f>MAX(0,1-(1/AVERAGEIFS(COP!$L$2:$L$500,COP!$C$2:$C$500,'Ambient Heat'!$B42,COP!$G$2:$G$500,'Ambient Heat'!F$4,COP!$D$2:$D$500,"RSDSH*")))</f>
        <v>0.67635275799933481</v>
      </c>
      <c r="G42" s="99">
        <f>MAX(0,1-(1/AVERAGEIFS(COP!$L$2:$L$500,COP!$C$2:$C$500,'Ambient Heat'!$B42,COP!$G$2:$G$500,'Ambient Heat'!G$4,COP!$D$2:$D$500,"RSDSH*")))</f>
        <v>0.70577523454484981</v>
      </c>
      <c r="H42" s="99">
        <f>MAX(0,1-(1/AVERAGEIFS(COP!$L$2:$L$500,COP!$C$2:$C$500,'Ambient Heat'!$B42,COP!$G$2:$G$500,'Ambient Heat'!H$4,COP!$D$2:$D$500,"RSDSH*")))</f>
        <v>0.73758331729675719</v>
      </c>
      <c r="I42" s="99">
        <f>MAX(0,1-(1/AVERAGEIFS(COP!$L$2:$L$500,COP!$C$2:$C$500,'Ambient Heat'!$B42,COP!$G$2:$G$500,'Ambient Heat'!I$4,COP!$D$2:$D$500,"RSDSH*")))</f>
        <v>0.75726456849950041</v>
      </c>
      <c r="J42" s="24">
        <v>5</v>
      </c>
    </row>
    <row r="43" spans="2:10">
      <c r="B43" s="24" t="s">
        <v>314</v>
      </c>
      <c r="C43" s="24" t="s">
        <v>328</v>
      </c>
      <c r="D43" s="24" t="s">
        <v>325</v>
      </c>
      <c r="E43" s="24" t="s">
        <v>253</v>
      </c>
      <c r="F43" s="99">
        <f>MAX(0,1-(1/AVERAGEIFS(COP!$L$2:$L$500,COP!$C$2:$C$500,'Ambient Heat'!$B43,COP!$G$2:$G$500,'Ambient Heat'!F$4,COP!$D$2:$D$500,"RSDSH*")))</f>
        <v>0.67635275799933481</v>
      </c>
      <c r="G43" s="99">
        <f>MAX(0,1-(1/AVERAGEIFS(COP!$L$2:$L$500,COP!$C$2:$C$500,'Ambient Heat'!$B43,COP!$G$2:$G$500,'Ambient Heat'!G$4,COP!$D$2:$D$500,"RSDSH*")))</f>
        <v>0.70577523454484981</v>
      </c>
      <c r="H43" s="99">
        <f>MAX(0,1-(1/AVERAGEIFS(COP!$L$2:$L$500,COP!$C$2:$C$500,'Ambient Heat'!$B43,COP!$G$2:$G$500,'Ambient Heat'!H$4,COP!$D$2:$D$500,"RSDSH*")))</f>
        <v>0.73758331729675719</v>
      </c>
      <c r="I43" s="99">
        <f>MAX(0,1-(1/AVERAGEIFS(COP!$L$2:$L$500,COP!$C$2:$C$500,'Ambient Heat'!$B43,COP!$G$2:$G$500,'Ambient Heat'!I$4,COP!$D$2:$D$500,"RSDSH*")))</f>
        <v>0.75726456849950041</v>
      </c>
      <c r="J43" s="24">
        <v>5</v>
      </c>
    </row>
    <row r="44" spans="2:10">
      <c r="B44" s="24" t="s">
        <v>314</v>
      </c>
      <c r="C44" s="24" t="s">
        <v>328</v>
      </c>
      <c r="D44" s="24" t="s">
        <v>403</v>
      </c>
      <c r="E44" s="24" t="s">
        <v>254</v>
      </c>
      <c r="F44" s="99">
        <f>MAX(0,1-(1/AVERAGEIFS(COP!$L$2:$L$500,COP!$C$2:$C$500,'Ambient Heat'!$B43,COP!$G$2:$G$500,'Ambient Heat'!F$4,COP!$D$2:$D$500,"RSDWH*")))</f>
        <v>0.53764679714190677</v>
      </c>
      <c r="G44" s="99">
        <f>MAX(0,1-(1/AVERAGEIFS(COP!$L$2:$L$500,COP!$C$2:$C$500,'Ambient Heat'!$B43,COP!$G$2:$G$500,'Ambient Heat'!G$4,COP!$D$2:$D$500,"RSDWH*")))</f>
        <v>0.57967890649264264</v>
      </c>
      <c r="H44" s="99">
        <f>MAX(0,1-(1/AVERAGEIFS(COP!$L$2:$L$500,COP!$C$2:$C$500,'Ambient Heat'!$B43,COP!$G$2:$G$500,'Ambient Heat'!H$4,COP!$D$2:$D$500,"RSDWH*")))</f>
        <v>0.62511902470965408</v>
      </c>
      <c r="I44" s="99">
        <f>MAX(0,1-(1/AVERAGEIFS(COP!$L$2:$L$500,COP!$C$2:$C$500,'Ambient Heat'!$B43,COP!$G$2:$G$500,'Ambient Heat'!I$4,COP!$D$2:$D$500,"RSDWH*")))</f>
        <v>0.65323509785643008</v>
      </c>
      <c r="J44" s="24">
        <v>5</v>
      </c>
    </row>
    <row r="45" spans="2:10">
      <c r="B45" s="24" t="s">
        <v>315</v>
      </c>
      <c r="C45" s="24" t="s">
        <v>328</v>
      </c>
      <c r="D45" s="24" t="s">
        <v>325</v>
      </c>
      <c r="E45" s="24" t="s">
        <v>253</v>
      </c>
      <c r="F45" s="99">
        <f>MAX(0,1-(1/AVERAGEIFS(COP!$L$2:$L$500,COP!$C$2:$C$500,'Ambient Heat'!$B45,COP!$G$2:$G$500,'Ambient Heat'!F$4,COP!$D$2:$D$500,"RSDSH*")))</f>
        <v>0.67635275799933481</v>
      </c>
      <c r="G45" s="99">
        <f>MAX(0,1-(1/AVERAGEIFS(COP!$L$2:$L$500,COP!$C$2:$C$500,'Ambient Heat'!$B45,COP!$G$2:$G$500,'Ambient Heat'!G$4,COP!$D$2:$D$500,"RSDSH*")))</f>
        <v>0.70842590810750883</v>
      </c>
      <c r="H45" s="99">
        <f>MAX(0,1-(1/AVERAGEIFS(COP!$L$2:$L$500,COP!$C$2:$C$500,'Ambient Heat'!$B45,COP!$G$2:$G$500,'Ambient Heat'!H$4,COP!$D$2:$D$500,"RSDSH*")))</f>
        <v>0.72802752773053347</v>
      </c>
      <c r="I45" s="99">
        <f>MAX(0,1-(1/AVERAGEIFS(COP!$L$2:$L$500,COP!$C$2:$C$500,'Ambient Heat'!$B45,COP!$G$2:$G$500,'Ambient Heat'!I$4,COP!$D$2:$D$500,"RSDSH*")))</f>
        <v>0.72802752773053347</v>
      </c>
      <c r="J45" s="24">
        <v>5</v>
      </c>
    </row>
    <row r="46" spans="2:10">
      <c r="B46" s="24" t="s">
        <v>315</v>
      </c>
      <c r="C46" s="24" t="s">
        <v>328</v>
      </c>
      <c r="D46" s="24" t="s">
        <v>403</v>
      </c>
      <c r="E46" s="24" t="s">
        <v>254</v>
      </c>
      <c r="F46" s="99">
        <f>MAX(0,1-(1/AVERAGEIFS(COP!$L$2:$L$500,COP!$C$2:$C$500,'Ambient Heat'!$B45,COP!$G$2:$G$500,'Ambient Heat'!F$4,COP!$D$2:$D$500,"RSDWH*")))</f>
        <v>0.53764679714190677</v>
      </c>
      <c r="G46" s="99">
        <f>MAX(0,1-(1/AVERAGEIFS(COP!$L$2:$L$500,COP!$C$2:$C$500,'Ambient Heat'!$B45,COP!$G$2:$G$500,'Ambient Heat'!G$4,COP!$D$2:$D$500,"RSDWH*")))</f>
        <v>0.58346558301072693</v>
      </c>
      <c r="H46" s="99">
        <f>MAX(0,1-(1/AVERAGEIFS(COP!$L$2:$L$500,COP!$C$2:$C$500,'Ambient Heat'!$B45,COP!$G$2:$G$500,'Ambient Heat'!H$4,COP!$D$2:$D$500,"RSDWH*")))</f>
        <v>0.61146789675790492</v>
      </c>
      <c r="I46" s="99">
        <f>MAX(0,1-(1/AVERAGEIFS(COP!$L$2:$L$500,COP!$C$2:$C$500,'Ambient Heat'!$B45,COP!$G$2:$G$500,'Ambient Heat'!I$4,COP!$D$2:$D$500,"RSDWH*")))</f>
        <v>0.61146789675790492</v>
      </c>
      <c r="J46" s="24">
        <v>5</v>
      </c>
    </row>
    <row r="47" spans="2:10">
      <c r="B47" s="24" t="s">
        <v>304</v>
      </c>
      <c r="C47" s="24" t="s">
        <v>328</v>
      </c>
      <c r="D47" s="24" t="s">
        <v>325</v>
      </c>
      <c r="E47" s="24" t="s">
        <v>253</v>
      </c>
      <c r="F47" s="99">
        <f>MAX(0,1-(1/AVERAGEIFS(COP!$L$2:$L$500,COP!$C$2:$C$500,'Ambient Heat'!$B47,COP!$G$2:$G$500,'Ambient Heat'!F$4,COP!$D$2:$D$500,"RSDSH*")))</f>
        <v>0.70577523454484981</v>
      </c>
      <c r="G47" s="99">
        <f>MAX(0,1-(1/AVERAGEIFS(COP!$L$2:$L$500,COP!$C$2:$C$500,'Ambient Heat'!$B47,COP!$G$2:$G$500,'Ambient Heat'!G$4,COP!$D$2:$D$500,"RSDSH*")))</f>
        <v>0.72258807828514493</v>
      </c>
      <c r="H47" s="99">
        <f>MAX(0,1-(1/AVERAGEIFS(COP!$L$2:$L$500,COP!$C$2:$C$500,'Ambient Heat'!$B47,COP!$G$2:$G$500,'Ambient Heat'!H$4,COP!$D$2:$D$500,"RSDSH*")))</f>
        <v>0.75726456849950041</v>
      </c>
      <c r="I47" s="99">
        <f>MAX(0,1-(1/AVERAGEIFS(COP!$L$2:$L$500,COP!$C$2:$C$500,'Ambient Heat'!$B47,COP!$G$2:$G$500,'Ambient Heat'!I$4,COP!$D$2:$D$500,"RSDSH*")))</f>
        <v>0.7842351719995565</v>
      </c>
      <c r="J47" s="24">
        <v>5</v>
      </c>
    </row>
    <row r="48" spans="2:10">
      <c r="B48" s="24" t="s">
        <v>295</v>
      </c>
      <c r="C48" s="24" t="s">
        <v>328</v>
      </c>
      <c r="D48" s="24" t="s">
        <v>325</v>
      </c>
      <c r="E48" s="24" t="s">
        <v>253</v>
      </c>
      <c r="F48" s="99">
        <f>MAX(0,1-(1/AVERAGEIFS(COP!$L$2:$L$500,COP!$C$2:$C$500,'Ambient Heat'!$B48,COP!$G$2:$G$500,'Ambient Heat'!F$4,COP!$D$2:$D$500,"RSDSH*")))</f>
        <v>0.70577523454484981</v>
      </c>
      <c r="G48" s="99">
        <f>MAX(0,1-(1/AVERAGEIFS(COP!$L$2:$L$500,COP!$C$2:$C$500,'Ambient Heat'!$B48,COP!$G$2:$G$500,'Ambient Heat'!G$4,COP!$D$2:$D$500,"RSDSH*")))</f>
        <v>0.72258807828514493</v>
      </c>
      <c r="H48" s="99">
        <f>MAX(0,1-(1/AVERAGEIFS(COP!$L$2:$L$500,COP!$C$2:$C$500,'Ambient Heat'!$B48,COP!$G$2:$G$500,'Ambient Heat'!H$4,COP!$D$2:$D$500,"RSDSH*")))</f>
        <v>0.75726456849950041</v>
      </c>
      <c r="I48" s="99">
        <f>MAX(0,1-(1/AVERAGEIFS(COP!$L$2:$L$500,COP!$C$2:$C$500,'Ambient Heat'!$B48,COP!$G$2:$G$500,'Ambient Heat'!I$4,COP!$D$2:$D$500,"RSDSH*")))</f>
        <v>0.7842351719995565</v>
      </c>
      <c r="J48" s="24">
        <v>5</v>
      </c>
    </row>
    <row r="49" spans="2:10">
      <c r="B49" s="98" t="s">
        <v>323</v>
      </c>
      <c r="F49" s="99"/>
      <c r="G49" s="99"/>
      <c r="H49" s="99"/>
      <c r="I49" s="99"/>
    </row>
    <row r="50" spans="2:10">
      <c r="B50" s="24" t="s">
        <v>317</v>
      </c>
      <c r="C50" s="24" t="s">
        <v>328</v>
      </c>
      <c r="D50" s="24" t="s">
        <v>325</v>
      </c>
      <c r="E50" s="24" t="s">
        <v>253</v>
      </c>
      <c r="F50" s="99">
        <f>MAX(0,1-(1/AVERAGEIFS(COP!$L$2:$L$500,COP!$C$2:$C$500,'Ambient Heat'!$B50,COP!$G$2:$G$500,'Ambient Heat'!F$4,COP!$D$2:$D$500,"RSDSH*")))</f>
        <v>0</v>
      </c>
      <c r="G50" s="99">
        <f>MAX(0,1-(1/AVERAGEIFS(COP!$L$2:$L$500,COP!$C$2:$C$500,'Ambient Heat'!$B50,COP!$G$2:$G$500,'Ambient Heat'!G$4,COP!$D$2:$D$500,"RSDSH*")))</f>
        <v>0</v>
      </c>
      <c r="H50" s="99">
        <f>MAX(0,1-(1/AVERAGEIFS(COP!$L$2:$L$500,COP!$C$2:$C$500,'Ambient Heat'!$B50,COP!$G$2:$G$500,'Ambient Heat'!H$4,COP!$D$2:$D$500,"RSDSH*")))</f>
        <v>4.0094805451313498E-2</v>
      </c>
      <c r="I50" s="99">
        <f>MAX(0,1-(1/AVERAGEIFS(COP!$L$2:$L$500,COP!$C$2:$C$500,'Ambient Heat'!$B50,COP!$G$2:$G$500,'Ambient Heat'!I$4,COP!$D$2:$D$500,"RSDSH*")))</f>
        <v>4.0094805451313498E-2</v>
      </c>
      <c r="J50" s="24">
        <v>5</v>
      </c>
    </row>
    <row r="51" spans="2:10">
      <c r="B51" s="24" t="s">
        <v>317</v>
      </c>
      <c r="C51" s="24" t="s">
        <v>328</v>
      </c>
      <c r="D51" s="24" t="s">
        <v>403</v>
      </c>
      <c r="E51" s="24" t="s">
        <v>254</v>
      </c>
      <c r="F51" s="99">
        <f>MAX(0,1-(1/AVERAGEIFS(COP!$L$2:$L$500,COP!$C$2:$C$500,'Ambient Heat'!$B50,COP!$G$2:$G$500,'Ambient Heat'!F$4,COP!$D$2:$D$500,"RSDWH*")))</f>
        <v>0</v>
      </c>
      <c r="G51" s="99">
        <f>MAX(0,1-(1/AVERAGEIFS(COP!$L$2:$L$500,COP!$C$2:$C$500,'Ambient Heat'!$B50,COP!$G$2:$G$500,'Ambient Heat'!G$4,COP!$D$2:$D$500,"RSDWH*")))</f>
        <v>0</v>
      </c>
      <c r="H51" s="99">
        <f>MAX(0,1-(1/AVERAGEIFS(COP!$L$2:$L$500,COP!$C$2:$C$500,'Ambient Heat'!$B50,COP!$G$2:$G$500,'Ambient Heat'!H$4,COP!$D$2:$D$500,"RSDWH*")))</f>
        <v>0</v>
      </c>
      <c r="I51" s="99">
        <f>MAX(0,1-(1/AVERAGEIFS(COP!$L$2:$L$500,COP!$C$2:$C$500,'Ambient Heat'!$B50,COP!$G$2:$G$500,'Ambient Heat'!I$4,COP!$D$2:$D$500,"RSDWH*")))</f>
        <v>0</v>
      </c>
      <c r="J51" s="24">
        <v>5</v>
      </c>
    </row>
    <row r="52" spans="2:10">
      <c r="B52" s="24" t="s">
        <v>318</v>
      </c>
      <c r="C52" s="24" t="s">
        <v>328</v>
      </c>
      <c r="D52" s="24" t="s">
        <v>325</v>
      </c>
      <c r="E52" s="24" t="s">
        <v>253</v>
      </c>
      <c r="F52" s="99">
        <f>MAX(0,1-(1/AVERAGEIFS(COP!$L$2:$L$500,COP!$C$2:$C$500,'Ambient Heat'!$B52,COP!$G$2:$G$500,'Ambient Heat'!F$4,COP!$D$2:$D$500,"RSDSH*")))</f>
        <v>0</v>
      </c>
      <c r="G52" s="99">
        <f>MAX(0,1-(1/AVERAGEIFS(COP!$L$2:$L$500,COP!$C$2:$C$500,'Ambient Heat'!$B52,COP!$G$2:$G$500,'Ambient Heat'!G$4,COP!$D$2:$D$500,"RSDSH*")))</f>
        <v>0</v>
      </c>
      <c r="H52" s="99">
        <f>MAX(0,1-(1/AVERAGEIFS(COP!$L$2:$L$500,COP!$C$2:$C$500,'Ambient Heat'!$B52,COP!$G$2:$G$500,'Ambient Heat'!H$4,COP!$D$2:$D$500,"RSDSH*")))</f>
        <v>0</v>
      </c>
      <c r="I52" s="99">
        <f>MAX(0,1-(1/AVERAGEIFS(COP!$L$2:$L$500,COP!$C$2:$C$500,'Ambient Heat'!$B52,COP!$G$2:$G$500,'Ambient Heat'!I$4,COP!$D$2:$D$500,"RSDSH*")))</f>
        <v>0</v>
      </c>
      <c r="J52" s="24">
        <v>5</v>
      </c>
    </row>
    <row r="53" spans="2:10">
      <c r="B53" s="24" t="s">
        <v>318</v>
      </c>
      <c r="C53" s="24" t="s">
        <v>328</v>
      </c>
      <c r="D53" s="24" t="s">
        <v>403</v>
      </c>
      <c r="E53" s="24" t="s">
        <v>254</v>
      </c>
      <c r="F53" s="99">
        <f>MAX(0,1-(1/AVERAGEIFS(COP!$L$2:$L$500,COP!$C$2:$C$500,'Ambient Heat'!$B52,COP!$G$2:$G$500,'Ambient Heat'!F$4,COP!$D$2:$D$500,"RSDWH*")))</f>
        <v>0</v>
      </c>
      <c r="G53" s="99">
        <f>MAX(0,1-(1/AVERAGEIFS(COP!$L$2:$L$500,COP!$C$2:$C$500,'Ambient Heat'!$B52,COP!$G$2:$G$500,'Ambient Heat'!G$4,COP!$D$2:$D$500,"RSDWH*")))</f>
        <v>0</v>
      </c>
      <c r="H53" s="99">
        <f>MAX(0,1-(1/AVERAGEIFS(COP!$L$2:$L$500,COP!$C$2:$C$500,'Ambient Heat'!$B52,COP!$G$2:$G$500,'Ambient Heat'!H$4,COP!$D$2:$D$500,"RSDWH*")))</f>
        <v>0</v>
      </c>
      <c r="I53" s="99">
        <f>MAX(0,1-(1/AVERAGEIFS(COP!$L$2:$L$500,COP!$C$2:$C$500,'Ambient Heat'!$B52,COP!$G$2:$G$500,'Ambient Heat'!I$4,COP!$D$2:$D$500,"RSDWH*")))</f>
        <v>0</v>
      </c>
      <c r="J53" s="24">
        <v>5</v>
      </c>
    </row>
    <row r="54" spans="2:10">
      <c r="B54" s="98" t="s">
        <v>324</v>
      </c>
      <c r="F54" s="99"/>
      <c r="G54" s="99"/>
      <c r="H54" s="99"/>
      <c r="I54" s="99"/>
    </row>
    <row r="55" spans="2:10">
      <c r="B55" s="24" t="s">
        <v>316</v>
      </c>
      <c r="C55" s="24" t="s">
        <v>328</v>
      </c>
      <c r="D55" s="24" t="s">
        <v>325</v>
      </c>
      <c r="E55" s="24" t="s">
        <v>253</v>
      </c>
      <c r="F55" s="99">
        <f>MAX(0,1-(1/AVERAGEIFS(COP!$L$2:$L$500,COP!$C$2:$C$500,'Ambient Heat'!$B55,COP!$G$2:$G$500,'Ambient Heat'!F$4,COP!$D$2:$D$500,"RSDSH*")))</f>
        <v>0</v>
      </c>
      <c r="G55" s="99">
        <f>MAX(0,1-(1/AVERAGEIFS(COP!$L$2:$L$500,COP!$C$2:$C$500,'Ambient Heat'!$B55,COP!$G$2:$G$500,'Ambient Heat'!G$4,COP!$D$2:$D$500,"RSDSH*")))</f>
        <v>0</v>
      </c>
      <c r="H55" s="99">
        <f>MAX(0,1-(1/AVERAGEIFS(COP!$L$2:$L$500,COP!$C$2:$C$500,'Ambient Heat'!$B55,COP!$G$2:$G$500,'Ambient Heat'!H$4,COP!$D$2:$D$500,"RSDSH*")))</f>
        <v>0</v>
      </c>
      <c r="I55" s="99">
        <f>MAX(0,1-(1/AVERAGEIFS(COP!$L$2:$L$500,COP!$C$2:$C$500,'Ambient Heat'!$B55,COP!$G$2:$G$500,'Ambient Heat'!I$4,COP!$D$2:$D$500,"RSDSH*")))</f>
        <v>0</v>
      </c>
      <c r="J55" s="24">
        <v>5</v>
      </c>
    </row>
    <row r="56" spans="2:10">
      <c r="B56" s="24" t="s">
        <v>316</v>
      </c>
      <c r="C56" s="24" t="s">
        <v>328</v>
      </c>
      <c r="D56" s="24" t="s">
        <v>403</v>
      </c>
      <c r="E56" s="24" t="s">
        <v>254</v>
      </c>
      <c r="F56" s="99">
        <f>MAX(0,1-(1/AVERAGEIFS(COP!$L$2:$L$500,COP!$C$2:$C$500,'Ambient Heat'!$B55,COP!$G$2:$G$500,'Ambient Heat'!F$4,COP!$D$2:$D$500,"RSDWH*")))</f>
        <v>0</v>
      </c>
      <c r="G56" s="99">
        <f>MAX(0,1-(1/AVERAGEIFS(COP!$L$2:$L$500,COP!$C$2:$C$500,'Ambient Heat'!$B55,COP!$G$2:$G$500,'Ambient Heat'!G$4,COP!$D$2:$D$500,"RSDWH*")))</f>
        <v>0</v>
      </c>
      <c r="H56" s="99">
        <f>MAX(0,1-(1/AVERAGEIFS(COP!$L$2:$L$500,COP!$C$2:$C$500,'Ambient Heat'!$B55,COP!$G$2:$G$500,'Ambient Heat'!H$4,COP!$D$2:$D$500,"RSDWH*")))</f>
        <v>0</v>
      </c>
      <c r="I56" s="99">
        <f>MAX(0,1-(1/AVERAGEIFS(COP!$L$2:$L$500,COP!$C$2:$C$500,'Ambient Heat'!$B55,COP!$G$2:$G$500,'Ambient Heat'!I$4,COP!$D$2:$D$500,"RSDWH*")))</f>
        <v>0</v>
      </c>
      <c r="J56" s="24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.75" thickBot="1">
      <c r="A4" s="43" t="s">
        <v>271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33" t="s">
        <v>260</v>
      </c>
      <c r="Z7" s="133"/>
    </row>
    <row r="8" spans="1:26" ht="15.7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272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395</v>
      </c>
    </row>
    <row r="32" spans="1:26" ht="15">
      <c r="D32" s="102" t="s">
        <v>381</v>
      </c>
      <c r="E32" s="101" t="s">
        <v>382</v>
      </c>
      <c r="F32" s="101" t="s">
        <v>382</v>
      </c>
      <c r="G32" s="102" t="s">
        <v>383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384</v>
      </c>
      <c r="F33" s="102" t="s">
        <v>385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386</v>
      </c>
      <c r="E34" s="103" t="s">
        <v>387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388</v>
      </c>
      <c r="E35" s="103" t="s">
        <v>387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389</v>
      </c>
      <c r="E36" s="103" t="s">
        <v>390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391</v>
      </c>
      <c r="E37" s="103" t="s">
        <v>390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392</v>
      </c>
      <c r="E38" s="103" t="s">
        <v>393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394</v>
      </c>
      <c r="E39" s="103" t="s">
        <v>393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396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397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opLeftCell="A22" zoomScale="60" zoomScaleNormal="60" workbookViewId="0">
      <selection activeCell="X21" sqref="X21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2.2061983684590787E-2</v>
      </c>
      <c r="F6" s="46">
        <f>IF($D6=0,"",MAX($D6*(1-$S$4)^($F$5-$D$5),S6))</f>
        <v>1.5443388579213549E-2</v>
      </c>
      <c r="G6" s="46">
        <f>IF($D6=0,"",MAX($D6*(1-$S$4)^($G$5-$D$5),S6))</f>
        <v>2.5955703185084199E-3</v>
      </c>
      <c r="H6" s="46">
        <f>IF($D6=0,"",MAX($D6*(1-$S$4)^($H$5-$D$5),S6))</f>
        <v>4.3623750343171002E-4</v>
      </c>
      <c r="I6" s="46">
        <f>IF($D6=0,"",MAX($D6*(1-$S$4)^($I$5-$D$5),S6))</f>
        <v>3.4808379042828385E-7</v>
      </c>
      <c r="J6" s="46">
        <f>IF($D6=0,"",MAX($D6*(1-$S$4)^($J$5-$D$5),S6))</f>
        <v>2.7774394499735753E-10</v>
      </c>
      <c r="K6" s="23"/>
      <c r="L6" s="47">
        <f>IF($D6=0,"",MIN($D6*(1+$S$4)^($L$5-$D$5),T6))</f>
        <v>3.3092975526886184E-2</v>
      </c>
      <c r="M6" s="47">
        <f>IF($D6=0,"",MIN($D6*(1+$S$4)^($M$5-$D$5),T6))</f>
        <v>3.3092975526886184E-2</v>
      </c>
      <c r="N6" s="47">
        <f>IF($D6=0,"",MIN($D6*(1+$S$4)^($N$5-$D$5),T6))</f>
        <v>3.3092975526886184E-2</v>
      </c>
      <c r="O6" s="47">
        <f>IF($D6=0,"",MIN($D6*(1+$S$4)^($O$5-$D$5),T6))</f>
        <v>3.3092975526886184E-2</v>
      </c>
      <c r="P6" s="47">
        <f>IF($D6=0,"",MIN($D6*(1+$S$4)^($P$5-$D$5),T6))</f>
        <v>3.3092975526886184E-2</v>
      </c>
      <c r="Q6" s="47">
        <f>IF($D6=0,"",MIN($D6*(1+$S$4)^($Q$5-$D$5),T6))</f>
        <v>3.3092975526886184E-2</v>
      </c>
      <c r="S6" s="81">
        <v>0</v>
      </c>
      <c r="T6" s="81">
        <f>D6*$Z$15</f>
        <v>3.3092975526886184E-2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4.6583128862554239E-6</v>
      </c>
      <c r="F7" s="46">
        <f t="shared" ref="F7:F18" si="1">IF($D7=0,"",MAX($D7*(1-$S$4)^($F$5-$D$5),S7))</f>
        <v>3.2608190203787967E-6</v>
      </c>
      <c r="G7" s="46">
        <f t="shared" ref="G7:G18" si="2">IF($D7=0,"",MAX($D7*(1-$S$4)^($G$5-$D$5),S7))</f>
        <v>5.480458527550641E-7</v>
      </c>
      <c r="H7" s="46">
        <f t="shared" ref="H7:H18" si="3">IF($D7=0,"",MAX($D7*(1-$S$4)^($H$5-$D$5),S7))</f>
        <v>9.2110066472543584E-8</v>
      </c>
      <c r="I7" s="46">
        <f t="shared" ref="I7:I18" si="4">IF($D7=0,"",MAX($D7*(1-$S$4)^($I$5-$D$5),S7))</f>
        <v>7.349670952667931E-11</v>
      </c>
      <c r="J7" s="46">
        <f t="shared" ref="J7:J18" si="5">IF($D7=0,"",MAX($D7*(1-$S$4)^($J$5-$D$5),S7))</f>
        <v>5.8644690185510239E-14</v>
      </c>
      <c r="K7" s="23"/>
      <c r="L7" s="47">
        <f t="shared" ref="L7:L18" si="6">IF($D7=0,"",MIN($D7*(1+$S$4)^($L$5-$D$5),T7))</f>
        <v>8.6511525030457877E-6</v>
      </c>
      <c r="M7" s="47">
        <f t="shared" ref="M7:M18" si="7">IF($D7=0,"",MIN($D7*(1+$S$4)^($M$5-$D$5),T7))</f>
        <v>1.1246498253959525E-5</v>
      </c>
      <c r="N7" s="47">
        <f t="shared" ref="N7:N18" si="8">IF($D7=0,"",MIN($D7*(1+$S$4)^($N$5-$D$5),T7))</f>
        <v>4.1757460762073955E-5</v>
      </c>
      <c r="O7" s="47">
        <f t="shared" ref="O7:O18" si="9">IF($D7=0,"",MIN($D7*(1+$S$4)^($O$5-$D$5),T7))</f>
        <v>1.5504252878732728E-4</v>
      </c>
      <c r="P7" s="47">
        <f t="shared" ref="P7:P18" si="10">IF($D7=0,"",MIN($D7*(1+$S$4)^($P$5-$D$5),T7))</f>
        <v>2.946577643169071E-2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3.3416878667542604E-9</v>
      </c>
      <c r="F8" s="46">
        <f t="shared" si="1"/>
        <v>2.3391815067279821E-9</v>
      </c>
      <c r="G8" s="46">
        <f t="shared" si="2"/>
        <v>3.9314623583577177E-10</v>
      </c>
      <c r="H8" s="46">
        <f t="shared" si="3"/>
        <v>6.6076087856918146E-11</v>
      </c>
      <c r="I8" s="46">
        <f t="shared" si="4"/>
        <v>5.272360798183612E-14</v>
      </c>
      <c r="J8" s="46">
        <f t="shared" si="5"/>
        <v>4.2069361682575627E-17</v>
      </c>
      <c r="K8" s="23"/>
      <c r="L8" s="47">
        <f t="shared" si="6"/>
        <v>6.2059917525436277E-9</v>
      </c>
      <c r="M8" s="47">
        <f t="shared" si="7"/>
        <v>8.0677892783067158E-9</v>
      </c>
      <c r="N8" s="47">
        <f t="shared" si="8"/>
        <v>2.9955136845103369E-8</v>
      </c>
      <c r="O8" s="47">
        <f t="shared" si="9"/>
        <v>1.1122132624628966E-7</v>
      </c>
      <c r="P8" s="47">
        <f t="shared" si="10"/>
        <v>2.1137572763049359E-5</v>
      </c>
      <c r="Q8" s="47">
        <f t="shared" si="11"/>
        <v>4.0171880465066047E-3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1.5268097082375269E-2</v>
      </c>
      <c r="F9" s="46">
        <f t="shared" si="1"/>
        <v>1.0687667957662688E-2</v>
      </c>
      <c r="G9" s="46">
        <f t="shared" si="2"/>
        <v>1.7962763536443671E-3</v>
      </c>
      <c r="H9" s="46">
        <f t="shared" si="3"/>
        <v>3.0190016675700867E-4</v>
      </c>
      <c r="I9" s="46">
        <f t="shared" si="4"/>
        <v>2.4089298501168674E-7</v>
      </c>
      <c r="J9" s="46">
        <f t="shared" si="5"/>
        <v>1.9221397209279136E-10</v>
      </c>
      <c r="K9" s="23"/>
      <c r="L9" s="47">
        <f t="shared" si="6"/>
        <v>2.8355037438696933E-2</v>
      </c>
      <c r="M9" s="47">
        <f t="shared" si="7"/>
        <v>3.6861548670306013E-2</v>
      </c>
      <c r="N9" s="47">
        <f t="shared" si="8"/>
        <v>0.13686434990443935</v>
      </c>
      <c r="O9" s="47">
        <f t="shared" si="9"/>
        <v>0.50816775069069009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0.17775713211255492</v>
      </c>
      <c r="F10" s="46">
        <f t="shared" si="1"/>
        <v>0.12442999247878843</v>
      </c>
      <c r="G10" s="46">
        <f t="shared" si="2"/>
        <v>2.0912948835909963E-2</v>
      </c>
      <c r="H10" s="46">
        <f t="shared" si="3"/>
        <v>3.5148393108513859E-3</v>
      </c>
      <c r="I10" s="46">
        <f t="shared" si="4"/>
        <v>2.8045699428476846E-6</v>
      </c>
      <c r="J10" s="46">
        <f t="shared" si="5"/>
        <v>2.2378299172998058E-9</v>
      </c>
      <c r="K10" s="23"/>
      <c r="L10" s="47">
        <f t="shared" si="6"/>
        <v>0.33012038820903061</v>
      </c>
      <c r="M10" s="47">
        <f t="shared" si="7"/>
        <v>0.42915650467173977</v>
      </c>
      <c r="N10" s="47">
        <f t="shared" si="8"/>
        <v>0.50787752032158551</v>
      </c>
      <c r="O10" s="47">
        <f t="shared" si="9"/>
        <v>0.50787752032158551</v>
      </c>
      <c r="P10" s="47">
        <f t="shared" si="10"/>
        <v>0.50787752032158551</v>
      </c>
      <c r="Q10" s="47">
        <f t="shared" si="11"/>
        <v>0.50787752032158551</v>
      </c>
      <c r="S10" s="81">
        <v>0</v>
      </c>
      <c r="T10" s="81">
        <f>D10*Z14</f>
        <v>0.50787752032158551</v>
      </c>
      <c r="Y10" s="76" t="s">
        <v>262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0.19458125060192455</v>
      </c>
      <c r="F11" s="46">
        <f t="shared" si="1"/>
        <v>0.13620687542134718</v>
      </c>
      <c r="G11" s="46">
        <f t="shared" si="2"/>
        <v>2.2892289552065809E-2</v>
      </c>
      <c r="H11" s="46">
        <f t="shared" si="3"/>
        <v>3.8475071050156993E-3</v>
      </c>
      <c r="I11" s="46">
        <f t="shared" si="4"/>
        <v>3.0700131150536647E-6</v>
      </c>
      <c r="J11" s="46">
        <f t="shared" si="5"/>
        <v>2.4496330401352302E-9</v>
      </c>
      <c r="K11" s="23"/>
      <c r="L11" s="47">
        <f t="shared" si="6"/>
        <v>0.3613651796892885</v>
      </c>
      <c r="M11" s="47">
        <f t="shared" si="7"/>
        <v>0.46977473359607508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5.0871651906290699E-2</v>
      </c>
      <c r="F12" s="46">
        <f t="shared" si="1"/>
        <v>3.5610156334403488E-2</v>
      </c>
      <c r="G12" s="46">
        <f t="shared" si="2"/>
        <v>5.9849989751231914E-3</v>
      </c>
      <c r="H12" s="46">
        <f t="shared" si="3"/>
        <v>1.0058987777489543E-3</v>
      </c>
      <c r="I12" s="46">
        <f t="shared" si="4"/>
        <v>8.0262943142586888E-7</v>
      </c>
      <c r="J12" s="46">
        <f t="shared" si="5"/>
        <v>6.4043621330633747E-10</v>
      </c>
      <c r="K12" s="23"/>
      <c r="L12" s="47">
        <f t="shared" si="6"/>
        <v>9.4475924968825592E-2</v>
      </c>
      <c r="M12" s="47">
        <f t="shared" si="7"/>
        <v>0.12281870245947328</v>
      </c>
      <c r="N12" s="47">
        <f t="shared" si="8"/>
        <v>0.45601724492285228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0.22604500862226179</v>
      </c>
      <c r="F13" s="46">
        <f t="shared" si="1"/>
        <v>0.15823150603558322</v>
      </c>
      <c r="G13" s="46">
        <f t="shared" si="2"/>
        <v>2.6593969219400462E-2</v>
      </c>
      <c r="H13" s="46">
        <f t="shared" si="3"/>
        <v>4.4696484067046341E-3</v>
      </c>
      <c r="I13" s="46">
        <f t="shared" si="4"/>
        <v>3.5664337592447286E-6</v>
      </c>
      <c r="J13" s="46">
        <f t="shared" si="5"/>
        <v>2.8457383225044842E-9</v>
      </c>
      <c r="K13" s="23"/>
      <c r="L13" s="47">
        <f>D13*1.1</f>
        <v>0.35521358497784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33" t="s">
        <v>399</v>
      </c>
      <c r="Z13" s="133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8.2282195433498549E-3</v>
      </c>
      <c r="F14" s="46">
        <f t="shared" si="1"/>
        <v>5.7597536803448979E-3</v>
      </c>
      <c r="G14" s="46">
        <f t="shared" si="2"/>
        <v>9.6804180105556649E-4</v>
      </c>
      <c r="H14" s="46">
        <f t="shared" si="3"/>
        <v>1.62698785503409E-4</v>
      </c>
      <c r="I14" s="46">
        <f t="shared" si="4"/>
        <v>1.2982104819186048E-7</v>
      </c>
      <c r="J14" s="46">
        <f t="shared" si="5"/>
        <v>1.0358715648360038E-10</v>
      </c>
      <c r="K14" s="23"/>
      <c r="L14" s="47">
        <f t="shared" si="6"/>
        <v>1.5280979151935445E-2</v>
      </c>
      <c r="M14" s="47">
        <f t="shared" si="7"/>
        <v>1.9865272897516082E-2</v>
      </c>
      <c r="N14" s="47">
        <f t="shared" si="8"/>
        <v>7.3758367699374411E-2</v>
      </c>
      <c r="O14" s="47">
        <f t="shared" si="9"/>
        <v>0.27385965618203822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398</v>
      </c>
      <c r="Z14" s="109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1.0570407596496486E-2</v>
      </c>
      <c r="F15" s="46">
        <f t="shared" si="1"/>
        <v>7.3992853175475397E-3</v>
      </c>
      <c r="G15" s="46">
        <f t="shared" si="2"/>
        <v>1.2435978833202144E-3</v>
      </c>
      <c r="H15" s="46">
        <f t="shared" si="3"/>
        <v>2.0901149624962835E-4</v>
      </c>
      <c r="I15" s="46">
        <f t="shared" si="4"/>
        <v>1.6677500968012655E-7</v>
      </c>
      <c r="J15" s="46">
        <f t="shared" si="5"/>
        <v>1.3307355984183456E-10</v>
      </c>
      <c r="K15" s="23"/>
      <c r="L15" s="47">
        <f t="shared" si="6"/>
        <v>1.9630756964922048E-2</v>
      </c>
      <c r="M15" s="47">
        <f t="shared" si="7"/>
        <v>2.5519984054398662E-2</v>
      </c>
      <c r="N15" s="47">
        <f t="shared" si="8"/>
        <v>9.4753914395098462E-2</v>
      </c>
      <c r="O15" s="47">
        <f t="shared" si="9"/>
        <v>0.35181465137499296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1.8008450936576326E-3</v>
      </c>
      <c r="F16" s="46">
        <f t="shared" si="1"/>
        <v>1.2605915655603426E-3</v>
      </c>
      <c r="G16" s="46">
        <f t="shared" si="2"/>
        <v>2.118676244237267E-4</v>
      </c>
      <c r="H16" s="46">
        <f t="shared" si="3"/>
        <v>3.5608591636895734E-5</v>
      </c>
      <c r="I16" s="46">
        <f t="shared" si="4"/>
        <v>2.8412902263741002E-8</v>
      </c>
      <c r="J16" s="46">
        <f t="shared" si="5"/>
        <v>2.2671298637164415E-11</v>
      </c>
      <c r="K16" s="23"/>
      <c r="L16" s="47">
        <f t="shared" si="6"/>
        <v>3.3444266025070323E-3</v>
      </c>
      <c r="M16" s="47">
        <v>0.35</v>
      </c>
      <c r="N16" s="47">
        <f t="shared" si="8"/>
        <v>1.6142908424820374E-2</v>
      </c>
      <c r="O16" s="47">
        <f t="shared" si="9"/>
        <v>5.9937488977768308E-2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3.3811496984203827E-3</v>
      </c>
      <c r="F17" s="46">
        <f t="shared" si="1"/>
        <v>2.3668047888942677E-3</v>
      </c>
      <c r="G17" s="46">
        <f t="shared" si="2"/>
        <v>3.977888808694594E-4</v>
      </c>
      <c r="H17" s="46">
        <f t="shared" si="3"/>
        <v>6.6856377207730015E-5</v>
      </c>
      <c r="I17" s="46">
        <f t="shared" si="4"/>
        <v>5.3346218538527835E-8</v>
      </c>
      <c r="J17" s="46">
        <f t="shared" si="5"/>
        <v>4.2566156755968129E-11</v>
      </c>
      <c r="K17" s="23"/>
      <c r="L17" s="47">
        <f t="shared" si="6"/>
        <v>6.2792780113521398E-3</v>
      </c>
      <c r="M17" s="47">
        <f t="shared" si="7"/>
        <v>8.1630614147577829E-3</v>
      </c>
      <c r="N17" s="47">
        <f t="shared" si="8"/>
        <v>3.0308875618696624E-2</v>
      </c>
      <c r="O17" s="47">
        <f t="shared" si="9"/>
        <v>0.11253473355092727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1.0622828975984013E-3</v>
      </c>
      <c r="F21" s="46">
        <f>IF($D21=0,"",MAX($D21*(1-$S$4)^($F$5-$D$5),S21))</f>
        <v>7.4359802831888092E-4</v>
      </c>
      <c r="G21" s="46">
        <f>IF($D21=0,"",MAX($D21*(1-$S$4)^($G$5-$D$5),S21))</f>
        <v>1.2497652061955425E-4</v>
      </c>
      <c r="H21" s="46">
        <f>IF($D21=0,"",MAX($D21*(1-$S$4)^($H$5-$D$5),S21))</f>
        <v>2.1004803820528477E-5</v>
      </c>
      <c r="I21" s="46">
        <f>IF($D21=0,"",MAX($D21*(1-$S$4)^($I$5-$D$5),S21))</f>
        <v>1.6760208999767039E-8</v>
      </c>
      <c r="J21" s="46">
        <f>IF($D21=0,"",MAX($D21*(1-$S$4)^($J$5-$D$5),S21))</f>
        <v>1.3373350597130428E-11</v>
      </c>
      <c r="K21" s="23"/>
      <c r="L21" s="47">
        <f>IF($D21=0,"",MIN($D21*(1+$S$4)^($L$5-$D$5),T21))</f>
        <v>1.5934243463976022E-3</v>
      </c>
      <c r="M21" s="47">
        <f>IF($D21=0,"",MIN($D21*(1+$S$4)^($M$5-$D$5),T21))</f>
        <v>1.5934243463976022E-3</v>
      </c>
      <c r="N21" s="47">
        <f>IF($D21=0,"",MIN($D21*(1+$S$4)^($N$5-$D$5),T21))</f>
        <v>1.5934243463976022E-3</v>
      </c>
      <c r="O21" s="47">
        <f>IF($D21=0,"",MIN($D21*(1+$S$4)^($O$5-$D$5),T21))</f>
        <v>1.5934243463976022E-3</v>
      </c>
      <c r="P21" s="47">
        <f>IF($D21=0,"",MIN($D21*(1+$S$4)^($P$5-$D$5),T21))</f>
        <v>1.5934243463976022E-3</v>
      </c>
      <c r="Q21" s="47">
        <f>IF($D21=0,"",MIN($D21*(1+$S$4)^($Q$5-$D$5),T21))</f>
        <v>1.5934243463976022E-3</v>
      </c>
      <c r="S21" s="81">
        <v>0</v>
      </c>
      <c r="T21" s="111">
        <f>D21*$Z$15</f>
        <v>1.5934243463976022E-3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1.1288234010843988E-5</v>
      </c>
      <c r="F22" s="46">
        <f t="shared" ref="F22:F33" si="13">IF($D22=0,"",MAX($D22*(1-$S$4)^($F$5-$D$5),S22))</f>
        <v>7.9017638075907902E-6</v>
      </c>
      <c r="G22" s="46">
        <f t="shared" ref="G22:G33" si="14">IF($D22=0,"",MAX($D22*(1-$S$4)^($G$5-$D$5),S22))</f>
        <v>1.3280494431417837E-6</v>
      </c>
      <c r="H22" s="46">
        <f t="shared" ref="H22:H33" si="15">IF($D22=0,"",MAX($D22*(1-$S$4)^($H$5-$D$5),S22))</f>
        <v>2.232052699088395E-7</v>
      </c>
      <c r="I22" s="46">
        <f t="shared" ref="I22:I33" si="16">IF($D22=0,"",MAX($D22*(1-$S$4)^($I$5-$D$5),S22))</f>
        <v>1.7810054335596458E-10</v>
      </c>
      <c r="J22" s="46">
        <f t="shared" ref="J22:J33" si="17">IF($D22=0,"",MAX($D22*(1-$S$4)^($J$5-$D$5),S22))</f>
        <v>1.4211045983208497E-13</v>
      </c>
      <c r="K22" s="23"/>
      <c r="L22" s="47">
        <f t="shared" ref="L22:L33" si="18">IF($D22=0,"",MIN($D22*(1+$S$4)^($L$5-$D$5),T22))</f>
        <v>2.096386316299598E-5</v>
      </c>
      <c r="M22" s="47">
        <f t="shared" ref="M22:M33" si="19">IF($D22=0,"",MIN($D22*(1+$S$4)^($M$5-$D$5),T22))</f>
        <v>2.7253022111894775E-5</v>
      </c>
      <c r="N22" s="47">
        <f t="shared" ref="N22:N33" si="20">IF($D22=0,"",MIN($D22*(1+$S$4)^($N$5-$D$5),T22))</f>
        <v>1.011885633899175E-4</v>
      </c>
      <c r="O22" s="47">
        <f t="shared" ref="O22:O33" si="21">IF($D22=0,"",MIN($D22*(1+$S$4)^($O$5-$D$5),T22))</f>
        <v>3.757060526673264E-4</v>
      </c>
      <c r="P22" s="47">
        <f t="shared" ref="P22:P33" si="22">IF($D22=0,"",MIN($D22*(1+$S$4)^($P$5-$D$5),T22))</f>
        <v>7.1402799209460036E-2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1.0200102851915904E-5</v>
      </c>
      <c r="F23" s="46">
        <f t="shared" si="13"/>
        <v>7.1400719963411325E-6</v>
      </c>
      <c r="G23" s="46">
        <f t="shared" si="14"/>
        <v>1.2000319004250535E-6</v>
      </c>
      <c r="H23" s="46">
        <f t="shared" si="15"/>
        <v>2.0168936150443868E-7</v>
      </c>
      <c r="I23" s="46">
        <f t="shared" si="16"/>
        <v>1.6093251242557484E-10</v>
      </c>
      <c r="J23" s="46">
        <f t="shared" si="17"/>
        <v>1.2841169887405202E-13</v>
      </c>
      <c r="K23" s="23"/>
      <c r="L23" s="47">
        <f t="shared" si="18"/>
        <v>1.8943048153558108E-5</v>
      </c>
      <c r="M23" s="47">
        <f t="shared" si="19"/>
        <v>2.4625962599625544E-5</v>
      </c>
      <c r="N23" s="47">
        <f t="shared" si="20"/>
        <v>9.1434475315027699E-5</v>
      </c>
      <c r="O23" s="47">
        <f t="shared" si="21"/>
        <v>3.3948980643142582E-4</v>
      </c>
      <c r="P23" s="47">
        <f t="shared" si="22"/>
        <v>6.4519914731705486E-2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8.6370670010290553E-3</v>
      </c>
      <c r="F24" s="46">
        <f t="shared" si="13"/>
        <v>6.0459469007203386E-3</v>
      </c>
      <c r="G24" s="46">
        <f t="shared" si="14"/>
        <v>1.0161422956040669E-3</v>
      </c>
      <c r="H24" s="46">
        <f t="shared" si="15"/>
        <v>1.7078303562217544E-4</v>
      </c>
      <c r="I24" s="46">
        <f t="shared" si="16"/>
        <v>1.3627165457479161E-7</v>
      </c>
      <c r="J24" s="46">
        <f t="shared" si="17"/>
        <v>1.0873424150647953E-10</v>
      </c>
      <c r="K24" s="23"/>
      <c r="L24" s="47">
        <f t="shared" si="18"/>
        <v>1.6040267287625389E-2</v>
      </c>
      <c r="M24" s="47">
        <f t="shared" si="19"/>
        <v>2.085234747391301E-2</v>
      </c>
      <c r="N24" s="47">
        <f t="shared" si="20"/>
        <v>7.7423306506315862E-2</v>
      </c>
      <c r="O24" s="47">
        <f t="shared" si="21"/>
        <v>0.28746731742649534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0.12656351393270474</v>
      </c>
      <c r="F25" s="46">
        <f t="shared" si="13"/>
        <v>8.8594459752893304E-2</v>
      </c>
      <c r="G25" s="46">
        <f t="shared" si="14"/>
        <v>1.489007085066877E-2</v>
      </c>
      <c r="H25" s="46">
        <f t="shared" si="15"/>
        <v>2.5025742078718994E-3</v>
      </c>
      <c r="I25" s="46">
        <f t="shared" si="16"/>
        <v>1.9968606762404972E-6</v>
      </c>
      <c r="J25" s="46">
        <f t="shared" si="17"/>
        <v>1.5933403883781111E-9</v>
      </c>
      <c r="K25" s="23"/>
      <c r="L25" s="47">
        <f t="shared" si="18"/>
        <v>0.23504652587502309</v>
      </c>
      <c r="M25" s="47">
        <f t="shared" si="19"/>
        <v>0.30556048363753002</v>
      </c>
      <c r="N25" s="47">
        <f t="shared" si="20"/>
        <v>0.36161003980772782</v>
      </c>
      <c r="O25" s="47">
        <f t="shared" si="21"/>
        <v>0.36161003980772782</v>
      </c>
      <c r="P25" s="47">
        <f t="shared" si="22"/>
        <v>0.36161003980772782</v>
      </c>
      <c r="Q25" s="47">
        <f t="shared" si="23"/>
        <v>0.36161003980772782</v>
      </c>
      <c r="S25" s="81">
        <v>0</v>
      </c>
      <c r="T25" s="81">
        <f>D25*Z14</f>
        <v>0.36161003980772782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0.38778200414259523</v>
      </c>
      <c r="F26" s="46">
        <f t="shared" si="13"/>
        <v>0.27144740289981667</v>
      </c>
      <c r="G26" s="46">
        <f t="shared" si="14"/>
        <v>4.562216500537216E-2</v>
      </c>
      <c r="H26" s="46">
        <f t="shared" si="15"/>
        <v>7.6677172724528963E-3</v>
      </c>
      <c r="I26" s="46">
        <f t="shared" si="16"/>
        <v>6.1182453849835988E-6</v>
      </c>
      <c r="J26" s="46">
        <f t="shared" si="17"/>
        <v>4.8818866503274623E-9</v>
      </c>
      <c r="K26" s="23"/>
      <c r="L26" s="47">
        <f t="shared" si="18"/>
        <v>0.72016657912196269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1.5244526144998948E-2</v>
      </c>
      <c r="F27" s="46">
        <f t="shared" si="13"/>
        <v>1.0671168301499263E-2</v>
      </c>
      <c r="G27" s="46">
        <f t="shared" si="14"/>
        <v>1.7935032564329802E-3</v>
      </c>
      <c r="H27" s="46">
        <f t="shared" si="15"/>
        <v>3.0143409230869086E-4</v>
      </c>
      <c r="I27" s="46">
        <f t="shared" si="16"/>
        <v>2.4052109364673986E-7</v>
      </c>
      <c r="J27" s="46">
        <f t="shared" si="17"/>
        <v>1.9191723154453512E-10</v>
      </c>
      <c r="K27" s="23"/>
      <c r="L27" s="47">
        <f t="shared" si="18"/>
        <v>2.8311262840712333E-2</v>
      </c>
      <c r="M27" s="47">
        <f t="shared" si="19"/>
        <v>3.6804641692926035E-2</v>
      </c>
      <c r="N27" s="47">
        <f t="shared" si="20"/>
        <v>0.13665305828091592</v>
      </c>
      <c r="O27" s="47">
        <f t="shared" si="21"/>
        <v>0.50738323968296117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0.15324675573431448</v>
      </c>
      <c r="F28" s="46">
        <f t="shared" si="13"/>
        <v>0.10727272901402014</v>
      </c>
      <c r="G28" s="46">
        <f t="shared" si="14"/>
        <v>1.8029327565386357E-2</v>
      </c>
      <c r="H28" s="46">
        <f t="shared" si="15"/>
        <v>3.0301890839144838E-3</v>
      </c>
      <c r="I28" s="46">
        <f t="shared" si="16"/>
        <v>2.4178565431582111E-6</v>
      </c>
      <c r="J28" s="46">
        <f t="shared" si="17"/>
        <v>1.929262531611033E-9</v>
      </c>
      <c r="K28" s="23"/>
      <c r="L28" s="47">
        <f>D28*1.1</f>
        <v>0.2408163304396371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1.0283880711796142E-3</v>
      </c>
      <c r="F29" s="46">
        <f t="shared" si="13"/>
        <v>7.1987164982572987E-4</v>
      </c>
      <c r="G29" s="46">
        <f t="shared" si="14"/>
        <v>1.2098882818621035E-4</v>
      </c>
      <c r="H29" s="46">
        <f t="shared" si="15"/>
        <v>2.0334592353256366E-5</v>
      </c>
      <c r="I29" s="46">
        <f t="shared" si="16"/>
        <v>1.6225432081044146E-8</v>
      </c>
      <c r="J29" s="46">
        <f t="shared" si="17"/>
        <v>1.2946639974044893E-11</v>
      </c>
      <c r="K29" s="23"/>
      <c r="L29" s="47">
        <f t="shared" si="18"/>
        <v>1.9098635607621406E-3</v>
      </c>
      <c r="M29" s="47">
        <f t="shared" si="19"/>
        <v>2.482822628990783E-3</v>
      </c>
      <c r="N29" s="47">
        <f t="shared" si="20"/>
        <v>9.2185466238587522E-3</v>
      </c>
      <c r="O29" s="47">
        <f t="shared" si="21"/>
        <v>3.4227818316123877E-2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1.3226982587957866E-3</v>
      </c>
      <c r="F30" s="46">
        <f t="shared" si="13"/>
        <v>9.2588878115705065E-4</v>
      </c>
      <c r="G30" s="46">
        <f t="shared" si="14"/>
        <v>1.5561412744906543E-4</v>
      </c>
      <c r="H30" s="46">
        <f t="shared" si="15"/>
        <v>2.6154066400364415E-5</v>
      </c>
      <c r="I30" s="46">
        <f t="shared" si="16"/>
        <v>2.0868922309833013E-8</v>
      </c>
      <c r="J30" s="46">
        <f t="shared" si="17"/>
        <v>1.6651786062903695E-11</v>
      </c>
      <c r="K30" s="23"/>
      <c r="L30" s="47">
        <f t="shared" si="18"/>
        <v>2.4564396234778899E-3</v>
      </c>
      <c r="M30" s="47">
        <f t="shared" si="19"/>
        <v>3.1933715105212572E-3</v>
      </c>
      <c r="N30" s="47">
        <f t="shared" si="20"/>
        <v>1.1856764882559694E-2</v>
      </c>
      <c r="O30" s="47">
        <f t="shared" si="21"/>
        <v>4.4023338035402371E-2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7.6859665263939074E-4</v>
      </c>
      <c r="F31" s="46">
        <f t="shared" si="13"/>
        <v>5.3801765684757341E-4</v>
      </c>
      <c r="G31" s="46">
        <f t="shared" si="14"/>
        <v>9.0424627586371624E-5</v>
      </c>
      <c r="H31" s="46">
        <f t="shared" si="15"/>
        <v>1.5197667158441473E-5</v>
      </c>
      <c r="I31" s="46">
        <f t="shared" si="16"/>
        <v>1.2126563050088327E-8</v>
      </c>
      <c r="J31" s="46">
        <f t="shared" si="17"/>
        <v>9.6760594816742845E-12</v>
      </c>
      <c r="K31" s="23"/>
      <c r="L31" s="47">
        <f t="shared" si="18"/>
        <v>1.4273937834731543E-3</v>
      </c>
      <c r="M31" s="47">
        <f t="shared" si="19"/>
        <v>1.8556119185151008E-3</v>
      </c>
      <c r="N31" s="47">
        <f t="shared" si="20"/>
        <v>6.889757160612275E-3</v>
      </c>
      <c r="O31" s="47">
        <f t="shared" si="21"/>
        <v>2.5581186054352136E-2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1.0438656336792746E-3</v>
      </c>
      <c r="F32" s="46">
        <f t="shared" si="13"/>
        <v>7.3070594357549216E-4</v>
      </c>
      <c r="G32" s="46">
        <f t="shared" si="14"/>
        <v>1.228097479367329E-4</v>
      </c>
      <c r="H32" s="46">
        <f t="shared" si="15"/>
        <v>2.0640634335726692E-5</v>
      </c>
      <c r="I32" s="46">
        <f t="shared" si="16"/>
        <v>1.646962991467936E-8</v>
      </c>
      <c r="J32" s="46">
        <f t="shared" si="17"/>
        <v>1.3141490959752103E-11</v>
      </c>
      <c r="K32" s="23"/>
      <c r="L32" s="47">
        <f t="shared" si="18"/>
        <v>1.9386076054043674E-3</v>
      </c>
      <c r="M32" s="47">
        <f t="shared" si="19"/>
        <v>2.5201898870256777E-3</v>
      </c>
      <c r="N32" s="47">
        <f t="shared" si="20"/>
        <v>9.3572886372342533E-3</v>
      </c>
      <c r="O32" s="47">
        <f t="shared" si="21"/>
        <v>3.4742957699846179E-2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4.6015114523981103E-3</v>
      </c>
      <c r="F33" s="46">
        <f t="shared" si="13"/>
        <v>3.2210580166786773E-3</v>
      </c>
      <c r="G33" s="46">
        <f t="shared" si="14"/>
        <v>5.4136322086318505E-4</v>
      </c>
      <c r="H33" s="46">
        <f t="shared" si="15"/>
        <v>9.0986916530475469E-5</v>
      </c>
      <c r="I33" s="46">
        <f t="shared" si="16"/>
        <v>7.2600522733982837E-8</v>
      </c>
      <c r="J33" s="46">
        <f t="shared" si="17"/>
        <v>5.7929602433357845E-11</v>
      </c>
      <c r="K33" s="23"/>
      <c r="L33" s="47">
        <f t="shared" si="18"/>
        <v>8.5456641258822054E-3</v>
      </c>
      <c r="M33" s="47">
        <f t="shared" si="19"/>
        <v>1.1109363363646868E-2</v>
      </c>
      <c r="N33" s="47">
        <f t="shared" si="20"/>
        <v>4.1248288513785383E-2</v>
      </c>
      <c r="O33" s="47">
        <f t="shared" si="21"/>
        <v>0.15315200787148917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-2.2061983684590787E-2</v>
      </c>
      <c r="K46" s="32">
        <f t="shared" si="26"/>
        <v>-1.5443388579213549E-2</v>
      </c>
      <c r="L46" s="32">
        <f t="shared" si="26"/>
        <v>-2.5955703185084199E-3</v>
      </c>
      <c r="M46" s="32">
        <f t="shared" si="26"/>
        <v>-4.3623750343171002E-4</v>
      </c>
      <c r="N46" s="32">
        <f t="shared" si="26"/>
        <v>-3.4808379042828385E-7</v>
      </c>
      <c r="O46" s="32">
        <f t="shared" si="26"/>
        <v>-2.7774394499735753E-10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-4.6583128862554239E-6</v>
      </c>
      <c r="K47" s="32">
        <f t="shared" si="26"/>
        <v>-3.2608190203787967E-6</v>
      </c>
      <c r="L47" s="32">
        <f t="shared" si="26"/>
        <v>-5.480458527550641E-7</v>
      </c>
      <c r="M47" s="32">
        <f t="shared" si="26"/>
        <v>-9.2110066472543584E-8</v>
      </c>
      <c r="N47" s="32">
        <f t="shared" si="26"/>
        <v>-7.349670952667931E-11</v>
      </c>
      <c r="O47" s="32">
        <f t="shared" si="26"/>
        <v>-5.8644690185510239E-14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-3.3416878667542604E-9</v>
      </c>
      <c r="K48" s="32">
        <f t="shared" si="26"/>
        <v>-2.3391815067279821E-9</v>
      </c>
      <c r="L48" s="32">
        <f t="shared" si="26"/>
        <v>-3.9314623583577177E-10</v>
      </c>
      <c r="M48" s="32">
        <f t="shared" si="26"/>
        <v>-6.6076087856918146E-11</v>
      </c>
      <c r="N48" s="32">
        <f t="shared" si="26"/>
        <v>-5.272360798183612E-14</v>
      </c>
      <c r="O48" s="32">
        <f t="shared" si="26"/>
        <v>-4.2069361682575627E-17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-1.5268097082375269E-2</v>
      </c>
      <c r="K49" s="32">
        <f t="shared" si="26"/>
        <v>-1.0687667957662688E-2</v>
      </c>
      <c r="L49" s="32">
        <f t="shared" si="26"/>
        <v>-1.7962763536443671E-3</v>
      </c>
      <c r="M49" s="32">
        <f t="shared" si="26"/>
        <v>-3.0190016675700867E-4</v>
      </c>
      <c r="N49" s="32">
        <f t="shared" si="26"/>
        <v>-2.4089298501168674E-7</v>
      </c>
      <c r="O49" s="32">
        <f t="shared" si="26"/>
        <v>-1.9221397209279136E-10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-0.3723383827144795</v>
      </c>
      <c r="K50" s="86">
        <f t="shared" ref="K50:O50" si="29">MAX(IF(F10+F11="","",-F10-F11),-$T$10)</f>
        <v>-0.26063686790013563</v>
      </c>
      <c r="L50" s="86">
        <f t="shared" si="29"/>
        <v>-4.3805238387975773E-2</v>
      </c>
      <c r="M50" s="86">
        <f t="shared" si="29"/>
        <v>-7.3623464158670852E-3</v>
      </c>
      <c r="N50" s="86">
        <f t="shared" si="29"/>
        <v>-5.8745830579013493E-6</v>
      </c>
      <c r="O50" s="86">
        <f t="shared" si="29"/>
        <v>-4.6874629574350356E-9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-0.19458125060192455</v>
      </c>
      <c r="K51" s="32">
        <f t="shared" si="30"/>
        <v>-0.13620687542134718</v>
      </c>
      <c r="L51" s="32">
        <f t="shared" si="30"/>
        <v>-2.2892289552065809E-2</v>
      </c>
      <c r="M51" s="32">
        <f t="shared" si="30"/>
        <v>-3.8475071050156993E-3</v>
      </c>
      <c r="N51" s="32">
        <f t="shared" si="30"/>
        <v>-3.0700131150536647E-6</v>
      </c>
      <c r="O51" s="32">
        <f t="shared" si="30"/>
        <v>-2.4496330401352302E-9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-5.0871651906290699E-2</v>
      </c>
      <c r="K52" s="32">
        <f t="shared" si="30"/>
        <v>-3.5610156334403488E-2</v>
      </c>
      <c r="L52" s="32">
        <f t="shared" si="30"/>
        <v>-5.9849989751231914E-3</v>
      </c>
      <c r="M52" s="32">
        <f t="shared" si="30"/>
        <v>-1.0058987777489543E-3</v>
      </c>
      <c r="N52" s="32">
        <f t="shared" si="30"/>
        <v>-8.0262943142586888E-7</v>
      </c>
      <c r="O52" s="32">
        <f t="shared" si="30"/>
        <v>-6.4043621330633747E-10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-0.22604500862226179</v>
      </c>
      <c r="K53" s="32">
        <f t="shared" si="30"/>
        <v>-0.15823150603558322</v>
      </c>
      <c r="L53" s="32">
        <f t="shared" si="30"/>
        <v>-2.6593969219400462E-2</v>
      </c>
      <c r="M53" s="32">
        <f t="shared" si="30"/>
        <v>-4.4696484067046341E-3</v>
      </c>
      <c r="N53" s="32">
        <f t="shared" si="30"/>
        <v>-3.5664337592447286E-6</v>
      </c>
      <c r="O53" s="32">
        <f t="shared" si="30"/>
        <v>-2.8457383225044842E-9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.7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-8.2282195433498549E-3</v>
      </c>
      <c r="K54" s="32">
        <f t="shared" si="30"/>
        <v>-5.7597536803448979E-3</v>
      </c>
      <c r="L54" s="32">
        <f t="shared" si="30"/>
        <v>-9.6804180105556649E-4</v>
      </c>
      <c r="M54" s="32">
        <f t="shared" si="30"/>
        <v>-1.62698785503409E-4</v>
      </c>
      <c r="N54" s="32">
        <f t="shared" si="30"/>
        <v>-1.2982104819186048E-7</v>
      </c>
      <c r="O54" s="32">
        <f t="shared" si="30"/>
        <v>-1.0358715648360038E-10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.7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-1.8008450936576326E-3</v>
      </c>
      <c r="K55" s="32">
        <f t="shared" si="33"/>
        <v>-1.2605915655603426E-3</v>
      </c>
      <c r="L55" s="32">
        <f t="shared" si="33"/>
        <v>-2.118676244237267E-4</v>
      </c>
      <c r="M55" s="32">
        <f t="shared" si="33"/>
        <v>-3.5608591636895734E-5</v>
      </c>
      <c r="N55" s="32">
        <f t="shared" si="33"/>
        <v>-2.8412902263741002E-8</v>
      </c>
      <c r="O55" s="32">
        <f t="shared" si="33"/>
        <v>-2.2671298637164415E-11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.7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-3.3811496984203827E-3</v>
      </c>
      <c r="K56" s="32">
        <f t="shared" si="33"/>
        <v>-2.3668047888942677E-3</v>
      </c>
      <c r="L56" s="32">
        <f t="shared" si="33"/>
        <v>-3.977888808694594E-4</v>
      </c>
      <c r="M56" s="32">
        <f t="shared" si="33"/>
        <v>-6.6856377207730015E-5</v>
      </c>
      <c r="N56" s="32">
        <f t="shared" si="33"/>
        <v>-5.3346218538527835E-8</v>
      </c>
      <c r="O56" s="32">
        <f t="shared" si="33"/>
        <v>-4.2566156755968129E-11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.7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.7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-1.0622828975984013E-3</v>
      </c>
      <c r="K58" s="33">
        <f t="shared" si="37"/>
        <v>-7.4359802831888092E-4</v>
      </c>
      <c r="L58" s="33">
        <f t="shared" si="37"/>
        <v>-1.2497652061955425E-4</v>
      </c>
      <c r="M58" s="33">
        <f t="shared" si="37"/>
        <v>-2.1004803820528477E-5</v>
      </c>
      <c r="N58" s="33">
        <f t="shared" si="37"/>
        <v>-1.6760208999767039E-8</v>
      </c>
      <c r="O58" s="33">
        <f t="shared" si="37"/>
        <v>-1.3373350597130428E-11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.7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-1.1288234010843988E-5</v>
      </c>
      <c r="K59" s="32">
        <f t="shared" si="37"/>
        <v>-7.9017638075907902E-6</v>
      </c>
      <c r="L59" s="32">
        <f t="shared" si="37"/>
        <v>-1.3280494431417837E-6</v>
      </c>
      <c r="M59" s="32">
        <f t="shared" si="37"/>
        <v>-2.232052699088395E-7</v>
      </c>
      <c r="N59" s="32">
        <f t="shared" si="37"/>
        <v>-1.7810054335596458E-10</v>
      </c>
      <c r="O59" s="32">
        <f t="shared" si="37"/>
        <v>-1.4211045983208497E-13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5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-1.0200102851915904E-5</v>
      </c>
      <c r="K60" s="32">
        <f t="shared" si="37"/>
        <v>-7.1400719963411325E-6</v>
      </c>
      <c r="L60" s="32">
        <f t="shared" si="37"/>
        <v>-1.2000319004250535E-6</v>
      </c>
      <c r="M60" s="32">
        <f t="shared" si="37"/>
        <v>-2.0168936150443868E-7</v>
      </c>
      <c r="N60" s="32">
        <f t="shared" si="37"/>
        <v>-1.6093251242557484E-10</v>
      </c>
      <c r="O60" s="32">
        <f t="shared" si="37"/>
        <v>-1.2841169887405202E-13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5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-8.6370670010290553E-3</v>
      </c>
      <c r="K61" s="33">
        <f t="shared" si="37"/>
        <v>-6.0459469007203386E-3</v>
      </c>
      <c r="L61" s="33">
        <f t="shared" si="37"/>
        <v>-1.0161422956040669E-3</v>
      </c>
      <c r="M61" s="33">
        <f t="shared" si="37"/>
        <v>-1.7078303562217544E-4</v>
      </c>
      <c r="N61" s="33">
        <f t="shared" si="37"/>
        <v>-1.3627165457479161E-7</v>
      </c>
      <c r="O61" s="33">
        <f t="shared" si="37"/>
        <v>-1.0873424150647953E-10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5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-0.36161003980772782</v>
      </c>
      <c r="K62" s="87">
        <f t="shared" si="38"/>
        <v>-0.36004186265270999</v>
      </c>
      <c r="L62" s="87">
        <f t="shared" si="38"/>
        <v>-6.051223585604093E-2</v>
      </c>
      <c r="M62" s="87">
        <f t="shared" si="38"/>
        <v>-1.0170291480324795E-2</v>
      </c>
      <c r="N62" s="87">
        <f t="shared" si="38"/>
        <v>-8.1151060612240964E-6</v>
      </c>
      <c r="O62" s="87">
        <f t="shared" si="38"/>
        <v>-6.4752270387055738E-9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5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-0.38778200414259523</v>
      </c>
      <c r="K63" s="33">
        <f t="shared" si="39"/>
        <v>-0.27144740289981667</v>
      </c>
      <c r="L63" s="33">
        <f t="shared" si="39"/>
        <v>-4.562216500537216E-2</v>
      </c>
      <c r="M63" s="33">
        <f t="shared" si="39"/>
        <v>-7.6677172724528963E-3</v>
      </c>
      <c r="N63" s="33">
        <f t="shared" si="39"/>
        <v>-6.1182453849835988E-6</v>
      </c>
      <c r="O63" s="33">
        <f t="shared" si="39"/>
        <v>-4.8818866503274623E-9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5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-1.5244526144998948E-2</v>
      </c>
      <c r="K64" s="33">
        <f t="shared" si="39"/>
        <v>-1.0671168301499263E-2</v>
      </c>
      <c r="L64" s="33">
        <f t="shared" si="39"/>
        <v>-1.7935032564329802E-3</v>
      </c>
      <c r="M64" s="33">
        <f t="shared" si="39"/>
        <v>-3.0143409230869086E-4</v>
      </c>
      <c r="N64" s="33">
        <f t="shared" si="39"/>
        <v>-2.4052109364673986E-7</v>
      </c>
      <c r="O64" s="33">
        <f t="shared" si="39"/>
        <v>-1.9191723154453512E-10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5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-0.15324675573431448</v>
      </c>
      <c r="K65" s="33">
        <f t="shared" si="39"/>
        <v>-0.10727272901402014</v>
      </c>
      <c r="L65" s="33">
        <f t="shared" si="39"/>
        <v>-1.8029327565386357E-2</v>
      </c>
      <c r="M65" s="33">
        <f t="shared" si="39"/>
        <v>-3.0301890839144838E-3</v>
      </c>
      <c r="N65" s="33">
        <f t="shared" si="39"/>
        <v>-2.4178565431582111E-6</v>
      </c>
      <c r="O65" s="33">
        <f t="shared" si="39"/>
        <v>-1.929262531611033E-9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5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-1.0283880711796142E-3</v>
      </c>
      <c r="K66" s="33">
        <f t="shared" si="39"/>
        <v>-7.1987164982572987E-4</v>
      </c>
      <c r="L66" s="33">
        <f t="shared" si="39"/>
        <v>-1.2098882818621035E-4</v>
      </c>
      <c r="M66" s="33">
        <f t="shared" si="39"/>
        <v>-2.0334592353256366E-5</v>
      </c>
      <c r="N66" s="33">
        <f t="shared" si="39"/>
        <v>-1.6225432081044146E-8</v>
      </c>
      <c r="O66" s="33">
        <f t="shared" si="39"/>
        <v>-1.2946639974044893E-11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-7.6859665263939074E-4</v>
      </c>
      <c r="K67" s="33">
        <f t="shared" si="40"/>
        <v>-5.3801765684757341E-4</v>
      </c>
      <c r="L67" s="33">
        <f t="shared" si="40"/>
        <v>-9.0424627586371624E-5</v>
      </c>
      <c r="M67" s="33">
        <f t="shared" si="40"/>
        <v>-1.5197667158441473E-5</v>
      </c>
      <c r="N67" s="33">
        <f t="shared" si="40"/>
        <v>-1.2126563050088327E-8</v>
      </c>
      <c r="O67" s="33">
        <f t="shared" si="40"/>
        <v>-9.6760594816742845E-12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-1.0438656336792746E-3</v>
      </c>
      <c r="K68" s="33">
        <f t="shared" si="40"/>
        <v>-7.3070594357549216E-4</v>
      </c>
      <c r="L68" s="33">
        <f t="shared" si="40"/>
        <v>-1.228097479367329E-4</v>
      </c>
      <c r="M68" s="33">
        <f t="shared" si="40"/>
        <v>-2.0640634335726692E-5</v>
      </c>
      <c r="N68" s="33">
        <f t="shared" si="40"/>
        <v>-1.646962991467936E-8</v>
      </c>
      <c r="O68" s="33">
        <f t="shared" si="40"/>
        <v>-1.3141490959752103E-11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-4.6015114523981103E-3</v>
      </c>
      <c r="K69" s="33">
        <f t="shared" si="40"/>
        <v>-3.2210580166786773E-3</v>
      </c>
      <c r="L69" s="33">
        <f t="shared" si="40"/>
        <v>-5.4136322086318505E-4</v>
      </c>
      <c r="M69" s="33">
        <f t="shared" si="40"/>
        <v>-9.0986916530475469E-5</v>
      </c>
      <c r="N69" s="33">
        <f t="shared" si="40"/>
        <v>-7.2600522733982837E-8</v>
      </c>
      <c r="O69" s="33">
        <f t="shared" si="40"/>
        <v>-5.7929602433357845E-11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30.7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UC-UP_R-WH_Apt_SOL_X0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-8.5456641258822054E-3</v>
      </c>
      <c r="K73" s="116">
        <f t="shared" si="43"/>
        <v>-1.1109363363646868E-2</v>
      </c>
      <c r="L73" s="116">
        <f t="shared" si="43"/>
        <v>-4.1248288513785383E-2</v>
      </c>
      <c r="M73" s="116">
        <f t="shared" si="43"/>
        <v>-0.15315200787148917</v>
      </c>
      <c r="N73" s="116">
        <f t="shared" si="43"/>
        <v>-0.5</v>
      </c>
      <c r="O73" s="116">
        <f t="shared" si="43"/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/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UC-UP_R-WH_Apt_GAS_X0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-0.2408163304396371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/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UC-UP_R-SH_Apt_GAS_X0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-0.35521358497784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/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-0.50787752032158551</v>
      </c>
      <c r="K76" s="116">
        <f t="shared" si="46"/>
        <v>-0.50787752032158551</v>
      </c>
      <c r="L76" s="116">
        <f t="shared" si="46"/>
        <v>-0.50787752032158551</v>
      </c>
      <c r="M76" s="116">
        <f t="shared" si="46"/>
        <v>-0.50787752032158551</v>
      </c>
      <c r="N76" s="116">
        <f t="shared" si="46"/>
        <v>-0.50787752032158551</v>
      </c>
      <c r="O76" s="116">
        <f t="shared" si="46"/>
        <v>-0.50787752032158551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UC-UP_R-SH_Apt_COA_X0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-3.3092975526886184E-2</v>
      </c>
      <c r="K77" s="116">
        <f t="shared" si="47"/>
        <v>-3.3092975526886184E-2</v>
      </c>
      <c r="L77" s="116">
        <f t="shared" si="47"/>
        <v>-3.3092975526886184E-2</v>
      </c>
      <c r="M77" s="116">
        <f t="shared" si="47"/>
        <v>-3.3092975526886184E-2</v>
      </c>
      <c r="N77" s="116">
        <f t="shared" si="47"/>
        <v>-3.3092975526886184E-2</v>
      </c>
      <c r="O77" s="116">
        <f t="shared" si="47"/>
        <v>-3.3092975526886184E-2</v>
      </c>
      <c r="P77" s="24">
        <v>0</v>
      </c>
      <c r="Q77" s="24">
        <v>5</v>
      </c>
      <c r="R77" s="23" t="s">
        <v>173</v>
      </c>
      <c r="Y77" s="84"/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-8.6511525030457877E-6</v>
      </c>
      <c r="K78" s="117">
        <f t="shared" si="47"/>
        <v>-1.1246498253959525E-5</v>
      </c>
      <c r="L78" s="117">
        <f t="shared" si="47"/>
        <v>-4.1757460762073955E-5</v>
      </c>
      <c r="M78" s="117">
        <f t="shared" si="47"/>
        <v>-1.5504252878732728E-4</v>
      </c>
      <c r="N78" s="117">
        <f t="shared" si="47"/>
        <v>-2.946577643169071E-2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-6.2059917525436277E-9</v>
      </c>
      <c r="K79" s="117">
        <f t="shared" si="47"/>
        <v>-8.0677892783067158E-9</v>
      </c>
      <c r="L79" s="117">
        <f t="shared" si="47"/>
        <v>-2.9955136845103369E-8</v>
      </c>
      <c r="M79" s="117">
        <f t="shared" si="47"/>
        <v>-1.1122132624628966E-7</v>
      </c>
      <c r="N79" s="117">
        <f t="shared" si="47"/>
        <v>-2.1137572763049359E-5</v>
      </c>
      <c r="O79" s="117">
        <f t="shared" si="47"/>
        <v>-4.0171880465066047E-3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-2.8355037438696933E-2</v>
      </c>
      <c r="K80" s="116">
        <f t="shared" si="47"/>
        <v>-3.6861548670306013E-2</v>
      </c>
      <c r="L80" s="116">
        <f t="shared" si="47"/>
        <v>-0.13686434990443935</v>
      </c>
      <c r="M80" s="116">
        <f t="shared" si="47"/>
        <v>-0.50816775069069009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-0.3613651796892885</v>
      </c>
      <c r="K81" s="116">
        <f t="shared" si="49"/>
        <v>-0.46977473359607508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-9.4475924968825592E-2</v>
      </c>
      <c r="K82" s="116">
        <f t="shared" si="49"/>
        <v>-0.12281870245947328</v>
      </c>
      <c r="L82" s="116">
        <f t="shared" si="49"/>
        <v>-0.45601724492285228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-1.5280979151935445E-2</v>
      </c>
      <c r="K83" s="116">
        <f t="shared" si="50"/>
        <v>-1.9865272897516082E-2</v>
      </c>
      <c r="L83" s="116">
        <f t="shared" si="50"/>
        <v>-7.3758367699374411E-2</v>
      </c>
      <c r="M83" s="116">
        <f t="shared" si="50"/>
        <v>-0.27385965618203822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-3.3444266025070323E-3</v>
      </c>
      <c r="K84" s="116">
        <f t="shared" si="51"/>
        <v>-0.35</v>
      </c>
      <c r="L84" s="116">
        <f t="shared" si="51"/>
        <v>-1.6142908424820374E-2</v>
      </c>
      <c r="M84" s="116">
        <f t="shared" si="51"/>
        <v>-5.9937488977768308E-2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-6.2792780113521398E-3</v>
      </c>
      <c r="K85" s="116">
        <f t="shared" si="51"/>
        <v>-8.1630614147577829E-3</v>
      </c>
      <c r="L85" s="116">
        <f t="shared" si="51"/>
        <v>-3.0308875618696624E-2</v>
      </c>
      <c r="M85" s="116">
        <f t="shared" si="51"/>
        <v>-0.11253473355092727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-1.5934243463976022E-3</v>
      </c>
      <c r="K87" s="34">
        <f t="shared" si="54"/>
        <v>-1.5934243463976022E-3</v>
      </c>
      <c r="L87" s="34">
        <f t="shared" si="54"/>
        <v>-1.5934243463976022E-3</v>
      </c>
      <c r="M87" s="34">
        <f t="shared" si="54"/>
        <v>-1.5934243463976022E-3</v>
      </c>
      <c r="N87" s="34">
        <f t="shared" si="54"/>
        <v>-1.5934243463976022E-3</v>
      </c>
      <c r="O87" s="34">
        <f t="shared" si="54"/>
        <v>-1.5934243463976022E-3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-2.096386316299598E-5</v>
      </c>
      <c r="K88" s="80">
        <f t="shared" si="54"/>
        <v>-2.7253022111894775E-5</v>
      </c>
      <c r="L88" s="80">
        <f t="shared" si="54"/>
        <v>-1.011885633899175E-4</v>
      </c>
      <c r="M88" s="80">
        <f t="shared" si="54"/>
        <v>-3.757060526673264E-4</v>
      </c>
      <c r="N88" s="80">
        <f t="shared" si="54"/>
        <v>-7.1402799209460036E-2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-1.8943048153558108E-5</v>
      </c>
      <c r="K89" s="80">
        <f t="shared" si="54"/>
        <v>-2.4625962599625544E-5</v>
      </c>
      <c r="L89" s="80">
        <f t="shared" si="54"/>
        <v>-9.1434475315027699E-5</v>
      </c>
      <c r="M89" s="80">
        <f t="shared" si="54"/>
        <v>-3.3948980643142582E-4</v>
      </c>
      <c r="N89" s="80">
        <f t="shared" si="54"/>
        <v>-6.4519914731705486E-2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-1.6040267287625389E-2</v>
      </c>
      <c r="K90" s="34">
        <f t="shared" si="54"/>
        <v>-2.085234747391301E-2</v>
      </c>
      <c r="L90" s="34">
        <f t="shared" si="54"/>
        <v>-7.7423306506315862E-2</v>
      </c>
      <c r="M90" s="34">
        <f t="shared" si="54"/>
        <v>-0.28746731742649534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-0.36161003980772782</v>
      </c>
      <c r="K91" s="89">
        <f t="shared" si="55"/>
        <v>-0.36161003980772782</v>
      </c>
      <c r="L91" s="89">
        <f t="shared" si="55"/>
        <v>-0.36161003980772782</v>
      </c>
      <c r="M91" s="89">
        <f t="shared" si="55"/>
        <v>-0.36161003980772782</v>
      </c>
      <c r="N91" s="89">
        <f t="shared" si="55"/>
        <v>-0.36161003980772782</v>
      </c>
      <c r="O91" s="89">
        <f t="shared" si="55"/>
        <v>-0.36161003980772782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-0.72016657912196269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-2.8311262840712333E-2</v>
      </c>
      <c r="K93" s="34">
        <f t="shared" si="56"/>
        <v>-3.6804641692926035E-2</v>
      </c>
      <c r="L93" s="34">
        <f t="shared" si="56"/>
        <v>-0.13665305828091592</v>
      </c>
      <c r="M93" s="34">
        <f t="shared" si="56"/>
        <v>-0.50738323968296117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-1.9098635607621406E-3</v>
      </c>
      <c r="K94" s="34">
        <f t="shared" si="57"/>
        <v>-2.482822628990783E-3</v>
      </c>
      <c r="L94" s="34">
        <f t="shared" si="57"/>
        <v>-9.2185466238587522E-3</v>
      </c>
      <c r="M94" s="34">
        <f t="shared" si="57"/>
        <v>-3.4227818316123877E-2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-1.4273937834731543E-3</v>
      </c>
      <c r="K96" s="34">
        <f t="shared" si="58"/>
        <v>-1.8556119185151008E-3</v>
      </c>
      <c r="L96" s="34">
        <f t="shared" si="58"/>
        <v>-6.889757160612275E-3</v>
      </c>
      <c r="M96" s="34">
        <f t="shared" si="58"/>
        <v>-2.5581186054352136E-2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-1.9386076054043674E-3</v>
      </c>
      <c r="K97" s="34">
        <f t="shared" si="58"/>
        <v>-2.5201898870256777E-3</v>
      </c>
      <c r="L97" s="34">
        <f t="shared" si="58"/>
        <v>-9.3572886372342533E-3</v>
      </c>
      <c r="M97" s="34">
        <f t="shared" si="58"/>
        <v>-3.4742957699846179E-2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5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topLeftCell="A24" zoomScale="60" zoomScaleNormal="60" workbookViewId="0">
      <selection activeCell="Y15" sqref="Y15:Z1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5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402</v>
      </c>
      <c r="AA3" s="130"/>
      <c r="AB3" s="130"/>
      <c r="AC3" s="130"/>
      <c r="AD3" s="130"/>
      <c r="AE3" s="130"/>
      <c r="AF3" s="130"/>
      <c r="AG3" s="130"/>
      <c r="AH3" s="130"/>
      <c r="AI3" s="130"/>
    </row>
    <row r="4" spans="1:35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9.1739688295516583E-2</v>
      </c>
      <c r="F6" s="46">
        <f>IF($D6=0,"",MAX($D6*(1-$S$4)^($F$5-$D$5),S6))</f>
        <v>6.4217781806861607E-2</v>
      </c>
      <c r="G6" s="46">
        <f>IF($D6=0,"",MAX($D6*(1-$S$4)^($G$5-$D$5),S6))</f>
        <v>1.0793082588279225E-2</v>
      </c>
      <c r="H6" s="46">
        <f>IF($D6=0,"",MAX($D6*(1-$S$4)^($H$5-$D$5),S6))</f>
        <v>1.8139933906120885E-3</v>
      </c>
      <c r="I6" s="46">
        <f>IF($D6=0,"",MAX($D6*(1-$S$4)^($I$5-$D$5),S6))</f>
        <v>1.4474264368582768E-6</v>
      </c>
      <c r="J6" s="46">
        <f>IF($D6=0,"",MAX($D6*(1-$S$4)^($J$5-$D$5),S6))</f>
        <v>1.1549343569599914E-9</v>
      </c>
      <c r="K6" s="23"/>
      <c r="L6" s="47">
        <f>IF($D6=0,"",MIN($D6*(1+$S$4)^($L$5-$D$5),T6))</f>
        <v>0.13892009941892514</v>
      </c>
      <c r="M6" s="47">
        <f>IF($D6=0,"",MIN($D6*(1+$S$4)^($M$5-$D$5),T6))</f>
        <v>0.13892009941892514</v>
      </c>
      <c r="N6" s="47">
        <f>IF($D6=0,"",MIN($D6*(1+$S$4)^($N$5-$D$5),T6))</f>
        <v>0.13892009941892514</v>
      </c>
      <c r="O6" s="47">
        <f>IF($D6=0,"",MIN($D6*(1+$S$4)^($O$5-$D$5),T6))</f>
        <v>0.13892009941892514</v>
      </c>
      <c r="P6" s="47">
        <f>IF($D6=0,"",MIN($D6*(1+$S$4)^($P$5-$D$5),T6))</f>
        <v>0.13892009941892514</v>
      </c>
      <c r="Q6" s="47">
        <f>IF($D6=0,"",MIN($D6*(1+$S$4)^($Q$5-$D$5),T6))</f>
        <v>0.13892009941892514</v>
      </c>
      <c r="S6" s="81">
        <v>0</v>
      </c>
      <c r="T6" s="81">
        <f>D6*Z14</f>
        <v>0.13892009941892514</v>
      </c>
    </row>
    <row r="7" spans="1:35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9.3241907999840867E-7</v>
      </c>
      <c r="F7" s="46">
        <f t="shared" ref="F7:F18" si="1">IF($D7=0,"",MAX($D7*(1-$S$4)^($F$5-$D$5),S7))</f>
        <v>6.526933559988861E-7</v>
      </c>
      <c r="G7" s="46">
        <f t="shared" ref="G7:G18" si="2">IF($D7=0,"",MAX($D7*(1-$S$4)^($G$5-$D$5),S7))</f>
        <v>1.0969817234273273E-7</v>
      </c>
      <c r="H7" s="46">
        <f t="shared" ref="H7:H18" si="3">IF($D7=0,"",MAX($D7*(1-$S$4)^($H$5-$D$5),S7))</f>
        <v>1.8436971825643081E-8</v>
      </c>
      <c r="I7" s="46">
        <f t="shared" ref="I7:I18" si="4">IF($D7=0,"",MAX($D7*(1-$S$4)^($I$5-$D$5),S7))</f>
        <v>1.4711277656332807E-11</v>
      </c>
      <c r="J7" s="46">
        <f t="shared" ref="J7:J18" si="5">IF($D7=0,"",MAX($D7*(1-$S$4)^($J$5-$D$5),S7))</f>
        <v>1.1738461843322149E-14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5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8.5928859472832169E-3</v>
      </c>
      <c r="F9" s="46">
        <f t="shared" si="1"/>
        <v>6.0150201630982522E-3</v>
      </c>
      <c r="G9" s="46">
        <f t="shared" si="2"/>
        <v>1.0109444388119227E-3</v>
      </c>
      <c r="H9" s="46">
        <f t="shared" si="3"/>
        <v>1.6990943183111979E-4</v>
      </c>
      <c r="I9" s="46">
        <f t="shared" si="4"/>
        <v>1.3557458631144645E-7</v>
      </c>
      <c r="J9" s="46">
        <f t="shared" si="5"/>
        <v>1.0817803494151501E-10</v>
      </c>
      <c r="K9" s="23"/>
      <c r="L9" s="47">
        <f t="shared" si="6"/>
        <v>1.5958216759240262E-2</v>
      </c>
      <c r="M9" s="47">
        <f t="shared" si="7"/>
        <v>2.0745681787012343E-2</v>
      </c>
      <c r="N9" s="47">
        <f t="shared" si="8"/>
        <v>7.7027264277451768E-2</v>
      </c>
      <c r="O9" s="47">
        <f t="shared" si="9"/>
        <v>0.285996840353679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2.4403221921468481E-2</v>
      </c>
      <c r="F10" s="46">
        <f t="shared" si="1"/>
        <v>1.7082255345027934E-2</v>
      </c>
      <c r="G10" s="46">
        <f t="shared" si="2"/>
        <v>2.8710146558388436E-3</v>
      </c>
      <c r="H10" s="46">
        <f t="shared" si="3"/>
        <v>4.8253143320683425E-4</v>
      </c>
      <c r="I10" s="46">
        <f t="shared" si="4"/>
        <v>3.8502276615408045E-7</v>
      </c>
      <c r="J10" s="46">
        <f t="shared" si="5"/>
        <v>3.0721839087609533E-10</v>
      </c>
      <c r="K10" s="23"/>
      <c r="L10" s="47">
        <f t="shared" si="6"/>
        <v>4.5320269282727178E-2</v>
      </c>
      <c r="M10" s="47">
        <f t="shared" si="7"/>
        <v>5.8916350067545337E-2</v>
      </c>
      <c r="N10" s="47">
        <f t="shared" si="8"/>
        <v>0.21875228365629118</v>
      </c>
      <c r="O10" s="47">
        <f t="shared" si="9"/>
        <v>0.34861745602097827</v>
      </c>
      <c r="P10" s="47">
        <f t="shared" si="10"/>
        <v>0.34861745602097827</v>
      </c>
      <c r="Q10" s="47">
        <f t="shared" si="11"/>
        <v>0.34861745602097827</v>
      </c>
      <c r="S10" s="81">
        <v>0</v>
      </c>
      <c r="T10" s="81">
        <f>D10*$Z$13</f>
        <v>0.34861745602097827</v>
      </c>
      <c r="Y10" s="76" t="s">
        <v>262</v>
      </c>
      <c r="Z10" s="83">
        <v>6.2E-2</v>
      </c>
    </row>
    <row r="11" spans="1:35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2.2664899021099721E-2</v>
      </c>
      <c r="F11" s="46">
        <f t="shared" si="1"/>
        <v>1.5865429314769804E-2</v>
      </c>
      <c r="G11" s="46">
        <f t="shared" si="2"/>
        <v>2.6665027049333594E-3</v>
      </c>
      <c r="H11" s="46">
        <f t="shared" si="3"/>
        <v>4.4815910961814958E-4</v>
      </c>
      <c r="I11" s="46">
        <f t="shared" si="4"/>
        <v>3.5759631018352031E-7</v>
      </c>
      <c r="J11" s="46">
        <f t="shared" si="5"/>
        <v>2.853342000920687E-10</v>
      </c>
      <c r="K11" s="23"/>
      <c r="L11" s="47">
        <f t="shared" si="6"/>
        <v>4.2091955324899483E-2</v>
      </c>
      <c r="M11" s="47">
        <f t="shared" si="7"/>
        <v>5.471954192236933E-2</v>
      </c>
      <c r="N11" s="47">
        <f t="shared" si="8"/>
        <v>0.20316982878982284</v>
      </c>
      <c r="O11" s="47">
        <f t="shared" si="9"/>
        <v>0.75435535240859697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0.21143224956939854</v>
      </c>
      <c r="F12" s="46">
        <f t="shared" si="1"/>
        <v>0.14800257469857897</v>
      </c>
      <c r="G12" s="46">
        <f t="shared" si="2"/>
        <v>2.4874792729590155E-2</v>
      </c>
      <c r="H12" s="46">
        <f t="shared" si="3"/>
        <v>4.1807064140622161E-3</v>
      </c>
      <c r="I12" s="46">
        <f t="shared" si="4"/>
        <v>3.3358803950298641E-6</v>
      </c>
      <c r="J12" s="46">
        <f t="shared" si="5"/>
        <v>2.6617745681720565E-9</v>
      </c>
      <c r="K12" s="23"/>
      <c r="L12" s="47">
        <f t="shared" si="6"/>
        <v>0.39265989205745444</v>
      </c>
      <c r="M12" s="47">
        <f t="shared" si="7"/>
        <v>0.51045785967469082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33" t="s">
        <v>399</v>
      </c>
      <c r="Z12" s="133"/>
    </row>
    <row r="13" spans="1:35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0.29854903537823629</v>
      </c>
      <c r="F13" s="46">
        <f t="shared" si="1"/>
        <v>0.20898432476476539</v>
      </c>
      <c r="G13" s="46">
        <f t="shared" si="2"/>
        <v>3.5123995463214104E-2</v>
      </c>
      <c r="H13" s="46">
        <f t="shared" si="3"/>
        <v>5.9032899175023926E-3</v>
      </c>
      <c r="I13" s="46">
        <f t="shared" si="4"/>
        <v>4.7103688112935819E-6</v>
      </c>
      <c r="J13" s="46">
        <f t="shared" si="5"/>
        <v>3.7585100255070308E-9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398</v>
      </c>
      <c r="Z13" s="109">
        <v>10</v>
      </c>
    </row>
    <row r="14" spans="1:35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3.6648089860795451E-2</v>
      </c>
      <c r="F14" s="46">
        <f t="shared" si="1"/>
        <v>2.5653662902556815E-2</v>
      </c>
      <c r="G14" s="46">
        <f t="shared" si="2"/>
        <v>4.3116111240327215E-3</v>
      </c>
      <c r="H14" s="46">
        <f t="shared" si="3"/>
        <v>7.2465248161617923E-4</v>
      </c>
      <c r="I14" s="46">
        <f t="shared" si="4"/>
        <v>5.7821663786343482E-7</v>
      </c>
      <c r="J14" s="46">
        <f t="shared" si="5"/>
        <v>4.6137215946109006E-10</v>
      </c>
      <c r="K14" s="23"/>
      <c r="L14" s="47">
        <f t="shared" si="6"/>
        <v>6.806073831290585E-2</v>
      </c>
      <c r="M14" s="47">
        <f t="shared" si="7"/>
        <v>8.8478959806777599E-2</v>
      </c>
      <c r="N14" s="47">
        <f t="shared" si="8"/>
        <v>0.32851618423537887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1.06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4.702789495307954E-2</v>
      </c>
      <c r="F15" s="46">
        <f t="shared" si="1"/>
        <v>3.291952646715568E-2</v>
      </c>
      <c r="G15" s="46">
        <f t="shared" si="2"/>
        <v>5.5327848133348524E-3</v>
      </c>
      <c r="H15" s="46">
        <f t="shared" si="3"/>
        <v>9.2989514357718825E-4</v>
      </c>
      <c r="I15" s="46">
        <f t="shared" si="4"/>
        <v>7.4198440925167047E-7</v>
      </c>
      <c r="J15" s="46">
        <f t="shared" si="5"/>
        <v>5.9204617571685536E-10</v>
      </c>
      <c r="K15" s="23"/>
      <c r="L15" s="47">
        <f t="shared" si="6"/>
        <v>8.7337519198576297E-2</v>
      </c>
      <c r="M15" s="47">
        <f t="shared" si="7"/>
        <v>0.11353877495814919</v>
      </c>
      <c r="N15" s="47">
        <f t="shared" si="8"/>
        <v>0.42156152370536104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33" t="s">
        <v>400</v>
      </c>
      <c r="Z15" s="133"/>
    </row>
    <row r="16" spans="1:35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5.0894102020119635E-3</v>
      </c>
      <c r="F16" s="46">
        <f t="shared" si="1"/>
        <v>3.5625871414083745E-3</v>
      </c>
      <c r="G16" s="46">
        <f t="shared" si="2"/>
        <v>5.9876402085650522E-4</v>
      </c>
      <c r="H16" s="46">
        <f t="shared" si="3"/>
        <v>1.0063426898535279E-4</v>
      </c>
      <c r="I16" s="46">
        <f t="shared" si="4"/>
        <v>8.0298363895447751E-8</v>
      </c>
      <c r="J16" s="46">
        <f t="shared" si="5"/>
        <v>6.4071884352081111E-11</v>
      </c>
      <c r="K16" s="23"/>
      <c r="L16" s="47">
        <f t="shared" si="6"/>
        <v>9.4517618037365057E-3</v>
      </c>
      <c r="M16" s="47">
        <f t="shared" si="7"/>
        <v>1.2287290344857458E-2</v>
      </c>
      <c r="N16" s="47">
        <f t="shared" si="8"/>
        <v>4.5621848940131618E-2</v>
      </c>
      <c r="O16" s="47">
        <f t="shared" si="9"/>
        <v>0.16939073158528289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8.795873851098504E-4</v>
      </c>
      <c r="F17" s="46">
        <f t="shared" si="1"/>
        <v>6.1571116957689529E-4</v>
      </c>
      <c r="G17" s="46">
        <f t="shared" si="2"/>
        <v>1.0348257627078873E-4</v>
      </c>
      <c r="H17" s="46">
        <f t="shared" si="3"/>
        <v>1.7392316593831458E-5</v>
      </c>
      <c r="I17" s="46">
        <f t="shared" si="4"/>
        <v>1.3877723571873738E-8</v>
      </c>
      <c r="J17" s="46">
        <f t="shared" si="5"/>
        <v>1.1073350148515949E-11</v>
      </c>
      <c r="K17" s="23"/>
      <c r="L17" s="47">
        <f t="shared" si="6"/>
        <v>1.6335194294897224E-3</v>
      </c>
      <c r="M17" s="47">
        <f t="shared" si="7"/>
        <v>2.1235752583366393E-3</v>
      </c>
      <c r="N17" s="47">
        <f t="shared" si="8"/>
        <v>7.8846862839358611E-3</v>
      </c>
      <c r="O17" s="47">
        <f t="shared" si="9"/>
        <v>2.9275288244213979E-2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1.9159691780790619E-2</v>
      </c>
      <c r="F21" s="46">
        <f>IF($D21=0,"",MAX($D21*(1-$S$4)^($F$5-$D$5),S21))</f>
        <v>1.3411784246553433E-2</v>
      </c>
      <c r="G21" s="46">
        <f>IF($D21=0,"",MAX($D21*(1-$S$4)^($G$5-$D$5),S21))</f>
        <v>2.2541185783182343E-3</v>
      </c>
      <c r="H21" s="46">
        <f>IF($D21=0,"",MAX($D21*(1-$S$4)^($H$5-$D$5),S21))</f>
        <v>3.7884970945794552E-4</v>
      </c>
      <c r="I21" s="46">
        <f>IF($D21=0,"",MAX($D21*(1-$S$4)^($I$5-$D$5),S21))</f>
        <v>3.0229276903841281E-7</v>
      </c>
      <c r="J21" s="46">
        <f>IF($D21=0,"",MAX($D21*(1-$S$4)^($J$5-$D$5),S21))</f>
        <v>2.4120625126955523E-10</v>
      </c>
      <c r="K21" s="23"/>
      <c r="L21" s="47">
        <f>IF($D21=0,"",MIN($D21*(1+$S$4)^($L$5-$D$5),T21))</f>
        <v>2.9013247553768655E-2</v>
      </c>
      <c r="M21" s="47">
        <f>IF($D21=0,"",MIN($D21*(1+$S$4)^($M$5-$D$5),T21))</f>
        <v>2.9013247553768655E-2</v>
      </c>
      <c r="N21" s="47">
        <f>IF($D21=0,"",MIN($D21*(1+$S$4)^($N$5-$D$5),T21))</f>
        <v>2.9013247553768655E-2</v>
      </c>
      <c r="O21" s="47">
        <f>IF($D21=0,"",MIN($D21*(1+$S$4)^($O$5-$D$5),T21))</f>
        <v>2.9013247553768655E-2</v>
      </c>
      <c r="P21" s="47">
        <f>IF($D21=0,"",MIN($D21*(1+$S$4)^($P$5-$D$5),T21))</f>
        <v>2.9013247553768655E-2</v>
      </c>
      <c r="Q21" s="47">
        <f>IF($D21=0,"",MIN($D21*(1+$S$4)^($Q$5-$D$5),T21))</f>
        <v>2.9013247553768655E-2</v>
      </c>
      <c r="S21" s="81">
        <v>0</v>
      </c>
      <c r="T21" s="81">
        <f>D21*Z14</f>
        <v>2.9013247553768655E-2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6.4929147931165118E-6</v>
      </c>
      <c r="F22" s="46">
        <f t="shared" ref="F22:F33" si="13">IF($D22=0,"",MAX($D22*(1-$S$4)^($F$5-$D$5),S22))</f>
        <v>4.5450403551815578E-6</v>
      </c>
      <c r="G22" s="46">
        <f t="shared" ref="G22:G33" si="14">IF($D22=0,"",MAX($D22*(1-$S$4)^($G$5-$D$5),S22))</f>
        <v>7.6388493249536401E-7</v>
      </c>
      <c r="H22" s="46">
        <f t="shared" ref="H22:H33" si="15">IF($D22=0,"",MAX($D22*(1-$S$4)^($H$5-$D$5),S22))</f>
        <v>1.2838614060449578E-7</v>
      </c>
      <c r="I22" s="46">
        <f t="shared" ref="I22:I33" si="16">IF($D22=0,"",MAX($D22*(1-$S$4)^($I$5-$D$5),S22))</f>
        <v>1.0244221120036571E-10</v>
      </c>
      <c r="J22" s="46">
        <f t="shared" ref="J22:J33" si="17">IF($D22=0,"",MAX($D22*(1-$S$4)^($J$5-$D$5),S22))</f>
        <v>8.1740961962157791E-14</v>
      </c>
      <c r="K22" s="23"/>
      <c r="L22" s="47">
        <f t="shared" ref="L22:L33" si="18">IF($D22=0,"",MIN($D22*(1+$S$4)^($L$5-$D$5),T22))</f>
        <v>1.2058270330073522E-5</v>
      </c>
      <c r="M22" s="47">
        <f t="shared" ref="M22:M33" si="19">IF($D22=0,"",MIN($D22*(1+$S$4)^($M$5-$D$5),T22))</f>
        <v>1.5675751429095581E-5</v>
      </c>
      <c r="N22" s="47">
        <f t="shared" ref="N22:N33" si="20">IF($D22=0,"",MIN($D22*(1+$S$4)^($N$5-$D$5),T22))</f>
        <v>5.8202967753631872E-5</v>
      </c>
      <c r="O22" s="47">
        <f t="shared" ref="O22:O33" si="21">IF($D22=0,"",MIN($D22*(1+$S$4)^($O$5-$D$5),T22))</f>
        <v>2.161035450614924E-4</v>
      </c>
      <c r="P22" s="47">
        <f t="shared" ref="P22:P33" si="22">IF($D22=0,"",MIN($D22*(1+$S$4)^($P$5-$D$5),T22))</f>
        <v>4.1070400455169874E-2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1.6359544556192871E-6</v>
      </c>
      <c r="F23" s="46">
        <f t="shared" si="13"/>
        <v>1.1451681189335009E-6</v>
      </c>
      <c r="G23" s="46">
        <f t="shared" si="14"/>
        <v>1.9246840574915341E-7</v>
      </c>
      <c r="H23" s="46">
        <f t="shared" si="15"/>
        <v>3.2348164954260204E-8</v>
      </c>
      <c r="I23" s="46">
        <f t="shared" si="16"/>
        <v>2.5811333922694065E-11</v>
      </c>
      <c r="J23" s="46">
        <f t="shared" si="17"/>
        <v>2.0595448298561879E-14</v>
      </c>
      <c r="K23" s="23"/>
      <c r="L23" s="47">
        <f t="shared" si="18"/>
        <v>3.0382011318643907E-6</v>
      </c>
      <c r="M23" s="47">
        <f t="shared" si="19"/>
        <v>3.9496614714237081E-6</v>
      </c>
      <c r="N23" s="47">
        <f t="shared" si="20"/>
        <v>1.4664816567093233E-5</v>
      </c>
      <c r="O23" s="47">
        <f t="shared" si="21"/>
        <v>5.4449437376457487E-5</v>
      </c>
      <c r="P23" s="47">
        <f t="shared" si="22"/>
        <v>1.0348095849022161E-2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1.0037973378530256E-2</v>
      </c>
      <c r="F24" s="46">
        <f t="shared" si="13"/>
        <v>7.0265813649711788E-3</v>
      </c>
      <c r="G24" s="46">
        <f t="shared" si="14"/>
        <v>1.1809575300107055E-3</v>
      </c>
      <c r="H24" s="46">
        <f t="shared" si="15"/>
        <v>1.984835320688992E-4</v>
      </c>
      <c r="I24" s="46">
        <f t="shared" si="16"/>
        <v>1.5837450846532195E-7</v>
      </c>
      <c r="J24" s="46">
        <f t="shared" si="17"/>
        <v>1.2637060954218355E-10</v>
      </c>
      <c r="K24" s="23"/>
      <c r="L24" s="47">
        <f t="shared" si="18"/>
        <v>1.8641950560127619E-2</v>
      </c>
      <c r="M24" s="47">
        <f t="shared" si="19"/>
        <v>2.4234535728165908E-2</v>
      </c>
      <c r="N24" s="47">
        <f t="shared" si="20"/>
        <v>8.9981134741179081E-2</v>
      </c>
      <c r="O24" s="47">
        <f t="shared" si="21"/>
        <v>0.33409365461456608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2.4257460490453367E-2</v>
      </c>
      <c r="F25" s="46">
        <f t="shared" si="13"/>
        <v>1.6980222343317353E-2</v>
      </c>
      <c r="G25" s="46">
        <f t="shared" si="14"/>
        <v>2.8538659692413466E-3</v>
      </c>
      <c r="H25" s="46">
        <f t="shared" si="15"/>
        <v>4.7964925345039296E-4</v>
      </c>
      <c r="I25" s="46">
        <f t="shared" si="16"/>
        <v>3.827230096076449E-7</v>
      </c>
      <c r="J25" s="46">
        <f t="shared" si="17"/>
        <v>3.0538336300836677E-10</v>
      </c>
      <c r="K25" s="23"/>
      <c r="L25" s="47">
        <f t="shared" si="18"/>
        <v>4.5049569482270541E-2</v>
      </c>
      <c r="M25" s="47">
        <f t="shared" si="19"/>
        <v>5.8564440326951711E-2</v>
      </c>
      <c r="N25" s="47">
        <f t="shared" si="20"/>
        <v>0.21744566742314889</v>
      </c>
      <c r="O25" s="47">
        <f t="shared" si="21"/>
        <v>0.34653514986361955</v>
      </c>
      <c r="P25" s="47">
        <f t="shared" si="22"/>
        <v>0.34653514986361955</v>
      </c>
      <c r="Q25" s="47">
        <f t="shared" si="23"/>
        <v>0.34653514986361955</v>
      </c>
      <c r="S25" s="81">
        <v>0</v>
      </c>
      <c r="T25" s="81">
        <f>D25*$Z$13</f>
        <v>0.34653514986361955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7.7023452987537946E-2</v>
      </c>
      <c r="F26" s="46">
        <f t="shared" si="13"/>
        <v>5.3916417091276557E-2</v>
      </c>
      <c r="G26" s="46">
        <f t="shared" si="14"/>
        <v>9.0617322205308465E-3</v>
      </c>
      <c r="H26" s="46">
        <f t="shared" si="15"/>
        <v>1.5230053343046187E-3</v>
      </c>
      <c r="I26" s="46">
        <f t="shared" si="16"/>
        <v>1.2152404720751757E-6</v>
      </c>
      <c r="J26" s="46">
        <f t="shared" si="17"/>
        <v>9.6966791363457993E-10</v>
      </c>
      <c r="K26" s="23"/>
      <c r="L26" s="47">
        <f t="shared" si="18"/>
        <v>0.14304355554828477</v>
      </c>
      <c r="M26" s="47">
        <f t="shared" si="19"/>
        <v>0.18595662221277021</v>
      </c>
      <c r="N26" s="47">
        <f t="shared" si="20"/>
        <v>0.69044392131246113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0.20866343850260816</v>
      </c>
      <c r="F27" s="46">
        <f t="shared" si="13"/>
        <v>0.14606440695182571</v>
      </c>
      <c r="G27" s="46">
        <f t="shared" si="14"/>
        <v>2.4549044876393335E-2</v>
      </c>
      <c r="H27" s="46">
        <f t="shared" si="15"/>
        <v>4.1259579723754262E-3</v>
      </c>
      <c r="I27" s="46">
        <f t="shared" si="16"/>
        <v>3.2921953726453482E-6</v>
      </c>
      <c r="J27" s="46">
        <f t="shared" si="17"/>
        <v>2.6269172987788323E-9</v>
      </c>
      <c r="K27" s="23"/>
      <c r="L27" s="47">
        <f t="shared" si="18"/>
        <v>0.38751781436198662</v>
      </c>
      <c r="M27" s="47">
        <f t="shared" si="19"/>
        <v>0.50377315867058259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0.31829784335343497</v>
      </c>
      <c r="F28" s="46">
        <f t="shared" si="13"/>
        <v>0.22280849034740444</v>
      </c>
      <c r="G28" s="46">
        <f t="shared" si="14"/>
        <v>3.744742297268825E-2</v>
      </c>
      <c r="H28" s="46">
        <f t="shared" si="15"/>
        <v>6.2937883790197113E-3</v>
      </c>
      <c r="I28" s="46">
        <f t="shared" si="16"/>
        <v>5.0219563835955593E-6</v>
      </c>
      <c r="J28" s="46">
        <f t="shared" si="17"/>
        <v>4.0071328109484882E-9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1.8277749881934743E-2</v>
      </c>
      <c r="F29" s="46">
        <f t="shared" si="13"/>
        <v>1.279442491735432E-2</v>
      </c>
      <c r="G29" s="46">
        <f t="shared" si="14"/>
        <v>2.1503589958597395E-3</v>
      </c>
      <c r="H29" s="46">
        <f t="shared" si="15"/>
        <v>3.6141083643414628E-4</v>
      </c>
      <c r="I29" s="46">
        <f t="shared" si="16"/>
        <v>2.8837789703596056E-7</v>
      </c>
      <c r="J29" s="46">
        <f t="shared" si="17"/>
        <v>2.3010325954638667E-10</v>
      </c>
      <c r="K29" s="23"/>
      <c r="L29" s="47">
        <f t="shared" si="18"/>
        <v>3.3944392637878816E-2</v>
      </c>
      <c r="M29" s="47">
        <f t="shared" si="19"/>
        <v>4.4127710429242462E-2</v>
      </c>
      <c r="N29" s="47">
        <f t="shared" si="20"/>
        <v>0.16384309988404727</v>
      </c>
      <c r="O29" s="47">
        <f t="shared" si="21"/>
        <v>0.60833796085247571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2.3123331762256397E-2</v>
      </c>
      <c r="F30" s="46">
        <f t="shared" si="13"/>
        <v>1.6186332233579476E-2</v>
      </c>
      <c r="G30" s="46">
        <f t="shared" si="14"/>
        <v>2.7204368584977014E-3</v>
      </c>
      <c r="H30" s="46">
        <f t="shared" si="15"/>
        <v>4.5722382280770845E-4</v>
      </c>
      <c r="I30" s="46">
        <f t="shared" si="16"/>
        <v>3.6482925027084789E-7</v>
      </c>
      <c r="J30" s="46">
        <f t="shared" si="17"/>
        <v>2.911055269076959E-10</v>
      </c>
      <c r="K30" s="23"/>
      <c r="L30" s="47">
        <f t="shared" si="18"/>
        <v>4.2943330415619027E-2</v>
      </c>
      <c r="M30" s="47">
        <f t="shared" si="19"/>
        <v>5.5826329540304739E-2</v>
      </c>
      <c r="N30" s="47">
        <f t="shared" si="20"/>
        <v>0.20727925374008374</v>
      </c>
      <c r="O30" s="47">
        <f t="shared" si="21"/>
        <v>0.76961335958916921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2.2455687928739396E-3</v>
      </c>
      <c r="F31" s="46">
        <f t="shared" si="13"/>
        <v>1.5718981550117575E-3</v>
      </c>
      <c r="G31" s="46">
        <f t="shared" si="14"/>
        <v>2.6418892291282597E-4</v>
      </c>
      <c r="H31" s="46">
        <f t="shared" si="15"/>
        <v>4.4402232273958638E-5</v>
      </c>
      <c r="I31" s="46">
        <f t="shared" si="16"/>
        <v>3.5429547418121249E-8</v>
      </c>
      <c r="J31" s="46">
        <f t="shared" si="17"/>
        <v>2.8270038823905984E-11</v>
      </c>
      <c r="K31" s="23"/>
      <c r="L31" s="47">
        <f t="shared" si="18"/>
        <v>4.1703420439087452E-3</v>
      </c>
      <c r="M31" s="47">
        <f t="shared" si="19"/>
        <v>5.4214446570813686E-3</v>
      </c>
      <c r="N31" s="47">
        <f t="shared" si="20"/>
        <v>2.0129444510617135E-2</v>
      </c>
      <c r="O31" s="47">
        <f t="shared" si="21"/>
        <v>7.4739218406805683E-2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1.2078551096297549E-4</v>
      </c>
      <c r="F32" s="46">
        <f t="shared" si="13"/>
        <v>8.454985767408283E-5</v>
      </c>
      <c r="G32" s="46">
        <f t="shared" si="14"/>
        <v>1.4210294579283095E-5</v>
      </c>
      <c r="H32" s="46">
        <f t="shared" si="15"/>
        <v>2.3883242099401089E-6</v>
      </c>
      <c r="I32" s="46">
        <f t="shared" si="16"/>
        <v>1.905698013645747E-9</v>
      </c>
      <c r="J32" s="46">
        <f t="shared" si="17"/>
        <v>1.5205996338765145E-12</v>
      </c>
      <c r="K32" s="23"/>
      <c r="L32" s="47">
        <f t="shared" si="18"/>
        <v>2.2431594893124022E-4</v>
      </c>
      <c r="M32" s="47">
        <f t="shared" si="19"/>
        <v>2.9161073361061229E-4</v>
      </c>
      <c r="N32" s="47">
        <f t="shared" si="20"/>
        <v>1.0827302411448511E-3</v>
      </c>
      <c r="O32" s="47">
        <f t="shared" si="21"/>
        <v>4.0201015942539524E-3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2.1907906451624371E-2</v>
      </c>
      <c r="F33" s="46">
        <f t="shared" si="13"/>
        <v>1.533553451613706E-2</v>
      </c>
      <c r="G33" s="46">
        <f t="shared" si="14"/>
        <v>2.5774432861271545E-3</v>
      </c>
      <c r="H33" s="46">
        <f t="shared" si="15"/>
        <v>4.3319089309939068E-4</v>
      </c>
      <c r="I33" s="46">
        <f t="shared" si="16"/>
        <v>3.4565283099886908E-7</v>
      </c>
      <c r="J33" s="46">
        <f t="shared" si="17"/>
        <v>2.7580422737585196E-10</v>
      </c>
      <c r="K33" s="23"/>
      <c r="L33" s="47">
        <f t="shared" si="18"/>
        <v>4.068611198158812E-2</v>
      </c>
      <c r="M33" s="47">
        <f t="shared" si="19"/>
        <v>5.2891945576064567E-2</v>
      </c>
      <c r="N33" s="47">
        <f t="shared" si="20"/>
        <v>0.19638409148773747</v>
      </c>
      <c r="O33" s="47">
        <f t="shared" si="21"/>
        <v>0.5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-9.1739688295516583E-2</v>
      </c>
      <c r="K46" s="32">
        <f t="shared" ref="K46:K58" si="28">IF(F6="","",-F6)</f>
        <v>-6.4217781806861607E-2</v>
      </c>
      <c r="L46" s="32">
        <f t="shared" ref="L46:L58" si="29">IF(G6="","",-G6)</f>
        <v>-1.0793082588279225E-2</v>
      </c>
      <c r="M46" s="32">
        <f t="shared" ref="M46:M58" si="30">IF(H6="","",-H6)</f>
        <v>-1.8139933906120885E-3</v>
      </c>
      <c r="N46" s="32">
        <f t="shared" ref="N46:N58" si="31">IF(I6="","",-I6)</f>
        <v>-1.4474264368582768E-6</v>
      </c>
      <c r="O46" s="32">
        <f t="shared" ref="O46:O58" si="32">IF(J6="","",-J6)</f>
        <v>-1.1549343569599914E-9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-9.3241907999840867E-7</v>
      </c>
      <c r="K47" s="80">
        <f t="shared" si="28"/>
        <v>-6.526933559988861E-7</v>
      </c>
      <c r="L47" s="80">
        <f t="shared" si="29"/>
        <v>-1.0969817234273273E-7</v>
      </c>
      <c r="M47" s="80">
        <f t="shared" si="30"/>
        <v>-1.8436971825643081E-8</v>
      </c>
      <c r="N47" s="80">
        <f t="shared" si="31"/>
        <v>-1.4711277656332807E-11</v>
      </c>
      <c r="O47" s="80">
        <f t="shared" si="32"/>
        <v>-1.1738461843322149E-14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-8.5928859472832169E-3</v>
      </c>
      <c r="K49" s="32">
        <f t="shared" si="28"/>
        <v>-6.0150201630982522E-3</v>
      </c>
      <c r="L49" s="32">
        <f t="shared" si="29"/>
        <v>-1.0109444388119227E-3</v>
      </c>
      <c r="M49" s="32">
        <f t="shared" si="30"/>
        <v>-1.6990943183111979E-4</v>
      </c>
      <c r="N49" s="32">
        <f t="shared" si="31"/>
        <v>-1.3557458631144645E-7</v>
      </c>
      <c r="O49" s="32">
        <f t="shared" si="32"/>
        <v>-1.0817803494151501E-10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-4.7068120942568202E-2</v>
      </c>
      <c r="K50" s="86">
        <f t="shared" ref="K50:O50" si="34">MAX(IF(F10+F11="","",-F10-F11),-$T$10)</f>
        <v>-3.2947684659797735E-2</v>
      </c>
      <c r="L50" s="86">
        <f t="shared" si="34"/>
        <v>-5.5375173607722025E-3</v>
      </c>
      <c r="M50" s="86">
        <f t="shared" si="34"/>
        <v>-9.3069054282498382E-4</v>
      </c>
      <c r="N50" s="86">
        <f t="shared" si="34"/>
        <v>-7.426190763376007E-7</v>
      </c>
      <c r="O50" s="86">
        <f t="shared" si="34"/>
        <v>-5.9255259096816398E-10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-2.2664899021099721E-2</v>
      </c>
      <c r="K51" s="32">
        <f t="shared" si="28"/>
        <v>-1.5865429314769804E-2</v>
      </c>
      <c r="L51" s="32">
        <f t="shared" si="29"/>
        <v>-2.6665027049333594E-3</v>
      </c>
      <c r="M51" s="32">
        <f t="shared" si="30"/>
        <v>-4.4815910961814958E-4</v>
      </c>
      <c r="N51" s="32">
        <f t="shared" si="31"/>
        <v>-3.5759631018352031E-7</v>
      </c>
      <c r="O51" s="32">
        <f t="shared" si="32"/>
        <v>-2.853342000920687E-10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-0.21143224956939854</v>
      </c>
      <c r="K52" s="32">
        <f t="shared" si="28"/>
        <v>-0.14800257469857897</v>
      </c>
      <c r="L52" s="32">
        <f t="shared" si="29"/>
        <v>-2.4874792729590155E-2</v>
      </c>
      <c r="M52" s="32">
        <f t="shared" si="30"/>
        <v>-4.1807064140622161E-3</v>
      </c>
      <c r="N52" s="32">
        <f t="shared" si="31"/>
        <v>-3.3358803950298641E-6</v>
      </c>
      <c r="O52" s="32">
        <f t="shared" si="32"/>
        <v>-2.6617745681720565E-9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-0.29854903537823629</v>
      </c>
      <c r="K53" s="32">
        <f t="shared" si="28"/>
        <v>-0.20898432476476539</v>
      </c>
      <c r="L53" s="32">
        <f t="shared" si="29"/>
        <v>-3.5123995463214104E-2</v>
      </c>
      <c r="M53" s="32">
        <f t="shared" si="30"/>
        <v>-5.9032899175023926E-3</v>
      </c>
      <c r="N53" s="32">
        <f t="shared" si="31"/>
        <v>-4.7103688112935819E-6</v>
      </c>
      <c r="O53" s="32">
        <f t="shared" si="32"/>
        <v>-3.7585100255070308E-9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-3.6648089860795451E-2</v>
      </c>
      <c r="K54" s="32">
        <f t="shared" si="28"/>
        <v>-2.5653662902556815E-2</v>
      </c>
      <c r="L54" s="32">
        <f t="shared" si="29"/>
        <v>-4.3116111240327215E-3</v>
      </c>
      <c r="M54" s="32">
        <f t="shared" si="30"/>
        <v>-7.2465248161617923E-4</v>
      </c>
      <c r="N54" s="32">
        <f t="shared" si="31"/>
        <v>-5.7821663786343482E-7</v>
      </c>
      <c r="O54" s="32">
        <f t="shared" si="32"/>
        <v>-4.6137215946109006E-10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-4.702789495307954E-2</v>
      </c>
      <c r="K55" s="32">
        <f t="shared" si="28"/>
        <v>-3.291952646715568E-2</v>
      </c>
      <c r="L55" s="32">
        <f t="shared" si="29"/>
        <v>-5.5327848133348524E-3</v>
      </c>
      <c r="M55" s="32">
        <f t="shared" si="30"/>
        <v>-9.2989514357718825E-4</v>
      </c>
      <c r="N55" s="32">
        <f t="shared" si="31"/>
        <v>-7.4198440925167047E-7</v>
      </c>
      <c r="O55" s="32">
        <f t="shared" si="32"/>
        <v>-5.9204617571685536E-10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-5.0894102020119635E-3</v>
      </c>
      <c r="K56" s="32">
        <f t="shared" si="28"/>
        <v>-3.5625871414083745E-3</v>
      </c>
      <c r="L56" s="32">
        <f t="shared" si="29"/>
        <v>-5.9876402085650522E-4</v>
      </c>
      <c r="M56" s="32">
        <f t="shared" si="30"/>
        <v>-1.0063426898535279E-4</v>
      </c>
      <c r="N56" s="32">
        <f t="shared" si="31"/>
        <v>-8.0298363895447751E-8</v>
      </c>
      <c r="O56" s="32">
        <f t="shared" si="32"/>
        <v>-6.4071884352081111E-11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-8.795873851098504E-4</v>
      </c>
      <c r="K57" s="32">
        <f t="shared" si="28"/>
        <v>-6.1571116957689529E-4</v>
      </c>
      <c r="L57" s="32">
        <f t="shared" si="29"/>
        <v>-1.0348257627078873E-4</v>
      </c>
      <c r="M57" s="32">
        <f t="shared" si="30"/>
        <v>-1.7392316593831458E-5</v>
      </c>
      <c r="N57" s="32">
        <f t="shared" si="31"/>
        <v>-1.3877723571873738E-8</v>
      </c>
      <c r="O57" s="32">
        <f t="shared" si="32"/>
        <v>-1.1073350148515949E-11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5">
      <c r="A64" s="26" t="s">
        <v>145</v>
      </c>
      <c r="B64" s="26" t="s">
        <v>224</v>
      </c>
      <c r="D64" s="23" t="str">
        <f>IF(Z64="","UC-UP_"&amp;A33,"\I: DISABLED")</f>
        <v>UC-UP_R-WH_Att_SOL_X0</v>
      </c>
      <c r="E64" s="23" t="str">
        <f t="shared" ref="E64:E69" si="35">A64</f>
        <v>RSDSOL</v>
      </c>
      <c r="F64" s="23" t="str">
        <f t="shared" ref="F64:F69" si="36">H64</f>
        <v>RSDWH_Att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-4.068611198158812E-2</v>
      </c>
      <c r="K64" s="34">
        <f t="shared" si="38"/>
        <v>-5.2891945576064567E-2</v>
      </c>
      <c r="L64" s="34">
        <f t="shared" si="38"/>
        <v>-0.19638409148773747</v>
      </c>
      <c r="M64" s="34">
        <f t="shared" si="38"/>
        <v>-0.5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252</v>
      </c>
      <c r="Z64" s="84"/>
    </row>
    <row r="65" spans="1:26" ht="15">
      <c r="A65" s="23" t="s">
        <v>203</v>
      </c>
      <c r="B65" s="26" t="s">
        <v>224</v>
      </c>
      <c r="D65" s="23" t="str">
        <f>IF(Z65="","UC-UP_"&amp;A28,"\I: DISABLED")</f>
        <v>UC-UP_R-WH_Att_GAS_X0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/>
    </row>
    <row r="66" spans="1:26" s="23" customFormat="1" ht="15">
      <c r="A66" s="23" t="s">
        <v>203</v>
      </c>
      <c r="B66" s="23" t="s">
        <v>223</v>
      </c>
      <c r="C66" s="26"/>
      <c r="D66" s="23" t="str">
        <f>IF(Z66="","UC-UP_"&amp;A13,"\I: DISABLED")</f>
        <v>UC-UP_R-SH_Att_GAS_X0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/>
    </row>
    <row r="67" spans="1:26" s="23" customFormat="1" ht="1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-8.7412224607626654E-2</v>
      </c>
      <c r="K67" s="89">
        <f t="shared" si="41"/>
        <v>-0.11363589198991467</v>
      </c>
      <c r="L67" s="89">
        <f t="shared" si="41"/>
        <v>-0.34861745602097827</v>
      </c>
      <c r="M67" s="89">
        <f t="shared" si="41"/>
        <v>-0.34861745602097827</v>
      </c>
      <c r="N67" s="89">
        <f t="shared" si="41"/>
        <v>-0.34861745602097827</v>
      </c>
      <c r="O67" s="89">
        <f t="shared" si="41"/>
        <v>-0.34861745602097827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.75" thickBot="1">
      <c r="A68" s="23" t="s">
        <v>140</v>
      </c>
      <c r="B68" s="23" t="s">
        <v>223</v>
      </c>
      <c r="C68" s="26"/>
      <c r="D68" s="23" t="str">
        <f>IF(Z68="","UC-UP_"&amp;A6,"\I: DISABLED")</f>
        <v>UC-UP_R-SH_Att_COA_X0</v>
      </c>
      <c r="E68" s="23" t="str">
        <f t="shared" si="35"/>
        <v>RSDCOA</v>
      </c>
      <c r="F68" s="23" t="str">
        <f t="shared" si="36"/>
        <v>RSDSH_Att</v>
      </c>
      <c r="H68" s="23" t="str">
        <f t="shared" si="37"/>
        <v>RSDSH_Att</v>
      </c>
      <c r="I68" s="24">
        <v>1</v>
      </c>
      <c r="J68" s="34">
        <f t="shared" ref="J68:O71" si="42">IF(L6="","",-L6)</f>
        <v>-0.13892009941892514</v>
      </c>
      <c r="K68" s="34">
        <f t="shared" si="42"/>
        <v>-0.13892009941892514</v>
      </c>
      <c r="L68" s="34">
        <f t="shared" si="42"/>
        <v>-0.13892009941892514</v>
      </c>
      <c r="M68" s="34">
        <f t="shared" si="42"/>
        <v>-0.13892009941892514</v>
      </c>
      <c r="N68" s="34">
        <f t="shared" si="42"/>
        <v>-0.13892009941892514</v>
      </c>
      <c r="O68" s="34">
        <f t="shared" si="42"/>
        <v>-0.13892009941892514</v>
      </c>
      <c r="P68" s="24">
        <v>0</v>
      </c>
      <c r="Q68" s="24">
        <v>5</v>
      </c>
      <c r="R68" s="23" t="s">
        <v>238</v>
      </c>
      <c r="Z68" s="84"/>
    </row>
    <row r="69" spans="1:26" s="23" customFormat="1" ht="1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-1.5958216759240262E-2</v>
      </c>
      <c r="K71" s="34">
        <f t="shared" si="42"/>
        <v>-2.0745681787012343E-2</v>
      </c>
      <c r="L71" s="34">
        <f t="shared" si="42"/>
        <v>-7.7027264277451768E-2</v>
      </c>
      <c r="M71" s="34">
        <f t="shared" si="42"/>
        <v>-0.285996840353679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-4.2091955324899483E-2</v>
      </c>
      <c r="K72" s="34">
        <f t="shared" si="46"/>
        <v>-5.471954192236933E-2</v>
      </c>
      <c r="L72" s="34">
        <f t="shared" si="46"/>
        <v>-0.20316982878982284</v>
      </c>
      <c r="M72" s="34">
        <f t="shared" si="46"/>
        <v>-0.75435535240859697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-0.39265989205745444</v>
      </c>
      <c r="K73" s="34">
        <f t="shared" si="46"/>
        <v>-0.51045785967469082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-6.806073831290585E-2</v>
      </c>
      <c r="K74" s="34">
        <f t="shared" si="47"/>
        <v>-8.8478959806777599E-2</v>
      </c>
      <c r="L74" s="34">
        <f t="shared" si="47"/>
        <v>-0.32851618423537887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-8.7337519198576297E-2</v>
      </c>
      <c r="K75" s="34">
        <f t="shared" si="47"/>
        <v>-0.11353877495814919</v>
      </c>
      <c r="L75" s="34">
        <f t="shared" si="47"/>
        <v>-0.42156152370536104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-9.4517618037365057E-3</v>
      </c>
      <c r="K76" s="34">
        <f t="shared" si="47"/>
        <v>-1.2287290344857458E-2</v>
      </c>
      <c r="L76" s="34">
        <f t="shared" si="47"/>
        <v>-4.5621848940131618E-2</v>
      </c>
      <c r="M76" s="34">
        <f t="shared" si="47"/>
        <v>-0.16939073158528289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-1.6335194294897224E-3</v>
      </c>
      <c r="K77" s="34">
        <f t="shared" si="47"/>
        <v>-2.1235752583366393E-3</v>
      </c>
      <c r="L77" s="34">
        <f t="shared" si="47"/>
        <v>-7.8846862839358611E-3</v>
      </c>
      <c r="M77" s="34">
        <f t="shared" si="47"/>
        <v>-2.9275288244213979E-2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.7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5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tabSelected="1" topLeftCell="A35" zoomScale="60" zoomScaleNormal="60" workbookViewId="0">
      <selection activeCell="A80" sqref="A80:XFD80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4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402</v>
      </c>
      <c r="AA3" s="130"/>
      <c r="AB3" s="130"/>
      <c r="AC3" s="130"/>
      <c r="AD3" s="130"/>
      <c r="AE3" s="130"/>
      <c r="AF3" s="130"/>
    </row>
    <row r="4" spans="1:32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5.1486389023641818E-2</v>
      </c>
      <c r="F6" s="46">
        <f>IF($D6=0,"",MAX($D6*(1-$S$4)^($F$5-$D$5),S6))</f>
        <v>3.604047231654927E-2</v>
      </c>
      <c r="G6" s="46">
        <f>IF($D6=0,"",MAX($D6*(1-$S$4)^($G$5-$D$5),S6))</f>
        <v>6.0573221822424325E-3</v>
      </c>
      <c r="H6" s="46">
        <f>IF($D6=0,"",MAX($D6*(1-$S$4)^($H$5-$D$5),S6))</f>
        <v>1.0180541391694852E-3</v>
      </c>
      <c r="I6" s="46">
        <f>IF($D6=0,"",MAX($D6*(1-$S$4)^($I$5-$D$5),S6))</f>
        <v>8.1232846977997608E-7</v>
      </c>
      <c r="J6" s="46">
        <f>IF($D6=0,"",MAX($D6*(1-$S$4)^($J$5-$D$5),S6))</f>
        <v>6.4817529581815417E-10</v>
      </c>
      <c r="K6" s="23"/>
      <c r="L6" s="47">
        <f>IF($D6=0,"",MIN($D6*(1+$S$4)^($L$5-$D$5),T6))</f>
        <v>7.7965103378657613E-2</v>
      </c>
      <c r="M6" s="47">
        <f>IF($D6=0,"",MIN($D6*(1+$S$4)^($M$5-$D$5),T6))</f>
        <v>7.7965103378657613E-2</v>
      </c>
      <c r="N6" s="47">
        <f>IF($D6=0,"",MIN($D6*(1+$S$4)^($N$5-$D$5),T6))</f>
        <v>7.7965103378657613E-2</v>
      </c>
      <c r="O6" s="47">
        <f>IF($D6=0,"",MIN($D6*(1+$S$4)^($O$5-$D$5),T6))</f>
        <v>7.7965103378657613E-2</v>
      </c>
      <c r="P6" s="47">
        <f>IF($D6=0,"",MIN($D6*(1+$S$4)^($P$5-$D$5),T6))</f>
        <v>7.7965103378657613E-2</v>
      </c>
      <c r="Q6" s="47">
        <f>IF($D6=0,"",MIN($D6*(1+$S$4)^($Q$5-$D$5),T6))</f>
        <v>7.7965103378657613E-2</v>
      </c>
      <c r="S6" s="81">
        <v>0</v>
      </c>
      <c r="T6" s="81">
        <f>D6*Z14</f>
        <v>7.7965103378657613E-2</v>
      </c>
    </row>
    <row r="7" spans="1:32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2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4"/>
        <v>2.0081675736019582E-2</v>
      </c>
      <c r="F9" s="46">
        <f t="shared" si="5"/>
        <v>1.4057173015213706E-2</v>
      </c>
      <c r="G9" s="46">
        <f t="shared" si="0"/>
        <v>2.3625890686669667E-3</v>
      </c>
      <c r="H9" s="46">
        <f t="shared" si="1"/>
        <v>3.970803447708569E-4</v>
      </c>
      <c r="I9" s="46">
        <f t="shared" si="2"/>
        <v>3.168394061150376E-7</v>
      </c>
      <c r="J9" s="46">
        <f t="shared" si="3"/>
        <v>2.5281334266308277E-10</v>
      </c>
      <c r="K9" s="23"/>
      <c r="L9" s="47">
        <f t="shared" si="6"/>
        <v>3.7294540652607802E-2</v>
      </c>
      <c r="M9" s="47">
        <f t="shared" si="7"/>
        <v>4.8482902848390144E-2</v>
      </c>
      <c r="N9" s="47">
        <f t="shared" si="8"/>
        <v>0.18001362447287328</v>
      </c>
      <c r="O9" s="47">
        <f t="shared" si="9"/>
        <v>0.66837798671406545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4"/>
        <v>1.6576531144517629E-2</v>
      </c>
      <c r="F10" s="46">
        <f t="shared" si="5"/>
        <v>1.1603571801162341E-2</v>
      </c>
      <c r="G10" s="46">
        <f t="shared" si="0"/>
        <v>1.9502123126213537E-3</v>
      </c>
      <c r="H10" s="46">
        <f t="shared" si="1"/>
        <v>3.2777218338227079E-4</v>
      </c>
      <c r="I10" s="46">
        <f t="shared" si="2"/>
        <v>2.6153685341387831E-7</v>
      </c>
      <c r="J10" s="46">
        <f t="shared" si="3"/>
        <v>2.0868618254239661E-10</v>
      </c>
      <c r="K10" s="23"/>
      <c r="L10" s="47">
        <f t="shared" si="6"/>
        <v>3.0784986411247033E-2</v>
      </c>
      <c r="M10" s="47">
        <f t="shared" si="7"/>
        <v>4.0020482334621146E-2</v>
      </c>
      <c r="N10" s="47">
        <f t="shared" si="8"/>
        <v>0.14859324947468494</v>
      </c>
      <c r="O10" s="47">
        <f t="shared" si="9"/>
        <v>0.23680758777882333</v>
      </c>
      <c r="P10" s="47">
        <f t="shared" si="10"/>
        <v>0.23680758777882333</v>
      </c>
      <c r="Q10" s="47">
        <f t="shared" si="12"/>
        <v>0.23680758777882333</v>
      </c>
      <c r="S10" s="81">
        <v>0</v>
      </c>
      <c r="T10" s="81">
        <f>D10*$Z$13</f>
        <v>0.23680758777882333</v>
      </c>
      <c r="Y10" s="76" t="s">
        <v>262</v>
      </c>
      <c r="Z10" s="83">
        <v>6.2E-2</v>
      </c>
    </row>
    <row r="11" spans="1:32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4"/>
        <v>1.8719900061055537E-2</v>
      </c>
      <c r="F11" s="46">
        <f t="shared" si="5"/>
        <v>1.3103930042738876E-2</v>
      </c>
      <c r="G11" s="46">
        <f t="shared" si="0"/>
        <v>2.2023775222831219E-3</v>
      </c>
      <c r="H11" s="46">
        <f t="shared" si="1"/>
        <v>3.7015359017012416E-4</v>
      </c>
      <c r="I11" s="46">
        <f t="shared" si="2"/>
        <v>2.9535393837871642E-7</v>
      </c>
      <c r="J11" s="46">
        <f t="shared" si="3"/>
        <v>2.3566960103162988E-10</v>
      </c>
      <c r="K11" s="23"/>
      <c r="L11" s="47">
        <f t="shared" si="6"/>
        <v>3.4765528684817429E-2</v>
      </c>
      <c r="M11" s="47">
        <f t="shared" si="7"/>
        <v>4.5195187290262666E-2</v>
      </c>
      <c r="N11" s="47">
        <f t="shared" si="8"/>
        <v>0.16780656674563502</v>
      </c>
      <c r="O11" s="47">
        <f t="shared" si="9"/>
        <v>0.62305403586687069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4"/>
        <v>0.44020058892238723</v>
      </c>
      <c r="F12" s="46">
        <f t="shared" si="5"/>
        <v>0.30814041224567107</v>
      </c>
      <c r="G12" s="46">
        <f t="shared" si="0"/>
        <v>5.178915908612991E-2</v>
      </c>
      <c r="H12" s="46">
        <f t="shared" si="1"/>
        <v>8.7042039676058502E-3</v>
      </c>
      <c r="I12" s="46">
        <f t="shared" si="2"/>
        <v>6.9452816089193598E-6</v>
      </c>
      <c r="J12" s="46">
        <f t="shared" si="3"/>
        <v>5.5417975965079992E-9</v>
      </c>
      <c r="K12" s="23"/>
      <c r="L12" s="47">
        <f t="shared" si="6"/>
        <v>0.81751537942729069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33" t="s">
        <v>399</v>
      </c>
      <c r="Z12" s="133"/>
    </row>
    <row r="13" spans="1:32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4"/>
        <v>7.8924103630542988E-2</v>
      </c>
      <c r="F13" s="46">
        <f t="shared" si="5"/>
        <v>5.5246872541380089E-2</v>
      </c>
      <c r="G13" s="46">
        <f t="shared" si="0"/>
        <v>9.2853418680297461E-3</v>
      </c>
      <c r="H13" s="46">
        <f t="shared" si="1"/>
        <v>1.5605874077597589E-3</v>
      </c>
      <c r="I13" s="46">
        <f t="shared" si="2"/>
        <v>1.2452280602066651E-6</v>
      </c>
      <c r="J13" s="46">
        <f t="shared" si="3"/>
        <v>9.9359568981268908E-10</v>
      </c>
      <c r="K13" s="23"/>
      <c r="L13" s="47">
        <f t="shared" si="6"/>
        <v>0.14657333531386557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398</v>
      </c>
      <c r="Z13" s="109">
        <v>10</v>
      </c>
    </row>
    <row r="14" spans="1:32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4"/>
        <v>6.123226495593484E-2</v>
      </c>
      <c r="F14" s="46">
        <f t="shared" si="5"/>
        <v>4.2862585469154384E-2</v>
      </c>
      <c r="G14" s="46">
        <f t="shared" si="0"/>
        <v>7.2039147398007741E-3</v>
      </c>
      <c r="H14" s="46">
        <f t="shared" si="1"/>
        <v>1.2107619503183157E-3</v>
      </c>
      <c r="I14" s="46">
        <f t="shared" si="2"/>
        <v>9.6609439962814975E-7</v>
      </c>
      <c r="J14" s="46">
        <f t="shared" si="3"/>
        <v>7.708686160376081E-10</v>
      </c>
      <c r="K14" s="23"/>
      <c r="L14" s="47">
        <f t="shared" si="6"/>
        <v>0.11371706348959329</v>
      </c>
      <c r="M14" s="47">
        <f t="shared" si="7"/>
        <v>0.14783218253647129</v>
      </c>
      <c r="N14" s="47">
        <f t="shared" si="8"/>
        <v>0.54889054550514049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1.06</v>
      </c>
    </row>
    <row r="15" spans="1:32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4"/>
        <v>7.7264845110440822E-2</v>
      </c>
      <c r="F15" s="46">
        <f t="shared" si="5"/>
        <v>5.4085391577308572E-2</v>
      </c>
      <c r="G15" s="46">
        <f t="shared" si="0"/>
        <v>9.0901317623982483E-3</v>
      </c>
      <c r="H15" s="46">
        <f t="shared" si="1"/>
        <v>1.527778445306273E-3</v>
      </c>
      <c r="I15" s="46">
        <f t="shared" si="2"/>
        <v>1.219049045516296E-6</v>
      </c>
      <c r="J15" s="46">
        <f t="shared" si="3"/>
        <v>9.7270686069685884E-10</v>
      </c>
      <c r="K15" s="23"/>
      <c r="L15" s="47">
        <f t="shared" si="6"/>
        <v>0.14349185520510441</v>
      </c>
      <c r="M15" s="47">
        <f t="shared" si="7"/>
        <v>0.18653941176663574</v>
      </c>
      <c r="N15" s="47">
        <f t="shared" si="8"/>
        <v>0.69260777813069507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33" t="s">
        <v>400</v>
      </c>
      <c r="Z15" s="133"/>
    </row>
    <row r="16" spans="1:32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4"/>
        <v>1.093180853469637E-2</v>
      </c>
      <c r="F16" s="46">
        <f t="shared" si="5"/>
        <v>7.6522659742874581E-3</v>
      </c>
      <c r="G16" s="46">
        <f t="shared" si="0"/>
        <v>1.2861163422984924E-3</v>
      </c>
      <c r="H16" s="46">
        <f t="shared" si="1"/>
        <v>2.1615757365010756E-4</v>
      </c>
      <c r="I16" s="46">
        <f t="shared" si="2"/>
        <v>1.7247702678935038E-7</v>
      </c>
      <c r="J16" s="46">
        <f t="shared" si="3"/>
        <v>1.3762332851796183E-10</v>
      </c>
      <c r="K16" s="23"/>
      <c r="L16" s="47">
        <f t="shared" si="6"/>
        <v>2.030193013586469E-2</v>
      </c>
      <c r="M16" s="47">
        <f t="shared" si="7"/>
        <v>2.6392509176624099E-2</v>
      </c>
      <c r="N16" s="47">
        <f t="shared" si="8"/>
        <v>9.7993539097162949E-2</v>
      </c>
      <c r="O16" s="47">
        <f t="shared" si="9"/>
        <v>0.36384315112002924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4"/>
        <v>1.8467379912038093E-3</v>
      </c>
      <c r="F17" s="46">
        <f t="shared" si="5"/>
        <v>1.2927165938426664E-3</v>
      </c>
      <c r="G17" s="46">
        <f t="shared" si="0"/>
        <v>2.1726687792713686E-4</v>
      </c>
      <c r="H17" s="46">
        <f t="shared" si="1"/>
        <v>3.6516044173213875E-5</v>
      </c>
      <c r="I17" s="46">
        <f t="shared" si="2"/>
        <v>2.9136979208044409E-8</v>
      </c>
      <c r="J17" s="46">
        <f t="shared" si="3"/>
        <v>2.3249056040762599E-11</v>
      </c>
      <c r="K17" s="23"/>
      <c r="L17" s="47">
        <f t="shared" si="6"/>
        <v>3.4296562693785036E-3</v>
      </c>
      <c r="M17" s="47">
        <f t="shared" si="7"/>
        <v>4.4585531501920546E-3</v>
      </c>
      <c r="N17" s="47">
        <f t="shared" si="8"/>
        <v>1.6554295747942593E-2</v>
      </c>
      <c r="O17" s="47">
        <f t="shared" si="9"/>
        <v>6.1464941311408491E-2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32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8.2782338924058622E-3</v>
      </c>
      <c r="F21" s="46">
        <f>IF($D21=0,"",MAX($D21*(1-$S$4)^($F$5-$D$5),S21))</f>
        <v>5.7947637246841032E-3</v>
      </c>
      <c r="G21" s="46">
        <f>IF($D21=0,"",MAX($D21*(1-$S$4)^($G$5-$D$5),S21))</f>
        <v>9.7392593920765669E-4</v>
      </c>
      <c r="H21" s="46">
        <f>IF($D21=0,"",MAX($D21*(1-$S$4)^($H$5-$D$5),S21))</f>
        <v>1.636877326026308E-4</v>
      </c>
      <c r="I21" s="46">
        <f>IF($D21=0,"",MAX($D21*(1-$S$4)^($I$5-$D$5),S21))</f>
        <v>1.3061015149481406E-7</v>
      </c>
      <c r="J21" s="46">
        <f>IF($D21=0,"",MAX($D21*(1-$S$4)^($J$5-$D$5),S21))</f>
        <v>1.0421679989245634E-10</v>
      </c>
      <c r="K21" s="23"/>
      <c r="L21" s="47">
        <f>IF($D21=0,"",MIN($D21*(1+$S$4)^($L$5-$D$5),T21))</f>
        <v>1.253561132278602E-2</v>
      </c>
      <c r="M21" s="47">
        <f>IF($D21=0,"",MIN($D21*(1+$S$4)^($M$5-$D$5),T21))</f>
        <v>1.253561132278602E-2</v>
      </c>
      <c r="N21" s="47">
        <f>IF($D21=0,"",MIN($D21*(1+$S$4)^($N$5-$D$5),T21))</f>
        <v>1.253561132278602E-2</v>
      </c>
      <c r="O21" s="47">
        <f>IF($D21=0,"",MIN($D21*(1+$S$4)^($O$5-$D$5),T21))</f>
        <v>1.253561132278602E-2</v>
      </c>
      <c r="P21" s="47">
        <f>IF($D21=0,"",MIN($D21*(1+$S$4)^($P$5-$D$5),T21))</f>
        <v>1.253561132278602E-2</v>
      </c>
      <c r="Q21" s="47">
        <f>IF($D21=0,"",MIN($D21*(1+$S$4)^($Q$5-$D$5),T21))</f>
        <v>1.253561132278602E-2</v>
      </c>
      <c r="S21" s="81">
        <v>0</v>
      </c>
      <c r="T21" s="111">
        <f>D21*Z14</f>
        <v>1.253561132278602E-2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3">IF($D22=0,"",MAX($D22*(1-$S$4)^($E$5-$D$5),S22))</f>
        <v>4.0973201029448246E-6</v>
      </c>
      <c r="F22" s="46">
        <f t="shared" ref="F22:F33" si="14">IF($D22=0,"",MAX($D22*(1-$S$4)^($F$5-$D$5),S22))</f>
        <v>2.8681240720613771E-6</v>
      </c>
      <c r="G22" s="46">
        <f t="shared" ref="G22:G33" si="15">IF($D22=0,"",MAX($D22*(1-$S$4)^($G$5-$D$5),S22))</f>
        <v>4.8204561279135543E-7</v>
      </c>
      <c r="H22" s="46">
        <f t="shared" ref="H22:H33" si="16">IF($D22=0,"",MAX($D22*(1-$S$4)^($H$5-$D$5),S22))</f>
        <v>8.1017406141843072E-8</v>
      </c>
      <c r="I22" s="46">
        <f t="shared" ref="I22:I33" si="17">IF($D22=0,"",MAX($D22*(1-$S$4)^($I$5-$D$5),S22))</f>
        <v>6.4645624456117198E-11</v>
      </c>
      <c r="J22" s="46">
        <f t="shared" ref="J22:J33" si="18">IF($D22=0,"",MAX($D22*(1-$S$4)^($J$5-$D$5),S22))</f>
        <v>5.1582208815779149E-14</v>
      </c>
      <c r="K22" s="23"/>
      <c r="L22" s="47">
        <f t="shared" ref="L22:L33" si="19">IF($D22=0,"",MIN($D22*(1+$S$4)^($L$5-$D$5),T22))</f>
        <v>7.6093087626118174E-6</v>
      </c>
      <c r="M22" s="47">
        <f t="shared" ref="M22:M33" si="20">IF($D22=0,"",MIN($D22*(1+$S$4)^($M$5-$D$5),T22))</f>
        <v>9.8921013913953638E-6</v>
      </c>
      <c r="N22" s="47">
        <f t="shared" ref="N22:N33" si="21">IF($D22=0,"",MIN($D22*(1+$S$4)^($N$5-$D$5),T22))</f>
        <v>3.6728680019153602E-5</v>
      </c>
      <c r="O22" s="47">
        <f t="shared" ref="O22:O33" si="22">IF($D22=0,"",MIN($D22*(1+$S$4)^($O$5-$D$5),T22))</f>
        <v>1.3637101790351598E-4</v>
      </c>
      <c r="P22" s="47">
        <f t="shared" ref="P22:P33" si="23">IF($D22=0,"",MIN($D22*(1+$S$4)^($P$5-$D$5),T22))</f>
        <v>2.5917262551999446E-2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3"/>
        <v>4.641184649376348E-6</v>
      </c>
      <c r="F23" s="46">
        <f t="shared" si="14"/>
        <v>3.2488292545634435E-6</v>
      </c>
      <c r="G23" s="46">
        <f t="shared" si="15"/>
        <v>5.4603073281447769E-7</v>
      </c>
      <c r="H23" s="46">
        <f t="shared" si="16"/>
        <v>9.1771385264129227E-8</v>
      </c>
      <c r="I23" s="46">
        <f t="shared" si="17"/>
        <v>7.3226468114961347E-11</v>
      </c>
      <c r="J23" s="46">
        <f t="shared" si="18"/>
        <v>5.8429058438625826E-14</v>
      </c>
      <c r="K23" s="23"/>
      <c r="L23" s="47">
        <f t="shared" si="19"/>
        <v>8.6193429202703607E-6</v>
      </c>
      <c r="M23" s="47">
        <f t="shared" si="20"/>
        <v>1.1205145796351471E-5</v>
      </c>
      <c r="N23" s="47">
        <f t="shared" si="21"/>
        <v>4.160392198164728E-5</v>
      </c>
      <c r="O23" s="47">
        <f t="shared" si="22"/>
        <v>1.5447245004331764E-4</v>
      </c>
      <c r="P23" s="47">
        <f t="shared" si="23"/>
        <v>2.9357433172903385E-2</v>
      </c>
      <c r="Q23" s="47">
        <f t="shared" si="24"/>
        <v>0.9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3"/>
        <v>1.8176100465555727E-2</v>
      </c>
      <c r="F24" s="46">
        <f t="shared" si="14"/>
        <v>1.2723270325889009E-2</v>
      </c>
      <c r="G24" s="46">
        <f t="shared" si="15"/>
        <v>2.1384000436721643E-3</v>
      </c>
      <c r="H24" s="46">
        <f t="shared" si="16"/>
        <v>3.5940089533998055E-4</v>
      </c>
      <c r="I24" s="46">
        <f t="shared" si="17"/>
        <v>2.8677411948567872E-7</v>
      </c>
      <c r="J24" s="46">
        <f t="shared" si="18"/>
        <v>2.2882356909264444E-10</v>
      </c>
      <c r="K24" s="23"/>
      <c r="L24" s="47">
        <f t="shared" si="19"/>
        <v>3.3755615150317782E-2</v>
      </c>
      <c r="M24" s="47">
        <f t="shared" si="20"/>
        <v>4.3882299695413116E-2</v>
      </c>
      <c r="N24" s="47">
        <f t="shared" si="21"/>
        <v>0.16293190700809029</v>
      </c>
      <c r="O24" s="47">
        <f t="shared" si="22"/>
        <v>0.60495476548754867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3"/>
        <v>1.5146091957655485E-2</v>
      </c>
      <c r="F25" s="46">
        <f t="shared" si="14"/>
        <v>1.0602264370358839E-2</v>
      </c>
      <c r="G25" s="46">
        <f t="shared" si="15"/>
        <v>1.7819225727262094E-3</v>
      </c>
      <c r="H25" s="46">
        <f t="shared" si="16"/>
        <v>2.994877267980939E-4</v>
      </c>
      <c r="I25" s="46">
        <f t="shared" si="17"/>
        <v>2.3896804449539942E-7</v>
      </c>
      <c r="J25" s="46">
        <f t="shared" si="18"/>
        <v>1.9067801842996477E-10</v>
      </c>
      <c r="K25" s="23"/>
      <c r="L25" s="47">
        <f t="shared" si="19"/>
        <v>2.8128456492788761E-2</v>
      </c>
      <c r="M25" s="47">
        <f t="shared" si="20"/>
        <v>3.6566993440625389E-2</v>
      </c>
      <c r="N25" s="47">
        <f t="shared" si="21"/>
        <v>0.13577068695550129</v>
      </c>
      <c r="O25" s="47">
        <f t="shared" si="22"/>
        <v>0.21637274225222125</v>
      </c>
      <c r="P25" s="47">
        <f t="shared" si="23"/>
        <v>0.21637274225222125</v>
      </c>
      <c r="Q25" s="47">
        <f t="shared" si="24"/>
        <v>0.21637274225222125</v>
      </c>
      <c r="S25" s="81">
        <v>0</v>
      </c>
      <c r="T25" s="81">
        <f>D25*$Z$13</f>
        <v>0.21637274225222125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3"/>
        <v>4.8123999777883189E-2</v>
      </c>
      <c r="F26" s="46">
        <f t="shared" si="14"/>
        <v>3.368679984451823E-2</v>
      </c>
      <c r="G26" s="46">
        <f t="shared" si="15"/>
        <v>5.6617404498681759E-3</v>
      </c>
      <c r="H26" s="46">
        <f t="shared" si="16"/>
        <v>9.5156871740934403E-4</v>
      </c>
      <c r="I26" s="46">
        <f t="shared" si="17"/>
        <v>7.5927824500003372E-7</v>
      </c>
      <c r="J26" s="46">
        <f t="shared" si="18"/>
        <v>6.0584531919026098E-10</v>
      </c>
      <c r="K26" s="23"/>
      <c r="L26" s="47">
        <f t="shared" si="19"/>
        <v>8.9373142444640216E-2</v>
      </c>
      <c r="M26" s="47">
        <f t="shared" si="20"/>
        <v>0.11618508517803229</v>
      </c>
      <c r="N26" s="47">
        <f t="shared" si="21"/>
        <v>0.43138708831007155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3"/>
        <v>0.47468902251992667</v>
      </c>
      <c r="F27" s="46">
        <f t="shared" si="14"/>
        <v>0.33228231576394868</v>
      </c>
      <c r="G27" s="46">
        <f t="shared" si="15"/>
        <v>5.5846688810446826E-2</v>
      </c>
      <c r="H27" s="46">
        <f t="shared" si="16"/>
        <v>9.3861529883717942E-3</v>
      </c>
      <c r="I27" s="46">
        <f t="shared" si="17"/>
        <v>7.4894241875828785E-6</v>
      </c>
      <c r="J27" s="46">
        <f t="shared" si="18"/>
        <v>5.9759812919138859E-9</v>
      </c>
      <c r="K27" s="23"/>
      <c r="L27" s="47">
        <f t="shared" si="19"/>
        <v>0.88156532753700678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3"/>
        <v>9.3609299664293086E-2</v>
      </c>
      <c r="F28" s="46">
        <f t="shared" si="14"/>
        <v>6.5526509765005153E-2</v>
      </c>
      <c r="G28" s="46">
        <f t="shared" si="15"/>
        <v>1.1013040496204411E-2</v>
      </c>
      <c r="H28" s="46">
        <f t="shared" si="16"/>
        <v>1.8509617161970747E-3</v>
      </c>
      <c r="I28" s="46">
        <f t="shared" si="17"/>
        <v>1.476924301654817E-6</v>
      </c>
      <c r="J28" s="46">
        <f t="shared" si="18"/>
        <v>1.1784713717905564E-9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3"/>
        <v>1.8522117812932844E-2</v>
      </c>
      <c r="F29" s="46">
        <f t="shared" si="14"/>
        <v>1.296548246905299E-2</v>
      </c>
      <c r="G29" s="46">
        <f t="shared" si="15"/>
        <v>2.1791086385737346E-3</v>
      </c>
      <c r="H29" s="46">
        <f t="shared" si="16"/>
        <v>3.6624278888508748E-4</v>
      </c>
      <c r="I29" s="46">
        <f t="shared" si="17"/>
        <v>2.9223342140298952E-7</v>
      </c>
      <c r="J29" s="46">
        <f t="shared" si="18"/>
        <v>2.3317966981649571E-10</v>
      </c>
      <c r="K29" s="23"/>
      <c r="L29" s="47">
        <f t="shared" si="19"/>
        <v>3.439821879544671E-2</v>
      </c>
      <c r="M29" s="47">
        <f t="shared" si="20"/>
        <v>4.471768443408073E-2</v>
      </c>
      <c r="N29" s="47">
        <f t="shared" si="21"/>
        <v>0.16603363206583141</v>
      </c>
      <c r="O29" s="47">
        <f t="shared" si="22"/>
        <v>0.61647125350618748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3"/>
        <v>2.2344338126672827E-2</v>
      </c>
      <c r="F30" s="46">
        <f t="shared" si="14"/>
        <v>1.5641036688670978E-2</v>
      </c>
      <c r="G30" s="46">
        <f t="shared" si="15"/>
        <v>2.6287890362649302E-3</v>
      </c>
      <c r="H30" s="46">
        <f t="shared" si="16"/>
        <v>4.4182057332504661E-4</v>
      </c>
      <c r="I30" s="46">
        <f t="shared" si="17"/>
        <v>3.5253864842515683E-7</v>
      </c>
      <c r="J30" s="46">
        <f t="shared" si="18"/>
        <v>2.8129857715340287E-10</v>
      </c>
      <c r="K30" s="23"/>
      <c r="L30" s="47">
        <f t="shared" si="19"/>
        <v>4.1496627949535257E-2</v>
      </c>
      <c r="M30" s="47">
        <f t="shared" si="20"/>
        <v>5.3945616334395832E-2</v>
      </c>
      <c r="N30" s="47">
        <f t="shared" si="21"/>
        <v>0.20029629725646839</v>
      </c>
      <c r="O30" s="47">
        <f t="shared" si="22"/>
        <v>0.74368613097245928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3"/>
        <v>4.9520267695977458E-3</v>
      </c>
      <c r="F31" s="46">
        <f t="shared" si="14"/>
        <v>3.4664187387184217E-3</v>
      </c>
      <c r="G31" s="46">
        <f t="shared" si="15"/>
        <v>5.8260099741640485E-4</v>
      </c>
      <c r="H31" s="46">
        <f t="shared" si="16"/>
        <v>9.7917749635775131E-5</v>
      </c>
      <c r="I31" s="46">
        <f t="shared" si="17"/>
        <v>7.8130791542006599E-8</v>
      </c>
      <c r="J31" s="46">
        <f t="shared" si="18"/>
        <v>6.2342329247629927E-11</v>
      </c>
      <c r="K31" s="23"/>
      <c r="L31" s="47">
        <f t="shared" si="19"/>
        <v>9.1966211435386708E-3</v>
      </c>
      <c r="M31" s="47">
        <f t="shared" si="20"/>
        <v>1.1955607486600274E-2</v>
      </c>
      <c r="N31" s="47">
        <f t="shared" si="21"/>
        <v>4.4390333705222773E-2</v>
      </c>
      <c r="O31" s="47">
        <f t="shared" si="22"/>
        <v>0.16481820172413281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3"/>
        <v>4.6928132581009738E-5</v>
      </c>
      <c r="F32" s="46">
        <f t="shared" si="14"/>
        <v>3.2849692806706809E-5</v>
      </c>
      <c r="G32" s="46">
        <f t="shared" si="15"/>
        <v>5.5210478700232116E-6</v>
      </c>
      <c r="H32" s="46">
        <f t="shared" si="16"/>
        <v>9.2792251551480077E-7</v>
      </c>
      <c r="I32" s="46">
        <f t="shared" si="17"/>
        <v>7.4041040461506889E-10</v>
      </c>
      <c r="J32" s="46">
        <f t="shared" si="18"/>
        <v>5.9079024174568139E-13</v>
      </c>
      <c r="K32" s="23"/>
      <c r="L32" s="47">
        <f t="shared" si="19"/>
        <v>8.7152246221875227E-5</v>
      </c>
      <c r="M32" s="47">
        <f t="shared" si="20"/>
        <v>1.1329792008843781E-4</v>
      </c>
      <c r="N32" s="47">
        <f t="shared" si="21"/>
        <v>4.2066724643396352E-4</v>
      </c>
      <c r="O32" s="47">
        <f t="shared" si="22"/>
        <v>1.5619080393020563E-3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3"/>
        <v>1.8447440502416052E-2</v>
      </c>
      <c r="F33" s="46">
        <f t="shared" si="14"/>
        <v>1.2913208351691236E-2</v>
      </c>
      <c r="G33" s="46">
        <f t="shared" si="15"/>
        <v>2.1703229276687449E-3</v>
      </c>
      <c r="H33" s="46">
        <f t="shared" si="16"/>
        <v>3.6476617445328584E-4</v>
      </c>
      <c r="I33" s="46">
        <f t="shared" si="17"/>
        <v>2.9105519728337737E-7</v>
      </c>
      <c r="J33" s="46">
        <f t="shared" si="18"/>
        <v>2.3223953808939211E-10</v>
      </c>
      <c r="K33" s="23"/>
      <c r="L33" s="47">
        <f t="shared" si="19"/>
        <v>3.4259532361629812E-2</v>
      </c>
      <c r="M33" s="47">
        <f t="shared" si="20"/>
        <v>4.453739207011876E-2</v>
      </c>
      <c r="N33" s="47">
        <f t="shared" si="21"/>
        <v>0.16536421913890612</v>
      </c>
      <c r="O33" s="47">
        <f t="shared" si="22"/>
        <v>0.5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-5.1486389023641818E-2</v>
      </c>
      <c r="K46" s="32">
        <f t="shared" ref="K46:K58" si="29">IF(F6="","",-F6)</f>
        <v>-3.604047231654927E-2</v>
      </c>
      <c r="L46" s="32">
        <f t="shared" ref="L46:L58" si="30">IF(G6="","",-G6)</f>
        <v>-6.0573221822424325E-3</v>
      </c>
      <c r="M46" s="32">
        <f t="shared" ref="M46:M58" si="31">IF(H6="","",-H6)</f>
        <v>-1.0180541391694852E-3</v>
      </c>
      <c r="N46" s="32">
        <f t="shared" ref="N46:N58" si="32">IF(I6="","",-I6)</f>
        <v>-8.1232846977997608E-7</v>
      </c>
      <c r="O46" s="32">
        <f t="shared" ref="O46:O58" si="33">IF(J6="","",-J6)</f>
        <v>-6.4817529581815417E-10</v>
      </c>
      <c r="P46" s="24">
        <v>0</v>
      </c>
      <c r="Q46" s="24">
        <v>5</v>
      </c>
      <c r="R46" s="23" t="s">
        <v>329</v>
      </c>
      <c r="Z46" s="84" t="s">
        <v>265</v>
      </c>
    </row>
    <row r="47" spans="1:26" s="23" customFormat="1" ht="15.7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330</v>
      </c>
      <c r="Z47" s="84" t="s">
        <v>265</v>
      </c>
    </row>
    <row r="48" spans="1:26" s="23" customFormat="1" ht="15.7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331</v>
      </c>
      <c r="Z48" s="84" t="s">
        <v>265</v>
      </c>
    </row>
    <row r="49" spans="1:26" s="23" customFormat="1" ht="15.7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-2.0081675736019582E-2</v>
      </c>
      <c r="K49" s="32">
        <f t="shared" si="29"/>
        <v>-1.4057173015213706E-2</v>
      </c>
      <c r="L49" s="32">
        <f t="shared" si="30"/>
        <v>-2.3625890686669667E-3</v>
      </c>
      <c r="M49" s="32">
        <f t="shared" si="31"/>
        <v>-3.970803447708569E-4</v>
      </c>
      <c r="N49" s="32">
        <f t="shared" si="32"/>
        <v>-3.168394061150376E-7</v>
      </c>
      <c r="O49" s="32">
        <f t="shared" si="33"/>
        <v>-2.5281334266308277E-10</v>
      </c>
      <c r="P49" s="24">
        <v>0</v>
      </c>
      <c r="Q49" s="24">
        <v>5</v>
      </c>
      <c r="R49" s="23" t="s">
        <v>332</v>
      </c>
      <c r="Z49" s="84" t="s">
        <v>265</v>
      </c>
    </row>
    <row r="50" spans="1:26" s="23" customFormat="1" ht="15.7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-3.5296431205573166E-2</v>
      </c>
      <c r="K50" s="86">
        <f t="shared" ref="K50:O50" si="35">MAX(IF(IF(F10="",0,F10)+IF(F11="",0,F11)=0,"",IF(F10="",0,-F10)+IF(F11="",0,-F11)),-$T$10)</f>
        <v>-2.470750184390122E-2</v>
      </c>
      <c r="L50" s="86">
        <f t="shared" si="35"/>
        <v>-4.1525898349044753E-3</v>
      </c>
      <c r="M50" s="86">
        <f t="shared" si="35"/>
        <v>-6.9792577355239495E-4</v>
      </c>
      <c r="N50" s="86">
        <f t="shared" si="35"/>
        <v>-5.5689079179259474E-7</v>
      </c>
      <c r="O50" s="86">
        <f t="shared" si="35"/>
        <v>-4.4435578357402649E-10</v>
      </c>
      <c r="P50" s="24">
        <v>0</v>
      </c>
      <c r="Q50" s="24">
        <v>5</v>
      </c>
      <c r="R50" s="23" t="s">
        <v>333</v>
      </c>
      <c r="Z50" s="84" t="s">
        <v>265</v>
      </c>
    </row>
    <row r="51" spans="1:26" s="23" customFormat="1" ht="15.7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-1.8719900061055537E-2</v>
      </c>
      <c r="K51" s="32">
        <f t="shared" si="29"/>
        <v>-1.3103930042738876E-2</v>
      </c>
      <c r="L51" s="32">
        <f t="shared" si="30"/>
        <v>-2.2023775222831219E-3</v>
      </c>
      <c r="M51" s="32">
        <f t="shared" si="31"/>
        <v>-3.7015359017012416E-4</v>
      </c>
      <c r="N51" s="32">
        <f t="shared" si="32"/>
        <v>-2.9535393837871642E-7</v>
      </c>
      <c r="O51" s="32">
        <f t="shared" si="33"/>
        <v>-2.3566960103162988E-10</v>
      </c>
      <c r="P51" s="24">
        <v>0</v>
      </c>
      <c r="Q51" s="24">
        <v>5</v>
      </c>
      <c r="R51" s="23" t="s">
        <v>334</v>
      </c>
      <c r="Z51" s="84" t="s">
        <v>265</v>
      </c>
    </row>
    <row r="52" spans="1:26" s="23" customFormat="1" ht="15.7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-0.44020058892238723</v>
      </c>
      <c r="K52" s="32">
        <f t="shared" si="29"/>
        <v>-0.30814041224567107</v>
      </c>
      <c r="L52" s="32">
        <f t="shared" si="30"/>
        <v>-5.178915908612991E-2</v>
      </c>
      <c r="M52" s="32">
        <f t="shared" si="31"/>
        <v>-8.7042039676058502E-3</v>
      </c>
      <c r="N52" s="32">
        <f t="shared" si="32"/>
        <v>-6.9452816089193598E-6</v>
      </c>
      <c r="O52" s="32">
        <f t="shared" si="33"/>
        <v>-5.5417975965079992E-9</v>
      </c>
      <c r="P52" s="24">
        <v>0</v>
      </c>
      <c r="Q52" s="24">
        <v>5</v>
      </c>
      <c r="R52" s="23" t="s">
        <v>335</v>
      </c>
      <c r="Z52" s="84" t="s">
        <v>265</v>
      </c>
    </row>
    <row r="53" spans="1:26" s="23" customFormat="1" ht="15.7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-7.8924103630542988E-2</v>
      </c>
      <c r="K53" s="32">
        <f t="shared" si="29"/>
        <v>-5.5246872541380089E-2</v>
      </c>
      <c r="L53" s="32">
        <f t="shared" si="30"/>
        <v>-9.2853418680297461E-3</v>
      </c>
      <c r="M53" s="32">
        <f t="shared" si="31"/>
        <v>-1.5605874077597589E-3</v>
      </c>
      <c r="N53" s="32">
        <f t="shared" si="32"/>
        <v>-1.2452280602066651E-6</v>
      </c>
      <c r="O53" s="32">
        <f t="shared" si="33"/>
        <v>-9.9359568981268908E-10</v>
      </c>
      <c r="P53" s="24">
        <v>0</v>
      </c>
      <c r="Q53" s="24">
        <v>5</v>
      </c>
      <c r="R53" s="23" t="s">
        <v>336</v>
      </c>
      <c r="Z53" s="84" t="s">
        <v>265</v>
      </c>
    </row>
    <row r="54" spans="1:26" s="23" customFormat="1" ht="15.7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-6.123226495593484E-2</v>
      </c>
      <c r="K54" s="32">
        <f t="shared" si="29"/>
        <v>-4.2862585469154384E-2</v>
      </c>
      <c r="L54" s="32">
        <f t="shared" si="30"/>
        <v>-7.2039147398007741E-3</v>
      </c>
      <c r="M54" s="32">
        <f t="shared" si="31"/>
        <v>-1.2107619503183157E-3</v>
      </c>
      <c r="N54" s="32">
        <f t="shared" si="32"/>
        <v>-9.6609439962814975E-7</v>
      </c>
      <c r="O54" s="32">
        <f t="shared" si="33"/>
        <v>-7.708686160376081E-10</v>
      </c>
      <c r="P54" s="24">
        <v>0</v>
      </c>
      <c r="Q54" s="24">
        <v>5</v>
      </c>
      <c r="R54" s="23" t="s">
        <v>337</v>
      </c>
      <c r="Z54" s="84" t="s">
        <v>265</v>
      </c>
    </row>
    <row r="55" spans="1:26" s="23" customFormat="1" ht="15.7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-7.7264845110440822E-2</v>
      </c>
      <c r="K55" s="32">
        <f t="shared" si="29"/>
        <v>-5.4085391577308572E-2</v>
      </c>
      <c r="L55" s="32">
        <f t="shared" si="30"/>
        <v>-9.0901317623982483E-3</v>
      </c>
      <c r="M55" s="32">
        <f t="shared" si="31"/>
        <v>-1.527778445306273E-3</v>
      </c>
      <c r="N55" s="32">
        <f t="shared" si="32"/>
        <v>-1.219049045516296E-6</v>
      </c>
      <c r="O55" s="32">
        <f t="shared" si="33"/>
        <v>-9.7270686069685884E-10</v>
      </c>
      <c r="P55" s="24">
        <v>0</v>
      </c>
      <c r="Q55" s="24">
        <v>5</v>
      </c>
      <c r="R55" s="23" t="s">
        <v>338</v>
      </c>
      <c r="Z55" s="84" t="s">
        <v>265</v>
      </c>
    </row>
    <row r="56" spans="1:26" s="23" customFormat="1" ht="15.7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-1.093180853469637E-2</v>
      </c>
      <c r="K56" s="32">
        <f t="shared" si="29"/>
        <v>-7.6522659742874581E-3</v>
      </c>
      <c r="L56" s="32">
        <f t="shared" si="30"/>
        <v>-1.2861163422984924E-3</v>
      </c>
      <c r="M56" s="32">
        <f t="shared" si="31"/>
        <v>-2.1615757365010756E-4</v>
      </c>
      <c r="N56" s="32">
        <f t="shared" si="32"/>
        <v>-1.7247702678935038E-7</v>
      </c>
      <c r="O56" s="32">
        <f t="shared" si="33"/>
        <v>-1.3762332851796183E-10</v>
      </c>
      <c r="P56" s="24">
        <v>0</v>
      </c>
      <c r="Q56" s="24">
        <v>5</v>
      </c>
      <c r="R56" s="23" t="s">
        <v>339</v>
      </c>
      <c r="Z56" s="84" t="s">
        <v>265</v>
      </c>
    </row>
    <row r="57" spans="1:26" s="23" customFormat="1" ht="15.7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-1.8467379912038093E-3</v>
      </c>
      <c r="K57" s="32">
        <f t="shared" si="29"/>
        <v>-1.2927165938426664E-3</v>
      </c>
      <c r="L57" s="32">
        <f t="shared" si="30"/>
        <v>-2.1726687792713686E-4</v>
      </c>
      <c r="M57" s="32">
        <f t="shared" si="31"/>
        <v>-3.6516044173213875E-5</v>
      </c>
      <c r="N57" s="32">
        <f t="shared" si="32"/>
        <v>-2.9136979208044409E-8</v>
      </c>
      <c r="O57" s="32">
        <f t="shared" si="33"/>
        <v>-2.3249056040762599E-11</v>
      </c>
      <c r="P57" s="24">
        <v>0</v>
      </c>
      <c r="Q57" s="24">
        <v>5</v>
      </c>
      <c r="R57" s="23" t="s">
        <v>340</v>
      </c>
      <c r="Z57" s="84" t="s">
        <v>265</v>
      </c>
    </row>
    <row r="58" spans="1:26" s="23" customFormat="1" ht="15.7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341</v>
      </c>
      <c r="Z58" s="84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.7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-8.2782338924058622E-3</v>
      </c>
      <c r="K60" s="33">
        <f t="shared" si="38"/>
        <v>-5.7947637246841032E-3</v>
      </c>
      <c r="L60" s="33">
        <f t="shared" si="38"/>
        <v>-9.7392593920765669E-4</v>
      </c>
      <c r="M60" s="33">
        <f t="shared" si="38"/>
        <v>-1.636877326026308E-4</v>
      </c>
      <c r="N60" s="33">
        <f t="shared" si="38"/>
        <v>-1.3061015149481406E-7</v>
      </c>
      <c r="O60" s="33">
        <f t="shared" si="38"/>
        <v>-1.0421679989245634E-10</v>
      </c>
      <c r="P60" s="24">
        <v>0</v>
      </c>
      <c r="Q60" s="24">
        <v>5</v>
      </c>
      <c r="R60" s="23" t="s">
        <v>342</v>
      </c>
      <c r="Z60" s="84" t="s">
        <v>265</v>
      </c>
    </row>
    <row r="61" spans="1:26" s="23" customFormat="1" ht="15.7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-4.0973201029448246E-6</v>
      </c>
      <c r="K61" s="80">
        <f t="shared" si="38"/>
        <v>-2.8681240720613771E-6</v>
      </c>
      <c r="L61" s="80">
        <f t="shared" si="38"/>
        <v>-4.8204561279135543E-7</v>
      </c>
      <c r="M61" s="80">
        <f t="shared" si="38"/>
        <v>-8.1017406141843072E-8</v>
      </c>
      <c r="N61" s="80">
        <f t="shared" si="38"/>
        <v>-6.4645624456117198E-11</v>
      </c>
      <c r="O61" s="80">
        <f t="shared" si="38"/>
        <v>-5.1582208815779149E-14</v>
      </c>
      <c r="P61" s="79">
        <v>0</v>
      </c>
      <c r="Q61" s="79">
        <v>5</v>
      </c>
      <c r="R61" s="79" t="s">
        <v>343</v>
      </c>
      <c r="Z61" s="84" t="s">
        <v>265</v>
      </c>
    </row>
    <row r="62" spans="1:26" s="23" customFormat="1" ht="1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-4.641184649376348E-6</v>
      </c>
      <c r="K62" s="80">
        <f t="shared" si="38"/>
        <v>-3.2488292545634435E-6</v>
      </c>
      <c r="L62" s="80">
        <f t="shared" si="38"/>
        <v>-5.4603073281447769E-7</v>
      </c>
      <c r="M62" s="80">
        <f t="shared" si="38"/>
        <v>-9.1771385264129227E-8</v>
      </c>
      <c r="N62" s="80">
        <f t="shared" si="38"/>
        <v>-7.3226468114961347E-11</v>
      </c>
      <c r="O62" s="80">
        <f t="shared" si="38"/>
        <v>-5.8429058438625826E-14</v>
      </c>
      <c r="P62" s="79">
        <v>0</v>
      </c>
      <c r="Q62" s="79">
        <v>5</v>
      </c>
      <c r="R62" s="79" t="s">
        <v>344</v>
      </c>
      <c r="Z62" s="84" t="s">
        <v>265</v>
      </c>
    </row>
    <row r="63" spans="1:26" s="23" customFormat="1" ht="1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-1.8176100465555727E-2</v>
      </c>
      <c r="K63" s="33">
        <f t="shared" si="38"/>
        <v>-1.2723270325889009E-2</v>
      </c>
      <c r="L63" s="33">
        <f t="shared" si="38"/>
        <v>-2.1384000436721643E-3</v>
      </c>
      <c r="M63" s="33">
        <f t="shared" si="38"/>
        <v>-3.5940089533998055E-4</v>
      </c>
      <c r="N63" s="33">
        <f t="shared" si="38"/>
        <v>-2.8677411948567872E-7</v>
      </c>
      <c r="O63" s="33">
        <f t="shared" si="38"/>
        <v>-2.2882356909264444E-10</v>
      </c>
      <c r="P63" s="24">
        <v>0</v>
      </c>
      <c r="Q63" s="24">
        <v>5</v>
      </c>
      <c r="R63" s="23" t="s">
        <v>345</v>
      </c>
      <c r="Z63" s="84" t="s">
        <v>265</v>
      </c>
    </row>
    <row r="64" spans="1:26" s="23" customFormat="1" ht="1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-6.3270091735538672E-2</v>
      </c>
      <c r="K64" s="87">
        <f t="shared" ref="K64:O64" si="39">MAX(IF(F25+F26="","",-F25-F26),-$T$25)</f>
        <v>-4.4289064214877071E-2</v>
      </c>
      <c r="L64" s="87">
        <f t="shared" si="39"/>
        <v>-7.4436630225943852E-3</v>
      </c>
      <c r="M64" s="87">
        <f t="shared" si="39"/>
        <v>-1.2510564442074379E-3</v>
      </c>
      <c r="N64" s="87">
        <f t="shared" si="39"/>
        <v>-9.9824628949543308E-7</v>
      </c>
      <c r="O64" s="87">
        <f t="shared" si="39"/>
        <v>-7.9652333762022572E-10</v>
      </c>
      <c r="P64" s="24">
        <v>0</v>
      </c>
      <c r="Q64" s="24">
        <v>5</v>
      </c>
      <c r="R64" s="23" t="s">
        <v>346</v>
      </c>
      <c r="Z64" s="84" t="s">
        <v>265</v>
      </c>
    </row>
    <row r="65" spans="1:26" s="23" customFormat="1" ht="1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-4.8123999777883189E-2</v>
      </c>
      <c r="K65" s="33">
        <f t="shared" si="40"/>
        <v>-3.368679984451823E-2</v>
      </c>
      <c r="L65" s="33">
        <f t="shared" si="40"/>
        <v>-5.6617404498681759E-3</v>
      </c>
      <c r="M65" s="33">
        <f t="shared" si="40"/>
        <v>-9.5156871740934403E-4</v>
      </c>
      <c r="N65" s="33">
        <f t="shared" si="40"/>
        <v>-7.5927824500003372E-7</v>
      </c>
      <c r="O65" s="33">
        <f t="shared" si="40"/>
        <v>-6.0584531919026098E-10</v>
      </c>
      <c r="P65" s="24">
        <v>0</v>
      </c>
      <c r="Q65" s="24">
        <v>5</v>
      </c>
      <c r="R65" s="23" t="s">
        <v>347</v>
      </c>
      <c r="Z65" s="84" t="s">
        <v>265</v>
      </c>
    </row>
    <row r="66" spans="1:26" s="23" customFormat="1" ht="1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-0.47468902251992667</v>
      </c>
      <c r="K66" s="33">
        <f t="shared" si="40"/>
        <v>-0.33228231576394868</v>
      </c>
      <c r="L66" s="33">
        <f t="shared" si="40"/>
        <v>-5.5846688810446826E-2</v>
      </c>
      <c r="M66" s="33">
        <f t="shared" si="40"/>
        <v>-9.3861529883717942E-3</v>
      </c>
      <c r="N66" s="33">
        <f t="shared" si="40"/>
        <v>-7.4894241875828785E-6</v>
      </c>
      <c r="O66" s="33">
        <f t="shared" si="40"/>
        <v>-5.9759812919138859E-9</v>
      </c>
      <c r="P66" s="24">
        <v>0</v>
      </c>
      <c r="Q66" s="24">
        <v>5</v>
      </c>
      <c r="R66" s="23" t="s">
        <v>348</v>
      </c>
      <c r="Z66" s="84" t="s">
        <v>265</v>
      </c>
    </row>
    <row r="67" spans="1:26" s="23" customFormat="1" ht="1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-9.3609299664293086E-2</v>
      </c>
      <c r="K67" s="33">
        <f t="shared" si="40"/>
        <v>-6.5526509765005153E-2</v>
      </c>
      <c r="L67" s="33">
        <f t="shared" si="40"/>
        <v>-1.1013040496204411E-2</v>
      </c>
      <c r="M67" s="33">
        <f t="shared" si="40"/>
        <v>-1.8509617161970747E-3</v>
      </c>
      <c r="N67" s="33">
        <f t="shared" si="40"/>
        <v>-1.476924301654817E-6</v>
      </c>
      <c r="O67" s="33">
        <f t="shared" si="40"/>
        <v>-1.1784713717905564E-9</v>
      </c>
      <c r="P67" s="24">
        <v>0</v>
      </c>
      <c r="Q67" s="24">
        <v>5</v>
      </c>
      <c r="R67" s="23" t="s">
        <v>349</v>
      </c>
      <c r="Z67" s="84" t="s">
        <v>265</v>
      </c>
    </row>
    <row r="68" spans="1:26" s="23" customFormat="1" ht="1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-1.8522117812932844E-2</v>
      </c>
      <c r="K68" s="33">
        <f t="shared" si="40"/>
        <v>-1.296548246905299E-2</v>
      </c>
      <c r="L68" s="33">
        <f t="shared" si="40"/>
        <v>-2.1791086385737346E-3</v>
      </c>
      <c r="M68" s="33">
        <f t="shared" si="40"/>
        <v>-3.6624278888508748E-4</v>
      </c>
      <c r="N68" s="33">
        <f t="shared" si="40"/>
        <v>-2.9223342140298952E-7</v>
      </c>
      <c r="O68" s="33">
        <f t="shared" si="40"/>
        <v>-2.3317966981649571E-10</v>
      </c>
      <c r="P68" s="24">
        <v>0</v>
      </c>
      <c r="Q68" s="24">
        <v>5</v>
      </c>
      <c r="R68" s="23" t="s">
        <v>350</v>
      </c>
      <c r="Z68" s="84" t="s">
        <v>265</v>
      </c>
    </row>
    <row r="69" spans="1:26" s="23" customFormat="1" ht="1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-2.2344338126672827E-2</v>
      </c>
      <c r="K69" s="33">
        <f t="shared" si="40"/>
        <v>-1.5641036688670978E-2</v>
      </c>
      <c r="L69" s="33">
        <f t="shared" si="40"/>
        <v>-2.6287890362649302E-3</v>
      </c>
      <c r="M69" s="33">
        <f t="shared" si="40"/>
        <v>-4.4182057332504661E-4</v>
      </c>
      <c r="N69" s="33">
        <f t="shared" si="40"/>
        <v>-3.5253864842515683E-7</v>
      </c>
      <c r="O69" s="33">
        <f t="shared" si="40"/>
        <v>-2.8129857715340287E-10</v>
      </c>
      <c r="P69" s="24">
        <v>0</v>
      </c>
      <c r="Q69" s="24">
        <v>5</v>
      </c>
      <c r="R69" s="23" t="s">
        <v>351</v>
      </c>
      <c r="Z69" s="84" t="s">
        <v>265</v>
      </c>
    </row>
    <row r="70" spans="1:26" s="23" customFormat="1" ht="1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-4.9520267695977458E-3</v>
      </c>
      <c r="K70" s="33">
        <f t="shared" si="40"/>
        <v>-3.4664187387184217E-3</v>
      </c>
      <c r="L70" s="33">
        <f t="shared" si="40"/>
        <v>-5.8260099741640485E-4</v>
      </c>
      <c r="M70" s="33">
        <f t="shared" si="40"/>
        <v>-9.7917749635775131E-5</v>
      </c>
      <c r="N70" s="33">
        <f t="shared" si="40"/>
        <v>-7.8130791542006599E-8</v>
      </c>
      <c r="O70" s="33">
        <f t="shared" si="40"/>
        <v>-6.2342329247629927E-11</v>
      </c>
      <c r="P70" s="25">
        <v>0</v>
      </c>
      <c r="Q70" s="25">
        <v>5</v>
      </c>
      <c r="R70" s="23" t="s">
        <v>352</v>
      </c>
      <c r="Z70" s="84" t="s">
        <v>265</v>
      </c>
    </row>
    <row r="71" spans="1:26" s="23" customFormat="1" ht="1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-4.6928132581009738E-5</v>
      </c>
      <c r="K71" s="33">
        <f t="shared" si="40"/>
        <v>-3.2849692806706809E-5</v>
      </c>
      <c r="L71" s="33">
        <f t="shared" si="40"/>
        <v>-5.5210478700232116E-6</v>
      </c>
      <c r="M71" s="33">
        <f t="shared" si="40"/>
        <v>-9.2792251551480077E-7</v>
      </c>
      <c r="N71" s="33">
        <f t="shared" si="40"/>
        <v>-7.4041040461506889E-10</v>
      </c>
      <c r="O71" s="33">
        <f t="shared" si="40"/>
        <v>-5.9079024174568139E-13</v>
      </c>
      <c r="P71" s="24">
        <v>0</v>
      </c>
      <c r="Q71" s="24">
        <v>5</v>
      </c>
      <c r="R71" s="23" t="s">
        <v>353</v>
      </c>
      <c r="Z71" s="84" t="s">
        <v>265</v>
      </c>
    </row>
    <row r="72" spans="1:26" s="23" customFormat="1" ht="1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-1.8447440502416052E-2</v>
      </c>
      <c r="K72" s="33">
        <f t="shared" si="40"/>
        <v>-1.2913208351691236E-2</v>
      </c>
      <c r="L72" s="33">
        <f t="shared" si="40"/>
        <v>-2.1703229276687449E-3</v>
      </c>
      <c r="M72" s="33">
        <f t="shared" si="40"/>
        <v>-3.6476617445328584E-4</v>
      </c>
      <c r="N72" s="33">
        <f t="shared" si="40"/>
        <v>-2.9105519728337737E-7</v>
      </c>
      <c r="O72" s="33">
        <f t="shared" si="40"/>
        <v>-2.3223953808939211E-10</v>
      </c>
      <c r="P72" s="25">
        <v>0</v>
      </c>
      <c r="Q72" s="25">
        <v>5</v>
      </c>
      <c r="R72" s="23" t="s">
        <v>354</v>
      </c>
      <c r="Z72" s="84" t="s">
        <v>265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5">
      <c r="A76" s="26" t="s">
        <v>145</v>
      </c>
      <c r="B76" s="26" t="s">
        <v>254</v>
      </c>
      <c r="D76" s="23" t="str">
        <f>IF(Z76="","UC-UP_"&amp;A33,"\I: DISABLED")</f>
        <v>UC-UP_R-WH_Det_SOL_X0</v>
      </c>
      <c r="E76" s="23" t="str">
        <f t="shared" ref="E76:E81" si="41">A76</f>
        <v>RSDSOL</v>
      </c>
      <c r="F76" s="23" t="str">
        <f t="shared" ref="F76:F81" si="42">H76</f>
        <v>RSDWH_Det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-3.4259532361629812E-2</v>
      </c>
      <c r="K76" s="34">
        <f t="shared" si="44"/>
        <v>-4.453739207011876E-2</v>
      </c>
      <c r="L76" s="34">
        <f t="shared" si="44"/>
        <v>-0.16536421913890612</v>
      </c>
      <c r="M76" s="34">
        <f t="shared" si="44"/>
        <v>-0.5</v>
      </c>
      <c r="N76" s="34">
        <f t="shared" si="44"/>
        <v>-0.5</v>
      </c>
      <c r="O76" s="34">
        <f t="shared" si="44"/>
        <v>-0.5</v>
      </c>
      <c r="P76" s="24">
        <v>0</v>
      </c>
      <c r="Q76" s="24">
        <v>5</v>
      </c>
      <c r="R76" s="23" t="s">
        <v>355</v>
      </c>
      <c r="Z76" s="84"/>
    </row>
    <row r="77" spans="1:26" ht="15">
      <c r="A77" s="23" t="s">
        <v>203</v>
      </c>
      <c r="B77" s="26" t="s">
        <v>254</v>
      </c>
      <c r="D77" s="23" t="str">
        <f>IF(Z77="","UC-UP_"&amp;A28,"\I: DISABLED")</f>
        <v>UC-UP_R-WH_Det_GAS_X0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356</v>
      </c>
      <c r="Z77" s="84"/>
    </row>
    <row r="78" spans="1:26" s="23" customFormat="1" ht="15">
      <c r="A78" s="23" t="s">
        <v>203</v>
      </c>
      <c r="B78" s="23" t="s">
        <v>253</v>
      </c>
      <c r="C78" s="26"/>
      <c r="D78" s="23" t="str">
        <f>IF(Z78="","UC-UP_"&amp;A13,"\I: DISABLED")</f>
        <v>UC-UP_R-SH_Det_GAS_X0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-0.14657333531386557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357</v>
      </c>
      <c r="Z78" s="84"/>
    </row>
    <row r="79" spans="1:26" s="23" customFormat="1" ht="1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-6.5550515096064466E-2</v>
      </c>
      <c r="K79" s="116">
        <f t="shared" si="47"/>
        <v>-8.5215669624883805E-2</v>
      </c>
      <c r="L79" s="116">
        <f t="shared" si="47"/>
        <v>-0.23680758777882333</v>
      </c>
      <c r="M79" s="116">
        <f t="shared" si="47"/>
        <v>-0.23680758777882333</v>
      </c>
      <c r="N79" s="116">
        <f t="shared" si="47"/>
        <v>-0.23680758777882333</v>
      </c>
      <c r="O79" s="116">
        <f t="shared" si="47"/>
        <v>-0.23680758777882333</v>
      </c>
      <c r="P79" s="24">
        <v>0</v>
      </c>
      <c r="Q79" s="24">
        <v>5</v>
      </c>
      <c r="R79" s="23" t="s">
        <v>362</v>
      </c>
      <c r="Z79" s="84" t="s">
        <v>265</v>
      </c>
    </row>
    <row r="80" spans="1:26" s="23" customFormat="1" ht="15">
      <c r="A80" s="23" t="s">
        <v>140</v>
      </c>
      <c r="B80" s="23" t="s">
        <v>253</v>
      </c>
      <c r="C80" s="26"/>
      <c r="D80" s="23" t="str">
        <f>IF(Z80="","UC-UP_"&amp;A6,"\I: DISABLED")</f>
        <v>UC-UP_R-SH_Det_COA_X0</v>
      </c>
      <c r="E80" s="23" t="str">
        <f t="shared" si="41"/>
        <v>RSDCOA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ref="J80:O80" si="48">IF(L6="","",-L6)</f>
        <v>-7.7965103378657613E-2</v>
      </c>
      <c r="K80" s="34">
        <f t="shared" si="48"/>
        <v>-7.7965103378657613E-2</v>
      </c>
      <c r="L80" s="34">
        <f t="shared" si="48"/>
        <v>-7.7965103378657613E-2</v>
      </c>
      <c r="M80" s="34">
        <f t="shared" si="48"/>
        <v>-7.7965103378657613E-2</v>
      </c>
      <c r="N80" s="34">
        <f t="shared" si="48"/>
        <v>-7.7965103378657613E-2</v>
      </c>
      <c r="O80" s="34">
        <f t="shared" si="48"/>
        <v>-7.7965103378657613E-2</v>
      </c>
      <c r="P80" s="24">
        <v>0</v>
      </c>
      <c r="Q80" s="24">
        <v>5</v>
      </c>
      <c r="R80" s="23" t="s">
        <v>358</v>
      </c>
      <c r="Z80" s="84"/>
    </row>
    <row r="81" spans="1:26" s="23" customFormat="1" ht="1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359</v>
      </c>
      <c r="Z81" s="84" t="s">
        <v>265</v>
      </c>
    </row>
    <row r="82" spans="1:26" s="23" customFormat="1" ht="1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360</v>
      </c>
      <c r="Z82" s="84" t="s">
        <v>265</v>
      </c>
    </row>
    <row r="83" spans="1:26" s="23" customFormat="1" ht="1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-3.7294540652607802E-2</v>
      </c>
      <c r="K83" s="34">
        <f t="shared" si="49"/>
        <v>-4.8482902848390144E-2</v>
      </c>
      <c r="L83" s="34">
        <f t="shared" si="49"/>
        <v>-0.18001362447287328</v>
      </c>
      <c r="M83" s="34">
        <f t="shared" si="49"/>
        <v>-0.66837798671406545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361</v>
      </c>
      <c r="Z83" s="84" t="s">
        <v>265</v>
      </c>
    </row>
    <row r="84" spans="1:26" s="23" customFormat="1" ht="1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-3.4765528684817429E-2</v>
      </c>
      <c r="K84" s="34">
        <f t="shared" si="53"/>
        <v>-4.5195187290262666E-2</v>
      </c>
      <c r="L84" s="34">
        <f t="shared" si="53"/>
        <v>-0.16780656674563502</v>
      </c>
      <c r="M84" s="34">
        <f t="shared" si="53"/>
        <v>-0.62305403586687069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363</v>
      </c>
      <c r="Z84" s="84" t="s">
        <v>265</v>
      </c>
    </row>
    <row r="85" spans="1:26" s="23" customFormat="1" ht="1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-0.81751537942729069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364</v>
      </c>
      <c r="Z85" s="84" t="s">
        <v>265</v>
      </c>
    </row>
    <row r="86" spans="1:26" ht="1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-0.11371706348959329</v>
      </c>
      <c r="K86" s="34">
        <f t="shared" si="54"/>
        <v>-0.14783218253647129</v>
      </c>
      <c r="L86" s="34">
        <f t="shared" si="54"/>
        <v>-0.54889054550514049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365</v>
      </c>
      <c r="Z86" s="84" t="s">
        <v>265</v>
      </c>
    </row>
    <row r="87" spans="1:26" ht="1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-0.14349185520510441</v>
      </c>
      <c r="K87" s="34">
        <f t="shared" si="54"/>
        <v>-0.18653941176663574</v>
      </c>
      <c r="L87" s="34">
        <f t="shared" si="54"/>
        <v>-0.69260777813069507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366</v>
      </c>
      <c r="Z87" s="84" t="s">
        <v>265</v>
      </c>
    </row>
    <row r="88" spans="1:26" ht="1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-2.030193013586469E-2</v>
      </c>
      <c r="K88" s="34">
        <f t="shared" si="54"/>
        <v>-2.6392509176624099E-2</v>
      </c>
      <c r="L88" s="34">
        <f t="shared" si="54"/>
        <v>-9.7993539097162949E-2</v>
      </c>
      <c r="M88" s="34">
        <f t="shared" si="54"/>
        <v>-0.36384315112002924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367</v>
      </c>
      <c r="Z88" s="84" t="s">
        <v>265</v>
      </c>
    </row>
    <row r="89" spans="1:26" ht="1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-3.4296562693785036E-3</v>
      </c>
      <c r="K89" s="34">
        <f t="shared" si="54"/>
        <v>-4.4585531501920546E-3</v>
      </c>
      <c r="L89" s="34">
        <f t="shared" si="54"/>
        <v>-1.6554295747942593E-2</v>
      </c>
      <c r="M89" s="34">
        <f t="shared" si="54"/>
        <v>-6.1464941311408491E-2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368</v>
      </c>
      <c r="Z89" s="84" t="s">
        <v>265</v>
      </c>
    </row>
    <row r="90" spans="1:26" ht="15.7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369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.7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-1.253561132278602E-2</v>
      </c>
      <c r="K92" s="34">
        <f t="shared" ref="K92:K98" si="57">IF(M21="","",-M21)</f>
        <v>-1.253561132278602E-2</v>
      </c>
      <c r="L92" s="34">
        <f t="shared" ref="L92:L98" si="58">IF(N21="","",-N21)</f>
        <v>-1.253561132278602E-2</v>
      </c>
      <c r="M92" s="34">
        <f t="shared" ref="M92:M98" si="59">IF(O21="","",-O21)</f>
        <v>-1.253561132278602E-2</v>
      </c>
      <c r="N92" s="34">
        <f t="shared" ref="N92:N98" si="60">IF(P21="","",-P21)</f>
        <v>-1.253561132278602E-2</v>
      </c>
      <c r="O92" s="34">
        <f t="shared" ref="O92:O98" si="61">IF(Q21="","",-Q21)</f>
        <v>-1.253561132278602E-2</v>
      </c>
      <c r="P92" s="24">
        <v>0</v>
      </c>
      <c r="Q92" s="24">
        <v>5</v>
      </c>
      <c r="R92" s="23" t="s">
        <v>370</v>
      </c>
      <c r="Z92" s="84" t="s">
        <v>265</v>
      </c>
    </row>
    <row r="93" spans="1:26" ht="15.7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-7.6093087626118174E-6</v>
      </c>
      <c r="K93" s="80">
        <f t="shared" si="57"/>
        <v>-9.8921013913953638E-6</v>
      </c>
      <c r="L93" s="80">
        <f t="shared" si="58"/>
        <v>-3.6728680019153602E-5</v>
      </c>
      <c r="M93" s="80">
        <f t="shared" si="59"/>
        <v>-1.3637101790351598E-4</v>
      </c>
      <c r="N93" s="80">
        <f t="shared" si="60"/>
        <v>-2.5917262551999446E-2</v>
      </c>
      <c r="O93" s="80">
        <f t="shared" si="61"/>
        <v>-0.9</v>
      </c>
      <c r="P93" s="79">
        <v>0</v>
      </c>
      <c r="Q93" s="79">
        <v>5</v>
      </c>
      <c r="R93" s="79" t="s">
        <v>371</v>
      </c>
      <c r="Z93" s="84" t="s">
        <v>265</v>
      </c>
    </row>
    <row r="94" spans="1:26" ht="15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-8.6193429202703607E-6</v>
      </c>
      <c r="K94" s="80">
        <f t="shared" si="57"/>
        <v>-1.1205145796351471E-5</v>
      </c>
      <c r="L94" s="80">
        <f t="shared" si="58"/>
        <v>-4.160392198164728E-5</v>
      </c>
      <c r="M94" s="80">
        <f t="shared" si="59"/>
        <v>-1.5447245004331764E-4</v>
      </c>
      <c r="N94" s="80">
        <f t="shared" si="60"/>
        <v>-2.9357433172903385E-2</v>
      </c>
      <c r="O94" s="80">
        <f t="shared" si="61"/>
        <v>-0.9</v>
      </c>
      <c r="P94" s="79">
        <v>0</v>
      </c>
      <c r="Q94" s="79">
        <v>5</v>
      </c>
      <c r="R94" s="79" t="s">
        <v>372</v>
      </c>
      <c r="Z94" s="84" t="s">
        <v>265</v>
      </c>
    </row>
    <row r="95" spans="1:26" ht="15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-3.3755615150317782E-2</v>
      </c>
      <c r="K95" s="34">
        <f t="shared" si="57"/>
        <v>-4.3882299695413116E-2</v>
      </c>
      <c r="L95" s="34">
        <f t="shared" si="58"/>
        <v>-0.16293190700809029</v>
      </c>
      <c r="M95" s="34">
        <f t="shared" si="59"/>
        <v>-0.60495476548754867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373</v>
      </c>
      <c r="Z95" s="84" t="s">
        <v>265</v>
      </c>
    </row>
    <row r="96" spans="1:26" ht="15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-0.11750159893742898</v>
      </c>
      <c r="K96" s="89">
        <f t="shared" ref="K96:O96" si="63">MAX(IF(M25+M26="","",-M25-M26),-$T$25)</f>
        <v>-0.15275207861865769</v>
      </c>
      <c r="L96" s="89">
        <f t="shared" si="63"/>
        <v>-0.21637274225222125</v>
      </c>
      <c r="M96" s="89">
        <f t="shared" si="63"/>
        <v>-0.21637274225222125</v>
      </c>
      <c r="N96" s="89">
        <f t="shared" si="63"/>
        <v>-0.21637274225222125</v>
      </c>
      <c r="O96" s="89">
        <f t="shared" si="63"/>
        <v>-0.21637274225222125</v>
      </c>
      <c r="P96" s="24">
        <v>0</v>
      </c>
      <c r="Q96" s="24">
        <v>5</v>
      </c>
      <c r="R96" s="23" t="s">
        <v>374</v>
      </c>
      <c r="Z96" s="84" t="s">
        <v>265</v>
      </c>
    </row>
    <row r="97" spans="1:26" ht="15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-8.9373142444640216E-2</v>
      </c>
      <c r="K97" s="34">
        <f t="shared" si="57"/>
        <v>-0.11618508517803229</v>
      </c>
      <c r="L97" s="34">
        <f t="shared" si="58"/>
        <v>-0.43138708831007155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375</v>
      </c>
      <c r="Z97" s="84" t="s">
        <v>265</v>
      </c>
    </row>
    <row r="98" spans="1:26" ht="15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-0.88156532753700678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376</v>
      </c>
      <c r="Z98" s="84" t="s">
        <v>265</v>
      </c>
    </row>
    <row r="99" spans="1:26" ht="1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-3.439821879544671E-2</v>
      </c>
      <c r="K99" s="34">
        <f t="shared" si="64"/>
        <v>-4.471768443408073E-2</v>
      </c>
      <c r="L99" s="34">
        <f t="shared" si="64"/>
        <v>-0.16603363206583141</v>
      </c>
      <c r="M99" s="34">
        <f t="shared" si="64"/>
        <v>-0.61647125350618748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377</v>
      </c>
      <c r="Z99" s="84" t="s">
        <v>265</v>
      </c>
    </row>
    <row r="100" spans="1:26" ht="1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-4.1496627949535257E-2</v>
      </c>
      <c r="K100" s="34">
        <f t="shared" si="64"/>
        <v>-5.3945616334395832E-2</v>
      </c>
      <c r="L100" s="34">
        <f t="shared" si="64"/>
        <v>-0.20029629725646839</v>
      </c>
      <c r="M100" s="34">
        <f t="shared" si="64"/>
        <v>-0.74368613097245928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378</v>
      </c>
      <c r="Z100" s="84" t="s">
        <v>265</v>
      </c>
    </row>
    <row r="101" spans="1:26" ht="1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-9.1966211435386708E-3</v>
      </c>
      <c r="K101" s="34">
        <f t="shared" si="64"/>
        <v>-1.1955607486600274E-2</v>
      </c>
      <c r="L101" s="34">
        <f t="shared" si="64"/>
        <v>-4.4390333705222773E-2</v>
      </c>
      <c r="M101" s="34">
        <f t="shared" si="64"/>
        <v>-0.16481820172413281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379</v>
      </c>
      <c r="Z101" s="84" t="s">
        <v>265</v>
      </c>
    </row>
    <row r="102" spans="1:26" ht="15.7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-8.7152246221875227E-5</v>
      </c>
      <c r="K102" s="59">
        <f t="shared" si="64"/>
        <v>-1.1329792008843781E-4</v>
      </c>
      <c r="L102" s="59">
        <f t="shared" si="64"/>
        <v>-4.2066724643396352E-4</v>
      </c>
      <c r="M102" s="59">
        <f t="shared" si="64"/>
        <v>-1.5619080393020563E-3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380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5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8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Regions</vt:lpstr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2021-04-20T09:40:51Z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197307765483856</vt:r8>
  </property>
</Properties>
</file>