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A720FFDF-8E6B-4EF3-824C-92A294B3B081}" xr6:coauthVersionLast="46" xr6:coauthVersionMax="46" xr10:uidLastSave="{00000000-0000-0000-0000-000000000000}"/>
  <bookViews>
    <workbookView xWindow="-3233" yWindow="8002" windowWidth="20716" windowHeight="13276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48" l="1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88" i="48"/>
  <c r="B80" i="48"/>
  <c r="B74" i="48"/>
  <c r="B66" i="48"/>
  <c r="B52" i="48"/>
  <c r="B60" i="48"/>
  <c r="B46" i="48"/>
  <c r="B32" i="48"/>
  <c r="B18" i="48"/>
  <c r="B10" i="48"/>
  <c r="B24" i="48"/>
  <c r="B3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1" i="48"/>
  <c r="B50" i="48"/>
  <c r="B49" i="48"/>
  <c r="B48" i="48"/>
  <c r="H88" i="48" l="1"/>
  <c r="D88" i="48"/>
  <c r="C88" i="48"/>
  <c r="H87" i="48"/>
  <c r="D87" i="48" s="1"/>
  <c r="C87" i="48"/>
  <c r="H86" i="48"/>
  <c r="D86" i="48"/>
  <c r="C86" i="48"/>
  <c r="H85" i="48"/>
  <c r="D85" i="48"/>
  <c r="C85" i="48"/>
  <c r="H84" i="48"/>
  <c r="D84" i="48"/>
  <c r="C84" i="48"/>
  <c r="H83" i="48"/>
  <c r="D83" i="48"/>
  <c r="C83" i="48"/>
  <c r="H82" i="48"/>
  <c r="D82" i="48"/>
  <c r="C82" i="48"/>
  <c r="H81" i="48"/>
  <c r="D81" i="48"/>
  <c r="C81" i="48"/>
  <c r="H80" i="48"/>
  <c r="D80" i="48"/>
  <c r="C80" i="48"/>
  <c r="H79" i="48"/>
  <c r="D79" i="48"/>
  <c r="C79" i="48"/>
  <c r="H78" i="48"/>
  <c r="D78" i="48"/>
  <c r="C78" i="48"/>
  <c r="H77" i="48"/>
  <c r="D77" i="48"/>
  <c r="C77" i="48"/>
  <c r="H76" i="48"/>
  <c r="D76" i="48"/>
  <c r="C76" i="48"/>
  <c r="H74" i="48"/>
  <c r="D74" i="48"/>
  <c r="C74" i="48"/>
  <c r="H73" i="48"/>
  <c r="D73" i="48"/>
  <c r="C73" i="48"/>
  <c r="H72" i="48"/>
  <c r="D72" i="48"/>
  <c r="C72" i="48"/>
  <c r="H71" i="48"/>
  <c r="D71" i="48"/>
  <c r="C71" i="48"/>
  <c r="H70" i="48"/>
  <c r="D70" i="48"/>
  <c r="C70" i="48"/>
  <c r="H69" i="48"/>
  <c r="D69" i="48"/>
  <c r="C69" i="48"/>
  <c r="H68" i="48"/>
  <c r="D68" i="48"/>
  <c r="C68" i="48"/>
  <c r="H67" i="48"/>
  <c r="D67" i="48"/>
  <c r="C67" i="48"/>
  <c r="H66" i="48"/>
  <c r="D66" i="48"/>
  <c r="C66" i="48"/>
  <c r="H65" i="48"/>
  <c r="D65" i="48"/>
  <c r="C65" i="48"/>
  <c r="H64" i="48"/>
  <c r="D64" i="48"/>
  <c r="C64" i="48"/>
  <c r="H63" i="48"/>
  <c r="D63" i="48"/>
  <c r="C63" i="48"/>
  <c r="H62" i="48"/>
  <c r="D62" i="48"/>
  <c r="C62" i="48"/>
  <c r="H60" i="48"/>
  <c r="D60" i="48"/>
  <c r="C60" i="48"/>
  <c r="H59" i="48"/>
  <c r="D59" i="48"/>
  <c r="C59" i="48"/>
  <c r="H58" i="48"/>
  <c r="D58" i="48"/>
  <c r="C58" i="48"/>
  <c r="H57" i="48"/>
  <c r="D57" i="48"/>
  <c r="C57" i="48"/>
  <c r="H56" i="48"/>
  <c r="D56" i="48"/>
  <c r="C56" i="48"/>
  <c r="H55" i="48"/>
  <c r="D55" i="48"/>
  <c r="C55" i="48"/>
  <c r="H54" i="48"/>
  <c r="D54" i="48"/>
  <c r="C54" i="48"/>
  <c r="H53" i="48"/>
  <c r="D53" i="48"/>
  <c r="C53" i="48"/>
  <c r="H52" i="48"/>
  <c r="D52" i="48"/>
  <c r="C52" i="48"/>
  <c r="H51" i="48"/>
  <c r="D51" i="48"/>
  <c r="C51" i="48"/>
  <c r="H50" i="48"/>
  <c r="D50" i="48"/>
  <c r="C50" i="48"/>
  <c r="H49" i="48"/>
  <c r="D49" i="48"/>
  <c r="C49" i="48"/>
  <c r="H48" i="48"/>
  <c r="D48" i="48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94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L3" i="46" a="1"/>
  <c r="L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U3" i="46" l="1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<sst xmlns="http://schemas.openxmlformats.org/spreadsheetml/2006/main" count="2883" uniqueCount="274">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</sst>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7">
        <v>44237</v>
      </c>
      <c r="B4" s="36" t="s">
        <v>258</v>
      </c>
      <c r="C4" s="36" t="s">
        <v>259</v>
      </c>
      <c r="D4" s="36"/>
      <c r="E4" s="36" t="s">
        <v>260</v>
      </c>
    </row>
    <row r="5" spans="1:5" s="36" customFormat="1" x14ac:dyDescent="0.2">
      <c r="A5" s="37">
        <v>44232</v>
      </c>
      <c r="B5" s="36" t="s">
        <v>255</v>
      </c>
      <c r="C5" s="36" t="s">
        <v>256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23" zoomScaleNormal="100" workbookViewId="0">
      <selection activeCell="A45" sqref="A45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5" t="str">
        <f t="shared" ref="B11:B17" si="1">"R-SH*"&amp;F11&amp;"_"&amp;G11&amp;"*"</f>
        <v>R-SH*Apt_KER*</v>
      </c>
      <c r="C11" s="35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"R-SH*"&amp;F38&amp;"_"&amp;G38&amp;"_N1"</f>
        <v>R-SH*Det_ELC_N1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206</v>
      </c>
      <c r="B52" s="32" t="str">
        <f>"R-SW*"&amp;F52&amp;"_"&amp;G52&amp;"_N1"</f>
        <v>R-SW*Apt_ELC_N1</v>
      </c>
      <c r="C52" s="32" t="str">
        <f t="shared" si="8"/>
        <v>RSDSH_Apt</v>
      </c>
      <c r="D52" s="32">
        <f>SUMIFS('BY-RSD-SH_AF'!$L$2:$L$100,'BY-RSD-SH_AF'!$C$2:$C$100,H52,'BY-RSD-SH_AF'!$A$2:$A$100,"BASE")</f>
        <v>1.35582728420454E-2</v>
      </c>
      <c r="F52" s="32" t="s">
        <v>109</v>
      </c>
      <c r="G52" s="32" t="s">
        <v>83</v>
      </c>
      <c r="H52" s="32" t="str">
        <f>"R-S*_"&amp;F52&amp;"_"&amp;G52&amp;"*X0"</f>
        <v>R-S*_Apt_ELC*X0</v>
      </c>
    </row>
    <row r="53" spans="1:8" ht="15" x14ac:dyDescent="0.25">
      <c r="A53" s="33" t="s">
        <v>206</v>
      </c>
      <c r="B53" s="35" t="str">
        <f t="shared" ref="B53:B59" si="10">"R-SW*"&amp;F53&amp;"_"&amp;G53&amp;"*"</f>
        <v>R-SW*Apt_KER*</v>
      </c>
      <c r="C53" s="35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2.4813655183930802E-2</v>
      </c>
      <c r="F60" s="32" t="s">
        <v>109</v>
      </c>
      <c r="G60" s="32" t="s">
        <v>83</v>
      </c>
      <c r="H60" s="32" t="str">
        <f>"R-S*_"&amp;F60&amp;"_"&amp;G60&amp;"*"&amp;"X1"</f>
        <v>R-S*_Apt_ELC*X1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206</v>
      </c>
      <c r="B66" s="32" t="str">
        <f>"R-SW*"&amp;F66&amp;"_"&amp;G66&amp;"_N1"</f>
        <v>R-SW*Att_ELC_N1</v>
      </c>
      <c r="C66" s="32" t="str">
        <f t="shared" si="12"/>
        <v>RSDSH_Att</v>
      </c>
      <c r="D66" s="32">
        <f>SUMIFS('BY-RSD-SH_AF'!$L$2:$L$100,'BY-RSD-SH_AF'!$C$2:$C$100,H66,'BY-RSD-SH_AF'!$A$2:$A$100,"BASE")</f>
        <v>3.19379469540736E-2</v>
      </c>
      <c r="F66" s="32" t="s">
        <v>105</v>
      </c>
      <c r="G66" s="32" t="s">
        <v>83</v>
      </c>
      <c r="H66" s="32" t="str">
        <f>"R-S*_"&amp;F66&amp;"_"&amp;G66&amp;"*X0"</f>
        <v>R-S*_Att_ELC*X0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206</v>
      </c>
      <c r="B80" s="32" t="str">
        <f>"R-SW*"&amp;F80&amp;"_"&amp;G80&amp;"_N1"</f>
        <v>R-SW*Det_ELC_N1</v>
      </c>
      <c r="C80" s="32" t="str">
        <f t="shared" si="16"/>
        <v>RSDSH_Det</v>
      </c>
      <c r="D80" s="32">
        <f>SUMIFS('BY-RSD-SH_AF'!$L$2:$L$100,'BY-RSD-SH_AF'!$C$2:$C$100,H80,'BY-RSD-SH_AF'!$A$2:$A$100,"BASE")</f>
        <v>5.1441804976465701E-2</v>
      </c>
      <c r="F80" s="32" t="s">
        <v>114</v>
      </c>
      <c r="G80" s="32" t="s">
        <v>83</v>
      </c>
      <c r="H80" s="32" t="str">
        <f>"R-S*_"&amp;F80&amp;"_"&amp;G80&amp;"*X0"</f>
        <v>R-S*_Det_ELC*X0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2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8" t="s">
        <v>1</v>
      </c>
      <c r="B172" s="38" t="str">
        <f t="shared" si="37"/>
        <v>R-SW_Det_SOL*</v>
      </c>
      <c r="C172" s="38" t="str">
        <f t="shared" si="38"/>
        <v>RSDWH_Det</v>
      </c>
      <c r="D172" s="38">
        <f>AVERAGEIFS('BY-RSD-WH_AF'!$L$2:$L$100,'BY-RSD-WH_AF'!$C$2:$C$100,H172,'BY-RSD-WH_AF'!$A$2:$A$100,"BASE")</f>
        <v>0.113051511576835</v>
      </c>
      <c r="F172" s="38" t="s">
        <v>114</v>
      </c>
      <c r="G172" s="38" t="s">
        <v>249</v>
      </c>
      <c r="H172" s="38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9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9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9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9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9" t="str">
        <f t="shared" si="42"/>
        <v>R-SH_Att_ELC*X1</v>
      </c>
    </row>
    <row r="180" spans="1:8" ht="15" x14ac:dyDescent="0.25">
      <c r="A180" s="40" t="s">
        <v>264</v>
      </c>
      <c r="B180" s="40" t="str">
        <f>"R-HC_"&amp;F180&amp;"_"&amp;G180&amp;"_HPN*"</f>
        <v>R-HC_Det_ELC_HPN*</v>
      </c>
      <c r="C180" s="40" t="str">
        <f>"RSDSC_"&amp;F180</f>
        <v>RSDSC_Det</v>
      </c>
      <c r="D180" s="40">
        <f>AVERAGEIFS('BY-RSD-SH_AF'!$L$2:$L$100,'BY-RSD-SH_AF'!$C$2:$C$100,H180,'BY-RSD-SH_AF'!$A$2:$A$100,"BASE")</f>
        <v>3.17870115673878E-2</v>
      </c>
      <c r="F180" s="40" t="s">
        <v>114</v>
      </c>
      <c r="G180" s="40" t="s">
        <v>83</v>
      </c>
      <c r="H180" s="41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40" t="s">
        <v>264</v>
      </c>
      <c r="B184" s="40" t="str">
        <f>"R-HC_"&amp;F184&amp;"_"&amp;G184&amp;"_HPN*"</f>
        <v>R-HC_Det_ELC_HPN*</v>
      </c>
      <c r="C184" s="40" t="str">
        <f>"RSDSH_"&amp;F184</f>
        <v>RSDSH_Det</v>
      </c>
      <c r="D184" s="40">
        <f>AVERAGEIFS('BY-RSD-SH_AF'!$L$2:$L$100,'BY-RSD-SH_AF'!$C$2:$C$100,H184,'BY-RSD-SH_AF'!$A$2:$A$100,"BASE")</f>
        <v>3.17870115673878E-2</v>
      </c>
      <c r="F184" s="40" t="s">
        <v>114</v>
      </c>
      <c r="G184" s="40" t="s">
        <v>83</v>
      </c>
      <c r="H184" s="40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114</v>
      </c>
      <c r="B50" s="40" t="s">
        <v>83</v>
      </c>
      <c r="C50" s="41" t="str">
        <f>"R-SH_"&amp;A50&amp;"_"&amp;B50&amp;"*X1"</f>
        <v>R-SH_Det_ELC*X1</v>
      </c>
      <c r="E50" s="40" t="s">
        <v>189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2021-02-21T15:12:51Z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947109401226043</vt:r8>
  </property>
</Properties>
</file>