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528FC2E-69DE-4F31-9DF6-8FFE7B3E0374}" xr6:coauthVersionLast="45" xr6:coauthVersionMax="46" xr10:uidLastSave="{00000000-0000-0000-0000-000000000000}"/>
  <bookViews>
    <workbookView xWindow="-120" yWindow="-16320" windowWidth="29040" windowHeight="15840" firstSheet="10" activeTab="14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13" i="52" l="1"/>
  <c r="F22" i="22" l="1"/>
  <c r="AD22" i="22"/>
  <c r="AD26" i="22"/>
  <c r="AD19" i="22"/>
  <c r="AD18" i="22"/>
  <c r="AD17" i="22"/>
  <c r="AD13" i="22"/>
  <c r="AD11" i="22"/>
  <c r="AD10" i="22"/>
  <c r="AD9" i="22"/>
  <c r="AE9" i="22" s="1"/>
  <c r="AA39" i="51" l="1"/>
  <c r="AE17" i="22" l="1"/>
  <c r="AE18" i="22"/>
  <c r="AE19" i="22"/>
  <c r="AE10" i="22"/>
  <c r="AE11" i="22"/>
  <c r="AE13" i="22"/>
  <c r="AA13" i="22"/>
  <c r="AA9" i="22"/>
  <c r="AD29" i="22"/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K22" i="22"/>
  <c r="J22" i="22"/>
  <c r="G22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E22" i="22" l="1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4" i="22"/>
  <c r="AA15" i="22"/>
  <c r="Y26" i="22" l="1"/>
  <c r="F30" i="22"/>
  <c r="I30" i="22"/>
  <c r="AA19" i="22"/>
  <c r="AA10" i="22"/>
  <c r="Y29" i="22" l="1"/>
  <c r="AE26" i="22"/>
  <c r="T30" i="22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<sst xmlns="http://schemas.openxmlformats.org/spreadsheetml/2006/main" count="68888" uniqueCount="1029">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</sst>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  <xf numFmtId="0" fontId="95" fillId="0" borderId="0"/>
  </cellStyleXfs>
  <cellXfs count="1146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6" fillId="47" borderId="190" xfId="19" applyFont="1" applyFill="1" applyBorder="1" applyAlignment="1">
      <alignment horizontal="center" vertical="center"/>
    </xf>
    <xf numFmtId="49" fontId="96" fillId="46" borderId="190" xfId="19" applyNumberFormat="1" applyFont="1" applyFill="1" applyBorder="1" applyAlignment="1">
      <alignment horizontal="left" vertical="center"/>
    </xf>
    <xf numFmtId="0" fontId="96" fillId="47" borderId="190" xfId="19" applyFont="1" applyFill="1" applyBorder="1" applyAlignment="1">
      <alignment horizontal="center" vertical="center"/>
    </xf>
    <xf numFmtId="49" fontId="96" fillId="46" borderId="190" xfId="19" applyNumberFormat="1" applyFont="1" applyFill="1" applyBorder="1" applyAlignment="1">
      <alignment horizontal="left" vertical="center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196852</xdr:colOff>
      <xdr:row>40</xdr:row>
      <xdr:rowOff>91016</xdr:rowOff>
    </xdr:from>
    <xdr:to>
      <xdr:col>27</xdr:col>
      <xdr:colOff>434976</xdr:colOff>
      <xdr:row>54</xdr:row>
      <xdr:rowOff>101599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9" t="s">
        <v>893</v>
      </c>
      <c r="B17" s="1089"/>
      <c r="C17" s="1089"/>
      <c r="D17" s="1089"/>
      <c r="E17" s="1089"/>
      <c r="F17" s="1089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90" t="s">
        <v>656</v>
      </c>
      <c r="C20" s="1090"/>
      <c r="D20" s="1090"/>
      <c r="E20" s="1090"/>
      <c r="F20" s="1090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91" t="s">
        <v>1</v>
      </c>
      <c r="C21" s="1091"/>
      <c r="D21" s="1091"/>
      <c r="E21" s="1091"/>
      <c r="F21" s="1091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91" t="s">
        <v>658</v>
      </c>
      <c r="C22" s="1091"/>
      <c r="D22" s="1091"/>
      <c r="E22" s="1091"/>
      <c r="F22" s="1091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92"/>
      <c r="B25" s="1092"/>
      <c r="C25" s="1092"/>
      <c r="D25" s="1092"/>
      <c r="E25" s="1092"/>
      <c r="F25" s="1092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8"/>
      <c r="B26" s="1088"/>
      <c r="C26" s="1088"/>
      <c r="D26" s="1088"/>
      <c r="E26" s="1088"/>
      <c r="F26" s="1088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93" t="s">
        <v>4</v>
      </c>
      <c r="C2" s="1094"/>
      <c r="D2" s="1094"/>
      <c r="E2" s="1095"/>
      <c r="G2" s="1093" t="s">
        <v>5</v>
      </c>
      <c r="H2" s="1095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6" t="s">
        <v>681</v>
      </c>
      <c r="C20" s="1097"/>
      <c r="D20" s="1097"/>
      <c r="E20" s="1098"/>
      <c r="G20" s="1093" t="s">
        <v>14</v>
      </c>
      <c r="H20" s="1095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93" t="s">
        <v>689</v>
      </c>
      <c r="C38" s="1094"/>
      <c r="D38" s="1094"/>
      <c r="E38" s="1095"/>
      <c r="G38" s="1099" t="s">
        <v>683</v>
      </c>
      <c r="H38" s="1100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101" t="s">
        <v>27</v>
      </c>
      <c r="B1" s="1102"/>
      <c r="C1" s="1102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103" t="s">
        <v>29</v>
      </c>
      <c r="B7" s="1104"/>
      <c r="C7" s="1105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103" t="s">
        <v>30</v>
      </c>
      <c r="B28" s="1104"/>
      <c r="C28" s="1105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103" t="s">
        <v>43</v>
      </c>
      <c r="B35" s="1104"/>
      <c r="C35" s="1105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103" t="s">
        <v>51</v>
      </c>
      <c r="B39" s="1104"/>
      <c r="C39" s="1105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103" t="s">
        <v>70</v>
      </c>
      <c r="B49" s="1104"/>
      <c r="C49" s="1105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103" t="s">
        <v>72</v>
      </c>
      <c r="B62" s="1104"/>
      <c r="C62" s="1105"/>
    </row>
    <row r="63" spans="1:3">
      <c r="A63" s="1103" t="s">
        <v>73</v>
      </c>
      <c r="B63" s="1104"/>
      <c r="C63" s="1105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103" t="s">
        <v>80</v>
      </c>
      <c r="B70" s="1104"/>
      <c r="C70" s="1105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103" t="s">
        <v>533</v>
      </c>
      <c r="B76" s="1104"/>
      <c r="C76" s="1105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103" t="s">
        <v>876</v>
      </c>
      <c r="B84" s="1104"/>
      <c r="C84" s="1105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90" zoomScaleNormal="90" workbookViewId="0">
      <selection activeCell="M33" sqref="M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6" t="s">
        <v>806</v>
      </c>
      <c r="G1" s="1107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3" t="s">
        <v>790</v>
      </c>
      <c r="G2" s="1114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5" t="s">
        <v>540</v>
      </c>
      <c r="G3" s="1116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7" t="s">
        <v>213</v>
      </c>
      <c r="G4" s="1118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9" t="s">
        <v>548</v>
      </c>
      <c r="G5" s="1120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1014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1015</v>
      </c>
      <c r="AO6" s="81">
        <v>0.33</v>
      </c>
      <c r="AP6" s="81"/>
      <c r="AQ6" s="81" t="s">
        <v>693</v>
      </c>
      <c r="AR6" s="81">
        <v>2.0499999999999998</v>
      </c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2" t="s">
        <v>224</v>
      </c>
      <c r="J7" s="1110"/>
      <c r="K7" s="1111"/>
      <c r="L7" s="1112" t="s">
        <v>225</v>
      </c>
      <c r="M7" s="1110"/>
      <c r="N7" s="1111"/>
      <c r="O7" s="1112" t="s">
        <v>226</v>
      </c>
      <c r="P7" s="1110"/>
      <c r="Q7" s="1110"/>
      <c r="R7" s="1108" t="s">
        <v>227</v>
      </c>
      <c r="S7" s="1110" t="s">
        <v>805</v>
      </c>
      <c r="T7" s="1110"/>
      <c r="U7" s="1110"/>
      <c r="V7" s="1110"/>
      <c r="W7" s="1110"/>
      <c r="X7" s="1111"/>
      <c r="Y7" s="1121" t="s">
        <v>873</v>
      </c>
      <c r="Z7" s="1121" t="s">
        <v>550</v>
      </c>
      <c r="AA7" s="1123" t="s">
        <v>938</v>
      </c>
      <c r="AB7" s="81"/>
      <c r="AC7" s="81"/>
      <c r="AD7" s="1121" t="s">
        <v>1011</v>
      </c>
      <c r="AE7" s="1123" t="s">
        <v>1012</v>
      </c>
      <c r="AF7" s="81"/>
      <c r="AG7" s="81"/>
      <c r="AH7" s="81"/>
      <c r="AI7" s="81" t="s">
        <v>879</v>
      </c>
      <c r="AK7" s="81"/>
      <c r="AL7" s="81"/>
      <c r="AM7" s="81"/>
      <c r="AN7" s="81" t="s">
        <v>1016</v>
      </c>
      <c r="AO7" s="81">
        <v>1.75</v>
      </c>
      <c r="AP7" s="81"/>
      <c r="AQ7" s="81" t="s">
        <v>1019</v>
      </c>
      <c r="AR7" s="81">
        <v>0.67</v>
      </c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9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22"/>
      <c r="Z8" s="1122"/>
      <c r="AA8" s="1124" t="s">
        <v>814</v>
      </c>
      <c r="AD8" s="1122"/>
      <c r="AE8" s="1124" t="s">
        <v>814</v>
      </c>
      <c r="AI8" s="1085" t="s">
        <v>1020</v>
      </c>
      <c r="AJ8" s="1084">
        <v>1.1516522859674401</v>
      </c>
      <c r="AN8" s="81" t="s">
        <v>1017</v>
      </c>
      <c r="AO8" s="81">
        <v>2.73</v>
      </c>
      <c r="AQ8" s="81" t="s">
        <v>942</v>
      </c>
      <c r="AR8" s="81">
        <v>0.04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D9" s="81">
        <f>AJ9+AJ20</f>
        <v>10.269075645345431</v>
      </c>
      <c r="AE9" s="428">
        <f>ABS(AD9-Y9)/AD9</f>
        <v>1.6658125144579621E-4</v>
      </c>
      <c r="AI9" s="1085" t="s">
        <v>1022</v>
      </c>
      <c r="AJ9" s="1084">
        <v>9.6599740335233797</v>
      </c>
      <c r="AN9" s="81" t="s">
        <v>1018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  <c r="AD10" s="81">
        <f>AJ14+AJ27</f>
        <v>8.1954076367650153</v>
      </c>
      <c r="AE10" s="428">
        <f t="shared" ref="AE10" si="1">ABS(AD10-Y10)/AD10</f>
        <v>8.404270302435603E-4</v>
      </c>
      <c r="AI10" s="1085" t="s">
        <v>457</v>
      </c>
      <c r="AJ10" s="1084">
        <v>4.4337733997372402</v>
      </c>
      <c r="AN10" s="81" t="s">
        <v>1015</v>
      </c>
      <c r="AO10" s="81">
        <v>7.0000000000000007E-2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2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81">
        <f>AJ13+AJ26+AR8</f>
        <v>2.1294859113248128</v>
      </c>
      <c r="AE11" s="428">
        <f>ABS(AD11-Y11)/AD11</f>
        <v>5.8539820222726101E-2</v>
      </c>
      <c r="AI11" s="1085" t="s">
        <v>1024</v>
      </c>
      <c r="AJ11" s="1084">
        <v>16.539193232500899</v>
      </c>
      <c r="AN11" s="81" t="s">
        <v>1016</v>
      </c>
      <c r="AO11" s="81">
        <v>0.49</v>
      </c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2"/>
        <v>0</v>
      </c>
      <c r="Z12" s="535">
        <f t="shared" si="0"/>
        <v>0</v>
      </c>
      <c r="AA12" s="428"/>
      <c r="AD12" s="55"/>
      <c r="AE12" s="428"/>
      <c r="AI12" s="1085" t="s">
        <v>1025</v>
      </c>
      <c r="AJ12" s="1084">
        <v>33.821000958649797</v>
      </c>
      <c r="AN12" s="81" t="s">
        <v>1017</v>
      </c>
      <c r="AO12" s="81">
        <v>0.56999999999999995</v>
      </c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2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81">
        <f>AJ12+AJ25</f>
        <v>43.727300517765926</v>
      </c>
      <c r="AE13" s="428">
        <f>ABS(AD13-Y13)/AD13</f>
        <v>0.10208480831967093</v>
      </c>
      <c r="AI13" s="1085" t="s">
        <v>1026</v>
      </c>
      <c r="AJ13" s="1084">
        <v>1.6238402306206099</v>
      </c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2"/>
        <v>0</v>
      </c>
      <c r="Z14" s="566">
        <f t="shared" si="0"/>
        <v>11.893905446769136</v>
      </c>
      <c r="AA14" s="428">
        <f>ABS(Z13+Z14+Z16-Y13)/(Z13+Z14+Z16)</f>
        <v>3.0673184078375199E-5</v>
      </c>
      <c r="AI14" s="1085" t="s">
        <v>458</v>
      </c>
      <c r="AJ14" s="1084">
        <v>7.3969700958689097</v>
      </c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2"/>
        <v>0</v>
      </c>
      <c r="Z15" s="566">
        <f t="shared" si="0"/>
        <v>0</v>
      </c>
      <c r="AA15" s="428">
        <f>ABS(Z13+Z14+Z16-Y13)/(Z13+Z14+Z16)</f>
        <v>3.0673184078375199E-5</v>
      </c>
      <c r="AI15" s="1085" t="s">
        <v>1028</v>
      </c>
      <c r="AJ15" s="1084">
        <v>1.1222131821933099</v>
      </c>
      <c r="AQ15" s="81" t="s">
        <v>71</v>
      </c>
      <c r="AR15" s="81">
        <v>1.71</v>
      </c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2"/>
        <v>0</v>
      </c>
      <c r="Z16" s="566">
        <f t="shared" si="0"/>
        <v>0.14696868507580046</v>
      </c>
      <c r="AA16" s="428">
        <f>ABS(Z13+Z14+Z16-Y13)/(Z13+Z14+Z16)</f>
        <v>3.0673184078375199E-5</v>
      </c>
      <c r="AQ16" s="81" t="s">
        <v>886</v>
      </c>
      <c r="AR16" s="81">
        <v>1.1000000000000001</v>
      </c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2"/>
        <v>25.291740602835606</v>
      </c>
      <c r="Z17" s="534">
        <f t="shared" si="0"/>
        <v>25.292197479166735</v>
      </c>
      <c r="AA17" s="428">
        <f>ABS(Z17-Y17)/Z17</f>
        <v>1.8063923923758402E-5</v>
      </c>
      <c r="AD17" s="81">
        <f>AJ11+AJ23+AR7</f>
        <v>23.52273418334358</v>
      </c>
      <c r="AE17" s="428">
        <f t="shared" ref="AE17:AE26" si="3">ABS(AD17-Y17)/AD17</f>
        <v>7.5204115546425615E-2</v>
      </c>
      <c r="AI17" s="81" t="s">
        <v>881</v>
      </c>
      <c r="AQ17" s="81" t="s">
        <v>887</v>
      </c>
      <c r="AR17" s="81">
        <v>1.19</v>
      </c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2"/>
        <v>0.56017671356000842</v>
      </c>
      <c r="Z18" s="535">
        <f t="shared" si="0"/>
        <v>0.56017671356000831</v>
      </c>
      <c r="AA18" s="428">
        <f>ABS(Z18-Y18)/Z18</f>
        <v>1.9819157022246073E-16</v>
      </c>
      <c r="AD18" s="81">
        <f>AJ28</f>
        <v>0.56017671356000898</v>
      </c>
      <c r="AE18" s="428">
        <f t="shared" si="3"/>
        <v>9.9095785111230238E-16</v>
      </c>
      <c r="AI18" s="1087" t="s">
        <v>1013</v>
      </c>
      <c r="AJ18" s="1086">
        <v>1.0513799860672901</v>
      </c>
      <c r="AQ18" s="81" t="s">
        <v>888</v>
      </c>
      <c r="AR18" s="81">
        <v>10.84</v>
      </c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81">
        <f>AJ29+AJ15</f>
        <v>1.2689594898892349</v>
      </c>
      <c r="AE19" s="428">
        <f t="shared" si="3"/>
        <v>9.2795579571013729E-3</v>
      </c>
      <c r="AI19" s="1087" t="s">
        <v>1021</v>
      </c>
      <c r="AJ19" s="1086">
        <v>7.8153182244299698E-5</v>
      </c>
      <c r="AQ19" s="81" t="s">
        <v>884</v>
      </c>
      <c r="AR19" s="81">
        <v>1.41</v>
      </c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2"/>
        <v>0</v>
      </c>
      <c r="Z20" s="535">
        <f t="shared" si="0"/>
        <v>0</v>
      </c>
      <c r="AI20" s="1087" t="s">
        <v>1022</v>
      </c>
      <c r="AJ20" s="1086">
        <v>0.60910161182205103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2"/>
        <v>0</v>
      </c>
      <c r="Z21" s="534">
        <f t="shared" si="0"/>
        <v>0</v>
      </c>
      <c r="AI21" s="1087" t="s">
        <v>457</v>
      </c>
      <c r="AJ21" s="1086">
        <v>2.3626993757787398</v>
      </c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0"/>
        <v>1.1776284562901849</v>
      </c>
      <c r="AA22" s="1040">
        <f>ABS(Z22+Z27-Y22-Y27)/(Z22+Z27)</f>
        <v>1.4975926174810547E-5</v>
      </c>
      <c r="AD22" s="81">
        <f>AJ8+AJ18+AJ24</f>
        <v>2.2054176010201956</v>
      </c>
      <c r="AE22" s="428">
        <f>ABS(AD22-Y22)/SUM(AD22+AD27)</f>
        <v>0.57717168069153735</v>
      </c>
      <c r="AI22" s="1087" t="s">
        <v>1023</v>
      </c>
      <c r="AJ22" s="1086">
        <v>2.1879412797081899E-5</v>
      </c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2"/>
        <v>1.3994741658566312E-4</v>
      </c>
      <c r="Z23" s="534">
        <f t="shared" si="0"/>
        <v>0</v>
      </c>
      <c r="AA23" s="55"/>
      <c r="AI23" s="1087" t="s">
        <v>1024</v>
      </c>
      <c r="AJ23" s="1086">
        <v>6.3135409508426799</v>
      </c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2"/>
        <v>2.4381198480162954E-4</v>
      </c>
      <c r="Z24" s="535">
        <f t="shared" si="0"/>
        <v>0</v>
      </c>
      <c r="AA24" s="55"/>
      <c r="AI24" s="1087" t="s">
        <v>454</v>
      </c>
      <c r="AJ24" s="1086">
        <v>2.3853289854654501E-3</v>
      </c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2"/>
        <v>0</v>
      </c>
      <c r="Z25" s="534">
        <f t="shared" si="0"/>
        <v>0</v>
      </c>
      <c r="AA25" s="55"/>
      <c r="AI25" s="1087" t="s">
        <v>1025</v>
      </c>
      <c r="AJ25" s="1086">
        <v>9.90629955911613</v>
      </c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0"/>
        <v>29.430890206847998</v>
      </c>
      <c r="AA26" s="428">
        <f>ABS(Z26-Y26)/Z26</f>
        <v>3.1869678765950282E-5</v>
      </c>
      <c r="AD26" s="55">
        <f>AJ10+AJ21+AO6+AO7+AO8+AO10+AO11+AO12+AR6+AR15+AR16+AR17+AR18+AR19</f>
        <v>31.036472775515985</v>
      </c>
      <c r="AE26" s="428">
        <f t="shared" si="3"/>
        <v>5.1701900124332727E-2</v>
      </c>
      <c r="AI26" s="1087" t="s">
        <v>1026</v>
      </c>
      <c r="AJ26" s="1086">
        <v>0.46564568070420298</v>
      </c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0"/>
        <v>0</v>
      </c>
      <c r="AA27" s="1040">
        <f>ABS(Z22+Z27-Y22-Y27)/(Z22+Z27)</f>
        <v>1.4975926174810547E-5</v>
      </c>
      <c r="AI27" s="1087" t="s">
        <v>458</v>
      </c>
      <c r="AJ27" s="1086">
        <v>0.79843754089610497</v>
      </c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  <c r="AI28" s="1087" t="s">
        <v>1027</v>
      </c>
      <c r="AJ28" s="1086">
        <v>0.56017671356000898</v>
      </c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4">SUM(G9:G27)</f>
        <v>28.057733461536916</v>
      </c>
      <c r="H29" s="537">
        <f t="shared" si="4"/>
        <v>47.449103710290977</v>
      </c>
      <c r="I29" s="537">
        <f t="shared" si="4"/>
        <v>1.9309486846727868</v>
      </c>
      <c r="J29" s="537">
        <f t="shared" si="4"/>
        <v>9.7308635918514756</v>
      </c>
      <c r="K29" s="537">
        <f t="shared" si="4"/>
        <v>11.77321928343642</v>
      </c>
      <c r="L29" s="539">
        <f t="shared" ref="L29:X29" si="5">SUM(L9:L27)</f>
        <v>0.33324972411353743</v>
      </c>
      <c r="M29" s="539">
        <f t="shared" si="5"/>
        <v>1.7527820568537191</v>
      </c>
      <c r="N29" s="539">
        <f t="shared" si="5"/>
        <v>2.7292596494240944</v>
      </c>
      <c r="O29" s="539">
        <f t="shared" si="5"/>
        <v>6.8669034558234018E-2</v>
      </c>
      <c r="P29" s="539">
        <f t="shared" si="5"/>
        <v>0.48537443842897676</v>
      </c>
      <c r="Q29" s="539">
        <f t="shared" si="5"/>
        <v>0.56807842105210182</v>
      </c>
      <c r="R29" s="697">
        <f t="shared" si="5"/>
        <v>2.7611554513679644</v>
      </c>
      <c r="S29" s="539">
        <f t="shared" si="5"/>
        <v>1.4117078065859998</v>
      </c>
      <c r="T29" s="539">
        <f t="shared" si="5"/>
        <v>1.1023237905322498</v>
      </c>
      <c r="U29" s="539">
        <f t="shared" si="5"/>
        <v>1.7147299705763039</v>
      </c>
      <c r="V29" s="539">
        <f t="shared" si="5"/>
        <v>1.1862012348845998</v>
      </c>
      <c r="W29" s="696">
        <f t="shared" si="5"/>
        <v>10.843443600154002</v>
      </c>
      <c r="X29" s="539">
        <f t="shared" si="5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1019">
        <f>SUM(AD9:AD27)</f>
        <v>122.9150304745302</v>
      </c>
      <c r="AE29" s="81"/>
      <c r="AF29" s="81"/>
      <c r="AG29" s="81"/>
      <c r="AH29" s="81"/>
      <c r="AI29" s="1087" t="s">
        <v>1028</v>
      </c>
      <c r="AJ29" s="1086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1083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6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6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6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5">
    <mergeCell ref="AD7:AD8"/>
    <mergeCell ref="AE7:AE8"/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5" t="s">
        <v>606</v>
      </c>
      <c r="C4" s="1125"/>
      <c r="D4" s="1125"/>
      <c r="E4" s="1125"/>
      <c r="F4" s="1125"/>
      <c r="G4" s="1125"/>
      <c r="H4" s="1125"/>
      <c r="I4" s="1125"/>
      <c r="J4" s="1125"/>
      <c r="K4" s="1125"/>
      <c r="L4" s="1125"/>
      <c r="M4" s="373"/>
      <c r="O4" s="1125" t="s">
        <v>608</v>
      </c>
      <c r="P4" s="1125"/>
      <c r="Q4" s="1125"/>
      <c r="R4" s="1125"/>
      <c r="S4" s="1125"/>
      <c r="T4" s="1125"/>
      <c r="U4" s="1125"/>
      <c r="V4" s="1125"/>
      <c r="W4" s="1125"/>
      <c r="X4" s="1125"/>
      <c r="Y4" s="1125"/>
      <c r="Z4" s="1125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6" t="s">
        <v>615</v>
      </c>
      <c r="AZ18" s="1126"/>
      <c r="BA18" s="1126"/>
      <c r="BB18" s="1126"/>
      <c r="BC18" s="1126"/>
      <c r="BD18" s="1126"/>
      <c r="BE18" s="1126"/>
      <c r="BF18" s="1126"/>
      <c r="BG18" s="1126"/>
      <c r="BH18" s="1126"/>
      <c r="BI18" s="1126"/>
      <c r="BJ18" s="1126"/>
      <c r="BL18" s="1126" t="s">
        <v>616</v>
      </c>
      <c r="BM18" s="1126"/>
      <c r="BN18" s="1126"/>
      <c r="BO18" s="1126"/>
      <c r="BP18" s="1126"/>
      <c r="BQ18" s="1126"/>
      <c r="BR18" s="1126"/>
      <c r="BS18" s="1126"/>
      <c r="BT18" s="1126"/>
      <c r="BU18" s="1126"/>
      <c r="BV18" s="1126"/>
      <c r="BW18" s="1126"/>
      <c r="BX18" s="1126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5" t="s">
        <v>607</v>
      </c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373"/>
      <c r="O19" s="1125" t="s">
        <v>608</v>
      </c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B19" s="1125" t="s">
        <v>609</v>
      </c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N19" s="1125" t="s">
        <v>610</v>
      </c>
      <c r="AO19" s="1125"/>
      <c r="AP19" s="1125"/>
      <c r="AQ19" s="1125"/>
      <c r="AR19" s="1125"/>
      <c r="AS19" s="1125"/>
      <c r="AT19" s="1125"/>
      <c r="AU19" s="1125"/>
      <c r="AV19" s="1125"/>
      <c r="AW19" s="1125"/>
      <c r="AY19" s="1125" t="s">
        <v>611</v>
      </c>
      <c r="AZ19" s="1125"/>
      <c r="BA19" s="1125"/>
      <c r="BB19" s="1125"/>
      <c r="BC19" s="1125"/>
      <c r="BD19" s="1125"/>
      <c r="BE19" s="1125"/>
      <c r="BF19" s="1125"/>
      <c r="BG19" s="1125"/>
      <c r="BH19" s="1125"/>
      <c r="BI19" s="1125"/>
      <c r="BJ19" s="1125"/>
      <c r="BL19" s="1125" t="s">
        <v>617</v>
      </c>
      <c r="BM19" s="1125"/>
      <c r="BN19" s="1125"/>
      <c r="BO19" s="1125"/>
      <c r="BP19" s="1125"/>
      <c r="BQ19" s="1125"/>
      <c r="BR19" s="1125"/>
      <c r="BS19" s="1125"/>
      <c r="BT19" s="1125"/>
      <c r="BU19" s="1125"/>
      <c r="BV19" s="1125"/>
      <c r="BW19" s="1125"/>
      <c r="BX19" s="1125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zoomScale="80" zoomScaleNormal="8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7" t="s">
        <v>686</v>
      </c>
      <c r="W13" s="1128"/>
      <c r="X13" s="1128"/>
      <c r="Y13" s="1128"/>
      <c r="Z13" s="1129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30" t="s">
        <v>768</v>
      </c>
      <c r="C24" s="1130"/>
      <c r="D24" s="1130"/>
      <c r="E24" s="1130"/>
      <c r="F24" s="1130"/>
      <c r="G24" s="1130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7" t="s">
        <v>1005</v>
      </c>
      <c r="W30" s="1128"/>
      <c r="X30" s="1128"/>
      <c r="Y30" s="1128"/>
      <c r="Z30" s="1129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30" t="s">
        <v>767</v>
      </c>
      <c r="C17" s="1130"/>
      <c r="D17" s="1130"/>
      <c r="E17" s="1130"/>
      <c r="F17" s="1130"/>
      <c r="G17" s="1130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9" t="s">
        <v>796</v>
      </c>
      <c r="R26" s="1139"/>
      <c r="S26" s="1139"/>
      <c r="T26" s="1139" t="s">
        <v>797</v>
      </c>
      <c r="U26" s="1139"/>
      <c r="V26" s="1139"/>
    </row>
    <row r="27" spans="1:22" ht="21.75" thickBot="1">
      <c r="A27" s="33"/>
      <c r="B27" s="33"/>
      <c r="C27" s="33"/>
      <c r="D27" s="33"/>
      <c r="E27" s="33"/>
      <c r="F27" s="33"/>
      <c r="H27" s="1139" t="s">
        <v>622</v>
      </c>
      <c r="I27" s="1139"/>
      <c r="J27" s="1139"/>
      <c r="K27" s="1139"/>
      <c r="L27" s="1139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6" t="s">
        <v>293</v>
      </c>
      <c r="C58" s="1137"/>
      <c r="D58" s="1137"/>
      <c r="E58" s="1137"/>
      <c r="F58" s="1137"/>
      <c r="G58" s="1137"/>
      <c r="H58" s="1137"/>
      <c r="I58" s="1137"/>
      <c r="J58" s="1137"/>
      <c r="K58" s="1137"/>
      <c r="L58" s="1138"/>
      <c r="M58" s="1133" t="s">
        <v>294</v>
      </c>
      <c r="N58" s="1134"/>
      <c r="O58" s="1135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40" t="s">
        <v>359</v>
      </c>
      <c r="T92" s="1141"/>
      <c r="U92" s="1141"/>
      <c r="V92" s="1141"/>
      <c r="W92" s="1141"/>
      <c r="X92" s="1141"/>
      <c r="Y92" s="1141"/>
      <c r="Z92" s="1142"/>
      <c r="AB92" s="1131" t="s">
        <v>360</v>
      </c>
      <c r="AC92" s="1131"/>
      <c r="AD92" s="1131"/>
      <c r="AE92" s="1131"/>
      <c r="AF92" s="1132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31"/>
      <c r="AC93" s="1131"/>
      <c r="AD93" s="1131"/>
      <c r="AE93" s="1131"/>
      <c r="AF93" s="1132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L1" zoomScale="70" zoomScaleNormal="70" workbookViewId="0">
      <selection activeCell="AD40" sqref="AD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3" t="s">
        <v>798</v>
      </c>
      <c r="C4" s="1144"/>
      <c r="D4" s="1144"/>
      <c r="E4" s="1144"/>
      <c r="F4" s="1144"/>
      <c r="G4" s="1145"/>
      <c r="H4" s="1143" t="s">
        <v>799</v>
      </c>
      <c r="I4" s="1144"/>
      <c r="J4" s="1145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0.31536000000000003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10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3" t="s">
        <v>798</v>
      </c>
      <c r="C28" s="1144"/>
      <c r="D28" s="1144"/>
      <c r="E28" s="1144"/>
      <c r="F28" s="1144"/>
      <c r="G28" s="1145"/>
      <c r="H28" s="1143" t="s">
        <v>799</v>
      </c>
      <c r="I28" s="1144"/>
      <c r="J28" s="1145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>
        <f t="shared" si="7"/>
        <v>6.3072000000000003E-2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15" workbookViewId="0">
      <selection activeCell="AD40" sqref="AD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3" t="s">
        <v>798</v>
      </c>
      <c r="C4" s="1144"/>
      <c r="D4" s="1144"/>
      <c r="E4" s="1144"/>
      <c r="F4" s="1144"/>
      <c r="G4" s="1145"/>
      <c r="H4" s="1143" t="s">
        <v>799</v>
      </c>
      <c r="I4" s="1144"/>
      <c r="J4" s="1145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0.409968</v>
      </c>
      <c r="AA13" s="1041">
        <f>AC13/AB12</f>
        <v>0.18763384898112581</v>
      </c>
      <c r="AC13" s="982">
        <f>RSD_Balance!G22</f>
        <v>0.10531229590496662</v>
      </c>
      <c r="AD13" s="982">
        <v>13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3" t="s">
        <v>798</v>
      </c>
      <c r="C28" s="1144"/>
      <c r="D28" s="1144"/>
      <c r="E28" s="1144"/>
      <c r="F28" s="1144"/>
      <c r="G28" s="1145"/>
      <c r="H28" s="1143" t="s">
        <v>799</v>
      </c>
      <c r="I28" s="1144"/>
      <c r="J28" s="1145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3.5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2" zoomScale="80" zoomScaleNormal="80" workbookViewId="0">
      <selection activeCell="AD40" sqref="AD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3" t="s">
        <v>798</v>
      </c>
      <c r="C4" s="1144"/>
      <c r="D4" s="1144"/>
      <c r="E4" s="1144"/>
      <c r="F4" s="1144"/>
      <c r="G4" s="1145"/>
      <c r="H4" s="1143" t="s">
        <v>799</v>
      </c>
      <c r="I4" s="1144"/>
      <c r="J4" s="1145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0.13766734761320296</v>
      </c>
      <c r="W12" s="517">
        <v>20</v>
      </c>
      <c r="X12" s="990">
        <f t="shared" si="1"/>
        <v>0.31536000000000003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10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0.63072000000000006</v>
      </c>
      <c r="AA13" s="1041">
        <f>AC13/AB12</f>
        <v>0.18921147596387924</v>
      </c>
      <c r="AC13" s="982">
        <f>RSD_Balance!H22</f>
        <v>0.12033880936975599</v>
      </c>
      <c r="AD13" s="982">
        <v>20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3" t="s">
        <v>798</v>
      </c>
      <c r="C28" s="1144"/>
      <c r="D28" s="1144"/>
      <c r="E28" s="1144"/>
      <c r="F28" s="1144"/>
      <c r="G28" s="1145"/>
      <c r="H28" s="1143" t="s">
        <v>799</v>
      </c>
      <c r="I28" s="1144"/>
      <c r="J28" s="1145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>
        <f t="shared" si="4"/>
        <v>0.18921600000000002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6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5" t="s">
        <v>459</v>
      </c>
      <c r="B1" s="1125"/>
      <c r="C1" s="1125"/>
      <c r="D1" s="1125"/>
      <c r="E1" s="1125"/>
      <c r="F1" s="1125"/>
      <c r="G1" s="1125"/>
      <c r="H1" s="1125"/>
      <c r="I1" s="1125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5" t="s">
        <v>526</v>
      </c>
      <c r="B1" s="1125"/>
      <c r="C1" s="1125"/>
      <c r="D1" s="1125"/>
      <c r="E1" s="1125"/>
      <c r="F1" s="1125"/>
      <c r="G1" s="1125"/>
      <c r="H1" s="1125"/>
      <c r="I1" s="1125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5" t="s">
        <v>528</v>
      </c>
      <c r="B1" s="1125"/>
      <c r="C1" s="1125"/>
      <c r="D1" s="1125"/>
      <c r="E1" s="1125"/>
      <c r="F1" s="1125"/>
      <c r="G1" s="1125"/>
      <c r="H1" s="1125"/>
      <c r="I1" s="1125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2021-04-26T13:22:21Z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595272243022918</vt:r8>
  </property>
</Properties>
</file>