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VA_Transport\SuppXLS\"/>
    </mc:Choice>
  </mc:AlternateContent>
  <xr:revisionPtr revIDLastSave="0" documentId="13_ncr:1_{44B4794C-FAC3-4782-AF66-809C5501975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  <externalReference r:id="rId10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9" i="1" l="1"/>
  <c r="H44" i="1"/>
  <c r="H12" i="1"/>
  <c r="E81" i="1" l="1"/>
  <c r="E56" i="1"/>
  <c r="E79" i="1"/>
  <c r="E54" i="1"/>
  <c r="E73" i="1"/>
  <c r="E48" i="1"/>
  <c r="E71" i="1"/>
  <c r="E46" i="1"/>
  <c r="E69" i="1"/>
  <c r="E44" i="1"/>
  <c r="M83" i="1"/>
  <c r="M58" i="1"/>
  <c r="M81" i="1"/>
  <c r="M56" i="1"/>
  <c r="M79" i="1"/>
  <c r="M54" i="1"/>
  <c r="M77" i="1"/>
  <c r="M52" i="1"/>
  <c r="M75" i="1"/>
  <c r="M50" i="1"/>
  <c r="M73" i="1"/>
  <c r="M48" i="1"/>
  <c r="M71" i="1"/>
  <c r="M46" i="1"/>
  <c r="M69" i="1"/>
  <c r="M44" i="1"/>
  <c r="M33" i="1"/>
  <c r="M30" i="1"/>
  <c r="M27" i="1"/>
  <c r="M24" i="1"/>
  <c r="M21" i="1"/>
  <c r="M18" i="1"/>
  <c r="M15" i="1"/>
  <c r="M12" i="1"/>
  <c r="M13" i="1" s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H46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N30" i="1"/>
  <c r="O27" i="1"/>
  <c r="O28" i="1" s="1"/>
  <c r="P27" i="1"/>
  <c r="P28" i="1" s="1"/>
  <c r="Q27" i="1"/>
  <c r="Q28" i="1" s="1"/>
  <c r="R27" i="1"/>
  <c r="R28" i="1" s="1"/>
  <c r="S27" i="1"/>
  <c r="S28" i="1" s="1"/>
  <c r="T27" i="1"/>
  <c r="T28" i="1" s="1"/>
  <c r="U27" i="1"/>
  <c r="U28" i="1" s="1"/>
  <c r="V27" i="1"/>
  <c r="V28" i="1" s="1"/>
  <c r="W27" i="1"/>
  <c r="W28" i="1" s="1"/>
  <c r="X27" i="1"/>
  <c r="X28" i="1" s="1"/>
  <c r="Y27" i="1"/>
  <c r="Y28" i="1" s="1"/>
  <c r="Z27" i="1"/>
  <c r="Z28" i="1" s="1"/>
  <c r="AA27" i="1"/>
  <c r="AA28" i="1" s="1"/>
  <c r="AB27" i="1"/>
  <c r="AB28" i="1" s="1"/>
  <c r="AC27" i="1"/>
  <c r="AC28" i="1" s="1"/>
  <c r="AD27" i="1"/>
  <c r="AD28" i="1" s="1"/>
  <c r="AE27" i="1"/>
  <c r="AE28" i="1" s="1"/>
  <c r="AF27" i="1"/>
  <c r="AF28" i="1" s="1"/>
  <c r="AG27" i="1"/>
  <c r="AG28" i="1" s="1"/>
  <c r="AH27" i="1"/>
  <c r="AH28" i="1" s="1"/>
  <c r="AI27" i="1"/>
  <c r="AI28" i="1" s="1"/>
  <c r="AJ27" i="1"/>
  <c r="AJ28" i="1" s="1"/>
  <c r="AK27" i="1"/>
  <c r="AK28" i="1" s="1"/>
  <c r="AL27" i="1"/>
  <c r="AL28" i="1" s="1"/>
  <c r="AM27" i="1"/>
  <c r="AM28" i="1" s="1"/>
  <c r="AN27" i="1"/>
  <c r="AN28" i="1" s="1"/>
  <c r="N27" i="1"/>
  <c r="N28" i="1" s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N24" i="1"/>
  <c r="O21" i="1"/>
  <c r="O22" i="1" s="1"/>
  <c r="P21" i="1"/>
  <c r="P22" i="1" s="1"/>
  <c r="Q21" i="1"/>
  <c r="Q22" i="1" s="1"/>
  <c r="R21" i="1"/>
  <c r="R22" i="1" s="1"/>
  <c r="S21" i="1"/>
  <c r="S22" i="1" s="1"/>
  <c r="T21" i="1"/>
  <c r="T22" i="1" s="1"/>
  <c r="U21" i="1"/>
  <c r="U22" i="1" s="1"/>
  <c r="V21" i="1"/>
  <c r="V22" i="1" s="1"/>
  <c r="W21" i="1"/>
  <c r="W22" i="1" s="1"/>
  <c r="X21" i="1"/>
  <c r="X22" i="1" s="1"/>
  <c r="Y21" i="1"/>
  <c r="Y22" i="1" s="1"/>
  <c r="Z21" i="1"/>
  <c r="Z22" i="1" s="1"/>
  <c r="AA21" i="1"/>
  <c r="AA22" i="1" s="1"/>
  <c r="AB21" i="1"/>
  <c r="AB22" i="1" s="1"/>
  <c r="AC21" i="1"/>
  <c r="AC22" i="1" s="1"/>
  <c r="AD21" i="1"/>
  <c r="AD22" i="1" s="1"/>
  <c r="AE21" i="1"/>
  <c r="AE22" i="1" s="1"/>
  <c r="AF21" i="1"/>
  <c r="AF22" i="1" s="1"/>
  <c r="AG21" i="1"/>
  <c r="AG22" i="1" s="1"/>
  <c r="AH21" i="1"/>
  <c r="AH22" i="1" s="1"/>
  <c r="AI21" i="1"/>
  <c r="AI22" i="1" s="1"/>
  <c r="AJ21" i="1"/>
  <c r="AJ22" i="1" s="1"/>
  <c r="AK21" i="1"/>
  <c r="AK22" i="1" s="1"/>
  <c r="AL21" i="1"/>
  <c r="AL22" i="1" s="1"/>
  <c r="AM21" i="1"/>
  <c r="AM22" i="1" s="1"/>
  <c r="AN21" i="1"/>
  <c r="AN22" i="1" s="1"/>
  <c r="N2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U6" i="1" s="1"/>
  <c r="U12" i="1"/>
  <c r="U13" i="1" s="1"/>
  <c r="V12" i="1"/>
  <c r="V13" i="1" s="1"/>
  <c r="W12" i="1"/>
  <c r="W13" i="1" s="1"/>
  <c r="X12" i="1"/>
  <c r="X13" i="1" s="1"/>
  <c r="Y12" i="1"/>
  <c r="Y13" i="1" s="1"/>
  <c r="Z12" i="1"/>
  <c r="Z13" i="1" s="1"/>
  <c r="AA12" i="1"/>
  <c r="AA13" i="1" s="1"/>
  <c r="AB12" i="1"/>
  <c r="AB13" i="1" s="1"/>
  <c r="AC12" i="1"/>
  <c r="AC13" i="1" s="1"/>
  <c r="AD12" i="1"/>
  <c r="AD13" i="1" s="1"/>
  <c r="AE12" i="1"/>
  <c r="AE13" i="1" s="1"/>
  <c r="AF12" i="1"/>
  <c r="AF13" i="1" s="1"/>
  <c r="AG12" i="1"/>
  <c r="AG13" i="1" s="1"/>
  <c r="AH12" i="1"/>
  <c r="AH13" i="1" s="1"/>
  <c r="AI12" i="1"/>
  <c r="AI13" i="1" s="1"/>
  <c r="AJ12" i="1"/>
  <c r="AJ13" i="1" s="1"/>
  <c r="AK12" i="1"/>
  <c r="AK13" i="1" s="1"/>
  <c r="AL12" i="1"/>
  <c r="AL13" i="1" s="1"/>
  <c r="AM12" i="1"/>
  <c r="AM13" i="1" s="1"/>
  <c r="AN12" i="1"/>
  <c r="AN13" i="1" s="1"/>
  <c r="O12" i="1"/>
  <c r="O13" i="1" s="1"/>
  <c r="P12" i="1"/>
  <c r="P13" i="1" s="1"/>
  <c r="Q12" i="1"/>
  <c r="Q13" i="1" s="1"/>
  <c r="R12" i="1"/>
  <c r="R13" i="1" s="1"/>
  <c r="S12" i="1"/>
  <c r="S13" i="1" s="1"/>
  <c r="T12" i="1"/>
  <c r="T13" i="1" s="1"/>
  <c r="N12" i="1"/>
  <c r="N22" i="1" l="1"/>
  <c r="AG7" i="1" s="1"/>
  <c r="U7" i="1"/>
  <c r="N13" i="1"/>
  <c r="AG5" i="1" s="1"/>
  <c r="U5" i="1"/>
  <c r="E34" i="1"/>
  <c r="C34" i="1"/>
  <c r="C31" i="1"/>
  <c r="C28" i="1"/>
  <c r="E25" i="1"/>
  <c r="C25" i="1"/>
  <c r="E22" i="1"/>
  <c r="C22" i="1"/>
  <c r="C19" i="1"/>
  <c r="C16" i="1"/>
  <c r="C13" i="1"/>
  <c r="V5" i="1" l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V7" i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O19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0" i="1" l="1"/>
  <c r="E31" i="1" s="1"/>
  <c r="E27" i="1"/>
  <c r="E28" i="1" s="1"/>
  <c r="E18" i="1"/>
  <c r="E19" i="1" s="1"/>
  <c r="E15" i="1"/>
  <c r="E16" i="1" s="1"/>
  <c r="E12" i="1"/>
  <c r="E13" i="1" s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69" i="1"/>
  <c r="AO71" i="1"/>
  <c r="AO73" i="1"/>
  <c r="AO75" i="1"/>
  <c r="AO77" i="1"/>
  <c r="AO79" i="1"/>
  <c r="AO81" i="1"/>
  <c r="AO83" i="1"/>
  <c r="H15" i="1" l="1"/>
  <c r="H13" i="1"/>
  <c r="H12" i="9"/>
  <c r="H13" i="9" s="1"/>
  <c r="I12" i="9"/>
  <c r="I13" i="9" s="1"/>
  <c r="J12" i="9"/>
  <c r="J13" i="9" s="1"/>
  <c r="K12" i="9"/>
  <c r="K13" i="9" s="1"/>
  <c r="L12" i="9"/>
  <c r="L13" i="9" s="1"/>
  <c r="M12" i="9"/>
  <c r="M13" i="9" s="1"/>
  <c r="N12" i="9"/>
  <c r="N13" i="9" s="1"/>
  <c r="O12" i="9"/>
  <c r="O13" i="9" s="1"/>
  <c r="P12" i="9"/>
  <c r="P13" i="9" s="1"/>
  <c r="Q12" i="9"/>
  <c r="Q13" i="9" s="1"/>
  <c r="R12" i="9"/>
  <c r="R13" i="9" s="1"/>
  <c r="S12" i="9"/>
  <c r="S13" i="9" s="1"/>
  <c r="T12" i="9"/>
  <c r="T13" i="9" s="1"/>
  <c r="U12" i="9"/>
  <c r="U13" i="9" s="1"/>
  <c r="V12" i="9"/>
  <c r="V13" i="9" s="1"/>
  <c r="W12" i="9"/>
  <c r="W13" i="9" s="1"/>
  <c r="X12" i="9"/>
  <c r="X13" i="9" s="1"/>
  <c r="Y12" i="9"/>
  <c r="Y13" i="9" s="1"/>
  <c r="Z12" i="9"/>
  <c r="Z13" i="9" s="1"/>
  <c r="AA12" i="9"/>
  <c r="AA13" i="9" s="1"/>
  <c r="AB12" i="9"/>
  <c r="AB13" i="9" s="1"/>
  <c r="AC12" i="9"/>
  <c r="AC13" i="9" s="1"/>
  <c r="AD12" i="9"/>
  <c r="AD13" i="9" s="1"/>
  <c r="AE12" i="9"/>
  <c r="AE13" i="9" s="1"/>
  <c r="AF12" i="9"/>
  <c r="AF13" i="9" s="1"/>
  <c r="AG12" i="9"/>
  <c r="AG13" i="9" s="1"/>
  <c r="G12" i="9"/>
  <c r="G13" i="9" s="1"/>
  <c r="H18" i="1" l="1"/>
  <c r="H16" i="1"/>
  <c r="I10" i="9"/>
  <c r="I11" i="9" s="1"/>
  <c r="J10" i="9"/>
  <c r="J11" i="9" s="1"/>
  <c r="K10" i="9"/>
  <c r="K11" i="9" s="1"/>
  <c r="L10" i="9"/>
  <c r="L11" i="9" s="1"/>
  <c r="M10" i="9"/>
  <c r="M11" i="9" s="1"/>
  <c r="N10" i="9"/>
  <c r="N11" i="9" s="1"/>
  <c r="O10" i="9"/>
  <c r="O11" i="9" s="1"/>
  <c r="P10" i="9"/>
  <c r="P11" i="9" s="1"/>
  <c r="Q10" i="9"/>
  <c r="Q11" i="9" s="1"/>
  <c r="R10" i="9"/>
  <c r="R11" i="9" s="1"/>
  <c r="S10" i="9"/>
  <c r="S11" i="9" s="1"/>
  <c r="T10" i="9"/>
  <c r="T11" i="9" s="1"/>
  <c r="U10" i="9"/>
  <c r="U11" i="9" s="1"/>
  <c r="V10" i="9"/>
  <c r="V11" i="9" s="1"/>
  <c r="W10" i="9"/>
  <c r="W11" i="9" s="1"/>
  <c r="X10" i="9"/>
  <c r="X11" i="9" s="1"/>
  <c r="Y10" i="9"/>
  <c r="Y11" i="9" s="1"/>
  <c r="Z10" i="9"/>
  <c r="Z11" i="9" s="1"/>
  <c r="AA10" i="9"/>
  <c r="AA11" i="9" s="1"/>
  <c r="AB10" i="9"/>
  <c r="AB11" i="9" s="1"/>
  <c r="AC10" i="9"/>
  <c r="AC11" i="9" s="1"/>
  <c r="AD10" i="9"/>
  <c r="AD11" i="9" s="1"/>
  <c r="AE10" i="9"/>
  <c r="AE11" i="9" s="1"/>
  <c r="AF10" i="9"/>
  <c r="AF11" i="9" s="1"/>
  <c r="AG10" i="9"/>
  <c r="AG11" i="9" s="1"/>
  <c r="H10" i="9"/>
  <c r="H11" i="9" s="1"/>
  <c r="G10" i="9"/>
  <c r="G11" i="9" s="1"/>
  <c r="H21" i="1" l="1"/>
  <c r="H19" i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H3" i="9"/>
  <c r="G3" i="9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71" i="1"/>
  <c r="H73" i="1" s="1"/>
  <c r="H75" i="1" s="1"/>
  <c r="H77" i="1" s="1"/>
  <c r="H79" i="1" s="1"/>
  <c r="H81" i="1" s="1"/>
  <c r="H83" i="1" s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N48" i="1"/>
  <c r="N50" i="1"/>
  <c r="N52" i="1"/>
  <c r="N54" i="1"/>
  <c r="N56" i="1"/>
  <c r="N58" i="1"/>
  <c r="H48" i="1"/>
  <c r="H50" i="1" s="1"/>
  <c r="H52" i="1" s="1"/>
  <c r="H54" i="1" s="1"/>
  <c r="H56" i="1" s="1"/>
  <c r="H58" i="1" s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16" i="1"/>
  <c r="AG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N19" i="1"/>
  <c r="N25" i="1"/>
  <c r="N31" i="1"/>
  <c r="N34" i="1"/>
  <c r="H30" i="1" l="1"/>
  <c r="H28" i="1"/>
  <c r="M25" i="1"/>
  <c r="M22" i="1"/>
  <c r="M19" i="1"/>
  <c r="M16" i="1"/>
  <c r="M28" i="1"/>
  <c r="M31" i="1"/>
  <c r="M34" i="1"/>
  <c r="H33" i="1" l="1"/>
  <c r="H34" i="1" s="1"/>
  <c r="H31" i="1"/>
  <c r="H8" i="9" l="1"/>
  <c r="H9" i="9" s="1"/>
  <c r="I8" i="9"/>
  <c r="I9" i="9" s="1"/>
  <c r="J8" i="9"/>
  <c r="J9" i="9" s="1"/>
  <c r="K8" i="9"/>
  <c r="K9" i="9" s="1"/>
  <c r="L8" i="9"/>
  <c r="L9" i="9" s="1"/>
  <c r="M8" i="9"/>
  <c r="M9" i="9" s="1"/>
  <c r="N8" i="9"/>
  <c r="N9" i="9" s="1"/>
  <c r="O8" i="9"/>
  <c r="O9" i="9" s="1"/>
  <c r="P8" i="9"/>
  <c r="P9" i="9" s="1"/>
  <c r="Q8" i="9"/>
  <c r="Q9" i="9" s="1"/>
  <c r="R8" i="9"/>
  <c r="R9" i="9" s="1"/>
  <c r="S8" i="9"/>
  <c r="S9" i="9" s="1"/>
  <c r="T8" i="9"/>
  <c r="T9" i="9" s="1"/>
  <c r="U8" i="9"/>
  <c r="U9" i="9" s="1"/>
  <c r="V8" i="9"/>
  <c r="V9" i="9" s="1"/>
  <c r="W8" i="9"/>
  <c r="W9" i="9" s="1"/>
  <c r="X8" i="9"/>
  <c r="X9" i="9" s="1"/>
  <c r="Y8" i="9"/>
  <c r="Y9" i="9" s="1"/>
  <c r="Z8" i="9"/>
  <c r="Z9" i="9" s="1"/>
  <c r="AA8" i="9"/>
  <c r="AA9" i="9" s="1"/>
  <c r="AB8" i="9"/>
  <c r="AB9" i="9" s="1"/>
  <c r="AC8" i="9"/>
  <c r="AC9" i="9" s="1"/>
  <c r="AD8" i="9"/>
  <c r="AD9" i="9" s="1"/>
  <c r="AE8" i="9"/>
  <c r="AE9" i="9" s="1"/>
  <c r="AF8" i="9"/>
  <c r="AF9" i="9" s="1"/>
  <c r="AG8" i="9"/>
  <c r="AG9" i="9" s="1"/>
  <c r="G8" i="9"/>
  <c r="G9" i="9" s="1"/>
  <c r="H6" i="9"/>
  <c r="H7" i="9" s="1"/>
  <c r="I6" i="9"/>
  <c r="I7" i="9" s="1"/>
  <c r="J6" i="9"/>
  <c r="J7" i="9" s="1"/>
  <c r="K6" i="9"/>
  <c r="K7" i="9" s="1"/>
  <c r="L6" i="9"/>
  <c r="L7" i="9" s="1"/>
  <c r="M6" i="9"/>
  <c r="M7" i="9" s="1"/>
  <c r="N6" i="9"/>
  <c r="N7" i="9" s="1"/>
  <c r="O6" i="9"/>
  <c r="O7" i="9" s="1"/>
  <c r="P6" i="9"/>
  <c r="P7" i="9" s="1"/>
  <c r="Q6" i="9"/>
  <c r="Q7" i="9" s="1"/>
  <c r="R6" i="9"/>
  <c r="R7" i="9" s="1"/>
  <c r="S6" i="9"/>
  <c r="S7" i="9" s="1"/>
  <c r="T6" i="9"/>
  <c r="T7" i="9" s="1"/>
  <c r="U6" i="9"/>
  <c r="U7" i="9" s="1"/>
  <c r="V6" i="9"/>
  <c r="V7" i="9" s="1"/>
  <c r="W6" i="9"/>
  <c r="W7" i="9" s="1"/>
  <c r="X6" i="9"/>
  <c r="X7" i="9" s="1"/>
  <c r="Y6" i="9"/>
  <c r="Y7" i="9" s="1"/>
  <c r="Z6" i="9"/>
  <c r="Z7" i="9" s="1"/>
  <c r="AA6" i="9"/>
  <c r="AA7" i="9" s="1"/>
  <c r="AB6" i="9"/>
  <c r="AB7" i="9" s="1"/>
  <c r="AC6" i="9"/>
  <c r="AC7" i="9" s="1"/>
  <c r="AD6" i="9"/>
  <c r="AD7" i="9" s="1"/>
  <c r="AE6" i="9"/>
  <c r="AE7" i="9" s="1"/>
  <c r="AF6" i="9"/>
  <c r="AF7" i="9" s="1"/>
  <c r="AG6" i="9"/>
  <c r="AG7" i="9" s="1"/>
  <c r="G6" i="9"/>
  <c r="G7" i="9" s="1"/>
  <c r="H4" i="9"/>
  <c r="H5" i="9" s="1"/>
  <c r="I4" i="9"/>
  <c r="I5" i="9" s="1"/>
  <c r="J4" i="9"/>
  <c r="J5" i="9" s="1"/>
  <c r="K4" i="9"/>
  <c r="K5" i="9" s="1"/>
  <c r="L4" i="9"/>
  <c r="L5" i="9" s="1"/>
  <c r="M4" i="9"/>
  <c r="M5" i="9" s="1"/>
  <c r="N4" i="9"/>
  <c r="N5" i="9" s="1"/>
  <c r="O4" i="9"/>
  <c r="O5" i="9" s="1"/>
  <c r="P4" i="9"/>
  <c r="P5" i="9" s="1"/>
  <c r="Q4" i="9"/>
  <c r="Q5" i="9" s="1"/>
  <c r="R4" i="9"/>
  <c r="R5" i="9" s="1"/>
  <c r="S4" i="9"/>
  <c r="S5" i="9" s="1"/>
  <c r="T4" i="9"/>
  <c r="T5" i="9" s="1"/>
  <c r="U4" i="9"/>
  <c r="U5" i="9" s="1"/>
  <c r="V4" i="9"/>
  <c r="V5" i="9" s="1"/>
  <c r="W4" i="9"/>
  <c r="W5" i="9" s="1"/>
  <c r="X4" i="9"/>
  <c r="X5" i="9" s="1"/>
  <c r="Y4" i="9"/>
  <c r="Y5" i="9" s="1"/>
  <c r="Z4" i="9"/>
  <c r="Z5" i="9" s="1"/>
  <c r="AA4" i="9"/>
  <c r="AA5" i="9" s="1"/>
  <c r="AB4" i="9"/>
  <c r="AB5" i="9" s="1"/>
  <c r="AC4" i="9"/>
  <c r="AC5" i="9" s="1"/>
  <c r="AD4" i="9"/>
  <c r="AD5" i="9" s="1"/>
  <c r="AE4" i="9"/>
  <c r="AE5" i="9" s="1"/>
  <c r="AF4" i="9"/>
  <c r="AF5" i="9" s="1"/>
  <c r="AG4" i="9"/>
  <c r="AG5" i="9" s="1"/>
  <c r="G4" i="9"/>
  <c r="G5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<sst xmlns="http://schemas.openxmlformats.org/spreadsheetml/2006/main" count="320" uniqueCount="141">
  <si>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</si>
  <si>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</si>
  <si>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</si>
  <si>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</si>
  <si>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</si>
  <si>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</si>
  <si>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</si>
  <si>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</si>
  <si>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</si>
  <si>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</si>
  <si>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</si>
  <si>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</si>
  <si>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</si>
  <si>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</si>
  <si>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</si>
  <si>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</si>
  <si>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</si>
  <si>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</si>
  <si>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</si>
  <si>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</si>
  <si>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</si>
  <si>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</si>
  <si>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</si>
  <si>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</si>
  <si>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</si>
  <si>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</si>
  <si>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</si>
  <si>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</si>
  <si>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</si>
  <si>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</si>
  <si>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</si>
  <si>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</si>
  <si>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</si>
  <si>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</si>
  <si>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</si>
  <si>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</si>
  <si>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</si>
  <si>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</si>
  <si>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</si>
  <si>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</si>
  <si>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</si>
  <si>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</si>
  <si>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</si>
  <si>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</si>
  <si>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</si>
  <si>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</si>
  <si>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</si>
  <si>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</si>
  <si>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</si>
  <si>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</si>
  <si>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</si>
  <si>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</si>
  <si>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</si>
  <si>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</si>
  <si>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</si>
  <si>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</si>
  <si>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</si>
  <si>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</si>
  <si>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</si>
  <si>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</si>
  <si>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</si>
  <si>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</si>
  <si>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</si>
  <si>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</si>
  <si>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</si>
  <si>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</si>
  <si>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</si>
  <si>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</si>
  <si>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</si>
  <si>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</si>
  <si>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TCAR*</t>
  </si>
  <si>
    <t>TTAXI*</t>
  </si>
  <si>
    <t>THRAIL*</t>
  </si>
  <si>
    <t>UC_cycling_S</t>
  </si>
  <si>
    <t>UC_motorcycle_S</t>
  </si>
  <si>
    <t>UC_LDVs_S</t>
  </si>
  <si>
    <t>UC_Taxis_S</t>
  </si>
  <si>
    <t>UC_BUS_S</t>
  </si>
  <si>
    <t>UC_Train_S</t>
  </si>
  <si>
    <t>UC_walking_M</t>
  </si>
  <si>
    <t>UC_cycling_M</t>
  </si>
  <si>
    <t>UC_motorcycle_M</t>
  </si>
  <si>
    <t>UC_LDVs_M</t>
  </si>
  <si>
    <t>UC_Taxis_M</t>
  </si>
  <si>
    <t>UC_BUS_M</t>
  </si>
  <si>
    <t>UC_Train_M</t>
  </si>
  <si>
    <t>UC_walking_L</t>
  </si>
  <si>
    <t>UC_cycling_L</t>
  </si>
  <si>
    <t>UC_motorcycle_L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</si>
  <si>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</si>
  <si>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</si>
  <si>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</si>
  <si>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</si>
  <si>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</si>
  <si>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</si>
  <si>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</si>
  <si>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</si>
  <si>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</si>
  <si>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</si>
  <si>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</si>
  <si>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</si>
  <si>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</si>
  <si>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</si>
  <si>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</si>
  <si>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</si>
  <si>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</si>
  <si>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</si>
  <si>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</si>
  <si>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</si>
  <si>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</si>
  <si>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</si>
  <si>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</si>
  <si>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</si>
  <si>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</si>
  <si>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</si>
  <si>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</si>
  <si>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</si>
  <si>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</si>
  <si>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</si>
  <si>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</si>
  <si>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</si>
  <si>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</si>
  <si>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</si>
  <si>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</si>
  <si>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</si>
  <si>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</si>
  <si>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</si>
  <si>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</si>
  <si>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</si>
  <si>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</si>
  <si>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</si>
  <si>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</si>
  <si>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</si>
  <si>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</si>
  <si>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</si>
  <si>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</si>
  <si>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</si>
  <si>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walking</t>
  </si>
  <si>
    <t>cycling</t>
  </si>
  <si>
    <t>TCAR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</si>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</sst>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\Te\x\t"/>
    <numFmt numFmtId="166" formatCode="0.000"/>
    <numFmt numFmtId="167" formatCode="0.000000"/>
  </numFmts>
  <fonts count="1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8" fillId="5" borderId="0" applyNumberFormat="0" applyBorder="0" applyAlignment="0" applyProtection="0"/>
    <xf numFmtId="9" fontId="17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0" fillId="0" borderId="0" xfId="0" applyNumberFormat="1"/>
    <xf numFmtId="164" fontId="9" fillId="8" borderId="0" xfId="0" applyNumberFormat="1" applyFont="1" applyFill="1"/>
    <xf numFmtId="1" fontId="9" fillId="8" borderId="2" xfId="0" applyNumberFormat="1" applyFont="1" applyFill="1" applyBorder="1"/>
    <xf numFmtId="0" fontId="11" fillId="8" borderId="0" xfId="0" applyFont="1" applyFill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1" fillId="8" borderId="0" xfId="0" applyNumberFormat="1" applyFont="1" applyFill="1" applyBorder="1"/>
    <xf numFmtId="1" fontId="9" fillId="8" borderId="0" xfId="0" applyNumberFormat="1" applyFont="1" applyFill="1" applyBorder="1"/>
    <xf numFmtId="164" fontId="9" fillId="8" borderId="0" xfId="0" applyNumberFormat="1" applyFont="1" applyFill="1" applyBorder="1"/>
    <xf numFmtId="164" fontId="0" fillId="0" borderId="0" xfId="0" applyNumberFormat="1" applyBorder="1"/>
    <xf numFmtId="2" fontId="9" fillId="8" borderId="0" xfId="0" applyNumberFormat="1" applyFont="1" applyFill="1"/>
    <xf numFmtId="2" fontId="9" fillId="8" borderId="0" xfId="0" applyNumberFormat="1" applyFont="1" applyFill="1" applyBorder="1"/>
    <xf numFmtId="0" fontId="0" fillId="0" borderId="2" xfId="0" applyFill="1" applyBorder="1"/>
    <xf numFmtId="166" fontId="0" fillId="0" borderId="0" xfId="0" applyNumberFormat="1" applyBorder="1"/>
    <xf numFmtId="166" fontId="9" fillId="8" borderId="2" xfId="0" applyNumberFormat="1" applyFont="1" applyFill="1" applyBorder="1"/>
    <xf numFmtId="0" fontId="12" fillId="0" borderId="0" xfId="0" applyFont="1" applyAlignment="1">
      <alignment horizontal="left" vertical="center" readingOrder="1"/>
    </xf>
    <xf numFmtId="167" fontId="0" fillId="0" borderId="0" xfId="0" applyNumberFormat="1"/>
    <xf numFmtId="0" fontId="0" fillId="0" borderId="0" xfId="0" applyAlignment="1">
      <alignment vertical="center"/>
    </xf>
    <xf numFmtId="10" fontId="0" fillId="0" borderId="0" xfId="2" applyNumberFormat="1" applyFont="1"/>
    <xf numFmtId="0" fontId="0" fillId="0" borderId="0" xfId="0" applyFill="1"/>
    <xf numFmtId="0" fontId="0" fillId="0" borderId="0" xfId="0" applyFill="1" applyBorder="1"/>
    <xf numFmtId="0" fontId="16" fillId="11" borderId="4" xfId="0" applyFont="1" applyFill="1" applyBorder="1" applyAlignment="1">
      <alignment horizontal="left" wrapText="1" readingOrder="1"/>
    </xf>
    <xf numFmtId="0" fontId="15" fillId="12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center" vertical="center" wrapText="1" readingOrder="1"/>
    </xf>
  </cellXfs>
  <cellStyles count="3">
    <cellStyle name="Accent1" xfId="1" builtinId="29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rish-TIMES-model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K8" t="str">
            <v>TWLK_WLK</v>
          </cell>
        </row>
        <row r="9">
          <cell r="K9" t="str">
            <v>TCYC_CYC</v>
          </cell>
        </row>
        <row r="11">
          <cell r="K11" t="str">
            <v>TMOT_GSL_00</v>
          </cell>
        </row>
        <row r="22">
          <cell r="B22" t="str">
            <v>TRAPS</v>
          </cell>
        </row>
        <row r="23">
          <cell r="B23" t="str">
            <v>TRAPM</v>
          </cell>
        </row>
        <row r="24">
          <cell r="B24" t="str">
            <v>TRAPL</v>
          </cell>
        </row>
        <row r="27">
          <cell r="K27" t="str">
            <v>TBUS_ICE_DST_00</v>
          </cell>
        </row>
        <row r="29">
          <cell r="K29" t="str">
            <v>TLRAIL_ELC_00</v>
          </cell>
        </row>
      </sheetData>
      <sheetData sheetId="7"/>
      <sheetData sheetId="8"/>
      <sheetData sheetId="9">
        <row r="4">
          <cell r="C4">
            <v>14.556561092397196</v>
          </cell>
          <cell r="D4">
            <v>0.19075815329593268</v>
          </cell>
          <cell r="E4">
            <v>3.8138683626467009</v>
          </cell>
          <cell r="F4">
            <v>0.70334338163959453</v>
          </cell>
          <cell r="G4">
            <v>0.3263059331917631</v>
          </cell>
          <cell r="H4">
            <v>0.25725946218495216</v>
          </cell>
          <cell r="I4">
            <v>0.12926410609378711</v>
          </cell>
          <cell r="J4">
            <v>0.37066642356770213</v>
          </cell>
          <cell r="K4">
            <v>0.61012642539130313</v>
          </cell>
          <cell r="L4">
            <v>0.25256357827040127</v>
          </cell>
          <cell r="M4">
            <v>0.28627808516599751</v>
          </cell>
          <cell r="N4">
            <v>0.49824919039150339</v>
          </cell>
          <cell r="O4">
            <v>0.44072764898712008</v>
          </cell>
          <cell r="P4">
            <v>0.38789417997018355</v>
          </cell>
          <cell r="Q4">
            <v>1.6403528726430969</v>
          </cell>
          <cell r="R4">
            <v>0.50223766282260618</v>
          </cell>
          <cell r="S4">
            <v>0.59887772521592175</v>
          </cell>
          <cell r="T4">
            <v>0.54597893159747035</v>
          </cell>
          <cell r="U4">
            <v>0.36254754715779958</v>
          </cell>
          <cell r="V4">
            <v>0.8103180854486004</v>
          </cell>
          <cell r="W4">
            <v>0.10383763195644793</v>
          </cell>
          <cell r="X4">
            <v>0.43396473286285792</v>
          </cell>
          <cell r="Y4">
            <v>0.22701130303232972</v>
          </cell>
          <cell r="Z4">
            <v>0.20014421509334299</v>
          </cell>
          <cell r="AA4">
            <v>0.22324073939976716</v>
          </cell>
          <cell r="AB4">
            <v>0.43304852577361913</v>
          </cell>
          <cell r="AC4">
            <v>0.20769618859639608</v>
          </cell>
        </row>
        <row r="5">
          <cell r="C5">
            <v>31.276118540280986</v>
          </cell>
          <cell r="D5">
            <v>0.43519149385547129</v>
          </cell>
          <cell r="E5">
            <v>7.6220930610573197</v>
          </cell>
          <cell r="F5">
            <v>1.5519093827676476</v>
          </cell>
          <cell r="G5">
            <v>0.73703191607760743</v>
          </cell>
          <cell r="H5">
            <v>0.55451713599955721</v>
          </cell>
          <cell r="I5">
            <v>0.28568437258778695</v>
          </cell>
          <cell r="J5">
            <v>0.76950577172521428</v>
          </cell>
          <cell r="K5">
            <v>1.3359499798250478</v>
          </cell>
          <cell r="L5">
            <v>0.56616320344762294</v>
          </cell>
          <cell r="M5">
            <v>0.63911185847443031</v>
          </cell>
          <cell r="N5">
            <v>1.1334816009734383</v>
          </cell>
          <cell r="O5">
            <v>0.96185938421931272</v>
          </cell>
          <cell r="P5">
            <v>0.8723586108918423</v>
          </cell>
          <cell r="Q5">
            <v>3.5254749048173277</v>
          </cell>
          <cell r="R5">
            <v>1.1538869884003555</v>
          </cell>
          <cell r="S5">
            <v>1.2995736671311431</v>
          </cell>
          <cell r="T5">
            <v>1.2604324784412986</v>
          </cell>
          <cell r="U5">
            <v>0.79517788054022265</v>
          </cell>
          <cell r="V5">
            <v>1.7803554187858515</v>
          </cell>
          <cell r="W5">
            <v>0.23239789425769783</v>
          </cell>
          <cell r="X5">
            <v>0.98601597898071291</v>
          </cell>
          <cell r="Y5">
            <v>0.53090140271719211</v>
          </cell>
          <cell r="Z5">
            <v>0.43310682655274862</v>
          </cell>
          <cell r="AA5">
            <v>0.47060177269376968</v>
          </cell>
          <cell r="AB5">
            <v>0.86668930093951158</v>
          </cell>
          <cell r="AC5">
            <v>0.47664625412085693</v>
          </cell>
        </row>
        <row r="6">
          <cell r="C6">
            <v>27.131577542973638</v>
          </cell>
          <cell r="D6">
            <v>0.373897486374975</v>
          </cell>
          <cell r="E6">
            <v>6.6607449340349936</v>
          </cell>
          <cell r="F6">
            <v>1.3457957919305057</v>
          </cell>
          <cell r="G6">
            <v>0.64805463087287241</v>
          </cell>
          <cell r="H6">
            <v>0.48149946813234057</v>
          </cell>
          <cell r="I6">
            <v>0.24792998248868531</v>
          </cell>
          <cell r="J6">
            <v>0.6736874578715788</v>
          </cell>
          <cell r="K6">
            <v>1.145614903113785</v>
          </cell>
          <cell r="L6">
            <v>0.49378011021821833</v>
          </cell>
          <cell r="M6">
            <v>0.54722173482691427</v>
          </cell>
          <cell r="N6">
            <v>0.97262646758485327</v>
          </cell>
          <cell r="O6">
            <v>0.83286416374941885</v>
          </cell>
          <cell r="P6">
            <v>0.74674766413249039</v>
          </cell>
          <cell r="Q6">
            <v>3.0449422514531714</v>
          </cell>
          <cell r="R6">
            <v>1.0126394376791288</v>
          </cell>
          <cell r="S6">
            <v>1.1217784798314174</v>
          </cell>
          <cell r="T6">
            <v>1.0852427647392462</v>
          </cell>
          <cell r="U6">
            <v>0.6834292413998585</v>
          </cell>
          <cell r="V6">
            <v>1.5527405180508131</v>
          </cell>
          <cell r="W6">
            <v>0.20031586047476843</v>
          </cell>
          <cell r="X6">
            <v>0.86102306186829458</v>
          </cell>
          <cell r="Y6">
            <v>0.4513160972888865</v>
          </cell>
          <cell r="Z6">
            <v>0.37617525772313687</v>
          </cell>
          <cell r="AA6">
            <v>0.40231788404487256</v>
          </cell>
          <cell r="AB6">
            <v>0.74109890371757148</v>
          </cell>
          <cell r="AC6">
            <v>0.42809298937083867</v>
          </cell>
        </row>
        <row r="28">
          <cell r="B28" t="str">
            <v>Walk</v>
          </cell>
          <cell r="C28">
            <v>0.32377983784854231</v>
          </cell>
          <cell r="D28">
            <v>0.29539615700051852</v>
          </cell>
          <cell r="E28">
            <v>0.34966256439645477</v>
          </cell>
          <cell r="F28">
            <v>0.31311359703458036</v>
          </cell>
          <cell r="G28">
            <v>0.30099430857485032</v>
          </cell>
          <cell r="H28">
            <v>0.32585784427063491</v>
          </cell>
          <cell r="I28">
            <v>0.31296089693181006</v>
          </cell>
          <cell r="J28">
            <v>0.34414959934244926</v>
          </cell>
          <cell r="K28">
            <v>0.31640567871855385</v>
          </cell>
          <cell r="L28">
            <v>0.30551897544605799</v>
          </cell>
          <cell r="M28">
            <v>0.30690900126975923</v>
          </cell>
          <cell r="N28">
            <v>0.29742024558167873</v>
          </cell>
          <cell r="O28">
            <v>0.31985079986061538</v>
          </cell>
          <cell r="P28">
            <v>0.30317740338092081</v>
          </cell>
          <cell r="Q28">
            <v>0.32755819451934742</v>
          </cell>
          <cell r="R28">
            <v>0.29108733491927802</v>
          </cell>
          <cell r="S28">
            <v>0.32210907481657336</v>
          </cell>
          <cell r="T28">
            <v>0.28924149649685427</v>
          </cell>
          <cell r="U28">
            <v>0.31716332192128543</v>
          </cell>
          <cell r="V28">
            <v>0.31520515014132622</v>
          </cell>
          <cell r="W28">
            <v>0.30543827437637427</v>
          </cell>
          <cell r="X28">
            <v>0.29765342162432462</v>
          </cell>
          <cell r="Y28">
            <v>0.28141024531167946</v>
          </cell>
          <cell r="Z28">
            <v>0.32408712009988533</v>
          </cell>
          <cell r="AA28">
            <v>0.33773511822059504</v>
          </cell>
          <cell r="AB28">
            <v>0.36384480991771728</v>
          </cell>
          <cell r="AC28">
            <v>0.29253128431407999</v>
          </cell>
        </row>
        <row r="29">
          <cell r="B29" t="str">
            <v>Bike</v>
          </cell>
          <cell r="C29">
            <v>5.3963306308090382E-2</v>
          </cell>
          <cell r="D29">
            <v>4.9232692833419758E-2</v>
          </cell>
          <cell r="E29">
            <v>5.8277094066075792E-2</v>
          </cell>
          <cell r="F29">
            <v>5.2185599505763403E-2</v>
          </cell>
          <cell r="G29">
            <v>5.016571809580838E-2</v>
          </cell>
          <cell r="H29">
            <v>5.4309640711772487E-2</v>
          </cell>
          <cell r="I29">
            <v>5.216014948863501E-2</v>
          </cell>
          <cell r="J29">
            <v>5.7358266557074891E-2</v>
          </cell>
          <cell r="K29">
            <v>5.2734279786425649E-2</v>
          </cell>
          <cell r="L29">
            <v>5.0919829241009663E-2</v>
          </cell>
          <cell r="M29">
            <v>5.1151500211626538E-2</v>
          </cell>
          <cell r="N29">
            <v>4.95700409302798E-2</v>
          </cell>
          <cell r="O29">
            <v>5.3308466643435894E-2</v>
          </cell>
          <cell r="P29">
            <v>5.052956723015347E-2</v>
          </cell>
          <cell r="Q29">
            <v>5.459303241989124E-2</v>
          </cell>
          <cell r="R29">
            <v>4.8514555819879672E-2</v>
          </cell>
          <cell r="S29">
            <v>5.3684845802762227E-2</v>
          </cell>
          <cell r="T29">
            <v>4.8206916082809047E-2</v>
          </cell>
          <cell r="U29">
            <v>5.2860553653547575E-2</v>
          </cell>
          <cell r="V29">
            <v>5.2534191690221041E-2</v>
          </cell>
          <cell r="W29">
            <v>5.0906379062729046E-2</v>
          </cell>
          <cell r="X29">
            <v>4.9608903604054101E-2</v>
          </cell>
          <cell r="Y29">
            <v>4.690170755194658E-2</v>
          </cell>
          <cell r="Z29">
            <v>5.4014520016647569E-2</v>
          </cell>
          <cell r="AA29">
            <v>5.6289186370099165E-2</v>
          </cell>
          <cell r="AB29">
            <v>6.064080165295288E-2</v>
          </cell>
          <cell r="AC29">
            <v>4.8755214052346667E-2</v>
          </cell>
        </row>
        <row r="30">
          <cell r="B30" t="str">
            <v>2-wheelers</v>
          </cell>
          <cell r="C30">
            <v>1.2024577456126329E-3</v>
          </cell>
          <cell r="D30">
            <v>8.4181954391599476E-4</v>
          </cell>
          <cell r="E30">
            <v>1.4736843073167786E-3</v>
          </cell>
          <cell r="F30">
            <v>1.3698908311171865E-3</v>
          </cell>
          <cell r="G30">
            <v>9.8425388735709995E-4</v>
          </cell>
          <cell r="H30">
            <v>6.2421004942624992E-4</v>
          </cell>
          <cell r="I30">
            <v>1.2422933671109623E-3</v>
          </cell>
          <cell r="J30">
            <v>8.6646068484003841E-4</v>
          </cell>
          <cell r="K30">
            <v>1.3159890714686659E-3</v>
          </cell>
          <cell r="L30">
            <v>1.2716318220191991E-3</v>
          </cell>
          <cell r="M30">
            <v>1.1218737998245681E-3</v>
          </cell>
          <cell r="N30">
            <v>1.2891857705150252E-3</v>
          </cell>
          <cell r="O30">
            <v>1.4574437703184118E-3</v>
          </cell>
          <cell r="P30">
            <v>1.2419671387040388E-3</v>
          </cell>
          <cell r="Q30">
            <v>1.4684396048311016E-3</v>
          </cell>
          <cell r="R30">
            <v>9.5921086863546602E-4</v>
          </cell>
          <cell r="S30">
            <v>1.0725657999581929E-3</v>
          </cell>
          <cell r="T30">
            <v>1.1764845294377178E-3</v>
          </cell>
          <cell r="U30">
            <v>1.3287962602263445E-3</v>
          </cell>
          <cell r="V30">
            <v>7.9269582890742734E-4</v>
          </cell>
          <cell r="W30">
            <v>0</v>
          </cell>
          <cell r="X30">
            <v>7.4007830335184128E-4</v>
          </cell>
          <cell r="Y30">
            <v>7.0738302217035411E-4</v>
          </cell>
          <cell r="Z30">
            <v>8.0234115950314402E-4</v>
          </cell>
          <cell r="AA30">
            <v>7.1933080869381386E-4</v>
          </cell>
          <cell r="AB30">
            <v>7.4164409782466955E-4</v>
          </cell>
          <cell r="AC30">
            <v>7.7316749378532367E-4</v>
          </cell>
        </row>
        <row r="31">
          <cell r="B31" t="str">
            <v>LDV</v>
          </cell>
          <cell r="C31">
            <v>0.51421690231633799</v>
          </cell>
          <cell r="D31">
            <v>0.57696936147650701</v>
          </cell>
          <cell r="E31">
            <v>0.41519891685215071</v>
          </cell>
          <cell r="F31">
            <v>0.53837411623785481</v>
          </cell>
          <cell r="G31">
            <v>0.5273035898540861</v>
          </cell>
          <cell r="H31">
            <v>0.54428190464659498</v>
          </cell>
          <cell r="I31">
            <v>0.54724418926165252</v>
          </cell>
          <cell r="J31">
            <v>0.50629481396736598</v>
          </cell>
          <cell r="K31">
            <v>0.54969956239724382</v>
          </cell>
          <cell r="L31">
            <v>0.54286879912927866</v>
          </cell>
          <cell r="M31">
            <v>0.57050800443626981</v>
          </cell>
          <cell r="N31">
            <v>0.57834017325166753</v>
          </cell>
          <cell r="O31">
            <v>0.54807767476728875</v>
          </cell>
          <cell r="P31">
            <v>0.57445550608131724</v>
          </cell>
          <cell r="Q31">
            <v>0.54514159019281827</v>
          </cell>
          <cell r="R31">
            <v>0.52942173322971142</v>
          </cell>
          <cell r="S31">
            <v>0.54890743812317566</v>
          </cell>
          <cell r="T31">
            <v>0.57655830557717536</v>
          </cell>
          <cell r="U31">
            <v>0.56469028513375741</v>
          </cell>
          <cell r="V31">
            <v>0.5314898835087899</v>
          </cell>
          <cell r="W31">
            <v>0.5710449216561202</v>
          </cell>
          <cell r="X31">
            <v>0.54463316447281129</v>
          </cell>
          <cell r="Y31">
            <v>0.60580683229929833</v>
          </cell>
          <cell r="Z31">
            <v>0.54575340066281097</v>
          </cell>
          <cell r="AA31">
            <v>0.57130392959697351</v>
          </cell>
          <cell r="AB31">
            <v>0.56067924597798535</v>
          </cell>
          <cell r="AC31">
            <v>0.49285227418620653</v>
          </cell>
        </row>
        <row r="32">
          <cell r="B32" t="str">
            <v>Taxis</v>
          </cell>
          <cell r="C32">
            <v>1.6399604421517593E-2</v>
          </cell>
          <cell r="D32">
            <v>7.4490307781118984E-3</v>
          </cell>
          <cell r="E32">
            <v>3.2041705931306341E-2</v>
          </cell>
          <cell r="F32">
            <v>1.4142087272297982E-2</v>
          </cell>
          <cell r="G32">
            <v>7.8384539751406128E-3</v>
          </cell>
          <cell r="H32">
            <v>9.942235039347571E-3</v>
          </cell>
          <cell r="I32">
            <v>8.7941712391293846E-3</v>
          </cell>
          <cell r="J32">
            <v>1.9167683727598969E-2</v>
          </cell>
          <cell r="K32">
            <v>1.9563309645198885E-2</v>
          </cell>
          <cell r="L32">
            <v>6.7513932047123726E-3</v>
          </cell>
          <cell r="M32">
            <v>1.1912585101328303E-2</v>
          </cell>
          <cell r="N32">
            <v>6.2742086519266488E-3</v>
          </cell>
          <cell r="O32">
            <v>9.0275647633180547E-3</v>
          </cell>
          <cell r="P32">
            <v>1.0257172186811273E-2</v>
          </cell>
          <cell r="Q32">
            <v>1.2127565539618518E-2</v>
          </cell>
          <cell r="R32">
            <v>1.0185353383353699E-2</v>
          </cell>
          <cell r="S32">
            <v>1.2812635692286438E-2</v>
          </cell>
          <cell r="T32">
            <v>5.2051948265462115E-3</v>
          </cell>
          <cell r="U32">
            <v>8.6226466174633056E-3</v>
          </cell>
          <cell r="V32">
            <v>1.3327262086971724E-2</v>
          </cell>
          <cell r="W32">
            <v>8.2106842864435349E-3</v>
          </cell>
          <cell r="X32">
            <v>7.2036254203120672E-3</v>
          </cell>
          <cell r="Y32">
            <v>6.2594387860714779E-3</v>
          </cell>
          <cell r="Z32">
            <v>8.5196368293601697E-3</v>
          </cell>
          <cell r="AA32">
            <v>8.9112260712667282E-3</v>
          </cell>
          <cell r="AB32">
            <v>9.8439085033626087E-3</v>
          </cell>
          <cell r="AC32">
            <v>4.1049285439853662E-3</v>
          </cell>
        </row>
        <row r="33">
          <cell r="B33" t="str">
            <v>BUS</v>
          </cell>
          <cell r="C33">
            <v>8.2740995898888392E-2</v>
          </cell>
          <cell r="D33">
            <v>7.0110938367526743E-2</v>
          </cell>
          <cell r="E33">
            <v>0.1139689510378053</v>
          </cell>
          <cell r="F33">
            <v>8.0814709118386313E-2</v>
          </cell>
          <cell r="G33">
            <v>0.11271367561275741</v>
          </cell>
          <cell r="H33">
            <v>6.4984165282223824E-2</v>
          </cell>
          <cell r="I33">
            <v>7.7598299711661989E-2</v>
          </cell>
          <cell r="J33">
            <v>7.216317572067088E-2</v>
          </cell>
          <cell r="K33">
            <v>6.0281180381109148E-2</v>
          </cell>
          <cell r="L33">
            <v>9.2669371156921962E-2</v>
          </cell>
          <cell r="M33">
            <v>5.839703518119168E-2</v>
          </cell>
          <cell r="N33">
            <v>6.7106145813932178E-2</v>
          </cell>
          <cell r="O33">
            <v>6.8278050195023532E-2</v>
          </cell>
          <cell r="P33">
            <v>6.0338383982093263E-2</v>
          </cell>
          <cell r="Q33">
            <v>5.9111177723493433E-2</v>
          </cell>
          <cell r="R33">
            <v>0.11983181177914175</v>
          </cell>
          <cell r="S33">
            <v>6.1413439765244195E-2</v>
          </cell>
          <cell r="T33">
            <v>7.9611602487177441E-2</v>
          </cell>
          <cell r="U33">
            <v>5.5334396413720018E-2</v>
          </cell>
          <cell r="V33">
            <v>8.6650816743783748E-2</v>
          </cell>
          <cell r="W33">
            <v>6.4399740618333048E-2</v>
          </cell>
          <cell r="X33">
            <v>0.10016080657514609</v>
          </cell>
          <cell r="Y33">
            <v>5.8914393028833764E-2</v>
          </cell>
          <cell r="Z33">
            <v>6.6822981231792783E-2</v>
          </cell>
          <cell r="AA33">
            <v>2.5041208932371696E-2</v>
          </cell>
          <cell r="AB33">
            <v>4.2495898501573662E-3</v>
          </cell>
          <cell r="AC33">
            <v>0.16098313140959611</v>
          </cell>
        </row>
        <row r="34">
          <cell r="B34" t="str">
            <v>Light rail (LUAS)</v>
          </cell>
          <cell r="C34">
            <v>7.6968954610109105E-3</v>
          </cell>
          <cell r="D34">
            <v>0</v>
          </cell>
          <cell r="E34">
            <v>2.9377083408890298E-2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B35" t="str">
            <v>Train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C44">
            <v>3.2739468688573266E-3</v>
          </cell>
          <cell r="D44">
            <v>2.1586268841599747E-3</v>
          </cell>
          <cell r="E44">
            <v>4.3137182635283444E-3</v>
          </cell>
          <cell r="F44">
            <v>3.6319751739066989E-3</v>
          </cell>
          <cell r="G44">
            <v>2.5491869155235955E-3</v>
          </cell>
          <cell r="H44">
            <v>1.6941154698507114E-3</v>
          </cell>
          <cell r="I44">
            <v>3.2883004760979389E-3</v>
          </cell>
          <cell r="J44">
            <v>2.4416088687366478E-3</v>
          </cell>
          <cell r="K44">
            <v>3.5159102982178412E-3</v>
          </cell>
          <cell r="L44">
            <v>3.3185344885490013E-3</v>
          </cell>
          <cell r="M44">
            <v>2.939754742265497E-3</v>
          </cell>
          <cell r="N44">
            <v>3.3151523856669103E-3</v>
          </cell>
          <cell r="O44">
            <v>3.906666915379246E-3</v>
          </cell>
          <cell r="P44">
            <v>3.2306073901205486E-3</v>
          </cell>
          <cell r="Q44">
            <v>3.9969766503394092E-3</v>
          </cell>
          <cell r="R44">
            <v>2.4423953155841079E-3</v>
          </cell>
          <cell r="S44">
            <v>2.8914591982090753E-3</v>
          </cell>
          <cell r="T44">
            <v>2.9812499263931389E-3</v>
          </cell>
          <cell r="U44">
            <v>3.5441732524901714E-3</v>
          </cell>
          <cell r="V44">
            <v>2.1106258862285242E-3</v>
          </cell>
          <cell r="W44">
            <v>0</v>
          </cell>
          <cell r="X44">
            <v>1.9054783663146626E-3</v>
          </cell>
          <cell r="Y44">
            <v>1.7694736792673005E-3</v>
          </cell>
          <cell r="Z44">
            <v>2.1690169741061518E-3</v>
          </cell>
          <cell r="AA44">
            <v>1.996201699404686E-3</v>
          </cell>
          <cell r="AB44">
            <v>2.1678265957034699E-3</v>
          </cell>
          <cell r="AC44">
            <v>1.9708873200458749E-3</v>
          </cell>
        </row>
        <row r="45">
          <cell r="C45">
            <v>0.83405572391255312</v>
          </cell>
          <cell r="D45">
            <v>0.88136996225712338</v>
          </cell>
          <cell r="E45">
            <v>0.7240198055510555</v>
          </cell>
          <cell r="F45">
            <v>0.85033097733510543</v>
          </cell>
          <cell r="G45">
            <v>0.81358360125192186</v>
          </cell>
          <cell r="H45">
            <v>0.88000079438796519</v>
          </cell>
          <cell r="I45">
            <v>0.86292967512561713</v>
          </cell>
          <cell r="J45">
            <v>0.84991917486050839</v>
          </cell>
          <cell r="K45">
            <v>0.87489878054676506</v>
          </cell>
          <cell r="L45">
            <v>0.84396948853578213</v>
          </cell>
          <cell r="M45">
            <v>0.89058577172865516</v>
          </cell>
          <cell r="N45">
            <v>0.88596847722847849</v>
          </cell>
          <cell r="O45">
            <v>0.87519253516054751</v>
          </cell>
          <cell r="P45">
            <v>0.89017909286971042</v>
          </cell>
          <cell r="Q45">
            <v>0.88395825319439558</v>
          </cell>
          <cell r="R45">
            <v>0.80306472393989703</v>
          </cell>
          <cell r="S45">
            <v>0.88153417928289457</v>
          </cell>
          <cell r="T45">
            <v>0.87036679499941227</v>
          </cell>
          <cell r="U45">
            <v>0.89725064481847272</v>
          </cell>
          <cell r="V45">
            <v>0.84303694258501916</v>
          </cell>
          <cell r="W45">
            <v>0.88919219682824724</v>
          </cell>
          <cell r="X45">
            <v>0.83536706688667051</v>
          </cell>
          <cell r="Y45">
            <v>0.90275636290048633</v>
          </cell>
          <cell r="Z45">
            <v>0.87891574758893642</v>
          </cell>
          <cell r="AA45">
            <v>0.9444737396739924</v>
          </cell>
          <cell r="AB45">
            <v>0.97631596747347482</v>
          </cell>
          <cell r="AC45">
            <v>0.7484312106638259</v>
          </cell>
        </row>
        <row r="46">
          <cell r="C46">
            <v>2.1905905312439161E-2</v>
          </cell>
          <cell r="D46">
            <v>9.3709663140288998E-3</v>
          </cell>
          <cell r="E46">
            <v>4.6013893098741668E-2</v>
          </cell>
          <cell r="F46">
            <v>1.8394858695029128E-2</v>
          </cell>
          <cell r="G46">
            <v>9.9598084318994508E-3</v>
          </cell>
          <cell r="H46">
            <v>1.3237997918849932E-2</v>
          </cell>
          <cell r="I46">
            <v>1.1420057155050359E-2</v>
          </cell>
          <cell r="J46">
            <v>2.6498598054231513E-2</v>
          </cell>
          <cell r="K46">
            <v>2.5642116158186581E-2</v>
          </cell>
          <cell r="L46">
            <v>8.6437934593511252E-3</v>
          </cell>
          <cell r="M46">
            <v>1.5314370184172183E-2</v>
          </cell>
          <cell r="N46">
            <v>7.9154020817384443E-3</v>
          </cell>
          <cell r="O46">
            <v>1.1871653704006174E-2</v>
          </cell>
          <cell r="P46">
            <v>1.3089641552029165E-2</v>
          </cell>
          <cell r="Q46">
            <v>1.6194784858342321E-2</v>
          </cell>
          <cell r="R46">
            <v>1.272342398540301E-2</v>
          </cell>
          <cell r="S46">
            <v>1.6945626580446856E-2</v>
          </cell>
          <cell r="T46">
            <v>6.4710564013944778E-3</v>
          </cell>
          <cell r="U46">
            <v>1.1282963024401618E-2</v>
          </cell>
          <cell r="V46">
            <v>1.7408913059663488E-2</v>
          </cell>
          <cell r="W46">
            <v>1.0528920260910977E-2</v>
          </cell>
          <cell r="X46">
            <v>9.0992061135074936E-3</v>
          </cell>
          <cell r="Y46">
            <v>7.6815860877352945E-3</v>
          </cell>
          <cell r="Z46">
            <v>1.129928575321087E-2</v>
          </cell>
          <cell r="AA46">
            <v>1.2132191360051241E-2</v>
          </cell>
          <cell r="AB46">
            <v>1.4116355738962196E-2</v>
          </cell>
          <cell r="AC46">
            <v>5.1335741680296381E-3</v>
          </cell>
        </row>
        <row r="47">
          <cell r="C47">
            <v>0.13420523697456904</v>
          </cell>
          <cell r="D47">
            <v>0.10710044454468777</v>
          </cell>
          <cell r="E47">
            <v>0.19873794082808949</v>
          </cell>
          <cell r="F47">
            <v>0.12764218879595873</v>
          </cell>
          <cell r="G47">
            <v>0.17390740340065505</v>
          </cell>
          <cell r="H47">
            <v>0.10506709222333424</v>
          </cell>
          <cell r="I47">
            <v>0.12236196724323453</v>
          </cell>
          <cell r="J47">
            <v>0.12114061821652349</v>
          </cell>
          <cell r="K47">
            <v>9.5943192996830379E-2</v>
          </cell>
          <cell r="L47">
            <v>0.14406818351631784</v>
          </cell>
          <cell r="M47">
            <v>9.1160103344907026E-2</v>
          </cell>
          <cell r="N47">
            <v>0.10280096830411618</v>
          </cell>
          <cell r="O47">
            <v>0.1090291442200671</v>
          </cell>
          <cell r="P47">
            <v>9.3500658188139713E-2</v>
          </cell>
          <cell r="Q47">
            <v>9.5849985296922749E-2</v>
          </cell>
          <cell r="R47">
            <v>0.18176945675911579</v>
          </cell>
          <cell r="S47">
            <v>9.8628734938449439E-2</v>
          </cell>
          <cell r="T47">
            <v>0.1201808986728002</v>
          </cell>
          <cell r="U47">
            <v>8.7922218904635543E-2</v>
          </cell>
          <cell r="V47">
            <v>0.13744351846908884</v>
          </cell>
          <cell r="W47">
            <v>0.10027888291084175</v>
          </cell>
          <cell r="X47">
            <v>0.15362824863350735</v>
          </cell>
          <cell r="Y47">
            <v>8.779257733251114E-2</v>
          </cell>
          <cell r="Z47">
            <v>0.10761594968374652</v>
          </cell>
          <cell r="AA47">
            <v>4.1397867266551647E-2</v>
          </cell>
          <cell r="AB47">
            <v>7.3998501918595234E-3</v>
          </cell>
          <cell r="AC47">
            <v>0.24446432784809863</v>
          </cell>
        </row>
        <row r="48">
          <cell r="C48">
            <v>6.559186931581344E-3</v>
          </cell>
          <cell r="D48">
            <v>0</v>
          </cell>
          <cell r="E48">
            <v>2.6914642258584892E-2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C59">
            <v>0.74108639947108168</v>
          </cell>
          <cell r="D59">
            <v>0.79071880912169545</v>
          </cell>
          <cell r="E59">
            <v>0.6386131571238467</v>
          </cell>
          <cell r="F59">
            <v>0.75580744416441215</v>
          </cell>
          <cell r="G59">
            <v>0.71320246300225565</v>
          </cell>
          <cell r="H59">
            <v>0.78115676031065473</v>
          </cell>
          <cell r="I59">
            <v>0.76642349622098382</v>
          </cell>
          <cell r="J59">
            <v>0.74828496387185417</v>
          </cell>
          <cell r="K59">
            <v>0.78640329755658556</v>
          </cell>
          <cell r="L59">
            <v>0.74588309703681677</v>
          </cell>
          <cell r="M59">
            <v>0.80172469534468704</v>
          </cell>
          <cell r="N59">
            <v>0.79583426304303684</v>
          </cell>
          <cell r="O59">
            <v>0.77907090765006382</v>
          </cell>
          <cell r="P59">
            <v>0.80155723993574601</v>
          </cell>
          <cell r="Q59">
            <v>0.78887154985237196</v>
          </cell>
          <cell r="R59">
            <v>0.70533422841274862</v>
          </cell>
          <cell r="S59">
            <v>0.78717070970762593</v>
          </cell>
          <cell r="T59">
            <v>0.77916775606401434</v>
          </cell>
          <cell r="U59">
            <v>0.80467495581567261</v>
          </cell>
          <cell r="V59">
            <v>0.74505854970828844</v>
          </cell>
          <cell r="W59">
            <v>0.79514890678426453</v>
          </cell>
          <cell r="X59">
            <v>0.73736495113760858</v>
          </cell>
          <cell r="Y59">
            <v>0.81853938082108479</v>
          </cell>
          <cell r="Z59">
            <v>0.77998817627338324</v>
          </cell>
          <cell r="AA59">
            <v>0.85154985463859412</v>
          </cell>
          <cell r="AB59">
            <v>0.88006272796227247</v>
          </cell>
          <cell r="AC59">
            <v>0.64231184378282558</v>
          </cell>
        </row>
        <row r="60">
          <cell r="C60">
            <v>1.214216695359136E-2</v>
          </cell>
          <cell r="D60">
            <v>5.244564356444866E-3</v>
          </cell>
          <cell r="E60">
            <v>2.5318479036608464E-2</v>
          </cell>
          <cell r="F60">
            <v>1.0199545943263343E-2</v>
          </cell>
          <cell r="G60">
            <v>5.4465670112681473E-3</v>
          </cell>
          <cell r="H60">
            <v>7.3305854058422536E-3</v>
          </cell>
          <cell r="I60">
            <v>6.327365203104513E-3</v>
          </cell>
          <cell r="J60">
            <v>1.4553702960433654E-2</v>
          </cell>
          <cell r="K60">
            <v>1.4378136289327563E-2</v>
          </cell>
          <cell r="L60">
            <v>4.7655125577413509E-3</v>
          </cell>
          <cell r="M60">
            <v>8.6002260738130814E-3</v>
          </cell>
          <cell r="N60">
            <v>4.4354589246647135E-3</v>
          </cell>
          <cell r="O60">
            <v>6.592434448494537E-3</v>
          </cell>
          <cell r="P60">
            <v>7.3526877521562662E-3</v>
          </cell>
          <cell r="Q60">
            <v>9.0159384819168999E-3</v>
          </cell>
          <cell r="R60">
            <v>6.9712334769449829E-3</v>
          </cell>
          <cell r="S60">
            <v>9.4394919428535985E-3</v>
          </cell>
          <cell r="T60">
            <v>3.6138078846859318E-3</v>
          </cell>
          <cell r="U60">
            <v>6.3123502546919919E-3</v>
          </cell>
          <cell r="V60">
            <v>9.5979099500525071E-3</v>
          </cell>
          <cell r="W60">
            <v>5.8735122381989901E-3</v>
          </cell>
          <cell r="X60">
            <v>5.0103707288089395E-3</v>
          </cell>
          <cell r="Y60">
            <v>4.3449135578945168E-3</v>
          </cell>
          <cell r="Z60">
            <v>6.2553697184935773E-3</v>
          </cell>
          <cell r="AA60">
            <v>6.8237115745591239E-3</v>
          </cell>
          <cell r="AB60">
            <v>7.9379260453763534E-3</v>
          </cell>
          <cell r="AC60">
            <v>2.7483693665086213E-3</v>
          </cell>
        </row>
        <row r="61">
          <cell r="C61">
            <v>0.1626965950818042</v>
          </cell>
          <cell r="D61">
            <v>0.13109626623170204</v>
          </cell>
          <cell r="E61">
            <v>0.23916819504950479</v>
          </cell>
          <cell r="F61">
            <v>0.15479346868381608</v>
          </cell>
          <cell r="G61">
            <v>0.20800029152740038</v>
          </cell>
          <cell r="H61">
            <v>0.12724978858051844</v>
          </cell>
          <cell r="I61">
            <v>0.14827744084788594</v>
          </cell>
          <cell r="J61">
            <v>0.14551722418000443</v>
          </cell>
          <cell r="K61">
            <v>0.11766218454461841</v>
          </cell>
          <cell r="L61">
            <v>0.17371900154534914</v>
          </cell>
          <cell r="M61">
            <v>0.11196687123703571</v>
          </cell>
          <cell r="N61">
            <v>0.12599020808803368</v>
          </cell>
          <cell r="O61">
            <v>0.13241927644257739</v>
          </cell>
          <cell r="P61">
            <v>0.11487011188674058</v>
          </cell>
          <cell r="Q61">
            <v>0.11670831913312733</v>
          </cell>
          <cell r="R61">
            <v>0.2178213998684824</v>
          </cell>
          <cell r="S61">
            <v>0.12016236232976817</v>
          </cell>
          <cell r="T61">
            <v>0.14679096653005977</v>
          </cell>
          <cell r="U61">
            <v>0.10758223700696061</v>
          </cell>
          <cell r="V61">
            <v>0.1657308225029282</v>
          </cell>
          <cell r="W61">
            <v>0.12234818626194599</v>
          </cell>
          <cell r="X61">
            <v>0.18501691930313938</v>
          </cell>
          <cell r="Y61">
            <v>0.10860805699514527</v>
          </cell>
          <cell r="Z61">
            <v>0.13030246782805119</v>
          </cell>
          <cell r="AA61">
            <v>5.0925275195199252E-2</v>
          </cell>
          <cell r="AB61">
            <v>9.1008381034736394E-3</v>
          </cell>
          <cell r="AC61">
            <v>0.28624951607603277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C63">
            <v>8.4074838493522847E-2</v>
          </cell>
          <cell r="D63">
            <v>7.2940360290157685E-2</v>
          </cell>
          <cell r="E63">
            <v>9.6900168790040125E-2</v>
          </cell>
          <cell r="F63">
            <v>7.91995412085085E-2</v>
          </cell>
          <cell r="G63">
            <v>7.3350678459075919E-2</v>
          </cell>
          <cell r="H63">
            <v>8.426286570298451E-2</v>
          </cell>
          <cell r="I63">
            <v>7.8971697728025606E-2</v>
          </cell>
          <cell r="J63">
            <v>9.1644108987707917E-2</v>
          </cell>
          <cell r="K63">
            <v>8.1556381609468237E-2</v>
          </cell>
          <cell r="L63">
            <v>7.5632388860092645E-2</v>
          </cell>
          <cell r="M63">
            <v>7.7708207344464181E-2</v>
          </cell>
          <cell r="N63">
            <v>7.3740069944264783E-2</v>
          </cell>
          <cell r="O63">
            <v>8.1917381458864319E-2</v>
          </cell>
          <cell r="P63">
            <v>7.6219960425357156E-2</v>
          </cell>
          <cell r="Q63">
            <v>8.5404192532583911E-2</v>
          </cell>
          <cell r="R63">
            <v>6.987313824182402E-2</v>
          </cell>
          <cell r="S63">
            <v>8.3227436019752521E-2</v>
          </cell>
          <cell r="T63">
            <v>7.0427469521239974E-2</v>
          </cell>
          <cell r="U63">
            <v>8.1430456922674907E-2</v>
          </cell>
          <cell r="V63">
            <v>7.9612717838730945E-2</v>
          </cell>
          <cell r="W63">
            <v>7.6629394715590618E-2</v>
          </cell>
          <cell r="X63">
            <v>7.2607758830443E-2</v>
          </cell>
          <cell r="Y63">
            <v>6.8507648625875522E-2</v>
          </cell>
          <cell r="Z63">
            <v>8.3453986180072076E-2</v>
          </cell>
          <cell r="AA63">
            <v>9.070115859164736E-2</v>
          </cell>
          <cell r="AB63">
            <v>0.10289850788887757</v>
          </cell>
          <cell r="AC63">
            <v>6.8690270774633036E-2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C7">
            <v>11.536999999999999</v>
          </cell>
          <cell r="D7">
            <v>0.17794099599204954</v>
          </cell>
          <cell r="E7">
            <v>2.6292279716035631</v>
          </cell>
          <cell r="F7">
            <v>0.48228404218784626</v>
          </cell>
          <cell r="G7">
            <v>0.31014966827589163</v>
          </cell>
          <cell r="H7">
            <v>0.22090468018989404</v>
          </cell>
          <cell r="I7">
            <v>0.10660397645018758</v>
          </cell>
          <cell r="J7">
            <v>0.27935990585939297</v>
          </cell>
          <cell r="K7">
            <v>0.42276367492038924</v>
          </cell>
          <cell r="L7">
            <v>0.20333600685129727</v>
          </cell>
          <cell r="M7">
            <v>0.23152778091853185</v>
          </cell>
          <cell r="N7">
            <v>0.46795618987426485</v>
          </cell>
          <cell r="O7">
            <v>0.30871042636808321</v>
          </cell>
          <cell r="P7">
            <v>0.30378726686741447</v>
          </cell>
          <cell r="Q7">
            <v>1.625427705266085</v>
          </cell>
          <cell r="R7">
            <v>0.44225677339931185</v>
          </cell>
          <cell r="S7">
            <v>0.49831113834882401</v>
          </cell>
          <cell r="T7">
            <v>0.40793968700183131</v>
          </cell>
          <cell r="U7">
            <v>0.36310814920207179</v>
          </cell>
          <cell r="V7">
            <v>0.60506096800451603</v>
          </cell>
          <cell r="W7">
            <v>8.0693470189707711E-2</v>
          </cell>
          <cell r="X7">
            <v>0.30599590693319084</v>
          </cell>
          <cell r="Y7">
            <v>0.1513344097795204</v>
          </cell>
          <cell r="Z7">
            <v>0.16503078794415471</v>
          </cell>
          <cell r="AA7">
            <v>0.19182704360164693</v>
          </cell>
          <cell r="AB7">
            <v>0.40087863270627727</v>
          </cell>
          <cell r="AC7">
            <v>0.15458274126405555</v>
          </cell>
        </row>
        <row r="8">
          <cell r="C8">
            <v>8.8551000000000005E-2</v>
          </cell>
          <cell r="D8">
            <v>0</v>
          </cell>
          <cell r="E8">
            <v>2.8462821428571431E-2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9.4876071428571431E-3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1.5812678571428571E-2</v>
          </cell>
          <cell r="V8">
            <v>0</v>
          </cell>
          <cell r="W8">
            <v>0</v>
          </cell>
          <cell r="X8">
            <v>3.4787892857142858E-2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dimension ref="A3:AD37"/>
  <sheetViews>
    <sheetView zoomScaleNormal="100" workbookViewId="0">
      <selection activeCell="C3" sqref="C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77734375" style="15" bestFit="1" customWidth="1"/>
    <col min="8" max="8" width="5.88671875" style="15" bestFit="1" customWidth="1"/>
    <col min="9" max="9" width="5.44140625" style="15" bestFit="1" customWidth="1"/>
    <col min="10" max="11" width="5.7773437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21875" style="15" bestFit="1" customWidth="1"/>
    <col min="17" max="17" width="5.6640625" style="15" bestFit="1" customWidth="1"/>
    <col min="18" max="18" width="6.109375" style="15" bestFit="1" customWidth="1"/>
    <col min="19" max="19" width="5.7773437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77734375" style="15" bestFit="1" customWidth="1"/>
    <col min="26" max="26" width="6.109375" style="15" bestFit="1" customWidth="1"/>
    <col min="27" max="28" width="6" style="15" bestFit="1" customWidth="1"/>
    <col min="29" max="29" width="5.77734375" style="15" bestFit="1" customWidth="1"/>
    <col min="30" max="30" width="6.6640625" style="15" bestFit="1" customWidth="1"/>
    <col min="31" max="16384" width="9.109375" style="15"/>
  </cols>
  <sheetData>
    <row r="3" spans="1:30">
      <c r="C3" s="34" t="str" cm="1">
        <f t="array" ref="C3">INDEX(C5:C7,$A$4)</f>
        <v>IE</v>
      </c>
      <c r="D3" s="34" t="str" cm="1">
        <f t="array" ref="D3">INDEX(D5:D7,$A$4)</f>
        <v>National</v>
      </c>
      <c r="E3" s="34" t="str" cm="1">
        <f t="array" ref="E3">INDEX(E5:E7,$A$4)</f>
        <v>IE-CW</v>
      </c>
      <c r="F3" s="34" t="str" cm="1">
        <f t="array" ref="F3">INDEX(F5:F7,$A$4)</f>
        <v>IE-D</v>
      </c>
      <c r="G3" s="34" t="str" cm="1">
        <f t="array" ref="G3">INDEX(G5:G7,$A$4)</f>
        <v>IE-KE</v>
      </c>
      <c r="H3" s="34" t="str" cm="1">
        <f t="array" ref="H3">INDEX(H5:H7,$A$4)</f>
        <v>IE-KK</v>
      </c>
      <c r="I3" s="34" t="str" cm="1">
        <f t="array" ref="I3">INDEX(I5:I7,$A$4)</f>
        <v>IE-LS</v>
      </c>
      <c r="J3" s="34" t="str" cm="1">
        <f t="array" ref="J3">INDEX(J5:J7,$A$4)</f>
        <v>IE-LD</v>
      </c>
      <c r="K3" s="34" t="str" cm="1">
        <f t="array" ref="K3">INDEX(K5:K7,$A$4)</f>
        <v>IE-LH</v>
      </c>
      <c r="L3" s="34" t="str" cm="1">
        <f t="array" ref="L3">INDEX(L5:L7,$A$4)</f>
        <v>IE-MH</v>
      </c>
      <c r="M3" s="34" t="str" cm="1">
        <f t="array" ref="M3">INDEX(M5:M7,$A$4)</f>
        <v>IE-OY</v>
      </c>
      <c r="N3" s="34" t="str" cm="1">
        <f t="array" ref="N3">INDEX(N5:N7,$A$4)</f>
        <v>IE-WH</v>
      </c>
      <c r="O3" s="34" t="str" cm="1">
        <f t="array" ref="O3">INDEX(O5:O7,$A$4)</f>
        <v>IE-WX</v>
      </c>
      <c r="P3" s="34" t="str" cm="1">
        <f t="array" ref="P3">INDEX(P5:P7,$A$4)</f>
        <v>IE-WW</v>
      </c>
      <c r="Q3" s="34" t="str" cm="1">
        <f t="array" ref="Q3">INDEX(Q5:Q7,$A$4)</f>
        <v>IE-CE</v>
      </c>
      <c r="R3" s="34" t="str" cm="1">
        <f t="array" ref="R3">INDEX(R5:R7,$A$4)</f>
        <v>IE-CO</v>
      </c>
      <c r="S3" s="34" t="str" cm="1">
        <f t="array" ref="S3">INDEX(S5:S7,$A$4)</f>
        <v>IE-KY</v>
      </c>
      <c r="T3" s="34" t="str" cm="1">
        <f t="array" ref="T3">INDEX(T5:T7,$A$4)</f>
        <v>IE-LK</v>
      </c>
      <c r="U3" s="34" t="str" cm="1">
        <f t="array" ref="U3">INDEX(U5:U7,$A$4)</f>
        <v>IE-TA</v>
      </c>
      <c r="V3" s="34" t="str" cm="1">
        <f t="array" ref="V3">INDEX(V5:V7,$A$4)</f>
        <v>IE-WD</v>
      </c>
      <c r="W3" s="34" t="str" cm="1">
        <f t="array" ref="W3">INDEX(W5:W7,$A$4)</f>
        <v>IE-G</v>
      </c>
      <c r="X3" s="34" t="str" cm="1">
        <f t="array" ref="X3">INDEX(X5:X7,$A$4)</f>
        <v>IE-LM</v>
      </c>
      <c r="Y3" s="34" t="str" cm="1">
        <f t="array" ref="Y3">INDEX(Y5:Y7,$A$4)</f>
        <v>IE-MO</v>
      </c>
      <c r="Z3" s="34" t="str" cm="1">
        <f t="array" ref="Z3">INDEX(Z5:Z7,$A$4)</f>
        <v>IE-RN</v>
      </c>
      <c r="AA3" s="34" t="str" cm="1">
        <f t="array" ref="AA3">INDEX(AA5:AA7,$A$4)</f>
        <v>IE-SO</v>
      </c>
      <c r="AB3" s="34" t="str" cm="1">
        <f t="array" ref="AB3">INDEX(AB5:AB7,$A$4)</f>
        <v>IE-CN</v>
      </c>
      <c r="AC3" s="34" t="str" cm="1">
        <f t="array" ref="AC3">INDEX(AC5:AC7,$A$4)</f>
        <v>IE-DL</v>
      </c>
      <c r="AD3" s="34" t="str" cm="1">
        <f t="array" ref="AD3">INDEX(AD5:AD7,$A$4)</f>
        <v>IE-MN</v>
      </c>
    </row>
    <row r="4" spans="1:30">
      <c r="A4" s="15">
        <v>1</v>
      </c>
    </row>
    <row r="5" spans="1:30">
      <c r="A5" s="15" t="s">
        <v>96</v>
      </c>
      <c r="C5" s="35" t="s">
        <v>97</v>
      </c>
      <c r="D5" s="35" t="s">
        <v>98</v>
      </c>
      <c r="E5" s="34" t="str">
        <f>Regions!A11</f>
        <v>IE-CW</v>
      </c>
      <c r="F5" s="34" t="str">
        <f>Regions!A16</f>
        <v>IE-D</v>
      </c>
      <c r="G5" s="34" t="str">
        <f>Regions!A19</f>
        <v>IE-KE</v>
      </c>
      <c r="H5" s="34" t="str">
        <f>Regions!A20</f>
        <v>IE-KK</v>
      </c>
      <c r="I5" s="34" t="str">
        <f>Regions!A21</f>
        <v>IE-LS</v>
      </c>
      <c r="J5" s="34" t="str">
        <f>Regions!A24</f>
        <v>IE-LD</v>
      </c>
      <c r="K5" s="34" t="str">
        <f>Regions!A25</f>
        <v>IE-LH</v>
      </c>
      <c r="L5" s="34" t="str">
        <f>Regions!A27</f>
        <v>IE-MH</v>
      </c>
      <c r="M5" s="34" t="str">
        <f>Regions!A29</f>
        <v>IE-OY</v>
      </c>
      <c r="N5" s="34" t="str">
        <f>Regions!A34</f>
        <v>IE-WH</v>
      </c>
      <c r="O5" s="34" t="str">
        <f>Regions!A35</f>
        <v>IE-WX</v>
      </c>
      <c r="P5" s="34" t="str">
        <f>Regions!A36</f>
        <v>IE-WW</v>
      </c>
      <c r="Q5" s="34" t="str">
        <f>Regions!A13</f>
        <v>IE-CE</v>
      </c>
      <c r="R5" s="34" t="str">
        <f>Regions!A14</f>
        <v>IE-CO</v>
      </c>
      <c r="S5" s="34" t="str">
        <f>Regions!A18</f>
        <v>IE-KY</v>
      </c>
      <c r="T5" s="34" t="str">
        <f>Regions!A23</f>
        <v>IE-LK</v>
      </c>
      <c r="U5" s="34" t="str">
        <f>Regions!A32</f>
        <v>IE-TA</v>
      </c>
      <c r="V5" s="34" t="str">
        <f>Regions!A33</f>
        <v>IE-WD</v>
      </c>
      <c r="W5" s="34" t="str">
        <f>Regions!A17</f>
        <v>IE-G</v>
      </c>
      <c r="X5" s="34" t="str">
        <f>Regions!A22</f>
        <v>IE-LM</v>
      </c>
      <c r="Y5" s="34" t="str">
        <f>Regions!A26</f>
        <v>IE-MO</v>
      </c>
      <c r="Z5" s="34" t="str">
        <f>Regions!A30</f>
        <v>IE-RN</v>
      </c>
      <c r="AA5" s="34" t="str">
        <f>Regions!A31</f>
        <v>IE-SO</v>
      </c>
      <c r="AB5" s="34" t="str">
        <f>Regions!A12</f>
        <v>IE-CN</v>
      </c>
      <c r="AC5" s="34" t="str">
        <f>Regions!A15</f>
        <v>IE-DL</v>
      </c>
      <c r="AD5" s="34" t="str">
        <f>Regions!A28</f>
        <v>IE-MN</v>
      </c>
    </row>
    <row r="6" spans="1:30">
      <c r="A6" s="15" t="s">
        <v>99</v>
      </c>
      <c r="C6" s="34" t="str">
        <f>C5</f>
        <v>IE</v>
      </c>
      <c r="D6" s="34" t="str">
        <f>"*"&amp;D5</f>
        <v>*National</v>
      </c>
      <c r="E6" s="34" t="str">
        <f t="shared" ref="E6:AD6" si="0">"*"&amp;E5</f>
        <v>*IE-CW</v>
      </c>
      <c r="F6" s="34" t="str">
        <f t="shared" si="0"/>
        <v>*IE-D</v>
      </c>
      <c r="G6" s="34" t="str">
        <f t="shared" si="0"/>
        <v>*IE-KE</v>
      </c>
      <c r="H6" s="34" t="str">
        <f t="shared" si="0"/>
        <v>*IE-KK</v>
      </c>
      <c r="I6" s="34" t="str">
        <f t="shared" si="0"/>
        <v>*IE-LS</v>
      </c>
      <c r="J6" s="34" t="str">
        <f t="shared" si="0"/>
        <v>*IE-LD</v>
      </c>
      <c r="K6" s="34" t="str">
        <f t="shared" si="0"/>
        <v>*IE-LH</v>
      </c>
      <c r="L6" s="34" t="str">
        <f t="shared" si="0"/>
        <v>*IE-MH</v>
      </c>
      <c r="M6" s="34" t="str">
        <f t="shared" si="0"/>
        <v>*IE-OY</v>
      </c>
      <c r="N6" s="34" t="str">
        <f t="shared" si="0"/>
        <v>*IE-WH</v>
      </c>
      <c r="O6" s="34" t="str">
        <f t="shared" si="0"/>
        <v>*IE-WX</v>
      </c>
      <c r="P6" s="34" t="str">
        <f t="shared" si="0"/>
        <v>*IE-WW</v>
      </c>
      <c r="Q6" s="34" t="str">
        <f t="shared" si="0"/>
        <v>*IE-CE</v>
      </c>
      <c r="R6" s="34" t="str">
        <f t="shared" si="0"/>
        <v>*IE-CO</v>
      </c>
      <c r="S6" s="34" t="str">
        <f t="shared" si="0"/>
        <v>*IE-KY</v>
      </c>
      <c r="T6" s="34" t="str">
        <f t="shared" si="0"/>
        <v>*IE-LK</v>
      </c>
      <c r="U6" s="34" t="str">
        <f t="shared" si="0"/>
        <v>*IE-TA</v>
      </c>
      <c r="V6" s="34" t="str">
        <f t="shared" si="0"/>
        <v>*IE-WD</v>
      </c>
      <c r="W6" s="34" t="str">
        <f t="shared" si="0"/>
        <v>*IE-G</v>
      </c>
      <c r="X6" s="34" t="str">
        <f t="shared" si="0"/>
        <v>*IE-LM</v>
      </c>
      <c r="Y6" s="34" t="str">
        <f t="shared" si="0"/>
        <v>*IE-MO</v>
      </c>
      <c r="Z6" s="34" t="str">
        <f t="shared" si="0"/>
        <v>*IE-RN</v>
      </c>
      <c r="AA6" s="34" t="str">
        <f t="shared" si="0"/>
        <v>*IE-SO</v>
      </c>
      <c r="AB6" s="34" t="str">
        <f t="shared" si="0"/>
        <v>*IE-CN</v>
      </c>
      <c r="AC6" s="34" t="str">
        <f t="shared" si="0"/>
        <v>*IE-DL</v>
      </c>
      <c r="AD6" s="34" t="str">
        <f t="shared" si="0"/>
        <v>*IE-MN</v>
      </c>
    </row>
    <row r="7" spans="1:30">
      <c r="A7" s="15" t="s">
        <v>100</v>
      </c>
      <c r="C7" s="34" t="str">
        <f>"*"&amp;C5</f>
        <v>*IE</v>
      </c>
      <c r="D7" s="34" t="str">
        <f>D5</f>
        <v>National</v>
      </c>
      <c r="E7" s="34" t="str">
        <f t="shared" ref="E7:AD7" si="1">E5</f>
        <v>IE-CW</v>
      </c>
      <c r="F7" s="34" t="str">
        <f t="shared" si="1"/>
        <v>IE-D</v>
      </c>
      <c r="G7" s="34" t="str">
        <f t="shared" si="1"/>
        <v>IE-KE</v>
      </c>
      <c r="H7" s="34" t="str">
        <f t="shared" si="1"/>
        <v>IE-KK</v>
      </c>
      <c r="I7" s="34" t="str">
        <f t="shared" si="1"/>
        <v>IE-LS</v>
      </c>
      <c r="J7" s="34" t="str">
        <f t="shared" si="1"/>
        <v>IE-LD</v>
      </c>
      <c r="K7" s="34" t="str">
        <f t="shared" si="1"/>
        <v>IE-LH</v>
      </c>
      <c r="L7" s="34" t="str">
        <f t="shared" si="1"/>
        <v>IE-MH</v>
      </c>
      <c r="M7" s="34" t="str">
        <f t="shared" si="1"/>
        <v>IE-OY</v>
      </c>
      <c r="N7" s="34" t="str">
        <f t="shared" si="1"/>
        <v>IE-WH</v>
      </c>
      <c r="O7" s="34" t="str">
        <f t="shared" si="1"/>
        <v>IE-WX</v>
      </c>
      <c r="P7" s="34" t="str">
        <f t="shared" si="1"/>
        <v>IE-WW</v>
      </c>
      <c r="Q7" s="34" t="str">
        <f t="shared" si="1"/>
        <v>IE-CE</v>
      </c>
      <c r="R7" s="34" t="str">
        <f t="shared" si="1"/>
        <v>IE-CO</v>
      </c>
      <c r="S7" s="34" t="str">
        <f t="shared" si="1"/>
        <v>IE-KY</v>
      </c>
      <c r="T7" s="34" t="str">
        <f t="shared" si="1"/>
        <v>IE-LK</v>
      </c>
      <c r="U7" s="34" t="str">
        <f t="shared" si="1"/>
        <v>IE-TA</v>
      </c>
      <c r="V7" s="34" t="str">
        <f t="shared" si="1"/>
        <v>IE-WD</v>
      </c>
      <c r="W7" s="34" t="str">
        <f t="shared" si="1"/>
        <v>IE-G</v>
      </c>
      <c r="X7" s="34" t="str">
        <f t="shared" si="1"/>
        <v>IE-LM</v>
      </c>
      <c r="Y7" s="34" t="str">
        <f t="shared" si="1"/>
        <v>IE-MO</v>
      </c>
      <c r="Z7" s="34" t="str">
        <f t="shared" si="1"/>
        <v>IE-RN</v>
      </c>
      <c r="AA7" s="34" t="str">
        <f t="shared" si="1"/>
        <v>IE-SO</v>
      </c>
      <c r="AB7" s="34" t="str">
        <f t="shared" si="1"/>
        <v>IE-CN</v>
      </c>
      <c r="AC7" s="34" t="str">
        <f t="shared" si="1"/>
        <v>IE-DL</v>
      </c>
      <c r="AD7" s="34" t="str">
        <f t="shared" si="1"/>
        <v>IE-MN</v>
      </c>
    </row>
    <row r="10" spans="1:30" ht="15" thickBot="1">
      <c r="A10" s="36" t="s">
        <v>101</v>
      </c>
      <c r="B10" s="36" t="s">
        <v>102</v>
      </c>
    </row>
    <row r="11" spans="1:30">
      <c r="A11" s="37" t="s">
        <v>103</v>
      </c>
      <c r="B11" s="37" t="s">
        <v>61</v>
      </c>
    </row>
    <row r="12" spans="1:30">
      <c r="A12" s="38" t="s">
        <v>104</v>
      </c>
      <c r="B12" s="38" t="s">
        <v>60</v>
      </c>
    </row>
    <row r="13" spans="1:30">
      <c r="A13" s="38" t="s">
        <v>105</v>
      </c>
      <c r="B13" s="38" t="s">
        <v>59</v>
      </c>
    </row>
    <row r="14" spans="1:30">
      <c r="A14" s="38" t="s">
        <v>106</v>
      </c>
      <c r="B14" s="38" t="s">
        <v>58</v>
      </c>
    </row>
    <row r="15" spans="1:30">
      <c r="A15" s="38" t="s">
        <v>107</v>
      </c>
      <c r="B15" s="38" t="s">
        <v>57</v>
      </c>
    </row>
    <row r="16" spans="1:30">
      <c r="A16" s="38" t="s">
        <v>108</v>
      </c>
      <c r="B16" s="38" t="s">
        <v>56</v>
      </c>
    </row>
    <row r="17" spans="1:2">
      <c r="A17" s="38" t="s">
        <v>109</v>
      </c>
      <c r="B17" s="38" t="s">
        <v>55</v>
      </c>
    </row>
    <row r="18" spans="1:2">
      <c r="A18" s="38" t="s">
        <v>110</v>
      </c>
      <c r="B18" s="38" t="s">
        <v>54</v>
      </c>
    </row>
    <row r="19" spans="1:2">
      <c r="A19" s="38" t="s">
        <v>111</v>
      </c>
      <c r="B19" s="38" t="s">
        <v>53</v>
      </c>
    </row>
    <row r="20" spans="1:2">
      <c r="A20" s="38" t="s">
        <v>112</v>
      </c>
      <c r="B20" s="38" t="s">
        <v>52</v>
      </c>
    </row>
    <row r="21" spans="1:2">
      <c r="A21" s="38" t="s">
        <v>113</v>
      </c>
      <c r="B21" s="38" t="s">
        <v>51</v>
      </c>
    </row>
    <row r="22" spans="1:2">
      <c r="A22" s="38" t="s">
        <v>114</v>
      </c>
      <c r="B22" s="38" t="s">
        <v>50</v>
      </c>
    </row>
    <row r="23" spans="1:2">
      <c r="A23" s="38" t="s">
        <v>115</v>
      </c>
      <c r="B23" s="38" t="s">
        <v>49</v>
      </c>
    </row>
    <row r="24" spans="1:2">
      <c r="A24" s="38" t="s">
        <v>116</v>
      </c>
      <c r="B24" s="38" t="s">
        <v>48</v>
      </c>
    </row>
    <row r="25" spans="1:2">
      <c r="A25" s="38" t="s">
        <v>117</v>
      </c>
      <c r="B25" s="38" t="s">
        <v>47</v>
      </c>
    </row>
    <row r="26" spans="1:2">
      <c r="A26" s="38" t="s">
        <v>118</v>
      </c>
      <c r="B26" s="38" t="s">
        <v>46</v>
      </c>
    </row>
    <row r="27" spans="1:2">
      <c r="A27" s="38" t="s">
        <v>119</v>
      </c>
      <c r="B27" s="38" t="s">
        <v>45</v>
      </c>
    </row>
    <row r="28" spans="1:2">
      <c r="A28" s="38" t="s">
        <v>120</v>
      </c>
      <c r="B28" s="38" t="s">
        <v>44</v>
      </c>
    </row>
    <row r="29" spans="1:2">
      <c r="A29" s="38" t="s">
        <v>121</v>
      </c>
      <c r="B29" s="38" t="s">
        <v>43</v>
      </c>
    </row>
    <row r="30" spans="1:2">
      <c r="A30" s="38" t="s">
        <v>122</v>
      </c>
      <c r="B30" s="38" t="s">
        <v>42</v>
      </c>
    </row>
    <row r="31" spans="1:2">
      <c r="A31" s="38" t="s">
        <v>123</v>
      </c>
      <c r="B31" s="38" t="s">
        <v>41</v>
      </c>
    </row>
    <row r="32" spans="1:2">
      <c r="A32" s="38" t="s">
        <v>124</v>
      </c>
      <c r="B32" s="38" t="s">
        <v>40</v>
      </c>
    </row>
    <row r="33" spans="1:2">
      <c r="A33" s="38" t="s">
        <v>125</v>
      </c>
      <c r="B33" s="38" t="s">
        <v>39</v>
      </c>
    </row>
    <row r="34" spans="1:2">
      <c r="A34" s="38" t="s">
        <v>126</v>
      </c>
      <c r="B34" s="38" t="s">
        <v>38</v>
      </c>
    </row>
    <row r="35" spans="1:2">
      <c r="A35" s="38" t="s">
        <v>127</v>
      </c>
      <c r="B35" s="38" t="s">
        <v>37</v>
      </c>
    </row>
    <row r="36" spans="1:2">
      <c r="A36" s="38" t="s">
        <v>128</v>
      </c>
      <c r="B36" s="38" t="s">
        <v>36</v>
      </c>
    </row>
    <row r="37" spans="1:2">
      <c r="A37" s="39" t="s">
        <v>129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AQ86"/>
  <sheetViews>
    <sheetView tabSelected="1" topLeftCell="A58" zoomScale="70" zoomScaleNormal="70" workbookViewId="0">
      <selection activeCell="H70" sqref="H70"/>
    </sheetView>
  </sheetViews>
  <sheetFormatPr defaultRowHeight="14.4"/>
  <cols>
    <col min="3" max="3" width="23.5546875" bestFit="1" customWidth="1"/>
    <col min="4" max="4" width="11.77734375" customWidth="1"/>
    <col min="13" max="13" width="16.21875" bestFit="1" customWidth="1"/>
    <col min="14" max="14" width="10.5546875" bestFit="1" customWidth="1"/>
    <col min="15" max="15" width="12" bestFit="1" customWidth="1"/>
  </cols>
  <sheetData>
    <row r="2" spans="2:43" ht="23.4">
      <c r="C2" s="49" t="s">
        <v>132</v>
      </c>
    </row>
    <row r="3" spans="2:43" s="51" customFormat="1" ht="25.8" customHeight="1">
      <c r="C3" s="57" t="s">
        <v>133</v>
      </c>
      <c r="D3" s="57"/>
      <c r="E3" s="57"/>
      <c r="F3" s="57"/>
      <c r="G3" s="57"/>
      <c r="H3" s="58" t="s">
        <v>134</v>
      </c>
      <c r="I3" s="58"/>
      <c r="J3" s="58"/>
      <c r="K3" s="58"/>
      <c r="L3" s="58"/>
      <c r="M3" s="58"/>
      <c r="N3" s="58"/>
      <c r="O3" s="58"/>
      <c r="P3" s="58"/>
      <c r="Q3" s="58"/>
    </row>
    <row r="4" spans="2:43" s="51" customFormat="1" ht="24" customHeight="1">
      <c r="C4" s="56" t="s">
        <v>136</v>
      </c>
      <c r="D4" s="56"/>
      <c r="E4" s="56"/>
      <c r="F4" s="56"/>
      <c r="G4" s="56"/>
      <c r="H4" s="56" t="s">
        <v>135</v>
      </c>
      <c r="I4" s="56"/>
      <c r="J4" s="56"/>
      <c r="K4" s="56"/>
      <c r="L4" s="56"/>
      <c r="M4" s="56"/>
      <c r="N4" s="56"/>
      <c r="O4" s="56"/>
      <c r="P4" s="56"/>
      <c r="Q4" s="56"/>
      <c r="U4" s="51">
        <v>2018</v>
      </c>
      <c r="V4" s="51">
        <v>2019</v>
      </c>
      <c r="W4" s="51">
        <v>2020</v>
      </c>
      <c r="X4" s="51">
        <v>2021</v>
      </c>
      <c r="Y4" s="51">
        <v>2022</v>
      </c>
      <c r="Z4" s="51">
        <v>2023</v>
      </c>
      <c r="AA4" s="51">
        <v>2024</v>
      </c>
      <c r="AB4" s="51">
        <v>2025</v>
      </c>
      <c r="AC4" s="51">
        <v>2026</v>
      </c>
      <c r="AD4" s="51">
        <v>2027</v>
      </c>
      <c r="AE4" s="51">
        <v>2028</v>
      </c>
      <c r="AF4" s="51">
        <v>2029</v>
      </c>
      <c r="AG4" s="51">
        <v>2030</v>
      </c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 t="s">
        <v>137</v>
      </c>
      <c r="U5" s="52">
        <f>N12</f>
        <v>0.32377983784854231</v>
      </c>
      <c r="V5" s="52">
        <f>U5+(($AG$5-$U$5)/12)</f>
        <v>0.34070859991938141</v>
      </c>
      <c r="W5" s="52">
        <f t="shared" ref="W5:AF5" si="0">V5+(($AG$5-$U$5)/12)</f>
        <v>0.3576373619902205</v>
      </c>
      <c r="X5" s="52">
        <f t="shared" si="0"/>
        <v>0.3745661240610596</v>
      </c>
      <c r="Y5" s="52">
        <f t="shared" si="0"/>
        <v>0.3914948861318987</v>
      </c>
      <c r="Z5" s="52">
        <f t="shared" si="0"/>
        <v>0.4084236482027378</v>
      </c>
      <c r="AA5" s="52">
        <f t="shared" si="0"/>
        <v>0.4253524102735769</v>
      </c>
      <c r="AB5" s="52">
        <f t="shared" si="0"/>
        <v>0.442281172344416</v>
      </c>
      <c r="AC5" s="52">
        <f t="shared" si="0"/>
        <v>0.45920993441525509</v>
      </c>
      <c r="AD5" s="52">
        <f t="shared" si="0"/>
        <v>0.47613869648609419</v>
      </c>
      <c r="AE5" s="52">
        <f t="shared" si="0"/>
        <v>0.49306745855693329</v>
      </c>
      <c r="AF5" s="52">
        <f t="shared" si="0"/>
        <v>0.50999622062777239</v>
      </c>
      <c r="AG5" s="52">
        <f>N13</f>
        <v>0.52692498269861132</v>
      </c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T6" s="15" t="s">
        <v>138</v>
      </c>
      <c r="U6" s="52">
        <f>N15</f>
        <v>5.3963306308090382E-2</v>
      </c>
      <c r="V6" s="52">
        <f>U6+(($AG$6-$U$6)/12)</f>
        <v>5.8460248500431244E-2</v>
      </c>
      <c r="W6" s="52">
        <f t="shared" ref="W6:AF6" si="1">V6+(($AG$6-$U$6)/12)</f>
        <v>6.2957190692772114E-2</v>
      </c>
      <c r="X6" s="52">
        <f t="shared" si="1"/>
        <v>6.7454132885112983E-2</v>
      </c>
      <c r="Y6" s="52">
        <f t="shared" si="1"/>
        <v>7.1951075077453852E-2</v>
      </c>
      <c r="Z6" s="52">
        <f t="shared" si="1"/>
        <v>7.6448017269794721E-2</v>
      </c>
      <c r="AA6" s="52">
        <f t="shared" si="1"/>
        <v>8.0944959462135591E-2</v>
      </c>
      <c r="AB6" s="52">
        <f t="shared" si="1"/>
        <v>8.544190165447646E-2</v>
      </c>
      <c r="AC6" s="52">
        <f t="shared" si="1"/>
        <v>8.9938843846817329E-2</v>
      </c>
      <c r="AD6" s="52">
        <f t="shared" si="1"/>
        <v>9.4435786039158198E-2</v>
      </c>
      <c r="AE6" s="52">
        <f t="shared" si="1"/>
        <v>9.8932728231499067E-2</v>
      </c>
      <c r="AF6" s="52">
        <f t="shared" si="1"/>
        <v>0.10342967042383994</v>
      </c>
      <c r="AG6" s="52">
        <f>N16</f>
        <v>0.10792661261618076</v>
      </c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50"/>
      <c r="O7" s="15"/>
      <c r="P7" s="15"/>
      <c r="Q7" s="15"/>
      <c r="R7" s="15"/>
      <c r="S7" s="15"/>
      <c r="T7" s="15" t="s">
        <v>139</v>
      </c>
      <c r="U7" s="52">
        <f>N21</f>
        <v>0.51421690231633799</v>
      </c>
      <c r="V7" s="52">
        <f>U7+(($AG$7-$U$7)/12)</f>
        <v>0.49279119805315724</v>
      </c>
      <c r="W7" s="52">
        <f t="shared" ref="W7:AF7" si="2">V7+(($AG$7-$U$7)/12)</f>
        <v>0.4713654937899765</v>
      </c>
      <c r="X7" s="52">
        <f t="shared" si="2"/>
        <v>0.44993978952679575</v>
      </c>
      <c r="Y7" s="52">
        <f t="shared" si="2"/>
        <v>0.42851408526361501</v>
      </c>
      <c r="Z7" s="52">
        <f t="shared" si="2"/>
        <v>0.40708838100043426</v>
      </c>
      <c r="AA7" s="52">
        <f t="shared" si="2"/>
        <v>0.38566267673725352</v>
      </c>
      <c r="AB7" s="52">
        <f t="shared" si="2"/>
        <v>0.36423697247407277</v>
      </c>
      <c r="AC7" s="52">
        <f t="shared" si="2"/>
        <v>0.34281126821089203</v>
      </c>
      <c r="AD7" s="52">
        <f t="shared" si="2"/>
        <v>0.32138556394771128</v>
      </c>
      <c r="AE7" s="52">
        <f t="shared" si="2"/>
        <v>0.29995985968453054</v>
      </c>
      <c r="AF7" s="52">
        <f t="shared" si="2"/>
        <v>0.27853415542134979</v>
      </c>
      <c r="AG7" s="52">
        <f>N22</f>
        <v>0.25710845115816899</v>
      </c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95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50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55" t="s">
        <v>68</v>
      </c>
      <c r="L10" s="55"/>
      <c r="M10" s="5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26" t="s">
        <v>1</v>
      </c>
      <c r="D11" s="27" t="s">
        <v>5</v>
      </c>
      <c r="E11" s="27" t="s">
        <v>4</v>
      </c>
      <c r="F11" s="27" t="s">
        <v>2</v>
      </c>
      <c r="G11" s="27" t="s">
        <v>7</v>
      </c>
      <c r="H11" s="28" t="s">
        <v>6</v>
      </c>
      <c r="I11" s="28" t="s">
        <v>11</v>
      </c>
      <c r="J11" s="28" t="s">
        <v>3</v>
      </c>
      <c r="K11" s="28" t="s">
        <v>12</v>
      </c>
      <c r="L11" s="28" t="s">
        <v>10</v>
      </c>
      <c r="M11" s="26" t="s">
        <v>14</v>
      </c>
      <c r="N11" s="26" t="str">
        <f>Regions!C$3</f>
        <v>IE</v>
      </c>
      <c r="O11" s="26" t="str">
        <f>Regions!E$3</f>
        <v>IE-CW</v>
      </c>
      <c r="P11" s="26" t="str">
        <f>Regions!F$3</f>
        <v>IE-D</v>
      </c>
      <c r="Q11" s="26" t="str">
        <f>Regions!G$3</f>
        <v>IE-KE</v>
      </c>
      <c r="R11" s="26" t="str">
        <f>Regions!H$3</f>
        <v>IE-KK</v>
      </c>
      <c r="S11" s="26" t="str">
        <f>Regions!I$3</f>
        <v>IE-LS</v>
      </c>
      <c r="T11" s="26" t="str">
        <f>Regions!J$3</f>
        <v>IE-LD</v>
      </c>
      <c r="U11" s="26" t="str">
        <f>Regions!K$3</f>
        <v>IE-LH</v>
      </c>
      <c r="V11" s="26" t="str">
        <f>Regions!L$3</f>
        <v>IE-MH</v>
      </c>
      <c r="W11" s="26" t="str">
        <f>Regions!M$3</f>
        <v>IE-OY</v>
      </c>
      <c r="X11" s="26" t="str">
        <f>Regions!N$3</f>
        <v>IE-WH</v>
      </c>
      <c r="Y11" s="26" t="str">
        <f>Regions!O$3</f>
        <v>IE-WX</v>
      </c>
      <c r="Z11" s="26" t="str">
        <f>Regions!P$3</f>
        <v>IE-WW</v>
      </c>
      <c r="AA11" s="26" t="str">
        <f>Regions!Q$3</f>
        <v>IE-CE</v>
      </c>
      <c r="AB11" s="26" t="str">
        <f>Regions!R$3</f>
        <v>IE-CO</v>
      </c>
      <c r="AC11" s="26" t="str">
        <f>Regions!S$3</f>
        <v>IE-KY</v>
      </c>
      <c r="AD11" s="26" t="str">
        <f>Regions!T$3</f>
        <v>IE-LK</v>
      </c>
      <c r="AE11" s="26" t="str">
        <f>Regions!U$3</f>
        <v>IE-TA</v>
      </c>
      <c r="AF11" s="26" t="str">
        <f>Regions!V$3</f>
        <v>IE-WD</v>
      </c>
      <c r="AG11" s="26" t="str">
        <f>Regions!W$3</f>
        <v>IE-G</v>
      </c>
      <c r="AH11" s="26" t="str">
        <f>Regions!X$3</f>
        <v>IE-LM</v>
      </c>
      <c r="AI11" s="26" t="str">
        <f>Regions!Y$3</f>
        <v>IE-MO</v>
      </c>
      <c r="AJ11" s="26" t="str">
        <f>Regions!Z$3</f>
        <v>IE-RN</v>
      </c>
      <c r="AK11" s="26" t="str">
        <f>Regions!AA$3</f>
        <v>IE-SO</v>
      </c>
      <c r="AL11" s="26" t="str">
        <f>Regions!AB$3</f>
        <v>IE-CN</v>
      </c>
      <c r="AM11" s="26" t="str">
        <f>Regions!AC$3</f>
        <v>IE-DL</v>
      </c>
      <c r="AN11" s="26" t="str">
        <f>Regions!AD$3</f>
        <v>IE-MN</v>
      </c>
      <c r="AO11" s="26" t="s">
        <v>30</v>
      </c>
      <c r="AP11" s="15"/>
    </row>
    <row r="12" spans="2:43">
      <c r="B12" s="15"/>
      <c r="C12" s="15" t="s">
        <v>94</v>
      </c>
      <c r="D12" s="15"/>
      <c r="E12" s="15" t="str">
        <f>[1]Commodities!$K$8</f>
        <v>TWLK_WLK</v>
      </c>
      <c r="F12" s="15"/>
      <c r="G12" s="15"/>
      <c r="H12" s="15" t="str">
        <f>[1]Commodities!B22</f>
        <v>TRAPS</v>
      </c>
      <c r="I12" s="15"/>
      <c r="J12" s="15">
        <v>2018</v>
      </c>
      <c r="K12" s="15" t="s">
        <v>69</v>
      </c>
      <c r="L12" s="15">
        <v>-1</v>
      </c>
      <c r="M12" s="15" t="str">
        <f>[1]Demands!B28</f>
        <v>Walk</v>
      </c>
      <c r="N12" s="29">
        <f>[1]Demands!C28</f>
        <v>0.32377983784854231</v>
      </c>
      <c r="O12" s="29">
        <f>[1]Demands!D28</f>
        <v>0.29539615700051852</v>
      </c>
      <c r="P12" s="29">
        <f>[1]Demands!E28</f>
        <v>0.34966256439645477</v>
      </c>
      <c r="Q12" s="29">
        <f>[1]Demands!F28</f>
        <v>0.31311359703458036</v>
      </c>
      <c r="R12" s="29">
        <f>[1]Demands!G28</f>
        <v>0.30099430857485032</v>
      </c>
      <c r="S12" s="29">
        <f>[1]Demands!H28</f>
        <v>0.32585784427063491</v>
      </c>
      <c r="T12" s="29">
        <f>[1]Demands!I28</f>
        <v>0.31296089693181006</v>
      </c>
      <c r="U12" s="29">
        <f>[1]Demands!J28</f>
        <v>0.34414959934244926</v>
      </c>
      <c r="V12" s="29">
        <f>[1]Demands!K28</f>
        <v>0.31640567871855385</v>
      </c>
      <c r="W12" s="29">
        <f>[1]Demands!L28</f>
        <v>0.30551897544605799</v>
      </c>
      <c r="X12" s="29">
        <f>[1]Demands!M28</f>
        <v>0.30690900126975923</v>
      </c>
      <c r="Y12" s="29">
        <f>[1]Demands!N28</f>
        <v>0.29742024558167873</v>
      </c>
      <c r="Z12" s="29">
        <f>[1]Demands!O28</f>
        <v>0.31985079986061538</v>
      </c>
      <c r="AA12" s="29">
        <f>[1]Demands!P28</f>
        <v>0.30317740338092081</v>
      </c>
      <c r="AB12" s="29">
        <f>[1]Demands!Q28</f>
        <v>0.32755819451934742</v>
      </c>
      <c r="AC12" s="29">
        <f>[1]Demands!R28</f>
        <v>0.29108733491927802</v>
      </c>
      <c r="AD12" s="29">
        <f>[1]Demands!S28</f>
        <v>0.32210907481657336</v>
      </c>
      <c r="AE12" s="29">
        <f>[1]Demands!T28</f>
        <v>0.28924149649685427</v>
      </c>
      <c r="AF12" s="29">
        <f>[1]Demands!U28</f>
        <v>0.31716332192128543</v>
      </c>
      <c r="AG12" s="29">
        <f>[1]Demands!V28</f>
        <v>0.31520515014132622</v>
      </c>
      <c r="AH12" s="29">
        <f>[1]Demands!W28</f>
        <v>0.30543827437637427</v>
      </c>
      <c r="AI12" s="29">
        <f>[1]Demands!X28</f>
        <v>0.29765342162432462</v>
      </c>
      <c r="AJ12" s="29">
        <f>[1]Demands!Y28</f>
        <v>0.28141024531167946</v>
      </c>
      <c r="AK12" s="29">
        <f>[1]Demands!Z28</f>
        <v>0.32408712009988533</v>
      </c>
      <c r="AL12" s="29">
        <f>[1]Demands!AA28</f>
        <v>0.33773511822059504</v>
      </c>
      <c r="AM12" s="29">
        <f>[1]Demands!AB28</f>
        <v>0.36384480991771728</v>
      </c>
      <c r="AN12" s="29">
        <f>[1]Demands!AC28</f>
        <v>0.29253128431407999</v>
      </c>
      <c r="AO12" s="20">
        <v>0</v>
      </c>
      <c r="AP12" s="15"/>
    </row>
    <row r="13" spans="2:43" s="15" customFormat="1">
      <c r="C13" s="15" t="str">
        <f>C12</f>
        <v>UC_walking_S</v>
      </c>
      <c r="E13" s="15" t="str">
        <f>E12</f>
        <v>TWLK_WLK</v>
      </c>
      <c r="H13" s="15" t="str">
        <f>H12</f>
        <v>TRAPS</v>
      </c>
      <c r="J13" s="15">
        <v>2030</v>
      </c>
      <c r="K13" s="15" t="s">
        <v>69</v>
      </c>
      <c r="L13" s="15">
        <v>-1</v>
      </c>
      <c r="M13" s="15" t="str">
        <f>M12</f>
        <v>Walk</v>
      </c>
      <c r="N13" s="29">
        <f>N12*1.627417526057</f>
        <v>0.52692498269861132</v>
      </c>
      <c r="O13" s="29">
        <f t="shared" ref="O13:AN13" si="3">O12*1.627417526057</f>
        <v>0.48073288303252903</v>
      </c>
      <c r="P13" s="29">
        <f t="shared" si="3"/>
        <v>0.56904698550482491</v>
      </c>
      <c r="Q13" s="29">
        <f t="shared" si="3"/>
        <v>0.50956655546082519</v>
      </c>
      <c r="R13" s="29">
        <f t="shared" si="3"/>
        <v>0.48984341301812018</v>
      </c>
      <c r="S13" s="29">
        <f t="shared" si="3"/>
        <v>0.53030676676918387</v>
      </c>
      <c r="T13" s="29">
        <f t="shared" si="3"/>
        <v>0.50931804863734609</v>
      </c>
      <c r="U13" s="29">
        <f t="shared" si="3"/>
        <v>0.56007508955539653</v>
      </c>
      <c r="V13" s="29">
        <f t="shared" si="3"/>
        <v>0.5149241468905349</v>
      </c>
      <c r="W13" s="29">
        <f t="shared" si="3"/>
        <v>0.49720693518389303</v>
      </c>
      <c r="X13" s="29">
        <f t="shared" si="3"/>
        <v>0.49946908757105624</v>
      </c>
      <c r="Y13" s="29">
        <f t="shared" si="3"/>
        <v>0.48402692026380101</v>
      </c>
      <c r="Z13" s="29">
        <f t="shared" si="3"/>
        <v>0.52053079741651531</v>
      </c>
      <c r="AA13" s="29">
        <f t="shared" si="3"/>
        <v>0.49339621976656328</v>
      </c>
      <c r="AB13" s="29">
        <f t="shared" si="3"/>
        <v>0.53307394656437401</v>
      </c>
      <c r="AC13" s="29">
        <f t="shared" si="3"/>
        <v>0.47372063046085683</v>
      </c>
      <c r="AD13" s="29">
        <f t="shared" si="3"/>
        <v>0.52420595365849698</v>
      </c>
      <c r="AE13" s="29">
        <f t="shared" si="3"/>
        <v>0.47071668066193501</v>
      </c>
      <c r="AF13" s="29">
        <f t="shared" si="3"/>
        <v>0.51615714871715823</v>
      </c>
      <c r="AG13" s="29">
        <f t="shared" si="3"/>
        <v>0.51297038564342234</v>
      </c>
      <c r="AH13" s="29">
        <f t="shared" si="3"/>
        <v>0.49707560084871821</v>
      </c>
      <c r="AI13" s="29">
        <f t="shared" si="3"/>
        <v>0.48440639504225952</v>
      </c>
      <c r="AJ13" s="29">
        <f t="shared" si="3"/>
        <v>0.45797196523222689</v>
      </c>
      <c r="AK13" s="29">
        <f t="shared" si="3"/>
        <v>0.52742505921989324</v>
      </c>
      <c r="AL13" s="29">
        <f t="shared" si="3"/>
        <v>0.54963605055712927</v>
      </c>
      <c r="AM13" s="29">
        <f t="shared" si="3"/>
        <v>0.59212742042497091</v>
      </c>
      <c r="AN13" s="29">
        <f t="shared" si="3"/>
        <v>0.47607053901269697</v>
      </c>
      <c r="AO13" s="20">
        <v>0</v>
      </c>
    </row>
    <row r="14" spans="2:43">
      <c r="B14" s="15"/>
      <c r="C14" s="30"/>
      <c r="D14" s="30"/>
      <c r="E14" s="30"/>
      <c r="F14" s="30"/>
      <c r="G14" s="30"/>
      <c r="H14" s="30"/>
      <c r="I14" s="30"/>
      <c r="J14" s="30">
        <v>0</v>
      </c>
      <c r="K14" s="30" t="s">
        <v>69</v>
      </c>
      <c r="L14" s="30"/>
      <c r="M14" s="30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0">
        <v>5</v>
      </c>
      <c r="AP14" s="15"/>
    </row>
    <row r="15" spans="2:43">
      <c r="B15" s="15"/>
      <c r="C15" s="15" t="s">
        <v>73</v>
      </c>
      <c r="D15" s="15"/>
      <c r="E15" s="15" t="str">
        <f>[1]Commodities!$K$9</f>
        <v>TCYC_CYC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69</v>
      </c>
      <c r="L15" s="15">
        <v>-1</v>
      </c>
      <c r="M15" s="15" t="str">
        <f>[1]Demands!B29</f>
        <v>Bike</v>
      </c>
      <c r="N15" s="29">
        <f>[1]Demands!C29</f>
        <v>5.3963306308090382E-2</v>
      </c>
      <c r="O15" s="29">
        <f>[1]Demands!D29</f>
        <v>4.9232692833419758E-2</v>
      </c>
      <c r="P15" s="29">
        <f>[1]Demands!E29</f>
        <v>5.8277094066075792E-2</v>
      </c>
      <c r="Q15" s="29">
        <f>[1]Demands!F29</f>
        <v>5.2185599505763403E-2</v>
      </c>
      <c r="R15" s="29">
        <f>[1]Demands!G29</f>
        <v>5.016571809580838E-2</v>
      </c>
      <c r="S15" s="29">
        <f>[1]Demands!H29</f>
        <v>5.4309640711772487E-2</v>
      </c>
      <c r="T15" s="29">
        <f>[1]Demands!I29</f>
        <v>5.216014948863501E-2</v>
      </c>
      <c r="U15" s="29">
        <f>[1]Demands!J29</f>
        <v>5.7358266557074891E-2</v>
      </c>
      <c r="V15" s="29">
        <f>[1]Demands!K29</f>
        <v>5.2734279786425649E-2</v>
      </c>
      <c r="W15" s="29">
        <f>[1]Demands!L29</f>
        <v>5.0919829241009663E-2</v>
      </c>
      <c r="X15" s="29">
        <f>[1]Demands!M29</f>
        <v>5.1151500211626538E-2</v>
      </c>
      <c r="Y15" s="29">
        <f>[1]Demands!N29</f>
        <v>4.95700409302798E-2</v>
      </c>
      <c r="Z15" s="29">
        <f>[1]Demands!O29</f>
        <v>5.3308466643435894E-2</v>
      </c>
      <c r="AA15" s="29">
        <f>[1]Demands!P29</f>
        <v>5.052956723015347E-2</v>
      </c>
      <c r="AB15" s="29">
        <f>[1]Demands!Q29</f>
        <v>5.459303241989124E-2</v>
      </c>
      <c r="AC15" s="29">
        <f>[1]Demands!R29</f>
        <v>4.8514555819879672E-2</v>
      </c>
      <c r="AD15" s="29">
        <f>[1]Demands!S29</f>
        <v>5.3684845802762227E-2</v>
      </c>
      <c r="AE15" s="29">
        <f>[1]Demands!T29</f>
        <v>4.8206916082809047E-2</v>
      </c>
      <c r="AF15" s="29">
        <f>[1]Demands!U29</f>
        <v>5.2860553653547575E-2</v>
      </c>
      <c r="AG15" s="29">
        <f>[1]Demands!V29</f>
        <v>5.2534191690221041E-2</v>
      </c>
      <c r="AH15" s="29">
        <f>[1]Demands!W29</f>
        <v>5.0906379062729046E-2</v>
      </c>
      <c r="AI15" s="29">
        <f>[1]Demands!X29</f>
        <v>4.9608903604054101E-2</v>
      </c>
      <c r="AJ15" s="29">
        <f>[1]Demands!Y29</f>
        <v>4.690170755194658E-2</v>
      </c>
      <c r="AK15" s="29">
        <f>[1]Demands!Z29</f>
        <v>5.4014520016647569E-2</v>
      </c>
      <c r="AL15" s="29">
        <f>[1]Demands!AA29</f>
        <v>5.6289186370099165E-2</v>
      </c>
      <c r="AM15" s="29">
        <f>[1]Demands!AB29</f>
        <v>6.064080165295288E-2</v>
      </c>
      <c r="AN15" s="29">
        <f>[1]Demands!AC29</f>
        <v>4.8755214052346667E-2</v>
      </c>
      <c r="AO15" s="29">
        <v>0</v>
      </c>
      <c r="AP15" s="15"/>
    </row>
    <row r="16" spans="2:43" s="15" customFormat="1">
      <c r="C16" s="15" t="str">
        <f>C15</f>
        <v>UC_cycling_S</v>
      </c>
      <c r="E16" s="15" t="str">
        <f>E15</f>
        <v>TCYC_CYC</v>
      </c>
      <c r="H16" s="15" t="str">
        <f>H15</f>
        <v>TRAPS</v>
      </c>
      <c r="J16" s="15">
        <v>2030</v>
      </c>
      <c r="K16" s="15" t="s">
        <v>69</v>
      </c>
      <c r="L16" s="15">
        <v>-1</v>
      </c>
      <c r="M16" s="15" t="str">
        <f>M15</f>
        <v>Bike</v>
      </c>
      <c r="N16" s="29">
        <f>N15*2</f>
        <v>0.10792661261618076</v>
      </c>
      <c r="O16" s="29">
        <f>O15*2</f>
        <v>9.8465385666839517E-2</v>
      </c>
      <c r="P16" s="29">
        <f t="shared" ref="P16:AN16" si="4">P15*2</f>
        <v>0.11655418813215158</v>
      </c>
      <c r="Q16" s="29">
        <f t="shared" si="4"/>
        <v>0.10437119901152681</v>
      </c>
      <c r="R16" s="29">
        <f t="shared" si="4"/>
        <v>0.10033143619161676</v>
      </c>
      <c r="S16" s="29">
        <f t="shared" si="4"/>
        <v>0.10861928142354497</v>
      </c>
      <c r="T16" s="29">
        <f t="shared" si="4"/>
        <v>0.10432029897727002</v>
      </c>
      <c r="U16" s="29">
        <f t="shared" si="4"/>
        <v>0.11471653311414978</v>
      </c>
      <c r="V16" s="29">
        <f t="shared" si="4"/>
        <v>0.1054685595728513</v>
      </c>
      <c r="W16" s="29">
        <f t="shared" si="4"/>
        <v>0.10183965848201933</v>
      </c>
      <c r="X16" s="29">
        <f t="shared" si="4"/>
        <v>0.10230300042325308</v>
      </c>
      <c r="Y16" s="29">
        <f t="shared" si="4"/>
        <v>9.9140081860559601E-2</v>
      </c>
      <c r="Z16" s="29">
        <f t="shared" si="4"/>
        <v>0.10661693328687179</v>
      </c>
      <c r="AA16" s="29">
        <f t="shared" si="4"/>
        <v>0.10105913446030694</v>
      </c>
      <c r="AB16" s="29">
        <f t="shared" si="4"/>
        <v>0.10918606483978248</v>
      </c>
      <c r="AC16" s="29">
        <f t="shared" si="4"/>
        <v>9.7029111639759344E-2</v>
      </c>
      <c r="AD16" s="29">
        <f t="shared" si="4"/>
        <v>0.10736969160552445</v>
      </c>
      <c r="AE16" s="29">
        <f t="shared" si="4"/>
        <v>9.6413832165618094E-2</v>
      </c>
      <c r="AF16" s="29">
        <f t="shared" si="4"/>
        <v>0.10572110730709515</v>
      </c>
      <c r="AG16" s="29">
        <f t="shared" si="4"/>
        <v>0.10506838338044208</v>
      </c>
      <c r="AH16" s="29">
        <f t="shared" si="4"/>
        <v>0.10181275812545809</v>
      </c>
      <c r="AI16" s="29">
        <f t="shared" si="4"/>
        <v>9.9217807208108202E-2</v>
      </c>
      <c r="AJ16" s="29">
        <f t="shared" si="4"/>
        <v>9.3803415103893159E-2</v>
      </c>
      <c r="AK16" s="29">
        <f t="shared" si="4"/>
        <v>0.10802904003329514</v>
      </c>
      <c r="AL16" s="29">
        <f t="shared" si="4"/>
        <v>0.11257837274019833</v>
      </c>
      <c r="AM16" s="29">
        <f t="shared" si="4"/>
        <v>0.12128160330590576</v>
      </c>
      <c r="AN16" s="29">
        <f t="shared" si="4"/>
        <v>9.7510428104693334E-2</v>
      </c>
      <c r="AO16" s="29">
        <v>0</v>
      </c>
    </row>
    <row r="17" spans="2:42">
      <c r="B17" s="15"/>
      <c r="C17" s="30"/>
      <c r="D17" s="30"/>
      <c r="E17" s="30"/>
      <c r="F17" s="30"/>
      <c r="G17" s="30"/>
      <c r="H17" s="30"/>
      <c r="I17" s="30"/>
      <c r="J17" s="30">
        <v>0</v>
      </c>
      <c r="K17" s="30" t="s">
        <v>69</v>
      </c>
      <c r="L17" s="30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0">
        <v>5</v>
      </c>
      <c r="AP17" s="15"/>
    </row>
    <row r="18" spans="2:42">
      <c r="B18" s="15"/>
      <c r="C18" s="15" t="s">
        <v>74</v>
      </c>
      <c r="D18" s="15"/>
      <c r="E18" s="15" t="str">
        <f>LEFT([1]Commodities!$K$11,4)&amp;"*"</f>
        <v>TMOT*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69</v>
      </c>
      <c r="L18" s="15">
        <v>-1</v>
      </c>
      <c r="M18" s="15" t="str">
        <f>[1]Demands!B30</f>
        <v>2-wheelers</v>
      </c>
      <c r="N18" s="29">
        <f>[1]Demands!C30</f>
        <v>1.2024577456126329E-3</v>
      </c>
      <c r="O18" s="29">
        <f>[1]Demands!D30</f>
        <v>8.4181954391599476E-4</v>
      </c>
      <c r="P18" s="29">
        <f>[1]Demands!E30</f>
        <v>1.4736843073167786E-3</v>
      </c>
      <c r="Q18" s="29">
        <f>[1]Demands!F30</f>
        <v>1.3698908311171865E-3</v>
      </c>
      <c r="R18" s="29">
        <f>[1]Demands!G30</f>
        <v>9.8425388735709995E-4</v>
      </c>
      <c r="S18" s="29">
        <f>[1]Demands!H30</f>
        <v>6.2421004942624992E-4</v>
      </c>
      <c r="T18" s="29">
        <f>[1]Demands!I30</f>
        <v>1.2422933671109623E-3</v>
      </c>
      <c r="U18" s="29">
        <f>[1]Demands!J30</f>
        <v>8.6646068484003841E-4</v>
      </c>
      <c r="V18" s="29">
        <f>[1]Demands!K30</f>
        <v>1.3159890714686659E-3</v>
      </c>
      <c r="W18" s="29">
        <f>[1]Demands!L30</f>
        <v>1.2716318220191991E-3</v>
      </c>
      <c r="X18" s="29">
        <f>[1]Demands!M30</f>
        <v>1.1218737998245681E-3</v>
      </c>
      <c r="Y18" s="29">
        <f>[1]Demands!N30</f>
        <v>1.2891857705150252E-3</v>
      </c>
      <c r="Z18" s="29">
        <f>[1]Demands!O30</f>
        <v>1.4574437703184118E-3</v>
      </c>
      <c r="AA18" s="29">
        <f>[1]Demands!P30</f>
        <v>1.2419671387040388E-3</v>
      </c>
      <c r="AB18" s="29">
        <f>[1]Demands!Q30</f>
        <v>1.4684396048311016E-3</v>
      </c>
      <c r="AC18" s="29">
        <f>[1]Demands!R30</f>
        <v>9.5921086863546602E-4</v>
      </c>
      <c r="AD18" s="29">
        <f>[1]Demands!S30</f>
        <v>1.0725657999581929E-3</v>
      </c>
      <c r="AE18" s="29">
        <f>[1]Demands!T30</f>
        <v>1.1764845294377178E-3</v>
      </c>
      <c r="AF18" s="29">
        <f>[1]Demands!U30</f>
        <v>1.3287962602263445E-3</v>
      </c>
      <c r="AG18" s="29">
        <f>[1]Demands!V30</f>
        <v>7.9269582890742734E-4</v>
      </c>
      <c r="AH18" s="29">
        <f>[1]Demands!W30</f>
        <v>0</v>
      </c>
      <c r="AI18" s="29">
        <f>[1]Demands!X30</f>
        <v>7.4007830335184128E-4</v>
      </c>
      <c r="AJ18" s="29">
        <f>[1]Demands!Y30</f>
        <v>7.0738302217035411E-4</v>
      </c>
      <c r="AK18" s="29">
        <f>[1]Demands!Z30</f>
        <v>8.0234115950314402E-4</v>
      </c>
      <c r="AL18" s="29">
        <f>[1]Demands!AA30</f>
        <v>7.1933080869381386E-4</v>
      </c>
      <c r="AM18" s="29">
        <f>[1]Demands!AB30</f>
        <v>7.4164409782466955E-4</v>
      </c>
      <c r="AN18" s="29">
        <f>[1]Demands!AC30</f>
        <v>7.7316749378532367E-4</v>
      </c>
      <c r="AO18" s="29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TMOT*</v>
      </c>
      <c r="H19" s="15" t="str">
        <f>H18</f>
        <v>TRAPS</v>
      </c>
      <c r="J19" s="15">
        <v>2030</v>
      </c>
      <c r="K19" s="15" t="s">
        <v>69</v>
      </c>
      <c r="L19" s="15">
        <v>-1</v>
      </c>
      <c r="M19" s="15" t="str">
        <f>M18</f>
        <v>2-wheelers</v>
      </c>
      <c r="N19" s="29">
        <f>N18</f>
        <v>1.2024577456126329E-3</v>
      </c>
      <c r="O19" s="29">
        <f t="shared" ref="O19:AO19" si="5">O18</f>
        <v>8.4181954391599476E-4</v>
      </c>
      <c r="P19" s="29">
        <f t="shared" si="5"/>
        <v>1.4736843073167786E-3</v>
      </c>
      <c r="Q19" s="29">
        <f t="shared" si="5"/>
        <v>1.3698908311171865E-3</v>
      </c>
      <c r="R19" s="29">
        <f t="shared" si="5"/>
        <v>9.8425388735709995E-4</v>
      </c>
      <c r="S19" s="29">
        <f t="shared" si="5"/>
        <v>6.2421004942624992E-4</v>
      </c>
      <c r="T19" s="29">
        <f t="shared" si="5"/>
        <v>1.2422933671109623E-3</v>
      </c>
      <c r="U19" s="29">
        <f t="shared" si="5"/>
        <v>8.6646068484003841E-4</v>
      </c>
      <c r="V19" s="29">
        <f t="shared" si="5"/>
        <v>1.3159890714686659E-3</v>
      </c>
      <c r="W19" s="29">
        <f t="shared" si="5"/>
        <v>1.2716318220191991E-3</v>
      </c>
      <c r="X19" s="29">
        <f t="shared" si="5"/>
        <v>1.1218737998245681E-3</v>
      </c>
      <c r="Y19" s="29">
        <f t="shared" si="5"/>
        <v>1.2891857705150252E-3</v>
      </c>
      <c r="Z19" s="29">
        <f t="shared" si="5"/>
        <v>1.4574437703184118E-3</v>
      </c>
      <c r="AA19" s="29">
        <f t="shared" si="5"/>
        <v>1.2419671387040388E-3</v>
      </c>
      <c r="AB19" s="29">
        <f t="shared" si="5"/>
        <v>1.4684396048311016E-3</v>
      </c>
      <c r="AC19" s="29">
        <f t="shared" si="5"/>
        <v>9.5921086863546602E-4</v>
      </c>
      <c r="AD19" s="29">
        <f t="shared" si="5"/>
        <v>1.0725657999581929E-3</v>
      </c>
      <c r="AE19" s="29">
        <f t="shared" si="5"/>
        <v>1.1764845294377178E-3</v>
      </c>
      <c r="AF19" s="29">
        <f t="shared" si="5"/>
        <v>1.3287962602263445E-3</v>
      </c>
      <c r="AG19" s="29">
        <f t="shared" si="5"/>
        <v>7.9269582890742734E-4</v>
      </c>
      <c r="AH19" s="29">
        <f t="shared" si="5"/>
        <v>0</v>
      </c>
      <c r="AI19" s="29">
        <f t="shared" si="5"/>
        <v>7.4007830335184128E-4</v>
      </c>
      <c r="AJ19" s="29">
        <f t="shared" si="5"/>
        <v>7.0738302217035411E-4</v>
      </c>
      <c r="AK19" s="29">
        <f t="shared" si="5"/>
        <v>8.0234115950314402E-4</v>
      </c>
      <c r="AL19" s="29">
        <f t="shared" si="5"/>
        <v>7.1933080869381386E-4</v>
      </c>
      <c r="AM19" s="29">
        <f t="shared" si="5"/>
        <v>7.4164409782466955E-4</v>
      </c>
      <c r="AN19" s="29">
        <f t="shared" si="5"/>
        <v>7.7316749378532367E-4</v>
      </c>
      <c r="AO19" s="29">
        <f t="shared" si="5"/>
        <v>0</v>
      </c>
    </row>
    <row r="20" spans="2:42">
      <c r="B20" s="15"/>
      <c r="C20" s="30"/>
      <c r="D20" s="30"/>
      <c r="E20" s="30"/>
      <c r="F20" s="30"/>
      <c r="G20" s="30"/>
      <c r="H20" s="30"/>
      <c r="I20" s="30"/>
      <c r="J20" s="30">
        <v>0</v>
      </c>
      <c r="K20" s="30" t="s">
        <v>69</v>
      </c>
      <c r="L20" s="30"/>
      <c r="M20" s="30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0">
        <v>5</v>
      </c>
      <c r="AP20" s="15"/>
    </row>
    <row r="21" spans="2:42">
      <c r="B21" s="15"/>
      <c r="C21" s="15" t="s">
        <v>75</v>
      </c>
      <c r="D21" s="15"/>
      <c r="E21" s="15" t="s">
        <v>70</v>
      </c>
      <c r="F21" s="15"/>
      <c r="G21" s="15"/>
      <c r="H21" s="15" t="str">
        <f>H18</f>
        <v>TRAPS</v>
      </c>
      <c r="I21" s="15"/>
      <c r="J21" s="15">
        <v>2018</v>
      </c>
      <c r="K21" s="15" t="s">
        <v>140</v>
      </c>
      <c r="L21" s="15">
        <v>-1</v>
      </c>
      <c r="M21" s="15" t="str">
        <f>[1]Demands!B31</f>
        <v>LDV</v>
      </c>
      <c r="N21" s="29">
        <f>[1]Demands!C31</f>
        <v>0.51421690231633799</v>
      </c>
      <c r="O21" s="29">
        <f>[1]Demands!D31</f>
        <v>0.57696936147650701</v>
      </c>
      <c r="P21" s="29">
        <f>[1]Demands!E31</f>
        <v>0.41519891685215071</v>
      </c>
      <c r="Q21" s="29">
        <f>[1]Demands!F31</f>
        <v>0.53837411623785481</v>
      </c>
      <c r="R21" s="29">
        <f>[1]Demands!G31</f>
        <v>0.5273035898540861</v>
      </c>
      <c r="S21" s="29">
        <f>[1]Demands!H31</f>
        <v>0.54428190464659498</v>
      </c>
      <c r="T21" s="29">
        <f>[1]Demands!I31</f>
        <v>0.54724418926165252</v>
      </c>
      <c r="U21" s="29">
        <f>[1]Demands!J31</f>
        <v>0.50629481396736598</v>
      </c>
      <c r="V21" s="29">
        <f>[1]Demands!K31</f>
        <v>0.54969956239724382</v>
      </c>
      <c r="W21" s="29">
        <f>[1]Demands!L31</f>
        <v>0.54286879912927866</v>
      </c>
      <c r="X21" s="29">
        <f>[1]Demands!M31</f>
        <v>0.57050800443626981</v>
      </c>
      <c r="Y21" s="29">
        <f>[1]Demands!N31</f>
        <v>0.57834017325166753</v>
      </c>
      <c r="Z21" s="29">
        <f>[1]Demands!O31</f>
        <v>0.54807767476728875</v>
      </c>
      <c r="AA21" s="29">
        <f>[1]Demands!P31</f>
        <v>0.57445550608131724</v>
      </c>
      <c r="AB21" s="29">
        <f>[1]Demands!Q31</f>
        <v>0.54514159019281827</v>
      </c>
      <c r="AC21" s="29">
        <f>[1]Demands!R31</f>
        <v>0.52942173322971142</v>
      </c>
      <c r="AD21" s="29">
        <f>[1]Demands!S31</f>
        <v>0.54890743812317566</v>
      </c>
      <c r="AE21" s="29">
        <f>[1]Demands!T31</f>
        <v>0.57655830557717536</v>
      </c>
      <c r="AF21" s="29">
        <f>[1]Demands!U31</f>
        <v>0.56469028513375741</v>
      </c>
      <c r="AG21" s="29">
        <f>[1]Demands!V31</f>
        <v>0.5314898835087899</v>
      </c>
      <c r="AH21" s="29">
        <f>[1]Demands!W31</f>
        <v>0.5710449216561202</v>
      </c>
      <c r="AI21" s="29">
        <f>[1]Demands!X31</f>
        <v>0.54463316447281129</v>
      </c>
      <c r="AJ21" s="29">
        <f>[1]Demands!Y31</f>
        <v>0.60580683229929833</v>
      </c>
      <c r="AK21" s="29">
        <f>[1]Demands!Z31</f>
        <v>0.54575340066281097</v>
      </c>
      <c r="AL21" s="29">
        <f>[1]Demands!AA31</f>
        <v>0.57130392959697351</v>
      </c>
      <c r="AM21" s="29">
        <f>[1]Demands!AB31</f>
        <v>0.56067924597798535</v>
      </c>
      <c r="AN21" s="29">
        <f>[1]Demands!AC31</f>
        <v>0.49285227418620653</v>
      </c>
      <c r="AO21" s="29">
        <v>0</v>
      </c>
      <c r="AP21" s="15"/>
    </row>
    <row r="22" spans="2:42" s="15" customFormat="1">
      <c r="C22" s="15" t="str">
        <f>C21</f>
        <v>UC_LDVs_S</v>
      </c>
      <c r="E22" s="15" t="str">
        <f>E21</f>
        <v>TCAR*</v>
      </c>
      <c r="H22" s="15" t="str">
        <f>H21</f>
        <v>TRAPS</v>
      </c>
      <c r="J22" s="15">
        <v>2030</v>
      </c>
      <c r="K22" s="15" t="s">
        <v>140</v>
      </c>
      <c r="L22" s="15">
        <v>-1</v>
      </c>
      <c r="M22" s="15" t="str">
        <f>M21</f>
        <v>LDV</v>
      </c>
      <c r="N22" s="29">
        <f>N21*0.5</f>
        <v>0.25710845115816899</v>
      </c>
      <c r="O22" s="29">
        <f t="shared" ref="O22:AN22" si="6">O21*0.5</f>
        <v>0.28848468073825351</v>
      </c>
      <c r="P22" s="29">
        <f t="shared" si="6"/>
        <v>0.20759945842607536</v>
      </c>
      <c r="Q22" s="29">
        <f t="shared" si="6"/>
        <v>0.2691870581189274</v>
      </c>
      <c r="R22" s="29">
        <f t="shared" si="6"/>
        <v>0.26365179492704305</v>
      </c>
      <c r="S22" s="29">
        <f t="shared" si="6"/>
        <v>0.27214095232329749</v>
      </c>
      <c r="T22" s="29">
        <f t="shared" si="6"/>
        <v>0.27362209463082626</v>
      </c>
      <c r="U22" s="29">
        <f t="shared" si="6"/>
        <v>0.25314740698368299</v>
      </c>
      <c r="V22" s="29">
        <f t="shared" si="6"/>
        <v>0.27484978119862191</v>
      </c>
      <c r="W22" s="29">
        <f t="shared" si="6"/>
        <v>0.27143439956463933</v>
      </c>
      <c r="X22" s="29">
        <f t="shared" si="6"/>
        <v>0.28525400221813491</v>
      </c>
      <c r="Y22" s="29">
        <f t="shared" si="6"/>
        <v>0.28917008662583377</v>
      </c>
      <c r="Z22" s="29">
        <f t="shared" si="6"/>
        <v>0.27403883738364437</v>
      </c>
      <c r="AA22" s="29">
        <f t="shared" si="6"/>
        <v>0.28722775304065862</v>
      </c>
      <c r="AB22" s="29">
        <f t="shared" si="6"/>
        <v>0.27257079509640914</v>
      </c>
      <c r="AC22" s="29">
        <f t="shared" si="6"/>
        <v>0.26471086661485571</v>
      </c>
      <c r="AD22" s="29">
        <f t="shared" si="6"/>
        <v>0.27445371906158783</v>
      </c>
      <c r="AE22" s="29">
        <f t="shared" si="6"/>
        <v>0.28827915278858768</v>
      </c>
      <c r="AF22" s="29">
        <f t="shared" si="6"/>
        <v>0.2823451425668787</v>
      </c>
      <c r="AG22" s="29">
        <f t="shared" si="6"/>
        <v>0.26574494175439495</v>
      </c>
      <c r="AH22" s="29">
        <f t="shared" si="6"/>
        <v>0.2855224608280601</v>
      </c>
      <c r="AI22" s="29">
        <f t="shared" si="6"/>
        <v>0.27231658223640565</v>
      </c>
      <c r="AJ22" s="29">
        <f t="shared" si="6"/>
        <v>0.30290341614964916</v>
      </c>
      <c r="AK22" s="29">
        <f t="shared" si="6"/>
        <v>0.27287670033140549</v>
      </c>
      <c r="AL22" s="29">
        <f t="shared" si="6"/>
        <v>0.28565196479848676</v>
      </c>
      <c r="AM22" s="29">
        <f t="shared" si="6"/>
        <v>0.28033962298899268</v>
      </c>
      <c r="AN22" s="29">
        <f t="shared" si="6"/>
        <v>0.24642613709310326</v>
      </c>
      <c r="AO22" s="29">
        <v>0</v>
      </c>
    </row>
    <row r="23" spans="2:42">
      <c r="B23" s="15"/>
      <c r="C23" s="30"/>
      <c r="D23" s="30"/>
      <c r="E23" s="30"/>
      <c r="F23" s="30"/>
      <c r="G23" s="30"/>
      <c r="H23" s="30"/>
      <c r="I23" s="30"/>
      <c r="J23" s="30">
        <v>0</v>
      </c>
      <c r="K23" s="30" t="s">
        <v>140</v>
      </c>
      <c r="L23" s="30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0">
        <v>5</v>
      </c>
      <c r="AP23" s="15"/>
    </row>
    <row r="24" spans="2:42">
      <c r="B24" s="15"/>
      <c r="C24" s="15" t="s">
        <v>76</v>
      </c>
      <c r="D24" s="15"/>
      <c r="E24" s="15" t="s">
        <v>71</v>
      </c>
      <c r="F24" s="15"/>
      <c r="G24" s="15"/>
      <c r="H24" s="15" t="str">
        <f>H21</f>
        <v>TRAPS</v>
      </c>
      <c r="I24" s="15"/>
      <c r="J24" s="15">
        <v>2018</v>
      </c>
      <c r="K24" s="15" t="s">
        <v>140</v>
      </c>
      <c r="L24" s="15">
        <v>-1</v>
      </c>
      <c r="M24" s="15" t="str">
        <f>[1]Demands!B32</f>
        <v>Taxis</v>
      </c>
      <c r="N24" s="29">
        <f>[1]Demands!C32</f>
        <v>1.6399604421517593E-2</v>
      </c>
      <c r="O24" s="29">
        <f>[1]Demands!D32</f>
        <v>7.4490307781118984E-3</v>
      </c>
      <c r="P24" s="29">
        <f>[1]Demands!E32</f>
        <v>3.2041705931306341E-2</v>
      </c>
      <c r="Q24" s="29">
        <f>[1]Demands!F32</f>
        <v>1.4142087272297982E-2</v>
      </c>
      <c r="R24" s="29">
        <f>[1]Demands!G32</f>
        <v>7.8384539751406128E-3</v>
      </c>
      <c r="S24" s="29">
        <f>[1]Demands!H32</f>
        <v>9.942235039347571E-3</v>
      </c>
      <c r="T24" s="29">
        <f>[1]Demands!I32</f>
        <v>8.7941712391293846E-3</v>
      </c>
      <c r="U24" s="29">
        <f>[1]Demands!J32</f>
        <v>1.9167683727598969E-2</v>
      </c>
      <c r="V24" s="29">
        <f>[1]Demands!K32</f>
        <v>1.9563309645198885E-2</v>
      </c>
      <c r="W24" s="29">
        <f>[1]Demands!L32</f>
        <v>6.7513932047123726E-3</v>
      </c>
      <c r="X24" s="29">
        <f>[1]Demands!M32</f>
        <v>1.1912585101328303E-2</v>
      </c>
      <c r="Y24" s="29">
        <f>[1]Demands!N32</f>
        <v>6.2742086519266488E-3</v>
      </c>
      <c r="Z24" s="29">
        <f>[1]Demands!O32</f>
        <v>9.0275647633180547E-3</v>
      </c>
      <c r="AA24" s="29">
        <f>[1]Demands!P32</f>
        <v>1.0257172186811273E-2</v>
      </c>
      <c r="AB24" s="29">
        <f>[1]Demands!Q32</f>
        <v>1.2127565539618518E-2</v>
      </c>
      <c r="AC24" s="29">
        <f>[1]Demands!R32</f>
        <v>1.0185353383353699E-2</v>
      </c>
      <c r="AD24" s="29">
        <f>[1]Demands!S32</f>
        <v>1.2812635692286438E-2</v>
      </c>
      <c r="AE24" s="29">
        <f>[1]Demands!T32</f>
        <v>5.2051948265462115E-3</v>
      </c>
      <c r="AF24" s="29">
        <f>[1]Demands!U32</f>
        <v>8.6226466174633056E-3</v>
      </c>
      <c r="AG24" s="29">
        <f>[1]Demands!V32</f>
        <v>1.3327262086971724E-2</v>
      </c>
      <c r="AH24" s="29">
        <f>[1]Demands!W32</f>
        <v>8.2106842864435349E-3</v>
      </c>
      <c r="AI24" s="29">
        <f>[1]Demands!X32</f>
        <v>7.2036254203120672E-3</v>
      </c>
      <c r="AJ24" s="29">
        <f>[1]Demands!Y32</f>
        <v>6.2594387860714779E-3</v>
      </c>
      <c r="AK24" s="29">
        <f>[1]Demands!Z32</f>
        <v>8.5196368293601697E-3</v>
      </c>
      <c r="AL24" s="29">
        <f>[1]Demands!AA32</f>
        <v>8.9112260712667282E-3</v>
      </c>
      <c r="AM24" s="29">
        <f>[1]Demands!AB32</f>
        <v>9.8439085033626087E-3</v>
      </c>
      <c r="AN24" s="29">
        <f>[1]Demands!AC32</f>
        <v>4.1049285439853662E-3</v>
      </c>
      <c r="AO24" s="29">
        <f>[1]Demands!AD32</f>
        <v>0</v>
      </c>
      <c r="AP24" s="15"/>
    </row>
    <row r="25" spans="2:42" s="15" customFormat="1">
      <c r="C25" s="15" t="str">
        <f>C24</f>
        <v>UC_Taxis_S</v>
      </c>
      <c r="E25" s="15" t="str">
        <f>E24</f>
        <v>TTAXI*</v>
      </c>
      <c r="H25" s="15" t="str">
        <f>H24</f>
        <v>TRAPS</v>
      </c>
      <c r="J25" s="15">
        <v>2030</v>
      </c>
      <c r="K25" s="15" t="s">
        <v>140</v>
      </c>
      <c r="L25" s="15">
        <v>-1</v>
      </c>
      <c r="M25" s="15" t="str">
        <f>M24</f>
        <v>Taxis</v>
      </c>
      <c r="N25" s="29">
        <f>N24</f>
        <v>1.6399604421517593E-2</v>
      </c>
      <c r="O25" s="29">
        <f t="shared" ref="O25:AN25" si="7">O24</f>
        <v>7.4490307781118984E-3</v>
      </c>
      <c r="P25" s="29">
        <f t="shared" si="7"/>
        <v>3.2041705931306341E-2</v>
      </c>
      <c r="Q25" s="29">
        <f t="shared" si="7"/>
        <v>1.4142087272297982E-2</v>
      </c>
      <c r="R25" s="29">
        <f t="shared" si="7"/>
        <v>7.8384539751406128E-3</v>
      </c>
      <c r="S25" s="29">
        <f t="shared" si="7"/>
        <v>9.942235039347571E-3</v>
      </c>
      <c r="T25" s="29">
        <f t="shared" si="7"/>
        <v>8.7941712391293846E-3</v>
      </c>
      <c r="U25" s="29">
        <f t="shared" si="7"/>
        <v>1.9167683727598969E-2</v>
      </c>
      <c r="V25" s="29">
        <f t="shared" si="7"/>
        <v>1.9563309645198885E-2</v>
      </c>
      <c r="W25" s="29">
        <f t="shared" si="7"/>
        <v>6.7513932047123726E-3</v>
      </c>
      <c r="X25" s="29">
        <f t="shared" si="7"/>
        <v>1.1912585101328303E-2</v>
      </c>
      <c r="Y25" s="29">
        <f t="shared" si="7"/>
        <v>6.2742086519266488E-3</v>
      </c>
      <c r="Z25" s="29">
        <f t="shared" si="7"/>
        <v>9.0275647633180547E-3</v>
      </c>
      <c r="AA25" s="29">
        <f t="shared" si="7"/>
        <v>1.0257172186811273E-2</v>
      </c>
      <c r="AB25" s="29">
        <f t="shared" si="7"/>
        <v>1.2127565539618518E-2</v>
      </c>
      <c r="AC25" s="29">
        <f t="shared" si="7"/>
        <v>1.0185353383353699E-2</v>
      </c>
      <c r="AD25" s="29">
        <f t="shared" si="7"/>
        <v>1.2812635692286438E-2</v>
      </c>
      <c r="AE25" s="29">
        <f t="shared" si="7"/>
        <v>5.2051948265462115E-3</v>
      </c>
      <c r="AF25" s="29">
        <f t="shared" si="7"/>
        <v>8.6226466174633056E-3</v>
      </c>
      <c r="AG25" s="29">
        <f t="shared" si="7"/>
        <v>1.3327262086971724E-2</v>
      </c>
      <c r="AH25" s="29">
        <f t="shared" si="7"/>
        <v>8.2106842864435349E-3</v>
      </c>
      <c r="AI25" s="29">
        <f t="shared" si="7"/>
        <v>7.2036254203120672E-3</v>
      </c>
      <c r="AJ25" s="29">
        <f t="shared" si="7"/>
        <v>6.2594387860714779E-3</v>
      </c>
      <c r="AK25" s="29">
        <f t="shared" si="7"/>
        <v>8.5196368293601697E-3</v>
      </c>
      <c r="AL25" s="29">
        <f t="shared" si="7"/>
        <v>8.9112260712667282E-3</v>
      </c>
      <c r="AM25" s="29">
        <f t="shared" si="7"/>
        <v>9.8439085033626087E-3</v>
      </c>
      <c r="AN25" s="29">
        <f t="shared" si="7"/>
        <v>4.1049285439853662E-3</v>
      </c>
      <c r="AO25" s="29">
        <v>0</v>
      </c>
    </row>
    <row r="26" spans="2:42">
      <c r="B26" s="15"/>
      <c r="C26" s="30"/>
      <c r="D26" s="30"/>
      <c r="E26" s="30"/>
      <c r="F26" s="30"/>
      <c r="G26" s="30"/>
      <c r="H26" s="30"/>
      <c r="I26" s="30"/>
      <c r="J26" s="30">
        <v>0</v>
      </c>
      <c r="K26" s="30" t="s">
        <v>140</v>
      </c>
      <c r="L26" s="30"/>
      <c r="M26" s="30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0">
        <v>5</v>
      </c>
      <c r="AP26" s="15"/>
    </row>
    <row r="27" spans="2:42">
      <c r="B27" s="15"/>
      <c r="C27" s="15" t="s">
        <v>77</v>
      </c>
      <c r="D27" s="15"/>
      <c r="E27" s="15" t="str">
        <f>LEFT([1]Commodities!$K$27,4)&amp;"*"</f>
        <v>TBUS*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69</v>
      </c>
      <c r="L27" s="15">
        <v>-1</v>
      </c>
      <c r="M27" s="15" t="str">
        <f>[1]Demands!B33</f>
        <v>BUS</v>
      </c>
      <c r="N27" s="29">
        <f>[1]Demands!C33</f>
        <v>8.2740995898888392E-2</v>
      </c>
      <c r="O27" s="29">
        <f>[1]Demands!D33</f>
        <v>7.0110938367526743E-2</v>
      </c>
      <c r="P27" s="29">
        <f>[1]Demands!E33</f>
        <v>0.1139689510378053</v>
      </c>
      <c r="Q27" s="29">
        <f>[1]Demands!F33</f>
        <v>8.0814709118386313E-2</v>
      </c>
      <c r="R27" s="29">
        <f>[1]Demands!G33</f>
        <v>0.11271367561275741</v>
      </c>
      <c r="S27" s="29">
        <f>[1]Demands!H33</f>
        <v>6.4984165282223824E-2</v>
      </c>
      <c r="T27" s="29">
        <f>[1]Demands!I33</f>
        <v>7.7598299711661989E-2</v>
      </c>
      <c r="U27" s="29">
        <f>[1]Demands!J33</f>
        <v>7.216317572067088E-2</v>
      </c>
      <c r="V27" s="29">
        <f>[1]Demands!K33</f>
        <v>6.0281180381109148E-2</v>
      </c>
      <c r="W27" s="29">
        <f>[1]Demands!L33</f>
        <v>9.2669371156921962E-2</v>
      </c>
      <c r="X27" s="29">
        <f>[1]Demands!M33</f>
        <v>5.839703518119168E-2</v>
      </c>
      <c r="Y27" s="29">
        <f>[1]Demands!N33</f>
        <v>6.7106145813932178E-2</v>
      </c>
      <c r="Z27" s="29">
        <f>[1]Demands!O33</f>
        <v>6.8278050195023532E-2</v>
      </c>
      <c r="AA27" s="29">
        <f>[1]Demands!P33</f>
        <v>6.0338383982093263E-2</v>
      </c>
      <c r="AB27" s="29">
        <f>[1]Demands!Q33</f>
        <v>5.9111177723493433E-2</v>
      </c>
      <c r="AC27" s="29">
        <f>[1]Demands!R33</f>
        <v>0.11983181177914175</v>
      </c>
      <c r="AD27" s="29">
        <f>[1]Demands!S33</f>
        <v>6.1413439765244195E-2</v>
      </c>
      <c r="AE27" s="29">
        <f>[1]Demands!T33</f>
        <v>7.9611602487177441E-2</v>
      </c>
      <c r="AF27" s="29">
        <f>[1]Demands!U33</f>
        <v>5.5334396413720018E-2</v>
      </c>
      <c r="AG27" s="29">
        <f>[1]Demands!V33</f>
        <v>8.6650816743783748E-2</v>
      </c>
      <c r="AH27" s="29">
        <f>[1]Demands!W33</f>
        <v>6.4399740618333048E-2</v>
      </c>
      <c r="AI27" s="29">
        <f>[1]Demands!X33</f>
        <v>0.10016080657514609</v>
      </c>
      <c r="AJ27" s="29">
        <f>[1]Demands!Y33</f>
        <v>5.8914393028833764E-2</v>
      </c>
      <c r="AK27" s="29">
        <f>[1]Demands!Z33</f>
        <v>6.6822981231792783E-2</v>
      </c>
      <c r="AL27" s="29">
        <f>[1]Demands!AA33</f>
        <v>2.5041208932371696E-2</v>
      </c>
      <c r="AM27" s="29">
        <f>[1]Demands!AB33</f>
        <v>4.2495898501573662E-3</v>
      </c>
      <c r="AN27" s="29">
        <f>[1]Demands!AC33</f>
        <v>0.16098313140959611</v>
      </c>
      <c r="AO27" s="29">
        <v>0</v>
      </c>
      <c r="AP27" s="15"/>
    </row>
    <row r="28" spans="2:42" s="15" customFormat="1">
      <c r="C28" s="15" t="str">
        <f>C27</f>
        <v>UC_BUS_S</v>
      </c>
      <c r="E28" s="15" t="str">
        <f>E27</f>
        <v>TBUS*</v>
      </c>
      <c r="H28" s="15" t="str">
        <f>H27</f>
        <v>TRAPS</v>
      </c>
      <c r="J28" s="15">
        <v>2030</v>
      </c>
      <c r="K28" s="32" t="s">
        <v>69</v>
      </c>
      <c r="L28" s="15">
        <v>-1</v>
      </c>
      <c r="M28" s="32" t="str">
        <f>M27</f>
        <v>BUS</v>
      </c>
      <c r="N28" s="29">
        <f>N27</f>
        <v>8.2740995898888392E-2</v>
      </c>
      <c r="O28" s="29">
        <f t="shared" ref="O28:AN28" si="8">O27</f>
        <v>7.0110938367526743E-2</v>
      </c>
      <c r="P28" s="29">
        <f t="shared" si="8"/>
        <v>0.1139689510378053</v>
      </c>
      <c r="Q28" s="29">
        <f t="shared" si="8"/>
        <v>8.0814709118386313E-2</v>
      </c>
      <c r="R28" s="29">
        <f t="shared" si="8"/>
        <v>0.11271367561275741</v>
      </c>
      <c r="S28" s="29">
        <f t="shared" si="8"/>
        <v>6.4984165282223824E-2</v>
      </c>
      <c r="T28" s="29">
        <f t="shared" si="8"/>
        <v>7.7598299711661989E-2</v>
      </c>
      <c r="U28" s="29">
        <f t="shared" si="8"/>
        <v>7.216317572067088E-2</v>
      </c>
      <c r="V28" s="29">
        <f t="shared" si="8"/>
        <v>6.0281180381109148E-2</v>
      </c>
      <c r="W28" s="29">
        <f t="shared" si="8"/>
        <v>9.2669371156921962E-2</v>
      </c>
      <c r="X28" s="29">
        <f t="shared" si="8"/>
        <v>5.839703518119168E-2</v>
      </c>
      <c r="Y28" s="29">
        <f t="shared" si="8"/>
        <v>6.7106145813932178E-2</v>
      </c>
      <c r="Z28" s="29">
        <f t="shared" si="8"/>
        <v>6.8278050195023532E-2</v>
      </c>
      <c r="AA28" s="29">
        <f t="shared" si="8"/>
        <v>6.0338383982093263E-2</v>
      </c>
      <c r="AB28" s="29">
        <f t="shared" si="8"/>
        <v>5.9111177723493433E-2</v>
      </c>
      <c r="AC28" s="29">
        <f t="shared" si="8"/>
        <v>0.11983181177914175</v>
      </c>
      <c r="AD28" s="29">
        <f t="shared" si="8"/>
        <v>6.1413439765244195E-2</v>
      </c>
      <c r="AE28" s="29">
        <f t="shared" si="8"/>
        <v>7.9611602487177441E-2</v>
      </c>
      <c r="AF28" s="29">
        <f t="shared" si="8"/>
        <v>5.5334396413720018E-2</v>
      </c>
      <c r="AG28" s="29">
        <f t="shared" si="8"/>
        <v>8.6650816743783748E-2</v>
      </c>
      <c r="AH28" s="29">
        <f t="shared" si="8"/>
        <v>6.4399740618333048E-2</v>
      </c>
      <c r="AI28" s="29">
        <f t="shared" si="8"/>
        <v>0.10016080657514609</v>
      </c>
      <c r="AJ28" s="29">
        <f t="shared" si="8"/>
        <v>5.8914393028833764E-2</v>
      </c>
      <c r="AK28" s="29">
        <f t="shared" si="8"/>
        <v>6.6822981231792783E-2</v>
      </c>
      <c r="AL28" s="29">
        <f t="shared" si="8"/>
        <v>2.5041208932371696E-2</v>
      </c>
      <c r="AM28" s="29">
        <f t="shared" si="8"/>
        <v>4.2495898501573662E-3</v>
      </c>
      <c r="AN28" s="29">
        <f t="shared" si="8"/>
        <v>0.16098313140959611</v>
      </c>
      <c r="AO28" s="33">
        <v>0</v>
      </c>
    </row>
    <row r="29" spans="2:42">
      <c r="B29" s="15"/>
      <c r="C29" s="30"/>
      <c r="D29" s="30"/>
      <c r="E29" s="30"/>
      <c r="F29" s="30"/>
      <c r="G29" s="30"/>
      <c r="H29" s="30"/>
      <c r="I29" s="30"/>
      <c r="J29" s="30">
        <v>0</v>
      </c>
      <c r="K29" s="30" t="s">
        <v>69</v>
      </c>
      <c r="L29" s="30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0">
        <v>5</v>
      </c>
      <c r="AP29" s="15"/>
    </row>
    <row r="30" spans="2:42">
      <c r="B30" s="15"/>
      <c r="C30" s="15" t="s">
        <v>93</v>
      </c>
      <c r="D30" s="15"/>
      <c r="E30" s="15" t="str">
        <f>LEFT([1]Commodities!$K$29,5)&amp;"*"</f>
        <v>TLRAI*</v>
      </c>
      <c r="F30" s="15"/>
      <c r="G30" s="15"/>
      <c r="H30" s="15" t="str">
        <f>H27</f>
        <v>TRAPS</v>
      </c>
      <c r="I30" s="15"/>
      <c r="J30" s="15">
        <v>2018</v>
      </c>
      <c r="K30" s="53" t="s">
        <v>69</v>
      </c>
      <c r="L30" s="15">
        <v>-1</v>
      </c>
      <c r="M30" s="15" t="str">
        <f>[1]Demands!B34</f>
        <v>Light rail (LUAS)</v>
      </c>
      <c r="N30" s="29">
        <f>[1]Demands!C34</f>
        <v>7.6968954610109105E-3</v>
      </c>
      <c r="O30" s="29">
        <f>[1]Demands!D34</f>
        <v>0</v>
      </c>
      <c r="P30" s="29">
        <f>[1]Demands!E34</f>
        <v>2.9377083408890298E-2</v>
      </c>
      <c r="Q30" s="29">
        <f>[1]Demands!F34</f>
        <v>0</v>
      </c>
      <c r="R30" s="29">
        <f>[1]Demands!G34</f>
        <v>0</v>
      </c>
      <c r="S30" s="29">
        <f>[1]Demands!H34</f>
        <v>0</v>
      </c>
      <c r="T30" s="29">
        <f>[1]Demands!I34</f>
        <v>0</v>
      </c>
      <c r="U30" s="29">
        <f>[1]Demands!J34</f>
        <v>0</v>
      </c>
      <c r="V30" s="29">
        <f>[1]Demands!K34</f>
        <v>0</v>
      </c>
      <c r="W30" s="29">
        <f>[1]Demands!L34</f>
        <v>0</v>
      </c>
      <c r="X30" s="29">
        <f>[1]Demands!M34</f>
        <v>0</v>
      </c>
      <c r="Y30" s="29">
        <f>[1]Demands!N34</f>
        <v>0</v>
      </c>
      <c r="Z30" s="29">
        <f>[1]Demands!O34</f>
        <v>0</v>
      </c>
      <c r="AA30" s="29">
        <f>[1]Demands!P34</f>
        <v>0</v>
      </c>
      <c r="AB30" s="29">
        <f>[1]Demands!Q34</f>
        <v>0</v>
      </c>
      <c r="AC30" s="29">
        <f>[1]Demands!R34</f>
        <v>0</v>
      </c>
      <c r="AD30" s="29">
        <f>[1]Demands!S34</f>
        <v>0</v>
      </c>
      <c r="AE30" s="29">
        <f>[1]Demands!T34</f>
        <v>0</v>
      </c>
      <c r="AF30" s="29">
        <f>[1]Demands!U34</f>
        <v>0</v>
      </c>
      <c r="AG30" s="29">
        <f>[1]Demands!V34</f>
        <v>0</v>
      </c>
      <c r="AH30" s="29">
        <f>[1]Demands!W34</f>
        <v>0</v>
      </c>
      <c r="AI30" s="29">
        <f>[1]Demands!X34</f>
        <v>0</v>
      </c>
      <c r="AJ30" s="29">
        <f>[1]Demands!Y34</f>
        <v>0</v>
      </c>
      <c r="AK30" s="29">
        <f>[1]Demands!Z34</f>
        <v>0</v>
      </c>
      <c r="AL30" s="29">
        <f>[1]Demands!AA34</f>
        <v>0</v>
      </c>
      <c r="AM30" s="29">
        <f>[1]Demands!AB34</f>
        <v>0</v>
      </c>
      <c r="AN30" s="29">
        <f>[1]Demands!AC34</f>
        <v>0</v>
      </c>
      <c r="AO30" s="29">
        <f>[1]Demands!AD34</f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TLRAI*</v>
      </c>
      <c r="H31" s="15" t="str">
        <f>H30</f>
        <v>TRAPS</v>
      </c>
      <c r="J31" s="15">
        <v>2030</v>
      </c>
      <c r="K31" s="54" t="s">
        <v>69</v>
      </c>
      <c r="L31" s="15">
        <v>-1</v>
      </c>
      <c r="M31" s="32" t="str">
        <f>M30</f>
        <v>Light rail (LUAS)</v>
      </c>
      <c r="N31" s="33">
        <f>N30</f>
        <v>7.6968954610109105E-3</v>
      </c>
      <c r="O31" s="33">
        <f t="shared" ref="O31:AN31" si="9">O30</f>
        <v>0</v>
      </c>
      <c r="P31" s="33">
        <f t="shared" si="9"/>
        <v>2.9377083408890298E-2</v>
      </c>
      <c r="Q31" s="33">
        <f t="shared" si="9"/>
        <v>0</v>
      </c>
      <c r="R31" s="33">
        <f t="shared" si="9"/>
        <v>0</v>
      </c>
      <c r="S31" s="33">
        <f t="shared" si="9"/>
        <v>0</v>
      </c>
      <c r="T31" s="33">
        <f t="shared" si="9"/>
        <v>0</v>
      </c>
      <c r="U31" s="33">
        <f t="shared" si="9"/>
        <v>0</v>
      </c>
      <c r="V31" s="33">
        <f t="shared" si="9"/>
        <v>0</v>
      </c>
      <c r="W31" s="33">
        <f t="shared" si="9"/>
        <v>0</v>
      </c>
      <c r="X31" s="33">
        <f t="shared" si="9"/>
        <v>0</v>
      </c>
      <c r="Y31" s="33">
        <f t="shared" si="9"/>
        <v>0</v>
      </c>
      <c r="Z31" s="33">
        <f t="shared" si="9"/>
        <v>0</v>
      </c>
      <c r="AA31" s="33">
        <f t="shared" si="9"/>
        <v>0</v>
      </c>
      <c r="AB31" s="33">
        <f t="shared" si="9"/>
        <v>0</v>
      </c>
      <c r="AC31" s="33">
        <f t="shared" si="9"/>
        <v>0</v>
      </c>
      <c r="AD31" s="33">
        <f t="shared" si="9"/>
        <v>0</v>
      </c>
      <c r="AE31" s="33">
        <f t="shared" si="9"/>
        <v>0</v>
      </c>
      <c r="AF31" s="33">
        <f t="shared" si="9"/>
        <v>0</v>
      </c>
      <c r="AG31" s="33">
        <f t="shared" si="9"/>
        <v>0</v>
      </c>
      <c r="AH31" s="33">
        <f t="shared" si="9"/>
        <v>0</v>
      </c>
      <c r="AI31" s="33">
        <f t="shared" si="9"/>
        <v>0</v>
      </c>
      <c r="AJ31" s="33">
        <f t="shared" si="9"/>
        <v>0</v>
      </c>
      <c r="AK31" s="33">
        <f t="shared" si="9"/>
        <v>0</v>
      </c>
      <c r="AL31" s="33">
        <f t="shared" si="9"/>
        <v>0</v>
      </c>
      <c r="AM31" s="33">
        <f t="shared" si="9"/>
        <v>0</v>
      </c>
      <c r="AN31" s="33">
        <f t="shared" si="9"/>
        <v>0</v>
      </c>
      <c r="AO31" s="33">
        <v>0</v>
      </c>
    </row>
    <row r="32" spans="2:42">
      <c r="B32" s="15"/>
      <c r="C32" s="30"/>
      <c r="D32" s="30"/>
      <c r="E32" s="30"/>
      <c r="F32" s="30"/>
      <c r="G32" s="30"/>
      <c r="H32" s="30"/>
      <c r="I32" s="30"/>
      <c r="J32" s="30">
        <v>0</v>
      </c>
      <c r="K32" s="46" t="s">
        <v>69</v>
      </c>
      <c r="L32" s="30"/>
      <c r="M32" s="30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0">
        <v>5</v>
      </c>
      <c r="AP32" s="15"/>
    </row>
    <row r="33" spans="2:42">
      <c r="B33" s="15"/>
      <c r="C33" s="32" t="s">
        <v>78</v>
      </c>
      <c r="D33" s="32"/>
      <c r="E33" s="32" t="s">
        <v>72</v>
      </c>
      <c r="F33" s="32"/>
      <c r="G33" s="32"/>
      <c r="H33" s="32" t="str">
        <f t="shared" ref="H33" si="10">H30</f>
        <v>TRAPS</v>
      </c>
      <c r="I33" s="32"/>
      <c r="J33" s="32">
        <v>2018</v>
      </c>
      <c r="K33" s="15" t="s">
        <v>69</v>
      </c>
      <c r="L33" s="32">
        <v>-1</v>
      </c>
      <c r="M33" s="15" t="str">
        <f>[1]Demands!B35</f>
        <v>Train</v>
      </c>
      <c r="N33" s="33">
        <f>[1]Demands!C35</f>
        <v>0</v>
      </c>
      <c r="O33" s="33">
        <f>[1]Demands!D35</f>
        <v>0</v>
      </c>
      <c r="P33" s="33">
        <f>[1]Demands!E35</f>
        <v>0</v>
      </c>
      <c r="Q33" s="33">
        <f>[1]Demands!F35</f>
        <v>0</v>
      </c>
      <c r="R33" s="33">
        <f>[1]Demands!G35</f>
        <v>0</v>
      </c>
      <c r="S33" s="33">
        <f>[1]Demands!H35</f>
        <v>0</v>
      </c>
      <c r="T33" s="33">
        <f>[1]Demands!I35</f>
        <v>0</v>
      </c>
      <c r="U33" s="33">
        <f>[1]Demands!J35</f>
        <v>0</v>
      </c>
      <c r="V33" s="33">
        <f>[1]Demands!K35</f>
        <v>0</v>
      </c>
      <c r="W33" s="33">
        <f>[1]Demands!L35</f>
        <v>0</v>
      </c>
      <c r="X33" s="33">
        <f>[1]Demands!M35</f>
        <v>0</v>
      </c>
      <c r="Y33" s="33">
        <f>[1]Demands!N35</f>
        <v>0</v>
      </c>
      <c r="Z33" s="33">
        <f>[1]Demands!O35</f>
        <v>0</v>
      </c>
      <c r="AA33" s="33">
        <f>[1]Demands!P35</f>
        <v>0</v>
      </c>
      <c r="AB33" s="33">
        <f>[1]Demands!Q35</f>
        <v>0</v>
      </c>
      <c r="AC33" s="33">
        <f>[1]Demands!R35</f>
        <v>0</v>
      </c>
      <c r="AD33" s="33">
        <f>[1]Demands!S35</f>
        <v>0</v>
      </c>
      <c r="AE33" s="33">
        <f>[1]Demands!T35</f>
        <v>0</v>
      </c>
      <c r="AF33" s="33">
        <f>[1]Demands!U35</f>
        <v>0</v>
      </c>
      <c r="AG33" s="33">
        <f>[1]Demands!V35</f>
        <v>0</v>
      </c>
      <c r="AH33" s="33">
        <f>[1]Demands!W35</f>
        <v>0</v>
      </c>
      <c r="AI33" s="33">
        <f>[1]Demands!X35</f>
        <v>0</v>
      </c>
      <c r="AJ33" s="33">
        <f>[1]Demands!Y35</f>
        <v>0</v>
      </c>
      <c r="AK33" s="33">
        <f>[1]Demands!Z35</f>
        <v>0</v>
      </c>
      <c r="AL33" s="33">
        <f>[1]Demands!AA35</f>
        <v>0</v>
      </c>
      <c r="AM33" s="33">
        <f>[1]Demands!AB35</f>
        <v>0</v>
      </c>
      <c r="AN33" s="33">
        <f>[1]Demands!AC35</f>
        <v>0</v>
      </c>
      <c r="AO33" s="33">
        <v>0</v>
      </c>
      <c r="AP33" s="15"/>
    </row>
    <row r="34" spans="2:42" s="15" customFormat="1">
      <c r="C34" s="15" t="str">
        <f>C33</f>
        <v>UC_Train_S</v>
      </c>
      <c r="E34" s="15" t="str">
        <f>E33</f>
        <v>THRAIL*</v>
      </c>
      <c r="H34" s="15" t="str">
        <f>H33</f>
        <v>TRAPS</v>
      </c>
      <c r="J34" s="15">
        <v>2030</v>
      </c>
      <c r="K34" s="15" t="s">
        <v>69</v>
      </c>
      <c r="L34" s="32">
        <v>-1</v>
      </c>
      <c r="M34" s="15" t="str">
        <f>M33</f>
        <v>Train</v>
      </c>
      <c r="N34" s="33">
        <f>N33</f>
        <v>0</v>
      </c>
      <c r="O34" s="33">
        <f t="shared" ref="O34:AN34" si="11">O33</f>
        <v>0</v>
      </c>
      <c r="P34" s="33">
        <f t="shared" si="11"/>
        <v>0</v>
      </c>
      <c r="Q34" s="33">
        <f t="shared" si="11"/>
        <v>0</v>
      </c>
      <c r="R34" s="33">
        <f t="shared" si="11"/>
        <v>0</v>
      </c>
      <c r="S34" s="33">
        <f t="shared" si="11"/>
        <v>0</v>
      </c>
      <c r="T34" s="33">
        <f t="shared" si="11"/>
        <v>0</v>
      </c>
      <c r="U34" s="33">
        <f t="shared" si="11"/>
        <v>0</v>
      </c>
      <c r="V34" s="33">
        <f t="shared" si="11"/>
        <v>0</v>
      </c>
      <c r="W34" s="33">
        <f t="shared" si="11"/>
        <v>0</v>
      </c>
      <c r="X34" s="33">
        <f t="shared" si="11"/>
        <v>0</v>
      </c>
      <c r="Y34" s="33">
        <f t="shared" si="11"/>
        <v>0</v>
      </c>
      <c r="Z34" s="33">
        <f t="shared" si="11"/>
        <v>0</v>
      </c>
      <c r="AA34" s="33">
        <f t="shared" si="11"/>
        <v>0</v>
      </c>
      <c r="AB34" s="33">
        <f t="shared" si="11"/>
        <v>0</v>
      </c>
      <c r="AC34" s="33">
        <f t="shared" si="11"/>
        <v>0</v>
      </c>
      <c r="AD34" s="33">
        <f t="shared" si="11"/>
        <v>0</v>
      </c>
      <c r="AE34" s="33">
        <f t="shared" si="11"/>
        <v>0</v>
      </c>
      <c r="AF34" s="33">
        <f t="shared" si="11"/>
        <v>0</v>
      </c>
      <c r="AG34" s="33">
        <f t="shared" si="11"/>
        <v>0</v>
      </c>
      <c r="AH34" s="33">
        <f t="shared" si="11"/>
        <v>0</v>
      </c>
      <c r="AI34" s="33">
        <f t="shared" si="11"/>
        <v>0</v>
      </c>
      <c r="AJ34" s="33">
        <f t="shared" si="11"/>
        <v>0</v>
      </c>
      <c r="AK34" s="33">
        <f t="shared" si="11"/>
        <v>0</v>
      </c>
      <c r="AL34" s="33">
        <f t="shared" si="11"/>
        <v>0</v>
      </c>
      <c r="AM34" s="33">
        <f t="shared" si="11"/>
        <v>0</v>
      </c>
      <c r="AN34" s="33">
        <f t="shared" si="11"/>
        <v>0</v>
      </c>
      <c r="AO34" s="33">
        <v>0</v>
      </c>
    </row>
    <row r="35" spans="2:42">
      <c r="B35" s="15"/>
      <c r="C35" s="30"/>
      <c r="D35" s="30"/>
      <c r="E35" s="30"/>
      <c r="F35" s="30"/>
      <c r="G35" s="30"/>
      <c r="H35" s="30"/>
      <c r="I35" s="30"/>
      <c r="J35" s="46">
        <v>0</v>
      </c>
      <c r="K35" s="30" t="s">
        <v>69</v>
      </c>
      <c r="L35" s="30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0">
        <v>5</v>
      </c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29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29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2:42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2:42">
      <c r="B40" s="15"/>
      <c r="C40" s="7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2:42">
      <c r="C41" s="7"/>
    </row>
    <row r="42" spans="2:42">
      <c r="K42" t="s">
        <v>68</v>
      </c>
    </row>
    <row r="43" spans="2:42">
      <c r="C43" s="26" t="s">
        <v>1</v>
      </c>
      <c r="D43" s="27" t="s">
        <v>5</v>
      </c>
      <c r="E43" s="27" t="s">
        <v>4</v>
      </c>
      <c r="F43" s="27" t="s">
        <v>2</v>
      </c>
      <c r="G43" s="27" t="s">
        <v>7</v>
      </c>
      <c r="H43" s="28" t="s">
        <v>6</v>
      </c>
      <c r="I43" s="28" t="s">
        <v>11</v>
      </c>
      <c r="J43" s="28" t="s">
        <v>3</v>
      </c>
      <c r="K43" s="28" t="s">
        <v>12</v>
      </c>
      <c r="L43" s="28" t="s">
        <v>10</v>
      </c>
      <c r="M43" s="26" t="s">
        <v>14</v>
      </c>
      <c r="N43" s="26" t="str">
        <f>Regions!C$3</f>
        <v>IE</v>
      </c>
      <c r="O43" s="26" t="str">
        <f>Regions!E$3</f>
        <v>IE-CW</v>
      </c>
      <c r="P43" s="26" t="str">
        <f>Regions!F$3</f>
        <v>IE-D</v>
      </c>
      <c r="Q43" s="26" t="str">
        <f>Regions!G$3</f>
        <v>IE-KE</v>
      </c>
      <c r="R43" s="26" t="str">
        <f>Regions!H$3</f>
        <v>IE-KK</v>
      </c>
      <c r="S43" s="26" t="str">
        <f>Regions!I$3</f>
        <v>IE-LS</v>
      </c>
      <c r="T43" s="26" t="str">
        <f>Regions!J$3</f>
        <v>IE-LD</v>
      </c>
      <c r="U43" s="26" t="str">
        <f>Regions!K$3</f>
        <v>IE-LH</v>
      </c>
      <c r="V43" s="26" t="str">
        <f>Regions!L$3</f>
        <v>IE-MH</v>
      </c>
      <c r="W43" s="26" t="str">
        <f>Regions!M$3</f>
        <v>IE-OY</v>
      </c>
      <c r="X43" s="26" t="str">
        <f>Regions!N$3</f>
        <v>IE-WH</v>
      </c>
      <c r="Y43" s="26" t="str">
        <f>Regions!O$3</f>
        <v>IE-WX</v>
      </c>
      <c r="Z43" s="26" t="str">
        <f>Regions!P$3</f>
        <v>IE-WW</v>
      </c>
      <c r="AA43" s="26" t="str">
        <f>Regions!Q$3</f>
        <v>IE-CE</v>
      </c>
      <c r="AB43" s="26" t="str">
        <f>Regions!R$3</f>
        <v>IE-CO</v>
      </c>
      <c r="AC43" s="26" t="str">
        <f>Regions!S$3</f>
        <v>IE-KY</v>
      </c>
      <c r="AD43" s="26" t="str">
        <f>Regions!T$3</f>
        <v>IE-LK</v>
      </c>
      <c r="AE43" s="26" t="str">
        <f>Regions!U$3</f>
        <v>IE-TA</v>
      </c>
      <c r="AF43" s="26" t="str">
        <f>Regions!V$3</f>
        <v>IE-WD</v>
      </c>
      <c r="AG43" s="26" t="str">
        <f>Regions!W$3</f>
        <v>IE-G</v>
      </c>
      <c r="AH43" s="26" t="str">
        <f>Regions!X$3</f>
        <v>IE-LM</v>
      </c>
      <c r="AI43" s="26" t="str">
        <f>Regions!Y$3</f>
        <v>IE-MO</v>
      </c>
      <c r="AJ43" s="26" t="str">
        <f>Regions!Z$3</f>
        <v>IE-RN</v>
      </c>
      <c r="AK43" s="26" t="str">
        <f>Regions!AA$3</f>
        <v>IE-SO</v>
      </c>
      <c r="AL43" s="26" t="str">
        <f>Regions!AB$3</f>
        <v>IE-CN</v>
      </c>
      <c r="AM43" s="26" t="str">
        <f>Regions!AC$3</f>
        <v>IE-DL</v>
      </c>
      <c r="AN43" s="26" t="str">
        <f>Regions!AD$3</f>
        <v>IE-MN</v>
      </c>
      <c r="AO43" s="26" t="s">
        <v>30</v>
      </c>
    </row>
    <row r="44" spans="2:42">
      <c r="C44" t="s">
        <v>79</v>
      </c>
      <c r="E44" t="str">
        <f>[1]Commodities!$K$8</f>
        <v>TWLK_WLK</v>
      </c>
      <c r="H44" t="str">
        <f>[1]Commodities!B23</f>
        <v>TRAPM</v>
      </c>
      <c r="J44">
        <v>2018</v>
      </c>
      <c r="K44" t="s">
        <v>69</v>
      </c>
      <c r="L44">
        <v>-1</v>
      </c>
      <c r="M44" t="str">
        <f>[1]Demands!B28</f>
        <v>Walk</v>
      </c>
      <c r="N44" s="29">
        <f>[1]Demands!C42</f>
        <v>0</v>
      </c>
      <c r="O44" s="29">
        <f>[1]Demands!D42</f>
        <v>0</v>
      </c>
      <c r="P44" s="29">
        <f>[1]Demands!E42</f>
        <v>0</v>
      </c>
      <c r="Q44" s="29">
        <f>[1]Demands!F42</f>
        <v>0</v>
      </c>
      <c r="R44" s="29">
        <f>[1]Demands!G42</f>
        <v>0</v>
      </c>
      <c r="S44" s="29">
        <f>[1]Demands!H42</f>
        <v>0</v>
      </c>
      <c r="T44" s="29">
        <f>[1]Demands!I42</f>
        <v>0</v>
      </c>
      <c r="U44" s="29">
        <f>[1]Demands!J42</f>
        <v>0</v>
      </c>
      <c r="V44" s="29">
        <f>[1]Demands!K42</f>
        <v>0</v>
      </c>
      <c r="W44" s="29">
        <f>[1]Demands!L42</f>
        <v>0</v>
      </c>
      <c r="X44" s="29">
        <f>[1]Demands!M42</f>
        <v>0</v>
      </c>
      <c r="Y44" s="29">
        <f>[1]Demands!N42</f>
        <v>0</v>
      </c>
      <c r="Z44" s="29">
        <f>[1]Demands!O42</f>
        <v>0</v>
      </c>
      <c r="AA44" s="29">
        <f>[1]Demands!P42</f>
        <v>0</v>
      </c>
      <c r="AB44" s="29">
        <f>[1]Demands!Q42</f>
        <v>0</v>
      </c>
      <c r="AC44" s="29">
        <f>[1]Demands!R42</f>
        <v>0</v>
      </c>
      <c r="AD44" s="29">
        <f>[1]Demands!S42</f>
        <v>0</v>
      </c>
      <c r="AE44" s="29">
        <f>[1]Demands!T42</f>
        <v>0</v>
      </c>
      <c r="AF44" s="29">
        <f>[1]Demands!U42</f>
        <v>0</v>
      </c>
      <c r="AG44" s="29">
        <f>[1]Demands!V42</f>
        <v>0</v>
      </c>
      <c r="AH44" s="29">
        <f>[1]Demands!W42</f>
        <v>0</v>
      </c>
      <c r="AI44" s="29">
        <f>[1]Demands!X42</f>
        <v>0</v>
      </c>
      <c r="AJ44" s="29">
        <f>[1]Demands!Y42</f>
        <v>0</v>
      </c>
      <c r="AK44" s="29">
        <f>[1]Demands!Z42</f>
        <v>0</v>
      </c>
      <c r="AL44" s="29">
        <f>[1]Demands!AA42</f>
        <v>0</v>
      </c>
      <c r="AM44" s="29">
        <f>[1]Demands!AB42</f>
        <v>0</v>
      </c>
      <c r="AN44" s="29">
        <f>[1]Demands!AC42</f>
        <v>0</v>
      </c>
      <c r="AO44" s="29">
        <f>[1]Demands!AD42</f>
        <v>0</v>
      </c>
    </row>
    <row r="45" spans="2:42">
      <c r="J45">
        <v>0</v>
      </c>
      <c r="K45" t="s">
        <v>69</v>
      </c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>
        <v>5</v>
      </c>
    </row>
    <row r="46" spans="2:42">
      <c r="C46" t="s">
        <v>80</v>
      </c>
      <c r="E46" t="str">
        <f>[1]Commodities!$K$9</f>
        <v>TCYC_CYC</v>
      </c>
      <c r="H46" t="str">
        <f>H44</f>
        <v>TRAPM</v>
      </c>
      <c r="J46">
        <v>2018</v>
      </c>
      <c r="K46" t="s">
        <v>69</v>
      </c>
      <c r="L46">
        <v>-1</v>
      </c>
      <c r="M46" t="str">
        <f>[1]Demands!B29</f>
        <v>Bike</v>
      </c>
      <c r="N46" s="29">
        <f>[1]Demands!C43</f>
        <v>0</v>
      </c>
      <c r="O46" s="29">
        <f>[1]Demands!D43</f>
        <v>0</v>
      </c>
      <c r="P46" s="29">
        <f>[1]Demands!E43</f>
        <v>0</v>
      </c>
      <c r="Q46" s="29">
        <f>[1]Demands!F43</f>
        <v>0</v>
      </c>
      <c r="R46" s="29">
        <f>[1]Demands!G43</f>
        <v>0</v>
      </c>
      <c r="S46" s="29">
        <f>[1]Demands!H43</f>
        <v>0</v>
      </c>
      <c r="T46" s="29">
        <f>[1]Demands!I43</f>
        <v>0</v>
      </c>
      <c r="U46" s="29">
        <f>[1]Demands!J43</f>
        <v>0</v>
      </c>
      <c r="V46" s="29">
        <f>[1]Demands!K43</f>
        <v>0</v>
      </c>
      <c r="W46" s="29">
        <f>[1]Demands!L43</f>
        <v>0</v>
      </c>
      <c r="X46" s="29">
        <f>[1]Demands!M43</f>
        <v>0</v>
      </c>
      <c r="Y46" s="29">
        <f>[1]Demands!N43</f>
        <v>0</v>
      </c>
      <c r="Z46" s="29">
        <f>[1]Demands!O43</f>
        <v>0</v>
      </c>
      <c r="AA46" s="29">
        <f>[1]Demands!P43</f>
        <v>0</v>
      </c>
      <c r="AB46" s="29">
        <f>[1]Demands!Q43</f>
        <v>0</v>
      </c>
      <c r="AC46" s="29">
        <f>[1]Demands!R43</f>
        <v>0</v>
      </c>
      <c r="AD46" s="29">
        <f>[1]Demands!S43</f>
        <v>0</v>
      </c>
      <c r="AE46" s="29">
        <f>[1]Demands!T43</f>
        <v>0</v>
      </c>
      <c r="AF46" s="29">
        <f>[1]Demands!U43</f>
        <v>0</v>
      </c>
      <c r="AG46" s="29">
        <f>[1]Demands!V43</f>
        <v>0</v>
      </c>
      <c r="AH46" s="29">
        <f>[1]Demands!W43</f>
        <v>0</v>
      </c>
      <c r="AI46" s="29">
        <f>[1]Demands!X43</f>
        <v>0</v>
      </c>
      <c r="AJ46" s="29">
        <f>[1]Demands!Y43</f>
        <v>0</v>
      </c>
      <c r="AK46" s="29">
        <f>[1]Demands!Z43</f>
        <v>0</v>
      </c>
      <c r="AL46" s="29">
        <f>[1]Demands!AA43</f>
        <v>0</v>
      </c>
      <c r="AM46" s="29">
        <f>[1]Demands!AB43</f>
        <v>0</v>
      </c>
      <c r="AN46" s="29">
        <f>[1]Demands!AC43</f>
        <v>0</v>
      </c>
      <c r="AO46" s="29">
        <f>[1]Demands!AD43</f>
        <v>0</v>
      </c>
    </row>
    <row r="47" spans="2:42">
      <c r="J47">
        <v>0</v>
      </c>
      <c r="K47" t="s">
        <v>69</v>
      </c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>
        <v>5</v>
      </c>
    </row>
    <row r="48" spans="2:42">
      <c r="C48" t="s">
        <v>81</v>
      </c>
      <c r="E48" t="str">
        <f>LEFT([1]Commodities!$K$11,4)&amp;"*"</f>
        <v>TMOT*</v>
      </c>
      <c r="H48" t="str">
        <f>H46</f>
        <v>TRAPM</v>
      </c>
      <c r="J48">
        <v>2018</v>
      </c>
      <c r="K48" t="s">
        <v>69</v>
      </c>
      <c r="L48">
        <v>-1</v>
      </c>
      <c r="M48" t="str">
        <f>[1]Demands!B30</f>
        <v>2-wheelers</v>
      </c>
      <c r="N48" s="29">
        <f>[1]Demands!C44</f>
        <v>3.2739468688573266E-3</v>
      </c>
      <c r="O48" s="29">
        <f>[1]Demands!D44</f>
        <v>2.1586268841599747E-3</v>
      </c>
      <c r="P48" s="29">
        <f>[1]Demands!E44</f>
        <v>4.3137182635283444E-3</v>
      </c>
      <c r="Q48" s="29">
        <f>[1]Demands!F44</f>
        <v>3.6319751739066989E-3</v>
      </c>
      <c r="R48" s="29">
        <f>[1]Demands!G44</f>
        <v>2.5491869155235955E-3</v>
      </c>
      <c r="S48" s="29">
        <f>[1]Demands!H44</f>
        <v>1.6941154698507114E-3</v>
      </c>
      <c r="T48" s="29">
        <f>[1]Demands!I44</f>
        <v>3.2883004760979389E-3</v>
      </c>
      <c r="U48" s="29">
        <f>[1]Demands!J44</f>
        <v>2.4416088687366478E-3</v>
      </c>
      <c r="V48" s="29">
        <f>[1]Demands!K44</f>
        <v>3.5159102982178412E-3</v>
      </c>
      <c r="W48" s="29">
        <f>[1]Demands!L44</f>
        <v>3.3185344885490013E-3</v>
      </c>
      <c r="X48" s="29">
        <f>[1]Demands!M44</f>
        <v>2.939754742265497E-3</v>
      </c>
      <c r="Y48" s="29">
        <f>[1]Demands!N44</f>
        <v>3.3151523856669103E-3</v>
      </c>
      <c r="Z48" s="29">
        <f>[1]Demands!O44</f>
        <v>3.906666915379246E-3</v>
      </c>
      <c r="AA48" s="29">
        <f>[1]Demands!P44</f>
        <v>3.2306073901205486E-3</v>
      </c>
      <c r="AB48" s="29">
        <f>[1]Demands!Q44</f>
        <v>3.9969766503394092E-3</v>
      </c>
      <c r="AC48" s="29">
        <f>[1]Demands!R44</f>
        <v>2.4423953155841079E-3</v>
      </c>
      <c r="AD48" s="29">
        <f>[1]Demands!S44</f>
        <v>2.8914591982090753E-3</v>
      </c>
      <c r="AE48" s="29">
        <f>[1]Demands!T44</f>
        <v>2.9812499263931389E-3</v>
      </c>
      <c r="AF48" s="29">
        <f>[1]Demands!U44</f>
        <v>3.5441732524901714E-3</v>
      </c>
      <c r="AG48" s="29">
        <f>[1]Demands!V44</f>
        <v>2.1106258862285242E-3</v>
      </c>
      <c r="AH48" s="29">
        <f>[1]Demands!W44</f>
        <v>0</v>
      </c>
      <c r="AI48" s="29">
        <f>[1]Demands!X44</f>
        <v>1.9054783663146626E-3</v>
      </c>
      <c r="AJ48" s="29">
        <f>[1]Demands!Y44</f>
        <v>1.7694736792673005E-3</v>
      </c>
      <c r="AK48" s="29">
        <f>[1]Demands!Z44</f>
        <v>2.1690169741061518E-3</v>
      </c>
      <c r="AL48" s="29">
        <f>[1]Demands!AA44</f>
        <v>1.996201699404686E-3</v>
      </c>
      <c r="AM48" s="29">
        <f>[1]Demands!AB44</f>
        <v>2.1678265957034699E-3</v>
      </c>
      <c r="AN48" s="29">
        <f>[1]Demands!AC44</f>
        <v>1.9708873200458749E-3</v>
      </c>
      <c r="AO48" s="29">
        <f>[1]Demands!AD44</f>
        <v>0</v>
      </c>
    </row>
    <row r="49" spans="3:41">
      <c r="J49">
        <v>0</v>
      </c>
      <c r="K49" t="s">
        <v>69</v>
      </c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>
        <v>5</v>
      </c>
    </row>
    <row r="50" spans="3:41">
      <c r="C50" t="s">
        <v>82</v>
      </c>
      <c r="E50" t="s">
        <v>70</v>
      </c>
      <c r="H50" t="str">
        <f>H48</f>
        <v>TRAPM</v>
      </c>
      <c r="J50">
        <v>2018</v>
      </c>
      <c r="K50" t="s">
        <v>69</v>
      </c>
      <c r="L50">
        <v>-1</v>
      </c>
      <c r="M50" t="str">
        <f>[1]Demands!B31</f>
        <v>LDV</v>
      </c>
      <c r="N50" s="29">
        <f>[1]Demands!C45</f>
        <v>0.83405572391255312</v>
      </c>
      <c r="O50" s="29">
        <f>[1]Demands!D45</f>
        <v>0.88136996225712338</v>
      </c>
      <c r="P50" s="29">
        <f>[1]Demands!E45</f>
        <v>0.7240198055510555</v>
      </c>
      <c r="Q50" s="29">
        <f>[1]Demands!F45</f>
        <v>0.85033097733510543</v>
      </c>
      <c r="R50" s="29">
        <f>[1]Demands!G45</f>
        <v>0.81358360125192186</v>
      </c>
      <c r="S50" s="29">
        <f>[1]Demands!H45</f>
        <v>0.88000079438796519</v>
      </c>
      <c r="T50" s="29">
        <f>[1]Demands!I45</f>
        <v>0.86292967512561713</v>
      </c>
      <c r="U50" s="29">
        <f>[1]Demands!J45</f>
        <v>0.84991917486050839</v>
      </c>
      <c r="V50" s="29">
        <f>[1]Demands!K45</f>
        <v>0.87489878054676506</v>
      </c>
      <c r="W50" s="29">
        <f>[1]Demands!L45</f>
        <v>0.84396948853578213</v>
      </c>
      <c r="X50" s="29">
        <f>[1]Demands!M45</f>
        <v>0.89058577172865516</v>
      </c>
      <c r="Y50" s="29">
        <f>[1]Demands!N45</f>
        <v>0.88596847722847849</v>
      </c>
      <c r="Z50" s="29">
        <f>[1]Demands!O45</f>
        <v>0.87519253516054751</v>
      </c>
      <c r="AA50" s="29">
        <f>[1]Demands!P45</f>
        <v>0.89017909286971042</v>
      </c>
      <c r="AB50" s="29">
        <f>[1]Demands!Q45</f>
        <v>0.88395825319439558</v>
      </c>
      <c r="AC50" s="29">
        <f>[1]Demands!R45</f>
        <v>0.80306472393989703</v>
      </c>
      <c r="AD50" s="29">
        <f>[1]Demands!S45</f>
        <v>0.88153417928289457</v>
      </c>
      <c r="AE50" s="29">
        <f>[1]Demands!T45</f>
        <v>0.87036679499941227</v>
      </c>
      <c r="AF50" s="29">
        <f>[1]Demands!U45</f>
        <v>0.89725064481847272</v>
      </c>
      <c r="AG50" s="29">
        <f>[1]Demands!V45</f>
        <v>0.84303694258501916</v>
      </c>
      <c r="AH50" s="29">
        <f>[1]Demands!W45</f>
        <v>0.88919219682824724</v>
      </c>
      <c r="AI50" s="29">
        <f>[1]Demands!X45</f>
        <v>0.83536706688667051</v>
      </c>
      <c r="AJ50" s="29">
        <f>[1]Demands!Y45</f>
        <v>0.90275636290048633</v>
      </c>
      <c r="AK50" s="29">
        <f>[1]Demands!Z45</f>
        <v>0.87891574758893642</v>
      </c>
      <c r="AL50" s="29">
        <f>[1]Demands!AA45</f>
        <v>0.9444737396739924</v>
      </c>
      <c r="AM50" s="29">
        <f>[1]Demands!AB45</f>
        <v>0.97631596747347482</v>
      </c>
      <c r="AN50" s="29">
        <f>[1]Demands!AC45</f>
        <v>0.7484312106638259</v>
      </c>
      <c r="AO50" s="29">
        <f>[1]Demands!AD45</f>
        <v>0</v>
      </c>
    </row>
    <row r="51" spans="3:41">
      <c r="J51">
        <v>0</v>
      </c>
      <c r="K51" t="s">
        <v>69</v>
      </c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>
        <v>5</v>
      </c>
    </row>
    <row r="52" spans="3:41">
      <c r="C52" t="s">
        <v>83</v>
      </c>
      <c r="E52" t="s">
        <v>71</v>
      </c>
      <c r="H52" t="str">
        <f>H50</f>
        <v>TRAPM</v>
      </c>
      <c r="J52">
        <v>2018</v>
      </c>
      <c r="K52" t="s">
        <v>69</v>
      </c>
      <c r="L52">
        <v>-1</v>
      </c>
      <c r="M52" t="str">
        <f>[1]Demands!B32</f>
        <v>Taxis</v>
      </c>
      <c r="N52" s="29">
        <f>[1]Demands!C46</f>
        <v>2.1905905312439161E-2</v>
      </c>
      <c r="O52" s="29">
        <f>[1]Demands!D46</f>
        <v>9.3709663140288998E-3</v>
      </c>
      <c r="P52" s="29">
        <f>[1]Demands!E46</f>
        <v>4.6013893098741668E-2</v>
      </c>
      <c r="Q52" s="29">
        <f>[1]Demands!F46</f>
        <v>1.8394858695029128E-2</v>
      </c>
      <c r="R52" s="29">
        <f>[1]Demands!G46</f>
        <v>9.9598084318994508E-3</v>
      </c>
      <c r="S52" s="29">
        <f>[1]Demands!H46</f>
        <v>1.3237997918849932E-2</v>
      </c>
      <c r="T52" s="29">
        <f>[1]Demands!I46</f>
        <v>1.1420057155050359E-2</v>
      </c>
      <c r="U52" s="29">
        <f>[1]Demands!J46</f>
        <v>2.6498598054231513E-2</v>
      </c>
      <c r="V52" s="29">
        <f>[1]Demands!K46</f>
        <v>2.5642116158186581E-2</v>
      </c>
      <c r="W52" s="29">
        <f>[1]Demands!L46</f>
        <v>8.6437934593511252E-3</v>
      </c>
      <c r="X52" s="29">
        <f>[1]Demands!M46</f>
        <v>1.5314370184172183E-2</v>
      </c>
      <c r="Y52" s="29">
        <f>[1]Demands!N46</f>
        <v>7.9154020817384443E-3</v>
      </c>
      <c r="Z52" s="29">
        <f>[1]Demands!O46</f>
        <v>1.1871653704006174E-2</v>
      </c>
      <c r="AA52" s="29">
        <f>[1]Demands!P46</f>
        <v>1.3089641552029165E-2</v>
      </c>
      <c r="AB52" s="29">
        <f>[1]Demands!Q46</f>
        <v>1.6194784858342321E-2</v>
      </c>
      <c r="AC52" s="29">
        <f>[1]Demands!R46</f>
        <v>1.272342398540301E-2</v>
      </c>
      <c r="AD52" s="29">
        <f>[1]Demands!S46</f>
        <v>1.6945626580446856E-2</v>
      </c>
      <c r="AE52" s="29">
        <f>[1]Demands!T46</f>
        <v>6.4710564013944778E-3</v>
      </c>
      <c r="AF52" s="29">
        <f>[1]Demands!U46</f>
        <v>1.1282963024401618E-2</v>
      </c>
      <c r="AG52" s="29">
        <f>[1]Demands!V46</f>
        <v>1.7408913059663488E-2</v>
      </c>
      <c r="AH52" s="29">
        <f>[1]Demands!W46</f>
        <v>1.0528920260910977E-2</v>
      </c>
      <c r="AI52" s="29">
        <f>[1]Demands!X46</f>
        <v>9.0992061135074936E-3</v>
      </c>
      <c r="AJ52" s="29">
        <f>[1]Demands!Y46</f>
        <v>7.6815860877352945E-3</v>
      </c>
      <c r="AK52" s="29">
        <f>[1]Demands!Z46</f>
        <v>1.129928575321087E-2</v>
      </c>
      <c r="AL52" s="29">
        <f>[1]Demands!AA46</f>
        <v>1.2132191360051241E-2</v>
      </c>
      <c r="AM52" s="29">
        <f>[1]Demands!AB46</f>
        <v>1.4116355738962196E-2</v>
      </c>
      <c r="AN52" s="29">
        <f>[1]Demands!AC46</f>
        <v>5.1335741680296381E-3</v>
      </c>
      <c r="AO52" s="29">
        <f>[1]Demands!AD46</f>
        <v>0</v>
      </c>
    </row>
    <row r="53" spans="3:41">
      <c r="J53">
        <v>0</v>
      </c>
      <c r="K53" t="s">
        <v>69</v>
      </c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>
        <v>5</v>
      </c>
    </row>
    <row r="54" spans="3:41">
      <c r="C54" t="s">
        <v>84</v>
      </c>
      <c r="E54" t="str">
        <f>LEFT([1]Commodities!$K$27,4)&amp;"*"</f>
        <v>TBUS*</v>
      </c>
      <c r="H54" t="str">
        <f>H52</f>
        <v>TRAPM</v>
      </c>
      <c r="J54">
        <v>2018</v>
      </c>
      <c r="K54" t="s">
        <v>69</v>
      </c>
      <c r="L54">
        <v>-1</v>
      </c>
      <c r="M54" t="str">
        <f>[1]Demands!B33</f>
        <v>BUS</v>
      </c>
      <c r="N54" s="29">
        <f>[1]Demands!C47</f>
        <v>0.13420523697456904</v>
      </c>
      <c r="O54" s="29">
        <f>[1]Demands!D47</f>
        <v>0.10710044454468777</v>
      </c>
      <c r="P54" s="29">
        <f>[1]Demands!E47</f>
        <v>0.19873794082808949</v>
      </c>
      <c r="Q54" s="29">
        <f>[1]Demands!F47</f>
        <v>0.12764218879595873</v>
      </c>
      <c r="R54" s="29">
        <f>[1]Demands!G47</f>
        <v>0.17390740340065505</v>
      </c>
      <c r="S54" s="29">
        <f>[1]Demands!H47</f>
        <v>0.10506709222333424</v>
      </c>
      <c r="T54" s="29">
        <f>[1]Demands!I47</f>
        <v>0.12236196724323453</v>
      </c>
      <c r="U54" s="29">
        <f>[1]Demands!J47</f>
        <v>0.12114061821652349</v>
      </c>
      <c r="V54" s="29">
        <f>[1]Demands!K47</f>
        <v>9.5943192996830379E-2</v>
      </c>
      <c r="W54" s="29">
        <f>[1]Demands!L47</f>
        <v>0.14406818351631784</v>
      </c>
      <c r="X54" s="29">
        <f>[1]Demands!M47</f>
        <v>9.1160103344907026E-2</v>
      </c>
      <c r="Y54" s="29">
        <f>[1]Demands!N47</f>
        <v>0.10280096830411618</v>
      </c>
      <c r="Z54" s="29">
        <f>[1]Demands!O47</f>
        <v>0.1090291442200671</v>
      </c>
      <c r="AA54" s="29">
        <f>[1]Demands!P47</f>
        <v>9.3500658188139713E-2</v>
      </c>
      <c r="AB54" s="29">
        <f>[1]Demands!Q47</f>
        <v>9.5849985296922749E-2</v>
      </c>
      <c r="AC54" s="29">
        <f>[1]Demands!R47</f>
        <v>0.18176945675911579</v>
      </c>
      <c r="AD54" s="29">
        <f>[1]Demands!S47</f>
        <v>9.8628734938449439E-2</v>
      </c>
      <c r="AE54" s="29">
        <f>[1]Demands!T47</f>
        <v>0.1201808986728002</v>
      </c>
      <c r="AF54" s="29">
        <f>[1]Demands!U47</f>
        <v>8.7922218904635543E-2</v>
      </c>
      <c r="AG54" s="29">
        <f>[1]Demands!V47</f>
        <v>0.13744351846908884</v>
      </c>
      <c r="AH54" s="29">
        <f>[1]Demands!W47</f>
        <v>0.10027888291084175</v>
      </c>
      <c r="AI54" s="29">
        <f>[1]Demands!X47</f>
        <v>0.15362824863350735</v>
      </c>
      <c r="AJ54" s="29">
        <f>[1]Demands!Y47</f>
        <v>8.779257733251114E-2</v>
      </c>
      <c r="AK54" s="29">
        <f>[1]Demands!Z47</f>
        <v>0.10761594968374652</v>
      </c>
      <c r="AL54" s="29">
        <f>[1]Demands!AA47</f>
        <v>4.1397867266551647E-2</v>
      </c>
      <c r="AM54" s="29">
        <f>[1]Demands!AB47</f>
        <v>7.3998501918595234E-3</v>
      </c>
      <c r="AN54" s="29">
        <f>[1]Demands!AC47</f>
        <v>0.24446432784809863</v>
      </c>
      <c r="AO54" s="29">
        <f>[1]Demands!AD47</f>
        <v>0</v>
      </c>
    </row>
    <row r="55" spans="3:41">
      <c r="J55">
        <v>0</v>
      </c>
      <c r="K55" t="s">
        <v>69</v>
      </c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>
        <v>5</v>
      </c>
    </row>
    <row r="56" spans="3:41">
      <c r="C56" t="s">
        <v>93</v>
      </c>
      <c r="E56" t="str">
        <f>LEFT([1]Commodities!$K$29,5)&amp;"*"</f>
        <v>TLRAI*</v>
      </c>
      <c r="H56" t="str">
        <f>H54</f>
        <v>TRAPM</v>
      </c>
      <c r="J56">
        <v>2018</v>
      </c>
      <c r="K56" t="s">
        <v>69</v>
      </c>
      <c r="L56">
        <v>-1</v>
      </c>
      <c r="M56" t="str">
        <f>[1]Demands!B34</f>
        <v>Light rail (LUAS)</v>
      </c>
      <c r="N56" s="29">
        <f>[1]Demands!C48</f>
        <v>6.559186931581344E-3</v>
      </c>
      <c r="O56" s="29">
        <f>[1]Demands!D48</f>
        <v>0</v>
      </c>
      <c r="P56" s="29">
        <f>[1]Demands!E48</f>
        <v>2.6914642258584892E-2</v>
      </c>
      <c r="Q56" s="29">
        <f>[1]Demands!F48</f>
        <v>0</v>
      </c>
      <c r="R56" s="29">
        <f>[1]Demands!G48</f>
        <v>0</v>
      </c>
      <c r="S56" s="29">
        <f>[1]Demands!H48</f>
        <v>0</v>
      </c>
      <c r="T56" s="29">
        <f>[1]Demands!I48</f>
        <v>0</v>
      </c>
      <c r="U56" s="29">
        <f>[1]Demands!J48</f>
        <v>0</v>
      </c>
      <c r="V56" s="29">
        <f>[1]Demands!K48</f>
        <v>0</v>
      </c>
      <c r="W56" s="29">
        <f>[1]Demands!L48</f>
        <v>0</v>
      </c>
      <c r="X56" s="29">
        <f>[1]Demands!M48</f>
        <v>0</v>
      </c>
      <c r="Y56" s="29">
        <f>[1]Demands!N48</f>
        <v>0</v>
      </c>
      <c r="Z56" s="29">
        <f>[1]Demands!O48</f>
        <v>0</v>
      </c>
      <c r="AA56" s="29">
        <f>[1]Demands!P48</f>
        <v>0</v>
      </c>
      <c r="AB56" s="29">
        <f>[1]Demands!Q48</f>
        <v>0</v>
      </c>
      <c r="AC56" s="29">
        <f>[1]Demands!R48</f>
        <v>0</v>
      </c>
      <c r="AD56" s="29">
        <f>[1]Demands!S48</f>
        <v>0</v>
      </c>
      <c r="AE56" s="29">
        <f>[1]Demands!T48</f>
        <v>0</v>
      </c>
      <c r="AF56" s="29">
        <f>[1]Demands!U48</f>
        <v>0</v>
      </c>
      <c r="AG56" s="29">
        <f>[1]Demands!V48</f>
        <v>0</v>
      </c>
      <c r="AH56" s="29">
        <f>[1]Demands!W48</f>
        <v>0</v>
      </c>
      <c r="AI56" s="29">
        <f>[1]Demands!X48</f>
        <v>0</v>
      </c>
      <c r="AJ56" s="29">
        <f>[1]Demands!Y48</f>
        <v>0</v>
      </c>
      <c r="AK56" s="29">
        <f>[1]Demands!Z48</f>
        <v>0</v>
      </c>
      <c r="AL56" s="29">
        <f>[1]Demands!AA48</f>
        <v>0</v>
      </c>
      <c r="AM56" s="29">
        <f>[1]Demands!AB48</f>
        <v>0</v>
      </c>
      <c r="AN56" s="29">
        <f>[1]Demands!AC48</f>
        <v>0</v>
      </c>
      <c r="AO56" s="29">
        <f>[1]Demands!AD48</f>
        <v>0</v>
      </c>
    </row>
    <row r="57" spans="3:41">
      <c r="J57">
        <v>0</v>
      </c>
      <c r="K57" t="s">
        <v>69</v>
      </c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>
        <v>5</v>
      </c>
    </row>
    <row r="58" spans="3:41">
      <c r="C58" s="32" t="s">
        <v>85</v>
      </c>
      <c r="D58" s="32"/>
      <c r="E58" s="32" t="s">
        <v>72</v>
      </c>
      <c r="F58" s="32"/>
      <c r="G58" s="32"/>
      <c r="H58" s="32" t="str">
        <f t="shared" ref="H58" si="12">H56</f>
        <v>TRAPM</v>
      </c>
      <c r="I58" s="32"/>
      <c r="J58" s="32">
        <v>2018</v>
      </c>
      <c r="K58" s="32" t="s">
        <v>69</v>
      </c>
      <c r="L58" s="32">
        <v>-1</v>
      </c>
      <c r="M58" s="32" t="str">
        <f>[1]Demands!B35</f>
        <v>Train</v>
      </c>
      <c r="N58" s="33">
        <f>[1]Demands!C49</f>
        <v>0</v>
      </c>
      <c r="O58" s="33">
        <f>[1]Demands!D49</f>
        <v>0</v>
      </c>
      <c r="P58" s="33">
        <f>[1]Demands!E49</f>
        <v>0</v>
      </c>
      <c r="Q58" s="33">
        <f>[1]Demands!F49</f>
        <v>0</v>
      </c>
      <c r="R58" s="33">
        <f>[1]Demands!G49</f>
        <v>0</v>
      </c>
      <c r="S58" s="33">
        <f>[1]Demands!H49</f>
        <v>0</v>
      </c>
      <c r="T58" s="33">
        <f>[1]Demands!I49</f>
        <v>0</v>
      </c>
      <c r="U58" s="33">
        <f>[1]Demands!J49</f>
        <v>0</v>
      </c>
      <c r="V58" s="33">
        <f>[1]Demands!K49</f>
        <v>0</v>
      </c>
      <c r="W58" s="33">
        <f>[1]Demands!L49</f>
        <v>0</v>
      </c>
      <c r="X58" s="33">
        <f>[1]Demands!M49</f>
        <v>0</v>
      </c>
      <c r="Y58" s="33">
        <f>[1]Demands!N49</f>
        <v>0</v>
      </c>
      <c r="Z58" s="33">
        <f>[1]Demands!O49</f>
        <v>0</v>
      </c>
      <c r="AA58" s="33">
        <f>[1]Demands!P49</f>
        <v>0</v>
      </c>
      <c r="AB58" s="33">
        <f>[1]Demands!Q49</f>
        <v>0</v>
      </c>
      <c r="AC58" s="33">
        <f>[1]Demands!R49</f>
        <v>0</v>
      </c>
      <c r="AD58" s="33">
        <f>[1]Demands!S49</f>
        <v>0</v>
      </c>
      <c r="AE58" s="33">
        <f>[1]Demands!T49</f>
        <v>0</v>
      </c>
      <c r="AF58" s="33">
        <f>[1]Demands!U49</f>
        <v>0</v>
      </c>
      <c r="AG58" s="33">
        <f>[1]Demands!V49</f>
        <v>0</v>
      </c>
      <c r="AH58" s="33">
        <f>[1]Demands!W49</f>
        <v>0</v>
      </c>
      <c r="AI58" s="33">
        <f>[1]Demands!X49</f>
        <v>0</v>
      </c>
      <c r="AJ58" s="33">
        <f>[1]Demands!Y49</f>
        <v>0</v>
      </c>
      <c r="AK58" s="33">
        <f>[1]Demands!Z49</f>
        <v>0</v>
      </c>
      <c r="AL58" s="33">
        <f>[1]Demands!AA49</f>
        <v>0</v>
      </c>
      <c r="AM58" s="33">
        <f>[1]Demands!AB49</f>
        <v>0</v>
      </c>
      <c r="AN58" s="33">
        <f>[1]Demands!AC49</f>
        <v>0</v>
      </c>
      <c r="AO58" s="33">
        <f>[1]Demands!AD49</f>
        <v>0</v>
      </c>
    </row>
    <row r="59" spans="3:41">
      <c r="C59" s="30"/>
      <c r="D59" s="30"/>
      <c r="E59" s="30"/>
      <c r="F59" s="30"/>
      <c r="G59" s="30"/>
      <c r="H59" s="30"/>
      <c r="I59" s="30"/>
      <c r="J59" s="46">
        <v>0</v>
      </c>
      <c r="K59" s="30" t="s">
        <v>69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>
        <v>5</v>
      </c>
    </row>
    <row r="65" spans="3:41">
      <c r="C65" s="7"/>
    </row>
    <row r="66" spans="3:41">
      <c r="C66" s="7"/>
    </row>
    <row r="67" spans="3:41">
      <c r="C67" s="32"/>
      <c r="D67" s="32"/>
      <c r="E67" s="32"/>
      <c r="F67" s="32"/>
      <c r="G67" s="32"/>
      <c r="H67" s="32"/>
      <c r="I67" s="32"/>
      <c r="J67" s="32"/>
      <c r="K67" s="32" t="s">
        <v>68</v>
      </c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</row>
    <row r="68" spans="3:41">
      <c r="C68" s="5" t="s">
        <v>1</v>
      </c>
      <c r="D68" s="2" t="s">
        <v>5</v>
      </c>
      <c r="E68" s="2" t="s">
        <v>4</v>
      </c>
      <c r="F68" s="2" t="s">
        <v>2</v>
      </c>
      <c r="G68" s="2" t="s">
        <v>7</v>
      </c>
      <c r="H68" s="4" t="s">
        <v>6</v>
      </c>
      <c r="I68" s="4" t="s">
        <v>11</v>
      </c>
      <c r="J68" s="4" t="s">
        <v>3</v>
      </c>
      <c r="K68" s="4" t="s">
        <v>12</v>
      </c>
      <c r="L68" s="4" t="s">
        <v>10</v>
      </c>
      <c r="M68" s="5" t="s">
        <v>14</v>
      </c>
      <c r="N68" s="26" t="str">
        <f>Regions!C$3</f>
        <v>IE</v>
      </c>
      <c r="O68" s="26" t="str">
        <f>Regions!E$3</f>
        <v>IE-CW</v>
      </c>
      <c r="P68" s="26" t="str">
        <f>Regions!F$3</f>
        <v>IE-D</v>
      </c>
      <c r="Q68" s="26" t="str">
        <f>Regions!G$3</f>
        <v>IE-KE</v>
      </c>
      <c r="R68" s="26" t="str">
        <f>Regions!H$3</f>
        <v>IE-KK</v>
      </c>
      <c r="S68" s="26" t="str">
        <f>Regions!I$3</f>
        <v>IE-LS</v>
      </c>
      <c r="T68" s="26" t="str">
        <f>Regions!J$3</f>
        <v>IE-LD</v>
      </c>
      <c r="U68" s="26" t="str">
        <f>Regions!K$3</f>
        <v>IE-LH</v>
      </c>
      <c r="V68" s="26" t="str">
        <f>Regions!L$3</f>
        <v>IE-MH</v>
      </c>
      <c r="W68" s="26" t="str">
        <f>Regions!M$3</f>
        <v>IE-OY</v>
      </c>
      <c r="X68" s="26" t="str">
        <f>Regions!N$3</f>
        <v>IE-WH</v>
      </c>
      <c r="Y68" s="26" t="str">
        <f>Regions!O$3</f>
        <v>IE-WX</v>
      </c>
      <c r="Z68" s="26" t="str">
        <f>Regions!P$3</f>
        <v>IE-WW</v>
      </c>
      <c r="AA68" s="26" t="str">
        <f>Regions!Q$3</f>
        <v>IE-CE</v>
      </c>
      <c r="AB68" s="26" t="str">
        <f>Regions!R$3</f>
        <v>IE-CO</v>
      </c>
      <c r="AC68" s="26" t="str">
        <f>Regions!S$3</f>
        <v>IE-KY</v>
      </c>
      <c r="AD68" s="26" t="str">
        <f>Regions!T$3</f>
        <v>IE-LK</v>
      </c>
      <c r="AE68" s="26" t="str">
        <f>Regions!U$3</f>
        <v>IE-TA</v>
      </c>
      <c r="AF68" s="26" t="str">
        <f>Regions!V$3</f>
        <v>IE-WD</v>
      </c>
      <c r="AG68" s="26" t="str">
        <f>Regions!W$3</f>
        <v>IE-G</v>
      </c>
      <c r="AH68" s="26" t="str">
        <f>Regions!X$3</f>
        <v>IE-LM</v>
      </c>
      <c r="AI68" s="26" t="str">
        <f>Regions!Y$3</f>
        <v>IE-MO</v>
      </c>
      <c r="AJ68" s="26" t="str">
        <f>Regions!Z$3</f>
        <v>IE-RN</v>
      </c>
      <c r="AK68" s="26" t="str">
        <f>Regions!AA$3</f>
        <v>IE-SO</v>
      </c>
      <c r="AL68" s="26" t="str">
        <f>Regions!AB$3</f>
        <v>IE-CN</v>
      </c>
      <c r="AM68" s="26" t="str">
        <f>Regions!AC$3</f>
        <v>IE-DL</v>
      </c>
      <c r="AN68" s="26" t="str">
        <f>Regions!AD$3</f>
        <v>IE-MN</v>
      </c>
      <c r="AO68" s="5" t="s">
        <v>30</v>
      </c>
    </row>
    <row r="69" spans="3:41">
      <c r="C69" s="32" t="s">
        <v>86</v>
      </c>
      <c r="D69" s="32"/>
      <c r="E69" s="32" t="str">
        <f>[1]Commodities!$K$8</f>
        <v>TWLK_WLK</v>
      </c>
      <c r="F69" s="32"/>
      <c r="G69" s="32"/>
      <c r="H69" s="32" t="str">
        <f>[1]Commodities!B24</f>
        <v>TRAPL</v>
      </c>
      <c r="I69" s="32"/>
      <c r="J69">
        <v>2018</v>
      </c>
      <c r="K69" t="s">
        <v>69</v>
      </c>
      <c r="L69" s="32">
        <v>-1</v>
      </c>
      <c r="M69" s="32" t="str">
        <f>[1]Demands!B28</f>
        <v>Walk</v>
      </c>
      <c r="N69" s="33">
        <f>[1]Demands!C56</f>
        <v>0</v>
      </c>
      <c r="O69" s="33">
        <f>[1]Demands!D56</f>
        <v>0</v>
      </c>
      <c r="P69" s="33">
        <f>[1]Demands!E56</f>
        <v>0</v>
      </c>
      <c r="Q69" s="33">
        <f>[1]Demands!F56</f>
        <v>0</v>
      </c>
      <c r="R69" s="33">
        <f>[1]Demands!G56</f>
        <v>0</v>
      </c>
      <c r="S69" s="33">
        <f>[1]Demands!H56</f>
        <v>0</v>
      </c>
      <c r="T69" s="33">
        <f>[1]Demands!I56</f>
        <v>0</v>
      </c>
      <c r="U69" s="33">
        <f>[1]Demands!J56</f>
        <v>0</v>
      </c>
      <c r="V69" s="33">
        <f>[1]Demands!K56</f>
        <v>0</v>
      </c>
      <c r="W69" s="33">
        <f>[1]Demands!L56</f>
        <v>0</v>
      </c>
      <c r="X69" s="33">
        <f>[1]Demands!M56</f>
        <v>0</v>
      </c>
      <c r="Y69" s="33">
        <f>[1]Demands!N56</f>
        <v>0</v>
      </c>
      <c r="Z69" s="33">
        <f>[1]Demands!O56</f>
        <v>0</v>
      </c>
      <c r="AA69" s="33">
        <f>[1]Demands!P56</f>
        <v>0</v>
      </c>
      <c r="AB69" s="33">
        <f>[1]Demands!Q56</f>
        <v>0</v>
      </c>
      <c r="AC69" s="33">
        <f>[1]Demands!R56</f>
        <v>0</v>
      </c>
      <c r="AD69" s="33">
        <f>[1]Demands!S56</f>
        <v>0</v>
      </c>
      <c r="AE69" s="33">
        <f>[1]Demands!T56</f>
        <v>0</v>
      </c>
      <c r="AF69" s="33">
        <f>[1]Demands!U56</f>
        <v>0</v>
      </c>
      <c r="AG69" s="33">
        <f>[1]Demands!V56</f>
        <v>0</v>
      </c>
      <c r="AH69" s="33">
        <f>[1]Demands!W56</f>
        <v>0</v>
      </c>
      <c r="AI69" s="33">
        <f>[1]Demands!X56</f>
        <v>0</v>
      </c>
      <c r="AJ69" s="33">
        <f>[1]Demands!Y56</f>
        <v>0</v>
      </c>
      <c r="AK69" s="33">
        <f>[1]Demands!Z56</f>
        <v>0</v>
      </c>
      <c r="AL69" s="33">
        <f>[1]Demands!AA56</f>
        <v>0</v>
      </c>
      <c r="AM69" s="33">
        <f>[1]Demands!AB56</f>
        <v>0</v>
      </c>
      <c r="AN69" s="33">
        <f>[1]Demands!AC56</f>
        <v>0</v>
      </c>
      <c r="AO69" s="33">
        <f>[1]Demands!AD60</f>
        <v>0</v>
      </c>
    </row>
    <row r="70" spans="3:41">
      <c r="C70" s="32"/>
      <c r="D70" s="32"/>
      <c r="E70" s="32"/>
      <c r="F70" s="32"/>
      <c r="G70" s="32"/>
      <c r="H70" s="32"/>
      <c r="I70" s="32"/>
      <c r="J70">
        <v>0</v>
      </c>
      <c r="K70" t="s">
        <v>69</v>
      </c>
      <c r="L70" s="32"/>
      <c r="M70" s="32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>
        <v>5</v>
      </c>
    </row>
    <row r="71" spans="3:41">
      <c r="C71" s="32" t="s">
        <v>87</v>
      </c>
      <c r="D71" s="32"/>
      <c r="E71" s="32" t="str">
        <f>[1]Commodities!$K$9</f>
        <v>TCYC_CYC</v>
      </c>
      <c r="F71" s="32"/>
      <c r="G71" s="32"/>
      <c r="H71" s="32" t="str">
        <f>H69</f>
        <v>TRAPL</v>
      </c>
      <c r="I71" s="32"/>
      <c r="J71">
        <v>2018</v>
      </c>
      <c r="K71" t="s">
        <v>69</v>
      </c>
      <c r="L71" s="32">
        <v>-1</v>
      </c>
      <c r="M71" s="32" t="str">
        <f>[1]Demands!B29</f>
        <v>Bike</v>
      </c>
      <c r="N71" s="33">
        <f>[1]Demands!C57</f>
        <v>0</v>
      </c>
      <c r="O71" s="33">
        <f>[1]Demands!D57</f>
        <v>0</v>
      </c>
      <c r="P71" s="33">
        <f>[1]Demands!E57</f>
        <v>0</v>
      </c>
      <c r="Q71" s="33">
        <f>[1]Demands!F57</f>
        <v>0</v>
      </c>
      <c r="R71" s="33">
        <f>[1]Demands!G57</f>
        <v>0</v>
      </c>
      <c r="S71" s="33">
        <f>[1]Demands!H57</f>
        <v>0</v>
      </c>
      <c r="T71" s="33">
        <f>[1]Demands!I57</f>
        <v>0</v>
      </c>
      <c r="U71" s="33">
        <f>[1]Demands!J57</f>
        <v>0</v>
      </c>
      <c r="V71" s="33">
        <f>[1]Demands!K57</f>
        <v>0</v>
      </c>
      <c r="W71" s="33">
        <f>[1]Demands!L57</f>
        <v>0</v>
      </c>
      <c r="X71" s="33">
        <f>[1]Demands!M57</f>
        <v>0</v>
      </c>
      <c r="Y71" s="33">
        <f>[1]Demands!N57</f>
        <v>0</v>
      </c>
      <c r="Z71" s="33">
        <f>[1]Demands!O57</f>
        <v>0</v>
      </c>
      <c r="AA71" s="33">
        <f>[1]Demands!P57</f>
        <v>0</v>
      </c>
      <c r="AB71" s="33">
        <f>[1]Demands!Q57</f>
        <v>0</v>
      </c>
      <c r="AC71" s="33">
        <f>[1]Demands!R57</f>
        <v>0</v>
      </c>
      <c r="AD71" s="33">
        <f>[1]Demands!S57</f>
        <v>0</v>
      </c>
      <c r="AE71" s="33">
        <f>[1]Demands!T57</f>
        <v>0</v>
      </c>
      <c r="AF71" s="33">
        <f>[1]Demands!U57</f>
        <v>0</v>
      </c>
      <c r="AG71" s="33">
        <f>[1]Demands!V57</f>
        <v>0</v>
      </c>
      <c r="AH71" s="33">
        <f>[1]Demands!W57</f>
        <v>0</v>
      </c>
      <c r="AI71" s="33">
        <f>[1]Demands!X57</f>
        <v>0</v>
      </c>
      <c r="AJ71" s="33">
        <f>[1]Demands!Y57</f>
        <v>0</v>
      </c>
      <c r="AK71" s="33">
        <f>[1]Demands!Z57</f>
        <v>0</v>
      </c>
      <c r="AL71" s="33">
        <f>[1]Demands!AA57</f>
        <v>0</v>
      </c>
      <c r="AM71" s="33">
        <f>[1]Demands!AB57</f>
        <v>0</v>
      </c>
      <c r="AN71" s="33">
        <f>[1]Demands!AC57</f>
        <v>0</v>
      </c>
      <c r="AO71" s="33">
        <f>[1]Demands!AD61</f>
        <v>0</v>
      </c>
    </row>
    <row r="72" spans="3:41">
      <c r="C72" s="32"/>
      <c r="D72" s="32"/>
      <c r="E72" s="32"/>
      <c r="F72" s="32"/>
      <c r="G72" s="32"/>
      <c r="H72" s="32"/>
      <c r="I72" s="32"/>
      <c r="J72">
        <v>0</v>
      </c>
      <c r="K72" t="s">
        <v>69</v>
      </c>
      <c r="L72" s="32"/>
      <c r="M72" s="32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>
        <v>5</v>
      </c>
    </row>
    <row r="73" spans="3:41">
      <c r="C73" s="32" t="s">
        <v>88</v>
      </c>
      <c r="D73" s="32"/>
      <c r="E73" s="32" t="str">
        <f>LEFT([1]Commodities!$K$11,4)&amp;"*"</f>
        <v>TMOT*</v>
      </c>
      <c r="F73" s="32"/>
      <c r="G73" s="32"/>
      <c r="H73" s="32" t="str">
        <f>H71</f>
        <v>TRAPL</v>
      </c>
      <c r="I73" s="32"/>
      <c r="J73">
        <v>2018</v>
      </c>
      <c r="K73" t="s">
        <v>69</v>
      </c>
      <c r="L73" s="32">
        <v>-1</v>
      </c>
      <c r="M73" s="32" t="str">
        <f>[1]Demands!B30</f>
        <v>2-wheelers</v>
      </c>
      <c r="N73" s="33">
        <f>[1]Demands!C58</f>
        <v>0</v>
      </c>
      <c r="O73" s="33">
        <f>[1]Demands!D58</f>
        <v>0</v>
      </c>
      <c r="P73" s="33">
        <f>[1]Demands!E58</f>
        <v>0</v>
      </c>
      <c r="Q73" s="33">
        <f>[1]Demands!F58</f>
        <v>0</v>
      </c>
      <c r="R73" s="33">
        <f>[1]Demands!G58</f>
        <v>0</v>
      </c>
      <c r="S73" s="33">
        <f>[1]Demands!H58</f>
        <v>0</v>
      </c>
      <c r="T73" s="33">
        <f>[1]Demands!I58</f>
        <v>0</v>
      </c>
      <c r="U73" s="33">
        <f>[1]Demands!J58</f>
        <v>0</v>
      </c>
      <c r="V73" s="33">
        <f>[1]Demands!K58</f>
        <v>0</v>
      </c>
      <c r="W73" s="33">
        <f>[1]Demands!L58</f>
        <v>0</v>
      </c>
      <c r="X73" s="33">
        <f>[1]Demands!M58</f>
        <v>0</v>
      </c>
      <c r="Y73" s="33">
        <f>[1]Demands!N58</f>
        <v>0</v>
      </c>
      <c r="Z73" s="33">
        <f>[1]Demands!O58</f>
        <v>0</v>
      </c>
      <c r="AA73" s="33">
        <f>[1]Demands!P58</f>
        <v>0</v>
      </c>
      <c r="AB73" s="33">
        <f>[1]Demands!Q58</f>
        <v>0</v>
      </c>
      <c r="AC73" s="33">
        <f>[1]Demands!R58</f>
        <v>0</v>
      </c>
      <c r="AD73" s="33">
        <f>[1]Demands!S58</f>
        <v>0</v>
      </c>
      <c r="AE73" s="33">
        <f>[1]Demands!T58</f>
        <v>0</v>
      </c>
      <c r="AF73" s="33">
        <f>[1]Demands!U58</f>
        <v>0</v>
      </c>
      <c r="AG73" s="33">
        <f>[1]Demands!V58</f>
        <v>0</v>
      </c>
      <c r="AH73" s="33">
        <f>[1]Demands!W58</f>
        <v>0</v>
      </c>
      <c r="AI73" s="33">
        <f>[1]Demands!X58</f>
        <v>0</v>
      </c>
      <c r="AJ73" s="33">
        <f>[1]Demands!Y58</f>
        <v>0</v>
      </c>
      <c r="AK73" s="33">
        <f>[1]Demands!Z58</f>
        <v>0</v>
      </c>
      <c r="AL73" s="33">
        <f>[1]Demands!AA58</f>
        <v>0</v>
      </c>
      <c r="AM73" s="33">
        <f>[1]Demands!AB58</f>
        <v>0</v>
      </c>
      <c r="AN73" s="33">
        <f>[1]Demands!AC58</f>
        <v>0</v>
      </c>
      <c r="AO73" s="33">
        <f>[1]Demands!AD62</f>
        <v>0</v>
      </c>
    </row>
    <row r="74" spans="3:41">
      <c r="C74" s="32"/>
      <c r="D74" s="32"/>
      <c r="E74" s="32"/>
      <c r="F74" s="32"/>
      <c r="G74" s="32"/>
      <c r="H74" s="32"/>
      <c r="I74" s="32"/>
      <c r="J74">
        <v>0</v>
      </c>
      <c r="K74" t="s">
        <v>69</v>
      </c>
      <c r="L74" s="32"/>
      <c r="M74" s="32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>
        <v>5</v>
      </c>
    </row>
    <row r="75" spans="3:41">
      <c r="C75" s="32" t="s">
        <v>89</v>
      </c>
      <c r="D75" s="32"/>
      <c r="E75" s="32" t="s">
        <v>70</v>
      </c>
      <c r="F75" s="32"/>
      <c r="G75" s="32"/>
      <c r="H75" s="32" t="str">
        <f>H73</f>
        <v>TRAPL</v>
      </c>
      <c r="I75" s="32"/>
      <c r="J75">
        <v>2018</v>
      </c>
      <c r="K75" t="s">
        <v>69</v>
      </c>
      <c r="L75" s="32">
        <v>-1</v>
      </c>
      <c r="M75" s="32" t="str">
        <f>[1]Demands!B31</f>
        <v>LDV</v>
      </c>
      <c r="N75" s="33">
        <f>[1]Demands!C59</f>
        <v>0.74108639947108168</v>
      </c>
      <c r="O75" s="33">
        <f>[1]Demands!D59</f>
        <v>0.79071880912169545</v>
      </c>
      <c r="P75" s="33">
        <f>[1]Demands!E59</f>
        <v>0.6386131571238467</v>
      </c>
      <c r="Q75" s="33">
        <f>[1]Demands!F59</f>
        <v>0.75580744416441215</v>
      </c>
      <c r="R75" s="33">
        <f>[1]Demands!G59</f>
        <v>0.71320246300225565</v>
      </c>
      <c r="S75" s="33">
        <f>[1]Demands!H59</f>
        <v>0.78115676031065473</v>
      </c>
      <c r="T75" s="33">
        <f>[1]Demands!I59</f>
        <v>0.76642349622098382</v>
      </c>
      <c r="U75" s="33">
        <f>[1]Demands!J59</f>
        <v>0.74828496387185417</v>
      </c>
      <c r="V75" s="33">
        <f>[1]Demands!K59</f>
        <v>0.78640329755658556</v>
      </c>
      <c r="W75" s="33">
        <f>[1]Demands!L59</f>
        <v>0.74588309703681677</v>
      </c>
      <c r="X75" s="33">
        <f>[1]Demands!M59</f>
        <v>0.80172469534468704</v>
      </c>
      <c r="Y75" s="33">
        <f>[1]Demands!N59</f>
        <v>0.79583426304303684</v>
      </c>
      <c r="Z75" s="33">
        <f>[1]Demands!O59</f>
        <v>0.77907090765006382</v>
      </c>
      <c r="AA75" s="33">
        <f>[1]Demands!P59</f>
        <v>0.80155723993574601</v>
      </c>
      <c r="AB75" s="33">
        <f>[1]Demands!Q59</f>
        <v>0.78887154985237196</v>
      </c>
      <c r="AC75" s="33">
        <f>[1]Demands!R59</f>
        <v>0.70533422841274862</v>
      </c>
      <c r="AD75" s="33">
        <f>[1]Demands!S59</f>
        <v>0.78717070970762593</v>
      </c>
      <c r="AE75" s="33">
        <f>[1]Demands!T59</f>
        <v>0.77916775606401434</v>
      </c>
      <c r="AF75" s="33">
        <f>[1]Demands!U59</f>
        <v>0.80467495581567261</v>
      </c>
      <c r="AG75" s="33">
        <f>[1]Demands!V59</f>
        <v>0.74505854970828844</v>
      </c>
      <c r="AH75" s="33">
        <f>[1]Demands!W59</f>
        <v>0.79514890678426453</v>
      </c>
      <c r="AI75" s="33">
        <f>[1]Demands!X59</f>
        <v>0.73736495113760858</v>
      </c>
      <c r="AJ75" s="33">
        <f>[1]Demands!Y59</f>
        <v>0.81853938082108479</v>
      </c>
      <c r="AK75" s="33">
        <f>[1]Demands!Z59</f>
        <v>0.77998817627338324</v>
      </c>
      <c r="AL75" s="33">
        <f>[1]Demands!AA59</f>
        <v>0.85154985463859412</v>
      </c>
      <c r="AM75" s="33">
        <f>[1]Demands!AB59</f>
        <v>0.88006272796227247</v>
      </c>
      <c r="AN75" s="33">
        <f>[1]Demands!AC59</f>
        <v>0.64231184378282558</v>
      </c>
      <c r="AO75" s="33">
        <f>[1]Demands!AD63</f>
        <v>0</v>
      </c>
    </row>
    <row r="76" spans="3:41">
      <c r="C76" s="32"/>
      <c r="D76" s="32"/>
      <c r="E76" s="32"/>
      <c r="F76" s="32"/>
      <c r="G76" s="32"/>
      <c r="H76" s="32"/>
      <c r="I76" s="32"/>
      <c r="J76">
        <v>0</v>
      </c>
      <c r="K76" t="s">
        <v>69</v>
      </c>
      <c r="L76" s="32"/>
      <c r="M76" s="32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>
        <v>5</v>
      </c>
    </row>
    <row r="77" spans="3:41">
      <c r="C77" s="32" t="s">
        <v>90</v>
      </c>
      <c r="D77" s="32"/>
      <c r="E77" s="32" t="s">
        <v>71</v>
      </c>
      <c r="F77" s="32"/>
      <c r="G77" s="32"/>
      <c r="H77" s="32" t="str">
        <f>H75</f>
        <v>TRAPL</v>
      </c>
      <c r="I77" s="32"/>
      <c r="J77">
        <v>2018</v>
      </c>
      <c r="K77" t="s">
        <v>69</v>
      </c>
      <c r="L77" s="32">
        <v>-1</v>
      </c>
      <c r="M77" s="32" t="str">
        <f>[1]Demands!B32</f>
        <v>Taxis</v>
      </c>
      <c r="N77" s="33">
        <f>[1]Demands!C60</f>
        <v>1.214216695359136E-2</v>
      </c>
      <c r="O77" s="33">
        <f>[1]Demands!D60</f>
        <v>5.244564356444866E-3</v>
      </c>
      <c r="P77" s="33">
        <f>[1]Demands!E60</f>
        <v>2.5318479036608464E-2</v>
      </c>
      <c r="Q77" s="33">
        <f>[1]Demands!F60</f>
        <v>1.0199545943263343E-2</v>
      </c>
      <c r="R77" s="33">
        <f>[1]Demands!G60</f>
        <v>5.4465670112681473E-3</v>
      </c>
      <c r="S77" s="33">
        <f>[1]Demands!H60</f>
        <v>7.3305854058422536E-3</v>
      </c>
      <c r="T77" s="33">
        <f>[1]Demands!I60</f>
        <v>6.327365203104513E-3</v>
      </c>
      <c r="U77" s="33">
        <f>[1]Demands!J60</f>
        <v>1.4553702960433654E-2</v>
      </c>
      <c r="V77" s="33">
        <f>[1]Demands!K60</f>
        <v>1.4378136289327563E-2</v>
      </c>
      <c r="W77" s="33">
        <f>[1]Demands!L60</f>
        <v>4.7655125577413509E-3</v>
      </c>
      <c r="X77" s="33">
        <f>[1]Demands!M60</f>
        <v>8.6002260738130814E-3</v>
      </c>
      <c r="Y77" s="33">
        <f>[1]Demands!N60</f>
        <v>4.4354589246647135E-3</v>
      </c>
      <c r="Z77" s="33">
        <f>[1]Demands!O60</f>
        <v>6.592434448494537E-3</v>
      </c>
      <c r="AA77" s="33">
        <f>[1]Demands!P60</f>
        <v>7.3526877521562662E-3</v>
      </c>
      <c r="AB77" s="33">
        <f>[1]Demands!Q60</f>
        <v>9.0159384819168999E-3</v>
      </c>
      <c r="AC77" s="33">
        <f>[1]Demands!R60</f>
        <v>6.9712334769449829E-3</v>
      </c>
      <c r="AD77" s="33">
        <f>[1]Demands!S60</f>
        <v>9.4394919428535985E-3</v>
      </c>
      <c r="AE77" s="33">
        <f>[1]Demands!T60</f>
        <v>3.6138078846859318E-3</v>
      </c>
      <c r="AF77" s="33">
        <f>[1]Demands!U60</f>
        <v>6.3123502546919919E-3</v>
      </c>
      <c r="AG77" s="33">
        <f>[1]Demands!V60</f>
        <v>9.5979099500525071E-3</v>
      </c>
      <c r="AH77" s="33">
        <f>[1]Demands!W60</f>
        <v>5.8735122381989901E-3</v>
      </c>
      <c r="AI77" s="33">
        <f>[1]Demands!X60</f>
        <v>5.0103707288089395E-3</v>
      </c>
      <c r="AJ77" s="33">
        <f>[1]Demands!Y60</f>
        <v>4.3449135578945168E-3</v>
      </c>
      <c r="AK77" s="33">
        <f>[1]Demands!Z60</f>
        <v>6.2553697184935773E-3</v>
      </c>
      <c r="AL77" s="33">
        <f>[1]Demands!AA60</f>
        <v>6.8237115745591239E-3</v>
      </c>
      <c r="AM77" s="33">
        <f>[1]Demands!AB60</f>
        <v>7.9379260453763534E-3</v>
      </c>
      <c r="AN77" s="33">
        <f>[1]Demands!AC60</f>
        <v>2.7483693665086213E-3</v>
      </c>
      <c r="AO77" s="33">
        <f>[1]Demands!AD64</f>
        <v>0</v>
      </c>
    </row>
    <row r="78" spans="3:41">
      <c r="C78" s="32"/>
      <c r="D78" s="32"/>
      <c r="E78" s="32"/>
      <c r="F78" s="32"/>
      <c r="G78" s="32"/>
      <c r="H78" s="32"/>
      <c r="I78" s="32"/>
      <c r="J78">
        <v>0</v>
      </c>
      <c r="K78" t="s">
        <v>69</v>
      </c>
      <c r="L78" s="32"/>
      <c r="M78" s="32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>
        <v>5</v>
      </c>
    </row>
    <row r="79" spans="3:41">
      <c r="C79" s="32" t="s">
        <v>91</v>
      </c>
      <c r="D79" s="32"/>
      <c r="E79" s="32" t="str">
        <f>LEFT([1]Commodities!$K$27,4)&amp;"*"</f>
        <v>TBUS*</v>
      </c>
      <c r="F79" s="32"/>
      <c r="G79" s="32"/>
      <c r="H79" s="32" t="str">
        <f>H77</f>
        <v>TRAPL</v>
      </c>
      <c r="I79" s="32"/>
      <c r="J79">
        <v>2018</v>
      </c>
      <c r="K79" t="s">
        <v>69</v>
      </c>
      <c r="L79" s="32">
        <v>-1</v>
      </c>
      <c r="M79" s="32" t="str">
        <f>[1]Demands!B33</f>
        <v>BUS</v>
      </c>
      <c r="N79" s="33">
        <f>[1]Demands!C61</f>
        <v>0.1626965950818042</v>
      </c>
      <c r="O79" s="33">
        <f>[1]Demands!D61</f>
        <v>0.13109626623170204</v>
      </c>
      <c r="P79" s="33">
        <f>[1]Demands!E61</f>
        <v>0.23916819504950479</v>
      </c>
      <c r="Q79" s="33">
        <f>[1]Demands!F61</f>
        <v>0.15479346868381608</v>
      </c>
      <c r="R79" s="33">
        <f>[1]Demands!G61</f>
        <v>0.20800029152740038</v>
      </c>
      <c r="S79" s="33">
        <f>[1]Demands!H61</f>
        <v>0.12724978858051844</v>
      </c>
      <c r="T79" s="33">
        <f>[1]Demands!I61</f>
        <v>0.14827744084788594</v>
      </c>
      <c r="U79" s="33">
        <f>[1]Demands!J61</f>
        <v>0.14551722418000443</v>
      </c>
      <c r="V79" s="33">
        <f>[1]Demands!K61</f>
        <v>0.11766218454461841</v>
      </c>
      <c r="W79" s="33">
        <f>[1]Demands!L61</f>
        <v>0.17371900154534914</v>
      </c>
      <c r="X79" s="33">
        <f>[1]Demands!M61</f>
        <v>0.11196687123703571</v>
      </c>
      <c r="Y79" s="33">
        <f>[1]Demands!N61</f>
        <v>0.12599020808803368</v>
      </c>
      <c r="Z79" s="33">
        <f>[1]Demands!O61</f>
        <v>0.13241927644257739</v>
      </c>
      <c r="AA79" s="33">
        <f>[1]Demands!P61</f>
        <v>0.11487011188674058</v>
      </c>
      <c r="AB79" s="33">
        <f>[1]Demands!Q61</f>
        <v>0.11670831913312733</v>
      </c>
      <c r="AC79" s="33">
        <f>[1]Demands!R61</f>
        <v>0.2178213998684824</v>
      </c>
      <c r="AD79" s="33">
        <f>[1]Demands!S61</f>
        <v>0.12016236232976817</v>
      </c>
      <c r="AE79" s="33">
        <f>[1]Demands!T61</f>
        <v>0.14679096653005977</v>
      </c>
      <c r="AF79" s="33">
        <f>[1]Demands!U61</f>
        <v>0.10758223700696061</v>
      </c>
      <c r="AG79" s="33">
        <f>[1]Demands!V61</f>
        <v>0.1657308225029282</v>
      </c>
      <c r="AH79" s="33">
        <f>[1]Demands!W61</f>
        <v>0.12234818626194599</v>
      </c>
      <c r="AI79" s="33">
        <f>[1]Demands!X61</f>
        <v>0.18501691930313938</v>
      </c>
      <c r="AJ79" s="33">
        <f>[1]Demands!Y61</f>
        <v>0.10860805699514527</v>
      </c>
      <c r="AK79" s="33">
        <f>[1]Demands!Z61</f>
        <v>0.13030246782805119</v>
      </c>
      <c r="AL79" s="33">
        <f>[1]Demands!AA61</f>
        <v>5.0925275195199252E-2</v>
      </c>
      <c r="AM79" s="33">
        <f>[1]Demands!AB61</f>
        <v>9.1008381034736394E-3</v>
      </c>
      <c r="AN79" s="33">
        <f>[1]Demands!AC61</f>
        <v>0.28624951607603277</v>
      </c>
      <c r="AO79" s="33">
        <f>[1]Demands!AD65</f>
        <v>0</v>
      </c>
    </row>
    <row r="80" spans="3:41">
      <c r="C80" s="32"/>
      <c r="D80" s="32"/>
      <c r="E80" s="32"/>
      <c r="F80" s="32"/>
      <c r="G80" s="32"/>
      <c r="H80" s="32"/>
      <c r="I80" s="32"/>
      <c r="J80">
        <v>0</v>
      </c>
      <c r="K80" t="s">
        <v>69</v>
      </c>
      <c r="L80" s="32"/>
      <c r="M80" s="32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>
        <v>5</v>
      </c>
    </row>
    <row r="81" spans="3:42">
      <c r="C81" t="s">
        <v>93</v>
      </c>
      <c r="D81" s="32"/>
      <c r="E81" s="32" t="str">
        <f>LEFT([1]Commodities!$K$29,5)&amp;"*"</f>
        <v>TLRAI*</v>
      </c>
      <c r="F81" s="32"/>
      <c r="G81" s="32"/>
      <c r="H81" s="32" t="str">
        <f>H79</f>
        <v>TRAPL</v>
      </c>
      <c r="I81" s="32"/>
      <c r="J81">
        <v>2018</v>
      </c>
      <c r="K81" t="s">
        <v>69</v>
      </c>
      <c r="L81" s="32">
        <v>-1</v>
      </c>
      <c r="M81" s="32" t="str">
        <f>[1]Demands!B34</f>
        <v>Light rail (LUAS)</v>
      </c>
      <c r="N81" s="33">
        <f>[1]Demands!C62</f>
        <v>0</v>
      </c>
      <c r="O81" s="33">
        <f>[1]Demands!D62</f>
        <v>0</v>
      </c>
      <c r="P81" s="33">
        <f>[1]Demands!E62</f>
        <v>0</v>
      </c>
      <c r="Q81" s="33">
        <f>[1]Demands!F62</f>
        <v>0</v>
      </c>
      <c r="R81" s="33">
        <f>[1]Demands!G62</f>
        <v>0</v>
      </c>
      <c r="S81" s="33">
        <f>[1]Demands!H62</f>
        <v>0</v>
      </c>
      <c r="T81" s="33">
        <f>[1]Demands!I62</f>
        <v>0</v>
      </c>
      <c r="U81" s="33">
        <f>[1]Demands!J62</f>
        <v>0</v>
      </c>
      <c r="V81" s="33">
        <f>[1]Demands!K62</f>
        <v>0</v>
      </c>
      <c r="W81" s="33">
        <f>[1]Demands!L62</f>
        <v>0</v>
      </c>
      <c r="X81" s="33">
        <f>[1]Demands!M62</f>
        <v>0</v>
      </c>
      <c r="Y81" s="33">
        <f>[1]Demands!N62</f>
        <v>0</v>
      </c>
      <c r="Z81" s="33">
        <f>[1]Demands!O62</f>
        <v>0</v>
      </c>
      <c r="AA81" s="33">
        <f>[1]Demands!P62</f>
        <v>0</v>
      </c>
      <c r="AB81" s="33">
        <f>[1]Demands!Q62</f>
        <v>0</v>
      </c>
      <c r="AC81" s="33">
        <f>[1]Demands!R62</f>
        <v>0</v>
      </c>
      <c r="AD81" s="33">
        <f>[1]Demands!S62</f>
        <v>0</v>
      </c>
      <c r="AE81" s="33">
        <f>[1]Demands!T62</f>
        <v>0</v>
      </c>
      <c r="AF81" s="33">
        <f>[1]Demands!U62</f>
        <v>0</v>
      </c>
      <c r="AG81" s="33">
        <f>[1]Demands!V62</f>
        <v>0</v>
      </c>
      <c r="AH81" s="33">
        <f>[1]Demands!W62</f>
        <v>0</v>
      </c>
      <c r="AI81" s="33">
        <f>[1]Demands!X62</f>
        <v>0</v>
      </c>
      <c r="AJ81" s="33">
        <f>[1]Demands!Y62</f>
        <v>0</v>
      </c>
      <c r="AK81" s="33">
        <f>[1]Demands!Z62</f>
        <v>0</v>
      </c>
      <c r="AL81" s="33">
        <f>[1]Demands!AA62</f>
        <v>0</v>
      </c>
      <c r="AM81" s="33">
        <f>[1]Demands!AB62</f>
        <v>0</v>
      </c>
      <c r="AN81" s="33">
        <f>[1]Demands!AC62</f>
        <v>0</v>
      </c>
      <c r="AO81" s="33">
        <f>[1]Demands!AD66</f>
        <v>0</v>
      </c>
    </row>
    <row r="82" spans="3:42">
      <c r="D82" s="32"/>
      <c r="E82" s="32"/>
      <c r="F82" s="32"/>
      <c r="G82" s="32"/>
      <c r="H82" s="32"/>
      <c r="I82" s="32"/>
      <c r="J82">
        <v>0</v>
      </c>
      <c r="K82" t="s">
        <v>69</v>
      </c>
      <c r="L82" s="32"/>
      <c r="M82" s="32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>
        <v>5</v>
      </c>
    </row>
    <row r="83" spans="3:42">
      <c r="C83" s="32" t="s">
        <v>92</v>
      </c>
      <c r="D83" s="32"/>
      <c r="E83" s="32" t="s">
        <v>72</v>
      </c>
      <c r="F83" s="32"/>
      <c r="G83" s="32"/>
      <c r="H83" s="32" t="str">
        <f t="shared" ref="H83" si="13">H81</f>
        <v>TRAPL</v>
      </c>
      <c r="I83" s="32"/>
      <c r="J83" s="32">
        <v>2018</v>
      </c>
      <c r="K83" s="32" t="s">
        <v>69</v>
      </c>
      <c r="L83" s="32">
        <v>-1</v>
      </c>
      <c r="M83" s="32" t="str">
        <f>[1]Demands!B35</f>
        <v>Train</v>
      </c>
      <c r="N83" s="33">
        <f>[1]Demands!C63</f>
        <v>8.4074838493522847E-2</v>
      </c>
      <c r="O83" s="33">
        <f>[1]Demands!D63</f>
        <v>7.2940360290157685E-2</v>
      </c>
      <c r="P83" s="33">
        <f>[1]Demands!E63</f>
        <v>9.6900168790040125E-2</v>
      </c>
      <c r="Q83" s="33">
        <f>[1]Demands!F63</f>
        <v>7.91995412085085E-2</v>
      </c>
      <c r="R83" s="33">
        <f>[1]Demands!G63</f>
        <v>7.3350678459075919E-2</v>
      </c>
      <c r="S83" s="33">
        <f>[1]Demands!H63</f>
        <v>8.426286570298451E-2</v>
      </c>
      <c r="T83" s="33">
        <f>[1]Demands!I63</f>
        <v>7.8971697728025606E-2</v>
      </c>
      <c r="U83" s="33">
        <f>[1]Demands!J63</f>
        <v>9.1644108987707917E-2</v>
      </c>
      <c r="V83" s="33">
        <f>[1]Demands!K63</f>
        <v>8.1556381609468237E-2</v>
      </c>
      <c r="W83" s="33">
        <f>[1]Demands!L63</f>
        <v>7.5632388860092645E-2</v>
      </c>
      <c r="X83" s="33">
        <f>[1]Demands!M63</f>
        <v>7.7708207344464181E-2</v>
      </c>
      <c r="Y83" s="33">
        <f>[1]Demands!N63</f>
        <v>7.3740069944264783E-2</v>
      </c>
      <c r="Z83" s="33">
        <f>[1]Demands!O63</f>
        <v>8.1917381458864319E-2</v>
      </c>
      <c r="AA83" s="33">
        <f>[1]Demands!P63</f>
        <v>7.6219960425357156E-2</v>
      </c>
      <c r="AB83" s="33">
        <f>[1]Demands!Q63</f>
        <v>8.5404192532583911E-2</v>
      </c>
      <c r="AC83" s="33">
        <f>[1]Demands!R63</f>
        <v>6.987313824182402E-2</v>
      </c>
      <c r="AD83" s="33">
        <f>[1]Demands!S63</f>
        <v>8.3227436019752521E-2</v>
      </c>
      <c r="AE83" s="33">
        <f>[1]Demands!T63</f>
        <v>7.0427469521239974E-2</v>
      </c>
      <c r="AF83" s="33">
        <f>[1]Demands!U63</f>
        <v>8.1430456922674907E-2</v>
      </c>
      <c r="AG83" s="33">
        <f>[1]Demands!V63</f>
        <v>7.9612717838730945E-2</v>
      </c>
      <c r="AH83" s="33">
        <f>[1]Demands!W63</f>
        <v>7.6629394715590618E-2</v>
      </c>
      <c r="AI83" s="33">
        <f>[1]Demands!X63</f>
        <v>7.2607758830443E-2</v>
      </c>
      <c r="AJ83" s="33">
        <f>[1]Demands!Y63</f>
        <v>6.8507648625875522E-2</v>
      </c>
      <c r="AK83" s="33">
        <f>[1]Demands!Z63</f>
        <v>8.3453986180072076E-2</v>
      </c>
      <c r="AL83" s="33">
        <f>[1]Demands!AA63</f>
        <v>9.070115859164736E-2</v>
      </c>
      <c r="AM83" s="33">
        <f>[1]Demands!AB63</f>
        <v>0.10289850788887757</v>
      </c>
      <c r="AN83" s="33">
        <f>[1]Demands!AC63</f>
        <v>6.8690270774633036E-2</v>
      </c>
      <c r="AO83" s="33">
        <f>[1]Demands!AD67</f>
        <v>0</v>
      </c>
    </row>
    <row r="84" spans="3:42">
      <c r="C84" s="30"/>
      <c r="D84" s="30"/>
      <c r="E84" s="30"/>
      <c r="F84" s="30"/>
      <c r="G84" s="30"/>
      <c r="H84" s="30"/>
      <c r="I84" s="30"/>
      <c r="J84" s="46">
        <v>0</v>
      </c>
      <c r="K84" s="30" t="s">
        <v>69</v>
      </c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>
        <v>5</v>
      </c>
    </row>
    <row r="86" spans="3:42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</row>
  </sheetData>
  <mergeCells count="5">
    <mergeCell ref="K10:M10"/>
    <mergeCell ref="C4:G4"/>
    <mergeCell ref="C3:G3"/>
    <mergeCell ref="H4:Q4"/>
    <mergeCell ref="H3:Q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AG65"/>
  <sheetViews>
    <sheetView zoomScaleNormal="100" workbookViewId="0">
      <selection activeCell="H17" sqref="H17"/>
    </sheetView>
  </sheetViews>
  <sheetFormatPr defaultRowHeight="14.4"/>
  <cols>
    <col min="2" max="2" width="14.109375" bestFit="1" customWidth="1"/>
    <col min="4" max="4" width="13" customWidth="1"/>
  </cols>
  <sheetData>
    <row r="2" spans="2:33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5" thickBot="1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Regions!C$3</f>
        <v>IE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2:33">
      <c r="B4" s="15"/>
      <c r="C4" s="15"/>
      <c r="D4" s="15" t="s">
        <v>62</v>
      </c>
      <c r="E4" s="15" t="s">
        <v>65</v>
      </c>
      <c r="F4" s="15">
        <v>2018</v>
      </c>
      <c r="G4" s="20">
        <f>[1]Demands!C4</f>
        <v>14.556561092397196</v>
      </c>
      <c r="H4" s="29">
        <f>[1]Demands!D4</f>
        <v>0.19075815329593268</v>
      </c>
      <c r="I4" s="29">
        <f>[1]Demands!E4</f>
        <v>3.8138683626467009</v>
      </c>
      <c r="J4" s="29">
        <f>[1]Demands!F4</f>
        <v>0.70334338163959453</v>
      </c>
      <c r="K4" s="29">
        <f>[1]Demands!G4</f>
        <v>0.3263059331917631</v>
      </c>
      <c r="L4" s="29">
        <f>[1]Demands!H4</f>
        <v>0.25725946218495216</v>
      </c>
      <c r="M4" s="29">
        <f>[1]Demands!I4</f>
        <v>0.12926410609378711</v>
      </c>
      <c r="N4" s="29">
        <f>[1]Demands!J4</f>
        <v>0.37066642356770213</v>
      </c>
      <c r="O4" s="29">
        <f>[1]Demands!K4</f>
        <v>0.61012642539130313</v>
      </c>
      <c r="P4" s="29">
        <f>[1]Demands!L4</f>
        <v>0.25256357827040127</v>
      </c>
      <c r="Q4" s="29">
        <f>[1]Demands!M4</f>
        <v>0.28627808516599751</v>
      </c>
      <c r="R4" s="29">
        <f>[1]Demands!N4</f>
        <v>0.49824919039150339</v>
      </c>
      <c r="S4" s="29">
        <f>[1]Demands!O4</f>
        <v>0.44072764898712008</v>
      </c>
      <c r="T4" s="29">
        <f>[1]Demands!P4</f>
        <v>0.38789417997018355</v>
      </c>
      <c r="U4" s="29">
        <f>[1]Demands!Q4</f>
        <v>1.6403528726430969</v>
      </c>
      <c r="V4" s="29">
        <f>[1]Demands!R4</f>
        <v>0.50223766282260618</v>
      </c>
      <c r="W4" s="29">
        <f>[1]Demands!S4</f>
        <v>0.59887772521592175</v>
      </c>
      <c r="X4" s="29">
        <f>[1]Demands!T4</f>
        <v>0.54597893159747035</v>
      </c>
      <c r="Y4" s="29">
        <f>[1]Demands!U4</f>
        <v>0.36254754715779958</v>
      </c>
      <c r="Z4" s="29">
        <f>[1]Demands!V4</f>
        <v>0.8103180854486004</v>
      </c>
      <c r="AA4" s="29">
        <f>[1]Demands!W4</f>
        <v>0.10383763195644793</v>
      </c>
      <c r="AB4" s="29">
        <f>[1]Demands!X4</f>
        <v>0.43396473286285792</v>
      </c>
      <c r="AC4" s="29">
        <f>[1]Demands!Y4</f>
        <v>0.22701130303232972</v>
      </c>
      <c r="AD4" s="29">
        <f>[1]Demands!Z4</f>
        <v>0.20014421509334299</v>
      </c>
      <c r="AE4" s="29">
        <f>[1]Demands!AA4</f>
        <v>0.22324073939976716</v>
      </c>
      <c r="AF4" s="29">
        <f>[1]Demands!AB4</f>
        <v>0.43304852577361913</v>
      </c>
      <c r="AG4" s="29">
        <f>[1]Demands!AC4</f>
        <v>0.20769618859639608</v>
      </c>
    </row>
    <row r="5" spans="2:33" ht="15.6">
      <c r="B5" s="15"/>
      <c r="C5" s="15"/>
      <c r="D5" s="15" t="s">
        <v>62</v>
      </c>
      <c r="E5" s="23" t="s">
        <v>65</v>
      </c>
      <c r="F5" s="18">
        <v>2050</v>
      </c>
      <c r="G5" s="21">
        <f>G4*$D17</f>
        <v>21.834841638595794</v>
      </c>
      <c r="H5" s="44">
        <f t="shared" ref="H5:AG5" si="0">H4*$D$17</f>
        <v>0.28613722994389901</v>
      </c>
      <c r="I5" s="44">
        <f t="shared" si="0"/>
        <v>5.7208025439700512</v>
      </c>
      <c r="J5" s="44">
        <f t="shared" si="0"/>
        <v>1.0550150724593919</v>
      </c>
      <c r="K5" s="44">
        <f t="shared" si="0"/>
        <v>0.48945889978764467</v>
      </c>
      <c r="L5" s="44">
        <f t="shared" si="0"/>
        <v>0.38588919327742821</v>
      </c>
      <c r="M5" s="44">
        <f t="shared" si="0"/>
        <v>0.19389615914068065</v>
      </c>
      <c r="N5" s="44">
        <f t="shared" si="0"/>
        <v>0.55599963535155317</v>
      </c>
      <c r="O5" s="44">
        <f t="shared" si="0"/>
        <v>0.91518963808695464</v>
      </c>
      <c r="P5" s="44">
        <f t="shared" si="0"/>
        <v>0.37884536740560193</v>
      </c>
      <c r="Q5" s="44">
        <f t="shared" si="0"/>
        <v>0.42941712774899626</v>
      </c>
      <c r="R5" s="44">
        <f t="shared" si="0"/>
        <v>0.74737378558725509</v>
      </c>
      <c r="S5" s="44">
        <f t="shared" si="0"/>
        <v>0.66109147348068009</v>
      </c>
      <c r="T5" s="44">
        <f t="shared" si="0"/>
        <v>0.5818412699552753</v>
      </c>
      <c r="U5" s="44">
        <f t="shared" si="0"/>
        <v>2.4605293089646452</v>
      </c>
      <c r="V5" s="44">
        <f t="shared" si="0"/>
        <v>0.75335649423390927</v>
      </c>
      <c r="W5" s="44">
        <f t="shared" si="0"/>
        <v>0.89831658782388257</v>
      </c>
      <c r="X5" s="44">
        <f t="shared" si="0"/>
        <v>0.81896839739620553</v>
      </c>
      <c r="Y5" s="44">
        <f t="shared" si="0"/>
        <v>0.54382132073669931</v>
      </c>
      <c r="Z5" s="44">
        <f t="shared" si="0"/>
        <v>1.2154771281729007</v>
      </c>
      <c r="AA5" s="44">
        <f t="shared" si="0"/>
        <v>0.15575644793467192</v>
      </c>
      <c r="AB5" s="44">
        <f t="shared" si="0"/>
        <v>0.65094709929428685</v>
      </c>
      <c r="AC5" s="44">
        <f t="shared" si="0"/>
        <v>0.34051695454849457</v>
      </c>
      <c r="AD5" s="44">
        <f t="shared" si="0"/>
        <v>0.30021632264001447</v>
      </c>
      <c r="AE5" s="44">
        <f t="shared" si="0"/>
        <v>0.33486110909965072</v>
      </c>
      <c r="AF5" s="44">
        <f t="shared" si="0"/>
        <v>0.64957278866042867</v>
      </c>
      <c r="AG5" s="44">
        <f t="shared" si="0"/>
        <v>0.31154428289459413</v>
      </c>
    </row>
    <row r="6" spans="2:33">
      <c r="B6" s="15"/>
      <c r="C6" s="15"/>
      <c r="D6" s="15" t="s">
        <v>62</v>
      </c>
      <c r="E6" s="15" t="s">
        <v>66</v>
      </c>
      <c r="F6" s="15">
        <v>2018</v>
      </c>
      <c r="G6" s="20">
        <f>[1]Demands!C5</f>
        <v>31.276118540280986</v>
      </c>
      <c r="H6" s="29">
        <f>[1]Demands!D5</f>
        <v>0.43519149385547129</v>
      </c>
      <c r="I6" s="29">
        <f>[1]Demands!E5</f>
        <v>7.6220930610573197</v>
      </c>
      <c r="J6" s="29">
        <f>[1]Demands!F5</f>
        <v>1.5519093827676476</v>
      </c>
      <c r="K6" s="29">
        <f>[1]Demands!G5</f>
        <v>0.73703191607760743</v>
      </c>
      <c r="L6" s="29">
        <f>[1]Demands!H5</f>
        <v>0.55451713599955721</v>
      </c>
      <c r="M6" s="29">
        <f>[1]Demands!I5</f>
        <v>0.28568437258778695</v>
      </c>
      <c r="N6" s="29">
        <f>[1]Demands!J5</f>
        <v>0.76950577172521428</v>
      </c>
      <c r="O6" s="29">
        <f>[1]Demands!K5</f>
        <v>1.3359499798250478</v>
      </c>
      <c r="P6" s="29">
        <f>[1]Demands!L5</f>
        <v>0.56616320344762294</v>
      </c>
      <c r="Q6" s="29">
        <f>[1]Demands!M5</f>
        <v>0.63911185847443031</v>
      </c>
      <c r="R6" s="29">
        <f>[1]Demands!N5</f>
        <v>1.1334816009734383</v>
      </c>
      <c r="S6" s="29">
        <f>[1]Demands!O5</f>
        <v>0.96185938421931272</v>
      </c>
      <c r="T6" s="29">
        <f>[1]Demands!P5</f>
        <v>0.8723586108918423</v>
      </c>
      <c r="U6" s="29">
        <f>[1]Demands!Q5</f>
        <v>3.5254749048173277</v>
      </c>
      <c r="V6" s="29">
        <f>[1]Demands!R5</f>
        <v>1.1538869884003555</v>
      </c>
      <c r="W6" s="29">
        <f>[1]Demands!S5</f>
        <v>1.2995736671311431</v>
      </c>
      <c r="X6" s="29">
        <f>[1]Demands!T5</f>
        <v>1.2604324784412986</v>
      </c>
      <c r="Y6" s="29">
        <f>[1]Demands!U5</f>
        <v>0.79517788054022265</v>
      </c>
      <c r="Z6" s="29">
        <f>[1]Demands!V5</f>
        <v>1.7803554187858515</v>
      </c>
      <c r="AA6" s="29">
        <f>[1]Demands!W5</f>
        <v>0.23239789425769783</v>
      </c>
      <c r="AB6" s="29">
        <f>[1]Demands!X5</f>
        <v>0.98601597898071291</v>
      </c>
      <c r="AC6" s="29">
        <f>[1]Demands!Y5</f>
        <v>0.53090140271719211</v>
      </c>
      <c r="AD6" s="29">
        <f>[1]Demands!Z5</f>
        <v>0.43310682655274862</v>
      </c>
      <c r="AE6" s="29">
        <f>[1]Demands!AA5</f>
        <v>0.47060177269376968</v>
      </c>
      <c r="AF6" s="29">
        <f>[1]Demands!AB5</f>
        <v>0.86668930093951158</v>
      </c>
      <c r="AG6" s="29">
        <f>[1]Demands!AC5</f>
        <v>0.47664625412085693</v>
      </c>
    </row>
    <row r="7" spans="2:33" ht="15.6">
      <c r="B7" s="15"/>
      <c r="C7" s="15"/>
      <c r="D7" s="15" t="s">
        <v>62</v>
      </c>
      <c r="E7" s="24" t="s">
        <v>66</v>
      </c>
      <c r="F7" s="19">
        <v>2050</v>
      </c>
      <c r="G7" s="21">
        <f t="shared" ref="G7:AG7" si="1">G6*$D$18</f>
        <v>46.914177810421478</v>
      </c>
      <c r="H7" s="44">
        <f t="shared" si="1"/>
        <v>0.65278724078320693</v>
      </c>
      <c r="I7" s="44">
        <f t="shared" si="1"/>
        <v>11.433139591585979</v>
      </c>
      <c r="J7" s="44">
        <f t="shared" si="1"/>
        <v>2.3278640741514716</v>
      </c>
      <c r="K7" s="44">
        <f t="shared" si="1"/>
        <v>1.1055478741164111</v>
      </c>
      <c r="L7" s="44">
        <f t="shared" si="1"/>
        <v>0.83177570399933587</v>
      </c>
      <c r="M7" s="44">
        <f t="shared" si="1"/>
        <v>0.42852655888168045</v>
      </c>
      <c r="N7" s="44">
        <f t="shared" si="1"/>
        <v>1.1542586575878215</v>
      </c>
      <c r="O7" s="44">
        <f t="shared" si="1"/>
        <v>2.0039249697375716</v>
      </c>
      <c r="P7" s="44">
        <f t="shared" si="1"/>
        <v>0.84924480517143441</v>
      </c>
      <c r="Q7" s="44">
        <f t="shared" si="1"/>
        <v>0.9586677877116454</v>
      </c>
      <c r="R7" s="44">
        <f t="shared" si="1"/>
        <v>1.7002224014601575</v>
      </c>
      <c r="S7" s="44">
        <f t="shared" si="1"/>
        <v>1.442789076328969</v>
      </c>
      <c r="T7" s="44">
        <f t="shared" si="1"/>
        <v>1.3085379163377635</v>
      </c>
      <c r="U7" s="44">
        <f t="shared" si="1"/>
        <v>5.2882123572259916</v>
      </c>
      <c r="V7" s="44">
        <f t="shared" si="1"/>
        <v>1.7308304826005334</v>
      </c>
      <c r="W7" s="44">
        <f t="shared" si="1"/>
        <v>1.9493605006967147</v>
      </c>
      <c r="X7" s="44">
        <f t="shared" si="1"/>
        <v>1.8906487176619478</v>
      </c>
      <c r="Y7" s="44">
        <f t="shared" si="1"/>
        <v>1.1927668208103339</v>
      </c>
      <c r="Z7" s="44">
        <f t="shared" si="1"/>
        <v>2.6705331281787772</v>
      </c>
      <c r="AA7" s="44">
        <f t="shared" si="1"/>
        <v>0.34859684138654673</v>
      </c>
      <c r="AB7" s="44">
        <f t="shared" si="1"/>
        <v>1.4790239684710693</v>
      </c>
      <c r="AC7" s="44">
        <f t="shared" si="1"/>
        <v>0.79635210407578816</v>
      </c>
      <c r="AD7" s="44">
        <f t="shared" si="1"/>
        <v>0.64966023982912291</v>
      </c>
      <c r="AE7" s="44">
        <f t="shared" si="1"/>
        <v>0.70590265904065452</v>
      </c>
      <c r="AF7" s="44">
        <f t="shared" si="1"/>
        <v>1.3000339514092674</v>
      </c>
      <c r="AG7" s="44">
        <f t="shared" si="1"/>
        <v>0.71496938118128539</v>
      </c>
    </row>
    <row r="8" spans="2:33">
      <c r="B8" s="15"/>
      <c r="C8" s="15"/>
      <c r="D8" s="15" t="s">
        <v>62</v>
      </c>
      <c r="E8" s="15" t="s">
        <v>67</v>
      </c>
      <c r="F8" s="15">
        <v>2018</v>
      </c>
      <c r="G8" s="20">
        <f>[1]Demands!C6</f>
        <v>27.131577542973638</v>
      </c>
      <c r="H8" s="29">
        <f>[1]Demands!D6</f>
        <v>0.373897486374975</v>
      </c>
      <c r="I8" s="29">
        <f>[1]Demands!E6</f>
        <v>6.6607449340349936</v>
      </c>
      <c r="J8" s="29">
        <f>[1]Demands!F6</f>
        <v>1.3457957919305057</v>
      </c>
      <c r="K8" s="29">
        <f>[1]Demands!G6</f>
        <v>0.64805463087287241</v>
      </c>
      <c r="L8" s="29">
        <f>[1]Demands!H6</f>
        <v>0.48149946813234057</v>
      </c>
      <c r="M8" s="29">
        <f>[1]Demands!I6</f>
        <v>0.24792998248868531</v>
      </c>
      <c r="N8" s="29">
        <f>[1]Demands!J6</f>
        <v>0.6736874578715788</v>
      </c>
      <c r="O8" s="29">
        <f>[1]Demands!K6</f>
        <v>1.145614903113785</v>
      </c>
      <c r="P8" s="29">
        <f>[1]Demands!L6</f>
        <v>0.49378011021821833</v>
      </c>
      <c r="Q8" s="29">
        <f>[1]Demands!M6</f>
        <v>0.54722173482691427</v>
      </c>
      <c r="R8" s="29">
        <f>[1]Demands!N6</f>
        <v>0.97262646758485327</v>
      </c>
      <c r="S8" s="29">
        <f>[1]Demands!O6</f>
        <v>0.83286416374941885</v>
      </c>
      <c r="T8" s="29">
        <f>[1]Demands!P6</f>
        <v>0.74674766413249039</v>
      </c>
      <c r="U8" s="29">
        <f>[1]Demands!Q6</f>
        <v>3.0449422514531714</v>
      </c>
      <c r="V8" s="29">
        <f>[1]Demands!R6</f>
        <v>1.0126394376791288</v>
      </c>
      <c r="W8" s="29">
        <f>[1]Demands!S6</f>
        <v>1.1217784798314174</v>
      </c>
      <c r="X8" s="29">
        <f>[1]Demands!T6</f>
        <v>1.0852427647392462</v>
      </c>
      <c r="Y8" s="29">
        <f>[1]Demands!U6</f>
        <v>0.6834292413998585</v>
      </c>
      <c r="Z8" s="29">
        <f>[1]Demands!V6</f>
        <v>1.5527405180508131</v>
      </c>
      <c r="AA8" s="29">
        <f>[1]Demands!W6</f>
        <v>0.20031586047476843</v>
      </c>
      <c r="AB8" s="29">
        <f>[1]Demands!X6</f>
        <v>0.86102306186829458</v>
      </c>
      <c r="AC8" s="29">
        <f>[1]Demands!Y6</f>
        <v>0.4513160972888865</v>
      </c>
      <c r="AD8" s="29">
        <f>[1]Demands!Z6</f>
        <v>0.37617525772313687</v>
      </c>
      <c r="AE8" s="29">
        <f>[1]Demands!AA6</f>
        <v>0.40231788404487256</v>
      </c>
      <c r="AF8" s="29">
        <f>[1]Demands!AB6</f>
        <v>0.74109890371757148</v>
      </c>
      <c r="AG8" s="29">
        <f>[1]Demands!AC6</f>
        <v>0.42809298937083867</v>
      </c>
    </row>
    <row r="9" spans="2:33" ht="15.6">
      <c r="B9" s="32"/>
      <c r="C9" s="32"/>
      <c r="D9" s="32" t="s">
        <v>62</v>
      </c>
      <c r="E9" s="40" t="s">
        <v>67</v>
      </c>
      <c r="F9" s="41">
        <v>2050</v>
      </c>
      <c r="G9" s="42">
        <f t="shared" ref="G9:AG9" si="2">G8*$D$19</f>
        <v>40.697366314460453</v>
      </c>
      <c r="H9" s="45">
        <f t="shared" si="2"/>
        <v>0.56084622956246255</v>
      </c>
      <c r="I9" s="45">
        <f t="shared" si="2"/>
        <v>9.9911174010524899</v>
      </c>
      <c r="J9" s="45">
        <f t="shared" si="2"/>
        <v>2.0186936878957584</v>
      </c>
      <c r="K9" s="45">
        <f t="shared" si="2"/>
        <v>0.97208194630930866</v>
      </c>
      <c r="L9" s="45">
        <f t="shared" si="2"/>
        <v>0.72224920219851085</v>
      </c>
      <c r="M9" s="45">
        <f t="shared" si="2"/>
        <v>0.37189497373302793</v>
      </c>
      <c r="N9" s="45">
        <f t="shared" si="2"/>
        <v>1.0105311868073681</v>
      </c>
      <c r="O9" s="45">
        <f t="shared" si="2"/>
        <v>1.7184223546706776</v>
      </c>
      <c r="P9" s="45">
        <f t="shared" si="2"/>
        <v>0.74067016532732755</v>
      </c>
      <c r="Q9" s="45">
        <f t="shared" si="2"/>
        <v>0.82083260224037136</v>
      </c>
      <c r="R9" s="45">
        <f t="shared" si="2"/>
        <v>1.4589397013772798</v>
      </c>
      <c r="S9" s="45">
        <f t="shared" si="2"/>
        <v>1.2492962456241283</v>
      </c>
      <c r="T9" s="45">
        <f t="shared" si="2"/>
        <v>1.1201214961987356</v>
      </c>
      <c r="U9" s="45">
        <f t="shared" si="2"/>
        <v>4.5674133771797569</v>
      </c>
      <c r="V9" s="45">
        <f t="shared" si="2"/>
        <v>1.5189591565186933</v>
      </c>
      <c r="W9" s="45">
        <f t="shared" si="2"/>
        <v>1.6826677197471263</v>
      </c>
      <c r="X9" s="45">
        <f t="shared" si="2"/>
        <v>1.6278641471088693</v>
      </c>
      <c r="Y9" s="45">
        <f t="shared" si="2"/>
        <v>1.0251438620997877</v>
      </c>
      <c r="Z9" s="45">
        <f t="shared" si="2"/>
        <v>2.3291107770762198</v>
      </c>
      <c r="AA9" s="45">
        <f t="shared" si="2"/>
        <v>0.30047379071215263</v>
      </c>
      <c r="AB9" s="45">
        <f t="shared" si="2"/>
        <v>1.2915345928024418</v>
      </c>
      <c r="AC9" s="45">
        <f t="shared" si="2"/>
        <v>0.67697414593332972</v>
      </c>
      <c r="AD9" s="45">
        <f t="shared" si="2"/>
        <v>0.56426288658470525</v>
      </c>
      <c r="AE9" s="45">
        <f t="shared" si="2"/>
        <v>0.6034768260673089</v>
      </c>
      <c r="AF9" s="45">
        <f t="shared" si="2"/>
        <v>1.1116483555763572</v>
      </c>
      <c r="AG9" s="45">
        <f t="shared" si="2"/>
        <v>0.64213948405625798</v>
      </c>
    </row>
    <row r="10" spans="2:33">
      <c r="B10" s="32"/>
      <c r="C10" s="32"/>
      <c r="D10" s="32" t="s">
        <v>62</v>
      </c>
      <c r="E10" s="32" t="s">
        <v>130</v>
      </c>
      <c r="F10" s="32">
        <v>2018</v>
      </c>
      <c r="G10" s="43">
        <f>[2]Demands!C7</f>
        <v>11.536999999999999</v>
      </c>
      <c r="H10" s="33">
        <f>[2]Demands!D7</f>
        <v>0.17794099599204954</v>
      </c>
      <c r="I10" s="33">
        <f>[2]Demands!E7</f>
        <v>2.6292279716035631</v>
      </c>
      <c r="J10" s="33">
        <f>[2]Demands!F7</f>
        <v>0.48228404218784626</v>
      </c>
      <c r="K10" s="33">
        <f>[2]Demands!G7</f>
        <v>0.31014966827589163</v>
      </c>
      <c r="L10" s="33">
        <f>[2]Demands!H7</f>
        <v>0.22090468018989404</v>
      </c>
      <c r="M10" s="33">
        <f>[2]Demands!I7</f>
        <v>0.10660397645018758</v>
      </c>
      <c r="N10" s="33">
        <f>[2]Demands!J7</f>
        <v>0.27935990585939297</v>
      </c>
      <c r="O10" s="33">
        <f>[2]Demands!K7</f>
        <v>0.42276367492038924</v>
      </c>
      <c r="P10" s="33">
        <f>[2]Demands!L7</f>
        <v>0.20333600685129727</v>
      </c>
      <c r="Q10" s="33">
        <f>[2]Demands!M7</f>
        <v>0.23152778091853185</v>
      </c>
      <c r="R10" s="33">
        <f>[2]Demands!N7</f>
        <v>0.46795618987426485</v>
      </c>
      <c r="S10" s="33">
        <f>[2]Demands!O7</f>
        <v>0.30871042636808321</v>
      </c>
      <c r="T10" s="33">
        <f>[2]Demands!P7</f>
        <v>0.30378726686741447</v>
      </c>
      <c r="U10" s="33">
        <f>[2]Demands!Q7</f>
        <v>1.625427705266085</v>
      </c>
      <c r="V10" s="33">
        <f>[2]Demands!R7</f>
        <v>0.44225677339931185</v>
      </c>
      <c r="W10" s="33">
        <f>[2]Demands!S7</f>
        <v>0.49831113834882401</v>
      </c>
      <c r="X10" s="33">
        <f>[2]Demands!T7</f>
        <v>0.40793968700183131</v>
      </c>
      <c r="Y10" s="33">
        <f>[2]Demands!U7</f>
        <v>0.36310814920207179</v>
      </c>
      <c r="Z10" s="33">
        <f>[2]Demands!V7</f>
        <v>0.60506096800451603</v>
      </c>
      <c r="AA10" s="33">
        <f>[2]Demands!W7</f>
        <v>8.0693470189707711E-2</v>
      </c>
      <c r="AB10" s="33">
        <f>[2]Demands!X7</f>
        <v>0.30599590693319084</v>
      </c>
      <c r="AC10" s="33">
        <f>[2]Demands!Y7</f>
        <v>0.1513344097795204</v>
      </c>
      <c r="AD10" s="33">
        <f>[2]Demands!Z7</f>
        <v>0.16503078794415471</v>
      </c>
      <c r="AE10" s="33">
        <f>[2]Demands!AA7</f>
        <v>0.19182704360164693</v>
      </c>
      <c r="AF10" s="33">
        <f>[2]Demands!AB7</f>
        <v>0.40087863270627727</v>
      </c>
      <c r="AG10" s="33">
        <f>[2]Demands!AC7</f>
        <v>0.15458274126405555</v>
      </c>
    </row>
    <row r="11" spans="2:33" ht="15.6">
      <c r="B11" s="32"/>
      <c r="C11" s="32"/>
      <c r="D11" s="32" t="s">
        <v>62</v>
      </c>
      <c r="E11" s="40" t="s">
        <v>130</v>
      </c>
      <c r="F11" s="41">
        <v>2050</v>
      </c>
      <c r="G11" s="42">
        <f>G10*$D$20</f>
        <v>17.305499999999999</v>
      </c>
      <c r="H11" s="45">
        <f t="shared" ref="H11:AG11" si="3">H10*$D$20</f>
        <v>0.26691149398807434</v>
      </c>
      <c r="I11" s="45">
        <f t="shared" si="3"/>
        <v>3.9438419574053447</v>
      </c>
      <c r="J11" s="45">
        <f t="shared" si="3"/>
        <v>0.72342606328176939</v>
      </c>
      <c r="K11" s="45">
        <f t="shared" si="3"/>
        <v>0.46522450241383745</v>
      </c>
      <c r="L11" s="45">
        <f t="shared" si="3"/>
        <v>0.33135702028484104</v>
      </c>
      <c r="M11" s="45">
        <f t="shared" si="3"/>
        <v>0.15990596467528137</v>
      </c>
      <c r="N11" s="45">
        <f t="shared" si="3"/>
        <v>0.41903985878908945</v>
      </c>
      <c r="O11" s="45">
        <f t="shared" si="3"/>
        <v>0.63414551238058392</v>
      </c>
      <c r="P11" s="45">
        <f t="shared" si="3"/>
        <v>0.3050040102769459</v>
      </c>
      <c r="Q11" s="45">
        <f t="shared" si="3"/>
        <v>0.34729167137779776</v>
      </c>
      <c r="R11" s="45">
        <f t="shared" si="3"/>
        <v>0.7019342848113973</v>
      </c>
      <c r="S11" s="45">
        <f t="shared" si="3"/>
        <v>0.46306563955212482</v>
      </c>
      <c r="T11" s="45">
        <f t="shared" si="3"/>
        <v>0.45568090030112174</v>
      </c>
      <c r="U11" s="45">
        <f t="shared" si="3"/>
        <v>2.4381415578991277</v>
      </c>
      <c r="V11" s="45">
        <f t="shared" si="3"/>
        <v>0.66338516009896775</v>
      </c>
      <c r="W11" s="45">
        <f t="shared" si="3"/>
        <v>0.74746670752323596</v>
      </c>
      <c r="X11" s="45">
        <f t="shared" si="3"/>
        <v>0.61190953050274699</v>
      </c>
      <c r="Y11" s="45">
        <f t="shared" si="3"/>
        <v>0.54466222380310769</v>
      </c>
      <c r="Z11" s="45">
        <f t="shared" si="3"/>
        <v>0.90759145200677405</v>
      </c>
      <c r="AA11" s="45">
        <f t="shared" si="3"/>
        <v>0.12104020528456157</v>
      </c>
      <c r="AB11" s="45">
        <f t="shared" si="3"/>
        <v>0.45899386039978629</v>
      </c>
      <c r="AC11" s="45">
        <f t="shared" si="3"/>
        <v>0.22700161466928059</v>
      </c>
      <c r="AD11" s="45">
        <f t="shared" si="3"/>
        <v>0.24754618191623207</v>
      </c>
      <c r="AE11" s="45">
        <f t="shared" si="3"/>
        <v>0.28774056540247039</v>
      </c>
      <c r="AF11" s="45">
        <f t="shared" si="3"/>
        <v>0.60131794905941593</v>
      </c>
      <c r="AG11" s="45">
        <f t="shared" si="3"/>
        <v>0.23187411189608331</v>
      </c>
    </row>
    <row r="12" spans="2:33" s="15" customFormat="1">
      <c r="B12" s="32"/>
      <c r="C12" s="32"/>
      <c r="D12" s="32" t="s">
        <v>62</v>
      </c>
      <c r="E12" s="32" t="s">
        <v>131</v>
      </c>
      <c r="F12" s="32">
        <v>2018</v>
      </c>
      <c r="G12" s="47">
        <f>[2]Demands!C8</f>
        <v>8.8551000000000005E-2</v>
      </c>
      <c r="H12" s="47">
        <f>[2]Demands!D8</f>
        <v>0</v>
      </c>
      <c r="I12" s="47">
        <f>[2]Demands!E8</f>
        <v>2.8462821428571431E-2</v>
      </c>
      <c r="J12" s="47">
        <f>[2]Demands!F8</f>
        <v>0</v>
      </c>
      <c r="K12" s="47">
        <f>[2]Demands!G8</f>
        <v>0</v>
      </c>
      <c r="L12" s="47">
        <f>[2]Demands!H8</f>
        <v>0</v>
      </c>
      <c r="M12" s="47">
        <f>[2]Demands!I8</f>
        <v>0</v>
      </c>
      <c r="N12" s="47">
        <f>[2]Demands!J8</f>
        <v>0</v>
      </c>
      <c r="O12" s="47">
        <f>[2]Demands!K8</f>
        <v>9.4876071428571431E-3</v>
      </c>
      <c r="P12" s="47">
        <f>[2]Demands!L8</f>
        <v>0</v>
      </c>
      <c r="Q12" s="47">
        <f>[2]Demands!M8</f>
        <v>0</v>
      </c>
      <c r="R12" s="47">
        <f>[2]Demands!N8</f>
        <v>0</v>
      </c>
      <c r="S12" s="47">
        <f>[2]Demands!O8</f>
        <v>0</v>
      </c>
      <c r="T12" s="47">
        <f>[2]Demands!P8</f>
        <v>0</v>
      </c>
      <c r="U12" s="47">
        <f>[2]Demands!Q8</f>
        <v>0</v>
      </c>
      <c r="V12" s="47">
        <f>[2]Demands!R8</f>
        <v>0</v>
      </c>
      <c r="W12" s="47">
        <f>[2]Demands!S8</f>
        <v>0</v>
      </c>
      <c r="X12" s="47">
        <f>[2]Demands!T8</f>
        <v>0</v>
      </c>
      <c r="Y12" s="47">
        <f>[2]Demands!U8</f>
        <v>1.5812678571428571E-2</v>
      </c>
      <c r="Z12" s="47">
        <f>[2]Demands!V8</f>
        <v>0</v>
      </c>
      <c r="AA12" s="47">
        <f>[2]Demands!W8</f>
        <v>0</v>
      </c>
      <c r="AB12" s="47">
        <f>[2]Demands!X8</f>
        <v>3.4787892857142858E-2</v>
      </c>
      <c r="AC12" s="47">
        <f>[2]Demands!Y8</f>
        <v>0</v>
      </c>
      <c r="AD12" s="47">
        <f>[2]Demands!Z8</f>
        <v>0</v>
      </c>
      <c r="AE12" s="47">
        <f>[2]Demands!AA8</f>
        <v>0</v>
      </c>
      <c r="AF12" s="47">
        <f>[2]Demands!AB8</f>
        <v>0</v>
      </c>
      <c r="AG12" s="47">
        <f>[2]Demands!AC8</f>
        <v>0</v>
      </c>
    </row>
    <row r="13" spans="2:33" s="15" customFormat="1" ht="15.6">
      <c r="B13" s="32"/>
      <c r="C13" s="32"/>
      <c r="D13" s="30" t="s">
        <v>62</v>
      </c>
      <c r="E13" s="25" t="s">
        <v>131</v>
      </c>
      <c r="F13" s="22">
        <v>2050</v>
      </c>
      <c r="G13" s="48">
        <f>G12*$D$21</f>
        <v>0.13282650000000001</v>
      </c>
      <c r="H13" s="48">
        <f t="shared" ref="H13:AG13" si="4">H12*$D$21</f>
        <v>0</v>
      </c>
      <c r="I13" s="48">
        <f t="shared" si="4"/>
        <v>4.2694232142857148E-2</v>
      </c>
      <c r="J13" s="48">
        <f t="shared" si="4"/>
        <v>0</v>
      </c>
      <c r="K13" s="48">
        <f t="shared" si="4"/>
        <v>0</v>
      </c>
      <c r="L13" s="48">
        <f t="shared" si="4"/>
        <v>0</v>
      </c>
      <c r="M13" s="48">
        <f t="shared" si="4"/>
        <v>0</v>
      </c>
      <c r="N13" s="48">
        <f t="shared" si="4"/>
        <v>0</v>
      </c>
      <c r="O13" s="48">
        <f t="shared" si="4"/>
        <v>1.4231410714285714E-2</v>
      </c>
      <c r="P13" s="48">
        <f t="shared" si="4"/>
        <v>0</v>
      </c>
      <c r="Q13" s="48">
        <f t="shared" si="4"/>
        <v>0</v>
      </c>
      <c r="R13" s="48">
        <f t="shared" si="4"/>
        <v>0</v>
      </c>
      <c r="S13" s="48">
        <f t="shared" si="4"/>
        <v>0</v>
      </c>
      <c r="T13" s="48">
        <f t="shared" si="4"/>
        <v>0</v>
      </c>
      <c r="U13" s="48">
        <f t="shared" si="4"/>
        <v>0</v>
      </c>
      <c r="V13" s="48">
        <f t="shared" si="4"/>
        <v>0</v>
      </c>
      <c r="W13" s="48">
        <f t="shared" si="4"/>
        <v>0</v>
      </c>
      <c r="X13" s="48">
        <f t="shared" si="4"/>
        <v>0</v>
      </c>
      <c r="Y13" s="48">
        <f t="shared" si="4"/>
        <v>2.3719017857142859E-2</v>
      </c>
      <c r="Z13" s="48">
        <f t="shared" si="4"/>
        <v>0</v>
      </c>
      <c r="AA13" s="48">
        <f t="shared" si="4"/>
        <v>0</v>
      </c>
      <c r="AB13" s="48">
        <f t="shared" si="4"/>
        <v>5.2181839285714286E-2</v>
      </c>
      <c r="AC13" s="48">
        <f t="shared" si="4"/>
        <v>0</v>
      </c>
      <c r="AD13" s="48">
        <f t="shared" si="4"/>
        <v>0</v>
      </c>
      <c r="AE13" s="48">
        <f t="shared" si="4"/>
        <v>0</v>
      </c>
      <c r="AF13" s="48">
        <f t="shared" si="4"/>
        <v>0</v>
      </c>
      <c r="AG13" s="48">
        <f t="shared" si="4"/>
        <v>0</v>
      </c>
    </row>
    <row r="14" spans="2:33">
      <c r="B14" s="15"/>
      <c r="C14" s="15"/>
      <c r="D14" s="15"/>
    </row>
    <row r="15" spans="2:33">
      <c r="B15" s="15" t="s">
        <v>63</v>
      </c>
      <c r="C15" s="15"/>
      <c r="D15" s="15"/>
    </row>
    <row r="16" spans="2:33" ht="15" thickBot="1">
      <c r="B16" s="17" t="s">
        <v>64</v>
      </c>
      <c r="C16" s="17">
        <v>2018</v>
      </c>
      <c r="D16" s="17">
        <v>2050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2:4">
      <c r="B17" s="15" t="s">
        <v>65</v>
      </c>
      <c r="C17" s="15">
        <v>1</v>
      </c>
      <c r="D17" s="15">
        <v>1.5</v>
      </c>
    </row>
    <row r="18" spans="2:4">
      <c r="B18" s="15" t="s">
        <v>66</v>
      </c>
      <c r="C18" s="15">
        <v>1</v>
      </c>
      <c r="D18" s="15">
        <v>1.5</v>
      </c>
    </row>
    <row r="19" spans="2:4">
      <c r="B19" s="15" t="s">
        <v>67</v>
      </c>
      <c r="C19" s="15">
        <v>1</v>
      </c>
      <c r="D19" s="15">
        <v>1.5</v>
      </c>
    </row>
    <row r="20" spans="2:4">
      <c r="B20" s="15" t="s">
        <v>130</v>
      </c>
      <c r="C20" s="15">
        <v>1</v>
      </c>
      <c r="D20" s="15">
        <v>1.5</v>
      </c>
    </row>
    <row r="21" spans="2:4">
      <c r="B21" s="30" t="s">
        <v>131</v>
      </c>
      <c r="C21" s="30">
        <v>1</v>
      </c>
      <c r="D21" s="30">
        <v>1.5</v>
      </c>
    </row>
    <row r="22" spans="2:4">
      <c r="B22" s="15"/>
      <c r="C22" s="15"/>
      <c r="D22" s="15"/>
    </row>
    <row r="23" spans="2:4">
      <c r="B23" s="15"/>
      <c r="C23" s="15"/>
      <c r="D23" s="15"/>
    </row>
    <row r="24" spans="2:4">
      <c r="B24" s="15"/>
      <c r="C24" s="15"/>
      <c r="D24" s="15"/>
    </row>
    <row r="25" spans="2:4">
      <c r="B25" s="15"/>
      <c r="C25" s="15"/>
      <c r="D25" s="15"/>
    </row>
    <row r="26" spans="2:4">
      <c r="B26" s="15"/>
      <c r="C26" s="15"/>
      <c r="D26" s="15"/>
    </row>
    <row r="27" spans="2:4">
      <c r="B27" s="15"/>
      <c r="C27" s="15"/>
      <c r="D27" s="15"/>
    </row>
    <row r="28" spans="2:4">
      <c r="B28" s="15"/>
      <c r="C28" s="15"/>
      <c r="D28" s="15"/>
    </row>
    <row r="29" spans="2:4">
      <c r="B29" s="15"/>
      <c r="C29" s="15"/>
      <c r="D29" s="15"/>
    </row>
    <row r="30" spans="2:4">
      <c r="B30" s="15"/>
      <c r="C30" s="15"/>
      <c r="D30" s="15"/>
    </row>
    <row r="31" spans="2:4">
      <c r="B31" s="15"/>
      <c r="C31" s="15"/>
      <c r="D31" s="15"/>
    </row>
    <row r="32" spans="2:4">
      <c r="B32" s="15"/>
      <c r="C32" s="15"/>
      <c r="D32" s="15"/>
    </row>
    <row r="33" spans="2:4">
      <c r="B33" s="15"/>
      <c r="C33" s="15"/>
      <c r="D33" s="15"/>
    </row>
    <row r="34" spans="2:4">
      <c r="B34" s="15"/>
      <c r="C34" s="15"/>
      <c r="D34" s="15"/>
    </row>
    <row r="35" spans="2:4">
      <c r="B35" s="15"/>
      <c r="C35" s="15"/>
      <c r="D35" s="15"/>
    </row>
    <row r="36" spans="2:4">
      <c r="B36" s="15"/>
      <c r="C36" s="15"/>
      <c r="D36" s="15"/>
    </row>
    <row r="37" spans="2:4">
      <c r="B37" s="15"/>
      <c r="C37" s="15"/>
      <c r="D37" s="15"/>
    </row>
    <row r="38" spans="2:4">
      <c r="B38" s="15"/>
      <c r="C38" s="15"/>
      <c r="D38" s="15"/>
    </row>
    <row r="39" spans="2:4">
      <c r="B39" s="15"/>
      <c r="C39" s="15"/>
      <c r="D39" s="15"/>
    </row>
    <row r="40" spans="2:4">
      <c r="D40" s="15"/>
    </row>
    <row r="41" spans="2:4">
      <c r="D41" s="15"/>
    </row>
    <row r="42" spans="2:4">
      <c r="D42" s="15"/>
    </row>
    <row r="43" spans="2:4">
      <c r="D43" s="15"/>
    </row>
    <row r="44" spans="2:4">
      <c r="D44" s="15"/>
    </row>
    <row r="45" spans="2:4">
      <c r="D45" s="15"/>
    </row>
    <row r="46" spans="2:4">
      <c r="D46" s="15"/>
    </row>
    <row r="47" spans="2:4">
      <c r="D47" s="15"/>
    </row>
    <row r="48" spans="2:4">
      <c r="D48" s="15"/>
    </row>
    <row r="49" spans="4:33">
      <c r="D49" s="15"/>
    </row>
    <row r="54" spans="4:3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4:3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4:3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4:3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4:3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4:3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4:3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4:3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4:3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4:33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4:33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5:33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2020-11-09T21:12:58Z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499782741069793</vt:r8>
  </property>
</Properties>
</file>