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98B644B-907E-4E94-B65D-56AA2FC95BA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0" l="1"/>
  <c r="C5" i="20"/>
  <c r="J29" i="22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/>
  <c r="J23" i="21"/>
  <c r="C23" i="21"/>
  <c r="F22" i="21"/>
  <c r="F20" i="21"/>
  <c r="F18" i="21"/>
  <c r="F16" i="21"/>
  <c r="F14" i="21"/>
  <c r="F12" i="21"/>
  <c r="F10" i="21"/>
  <c r="F8" i="21"/>
  <c r="E8" i="21" s="1"/>
  <c r="C21" i="21"/>
  <c r="C19" i="21"/>
  <c r="J17" i="21"/>
  <c r="C15" i="21"/>
  <c r="J29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D10" i="21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8" i="21" l="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<sst xmlns="http://schemas.openxmlformats.org/spreadsheetml/2006/main" count="103" uniqueCount="83">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</sst>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1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Z17"/>
  <sheetViews>
    <sheetView tabSelected="1" workbookViewId="0">
      <selection activeCell="H22" sqref="H22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20" width="9.140625" style="8"/>
    <col min="21" max="21" width="10.5703125" style="8" bestFit="1" customWidth="1"/>
    <col min="22" max="22" width="12" style="8" bestFit="1" customWidth="1"/>
    <col min="23" max="16384" width="9.140625" style="8"/>
  </cols>
  <sheetData>
    <row r="1" spans="1:26" x14ac:dyDescent="0.25">
      <c r="A1"/>
      <c r="B1"/>
      <c r="C1"/>
      <c r="M1"/>
      <c r="N1"/>
      <c r="O1"/>
      <c r="P1"/>
      <c r="Q1"/>
      <c r="R1"/>
      <c r="S1"/>
      <c r="T1"/>
      <c r="U1"/>
      <c r="V1"/>
      <c r="W1"/>
      <c r="X1"/>
      <c r="Y1"/>
    </row>
    <row r="2" spans="1:26" x14ac:dyDescent="0.25">
      <c r="A2"/>
      <c r="B2"/>
      <c r="C2"/>
      <c r="M2"/>
      <c r="N2"/>
      <c r="O2"/>
      <c r="P2"/>
      <c r="Q2"/>
      <c r="R2"/>
      <c r="S2"/>
      <c r="T2"/>
      <c r="U2"/>
      <c r="V2"/>
      <c r="W2"/>
      <c r="X2"/>
      <c r="Y2"/>
    </row>
    <row r="3" spans="1:26" x14ac:dyDescent="0.25">
      <c r="A3"/>
      <c r="B3"/>
      <c r="C3"/>
      <c r="M3"/>
      <c r="N3"/>
      <c r="O3"/>
      <c r="P3"/>
      <c r="Q3"/>
      <c r="R3"/>
      <c r="S3"/>
      <c r="T3"/>
      <c r="U3"/>
      <c r="V3"/>
      <c r="W3"/>
      <c r="X3"/>
      <c r="Y3"/>
    </row>
    <row r="4" spans="1:26" x14ac:dyDescent="0.25">
      <c r="A4"/>
      <c r="B4" t="s">
        <v>61</v>
      </c>
      <c r="C4" s="8" t="str">
        <f xml:space="preserve"> _xlfn.TEXTJOIN("_",TRUE,"UC","WAM","CO2","Emissions")</f>
        <v>UC_WAM_CO2_Emissions</v>
      </c>
      <c r="N4"/>
      <c r="O4"/>
      <c r="P4"/>
      <c r="Q4"/>
      <c r="R4"/>
      <c r="S4"/>
      <c r="T4"/>
      <c r="U4"/>
      <c r="V4"/>
      <c r="W4"/>
      <c r="X4"/>
      <c r="Y4"/>
    </row>
    <row r="5" spans="1:26" x14ac:dyDescent="0.25">
      <c r="A5"/>
      <c r="B5" t="s">
        <v>66</v>
      </c>
      <c r="C5" t="str">
        <f xml:space="preserve"> _xlfn.TEXTJOIN(" ",TRUE,"WAM CO2 Emissions Bound")</f>
        <v>WAM CO2 Emissions Bound</v>
      </c>
      <c r="N5"/>
      <c r="O5"/>
      <c r="P5"/>
      <c r="Q5"/>
      <c r="R5"/>
      <c r="S5"/>
      <c r="T5"/>
      <c r="U5"/>
      <c r="V5"/>
      <c r="W5"/>
      <c r="X5"/>
      <c r="Y5"/>
    </row>
    <row r="6" spans="1:26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0</v>
      </c>
    </row>
    <row r="7" spans="1:26" x14ac:dyDescent="0.25">
      <c r="B7" s="8" t="s">
        <v>67</v>
      </c>
      <c r="C7" s="8">
        <v>35044</v>
      </c>
      <c r="D7" s="8">
        <v>39834</v>
      </c>
      <c r="E7" s="8">
        <v>38317</v>
      </c>
      <c r="F7" s="8">
        <v>37424</v>
      </c>
      <c r="G7" s="8">
        <v>36288</v>
      </c>
      <c r="H7" s="8">
        <v>34557</v>
      </c>
      <c r="I7" s="8">
        <v>32327</v>
      </c>
      <c r="J7" s="8">
        <v>31553</v>
      </c>
      <c r="K7" s="8">
        <v>30410</v>
      </c>
      <c r="L7" s="8">
        <v>29410</v>
      </c>
      <c r="M7">
        <v>28010</v>
      </c>
      <c r="N7" s="8">
        <v>5</v>
      </c>
    </row>
    <row r="8" spans="1:26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" si="1">L8</f>
        <v>T-A*INT*,T-NAV*</v>
      </c>
    </row>
    <row r="9" spans="1:26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" si="3">L9</f>
        <v>*CO2*,-*CO2S</v>
      </c>
    </row>
    <row r="10" spans="1:26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" si="5">L10</f>
        <v>ENV</v>
      </c>
    </row>
    <row r="11" spans="1:26" x14ac:dyDescent="0.25">
      <c r="B11" s="8" t="s">
        <v>74</v>
      </c>
    </row>
    <row r="12" spans="1:26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" si="7">L12</f>
        <v>UP</v>
      </c>
    </row>
    <row r="13" spans="1:26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" si="9">L13</f>
        <v>-1</v>
      </c>
    </row>
    <row r="14" spans="1:26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" si="10">L14</f>
        <v>1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x14ac:dyDescent="0.25">
      <c r="A15"/>
      <c r="B15"/>
      <c r="C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6" x14ac:dyDescent="0.25">
      <c r="A16"/>
      <c r="B16"/>
      <c r="C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29"/>
  <sheetViews>
    <sheetView workbookViewId="0">
      <selection activeCell="J23" sqref="J23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config!$B$4:$N$14,2,FALSE) &amp; "_Single"</f>
        <v>UC_WAM_CO2_Emissions_Single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35044</v>
      </c>
      <c r="K7" s="8" t="str">
        <f>VLOOKUP(K$5, config!$B$4:$N$14,2,FALSE) &amp; " - Single"</f>
        <v>WAM CO2 Emissions Bound - Single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39834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38317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37424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36288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34557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32327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31553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30410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29410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28010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29"/>
  <sheetViews>
    <sheetView workbookViewId="0">
      <selection activeCell="A18" sqref="A1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config!$B$4:$N$14,2,FALSE) &amp; "_Multi"</f>
        <v>UC_WAM_CO2_Emissions_Multi</v>
      </c>
      <c r="C7" s="8" t="str">
        <f>VLOOKUP(C$5, config!$B$4:$N$14,MATCH($F7,config!$B$6:$N$6,),FALSE)</f>
        <v>*CO2*,-*CO2S</v>
      </c>
      <c r="D7" s="8" t="str">
        <f>VLOOKUP(D$5, config!$B$4:$N$14,MATCH($F7,config!$B$6:$N$6,),FALSE)</f>
        <v>ENV</v>
      </c>
      <c r="F7" s="8">
        <v>2020</v>
      </c>
      <c r="G7" s="8" t="str">
        <f>VLOOKUP(G$5, config!$B$4:$N$14,MATCH($F7,config!$B$6:$N$6,),FALSE)</f>
        <v>UP</v>
      </c>
      <c r="H7" s="8">
        <f>VLOOKUP(H$5, config!$B$4:$N$14,MATCH($F7,config!$B$6:$N$6,),FALSE)</f>
        <v>1</v>
      </c>
      <c r="J7" s="8">
        <f>VLOOKUP("Value", config!$B$4:$N$14,MATCH($F7,config!$B$6:$N$6,),FALSE)</f>
        <v>35044</v>
      </c>
      <c r="K7" s="8" t="str">
        <f>VLOOKUP(K$5, config!$B$4:$N$14,2,FALSE) &amp; " - Multi"</f>
        <v>WAM CO2 Emissions Bound - Multi</v>
      </c>
    </row>
    <row r="8" spans="1:11" x14ac:dyDescent="0.25">
      <c r="C8" s="8" t="str">
        <f>VLOOKUP(C$5, config!$B$4:$N$14,MATCH($F8,config!$B$6:$N$6,),FALSE)</f>
        <v>*CO2*,-*CO2S</v>
      </c>
      <c r="D8" s="8" t="str">
        <f>VLOOKUP(D$5, config!$B$4:$N$14,MATCH($F8,config!$B$6:$N$6,),FALSE)</f>
        <v>ENV</v>
      </c>
      <c r="E8" s="8" t="str">
        <f>VLOOKUP(E$5, config!$B$4:$N$14,MATCH($F8,config!$B$6:$N$6,),FALSE)</f>
        <v>T-A*INT*,T-NAV*</v>
      </c>
      <c r="F8" s="8">
        <f>F7</f>
        <v>2020</v>
      </c>
      <c r="I8" s="8">
        <f>VLOOKUP(I$5, config!$B$4:$N$14,MATCH($F8,config!$B$6:$N$6,),FALSE)</f>
        <v>-1</v>
      </c>
    </row>
    <row r="9" spans="1:11" x14ac:dyDescent="0.25">
      <c r="C9" s="8" t="str">
        <f>VLOOKUP(C$5, config!$B$4:$N$14,MATCH($F9,config!$B$6:$N$6,),FALSE)</f>
        <v>*CO2*,-*CO2S</v>
      </c>
      <c r="D9" s="8" t="str">
        <f>VLOOKUP(D$5, config!$B$4:$N$14,MATCH($F9,config!$B$6:$N$6,),FALSE)</f>
        <v>ENV</v>
      </c>
      <c r="F9" s="8">
        <v>2021</v>
      </c>
      <c r="G9" s="8" t="str">
        <f>VLOOKUP(G$5, config!$B$4:$N$14,MATCH($F9,config!$B$6:$N$6,),FALSE)</f>
        <v>UP</v>
      </c>
      <c r="H9" s="8">
        <f>VLOOKUP(H$5, config!$B$4:$N$14,MATCH($F9,config!$B$6:$N$6,),FALSE)</f>
        <v>1</v>
      </c>
      <c r="J9" s="8">
        <f>VLOOKUP("Value", config!$B$4:$N$14,MATCH($F9,config!$B$6:$N$6,),FALSE)</f>
        <v>39834</v>
      </c>
    </row>
    <row r="10" spans="1:11" x14ac:dyDescent="0.25">
      <c r="C10" s="8" t="str">
        <f>VLOOKUP(C$5, config!$B$4:$N$14,MATCH($F10,config!$B$6:$N$6,),FALSE)</f>
        <v>*CO2*,-*CO2S</v>
      </c>
      <c r="D10" s="8" t="str">
        <f>VLOOKUP(D$5, config!$B$4:$N$14,MATCH($F10,config!$B$6:$N$6,),FALSE)</f>
        <v>ENV</v>
      </c>
      <c r="E10" s="8" t="str">
        <f>VLOOKUP(E$5, config!$B$4:$N$14,MATCH($F10,config!$B$6:$N$6,),FALSE)</f>
        <v>T-A*INT*,T-NAV*</v>
      </c>
      <c r="F10" s="8">
        <f>F9</f>
        <v>2021</v>
      </c>
      <c r="I10" s="8">
        <f>VLOOKUP(I$5, config!$B$4:$N$14,MATCH($F10,config!$B$6:$N$6,),FALSE)</f>
        <v>-1</v>
      </c>
    </row>
    <row r="11" spans="1:11" x14ac:dyDescent="0.25">
      <c r="C11" s="8" t="str">
        <f>VLOOKUP(C$5, config!$B$4:$N$14,MATCH($F11,config!$B$6:$N$6,),FALSE)</f>
        <v>*CO2*,-*CO2S</v>
      </c>
      <c r="D11" s="8" t="str">
        <f>VLOOKUP(D$5, config!$B$4:$N$14,MATCH($F11,config!$B$6:$N$6,),FALSE)</f>
        <v>ENV</v>
      </c>
      <c r="F11" s="8">
        <v>2022</v>
      </c>
      <c r="G11" s="8" t="str">
        <f>VLOOKUP(G$5, config!$B$4:$N$14,MATCH($F11,config!$B$6:$N$6,),FALSE)</f>
        <v>UP</v>
      </c>
      <c r="H11" s="8">
        <f>VLOOKUP(H$5, config!$B$4:$N$14,MATCH($F11,config!$B$6:$N$6,),FALSE)</f>
        <v>1</v>
      </c>
      <c r="J11" s="8">
        <f>VLOOKUP("Value", config!$B$4:$N$14,MATCH($F11,config!$B$6:$N$6,),FALSE)</f>
        <v>38317</v>
      </c>
    </row>
    <row r="12" spans="1:11" x14ac:dyDescent="0.25">
      <c r="C12" s="8" t="str">
        <f>VLOOKUP(C$5, config!$B$4:$N$14,MATCH($F12,config!$B$6:$N$6,),FALSE)</f>
        <v>*CO2*,-*CO2S</v>
      </c>
      <c r="D12" s="8" t="str">
        <f>VLOOKUP(D$5, config!$B$4:$N$14,MATCH($F12,config!$B$6:$N$6,),FALSE)</f>
        <v>ENV</v>
      </c>
      <c r="E12" s="8" t="str">
        <f>VLOOKUP(E$5, config!$B$4:$N$14,MATCH($F12,config!$B$6:$N$6,),FALSE)</f>
        <v>T-A*INT*,T-NAV*</v>
      </c>
      <c r="F12" s="8">
        <f>F11</f>
        <v>2022</v>
      </c>
      <c r="I12" s="8">
        <f>VLOOKUP(I$5, config!$B$4:$N$14,MATCH($F12,config!$B$6:$N$6,),FALSE)</f>
        <v>-1</v>
      </c>
    </row>
    <row r="13" spans="1:11" x14ac:dyDescent="0.25">
      <c r="C13" s="8" t="str">
        <f>VLOOKUP(C$5, config!$B$4:$N$14,MATCH($F13,config!$B$6:$N$6,),FALSE)</f>
        <v>*CO2*,-*CO2S</v>
      </c>
      <c r="D13" s="8" t="str">
        <f>VLOOKUP(D$5, config!$B$4:$N$14,MATCH($F13,config!$B$6:$N$6,),FALSE)</f>
        <v>ENV</v>
      </c>
      <c r="F13" s="8">
        <v>2023</v>
      </c>
      <c r="G13" s="8" t="str">
        <f>VLOOKUP(G$5, config!$B$4:$N$14,MATCH($F13,config!$B$6:$N$6,),FALSE)</f>
        <v>UP</v>
      </c>
      <c r="H13" s="8">
        <f>VLOOKUP(H$5, config!$B$4:$N$14,MATCH($F13,config!$B$6:$N$6,),FALSE)</f>
        <v>1</v>
      </c>
      <c r="J13" s="8">
        <f>VLOOKUP("Value", config!$B$4:$N$14,MATCH($F13,config!$B$6:$N$6,),FALSE)</f>
        <v>37424</v>
      </c>
    </row>
    <row r="14" spans="1:11" x14ac:dyDescent="0.25">
      <c r="C14" s="8" t="str">
        <f>VLOOKUP(C$5, config!$B$4:$N$14,MATCH($F14,config!$B$6:$N$6,),FALSE)</f>
        <v>*CO2*,-*CO2S</v>
      </c>
      <c r="D14" s="8" t="str">
        <f>VLOOKUP(D$5, config!$B$4:$N$14,MATCH($F14,config!$B$6:$N$6,),FALSE)</f>
        <v>ENV</v>
      </c>
      <c r="E14" s="8" t="str">
        <f>VLOOKUP(E$5, config!$B$4:$N$14,MATCH($F14,config!$B$6:$N$6,),FALSE)</f>
        <v>T-A*INT*,T-NAV*</v>
      </c>
      <c r="F14" s="8">
        <f>F13</f>
        <v>2023</v>
      </c>
      <c r="I14" s="8">
        <f>VLOOKUP(I$5, config!$B$4:$N$14,MATCH($F14,config!$B$6:$N$6,),FALSE)</f>
        <v>-1</v>
      </c>
    </row>
    <row r="15" spans="1:11" x14ac:dyDescent="0.25">
      <c r="C15" s="8" t="str">
        <f>VLOOKUP(C$5, config!$B$4:$N$14,MATCH($F15,config!$B$6:$N$6,),FALSE)</f>
        <v>*CO2*,-*CO2S</v>
      </c>
      <c r="D15" s="8" t="str">
        <f>VLOOKUP(D$5, config!$B$4:$N$14,MATCH($F15,config!$B$6:$N$6,),FALSE)</f>
        <v>ENV</v>
      </c>
      <c r="F15" s="8">
        <v>2024</v>
      </c>
      <c r="G15" s="8" t="str">
        <f>VLOOKUP(G$5, config!$B$4:$N$14,MATCH($F15,config!$B$6:$N$6,),FALSE)</f>
        <v>UP</v>
      </c>
      <c r="H15" s="8">
        <f>VLOOKUP(H$5, config!$B$4:$N$14,MATCH($F15,config!$B$6:$N$6,),FALSE)</f>
        <v>1</v>
      </c>
      <c r="J15" s="8">
        <f>VLOOKUP("Value", config!$B$4:$N$14,MATCH($F15,config!$B$6:$N$6,),FALSE)</f>
        <v>36288</v>
      </c>
    </row>
    <row r="16" spans="1:11" x14ac:dyDescent="0.25">
      <c r="C16" s="8" t="str">
        <f>VLOOKUP(C$5, config!$B$4:$N$14,MATCH($F16,config!$B$6:$N$6,),FALSE)</f>
        <v>*CO2*,-*CO2S</v>
      </c>
      <c r="D16" s="8" t="str">
        <f>VLOOKUP(D$5, config!$B$4:$N$14,MATCH($F16,config!$B$6:$N$6,),FALSE)</f>
        <v>ENV</v>
      </c>
      <c r="E16" s="8" t="str">
        <f>VLOOKUP(E$5, config!$B$4:$N$14,MATCH($F16,config!$B$6:$N$6,),FALSE)</f>
        <v>T-A*INT*,T-NAV*</v>
      </c>
      <c r="F16" s="8">
        <f>F15</f>
        <v>2024</v>
      </c>
      <c r="I16" s="8">
        <f>VLOOKUP(I$5, config!$B$4:$N$14,MATCH($F16,config!$B$6:$N$6,),FALSE)</f>
        <v>-1</v>
      </c>
    </row>
    <row r="17" spans="3:10" x14ac:dyDescent="0.25">
      <c r="C17" s="8" t="str">
        <f>VLOOKUP(C$5, config!$B$4:$N$14,MATCH($F17,config!$B$6:$N$6,),FALSE)</f>
        <v>*CO2*,-*CO2S</v>
      </c>
      <c r="D17" s="8" t="str">
        <f>VLOOKUP(D$5, config!$B$4:$N$14,MATCH($F17,config!$B$6:$N$6,),FALSE)</f>
        <v>ENV</v>
      </c>
      <c r="F17" s="8">
        <v>2025</v>
      </c>
      <c r="G17" s="8" t="str">
        <f>VLOOKUP(G$5, config!$B$4:$N$14,MATCH($F17,config!$B$6:$N$6,),FALSE)</f>
        <v>UP</v>
      </c>
      <c r="H17" s="8">
        <f>VLOOKUP(H$5, config!$B$4:$N$14,MATCH($F17,config!$B$6:$N$6,),FALSE)</f>
        <v>1</v>
      </c>
      <c r="J17" s="8">
        <f>VLOOKUP("Value", config!$B$4:$N$14,MATCH($F17,config!$B$6:$N$6,),FALSE)</f>
        <v>34557</v>
      </c>
    </row>
    <row r="18" spans="3:10" x14ac:dyDescent="0.25">
      <c r="C18" s="8" t="str">
        <f>VLOOKUP(C$5, config!$B$4:$N$14,MATCH($F18,config!$B$6:$N$6,),FALSE)</f>
        <v>*CO2*,-*CO2S</v>
      </c>
      <c r="D18" s="8" t="str">
        <f>VLOOKUP(D$5, config!$B$4:$N$14,MATCH($F18,config!$B$6:$N$6,),FALSE)</f>
        <v>ENV</v>
      </c>
      <c r="E18" s="8" t="str">
        <f>VLOOKUP(E$5, config!$B$4:$N$14,MATCH($F18,config!$B$6:$N$6,),FALSE)</f>
        <v>T-A*INT*,T-NAV*</v>
      </c>
      <c r="F18" s="8">
        <f>F17</f>
        <v>2025</v>
      </c>
      <c r="I18" s="8">
        <f>VLOOKUP(I$5, config!$B$4:$N$14,MATCH($F18,config!$B$6:$N$6,),FALSE)</f>
        <v>-1</v>
      </c>
    </row>
    <row r="19" spans="3:10" x14ac:dyDescent="0.25">
      <c r="C19" s="8" t="str">
        <f>VLOOKUP(C$5, config!$B$4:$N$14,MATCH($F19,config!$B$6:$N$6,),FALSE)</f>
        <v>*CO2*,-*CO2S</v>
      </c>
      <c r="D19" s="8" t="str">
        <f>VLOOKUP(D$5, config!$B$4:$N$14,MATCH($F19,config!$B$6:$N$6,),FALSE)</f>
        <v>ENV</v>
      </c>
      <c r="F19" s="8">
        <v>2026</v>
      </c>
      <c r="G19" s="8" t="str">
        <f>VLOOKUP(G$5, config!$B$4:$N$14,MATCH($F19,config!$B$6:$N$6,),FALSE)</f>
        <v>UP</v>
      </c>
      <c r="H19" s="8">
        <f>VLOOKUP(H$5, config!$B$4:$N$14,MATCH($F19,config!$B$6:$N$6,),FALSE)</f>
        <v>1</v>
      </c>
      <c r="J19" s="8">
        <f>VLOOKUP("Value", config!$B$4:$N$14,MATCH($F19,config!$B$6:$N$6,),FALSE)</f>
        <v>32327</v>
      </c>
    </row>
    <row r="20" spans="3:10" x14ac:dyDescent="0.25">
      <c r="C20" s="8" t="str">
        <f>VLOOKUP(C$5, config!$B$4:$N$14,MATCH($F20,config!$B$6:$N$6,),FALSE)</f>
        <v>*CO2*,-*CO2S</v>
      </c>
      <c r="D20" s="8" t="str">
        <f>VLOOKUP(D$5, config!$B$4:$N$14,MATCH($F20,config!$B$6:$N$6,),FALSE)</f>
        <v>ENV</v>
      </c>
      <c r="E20" s="8" t="str">
        <f>VLOOKUP(E$5, config!$B$4:$N$14,MATCH($F20,config!$B$6:$N$6,),FALSE)</f>
        <v>T-A*INT*,T-NAV*</v>
      </c>
      <c r="F20" s="8">
        <f>F19</f>
        <v>2026</v>
      </c>
      <c r="I20" s="8">
        <f>VLOOKUP(I$5, config!$B$4:$N$14,MATCH($F20,config!$B$6:$N$6,),FALSE)</f>
        <v>-1</v>
      </c>
    </row>
    <row r="21" spans="3:10" x14ac:dyDescent="0.25">
      <c r="C21" s="8" t="str">
        <f>VLOOKUP(C$5, config!$B$4:$N$14,MATCH($F21,config!$B$6:$N$6,),FALSE)</f>
        <v>*CO2*,-*CO2S</v>
      </c>
      <c r="D21" s="8" t="str">
        <f>VLOOKUP(D$5, config!$B$4:$N$14,MATCH($F21,config!$B$6:$N$6,),FALSE)</f>
        <v>ENV</v>
      </c>
      <c r="F21" s="8">
        <v>2027</v>
      </c>
      <c r="G21" s="8" t="str">
        <f>VLOOKUP(G$5, config!$B$4:$N$14,MATCH($F21,config!$B$6:$N$6,),FALSE)</f>
        <v>UP</v>
      </c>
      <c r="H21" s="8">
        <f>VLOOKUP(H$5, config!$B$4:$N$14,MATCH($F21,config!$B$6:$N$6,),FALSE)</f>
        <v>1</v>
      </c>
      <c r="J21" s="8">
        <f>VLOOKUP("Value", config!$B$4:$N$14,MATCH($F21,config!$B$6:$N$6,),FALSE)</f>
        <v>31553</v>
      </c>
    </row>
    <row r="22" spans="3:10" x14ac:dyDescent="0.25">
      <c r="C22" s="8" t="str">
        <f>VLOOKUP(C$5, config!$B$4:$N$14,MATCH($F22,config!$B$6:$N$6,),FALSE)</f>
        <v>*CO2*,-*CO2S</v>
      </c>
      <c r="D22" s="8" t="str">
        <f>VLOOKUP(D$5, config!$B$4:$N$14,MATCH($F22,config!$B$6:$N$6,),FALSE)</f>
        <v>ENV</v>
      </c>
      <c r="E22" s="8" t="str">
        <f>VLOOKUP(E$5, config!$B$4:$N$14,MATCH($F22,config!$B$6:$N$6,),FALSE)</f>
        <v>T-A*INT*,T-NAV*</v>
      </c>
      <c r="F22" s="8">
        <f>F21</f>
        <v>2027</v>
      </c>
      <c r="I22" s="8">
        <f>VLOOKUP(I$5, config!$B$4:$N$14,MATCH($F22,config!$B$6:$N$6,),FALSE)</f>
        <v>-1</v>
      </c>
    </row>
    <row r="23" spans="3:10" x14ac:dyDescent="0.25">
      <c r="C23" s="8" t="str">
        <f>VLOOKUP(C$5, config!$B$4:$N$14,MATCH($F23,config!$B$6:$N$6,),FALSE)</f>
        <v>*CO2*,-*CO2S</v>
      </c>
      <c r="D23" s="8" t="str">
        <f>VLOOKUP(D$5, config!$B$4:$N$14,MATCH($F23,config!$B$6:$N$6,),FALSE)</f>
        <v>ENV</v>
      </c>
      <c r="F23" s="8">
        <v>2028</v>
      </c>
      <c r="G23" s="8" t="str">
        <f>VLOOKUP(G$5, config!$B$4:$N$14,MATCH($F23,config!$B$6:$N$6,),FALSE)</f>
        <v>UP</v>
      </c>
      <c r="H23" s="8">
        <f>VLOOKUP(H$5, config!$B$4:$N$14,MATCH($F23,config!$B$6:$N$6,),FALSE)</f>
        <v>1</v>
      </c>
      <c r="J23" s="8">
        <f>VLOOKUP("Value", config!$B$4:$N$14,MATCH($F23,config!$B$6:$N$6,),FALSE)</f>
        <v>30410</v>
      </c>
    </row>
    <row r="24" spans="3:10" x14ac:dyDescent="0.25">
      <c r="C24" s="8" t="str">
        <f>VLOOKUP(C$5, config!$B$4:$N$14,MATCH($F24,config!$B$6:$N$6,),FALSE)</f>
        <v>*CO2*,-*CO2S</v>
      </c>
      <c r="D24" s="8" t="str">
        <f>VLOOKUP(D$5, config!$B$4:$N$14,MATCH($F24,config!$B$6:$N$6,),FALSE)</f>
        <v>ENV</v>
      </c>
      <c r="E24" s="8" t="str">
        <f>VLOOKUP(E$5, config!$B$4:$N$14,MATCH($F24,config!$B$6:$N$6,),FALSE)</f>
        <v>T-A*INT*,T-NAV*</v>
      </c>
      <c r="F24" s="8">
        <f>F23</f>
        <v>2028</v>
      </c>
      <c r="I24" s="8">
        <f>VLOOKUP(I$5, config!$B$4:$N$14,MATCH($F24,config!$B$6:$N$6,),FALSE)</f>
        <v>-1</v>
      </c>
    </row>
    <row r="25" spans="3:10" x14ac:dyDescent="0.25">
      <c r="C25" s="8" t="str">
        <f>VLOOKUP(C$5, config!$B$4:$N$14,MATCH($F25,config!$B$6:$N$6,),FALSE)</f>
        <v>*CO2*,-*CO2S</v>
      </c>
      <c r="D25" s="8" t="str">
        <f>VLOOKUP(D$5, config!$B$4:$N$14,MATCH($F25,config!$B$6:$N$6,),FALSE)</f>
        <v>ENV</v>
      </c>
      <c r="F25" s="8">
        <v>2029</v>
      </c>
      <c r="G25" s="8" t="str">
        <f>VLOOKUP(G$5, config!$B$4:$N$14,MATCH($F25,config!$B$6:$N$6,),FALSE)</f>
        <v>UP</v>
      </c>
      <c r="H25" s="8">
        <f>VLOOKUP(H$5, config!$B$4:$N$14,MATCH($F25,config!$B$6:$N$6,),FALSE)</f>
        <v>1</v>
      </c>
      <c r="J25" s="8">
        <f>VLOOKUP("Value", config!$B$4:$N$14,MATCH($F25,config!$B$6:$N$6,),FALSE)</f>
        <v>29410</v>
      </c>
    </row>
    <row r="26" spans="3:10" x14ac:dyDescent="0.25">
      <c r="C26" s="8" t="str">
        <f>VLOOKUP(C$5, config!$B$4:$N$14,MATCH($F26,config!$B$6:$N$6,),FALSE)</f>
        <v>*CO2*,-*CO2S</v>
      </c>
      <c r="D26" s="8" t="str">
        <f>VLOOKUP(D$5, config!$B$4:$N$14,MATCH($F26,config!$B$6:$N$6,),FALSE)</f>
        <v>ENV</v>
      </c>
      <c r="E26" s="8" t="str">
        <f>VLOOKUP(E$5, config!$B$4:$N$14,MATCH($F26,config!$B$6:$N$6,),FALSE)</f>
        <v>T-A*INT*,T-NAV*</v>
      </c>
      <c r="F26" s="8">
        <f>F25</f>
        <v>2029</v>
      </c>
      <c r="I26" s="8">
        <f>VLOOKUP(I$5, config!$B$4:$N$14,MATCH($F26,config!$B$6:$N$6,),FALSE)</f>
        <v>-1</v>
      </c>
    </row>
    <row r="27" spans="3:10" x14ac:dyDescent="0.25">
      <c r="C27" s="8" t="str">
        <f>VLOOKUP(C$5, config!$B$4:$N$14,MATCH($F27,config!$B$6:$N$6,),FALSE)</f>
        <v>*CO2*,-*CO2S</v>
      </c>
      <c r="D27" s="8" t="str">
        <f>VLOOKUP(D$5, config!$B$4:$N$14,MATCH($F27,config!$B$6:$N$6,),FALSE)</f>
        <v>ENV</v>
      </c>
      <c r="F27" s="8">
        <v>2030</v>
      </c>
      <c r="G27" s="8" t="str">
        <f>VLOOKUP(G$5, config!$B$4:$N$14,MATCH($F27,config!$B$6:$N$6,),FALSE)</f>
        <v>UP</v>
      </c>
      <c r="H27" s="8">
        <f>VLOOKUP(H$5, config!$B$4:$N$14,MATCH($F27,config!$B$6:$N$6,),FALSE)</f>
        <v>1</v>
      </c>
      <c r="J27" s="8">
        <f>VLOOKUP("Value", config!$B$4:$N$14,MATCH($F27,config!$B$6:$N$6,),FALSE)</f>
        <v>28010</v>
      </c>
    </row>
    <row r="28" spans="3:10" x14ac:dyDescent="0.25">
      <c r="C28" s="8" t="str">
        <f>VLOOKUP(C$5, config!$B$4:$N$14,MATCH($F28,config!$B$6:$N$6,),FALSE)</f>
        <v>*CO2*,-*CO2S</v>
      </c>
      <c r="D28" s="8" t="str">
        <f>VLOOKUP(D$5, config!$B$4:$N$14,MATCH($F28,config!$B$6:$N$6,),FALSE)</f>
        <v>ENV</v>
      </c>
      <c r="E28" s="8" t="str">
        <f>VLOOKUP(E$5, config!$B$4:$N$14,MATCH($F28,config!$B$6:$N$6,),FALSE)</f>
        <v>T-A*INT*,T-NAV*</v>
      </c>
      <c r="F28" s="8">
        <f>F27</f>
        <v>2030</v>
      </c>
      <c r="I28" s="8">
        <f>VLOOKUP(I$5, config!$B$4:$N$14,MATCH($F28,config!$B$6:$N$6,),FALSE)</f>
        <v>-1</v>
      </c>
    </row>
    <row r="29" spans="3:10" x14ac:dyDescent="0.25">
      <c r="F29" s="8">
        <v>0</v>
      </c>
      <c r="J29" s="8">
        <f>VLOOKUP("Value", config!$B$4:$N$14,MATCH($F29,config!$B$6:$N$6,),FALSE)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2021-04-13T20:26:02Z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116817653179168</vt:r8>
  </property>
</Properties>
</file>