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1BCE85CC-4B13-4E04-8AF4-E404BB345DDF}" xr6:coauthVersionLast="45" xr6:coauthVersionMax="46" xr10:uidLastSave="{00000000-0000-0000-0000-000000000000}"/>
  <bookViews>
    <workbookView xWindow="-120" yWindow="-16320" windowWidth="29040" windowHeight="15840" tabRatio="819" activeTab="4" xr2:uid="{00000000-000D-0000-FFFF-FFFF00000000}"/>
    <workbookView xWindow="-120" yWindow="-120" windowWidth="29040" windowHeight="15840" firstSheet="6" activeTab="6" xr2:uid="{DF4C35E6-02C2-4233-84CE-A7CCAFFA4B2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0" i="48" l="1"/>
  <c r="D71" i="48"/>
  <c r="D72" i="48"/>
  <c r="D73" i="48"/>
  <c r="D74" i="48"/>
  <c r="D75" i="48"/>
  <c r="D76" i="48"/>
  <c r="D77" i="48"/>
  <c r="D78" i="48"/>
  <c r="D79" i="48"/>
  <c r="D69" i="48"/>
  <c r="D57" i="48"/>
  <c r="H73" i="48"/>
  <c r="H61" i="48"/>
  <c r="B73" i="48"/>
  <c r="B61" i="48"/>
  <c r="B49" i="48"/>
  <c r="B36" i="48"/>
  <c r="H49" i="48"/>
  <c r="C70" i="48"/>
  <c r="C71" i="48"/>
  <c r="C72" i="48"/>
  <c r="C73" i="48"/>
  <c r="C74" i="48"/>
  <c r="C75" i="48"/>
  <c r="C76" i="48"/>
  <c r="C77" i="48"/>
  <c r="C78" i="48"/>
  <c r="C79" i="48"/>
  <c r="C69" i="48"/>
  <c r="C58" i="48"/>
  <c r="C59" i="48"/>
  <c r="C60" i="48"/>
  <c r="C61" i="48"/>
  <c r="C62" i="48"/>
  <c r="C63" i="48"/>
  <c r="C64" i="48"/>
  <c r="C65" i="48"/>
  <c r="C66" i="48"/>
  <c r="C67" i="48"/>
  <c r="B10" i="48"/>
  <c r="H36" i="48"/>
  <c r="C46" i="48"/>
  <c r="C47" i="48"/>
  <c r="C48" i="48"/>
  <c r="C49" i="48"/>
  <c r="C50" i="48"/>
  <c r="C51" i="48"/>
  <c r="C52" i="48"/>
  <c r="C53" i="48"/>
  <c r="C54" i="48"/>
  <c r="C55" i="48"/>
  <c r="C45" i="48"/>
  <c r="C57" i="48"/>
  <c r="H10" i="48"/>
  <c r="B23" i="48"/>
  <c r="H23" i="48"/>
  <c r="D23" i="48" s="1"/>
  <c r="L23" i="48"/>
  <c r="L22" i="48"/>
  <c r="L21" i="48"/>
  <c r="L20" i="48"/>
  <c r="L19" i="48"/>
  <c r="L18" i="48"/>
  <c r="B48" i="48" l="1"/>
  <c r="C133" i="48" l="1"/>
  <c r="C132" i="48"/>
  <c r="C131" i="48"/>
  <c r="H133" i="48"/>
  <c r="D133" i="48" s="1"/>
  <c r="B133" i="48"/>
  <c r="H132" i="48"/>
  <c r="D132" i="48" s="1"/>
  <c r="B132" i="48"/>
  <c r="H131" i="48"/>
  <c r="D131" i="48" s="1"/>
  <c r="B131" i="48"/>
  <c r="B35" i="48"/>
  <c r="B43" i="48"/>
  <c r="B42" i="48"/>
  <c r="B41" i="48"/>
  <c r="B40" i="48"/>
  <c r="B39" i="48"/>
  <c r="B38" i="48"/>
  <c r="B37" i="48"/>
  <c r="B34" i="48"/>
  <c r="B33" i="48"/>
  <c r="B32" i="48"/>
  <c r="B30" i="48"/>
  <c r="B29" i="48"/>
  <c r="B28" i="48"/>
  <c r="B27" i="48"/>
  <c r="B26" i="48"/>
  <c r="B25" i="48"/>
  <c r="B24" i="48"/>
  <c r="B22" i="48"/>
  <c r="B21" i="48"/>
  <c r="B20" i="48"/>
  <c r="B19" i="48"/>
  <c r="B17" i="48"/>
  <c r="B16" i="48"/>
  <c r="B15" i="48"/>
  <c r="B14" i="48"/>
  <c r="B13" i="48"/>
  <c r="B12" i="48"/>
  <c r="B11" i="48"/>
  <c r="B9" i="48"/>
  <c r="B8" i="48"/>
  <c r="B7" i="48"/>
  <c r="B6" i="48"/>
  <c r="B79" i="48"/>
  <c r="B78" i="48"/>
  <c r="B77" i="48"/>
  <c r="B76" i="48"/>
  <c r="B75" i="48"/>
  <c r="B74" i="48"/>
  <c r="B72" i="48"/>
  <c r="B71" i="48"/>
  <c r="B70" i="48"/>
  <c r="B69" i="48"/>
  <c r="B67" i="48"/>
  <c r="B66" i="48"/>
  <c r="B65" i="48"/>
  <c r="B64" i="48"/>
  <c r="B63" i="48"/>
  <c r="B62" i="48"/>
  <c r="B60" i="48"/>
  <c r="B59" i="48"/>
  <c r="B58" i="48"/>
  <c r="B57" i="48"/>
  <c r="B55" i="48"/>
  <c r="B54" i="48"/>
  <c r="B53" i="48"/>
  <c r="B52" i="48"/>
  <c r="B51" i="48"/>
  <c r="B50" i="48"/>
  <c r="B47" i="48"/>
  <c r="B46" i="48"/>
  <c r="B45" i="48"/>
  <c r="H79" i="48" l="1"/>
  <c r="H78" i="48"/>
  <c r="H77" i="48"/>
  <c r="H76" i="48"/>
  <c r="H75" i="48"/>
  <c r="H74" i="48"/>
  <c r="H72" i="48"/>
  <c r="H71" i="48"/>
  <c r="H70" i="48"/>
  <c r="H69" i="48"/>
  <c r="H67" i="48"/>
  <c r="H66" i="48"/>
  <c r="H65" i="48"/>
  <c r="H64" i="48"/>
  <c r="H63" i="48"/>
  <c r="H62" i="48"/>
  <c r="H60" i="48"/>
  <c r="H59" i="48"/>
  <c r="H58" i="48"/>
  <c r="H57" i="48"/>
  <c r="H55" i="48"/>
  <c r="H54" i="48"/>
  <c r="H53" i="48"/>
  <c r="H52" i="48"/>
  <c r="H51" i="48"/>
  <c r="H50" i="48"/>
  <c r="H48" i="48"/>
  <c r="H47" i="48"/>
  <c r="H46" i="48"/>
  <c r="H45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B127" i="48"/>
  <c r="B128" i="48"/>
  <c r="B129" i="48"/>
  <c r="C129" i="48"/>
  <c r="C128" i="48"/>
  <c r="C127" i="48"/>
  <c r="B125" i="48"/>
  <c r="B124" i="48"/>
  <c r="B123" i="48"/>
  <c r="H129" i="48"/>
  <c r="D129" i="48" s="1"/>
  <c r="H128" i="48"/>
  <c r="D128" i="48" s="1"/>
  <c r="H127" i="48"/>
  <c r="D127" i="48" s="1"/>
  <c r="H125" i="48"/>
  <c r="D125" i="48" s="1"/>
  <c r="H124" i="48"/>
  <c r="D124" i="48" s="1"/>
  <c r="H123" i="48"/>
  <c r="D123" i="48" s="1"/>
  <c r="H93" i="48"/>
  <c r="D93" i="48" s="1"/>
  <c r="H107" i="48"/>
  <c r="D107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6" i="48"/>
  <c r="D106" i="48" s="1"/>
  <c r="H105" i="48"/>
  <c r="D105" i="48" s="1"/>
  <c r="H104" i="48"/>
  <c r="D104" i="48" s="1"/>
  <c r="H103" i="48"/>
  <c r="D103" i="48" s="1"/>
  <c r="H102" i="48"/>
  <c r="D102" i="48" s="1"/>
  <c r="H101" i="48"/>
  <c r="D101" i="48" s="1"/>
  <c r="H100" i="48"/>
  <c r="D100" i="48" s="1"/>
  <c r="H99" i="48"/>
  <c r="D99" i="48" s="1"/>
  <c r="D61" i="48" s="1"/>
  <c r="H98" i="48"/>
  <c r="D98" i="48" s="1"/>
  <c r="H97" i="48"/>
  <c r="D97" i="48" s="1"/>
  <c r="H96" i="48"/>
  <c r="D96" i="48" s="1"/>
  <c r="H95" i="48"/>
  <c r="D95" i="48" s="1"/>
  <c r="H43" i="48"/>
  <c r="D43" i="48" s="1"/>
  <c r="H42" i="48"/>
  <c r="D42" i="48" s="1"/>
  <c r="H41" i="48"/>
  <c r="D41" i="48" s="1"/>
  <c r="H40" i="48"/>
  <c r="D40" i="48" s="1"/>
  <c r="H39" i="48"/>
  <c r="D39" i="48" s="1"/>
  <c r="H38" i="48"/>
  <c r="D38" i="48" s="1"/>
  <c r="H37" i="48"/>
  <c r="D37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9" i="48"/>
  <c r="D29" i="48" s="1"/>
  <c r="D67" i="48" s="1"/>
  <c r="H28" i="48"/>
  <c r="D28" i="48" s="1"/>
  <c r="D66" i="48" s="1"/>
  <c r="H27" i="48"/>
  <c r="D27" i="48" s="1"/>
  <c r="D65" i="48" s="1"/>
  <c r="H26" i="48"/>
  <c r="D26" i="48" s="1"/>
  <c r="D64" i="48" s="1"/>
  <c r="H25" i="48"/>
  <c r="D25" i="48" s="1"/>
  <c r="D63" i="48" s="1"/>
  <c r="H24" i="48"/>
  <c r="D24" i="48" s="1"/>
  <c r="D62" i="48" s="1"/>
  <c r="H22" i="48"/>
  <c r="D22" i="48" s="1"/>
  <c r="D60" i="48" s="1"/>
  <c r="H21" i="48"/>
  <c r="D21" i="48" s="1"/>
  <c r="D59" i="48" s="1"/>
  <c r="H20" i="48"/>
  <c r="D20" i="48" s="1"/>
  <c r="D58" i="48" s="1"/>
  <c r="H19" i="48"/>
  <c r="D19" i="48" s="1"/>
  <c r="D10" i="48"/>
  <c r="D5" i="64" l="1"/>
  <c r="B121" i="48"/>
  <c r="B107" i="48"/>
  <c r="B93" i="48"/>
  <c r="H17" i="48"/>
  <c r="D17" i="48" s="1"/>
  <c r="B120" i="48" l="1"/>
  <c r="B119" i="48"/>
  <c r="B118" i="48"/>
  <c r="B117" i="48"/>
  <c r="B116" i="48"/>
  <c r="B115" i="48"/>
  <c r="B114" i="48"/>
  <c r="B113" i="48"/>
  <c r="B112" i="48"/>
  <c r="B111" i="48"/>
  <c r="B110" i="48"/>
  <c r="B109" i="48"/>
  <c r="B92" i="48"/>
  <c r="B91" i="48"/>
  <c r="B90" i="48"/>
  <c r="B89" i="48"/>
  <c r="B88" i="48"/>
  <c r="B87" i="48"/>
  <c r="B86" i="48"/>
  <c r="B85" i="48"/>
  <c r="H85" i="48" s="1"/>
  <c r="D85" i="48" s="1"/>
  <c r="D49" i="48" s="1"/>
  <c r="B84" i="48"/>
  <c r="B83" i="48"/>
  <c r="B81" i="48"/>
  <c r="B106" i="48"/>
  <c r="B105" i="48"/>
  <c r="B104" i="48"/>
  <c r="B103" i="48"/>
  <c r="B102" i="48"/>
  <c r="B101" i="48"/>
  <c r="B100" i="48"/>
  <c r="B99" i="48"/>
  <c r="B98" i="48"/>
  <c r="B97" i="48"/>
  <c r="B96" i="48"/>
  <c r="B95" i="48"/>
  <c r="B82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H92" i="48" l="1"/>
  <c r="D92" i="48" s="1"/>
  <c r="H91" i="48"/>
  <c r="D91" i="48" s="1"/>
  <c r="D55" i="48" s="1"/>
  <c r="H90" i="48"/>
  <c r="D90" i="48" s="1"/>
  <c r="D54" i="48" s="1"/>
  <c r="H89" i="48"/>
  <c r="D89" i="48" s="1"/>
  <c r="D53" i="48" s="1"/>
  <c r="H88" i="48"/>
  <c r="D88" i="48" s="1"/>
  <c r="D52" i="48" s="1"/>
  <c r="H87" i="48"/>
  <c r="D87" i="48" s="1"/>
  <c r="D51" i="48" s="1"/>
  <c r="H86" i="48"/>
  <c r="D86" i="48" s="1"/>
  <c r="D50" i="48" s="1"/>
  <c r="H84" i="48"/>
  <c r="D84" i="48" s="1"/>
  <c r="D48" i="48" s="1"/>
  <c r="H83" i="48"/>
  <c r="D83" i="48" s="1"/>
  <c r="D47" i="48" s="1"/>
  <c r="H82" i="48"/>
  <c r="D82" i="48" s="1"/>
  <c r="D46" i="48" s="1"/>
  <c r="H81" i="48"/>
  <c r="D81" i="48" s="1"/>
  <c r="D45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1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3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4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5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8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<sst xmlns="http://schemas.openxmlformats.org/spreadsheetml/2006/main" count="2736" uniqueCount="271">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</sst>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6">
        <v>44237</v>
      </c>
      <c r="B4" s="35" t="s">
        <v>258</v>
      </c>
      <c r="C4" s="35" t="s">
        <v>259</v>
      </c>
      <c r="D4" s="35"/>
      <c r="E4" s="35" t="s">
        <v>260</v>
      </c>
    </row>
    <row r="5" spans="1:5" s="35" customFormat="1" x14ac:dyDescent="0.2">
      <c r="A5" s="36">
        <v>44232</v>
      </c>
      <c r="B5" s="35" t="s">
        <v>255</v>
      </c>
      <c r="C5" s="35" t="s">
        <v>256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  <sheetView workbookViewId="1"/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3"/>
  <sheetViews>
    <sheetView tabSelected="1" topLeftCell="A46" zoomScaleNormal="100" workbookViewId="0">
      <selection activeCell="K43" sqref="K43"/>
    </sheetView>
    <sheetView workbookViewId="1"/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266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1.91859640129881E-2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3" t="str">
        <f t="shared" ref="B11:B17" si="1">"R-SH*"&amp;F11&amp;"_"&amp;G11&amp;"*"</f>
        <v>R-SH*Apt_KER*</v>
      </c>
      <c r="C11" s="33"/>
      <c r="D11" s="33">
        <f>AVERAGEIFS('BY-RSD-SH_AF'!$L$2:$L$100,'BY-RSD-SH_AF'!$C$2:$C$100,H11,'BY-RSD-SH_AF'!$A$2:$A$100,"BASE")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AVERAGEIFS('BY-RSD-SH_AF'!$L$2:$L$100,'BY-RSD-SH_AF'!$C$2:$C$100,H17,'BY-RSD-SH_AF'!$A$2:$A$100,"BASE")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29" t="s">
        <v>112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191</v>
      </c>
      <c r="L18" s="32">
        <f>AVERAGEIFS('BY-RSD-LT'!$L$2:$L$100,'BY-RSD-LT'!$C$2:$C$100,AF!K18,'BY-RSD-LT'!$A$2:$A$100,"BASE")</f>
        <v>6.4458708104453703E-4</v>
      </c>
    </row>
    <row r="19" spans="1:12" ht="15" x14ac:dyDescent="0.25">
      <c r="A19" s="32" t="s">
        <v>1</v>
      </c>
      <c r="B19" s="32" t="str">
        <f>"R-SH*"&amp;F19&amp;"_"&amp;G19&amp;"*"</f>
        <v>R-SH*Att_COA*</v>
      </c>
      <c r="C19" s="32"/>
      <c r="D19" s="32">
        <f>AVERAGEIFS('BY-RSD-SH_AF'!$L$2:$L$100,'BY-RSD-SH_AF'!$C$2:$C$100,H19,'BY-RSD-SH_AF'!$A$2:$A$100,"BASE")</f>
        <v>0.200472938519001</v>
      </c>
      <c r="F19" s="32" t="s">
        <v>105</v>
      </c>
      <c r="G19" s="32" t="s">
        <v>82</v>
      </c>
      <c r="H19" s="32" t="str">
        <f t="shared" ref="H19:H22" si="2">"R-S*_"&amp;F19&amp;"_"&amp;G19&amp;"*"</f>
        <v>R-S*_Att_COA*</v>
      </c>
      <c r="J19" s="33" t="s">
        <v>78</v>
      </c>
      <c r="K19" s="33" t="s">
        <v>192</v>
      </c>
      <c r="L19" s="33">
        <f>AVERAGEIFS('BY-RSD-LT'!$L$2:$L$100,'BY-RSD-LT'!$C$2:$C$100,AF!K19,'BY-RSD-LT'!$A$2:$A$100,"BASE")</f>
        <v>9.1487081392159898E-4</v>
      </c>
    </row>
    <row r="20" spans="1:12" ht="15" x14ac:dyDescent="0.25">
      <c r="A20" s="33" t="s">
        <v>1</v>
      </c>
      <c r="B20" s="33" t="str">
        <f>"R-SH*"&amp;F20&amp;"_"&amp;G20&amp;"*"</f>
        <v>R-SH*Att_BDL*</v>
      </c>
      <c r="C20" s="33"/>
      <c r="D20" s="33">
        <f>AVERAGEIFS('BY-RSD-SH_AF'!$L$2:$L$100,'BY-RSD-SH_AF'!$C$2:$C$100,H20,'BY-RSD-SH_AF'!$A$2:$A$100,"BASE")</f>
        <v>1.55528798694797E-2</v>
      </c>
      <c r="F20" s="33" t="s">
        <v>105</v>
      </c>
      <c r="G20" s="33" t="s">
        <v>198</v>
      </c>
      <c r="H20" s="33" t="str">
        <f t="shared" si="2"/>
        <v>R-S*_Att_BDL*</v>
      </c>
      <c r="J20" s="32" t="s">
        <v>78</v>
      </c>
      <c r="K20" s="32" t="s">
        <v>193</v>
      </c>
      <c r="L20" s="32">
        <f>AVERAGEIFS('BY-RSD-LT'!$L$2:$L$100,'BY-RSD-LT'!$C$2:$C$100,AF!K20,'BY-RSD-LT'!$A$2:$A$100,"BASE")</f>
        <v>1.5069837916185801E-3</v>
      </c>
    </row>
    <row r="21" spans="1:12" ht="15" x14ac:dyDescent="0.25">
      <c r="A21" s="32" t="s">
        <v>1</v>
      </c>
      <c r="B21" s="32" t="str">
        <f>"R-SH*"&amp;F21&amp;"_"&amp;G21&amp;"*"</f>
        <v>R-SH*Att_ETH*</v>
      </c>
      <c r="C21" s="32"/>
      <c r="D21" s="32">
        <f>AVERAGEIFS('BY-RSD-SH_AF'!$L$2:$L$100,'BY-RSD-SH_AF'!$C$2:$C$100,H21,'BY-RSD-SH_AF'!$A$2:$A$100,"BASE")</f>
        <v>0</v>
      </c>
      <c r="F21" s="32" t="s">
        <v>105</v>
      </c>
      <c r="G21" s="32" t="s">
        <v>197</v>
      </c>
      <c r="H21" s="32" t="str">
        <f t="shared" si="2"/>
        <v>R-S*_Att_ETH*</v>
      </c>
      <c r="J21" s="33" t="s">
        <v>78</v>
      </c>
      <c r="K21" s="33" t="s">
        <v>194</v>
      </c>
      <c r="L21" s="33">
        <f>AVERAGEIFS('BY-RSD-PF'!$L$2:$L$100,'BY-RSD-PF'!$C$2:$C$100,AF!K21,'BY-RSD-PF'!$A$2:$A$100,"BASE")</f>
        <v>1.99234249908748E-4</v>
      </c>
    </row>
    <row r="22" spans="1:12" ht="15" x14ac:dyDescent="0.25">
      <c r="A22" s="33" t="s">
        <v>262</v>
      </c>
      <c r="B22" s="33" t="str">
        <f>"R-SH*"&amp;F22&amp;"_"&amp;G22&amp;"*"</f>
        <v>R-SH*Att_LPG*</v>
      </c>
      <c r="C22" s="33"/>
      <c r="D22" s="33">
        <f>AVERAGEIFS('BY-RSD-SH_AF'!$L$2:$L$100,'BY-RSD-SH_AF'!$C$2:$C$100,H22,'BY-RSD-SH_AF'!$A$2:$A$100,"BASE")</f>
        <v>3.0936872888717201E-2</v>
      </c>
      <c r="F22" s="33" t="s">
        <v>105</v>
      </c>
      <c r="G22" s="33" t="s">
        <v>199</v>
      </c>
      <c r="H22" s="33" t="str">
        <f t="shared" si="2"/>
        <v>R-S*_Att_LPG*</v>
      </c>
      <c r="J22" s="32" t="s">
        <v>78</v>
      </c>
      <c r="K22" s="32" t="s">
        <v>195</v>
      </c>
      <c r="L22" s="32">
        <f>AVERAGEIFS('BY-RSD-PF'!$L$2:$L$100,'BY-RSD-PF'!$C$2:$C$100,AF!K22,'BY-RSD-PF'!$A$2:$A$100,"BASE")</f>
        <v>3.80014365567512E-4</v>
      </c>
    </row>
    <row r="23" spans="1:12" ht="15" x14ac:dyDescent="0.25">
      <c r="A23" s="32" t="s">
        <v>262</v>
      </c>
      <c r="B23" s="32" t="str">
        <f>"R-SH*"&amp;F23&amp;"_"&amp;G23&amp;"*"</f>
        <v>R-SH*Att_ELC*</v>
      </c>
      <c r="C23" s="32"/>
      <c r="D23" s="32">
        <f>AVERAGEIFS('BY-RSD-SH_AF'!$L$2:$L$100,'BY-RSD-SH_AF'!$C$2:$C$100,H23,'BY-RSD-SH_AF'!$A$2:$A$100,"BASE")</f>
        <v>2.465326257984795E-2</v>
      </c>
      <c r="F23" s="32" t="s">
        <v>105</v>
      </c>
      <c r="G23" s="32" t="s">
        <v>83</v>
      </c>
      <c r="H23" s="32" t="str">
        <f>"R-S*_"&amp;F23&amp;"_"&amp;G23&amp;"*"</f>
        <v>R-S*_Att_ELC*</v>
      </c>
      <c r="J23" s="33" t="s">
        <v>78</v>
      </c>
      <c r="K23" s="33" t="s">
        <v>196</v>
      </c>
      <c r="L23" s="33">
        <f>AVERAGEIFS('BY-RSD-PF'!$L$2:$L$100,'BY-RSD-PF'!$C$2:$C$100,AF!K23,'BY-RSD-PF'!$A$2:$A$100,"BASE")</f>
        <v>4.7050395502371901E-4</v>
      </c>
    </row>
    <row r="24" spans="1:12" ht="15" x14ac:dyDescent="0.25">
      <c r="A24" s="33" t="s">
        <v>262</v>
      </c>
      <c r="B24" s="33" t="str">
        <f t="shared" ref="B24:B30" si="3">"R-SH*"&amp;F24&amp;"_"&amp;G24&amp;"*"</f>
        <v>R-SH*Att_KER*</v>
      </c>
      <c r="C24" s="33"/>
      <c r="D24" s="33">
        <f>AVERAGEIFS('BY-RSD-SH_AF'!$L$2:$L$100,'BY-RSD-SH_AF'!$C$2:$C$100,H24,'BY-RSD-SH_AF'!$A$2:$A$100,"BASE")</f>
        <v>2.8368761423682901E-2</v>
      </c>
      <c r="F24" s="33" t="s">
        <v>105</v>
      </c>
      <c r="G24" s="33" t="s">
        <v>200</v>
      </c>
      <c r="H24" s="33" t="str">
        <f t="shared" ref="H24" si="4">"R-S*_"&amp;F24&amp;"_"&amp;G24&amp;"*"</f>
        <v>R-S*_Att_KER*</v>
      </c>
    </row>
    <row r="25" spans="1:12" ht="15" x14ac:dyDescent="0.25">
      <c r="A25" s="32" t="s">
        <v>262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2.2095891324020799E-2</v>
      </c>
      <c r="F25" s="32" t="s">
        <v>105</v>
      </c>
      <c r="G25" s="32" t="s">
        <v>201</v>
      </c>
      <c r="H25" s="32" t="str">
        <f>"R-S*_"&amp;F24&amp;"_"&amp;G25&amp;"*"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4.47139828843457E-2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4.6440816123458198E-2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262</v>
      </c>
      <c r="B28" s="33" t="str">
        <f t="shared" si="3"/>
        <v>R-SH*Att_WOO*</v>
      </c>
      <c r="C28" s="33"/>
      <c r="D28" s="33">
        <f>AVERAGEIFS('BY-RSD-SH_AF'!$L$2:$L$100,'BY-RSD-SH_AF'!$C$2:$C$100,H28,'BY-RSD-SH_AF'!$A$2:$A$100,"BASE")</f>
        <v>7.5066866433008306E-2</v>
      </c>
      <c r="F28" s="33" t="s">
        <v>105</v>
      </c>
      <c r="G28" s="33" t="s">
        <v>202</v>
      </c>
      <c r="H28" s="33" t="str">
        <f>"R-S*_"&amp;F28&amp;"_"&amp;G28&amp;"*"</f>
        <v>R-S*_Att_WOO*</v>
      </c>
    </row>
    <row r="29" spans="1:12" ht="15" x14ac:dyDescent="0.25">
      <c r="A29" s="32" t="s">
        <v>1</v>
      </c>
      <c r="B29" s="32" t="str">
        <f t="shared" si="3"/>
        <v>R-SH*Att_HET*</v>
      </c>
      <c r="C29" s="32"/>
      <c r="D29" s="32">
        <f>AVERAGEIFS('BY-RSD-SH_AF'!$L$2:$L$100,'BY-RSD-SH_AF'!$C$2:$C$100,H29,'BY-RSD-SH_AF'!$A$2:$A$100,"BASE")</f>
        <v>1.4426391204160499E-2</v>
      </c>
      <c r="F29" s="32" t="s">
        <v>105</v>
      </c>
      <c r="G29" s="32" t="s">
        <v>84</v>
      </c>
      <c r="H29" s="32" t="str">
        <f>"R-S*_"&amp;F29&amp;"_"&amp;G29&amp;"*"</f>
        <v>R-S*_Att_HET*</v>
      </c>
    </row>
    <row r="30" spans="1:12" ht="15" x14ac:dyDescent="0.25">
      <c r="A30" s="33" t="s">
        <v>1</v>
      </c>
      <c r="B30" s="33" t="str">
        <f t="shared" si="3"/>
        <v>R-SH*Att_GEO*</v>
      </c>
      <c r="C30" s="33"/>
      <c r="D30" s="33">
        <f>AVERAGEIFS('BY-RSD-SH_AF'!$L$2:$L$100,'BY-RSD-SH_AF'!$C$2:$C$100,H30,'BY-RSD-SH_AF'!$A$2:$A$100,"BASE")</f>
        <v>0.249048421589953</v>
      </c>
      <c r="F30" s="33" t="s">
        <v>105</v>
      </c>
      <c r="G30" s="33" t="s">
        <v>203</v>
      </c>
      <c r="H30" s="33" t="str">
        <f>"R-S*_"&amp;F30&amp;"_"&amp;G30&amp;"*"</f>
        <v>R-S*_Att_GEO*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0.44729159875627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198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197</v>
      </c>
      <c r="H34" s="32" t="str">
        <f t="shared" si="5"/>
        <v>R-S*_Det_ETH*</v>
      </c>
    </row>
    <row r="35" spans="1:9" ht="15" x14ac:dyDescent="0.25">
      <c r="A35" s="33" t="s">
        <v>262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6.7033675870053502E-2</v>
      </c>
      <c r="F35" s="33" t="s">
        <v>114</v>
      </c>
      <c r="G35" s="33" t="s">
        <v>199</v>
      </c>
      <c r="H35" s="33" t="str">
        <f t="shared" si="5"/>
        <v>R-S*_Det_LPG*</v>
      </c>
    </row>
    <row r="36" spans="1:9" ht="15" x14ac:dyDescent="0.25">
      <c r="A36" s="32" t="s">
        <v>262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4.1614408271926751E-2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262</v>
      </c>
      <c r="B37" s="33" t="str">
        <f t="shared" ref="B37:B43" si="6">"R-SH*"&amp;F37&amp;"_"&amp;G37&amp;"*"</f>
        <v>R-SH*Det_KER*</v>
      </c>
      <c r="C37" s="33"/>
      <c r="D37" s="33">
        <f>AVERAGEIFS('BY-RSD-SH_AF'!$L$2:$L$100,'BY-RSD-SH_AF'!$C$2:$C$100,H37,'BY-RSD-SH_AF'!$A$2:$A$100,"BASE")</f>
        <v>4.6621727976421598E-2</v>
      </c>
      <c r="F37" s="33" t="s">
        <v>114</v>
      </c>
      <c r="G37" s="33" t="s">
        <v>200</v>
      </c>
      <c r="H37" s="33" t="str">
        <f t="shared" ref="H37" si="7">"R-S*_"&amp;F37&amp;"_"&amp;G37&amp;"*"</f>
        <v>R-S*_Det_KER*</v>
      </c>
    </row>
    <row r="38" spans="1:9" ht="15" x14ac:dyDescent="0.25">
      <c r="A38" s="32" t="s">
        <v>262</v>
      </c>
      <c r="B38" s="32" t="str">
        <f t="shared" si="6"/>
        <v>R-SH*Det_GAS*</v>
      </c>
      <c r="C38" s="32"/>
      <c r="D38" s="32">
        <f>AVERAGEIFS('BY-RSD-SH_AF'!$L$2:$L$100,'BY-RSD-SH_AF'!$C$2:$C$100,H38,'BY-RSD-SH_AF'!$A$2:$A$100,"BASE")</f>
        <v>3.7040631160092499E-2</v>
      </c>
      <c r="F38" s="32" t="s">
        <v>114</v>
      </c>
      <c r="G38" s="32" t="s">
        <v>201</v>
      </c>
      <c r="H38" s="32" t="str">
        <f>"R-S*_"&amp;F37&amp;"_"&amp;G38&amp;"*"</f>
        <v>R-S*_Det_GAS*</v>
      </c>
    </row>
    <row r="39" spans="1:9" ht="15" x14ac:dyDescent="0.25">
      <c r="A39" s="33" t="s">
        <v>1</v>
      </c>
      <c r="B39" s="33" t="str">
        <f t="shared" si="6"/>
        <v>R-SH*Det_PEA*</v>
      </c>
      <c r="C39" s="33"/>
      <c r="D39" s="33">
        <f>AVERAGEIFS('BY-RSD-SH_AF'!$L$2:$L$100,'BY-RSD-SH_AF'!$C$2:$C$100,H39,'BY-RSD-SH_AF'!$A$2:$A$100,"BASE")</f>
        <v>9.5005552686675293E-2</v>
      </c>
      <c r="F39" s="33" t="s">
        <v>114</v>
      </c>
      <c r="G39" s="33" t="s">
        <v>110</v>
      </c>
      <c r="H39" s="33" t="str">
        <f>"R-S*_"&amp;F39&amp;"_"&amp;G39&amp;"*"</f>
        <v>R-S*_Det_PEA*</v>
      </c>
    </row>
    <row r="40" spans="1:9" ht="15" x14ac:dyDescent="0.25">
      <c r="A40" s="32" t="s">
        <v>1</v>
      </c>
      <c r="B40" s="32" t="str">
        <f t="shared" si="6"/>
        <v>R-SH*Det_SMF*</v>
      </c>
      <c r="C40" s="32"/>
      <c r="D40" s="32">
        <f>AVERAGEIFS('BY-RSD-SH_AF'!$L$2:$L$100,'BY-RSD-SH_AF'!$C$2:$C$100,H40,'BY-RSD-SH_AF'!$A$2:$A$100,"BASE")</f>
        <v>0.12981046442763899</v>
      </c>
      <c r="F40" s="32" t="s">
        <v>114</v>
      </c>
      <c r="G40" s="32" t="s">
        <v>111</v>
      </c>
      <c r="H40" s="32" t="str">
        <f>"R-S*_"&amp;F40&amp;"_"&amp;G40&amp;"*"</f>
        <v>R-S*_Det_SMF*</v>
      </c>
    </row>
    <row r="41" spans="1:9" ht="15" x14ac:dyDescent="0.25">
      <c r="A41" s="33" t="s">
        <v>262</v>
      </c>
      <c r="B41" s="33" t="str">
        <f t="shared" si="6"/>
        <v>R-SH*Det_WOO*</v>
      </c>
      <c r="C41" s="33"/>
      <c r="D41" s="33">
        <f>AVERAGEIFS('BY-RSD-SH_AF'!$L$2:$L$100,'BY-RSD-SH_AF'!$C$2:$C$100,H41,'BY-RSD-SH_AF'!$A$2:$A$100,"BASE")</f>
        <v>9.1153830584100495E-2</v>
      </c>
      <c r="F41" s="33" t="s">
        <v>114</v>
      </c>
      <c r="G41" s="33" t="s">
        <v>202</v>
      </c>
      <c r="H41" s="33" t="str">
        <f>"R-S*_"&amp;F41&amp;"_"&amp;G41&amp;"*"</f>
        <v>R-S*_Det_WOO*</v>
      </c>
    </row>
    <row r="42" spans="1:9" ht="15" x14ac:dyDescent="0.25">
      <c r="A42" s="32" t="s">
        <v>1</v>
      </c>
      <c r="B42" s="32" t="str">
        <f t="shared" si="6"/>
        <v>R-SH*Det_HET*</v>
      </c>
      <c r="C42" s="32"/>
      <c r="D42" s="32">
        <f>AVERAGEIFS('BY-RSD-SH_AF'!$L$2:$L$100,'BY-RSD-SH_AF'!$C$2:$C$100,H42,'BY-RSD-SH_AF'!$A$2:$A$100,"BASE")</f>
        <v>0.189996602787424</v>
      </c>
      <c r="F42" s="32" t="s">
        <v>114</v>
      </c>
      <c r="G42" s="32" t="s">
        <v>84</v>
      </c>
      <c r="H42" s="32" t="str">
        <f>"R-S*_"&amp;F42&amp;"_"&amp;G42&amp;"*"</f>
        <v>R-S*_Det_HET*</v>
      </c>
    </row>
    <row r="43" spans="1:9" ht="15" x14ac:dyDescent="0.25">
      <c r="A43" s="33" t="s">
        <v>1</v>
      </c>
      <c r="B43" s="33" t="str">
        <f t="shared" si="6"/>
        <v>R-SH*Det_GEO*</v>
      </c>
      <c r="C43" s="33"/>
      <c r="D43" s="33">
        <f>AVERAGEIFS('BY-RSD-SH_AF'!$L$2:$L$100,'BY-RSD-SH_AF'!$C$2:$C$100,H43,'BY-RSD-SH_AF'!$A$2:$A$100,"BASE")</f>
        <v>0.22978380047467101</v>
      </c>
      <c r="F43" s="33" t="s">
        <v>114</v>
      </c>
      <c r="G43" s="33" t="s">
        <v>203</v>
      </c>
      <c r="H43" s="33" t="str">
        <f>"R-S*_"&amp;F43&amp;"_"&amp;G43&amp;"*"</f>
        <v>R-S*_Det_GEO*</v>
      </c>
    </row>
    <row r="44" spans="1:9" ht="15" x14ac:dyDescent="0.2">
      <c r="A44" s="29" t="s">
        <v>269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</v>
      </c>
      <c r="B45" s="32" t="str">
        <f>"R-SW*"&amp;F45&amp;"_"&amp;G45&amp;"*"</f>
        <v>R-SW*Apt_COA*</v>
      </c>
      <c r="C45" s="32" t="str">
        <f>"RSDSH_"&amp;F45&amp;",RSDWH_"&amp;F57</f>
        <v>RSDSH_Apt,RSDWH_Att</v>
      </c>
      <c r="D45" s="32">
        <f>AVERAGE(D6,D81)</f>
        <v>0.12046822276000085</v>
      </c>
      <c r="F45" s="32" t="s">
        <v>109</v>
      </c>
      <c r="G45" s="32" t="s">
        <v>82</v>
      </c>
      <c r="H45" s="32" t="str">
        <f t="shared" ref="H45:H48" si="8">"R-S*_"&amp;F45&amp;"_"&amp;G45&amp;"*"</f>
        <v>R-S*_Apt_COA*</v>
      </c>
    </row>
    <row r="46" spans="1:9" ht="15" x14ac:dyDescent="0.25">
      <c r="A46" s="33" t="s">
        <v>1</v>
      </c>
      <c r="B46" s="33" t="str">
        <f>"R-SW*"&amp;F46&amp;"_"&amp;G46&amp;"*"</f>
        <v>R-SW*Apt_BDL*</v>
      </c>
      <c r="C46" s="33" t="str">
        <f>"RSDSH_"&amp;F46&amp;",RSDWH_"&amp;F58</f>
        <v>RSDSH_Apt,RSDWH_Att</v>
      </c>
      <c r="D46" s="33">
        <f>AVERAGE(D7,D82)</f>
        <v>5.7870174666011555E-3</v>
      </c>
      <c r="F46" s="33" t="s">
        <v>109</v>
      </c>
      <c r="G46" s="33" t="s">
        <v>198</v>
      </c>
      <c r="H46" s="33" t="str">
        <f t="shared" si="8"/>
        <v>R-S*_Apt_BDL*</v>
      </c>
    </row>
    <row r="47" spans="1:9" ht="15" x14ac:dyDescent="0.25">
      <c r="A47" s="32" t="s">
        <v>1</v>
      </c>
      <c r="B47" s="32" t="str">
        <f>"R-SW*"&amp;F47&amp;"_"&amp;G47&amp;"*"</f>
        <v>R-SW*Apt_ETH*</v>
      </c>
      <c r="C47" s="32" t="str">
        <f>"RSDSH_"&amp;F47&amp;",RSDWH_"&amp;F59</f>
        <v>RSDSH_Apt,RSDWH_Att</v>
      </c>
      <c r="D47" s="32">
        <f>AVERAGE(D8,D83)</f>
        <v>4.2821537463413224E-3</v>
      </c>
      <c r="F47" s="32" t="s">
        <v>109</v>
      </c>
      <c r="G47" s="32" t="s">
        <v>197</v>
      </c>
      <c r="H47" s="32" t="str">
        <f t="shared" si="8"/>
        <v>R-S*_Apt_ETH*</v>
      </c>
    </row>
    <row r="48" spans="1:9" ht="15" x14ac:dyDescent="0.25">
      <c r="A48" s="33" t="s">
        <v>206</v>
      </c>
      <c r="B48" s="33" t="str">
        <f>"R-SW*"&amp;F48&amp;"_"&amp;G48&amp;"*"</f>
        <v>R-SW*Apt_LPG*</v>
      </c>
      <c r="C48" s="33" t="str">
        <f>"RSDSH_"&amp;F48&amp;",RSDWH_"&amp;F60</f>
        <v>RSDSH_Apt,RSDWH_Att</v>
      </c>
      <c r="D48" s="33">
        <f>AVERAGE(D9,D84)</f>
        <v>1.78079112619931E-2</v>
      </c>
      <c r="F48" s="33" t="s">
        <v>109</v>
      </c>
      <c r="G48" s="33" t="s">
        <v>199</v>
      </c>
      <c r="H48" s="33" t="str">
        <f t="shared" si="8"/>
        <v>R-S*_Apt_LPG*</v>
      </c>
    </row>
    <row r="49" spans="1:8" ht="15" x14ac:dyDescent="0.25">
      <c r="A49" s="32" t="s">
        <v>206</v>
      </c>
      <c r="B49" s="32" t="str">
        <f>"R-SW*"&amp;F49&amp;"_"&amp;G49&amp;"*"</f>
        <v>R-SW*Apt_ELC*</v>
      </c>
      <c r="C49" s="32" t="str">
        <f>"RSDSH_"&amp;F49&amp;",RSDWH_"&amp;F61</f>
        <v>RSDSH_Apt,RSDWH_Att</v>
      </c>
      <c r="D49" s="32">
        <f>AVERAGE(D10,D85)</f>
        <v>2.0960831834076356E-2</v>
      </c>
      <c r="F49" s="32" t="s">
        <v>109</v>
      </c>
      <c r="G49" s="32" t="s">
        <v>83</v>
      </c>
      <c r="H49" s="32" t="str">
        <f>"R-S*_"&amp;F49&amp;"_"&amp;G49&amp;"*"</f>
        <v>R-S*_Apt_ELC*</v>
      </c>
    </row>
    <row r="50" spans="1:8" ht="15" x14ac:dyDescent="0.25">
      <c r="A50" s="33" t="s">
        <v>206</v>
      </c>
      <c r="B50" s="33" t="str">
        <f t="shared" ref="B50:B55" si="9">"R-SW*"&amp;F50&amp;"_"&amp;G50&amp;"*"</f>
        <v>R-SW*Apt_KER*</v>
      </c>
      <c r="C50" s="33" t="str">
        <f>"RSDSH_"&amp;F50&amp;",RSDWH_"&amp;F62</f>
        <v>RSDSH_Apt,RSDWH_Att</v>
      </c>
      <c r="D50" s="33">
        <f>AVERAGE(D11,D86)</f>
        <v>2.39860043810185E-2</v>
      </c>
      <c r="F50" s="33" t="s">
        <v>109</v>
      </c>
      <c r="G50" s="33" t="s">
        <v>200</v>
      </c>
      <c r="H50" s="33" t="str">
        <f t="shared" ref="H50" si="10">"R-S*_"&amp;F50&amp;"_"&amp;G50&amp;"*"</f>
        <v>R-S*_Apt_KER*</v>
      </c>
    </row>
    <row r="51" spans="1:8" ht="15" x14ac:dyDescent="0.25">
      <c r="A51" s="32" t="s">
        <v>206</v>
      </c>
      <c r="B51" s="32" t="str">
        <f t="shared" si="9"/>
        <v>R-SW*Apt_GAS*</v>
      </c>
      <c r="C51" s="32" t="str">
        <f>"RSDSH_"&amp;F51&amp;",RSDWH_"&amp;F63</f>
        <v>RSDSH_Apt,RSDWH_Att</v>
      </c>
      <c r="D51" s="32">
        <f>AVERAGE(D12,D87)</f>
        <v>9.4795012067416702E-3</v>
      </c>
      <c r="F51" s="32" t="s">
        <v>109</v>
      </c>
      <c r="G51" s="32" t="s">
        <v>201</v>
      </c>
      <c r="H51" s="32" t="str">
        <f>"R-S*_"&amp;F50&amp;"_"&amp;G51&amp;"*"</f>
        <v>R-S*_Apt_GAS*</v>
      </c>
    </row>
    <row r="52" spans="1:8" ht="15" x14ac:dyDescent="0.25">
      <c r="A52" s="33" t="s">
        <v>1</v>
      </c>
      <c r="B52" s="33" t="str">
        <f t="shared" si="9"/>
        <v>R-SW*Apt_PEA*</v>
      </c>
      <c r="C52" s="33" t="str">
        <f>"RSDSH_"&amp;F52&amp;",RSDWH_"&amp;F64</f>
        <v>RSDSH_Apt,RSDWH_Att</v>
      </c>
      <c r="D52" s="33">
        <f>AVERAGE(D13,D88)</f>
        <v>4.1723534142618396E-2</v>
      </c>
      <c r="F52" s="33" t="s">
        <v>109</v>
      </c>
      <c r="G52" s="33" t="s">
        <v>110</v>
      </c>
      <c r="H52" s="33" t="str">
        <f>"R-S*_"&amp;F52&amp;"_"&amp;G52&amp;"*"</f>
        <v>R-S*_Apt_PEA*</v>
      </c>
    </row>
    <row r="53" spans="1:8" ht="15" x14ac:dyDescent="0.25">
      <c r="A53" s="32" t="s">
        <v>1</v>
      </c>
      <c r="B53" s="32" t="str">
        <f t="shared" si="9"/>
        <v>R-SW*Apt_SMF*</v>
      </c>
      <c r="C53" s="32" t="str">
        <f>"RSDSH_"&amp;F53&amp;",RSDWH_"&amp;F65</f>
        <v>RSDSH_Apt,RSDWH_Att</v>
      </c>
      <c r="D53" s="32">
        <f>AVERAGE(D14,D89)</f>
        <v>3.9031062810540487E-2</v>
      </c>
      <c r="F53" s="32" t="s">
        <v>109</v>
      </c>
      <c r="G53" s="32" t="s">
        <v>111</v>
      </c>
      <c r="H53" s="32" t="str">
        <f>"R-S*_"&amp;F53&amp;"_"&amp;G53&amp;"*"</f>
        <v>R-S*_Apt_SMF*</v>
      </c>
    </row>
    <row r="54" spans="1:8" ht="15" x14ac:dyDescent="0.25">
      <c r="A54" s="33" t="s">
        <v>206</v>
      </c>
      <c r="B54" s="33" t="str">
        <f t="shared" si="9"/>
        <v>R-SW*Apt_WOO*</v>
      </c>
      <c r="C54" s="33" t="str">
        <f>"RSDSH_"&amp;F54&amp;",RSDWH_"&amp;F66</f>
        <v>RSDSH_Apt,RSDWH_Att</v>
      </c>
      <c r="D54" s="33">
        <f>AVERAGE(D15,D90)</f>
        <v>1.3703890127892181E-2</v>
      </c>
      <c r="F54" s="33" t="s">
        <v>109</v>
      </c>
      <c r="G54" s="33" t="s">
        <v>202</v>
      </c>
      <c r="H54" s="33" t="str">
        <f>"R-S*_"&amp;F54&amp;"_"&amp;G54&amp;"*"</f>
        <v>R-S*_Apt_WOO*</v>
      </c>
    </row>
    <row r="55" spans="1:8" ht="15" x14ac:dyDescent="0.25">
      <c r="A55" s="32" t="s">
        <v>206</v>
      </c>
      <c r="B55" s="32" t="str">
        <f t="shared" si="9"/>
        <v>R-SW*Apt_HET*</v>
      </c>
      <c r="C55" s="32" t="str">
        <f>"RSDSH_"&amp;F55&amp;",RSDWH_"&amp;F67</f>
        <v>RSDSH_Apt,RSDWH_Att</v>
      </c>
      <c r="D55" s="32">
        <f>AVERAGE(D16,D91)</f>
        <v>7.0869783672800491E-4</v>
      </c>
      <c r="F55" s="32" t="s">
        <v>109</v>
      </c>
      <c r="G55" s="32" t="s">
        <v>84</v>
      </c>
      <c r="H55" s="32" t="str">
        <f>"R-S*_"&amp;F55&amp;"_"&amp;G55&amp;"*"</f>
        <v>R-S*_Apt_HET*</v>
      </c>
    </row>
    <row r="56" spans="1:8" ht="15" x14ac:dyDescent="0.2">
      <c r="A56" s="29" t="s">
        <v>268</v>
      </c>
      <c r="B56" s="30"/>
      <c r="C56" s="30"/>
      <c r="D56" s="30"/>
      <c r="E56" s="30"/>
      <c r="F56" s="30"/>
      <c r="G56" s="30"/>
      <c r="H56" s="30"/>
    </row>
    <row r="57" spans="1:8" ht="15" x14ac:dyDescent="0.25">
      <c r="A57" s="32" t="s">
        <v>1</v>
      </c>
      <c r="B57" s="32" t="str">
        <f>"R-SW*"&amp;F57&amp;"_"&amp;G57&amp;"*"</f>
        <v>R-SW*Att_COA*</v>
      </c>
      <c r="C57" s="32" t="str">
        <f>"RSDSH_"&amp;F57&amp;",RSDWH_"&amp;F57</f>
        <v>RSDSH_Att,RSDWH_Att</v>
      </c>
      <c r="D57" s="32">
        <f>AVERAGE(D19,D95)</f>
        <v>0.1084642004308423</v>
      </c>
      <c r="F57" s="32" t="s">
        <v>105</v>
      </c>
      <c r="G57" s="32" t="s">
        <v>82</v>
      </c>
      <c r="H57" s="32" t="str">
        <f t="shared" ref="H57:H60" si="11">"R-S*_"&amp;F57&amp;"_"&amp;G57&amp;"*"</f>
        <v>R-S*_Att_COA*</v>
      </c>
    </row>
    <row r="58" spans="1:8" ht="15" x14ac:dyDescent="0.25">
      <c r="A58" s="33" t="s">
        <v>1</v>
      </c>
      <c r="B58" s="33" t="str">
        <f>"R-SW*"&amp;F58&amp;"_"&amp;G58&amp;"*"</f>
        <v>R-SW*Att_BDL*</v>
      </c>
      <c r="C58" s="33" t="str">
        <f t="shared" ref="C58:C67" si="12">"RSDSH_"&amp;F58&amp;",RSDWH_"&amp;F58</f>
        <v>RSDSH_Att,RSDWH_Att</v>
      </c>
      <c r="D58" s="33">
        <f>AVERAGE(D20,D96)</f>
        <v>1.4786839934739851E-2</v>
      </c>
      <c r="F58" s="33" t="s">
        <v>105</v>
      </c>
      <c r="G58" s="33" t="s">
        <v>198</v>
      </c>
      <c r="H58" s="33" t="str">
        <f t="shared" si="11"/>
        <v>R-S*_Att_BDL*</v>
      </c>
    </row>
    <row r="59" spans="1:8" ht="15" x14ac:dyDescent="0.25">
      <c r="A59" s="32" t="s">
        <v>1</v>
      </c>
      <c r="B59" s="32" t="str">
        <f>"R-SW*"&amp;F59&amp;"_"&amp;G59&amp;"*"</f>
        <v>R-SW*Att_ETH*</v>
      </c>
      <c r="C59" s="32" t="str">
        <f t="shared" si="12"/>
        <v>RSDSH_Att,RSDWH_Att</v>
      </c>
      <c r="D59" s="32">
        <f>AVERAGE(D21,D97)</f>
        <v>5.2990199999999998E-3</v>
      </c>
      <c r="F59" s="32" t="s">
        <v>105</v>
      </c>
      <c r="G59" s="32" t="s">
        <v>197</v>
      </c>
      <c r="H59" s="32" t="str">
        <f t="shared" si="11"/>
        <v>R-S*_Att_ETH*</v>
      </c>
    </row>
    <row r="60" spans="1:8" ht="15" x14ac:dyDescent="0.25">
      <c r="A60" s="33" t="s">
        <v>206</v>
      </c>
      <c r="B60" s="33" t="str">
        <f>"R-SW*"&amp;F60&amp;"_"&amp;G60&amp;"*"</f>
        <v>R-SW*Att_LPG*</v>
      </c>
      <c r="C60" s="33" t="str">
        <f t="shared" si="12"/>
        <v>RSDSH_Att,RSDWH_Att</v>
      </c>
      <c r="D60" s="33">
        <f>AVERAGE(D22,D98)</f>
        <v>2.3397171732945601E-2</v>
      </c>
      <c r="F60" s="33" t="s">
        <v>105</v>
      </c>
      <c r="G60" s="33" t="s">
        <v>199</v>
      </c>
      <c r="H60" s="33" t="str">
        <f t="shared" si="11"/>
        <v>R-S*_Att_LPG*</v>
      </c>
    </row>
    <row r="61" spans="1:8" ht="15" x14ac:dyDescent="0.25">
      <c r="A61" s="32" t="s">
        <v>206</v>
      </c>
      <c r="B61" s="32" t="str">
        <f>"R-SW*"&amp;F61&amp;"_"&amp;G61&amp;"*"</f>
        <v>R-SW*Att_ELC*</v>
      </c>
      <c r="C61" s="32" t="str">
        <f t="shared" si="12"/>
        <v>RSDSH_Att,RSDWH_Att</v>
      </c>
      <c r="D61" s="32">
        <f>AVERAGE(D23,D99)</f>
        <v>1.8790415525076425E-2</v>
      </c>
      <c r="F61" s="32" t="s">
        <v>105</v>
      </c>
      <c r="G61" s="32" t="s">
        <v>83</v>
      </c>
      <c r="H61" s="32" t="str">
        <f>"R-S*_"&amp;F61&amp;"_"&amp;G61&amp;"*"</f>
        <v>R-S*_Att_ELC*</v>
      </c>
    </row>
    <row r="62" spans="1:8" ht="15" x14ac:dyDescent="0.25">
      <c r="A62" s="33" t="s">
        <v>206</v>
      </c>
      <c r="B62" s="33" t="str">
        <f t="shared" ref="B62:B67" si="13">"R-SW*"&amp;F62&amp;"_"&amp;G62&amp;"*"</f>
        <v>R-SW*Att_KER*</v>
      </c>
      <c r="C62" s="33" t="str">
        <f t="shared" si="12"/>
        <v>RSDSH_Att,RSDWH_Att</v>
      </c>
      <c r="D62" s="33">
        <f>AVERAGE(D24,D100)</f>
        <v>1.967994481887405E-2</v>
      </c>
      <c r="F62" s="33" t="s">
        <v>105</v>
      </c>
      <c r="G62" s="33" t="s">
        <v>200</v>
      </c>
      <c r="H62" s="33" t="str">
        <f t="shared" ref="H62" si="14">"R-S*_"&amp;F62&amp;"_"&amp;G62&amp;"*"</f>
        <v>R-S*_Att_KER*</v>
      </c>
    </row>
    <row r="63" spans="1:8" ht="15" x14ac:dyDescent="0.25">
      <c r="A63" s="32" t="s">
        <v>206</v>
      </c>
      <c r="B63" s="32" t="str">
        <f t="shared" si="13"/>
        <v>R-SW*Att_GAS*</v>
      </c>
      <c r="C63" s="32" t="str">
        <f t="shared" si="12"/>
        <v>RSDSH_Att,RSDWH_Att</v>
      </c>
      <c r="D63" s="32">
        <f>AVERAGE(D25,D101)</f>
        <v>1.5651300362142566E-2</v>
      </c>
      <c r="F63" s="32" t="s">
        <v>105</v>
      </c>
      <c r="G63" s="32" t="s">
        <v>201</v>
      </c>
      <c r="H63" s="32" t="str">
        <f>"R-S*_"&amp;F62&amp;"_"&amp;G63&amp;"*"</f>
        <v>R-S*_Att_GAS*</v>
      </c>
    </row>
    <row r="64" spans="1:8" ht="15" x14ac:dyDescent="0.25">
      <c r="A64" s="33" t="s">
        <v>1</v>
      </c>
      <c r="B64" s="33" t="str">
        <f t="shared" si="13"/>
        <v>R-SW*Att_PEA*</v>
      </c>
      <c r="C64" s="33" t="str">
        <f t="shared" si="12"/>
        <v>RSDSH_Att,RSDWH_Att</v>
      </c>
      <c r="D64" s="33">
        <f>AVERAGE(D26,D102)</f>
        <v>2.7792560757827899E-2</v>
      </c>
      <c r="F64" s="33" t="s">
        <v>105</v>
      </c>
      <c r="G64" s="33" t="s">
        <v>110</v>
      </c>
      <c r="H64" s="33" t="str">
        <f>"R-S*_"&amp;F64&amp;"_"&amp;G64&amp;"*"</f>
        <v>R-S*_Att_PEA*</v>
      </c>
    </row>
    <row r="65" spans="1:8" ht="15" x14ac:dyDescent="0.25">
      <c r="A65" s="32" t="s">
        <v>1</v>
      </c>
      <c r="B65" s="32" t="str">
        <f t="shared" si="13"/>
        <v>R-SW*Att_SMF*</v>
      </c>
      <c r="C65" s="32" t="str">
        <f t="shared" si="12"/>
        <v>RSDSH_Att,RSDWH_Att</v>
      </c>
      <c r="D65" s="32">
        <f>AVERAGE(D27,D103)</f>
        <v>2.7875172020965074E-2</v>
      </c>
      <c r="F65" s="32" t="s">
        <v>105</v>
      </c>
      <c r="G65" s="32" t="s">
        <v>111</v>
      </c>
      <c r="H65" s="32" t="str">
        <f>"R-S*_"&amp;F65&amp;"_"&amp;G65&amp;"*"</f>
        <v>R-S*_Att_SMF*</v>
      </c>
    </row>
    <row r="66" spans="1:8" ht="15" x14ac:dyDescent="0.25">
      <c r="A66" s="33" t="s">
        <v>206</v>
      </c>
      <c r="B66" s="33" t="str">
        <f t="shared" si="13"/>
        <v>R-SW*Att_WOO*</v>
      </c>
      <c r="C66" s="33" t="str">
        <f t="shared" si="12"/>
        <v>RSDSH_Att,RSDWH_Att</v>
      </c>
      <c r="D66" s="33">
        <f>AVERAGE(D28,D104)</f>
        <v>4.29559017447428E-2</v>
      </c>
      <c r="F66" s="33" t="s">
        <v>105</v>
      </c>
      <c r="G66" s="33" t="s">
        <v>202</v>
      </c>
      <c r="H66" s="33" t="str">
        <f>"R-S*_"&amp;F66&amp;"_"&amp;G66&amp;"*"</f>
        <v>R-S*_Att_WOO*</v>
      </c>
    </row>
    <row r="67" spans="1:8" ht="15" x14ac:dyDescent="0.25">
      <c r="A67" s="32" t="s">
        <v>206</v>
      </c>
      <c r="B67" s="32" t="str">
        <f t="shared" si="13"/>
        <v>R-SW*Att_HET*</v>
      </c>
      <c r="C67" s="32" t="str">
        <f t="shared" si="12"/>
        <v>RSDSH_Att,RSDWH_Att</v>
      </c>
      <c r="D67" s="32">
        <f>AVERAGE(D29,D105)</f>
        <v>7.5978921044014113E-3</v>
      </c>
      <c r="F67" s="32" t="s">
        <v>105</v>
      </c>
      <c r="G67" s="32" t="s">
        <v>84</v>
      </c>
      <c r="H67" s="32" t="str">
        <f>"R-S*_"&amp;F67&amp;"_"&amp;G67&amp;"*"</f>
        <v>R-S*_Att_HET*</v>
      </c>
    </row>
    <row r="68" spans="1:8" ht="15" x14ac:dyDescent="0.2">
      <c r="A68" s="29" t="s">
        <v>267</v>
      </c>
      <c r="B68" s="30"/>
      <c r="C68" s="30"/>
      <c r="D68" s="30"/>
      <c r="E68" s="30"/>
      <c r="F68" s="30"/>
      <c r="G68" s="30"/>
      <c r="H68" s="30"/>
    </row>
    <row r="69" spans="1:8" ht="15" x14ac:dyDescent="0.25">
      <c r="A69" s="32" t="s">
        <v>1</v>
      </c>
      <c r="B69" s="32" t="str">
        <f>"R-SW*"&amp;F69&amp;"_"&amp;G69&amp;"*"</f>
        <v>R-SW*Det_COA*</v>
      </c>
      <c r="C69" s="32" t="str">
        <f>"RSDSH_"&amp;F69&amp;",RSDWH_"&amp;F69</f>
        <v>RSDSH_Det,RSDWH_Det</v>
      </c>
      <c r="D69" s="32">
        <f>AVERAGE(D32,D109)</f>
        <v>0.23279354972205615</v>
      </c>
      <c r="F69" s="32" t="s">
        <v>114</v>
      </c>
      <c r="G69" s="32" t="s">
        <v>82</v>
      </c>
      <c r="H69" s="32" t="str">
        <f t="shared" ref="H69:H73" si="15">"R-S*_"&amp;F69&amp;"_"&amp;G69&amp;"*"</f>
        <v>R-S*_Det_COA*</v>
      </c>
    </row>
    <row r="70" spans="1:8" ht="15" x14ac:dyDescent="0.25">
      <c r="A70" s="33" t="s">
        <v>1</v>
      </c>
      <c r="B70" s="33" t="str">
        <f>"R-SW*"&amp;F70&amp;"_"&amp;G70&amp;"*"</f>
        <v>R-SW*Det_BDL*</v>
      </c>
      <c r="C70" s="33" t="str">
        <f t="shared" ref="C70:C79" si="16">"RSDSH_"&amp;F70&amp;",RSDWH_"&amp;F70</f>
        <v>RSDSH_Det,RSDWH_Det</v>
      </c>
      <c r="D70" s="33">
        <f t="shared" ref="D70:D79" si="17">AVERAGE(D33,D110)</f>
        <v>5.3395200000000004E-3</v>
      </c>
      <c r="F70" s="33" t="s">
        <v>114</v>
      </c>
      <c r="G70" s="33" t="s">
        <v>198</v>
      </c>
      <c r="H70" s="33" t="str">
        <f t="shared" si="15"/>
        <v>R-S*_Det_BDL*</v>
      </c>
    </row>
    <row r="71" spans="1:8" ht="15" x14ac:dyDescent="0.25">
      <c r="A71" s="32" t="s">
        <v>1</v>
      </c>
      <c r="B71" s="32" t="str">
        <f>"R-SW*"&amp;F71&amp;"_"&amp;G71&amp;"*"</f>
        <v>R-SW*Det_ETH*</v>
      </c>
      <c r="C71" s="32" t="str">
        <f t="shared" si="16"/>
        <v>RSDSH_Det,RSDWH_Det</v>
      </c>
      <c r="D71" s="32">
        <f t="shared" si="17"/>
        <v>6.0482699999999997E-3</v>
      </c>
      <c r="F71" s="32" t="s">
        <v>114</v>
      </c>
      <c r="G71" s="32" t="s">
        <v>197</v>
      </c>
      <c r="H71" s="32" t="str">
        <f t="shared" si="15"/>
        <v>R-S*_Det_ETH*</v>
      </c>
    </row>
    <row r="72" spans="1:8" ht="15" x14ac:dyDescent="0.25">
      <c r="A72" s="33" t="s">
        <v>206</v>
      </c>
      <c r="B72" s="33" t="str">
        <f>"R-SW*"&amp;F72&amp;"_"&amp;G72&amp;"*"</f>
        <v>R-SW*Det_LPG*</v>
      </c>
      <c r="C72" s="33" t="str">
        <f t="shared" si="16"/>
        <v>RSDSH_Det,RSDWH_Det</v>
      </c>
      <c r="D72" s="33">
        <f t="shared" si="17"/>
        <v>4.21939695625516E-2</v>
      </c>
      <c r="F72" s="33" t="s">
        <v>114</v>
      </c>
      <c r="G72" s="33" t="s">
        <v>199</v>
      </c>
      <c r="H72" s="33" t="str">
        <f t="shared" si="15"/>
        <v>R-S*_Det_LPG*</v>
      </c>
    </row>
    <row r="73" spans="1:8" ht="15" x14ac:dyDescent="0.25">
      <c r="A73" s="32" t="s">
        <v>206</v>
      </c>
      <c r="B73" s="32" t="str">
        <f>"R-SW*"&amp;F73&amp;"_"&amp;G73&amp;"*"</f>
        <v>R-SW*Det_ELC*</v>
      </c>
      <c r="C73" s="32" t="str">
        <f t="shared" si="16"/>
        <v>RSDSH_Det,RSDWH_Det</v>
      </c>
      <c r="D73" s="32">
        <f t="shared" si="17"/>
        <v>2.7471447517498526E-2</v>
      </c>
      <c r="F73" s="32" t="s">
        <v>114</v>
      </c>
      <c r="G73" s="32" t="s">
        <v>83</v>
      </c>
      <c r="H73" s="32" t="str">
        <f t="shared" si="15"/>
        <v>R-S*_Det_ELC*</v>
      </c>
    </row>
    <row r="74" spans="1:8" ht="15" x14ac:dyDescent="0.25">
      <c r="A74" s="33" t="s">
        <v>206</v>
      </c>
      <c r="B74" s="33" t="str">
        <f t="shared" ref="B74:B79" si="18">"R-SW*"&amp;F74&amp;"_"&amp;G74&amp;"*"</f>
        <v>R-SW*Det_KER*</v>
      </c>
      <c r="C74" s="33" t="str">
        <f t="shared" si="16"/>
        <v>RSDSH_Det,RSDWH_Det</v>
      </c>
      <c r="D74" s="33">
        <f t="shared" si="17"/>
        <v>3.0079476421251198E-2</v>
      </c>
      <c r="F74" s="33" t="s">
        <v>114</v>
      </c>
      <c r="G74" s="33" t="s">
        <v>200</v>
      </c>
      <c r="H74" s="33" t="str">
        <f t="shared" ref="H74" si="19">"R-S*_"&amp;F74&amp;"_"&amp;G74&amp;"*"</f>
        <v>R-S*_Det_KER*</v>
      </c>
    </row>
    <row r="75" spans="1:8" ht="15" x14ac:dyDescent="0.25">
      <c r="A75" s="32" t="s">
        <v>206</v>
      </c>
      <c r="B75" s="32" t="str">
        <f t="shared" si="18"/>
        <v>R-SW*Det_GAS*</v>
      </c>
      <c r="C75" s="32" t="str">
        <f t="shared" si="16"/>
        <v>RSDSH_Det,RSDWH_Det</v>
      </c>
      <c r="D75" s="32">
        <f t="shared" si="17"/>
        <v>2.4447220258868901E-2</v>
      </c>
      <c r="F75" s="32" t="s">
        <v>114</v>
      </c>
      <c r="G75" s="32" t="s">
        <v>201</v>
      </c>
      <c r="H75" s="32" t="str">
        <f>"R-S*_"&amp;F74&amp;"_"&amp;G75&amp;"*"</f>
        <v>R-S*_Det_GAS*</v>
      </c>
    </row>
    <row r="76" spans="1:8" ht="15" x14ac:dyDescent="0.25">
      <c r="A76" s="33" t="s">
        <v>1</v>
      </c>
      <c r="B76" s="33" t="str">
        <f t="shared" si="18"/>
        <v>R-SW*Det_PEA*</v>
      </c>
      <c r="C76" s="33" t="str">
        <f t="shared" si="16"/>
        <v>RSDSH_Det,RSDWH_Det</v>
      </c>
      <c r="D76" s="33">
        <f t="shared" si="17"/>
        <v>5.3748566432205346E-2</v>
      </c>
      <c r="F76" s="33" t="s">
        <v>114</v>
      </c>
      <c r="G76" s="33" t="s">
        <v>110</v>
      </c>
      <c r="H76" s="33" t="str">
        <f>"R-S*_"&amp;F76&amp;"_"&amp;G76&amp;"*"</f>
        <v>R-S*_Det_PEA*</v>
      </c>
    </row>
    <row r="77" spans="1:8" ht="15" x14ac:dyDescent="0.25">
      <c r="A77" s="32" t="s">
        <v>1</v>
      </c>
      <c r="B77" s="32" t="str">
        <f t="shared" si="18"/>
        <v>R-SW*Det_SMF*</v>
      </c>
      <c r="C77" s="32" t="str">
        <f t="shared" si="16"/>
        <v>RSDSH_Det,RSDWH_Det</v>
      </c>
      <c r="D77" s="32">
        <f t="shared" si="17"/>
        <v>7.0548609083681102E-2</v>
      </c>
      <c r="F77" s="32" t="s">
        <v>114</v>
      </c>
      <c r="G77" s="32" t="s">
        <v>111</v>
      </c>
      <c r="H77" s="32" t="str">
        <f>"R-S*_"&amp;F77&amp;"_"&amp;G77&amp;"*"</f>
        <v>R-S*_Det_SMF*</v>
      </c>
    </row>
    <row r="78" spans="1:8" ht="15" x14ac:dyDescent="0.25">
      <c r="A78" s="33" t="s">
        <v>206</v>
      </c>
      <c r="B78" s="33" t="str">
        <f t="shared" si="18"/>
        <v>R-SW*Det_WOO*</v>
      </c>
      <c r="C78" s="33" t="str">
        <f t="shared" si="16"/>
        <v>RSDSH_Det,RSDWH_Det</v>
      </c>
      <c r="D78" s="33">
        <f t="shared" si="17"/>
        <v>5.2867897077308545E-2</v>
      </c>
      <c r="F78" s="33" t="s">
        <v>114</v>
      </c>
      <c r="G78" s="33" t="s">
        <v>202</v>
      </c>
      <c r="H78" s="33" t="str">
        <f>"R-S*_"&amp;F78&amp;"_"&amp;G78&amp;"*"</f>
        <v>R-S*_Det_WOO*</v>
      </c>
    </row>
    <row r="79" spans="1:8" ht="15" x14ac:dyDescent="0.25">
      <c r="A79" s="32" t="s">
        <v>206</v>
      </c>
      <c r="B79" s="32" t="str">
        <f t="shared" si="18"/>
        <v>R-SW*Det_HET*</v>
      </c>
      <c r="C79" s="32" t="str">
        <f t="shared" si="16"/>
        <v>RSDSH_Det,RSDWH_Det</v>
      </c>
      <c r="D79" s="32">
        <f t="shared" si="17"/>
        <v>9.5642043609248301E-2</v>
      </c>
      <c r="F79" s="32" t="s">
        <v>114</v>
      </c>
      <c r="G79" s="32" t="s">
        <v>84</v>
      </c>
      <c r="H79" s="32" t="str">
        <f>"R-S*_"&amp;F79&amp;"_"&amp;G79&amp;"*"</f>
        <v>R-S*_Det_HET*</v>
      </c>
    </row>
    <row r="80" spans="1:8" ht="15" x14ac:dyDescent="0.2">
      <c r="A80" s="29" t="s">
        <v>115</v>
      </c>
      <c r="B80" s="30"/>
      <c r="C80" s="30"/>
      <c r="D80" s="31"/>
      <c r="F80" s="30"/>
      <c r="G80" s="30"/>
      <c r="H80" s="30"/>
    </row>
    <row r="81" spans="1:8" ht="15" x14ac:dyDescent="0.25">
      <c r="A81" s="32" t="s">
        <v>1</v>
      </c>
      <c r="B81" s="32" t="str">
        <f t="shared" ref="B81:B92" si="20">"R-WH_"&amp;F81&amp;"_"&amp;G81&amp;"*"</f>
        <v>R-WH_Apt_COA*</v>
      </c>
      <c r="C81" s="32"/>
      <c r="D81" s="32">
        <f>AVERAGEIFS('BY-RSD-WH_AF'!$L$2:$L$100,'BY-RSD-WH_AF'!$C$2:$C$100,H81,'BY-RSD-WH_AF'!$A$2:$A$100,"BASE")</f>
        <v>4.2815604314722699E-2</v>
      </c>
      <c r="F81" s="32" t="s">
        <v>109</v>
      </c>
      <c r="G81" s="32" t="s">
        <v>82</v>
      </c>
      <c r="H81" s="32" t="str">
        <f t="shared" ref="H81:H86" si="21">"R-WH_"&amp;F81&amp;"_"&amp;G81&amp;"*"</f>
        <v>R-WH_Apt_COA*</v>
      </c>
    </row>
    <row r="82" spans="1:8" ht="15" x14ac:dyDescent="0.25">
      <c r="A82" s="33" t="s">
        <v>1</v>
      </c>
      <c r="B82" s="33" t="str">
        <f t="shared" si="20"/>
        <v>R-WH_Apt_BDL*</v>
      </c>
      <c r="C82" s="33"/>
      <c r="D82" s="33">
        <f>AVERAGEIFS('BY-RSD-WH_AF'!$L$2:$L$100,'BY-RSD-WH_AF'!$C$2:$C$100,H82,'BY-RSD-WH_AF'!$A$2:$A$100,"BASE")</f>
        <v>7.1004600000000003E-3</v>
      </c>
      <c r="F82" s="33" t="s">
        <v>109</v>
      </c>
      <c r="G82" s="33" t="s">
        <v>198</v>
      </c>
      <c r="H82" s="33" t="str">
        <f t="shared" si="21"/>
        <v>R-WH_Apt_BDL*</v>
      </c>
    </row>
    <row r="83" spans="1:8" ht="15" x14ac:dyDescent="0.25">
      <c r="A83" s="32" t="s">
        <v>1</v>
      </c>
      <c r="B83" s="32" t="str">
        <f t="shared" si="20"/>
        <v>R-WH_Apt_ETH*</v>
      </c>
      <c r="C83" s="32"/>
      <c r="D83" s="32">
        <f>AVERAGEIFS('BY-RSD-WH_AF'!$L$2:$L$100,'BY-RSD-WH_AF'!$C$2:$C$100,H83,'BY-RSD-WH_AF'!$A$2:$A$100,"BASE")</f>
        <v>8.5546800000000003E-3</v>
      </c>
      <c r="F83" s="32" t="s">
        <v>109</v>
      </c>
      <c r="G83" s="32" t="s">
        <v>197</v>
      </c>
      <c r="H83" s="32" t="str">
        <f t="shared" si="21"/>
        <v>R-WH_Apt_ETH*</v>
      </c>
    </row>
    <row r="84" spans="1:8" ht="15" x14ac:dyDescent="0.25">
      <c r="A84" s="33" t="s">
        <v>1</v>
      </c>
      <c r="B84" s="33" t="str">
        <f t="shared" si="20"/>
        <v>R-WH_Apt_LPG*</v>
      </c>
      <c r="C84" s="33"/>
      <c r="D84" s="33">
        <f>AVERAGEIFS('BY-RSD-WH_AF'!$L$2:$L$100,'BY-RSD-WH_AF'!$C$2:$C$100,H84,'BY-RSD-WH_AF'!$A$2:$A$100,"BASE")</f>
        <v>1.25372293333067E-2</v>
      </c>
      <c r="F84" s="33" t="s">
        <v>109</v>
      </c>
      <c r="G84" s="33" t="s">
        <v>199</v>
      </c>
      <c r="H84" s="33" t="str">
        <f t="shared" si="21"/>
        <v>R-WH_Apt_LPG*</v>
      </c>
    </row>
    <row r="85" spans="1:8" ht="15" x14ac:dyDescent="0.25">
      <c r="A85" s="32" t="s">
        <v>262</v>
      </c>
      <c r="B85" s="32" t="str">
        <f t="shared" si="20"/>
        <v>R-WH_Apt_ELC*</v>
      </c>
      <c r="C85" s="32"/>
      <c r="D85" s="32">
        <f>AVERAGEIFS('BY-RSD-WH_AF'!$L$2:$L$100,'BY-RSD-WH_AF'!$C$2:$C$100,H85,'BY-RSD-WH_AF'!$A$2:$A$100,"BASE")</f>
        <v>2.2735699655164615E-2</v>
      </c>
      <c r="F85" s="32" t="s">
        <v>109</v>
      </c>
      <c r="G85" s="32" t="s">
        <v>83</v>
      </c>
      <c r="H85" s="32" t="str">
        <f>B85</f>
        <v>R-WH_Apt_ELC*</v>
      </c>
    </row>
    <row r="86" spans="1:8" ht="15" x14ac:dyDescent="0.25">
      <c r="A86" s="33" t="s">
        <v>1</v>
      </c>
      <c r="B86" s="33" t="str">
        <f t="shared" si="20"/>
        <v>R-WH_Apt_KER*</v>
      </c>
      <c r="C86" s="33"/>
      <c r="D86" s="33">
        <f>AVERAGEIFS('BY-RSD-WH_AF'!$L$2:$L$100,'BY-RSD-WH_AF'!$C$2:$C$100,H86,'BY-RSD-WH_AF'!$A$2:$A$100,"BASE")</f>
        <v>1.0612182530373E-2</v>
      </c>
      <c r="F86" s="33" t="s">
        <v>109</v>
      </c>
      <c r="G86" s="33" t="s">
        <v>200</v>
      </c>
      <c r="H86" s="33" t="str">
        <f t="shared" si="21"/>
        <v>R-WH_Apt_KER*</v>
      </c>
    </row>
    <row r="87" spans="1:8" ht="15" x14ac:dyDescent="0.25">
      <c r="A87" s="32" t="s">
        <v>1</v>
      </c>
      <c r="B87" s="32" t="str">
        <f t="shared" si="20"/>
        <v>R-WH_Apt_GAS*</v>
      </c>
      <c r="C87" s="32"/>
      <c r="D87" s="32">
        <f>AVERAGEIFS('BY-RSD-WH_AF'!$L$2:$L$100,'BY-RSD-WH_AF'!$C$2:$C$100,H87,'BY-RSD-WH_AF'!$A$2:$A$100,"BASE")</f>
        <v>7.0999155767537403E-3</v>
      </c>
      <c r="F87" s="32" t="s">
        <v>109</v>
      </c>
      <c r="G87" s="32" t="s">
        <v>201</v>
      </c>
      <c r="H87" s="32" t="str">
        <f>"R-WH_"&amp;F86&amp;"_"&amp;G87&amp;"*"</f>
        <v>R-WH_Apt_GAS*</v>
      </c>
    </row>
    <row r="88" spans="1:8" ht="15" x14ac:dyDescent="0.25">
      <c r="A88" s="33" t="s">
        <v>1</v>
      </c>
      <c r="B88" s="33" t="str">
        <f t="shared" si="20"/>
        <v>R-WH_Apt_PEA*</v>
      </c>
      <c r="C88" s="33"/>
      <c r="D88" s="33">
        <f>AVERAGEIFS('BY-RSD-WH_AF'!$L$2:$L$100,'BY-RSD-WH_AF'!$C$2:$C$100,H88,'BY-RSD-WH_AF'!$A$2:$A$100,"BASE")</f>
        <v>8.5740576923076899E-3</v>
      </c>
      <c r="F88" s="33" t="s">
        <v>109</v>
      </c>
      <c r="G88" s="33" t="s">
        <v>110</v>
      </c>
      <c r="H88" s="33" t="str">
        <f t="shared" ref="H88:H93" si="22">"R-WH_"&amp;F88&amp;"_"&amp;G88&amp;"*"</f>
        <v>R-WH_Apt_PEA*</v>
      </c>
    </row>
    <row r="89" spans="1:8" ht="15" x14ac:dyDescent="0.25">
      <c r="A89" s="32" t="s">
        <v>1</v>
      </c>
      <c r="B89" s="32" t="str">
        <f t="shared" si="20"/>
        <v>R-WH_Apt_SMF*</v>
      </c>
      <c r="C89" s="32"/>
      <c r="D89" s="32">
        <f>AVERAGEIFS('BY-RSD-WH_AF'!$L$2:$L$100,'BY-RSD-WH_AF'!$C$2:$C$100,H89,'BY-RSD-WH_AF'!$A$2:$A$100,"BASE")</f>
        <v>8.5332927933924694E-3</v>
      </c>
      <c r="F89" s="32" t="s">
        <v>109</v>
      </c>
      <c r="G89" s="32" t="s">
        <v>111</v>
      </c>
      <c r="H89" s="32" t="str">
        <f t="shared" si="22"/>
        <v>R-WH_Apt_SMF*</v>
      </c>
    </row>
    <row r="90" spans="1:8" ht="15" x14ac:dyDescent="0.25">
      <c r="A90" s="33" t="s">
        <v>1</v>
      </c>
      <c r="B90" s="33" t="str">
        <f t="shared" si="20"/>
        <v>R-WH_Apt_WOO*</v>
      </c>
      <c r="C90" s="33"/>
      <c r="D90" s="33">
        <f>AVERAGEIFS('BY-RSD-WH_AF'!$L$2:$L$100,'BY-RSD-WH_AF'!$C$2:$C$100,H90,'BY-RSD-WH_AF'!$A$2:$A$100,"BASE")</f>
        <v>9.7598754499754609E-3</v>
      </c>
      <c r="F90" s="33" t="s">
        <v>109</v>
      </c>
      <c r="G90" s="33" t="s">
        <v>202</v>
      </c>
      <c r="H90" s="33" t="str">
        <f t="shared" si="22"/>
        <v>R-WH_Apt_WOO*</v>
      </c>
    </row>
    <row r="91" spans="1:8" ht="15" x14ac:dyDescent="0.25">
      <c r="A91" s="32" t="s">
        <v>1</v>
      </c>
      <c r="B91" s="32" t="str">
        <f t="shared" si="20"/>
        <v>R-WH_Apt_HET*</v>
      </c>
      <c r="C91" s="32"/>
      <c r="D91" s="32">
        <f>AVERAGEIFS('BY-RSD-WH_AF'!$L$2:$L$100,'BY-RSD-WH_AF'!$C$2:$C$100,H91,'BY-RSD-WH_AF'!$A$2:$A$100,"BASE")</f>
        <v>3.0627633026508998E-4</v>
      </c>
      <c r="F91" s="32" t="s">
        <v>109</v>
      </c>
      <c r="G91" s="32" t="s">
        <v>84</v>
      </c>
      <c r="H91" s="32" t="str">
        <f t="shared" si="22"/>
        <v>R-WH_Apt_HET*</v>
      </c>
    </row>
    <row r="92" spans="1:8" ht="15" x14ac:dyDescent="0.25">
      <c r="A92" s="33" t="s">
        <v>1</v>
      </c>
      <c r="B92" s="33" t="str">
        <f t="shared" si="20"/>
        <v>R-WH_Apt_GEO*</v>
      </c>
      <c r="C92" s="33"/>
      <c r="D92" s="33" t="e">
        <f>AVERAGEIFS('BY-RSD-WH_AF'!$L$2:$L$100,'BY-RSD-WH_AF'!$C$2:$C$100,H92,'BY-RSD-WH_AF'!$A$2:$A$100,"BASE")</f>
        <v>#DIV/0!</v>
      </c>
      <c r="F92" s="33" t="s">
        <v>109</v>
      </c>
      <c r="G92" s="33" t="s">
        <v>203</v>
      </c>
      <c r="H92" s="33" t="str">
        <f t="shared" si="22"/>
        <v>R-WH_Apt_GEO*</v>
      </c>
    </row>
    <row r="93" spans="1:8" ht="15" x14ac:dyDescent="0.25">
      <c r="A93" s="32" t="s">
        <v>262</v>
      </c>
      <c r="B93" s="32" t="str">
        <f>"R-WH_"&amp;F93&amp;"_"&amp;G93&amp;"*"</f>
        <v>R-WH_Apt_SOL*</v>
      </c>
      <c r="C93" s="32"/>
      <c r="D93" s="32">
        <f>AVERAGEIFS('BY-RSD-WH_AF'!$L$2:$L$100,'BY-RSD-WH_AF'!$C$2:$C$100,H93,'BY-RSD-WH_AF'!$A$2:$A$100,"BASE")</f>
        <v>8.6298729994523198E-3</v>
      </c>
      <c r="F93" s="32" t="s">
        <v>109</v>
      </c>
      <c r="G93" s="32" t="s">
        <v>249</v>
      </c>
      <c r="H93" s="32" t="str">
        <f t="shared" si="22"/>
        <v>R-WH_Apt_SOL*</v>
      </c>
    </row>
    <row r="94" spans="1:8" ht="15" x14ac:dyDescent="0.2">
      <c r="A94" s="29" t="s">
        <v>116</v>
      </c>
      <c r="B94" s="30"/>
      <c r="C94" s="30"/>
      <c r="D94" s="30"/>
      <c r="E94" s="30"/>
      <c r="F94" s="30"/>
      <c r="G94" s="30"/>
      <c r="H94" s="30"/>
    </row>
    <row r="95" spans="1:8" ht="15" x14ac:dyDescent="0.25">
      <c r="A95" s="32" t="s">
        <v>1</v>
      </c>
      <c r="B95" s="32" t="str">
        <f t="shared" ref="B95:B106" si="23">"R-WH_"&amp;F95&amp;"_"&amp;G95&amp;"*"</f>
        <v>R-WH_Att_COA*</v>
      </c>
      <c r="C95" s="32"/>
      <c r="D95" s="32">
        <f>AVERAGEIFS('BY-RSD-WH_AF'!$L$2:$L$100,'BY-RSD-WH_AF'!$C$2:$C$100,H95,'BY-RSD-WH_AF'!$A$2:$A$100,"BASE")</f>
        <v>1.6455462342683601E-2</v>
      </c>
      <c r="F95" s="32" t="s">
        <v>105</v>
      </c>
      <c r="G95" s="32" t="s">
        <v>82</v>
      </c>
      <c r="H95" s="32" t="str">
        <f t="shared" ref="H95:H100" si="24">"R-WH_"&amp;F95&amp;"_"&amp;G95&amp;"*"</f>
        <v>R-WH_Att_COA*</v>
      </c>
    </row>
    <row r="96" spans="1:8" ht="15" x14ac:dyDescent="0.25">
      <c r="A96" s="33" t="s">
        <v>1</v>
      </c>
      <c r="B96" s="33" t="str">
        <f t="shared" si="23"/>
        <v>R-WH_Att_BDL*</v>
      </c>
      <c r="C96" s="33"/>
      <c r="D96" s="33">
        <f>AVERAGEIFS('BY-RSD-WH_AF'!$L$2:$L$100,'BY-RSD-WH_AF'!$C$2:$C$100,H96,'BY-RSD-WH_AF'!$A$2:$A$100,"BASE")</f>
        <v>1.40208E-2</v>
      </c>
      <c r="F96" s="33" t="s">
        <v>105</v>
      </c>
      <c r="G96" s="33" t="s">
        <v>198</v>
      </c>
      <c r="H96" s="33" t="str">
        <f t="shared" si="24"/>
        <v>R-WH_Att_BDL*</v>
      </c>
    </row>
    <row r="97" spans="1:8" ht="15" x14ac:dyDescent="0.25">
      <c r="A97" s="32" t="s">
        <v>1</v>
      </c>
      <c r="B97" s="32" t="str">
        <f t="shared" si="23"/>
        <v>R-WH_Att_ETH*</v>
      </c>
      <c r="C97" s="32"/>
      <c r="D97" s="32">
        <f>AVERAGEIFS('BY-RSD-WH_AF'!$L$2:$L$100,'BY-RSD-WH_AF'!$C$2:$C$100,H97,'BY-RSD-WH_AF'!$A$2:$A$100,"BASE")</f>
        <v>1.059804E-2</v>
      </c>
      <c r="F97" s="32" t="s">
        <v>105</v>
      </c>
      <c r="G97" s="32" t="s">
        <v>197</v>
      </c>
      <c r="H97" s="32" t="str">
        <f t="shared" si="24"/>
        <v>R-WH_Att_ETH*</v>
      </c>
    </row>
    <row r="98" spans="1:8" ht="15" x14ac:dyDescent="0.25">
      <c r="A98" s="33" t="s">
        <v>1</v>
      </c>
      <c r="B98" s="33" t="str">
        <f t="shared" si="23"/>
        <v>R-WH_Att_LPG*</v>
      </c>
      <c r="C98" s="33"/>
      <c r="D98" s="33">
        <f>AVERAGEIFS('BY-RSD-WH_AF'!$L$2:$L$100,'BY-RSD-WH_AF'!$C$2:$C$100,H98,'BY-RSD-WH_AF'!$A$2:$A$100,"BASE")</f>
        <v>1.5857470577174002E-2</v>
      </c>
      <c r="F98" s="33" t="s">
        <v>105</v>
      </c>
      <c r="G98" s="33" t="s">
        <v>199</v>
      </c>
      <c r="H98" s="33" t="str">
        <f t="shared" si="24"/>
        <v>R-WH_Att_LPG*</v>
      </c>
    </row>
    <row r="99" spans="1:8" ht="15" x14ac:dyDescent="0.25">
      <c r="A99" s="32" t="s">
        <v>262</v>
      </c>
      <c r="B99" s="32" t="str">
        <f t="shared" si="23"/>
        <v>R-WH_Att_ELC*</v>
      </c>
      <c r="C99" s="32"/>
      <c r="D99" s="32">
        <f>AVERAGEIFS('BY-RSD-WH_AF'!$L$2:$L$100,'BY-RSD-WH_AF'!$C$2:$C$100,H99,'BY-RSD-WH_AF'!$A$2:$A$100,"BASE")</f>
        <v>1.29275684703049E-2</v>
      </c>
      <c r="F99" s="32" t="s">
        <v>105</v>
      </c>
      <c r="G99" s="32" t="s">
        <v>83</v>
      </c>
      <c r="H99" s="32" t="str">
        <f>"R-WH_"&amp;F99&amp;"_"&amp;G99&amp;"*X0"</f>
        <v>R-WH_Att_ELC*X0</v>
      </c>
    </row>
    <row r="100" spans="1:8" ht="15" x14ac:dyDescent="0.25">
      <c r="A100" s="33" t="s">
        <v>1</v>
      </c>
      <c r="B100" s="33" t="str">
        <f t="shared" si="23"/>
        <v>R-WH_Att_KER*</v>
      </c>
      <c r="C100" s="33"/>
      <c r="D100" s="33">
        <f>AVERAGEIFS('BY-RSD-WH_AF'!$L$2:$L$100,'BY-RSD-WH_AF'!$C$2:$C$100,H100,'BY-RSD-WH_AF'!$A$2:$A$100,"BASE")</f>
        <v>1.0991128214065201E-2</v>
      </c>
      <c r="F100" s="33" t="s">
        <v>105</v>
      </c>
      <c r="G100" s="33" t="s">
        <v>200</v>
      </c>
      <c r="H100" s="33" t="str">
        <f t="shared" si="24"/>
        <v>R-WH_Att_KER*</v>
      </c>
    </row>
    <row r="101" spans="1:8" ht="15" x14ac:dyDescent="0.25">
      <c r="A101" s="32" t="s">
        <v>1</v>
      </c>
      <c r="B101" s="32" t="str">
        <f t="shared" si="23"/>
        <v>R-WH_Att_GAS*</v>
      </c>
      <c r="C101" s="32"/>
      <c r="D101" s="32">
        <f>AVERAGEIFS('BY-RSD-WH_AF'!$L$2:$L$100,'BY-RSD-WH_AF'!$C$2:$C$100,H101,'BY-RSD-WH_AF'!$A$2:$A$100,"BASE")</f>
        <v>9.2067094002643308E-3</v>
      </c>
      <c r="F101" s="32" t="s">
        <v>105</v>
      </c>
      <c r="G101" s="32" t="s">
        <v>201</v>
      </c>
      <c r="H101" s="32" t="str">
        <f>"R-WH_"&amp;F100&amp;"_"&amp;G101&amp;"*"</f>
        <v>R-WH_Att_GAS*</v>
      </c>
    </row>
    <row r="102" spans="1:8" ht="15" x14ac:dyDescent="0.25">
      <c r="A102" s="33" t="s">
        <v>1</v>
      </c>
      <c r="B102" s="33" t="str">
        <f t="shared" si="23"/>
        <v>R-WH_Att_PEA*</v>
      </c>
      <c r="C102" s="33"/>
      <c r="D102" s="33">
        <f>AVERAGEIFS('BY-RSD-WH_AF'!$L$2:$L$100,'BY-RSD-WH_AF'!$C$2:$C$100,H102,'BY-RSD-WH_AF'!$A$2:$A$100,"BASE")</f>
        <v>1.08711386313101E-2</v>
      </c>
      <c r="F102" s="33" t="s">
        <v>105</v>
      </c>
      <c r="G102" s="33" t="s">
        <v>110</v>
      </c>
      <c r="H102" s="33" t="str">
        <f t="shared" ref="H102:H107" si="25">"R-WH_"&amp;F102&amp;"_"&amp;G102&amp;"*"</f>
        <v>R-WH_Att_PEA*</v>
      </c>
    </row>
    <row r="103" spans="1:8" ht="15" x14ac:dyDescent="0.25">
      <c r="A103" s="32" t="s">
        <v>1</v>
      </c>
      <c r="B103" s="32" t="str">
        <f t="shared" si="23"/>
        <v>R-WH_Att_SMF*</v>
      </c>
      <c r="C103" s="32"/>
      <c r="D103" s="32">
        <f>AVERAGEIFS('BY-RSD-WH_AF'!$L$2:$L$100,'BY-RSD-WH_AF'!$C$2:$C$100,H103,'BY-RSD-WH_AF'!$A$2:$A$100,"BASE")</f>
        <v>9.3095279184719493E-3</v>
      </c>
      <c r="F103" s="32" t="s">
        <v>105</v>
      </c>
      <c r="G103" s="32" t="s">
        <v>111</v>
      </c>
      <c r="H103" s="32" t="str">
        <f t="shared" si="25"/>
        <v>R-WH_Att_SMF*</v>
      </c>
    </row>
    <row r="104" spans="1:8" ht="15" x14ac:dyDescent="0.25">
      <c r="A104" s="33" t="s">
        <v>1</v>
      </c>
      <c r="B104" s="33" t="str">
        <f t="shared" si="23"/>
        <v>R-WH_Att_WOO*</v>
      </c>
      <c r="C104" s="33"/>
      <c r="D104" s="33">
        <f>AVERAGEIFS('BY-RSD-WH_AF'!$L$2:$L$100,'BY-RSD-WH_AF'!$C$2:$C$100,H104,'BY-RSD-WH_AF'!$A$2:$A$100,"BASE")</f>
        <v>1.0844937056477299E-2</v>
      </c>
      <c r="F104" s="33" t="s">
        <v>105</v>
      </c>
      <c r="G104" s="33" t="s">
        <v>202</v>
      </c>
      <c r="H104" s="33" t="str">
        <f t="shared" si="25"/>
        <v>R-WH_Att_WOO*</v>
      </c>
    </row>
    <row r="105" spans="1:8" ht="15" x14ac:dyDescent="0.25">
      <c r="A105" s="32" t="s">
        <v>1</v>
      </c>
      <c r="B105" s="32" t="str">
        <f t="shared" si="23"/>
        <v>R-WH_Att_HET*</v>
      </c>
      <c r="C105" s="32"/>
      <c r="D105" s="32">
        <f>AVERAGEIFS('BY-RSD-WH_AF'!$L$2:$L$100,'BY-RSD-WH_AF'!$C$2:$C$100,H105,'BY-RSD-WH_AF'!$A$2:$A$100,"BASE")</f>
        <v>7.6939300464232304E-4</v>
      </c>
      <c r="F105" s="32" t="s">
        <v>105</v>
      </c>
      <c r="G105" s="32" t="s">
        <v>84</v>
      </c>
      <c r="H105" s="32" t="str">
        <f t="shared" si="25"/>
        <v>R-WH_Att_HET*</v>
      </c>
    </row>
    <row r="106" spans="1:8" ht="15" x14ac:dyDescent="0.25">
      <c r="A106" s="33" t="s">
        <v>1</v>
      </c>
      <c r="B106" s="33" t="str">
        <f t="shared" si="23"/>
        <v>R-WH_Att_GEO*</v>
      </c>
      <c r="C106" s="33"/>
      <c r="D106" s="33" t="e">
        <f>AVERAGEIFS('BY-RSD-WH_AF'!$L$2:$L$100,'BY-RSD-WH_AF'!$C$2:$C$100,H106,'BY-RSD-WH_AF'!$A$2:$A$100,"BASE")</f>
        <v>#DIV/0!</v>
      </c>
      <c r="F106" s="33" t="s">
        <v>105</v>
      </c>
      <c r="G106" s="33" t="s">
        <v>203</v>
      </c>
      <c r="H106" s="33" t="str">
        <f t="shared" si="25"/>
        <v>R-WH_Att_GEO*</v>
      </c>
    </row>
    <row r="107" spans="1:8" ht="15" x14ac:dyDescent="0.25">
      <c r="A107" s="32" t="s">
        <v>262</v>
      </c>
      <c r="B107" s="32" t="str">
        <f>"R-WH_"&amp;F107&amp;"_"&amp;G107&amp;"*"</f>
        <v>R-WH_Att_SOL*</v>
      </c>
      <c r="C107" s="32"/>
      <c r="D107" s="32">
        <f>AVERAGEIFS('BY-RSD-WH_AF'!$L$2:$L$100,'BY-RSD-WH_AF'!$C$2:$C$100,H107,'BY-RSD-WH_AF'!$A$2:$A$100,"BASE")</f>
        <v>3.4409606285151599E-2</v>
      </c>
      <c r="F107" s="32" t="s">
        <v>105</v>
      </c>
      <c r="G107" s="32" t="s">
        <v>249</v>
      </c>
      <c r="H107" s="32" t="str">
        <f t="shared" si="25"/>
        <v>R-WH_Att_SOL*</v>
      </c>
    </row>
    <row r="108" spans="1:8" ht="15" x14ac:dyDescent="0.2">
      <c r="A108" s="29" t="s">
        <v>117</v>
      </c>
      <c r="B108" s="30"/>
      <c r="C108" s="30"/>
      <c r="D108" s="30"/>
      <c r="E108" s="30"/>
      <c r="F108" s="30"/>
      <c r="G108" s="30"/>
      <c r="H108" s="30"/>
    </row>
    <row r="109" spans="1:8" ht="15" x14ac:dyDescent="0.25">
      <c r="A109" s="32" t="s">
        <v>1</v>
      </c>
      <c r="B109" s="32" t="str">
        <f t="shared" ref="B109:B120" si="26">"R-WH_"&amp;F109&amp;"_"&amp;G109&amp;"*"</f>
        <v>R-WH_Det_COA*</v>
      </c>
      <c r="C109" s="32"/>
      <c r="D109" s="32">
        <f>AVERAGEIFS('BY-RSD-WH_AF'!$L$2:$L$100,'BY-RSD-WH_AF'!$C$2:$C$100,H109,'BY-RSD-WH_AF'!$A$2:$A$100,"BASE")</f>
        <v>1.82955006878423E-2</v>
      </c>
      <c r="F109" s="32" t="s">
        <v>114</v>
      </c>
      <c r="G109" s="32" t="s">
        <v>82</v>
      </c>
      <c r="H109" s="32" t="str">
        <f t="shared" ref="H109:H114" si="27">"R-WH_"&amp;F109&amp;"_"&amp;G109&amp;"*"</f>
        <v>R-WH_Det_COA*</v>
      </c>
    </row>
    <row r="110" spans="1:8" ht="15" x14ac:dyDescent="0.25">
      <c r="A110" s="33" t="s">
        <v>1</v>
      </c>
      <c r="B110" s="33" t="str">
        <f t="shared" si="26"/>
        <v>R-WH_Det_BDL*</v>
      </c>
      <c r="C110" s="33"/>
      <c r="D110" s="33">
        <f>AVERAGEIFS('BY-RSD-WH_AF'!$L$2:$L$100,'BY-RSD-WH_AF'!$C$2:$C$100,H110,'BY-RSD-WH_AF'!$A$2:$A$100,"BASE")</f>
        <v>1.0679040000000001E-2</v>
      </c>
      <c r="F110" s="33" t="s">
        <v>114</v>
      </c>
      <c r="G110" s="33" t="s">
        <v>198</v>
      </c>
      <c r="H110" s="33" t="str">
        <f t="shared" si="27"/>
        <v>R-WH_Det_BDL*</v>
      </c>
    </row>
    <row r="111" spans="1:8" ht="15" x14ac:dyDescent="0.25">
      <c r="A111" s="32" t="s">
        <v>1</v>
      </c>
      <c r="B111" s="32" t="str">
        <f t="shared" si="26"/>
        <v>R-WH_Det_ETH*</v>
      </c>
      <c r="C111" s="32"/>
      <c r="D111" s="32">
        <f>AVERAGEIFS('BY-RSD-WH_AF'!$L$2:$L$100,'BY-RSD-WH_AF'!$C$2:$C$100,H111,'BY-RSD-WH_AF'!$A$2:$A$100,"BASE")</f>
        <v>1.2096539999999999E-2</v>
      </c>
      <c r="F111" s="32" t="s">
        <v>114</v>
      </c>
      <c r="G111" s="32" t="s">
        <v>197</v>
      </c>
      <c r="H111" s="32" t="str">
        <f t="shared" si="27"/>
        <v>R-WH_Det_ETH*</v>
      </c>
    </row>
    <row r="112" spans="1:8" ht="15" x14ac:dyDescent="0.25">
      <c r="A112" s="33" t="s">
        <v>1</v>
      </c>
      <c r="B112" s="33" t="str">
        <f t="shared" si="26"/>
        <v>R-WH_Det_LPG*</v>
      </c>
      <c r="C112" s="33"/>
      <c r="D112" s="33">
        <f>AVERAGEIFS('BY-RSD-WH_AF'!$L$2:$L$100,'BY-RSD-WH_AF'!$C$2:$C$100,H112,'BY-RSD-WH_AF'!$A$2:$A$100,"BASE")</f>
        <v>1.7354263255049698E-2</v>
      </c>
      <c r="F112" s="33" t="s">
        <v>114</v>
      </c>
      <c r="G112" s="33" t="s">
        <v>199</v>
      </c>
      <c r="H112" s="33" t="str">
        <f t="shared" si="27"/>
        <v>R-WH_Det_LPG*</v>
      </c>
    </row>
    <row r="113" spans="1:8" ht="15" x14ac:dyDescent="0.25">
      <c r="A113" s="32" t="s">
        <v>262</v>
      </c>
      <c r="B113" s="32" t="str">
        <f t="shared" si="26"/>
        <v>R-WH_Det_ELC*</v>
      </c>
      <c r="C113" s="32"/>
      <c r="D113" s="32">
        <f>AVERAGEIFS('BY-RSD-WH_AF'!$L$2:$L$100,'BY-RSD-WH_AF'!$C$2:$C$100,H113,'BY-RSD-WH_AF'!$A$2:$A$100,"BASE")</f>
        <v>1.33284867630703E-2</v>
      </c>
      <c r="F113" s="32" t="s">
        <v>114</v>
      </c>
      <c r="G113" s="32" t="s">
        <v>83</v>
      </c>
      <c r="H113" s="32" t="str">
        <f>"R-WH_"&amp;F113&amp;"_"&amp;G113&amp;"*X0"</f>
        <v>R-WH_Det_ELC*X0</v>
      </c>
    </row>
    <row r="114" spans="1:8" ht="15" x14ac:dyDescent="0.25">
      <c r="A114" s="33" t="s">
        <v>1</v>
      </c>
      <c r="B114" s="33" t="str">
        <f t="shared" si="26"/>
        <v>R-WH_Det_KER*</v>
      </c>
      <c r="C114" s="33"/>
      <c r="D114" s="33">
        <f>AVERAGEIFS('BY-RSD-WH_AF'!$L$2:$L$100,'BY-RSD-WH_AF'!$C$2:$C$100,H114,'BY-RSD-WH_AF'!$A$2:$A$100,"BASE")</f>
        <v>1.35372248660808E-2</v>
      </c>
      <c r="F114" s="33" t="s">
        <v>114</v>
      </c>
      <c r="G114" s="33" t="s">
        <v>200</v>
      </c>
      <c r="H114" s="33" t="str">
        <f t="shared" si="27"/>
        <v>R-WH_Det_KER*</v>
      </c>
    </row>
    <row r="115" spans="1:8" ht="15" x14ac:dyDescent="0.25">
      <c r="A115" s="32" t="s">
        <v>1</v>
      </c>
      <c r="B115" s="32" t="str">
        <f t="shared" si="26"/>
        <v>R-WH_Det_GAS*</v>
      </c>
      <c r="C115" s="32"/>
      <c r="D115" s="32">
        <f>AVERAGEIFS('BY-RSD-WH_AF'!$L$2:$L$100,'BY-RSD-WH_AF'!$C$2:$C$100,H115,'BY-RSD-WH_AF'!$A$2:$A$100,"BASE")</f>
        <v>1.18538093576453E-2</v>
      </c>
      <c r="F115" s="32" t="s">
        <v>114</v>
      </c>
      <c r="G115" s="32" t="s">
        <v>201</v>
      </c>
      <c r="H115" s="32" t="str">
        <f>"R-WH_"&amp;F114&amp;"_"&amp;G115&amp;"*"</f>
        <v>R-WH_Det_GAS*</v>
      </c>
    </row>
    <row r="116" spans="1:8" ht="15" x14ac:dyDescent="0.25">
      <c r="A116" s="33" t="s">
        <v>1</v>
      </c>
      <c r="B116" s="33" t="str">
        <f t="shared" si="26"/>
        <v>R-WH_Det_PEA*</v>
      </c>
      <c r="C116" s="33"/>
      <c r="D116" s="33">
        <f>AVERAGEIFS('BY-RSD-WH_AF'!$L$2:$L$100,'BY-RSD-WH_AF'!$C$2:$C$100,H116,'BY-RSD-WH_AF'!$A$2:$A$100,"BASE")</f>
        <v>1.24915801777354E-2</v>
      </c>
      <c r="F116" s="33" t="s">
        <v>114</v>
      </c>
      <c r="G116" s="33" t="s">
        <v>110</v>
      </c>
      <c r="H116" s="33" t="str">
        <f t="shared" ref="H116:H121" si="28">"R-WH_"&amp;F116&amp;"_"&amp;G116&amp;"*"</f>
        <v>R-WH_Det_PEA*</v>
      </c>
    </row>
    <row r="117" spans="1:8" ht="15" x14ac:dyDescent="0.25">
      <c r="A117" s="32" t="s">
        <v>1</v>
      </c>
      <c r="B117" s="32" t="str">
        <f t="shared" si="26"/>
        <v>R-WH_Det_SMF*</v>
      </c>
      <c r="C117" s="32"/>
      <c r="D117" s="32">
        <f>AVERAGEIFS('BY-RSD-WH_AF'!$L$2:$L$100,'BY-RSD-WH_AF'!$C$2:$C$100,H117,'BY-RSD-WH_AF'!$A$2:$A$100,"BASE")</f>
        <v>1.1286753739723199E-2</v>
      </c>
      <c r="F117" s="32" t="s">
        <v>114</v>
      </c>
      <c r="G117" s="32" t="s">
        <v>111</v>
      </c>
      <c r="H117" s="32" t="str">
        <f t="shared" si="28"/>
        <v>R-WH_Det_SMF*</v>
      </c>
    </row>
    <row r="118" spans="1:8" ht="15" x14ac:dyDescent="0.25">
      <c r="A118" s="33" t="s">
        <v>1</v>
      </c>
      <c r="B118" s="33" t="str">
        <f t="shared" si="26"/>
        <v>R-WH_Det_WOO*</v>
      </c>
      <c r="C118" s="33"/>
      <c r="D118" s="33">
        <f>AVERAGEIFS('BY-RSD-WH_AF'!$L$2:$L$100,'BY-RSD-WH_AF'!$C$2:$C$100,H118,'BY-RSD-WH_AF'!$A$2:$A$100,"BASE")</f>
        <v>1.4581963570516601E-2</v>
      </c>
      <c r="F118" s="33" t="s">
        <v>114</v>
      </c>
      <c r="G118" s="33" t="s">
        <v>202</v>
      </c>
      <c r="H118" s="33" t="str">
        <f t="shared" si="28"/>
        <v>R-WH_Det_WOO*</v>
      </c>
    </row>
    <row r="119" spans="1:8" ht="15" x14ac:dyDescent="0.25">
      <c r="A119" s="32" t="s">
        <v>1</v>
      </c>
      <c r="B119" s="32" t="str">
        <f t="shared" si="26"/>
        <v>R-WH_Det_HET*</v>
      </c>
      <c r="C119" s="32"/>
      <c r="D119" s="32">
        <f>AVERAGEIFS('BY-RSD-WH_AF'!$L$2:$L$100,'BY-RSD-WH_AF'!$C$2:$C$100,H119,'BY-RSD-WH_AF'!$A$2:$A$100,"BASE")</f>
        <v>1.2874844310725899E-3</v>
      </c>
      <c r="F119" s="32" t="s">
        <v>114</v>
      </c>
      <c r="G119" s="32" t="s">
        <v>84</v>
      </c>
      <c r="H119" s="32" t="str">
        <f t="shared" si="28"/>
        <v>R-WH_Det_HET*</v>
      </c>
    </row>
    <row r="120" spans="1:8" ht="15" x14ac:dyDescent="0.25">
      <c r="A120" s="33" t="s">
        <v>1</v>
      </c>
      <c r="B120" s="33" t="str">
        <f t="shared" si="26"/>
        <v>R-WH_Det_GEO*</v>
      </c>
      <c r="C120" s="33"/>
      <c r="D120" s="33" t="e">
        <f>AVERAGEIFS('BY-RSD-WH_AF'!$L$2:$L$100,'BY-RSD-WH_AF'!$C$2:$C$100,H120,'BY-RSD-WH_AF'!$A$2:$A$100,"BASE")</f>
        <v>#DIV/0!</v>
      </c>
      <c r="F120" s="33" t="s">
        <v>114</v>
      </c>
      <c r="G120" s="33" t="s">
        <v>203</v>
      </c>
      <c r="H120" s="33" t="str">
        <f t="shared" si="28"/>
        <v>R-WH_Det_GEO*</v>
      </c>
    </row>
    <row r="121" spans="1:8" ht="15" x14ac:dyDescent="0.25">
      <c r="A121" s="32" t="s">
        <v>262</v>
      </c>
      <c r="B121" s="32" t="str">
        <f>"R-WH_"&amp;F121&amp;"_"&amp;G121&amp;"*"</f>
        <v>R-WH_Det_SOL*</v>
      </c>
      <c r="C121" s="32"/>
      <c r="D121" s="40">
        <f>AVERAGEIFS('BY-RSD-WH_AF'!$L$2:$L$100,'BY-RSD-WH_AF'!$C$2:$C$100,H121,'BY-RSD-WH_AF'!$A$2:$A$100,"BASE")</f>
        <v>0.113051511576835</v>
      </c>
      <c r="F121" s="32" t="s">
        <v>114</v>
      </c>
      <c r="G121" s="32" t="s">
        <v>249</v>
      </c>
      <c r="H121" s="32" t="str">
        <f t="shared" si="28"/>
        <v>R-WH_Det_SOL*</v>
      </c>
    </row>
    <row r="122" spans="1:8" ht="15" x14ac:dyDescent="0.2">
      <c r="A122" s="29" t="s">
        <v>264</v>
      </c>
      <c r="B122" s="30"/>
      <c r="C122" s="31"/>
      <c r="D122" s="30"/>
      <c r="E122" s="30"/>
      <c r="F122" s="30"/>
      <c r="G122" s="30"/>
      <c r="H122" s="30"/>
    </row>
    <row r="123" spans="1:8" ht="15" x14ac:dyDescent="0.25">
      <c r="A123" s="32" t="s">
        <v>78</v>
      </c>
      <c r="B123" s="32" t="str">
        <f>"R-SC_"&amp;F123&amp;"_"&amp;G123&amp;"_N1"</f>
        <v>R-SC_Apt_ELC_N1</v>
      </c>
      <c r="C123" s="32"/>
      <c r="D123" s="32">
        <f>AVERAGEIFS('BY-RSD-SH_AF'!$L$2:$L$100,'BY-RSD-SH_AF'!$C$2:$C$100,H123,'BY-RSD-SH_AF'!$A$2:$A$100,"BASE")</f>
        <v>2.4813655183930802E-2</v>
      </c>
      <c r="F123" s="32" t="s">
        <v>109</v>
      </c>
      <c r="G123" s="32" t="s">
        <v>83</v>
      </c>
      <c r="H123" s="37" t="str">
        <f t="shared" ref="H123:H125" si="29">"R-SH_"&amp;F123&amp;"_"&amp;G123&amp;"*X1"</f>
        <v>R-SH_Apt_ELC*X1</v>
      </c>
    </row>
    <row r="124" spans="1:8" ht="15" x14ac:dyDescent="0.25">
      <c r="A124" s="32" t="s">
        <v>78</v>
      </c>
      <c r="B124" s="32" t="str">
        <f>"R-SC_"&amp;F124&amp;"_"&amp;G124&amp;"_N1"</f>
        <v>R-SC_Att_ELC_N1</v>
      </c>
      <c r="C124" s="32"/>
      <c r="D124" s="32">
        <f>AVERAGEIFS('BY-RSD-SH_AF'!$L$2:$L$100,'BY-RSD-SH_AF'!$C$2:$C$100,H124,'BY-RSD-SH_AF'!$A$2:$A$100,"BASE")</f>
        <v>1.73685782056223E-2</v>
      </c>
      <c r="F124" s="32" t="s">
        <v>105</v>
      </c>
      <c r="G124" s="32" t="s">
        <v>83</v>
      </c>
      <c r="H124" s="37" t="str">
        <f t="shared" si="29"/>
        <v>R-SH_Att_ELC*X1</v>
      </c>
    </row>
    <row r="125" spans="1:8" ht="15" x14ac:dyDescent="0.25">
      <c r="A125" s="32" t="s">
        <v>78</v>
      </c>
      <c r="B125" s="32" t="str">
        <f>"R-SC_"&amp;F125&amp;"_"&amp;G125&amp;"_N1"</f>
        <v>R-SC_Det_ELC_N1</v>
      </c>
      <c r="C125" s="32"/>
      <c r="D125" s="32">
        <f>AVERAGEIFS('BY-RSD-SH_AF'!$L$2:$L$100,'BY-RSD-SH_AF'!$C$2:$C$100,H125,'BY-RSD-SH_AF'!$A$2:$A$100,"BASE")</f>
        <v>3.17870115673878E-2</v>
      </c>
      <c r="F125" s="32" t="s">
        <v>114</v>
      </c>
      <c r="G125" s="32" t="s">
        <v>83</v>
      </c>
      <c r="H125" s="37" t="str">
        <f t="shared" si="29"/>
        <v>R-SH_Det_ELC*X1</v>
      </c>
    </row>
    <row r="126" spans="1:8" ht="15" x14ac:dyDescent="0.2">
      <c r="A126" s="29" t="s">
        <v>265</v>
      </c>
      <c r="B126" s="30"/>
      <c r="C126" s="31"/>
      <c r="D126" s="30"/>
      <c r="E126" s="30"/>
      <c r="F126" s="30"/>
      <c r="G126" s="30"/>
      <c r="H126" s="30"/>
    </row>
    <row r="127" spans="1:8" ht="15" x14ac:dyDescent="0.25">
      <c r="A127" s="32" t="s">
        <v>263</v>
      </c>
      <c r="B127" s="32" t="str">
        <f>"R-HC_"&amp;F127&amp;"_"&amp;G127&amp;"_HPN*"</f>
        <v>R-HC_Apt_ELC_HPN*</v>
      </c>
      <c r="C127" s="32" t="str">
        <f>"RSDSC_"&amp;F127</f>
        <v>RSDSC_Apt</v>
      </c>
      <c r="D127" s="32">
        <f>AVERAGEIFS('BY-RSD-SH_AF'!$L$2:$L$100,'BY-RSD-SH_AF'!$C$2:$C$100,H127,'BY-RSD-SH_AF'!$A$2:$A$100,"BASE")</f>
        <v>2.4813655183930802E-2</v>
      </c>
      <c r="F127" s="32" t="s">
        <v>109</v>
      </c>
      <c r="G127" s="32" t="s">
        <v>83</v>
      </c>
      <c r="H127" s="37" t="str">
        <f t="shared" ref="H127:H129" si="30">"R-SH_"&amp;F127&amp;"_"&amp;G127&amp;"*X1"</f>
        <v>R-SH_Apt_ELC*X1</v>
      </c>
    </row>
    <row r="128" spans="1:8" ht="15" x14ac:dyDescent="0.25">
      <c r="A128" s="32" t="s">
        <v>263</v>
      </c>
      <c r="B128" s="32" t="str">
        <f>"R-HC_"&amp;F128&amp;"_"&amp;G128&amp;"_HPN*"</f>
        <v>R-HC_Att_ELC_HPN*</v>
      </c>
      <c r="C128" s="32" t="str">
        <f>"RSDSC_"&amp;F128</f>
        <v>RSDSC_Att</v>
      </c>
      <c r="D128" s="32">
        <f>AVERAGEIFS('BY-RSD-SH_AF'!$L$2:$L$100,'BY-RSD-SH_AF'!$C$2:$C$100,H128,'BY-RSD-SH_AF'!$A$2:$A$100,"BASE")</f>
        <v>1.73685782056223E-2</v>
      </c>
      <c r="F128" s="32" t="s">
        <v>105</v>
      </c>
      <c r="G128" s="32" t="s">
        <v>83</v>
      </c>
      <c r="H128" s="37" t="str">
        <f t="shared" si="30"/>
        <v>R-SH_Att_ELC*X1</v>
      </c>
    </row>
    <row r="129" spans="1:8" ht="15" x14ac:dyDescent="0.25">
      <c r="A129" s="38" t="s">
        <v>263</v>
      </c>
      <c r="B129" s="38" t="str">
        <f>"R-HC_"&amp;F129&amp;"_"&amp;G129&amp;"_HPN*"</f>
        <v>R-HC_Det_ELC_HPN*</v>
      </c>
      <c r="C129" s="38" t="str">
        <f>"RSDSC_"&amp;F129</f>
        <v>RSDSC_Det</v>
      </c>
      <c r="D129" s="38">
        <f>AVERAGEIFS('BY-RSD-SH_AF'!$L$2:$L$100,'BY-RSD-SH_AF'!$C$2:$C$100,H129,'BY-RSD-SH_AF'!$A$2:$A$100,"BASE")</f>
        <v>3.17870115673878E-2</v>
      </c>
      <c r="F129" s="38" t="s">
        <v>114</v>
      </c>
      <c r="G129" s="38" t="s">
        <v>83</v>
      </c>
      <c r="H129" s="39" t="str">
        <f t="shared" si="30"/>
        <v>R-SH_Det_ELC*X1</v>
      </c>
    </row>
    <row r="130" spans="1:8" ht="15" x14ac:dyDescent="0.2">
      <c r="A130" s="29" t="s">
        <v>270</v>
      </c>
      <c r="B130" s="30"/>
      <c r="C130" s="31"/>
      <c r="D130" s="30"/>
      <c r="E130" s="30"/>
      <c r="F130" s="30"/>
      <c r="G130" s="30"/>
      <c r="H130" s="30"/>
    </row>
    <row r="131" spans="1:8" ht="15" x14ac:dyDescent="0.25">
      <c r="A131" s="32" t="s">
        <v>263</v>
      </c>
      <c r="B131" s="32" t="str">
        <f>"R-HC_"&amp;F131&amp;"_"&amp;G131&amp;"_HPN*"</f>
        <v>R-HC_Apt_ELC_HPN*</v>
      </c>
      <c r="C131" s="32" t="str">
        <f>"RSDSH_"&amp;F131</f>
        <v>RSDSH_Apt</v>
      </c>
      <c r="D131" s="32">
        <f>AVERAGEIFS('BY-RSD-SH_AF'!$L$2:$L$100,'BY-RSD-SH_AF'!$C$2:$C$100,H131,'BY-RSD-SH_AF'!$A$2:$A$100,"BASE")</f>
        <v>2.4813655183930802E-2</v>
      </c>
      <c r="F131" s="32" t="s">
        <v>109</v>
      </c>
      <c r="G131" s="32" t="s">
        <v>83</v>
      </c>
      <c r="H131" s="32" t="str">
        <f t="shared" ref="H131:H133" si="31">"R-SH_"&amp;F131&amp;"_"&amp;G131&amp;"*X1"</f>
        <v>R-SH_Apt_ELC*X1</v>
      </c>
    </row>
    <row r="132" spans="1:8" ht="15" x14ac:dyDescent="0.25">
      <c r="A132" s="32" t="s">
        <v>263</v>
      </c>
      <c r="B132" s="32" t="str">
        <f>"R-HC_"&amp;F132&amp;"_"&amp;G132&amp;"_HPN*"</f>
        <v>R-HC_Att_ELC_HPN*</v>
      </c>
      <c r="C132" s="32" t="str">
        <f>"RSDSH_"&amp;F132</f>
        <v>RSDSH_Att</v>
      </c>
      <c r="D132" s="32">
        <f>AVERAGEIFS('BY-RSD-SH_AF'!$L$2:$L$100,'BY-RSD-SH_AF'!$C$2:$C$100,H132,'BY-RSD-SH_AF'!$A$2:$A$100,"BASE")</f>
        <v>1.73685782056223E-2</v>
      </c>
      <c r="F132" s="32" t="s">
        <v>105</v>
      </c>
      <c r="G132" s="32" t="s">
        <v>83</v>
      </c>
      <c r="H132" s="32" t="str">
        <f t="shared" si="31"/>
        <v>R-SH_Att_ELC*X1</v>
      </c>
    </row>
    <row r="133" spans="1:8" ht="15" x14ac:dyDescent="0.25">
      <c r="A133" s="38" t="s">
        <v>263</v>
      </c>
      <c r="B133" s="38" t="str">
        <f>"R-HC_"&amp;F133&amp;"_"&amp;G133&amp;"_HPN*"</f>
        <v>R-HC_Det_ELC_HPN*</v>
      </c>
      <c r="C133" s="38" t="str">
        <f>"RSDSH_"&amp;F133</f>
        <v>RSDSH_Det</v>
      </c>
      <c r="D133" s="38">
        <f>AVERAGEIFS('BY-RSD-SH_AF'!$L$2:$L$100,'BY-RSD-SH_AF'!$C$2:$C$100,H133,'BY-RSD-SH_AF'!$A$2:$A$100,"BASE")</f>
        <v>3.17870115673878E-2</v>
      </c>
      <c r="F133" s="38" t="s">
        <v>114</v>
      </c>
      <c r="G133" s="38" t="s">
        <v>83</v>
      </c>
      <c r="H133" s="3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zoomScaleNormal="100" workbookViewId="0">
      <selection activeCell="E91" sqref="E91"/>
    </sheetView>
    <sheetView workbookViewId="1"/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264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7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7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38" t="s">
        <v>114</v>
      </c>
      <c r="B50" s="38" t="s">
        <v>83</v>
      </c>
      <c r="C50" s="39" t="str">
        <f>"R-SH_"&amp;A50&amp;"_"&amp;B50&amp;"*X1"</f>
        <v>R-SH_Det_ELC*X1</v>
      </c>
      <c r="E50" s="38" t="s">
        <v>189</v>
      </c>
      <c r="F50" s="38" t="str">
        <f t="shared" si="2"/>
        <v>R-SC_Det_ELC_N1</v>
      </c>
      <c r="G50" s="38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7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7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7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  <sheetView tabSelected="1"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  <sheetView workbookViewId="1">
      <selection activeCell="L17" sqref="L17:L18"/>
    </sheetView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  <sheetView workbookViewId="1">
      <selection activeCell="M43" sqref="M43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  <sheetView workbookViewId="1">
      <selection activeCell="L4" sqref="L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2021-03-05T15:00:53Z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862174451351165</vt:r8>
  </property>
</Properties>
</file>