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ABF9267-E133-412D-A1B2-0EE3B5C9556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2" l="1"/>
  <c r="J7" i="22"/>
  <c r="H8" i="22"/>
  <c r="G8" i="22"/>
  <c r="F8" i="22"/>
  <c r="C8" i="22"/>
  <c r="H7" i="22"/>
  <c r="G7" i="22"/>
  <c r="F7" i="22"/>
  <c r="E7" i="22"/>
  <c r="D7" i="22"/>
  <c r="J8" i="21"/>
  <c r="H8" i="21"/>
  <c r="G8" i="21"/>
  <c r="G7" i="21"/>
  <c r="F8" i="21"/>
  <c r="C8" i="21"/>
  <c r="D7" i="21"/>
  <c r="E7" i="21"/>
  <c r="F7" i="21"/>
  <c r="I7" i="22"/>
  <c r="K7" i="22"/>
  <c r="M7" i="22"/>
  <c r="C4" i="20"/>
  <c r="B7" i="22"/>
  <c r="H7" i="21"/>
  <c r="I7" i="21"/>
  <c r="B7" i="21"/>
  <c r="M7" i="21"/>
  <c r="K7" i="21"/>
  <c r="J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I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I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<sst xmlns="http://schemas.openxmlformats.org/spreadsheetml/2006/main" count="110" uniqueCount="87">
  <si>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</si>
  <si>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</si>
  <si>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</si>
  <si>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</si>
  <si>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</si>
  <si>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</si>
  <si>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</si>
  <si>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</si>
  <si>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</si>
  <si>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</si>
  <si>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</si>
  <si>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</si>
  <si>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</si>
  <si>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</si>
  <si>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</si>
  <si>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</si>
  <si>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</si>
  <si>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</si>
  <si>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</si>
  <si>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</si>
  <si>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</si>
  <si>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</si>
  <si>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</si>
  <si>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</si>
  <si>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</si>
  <si>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</si>
  <si>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</si>
  <si>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</si>
  <si>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</si>
  <si>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</si>
  <si>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</si>
  <si>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</si>
  <si>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</si>
  <si>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</si>
  <si>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</si>
  <si>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</si>
  <si>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</si>
  <si>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</si>
  <si>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</si>
  <si>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</si>
  <si>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</si>
  <si>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</si>
  <si>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</si>
  <si>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</si>
  <si>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</si>
  <si>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</si>
  <si>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</si>
  <si>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</si>
  <si>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</si>
  <si>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</si>
  <si>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</si>
  <si>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</si>
  <si>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</si>
  <si>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</si>
  <si>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</si>
  <si>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</si>
  <si>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</si>
  <si>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</si>
  <si>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</si>
  <si>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</si>
  <si>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</si>
  <si>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</si>
  <si>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</si>
  <si>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</si>
  <si>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</si>
  <si>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</si>
  <si>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</si>
  <si>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</si>
  <si>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</si>
  <si>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</si>
  <si>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</si>
  <si>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</si>
  <si>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ENV</t>
  </si>
  <si>
    <t>Net zero CO2 emissions by 2050</t>
  </si>
  <si>
    <t>UC_RHSRT</t>
  </si>
  <si>
    <t>UC_RHSRT~0</t>
  </si>
  <si>
    <t>UC_RHST~0</t>
  </si>
  <si>
    <t>UC_RHST</t>
  </si>
  <si>
    <t>Year</t>
  </si>
  <si>
    <t>~UC_Sets: T_E:</t>
  </si>
  <si>
    <t>*CO2*,-*CO2S</t>
  </si>
  <si>
    <t>Pset_CO</t>
  </si>
  <si>
    <t>Pset_CI</t>
  </si>
  <si>
    <t>Pset_PN</t>
  </si>
  <si>
    <t>*CO2*</t>
  </si>
  <si>
    <t>-T-A*INT*</t>
  </si>
  <si>
    <t>UC_FLO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</si>
</sst>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7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0" fillId="0" borderId="0" xfId="0" quotePrefix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6"/>
  <sheetViews>
    <sheetView workbookViewId="0">
      <selection activeCell="E7" sqref="E7"/>
    </sheetView>
  </sheetViews>
  <sheetFormatPr defaultRowHeight="15" x14ac:dyDescent="0.25"/>
  <cols>
    <col min="1" max="1" width="9.140625" style="8"/>
    <col min="2" max="2" width="14" style="8" bestFit="1" customWidth="1"/>
    <col min="3" max="3" width="29.42578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_xlfn.TEXTJOIN("",TRUE,"UC_NetZeroCO2_by",C6)</f>
        <v>UC_NetZeroCO2_by2050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">
        <v>73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78</v>
      </c>
      <c r="C6" s="8">
        <v>2050</v>
      </c>
    </row>
    <row r="7" spans="1:17" x14ac:dyDescent="0.25">
      <c r="B7" s="8" t="s">
        <v>67</v>
      </c>
      <c r="C7" s="8">
        <v>0</v>
      </c>
    </row>
    <row r="8" spans="1:17" x14ac:dyDescent="0.25">
      <c r="B8" s="8" t="s">
        <v>81</v>
      </c>
      <c r="C8" s="8" t="s">
        <v>84</v>
      </c>
    </row>
    <row r="9" spans="1:17" x14ac:dyDescent="0.25">
      <c r="B9" s="8" t="s">
        <v>82</v>
      </c>
      <c r="C9" s="8" t="s">
        <v>84</v>
      </c>
    </row>
    <row r="10" spans="1:17" x14ac:dyDescent="0.25">
      <c r="B10" s="8" t="s">
        <v>83</v>
      </c>
      <c r="C10" s="16" t="s">
        <v>85</v>
      </c>
    </row>
    <row r="11" spans="1:17" x14ac:dyDescent="0.25">
      <c r="B11" s="8" t="s">
        <v>62</v>
      </c>
      <c r="C11" s="8" t="s">
        <v>80</v>
      </c>
    </row>
    <row r="12" spans="1:17" x14ac:dyDescent="0.25">
      <c r="B12" s="8" t="s">
        <v>71</v>
      </c>
      <c r="C12" s="8" t="s">
        <v>72</v>
      </c>
    </row>
    <row r="13" spans="1:17" x14ac:dyDescent="0.25">
      <c r="A13"/>
      <c r="B13" s="8" t="s">
        <v>0</v>
      </c>
      <c r="C13" t="s">
        <v>68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 s="8" t="s">
        <v>86</v>
      </c>
      <c r="C14">
        <v>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M8"/>
  <sheetViews>
    <sheetView workbookViewId="0">
      <selection activeCell="H8" sqref="H8"/>
    </sheetView>
  </sheetViews>
  <sheetFormatPr defaultRowHeight="15" x14ac:dyDescent="0.25"/>
  <cols>
    <col min="1" max="1" width="9.140625" style="8"/>
    <col min="2" max="2" width="29.42578125" style="8" bestFit="1" customWidth="1"/>
    <col min="3" max="3" width="13.5703125" style="8" bestFit="1" customWidth="1"/>
    <col min="4" max="6" width="13.5703125" style="8" customWidth="1"/>
    <col min="7" max="7" width="9.140625" style="8"/>
    <col min="8" max="8" width="5.140625" style="8" bestFit="1" customWidth="1"/>
    <col min="9" max="9" width="9.140625" style="8"/>
    <col min="10" max="10" width="12.42578125" style="8" bestFit="1" customWidth="1"/>
    <col min="11" max="11" width="12" style="8" bestFit="1" customWidth="1"/>
    <col min="12" max="12" width="12.85546875" style="8" bestFit="1" customWidth="1"/>
    <col min="13" max="13" width="36.7109375" style="8" bestFit="1" customWidth="1"/>
    <col min="14" max="16384" width="9.140625" style="8"/>
  </cols>
  <sheetData>
    <row r="1" spans="1:13" x14ac:dyDescent="0.25">
      <c r="A1" s="8" t="s">
        <v>64</v>
      </c>
    </row>
    <row r="2" spans="1:13" x14ac:dyDescent="0.25">
      <c r="B2" s="11" t="str">
        <f>"~UC_Sets: R_E: "  &amp; _xlfn.TEXTJOIN(",",TRUE,Regions!C3)</f>
        <v>~UC_Sets: R_E: IE</v>
      </c>
    </row>
    <row r="3" spans="1:13" x14ac:dyDescent="0.25">
      <c r="B3" s="11" t="s">
        <v>79</v>
      </c>
    </row>
    <row r="4" spans="1:13" x14ac:dyDescent="0.25">
      <c r="I4" s="8" t="str">
        <f>IF(RIGHT(B2,1)&lt;&gt;" ","~UC_T","")</f>
        <v>~UC_T</v>
      </c>
    </row>
    <row r="5" spans="1:13" x14ac:dyDescent="0.25">
      <c r="B5" s="12" t="s">
        <v>61</v>
      </c>
      <c r="C5" s="13" t="s">
        <v>82</v>
      </c>
      <c r="D5" s="13" t="s">
        <v>81</v>
      </c>
      <c r="E5" s="13" t="s">
        <v>83</v>
      </c>
      <c r="F5" s="13" t="s">
        <v>62</v>
      </c>
      <c r="G5" s="13" t="s">
        <v>71</v>
      </c>
      <c r="H5" s="13" t="s">
        <v>78</v>
      </c>
      <c r="I5" s="13" t="s">
        <v>0</v>
      </c>
      <c r="J5" s="14" t="s">
        <v>86</v>
      </c>
      <c r="K5" s="10" t="s">
        <v>74</v>
      </c>
      <c r="L5" s="10" t="s">
        <v>75</v>
      </c>
      <c r="M5" s="12" t="s">
        <v>63</v>
      </c>
    </row>
    <row r="6" spans="1:13" x14ac:dyDescent="0.2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  <c r="M6" s="15"/>
    </row>
    <row r="7" spans="1:13" x14ac:dyDescent="0.25">
      <c r="B7" s="8" t="str">
        <f>VLOOKUP(B5, config!$B$4:$C$14,2,FALSE) &amp; "_Single"</f>
        <v>UC_NetZeroCO2_by2050_Single</v>
      </c>
      <c r="D7" s="8" t="str">
        <f>VLOOKUP(D$5, config!$B$4:$C$14,2,FALSE)</f>
        <v>*CO2*</v>
      </c>
      <c r="E7" s="8" t="str">
        <f>VLOOKUP(E$5, config!$B$4:$C$14,2,FALSE)</f>
        <v>-T-A*INT*</v>
      </c>
      <c r="F7" s="8" t="str">
        <f>VLOOKUP(F$5, config!$B$4:$C$14,2,FALSE)</f>
        <v>*CO2*,-*CO2S</v>
      </c>
      <c r="G7" s="8" t="str">
        <f>VLOOKUP(G$5, config!$B$4:$C$14,2,FALSE)</f>
        <v>ENV</v>
      </c>
      <c r="H7" s="8">
        <f>VLOOKUP(H5, config!$B$4:$C$14,2,FALSE)</f>
        <v>2050</v>
      </c>
      <c r="I7" s="8" t="str">
        <f>VLOOKUP(I5, config!$B$4:$C$14,2,FALSE)</f>
        <v>UP</v>
      </c>
      <c r="J7" s="8">
        <f>VLOOKUP(J5, config!$B$4:$C$14,2,FALSE)</f>
        <v>1</v>
      </c>
      <c r="K7" s="8">
        <f>VLOOKUP("Value", config!$B$4:$C$14,2,FALSE)*1000</f>
        <v>0</v>
      </c>
      <c r="L7" s="8">
        <v>5</v>
      </c>
      <c r="M7" s="8" t="str">
        <f>VLOOKUP(M5, config!$B$4:$C$14,2,FALSE) &amp; " - Single"</f>
        <v>Net zero CO2 emissions by 2050 - Single</v>
      </c>
    </row>
    <row r="8" spans="1:13" x14ac:dyDescent="0.25">
      <c r="C8" s="8" t="str">
        <f>VLOOKUP(C$5, config!$B$4:$C$14,2,FALSE)</f>
        <v>*CO2*</v>
      </c>
      <c r="F8" s="8" t="str">
        <f>VLOOKUP(F$5, config!$B$4:$C$14,2,FALSE)</f>
        <v>*CO2*,-*CO2S</v>
      </c>
      <c r="G8" s="8" t="str">
        <f>VLOOKUP(G$5, config!$B$4:$C$14,2,FALSE)</f>
        <v>ENV</v>
      </c>
      <c r="H8" s="8">
        <f>VLOOKUP(H$5, config!$B$4:$C$14,2,FALSE)</f>
        <v>2050</v>
      </c>
      <c r="J8" s="8">
        <f>-VLOOKUP(J$5, config!$B$4:$C$14,2,FALSE)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M8"/>
  <sheetViews>
    <sheetView tabSelected="1" workbookViewId="0">
      <selection activeCell="K12" sqref="K12"/>
    </sheetView>
  </sheetViews>
  <sheetFormatPr defaultRowHeight="15" x14ac:dyDescent="0.25"/>
  <cols>
    <col min="1" max="1" width="9.140625" style="8"/>
    <col min="2" max="2" width="28.5703125" style="8" customWidth="1"/>
    <col min="3" max="3" width="7.7109375" style="8" bestFit="1" customWidth="1"/>
    <col min="4" max="4" width="8.5703125" style="8" bestFit="1" customWidth="1"/>
    <col min="5" max="5" width="9.7109375" style="8" bestFit="1" customWidth="1"/>
    <col min="6" max="6" width="13.5703125" style="8" bestFit="1" customWidth="1"/>
    <col min="7" max="7" width="8.85546875" style="8" bestFit="1" customWidth="1"/>
    <col min="8" max="8" width="5.140625" style="8" bestFit="1" customWidth="1"/>
    <col min="9" max="9" width="9.140625" style="8"/>
    <col min="10" max="10" width="12.42578125" style="8" bestFit="1" customWidth="1"/>
    <col min="11" max="11" width="9.42578125" style="8" bestFit="1" customWidth="1"/>
    <col min="12" max="12" width="11.5703125" style="8" bestFit="1" customWidth="1"/>
    <col min="13" max="13" width="36" style="8" bestFit="1" customWidth="1"/>
    <col min="14" max="16384" width="9.140625" style="8"/>
  </cols>
  <sheetData>
    <row r="1" spans="1:13" x14ac:dyDescent="0.25">
      <c r="A1" s="8" t="s">
        <v>65</v>
      </c>
    </row>
    <row r="2" spans="1:13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3" x14ac:dyDescent="0.25">
      <c r="B3" s="11" t="s">
        <v>79</v>
      </c>
    </row>
    <row r="4" spans="1:13" x14ac:dyDescent="0.25">
      <c r="I4" s="8" t="str">
        <f>IF(RIGHT(B2,1)&lt;&gt;" ","~UC_T","")</f>
        <v>~UC_T</v>
      </c>
    </row>
    <row r="5" spans="1:13" x14ac:dyDescent="0.25">
      <c r="B5" s="12" t="s">
        <v>61</v>
      </c>
      <c r="C5" s="13" t="s">
        <v>82</v>
      </c>
      <c r="D5" s="13" t="s">
        <v>81</v>
      </c>
      <c r="E5" s="13" t="s">
        <v>83</v>
      </c>
      <c r="F5" s="13" t="s">
        <v>62</v>
      </c>
      <c r="G5" s="13" t="s">
        <v>71</v>
      </c>
      <c r="H5" s="13" t="s">
        <v>78</v>
      </c>
      <c r="I5" s="13" t="s">
        <v>0</v>
      </c>
      <c r="J5" s="14" t="s">
        <v>86</v>
      </c>
      <c r="K5" s="10" t="s">
        <v>77</v>
      </c>
      <c r="L5" s="10" t="s">
        <v>76</v>
      </c>
      <c r="M5" s="12" t="s">
        <v>63</v>
      </c>
    </row>
    <row r="6" spans="1:13" x14ac:dyDescent="0.2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  <c r="M6" s="9"/>
    </row>
    <row r="7" spans="1:13" x14ac:dyDescent="0.25">
      <c r="B7" s="8" t="str">
        <f>VLOOKUP(B5, config!$B$4:$C$14,2,FALSE) &amp; "_Multi"</f>
        <v>UC_NetZeroCO2_by2050_Multi</v>
      </c>
      <c r="D7" s="8" t="str">
        <f>VLOOKUP(D$5, config!$B$4:$C$14,2,FALSE)</f>
        <v>*CO2*</v>
      </c>
      <c r="E7" s="8" t="str">
        <f>VLOOKUP(E$5, config!$B$4:$C$14,2,FALSE)</f>
        <v>-T-A*INT*</v>
      </c>
      <c r="F7" s="8" t="str">
        <f>VLOOKUP(F$5, config!$B$4:$C$14,2,FALSE)</f>
        <v>*CO2*,-*CO2S</v>
      </c>
      <c r="G7" s="8" t="str">
        <f>VLOOKUP(G$5, config!$B$4:$C$14,2,FALSE)</f>
        <v>ENV</v>
      </c>
      <c r="H7" s="8">
        <f>VLOOKUP(H5, config!$B$4:$C$14,2,FALSE)</f>
        <v>2050</v>
      </c>
      <c r="I7" s="8" t="str">
        <f>VLOOKUP(I5, config!$B$4:$C$14,2,FALSE)</f>
        <v>UP</v>
      </c>
      <c r="J7" s="8">
        <f>VLOOKUP(J5, config!$B$4:$C$14,2,FALSE)</f>
        <v>1</v>
      </c>
      <c r="K7" s="8">
        <f>VLOOKUP("Value", config!$B$4:$C$14,2,FALSE)*1000</f>
        <v>0</v>
      </c>
      <c r="L7" s="8">
        <v>5</v>
      </c>
      <c r="M7" s="8" t="str">
        <f>VLOOKUP(M5, config!$B$4:$C$14,2,FALSE) &amp; " - Multi"</f>
        <v>Net zero CO2 emissions by 2050 - Multi</v>
      </c>
    </row>
    <row r="8" spans="1:13" x14ac:dyDescent="0.25">
      <c r="C8" s="8" t="str">
        <f>VLOOKUP(C$5, config!$B$4:$C$14,2,FALSE)</f>
        <v>*CO2*</v>
      </c>
      <c r="F8" s="8" t="str">
        <f>VLOOKUP(F$5, config!$B$4:$C$14,2,FALSE)</f>
        <v>*CO2*,-*CO2S</v>
      </c>
      <c r="G8" s="8" t="str">
        <f>VLOOKUP(G$5, config!$B$4:$C$14,2,FALSE)</f>
        <v>ENV</v>
      </c>
      <c r="H8" s="8">
        <f>VLOOKUP(H$5, config!$B$4:$C$14,2,FALSE)</f>
        <v>2050</v>
      </c>
      <c r="J8" s="8">
        <f>-VLOOKUP(J$5, config!$B$4:$C$14,2,FALSE)</f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2021-02-24T00:08:59Z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700756251811981</vt:r8>
  </property>
</Properties>
</file>