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09.07\"/>
    </mc:Choice>
  </mc:AlternateContent>
  <xr:revisionPtr revIDLastSave="0" documentId="13_ncr:1_{8D0E1C89-56B3-4EC7-87F0-11F11C5A93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modities" sheetId="4" r:id="rId1"/>
    <sheet name="Imports_Fossil" sheetId="2" r:id="rId2"/>
    <sheet name="Carbon_Sink" sheetId="20" r:id="rId3"/>
    <sheet name="Domestic" sheetId="3" r:id="rId4"/>
    <sheet name="Refinery" sheetId="12" r:id="rId5"/>
    <sheet name="Interconnector" sheetId="5" r:id="rId6"/>
    <sheet name="SUP_FuelTech" sheetId="17" r:id="rId7"/>
    <sheet name="Emi" sheetId="19" r:id="rId8"/>
    <sheet name="SEAI-AEA_BioData" sheetId="9" r:id="rId9"/>
    <sheet name="SEAI_Bal" sheetId="13" r:id="rId10"/>
    <sheet name="Conversions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a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7">#REF!</definedName>
    <definedName name="Euro_GBP" localSheetId="6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9">SEAI_Bal!$A$1:$AM$27</definedName>
    <definedName name="_xlnm.Print_Titles" localSheetId="9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7" l="1"/>
  <c r="D8" i="17"/>
  <c r="M8" i="17"/>
  <c r="B8" i="17" s="1"/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6" i="17" l="1"/>
  <c r="C7" i="17"/>
  <c r="D10" i="17"/>
  <c r="D7" i="17"/>
  <c r="D6" i="17"/>
  <c r="M10" i="17"/>
  <c r="B10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R5" i="12"/>
  <c r="Q5" i="12"/>
  <c r="P5" i="12"/>
  <c r="S5" i="12" s="1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K13" i="9"/>
  <c r="S27" i="2" l="1"/>
  <c r="O27" i="2"/>
  <c r="K27" i="2"/>
  <c r="S26" i="2"/>
  <c r="O26" i="2"/>
  <c r="K26" i="2"/>
  <c r="S25" i="2"/>
  <c r="O25" i="2"/>
  <c r="K25" i="2"/>
  <c r="H5" i="3" l="1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F11" i="12"/>
  <c r="F9" i="12"/>
  <c r="F10" i="12"/>
  <c r="F8" i="12"/>
  <c r="J8" i="12" s="1"/>
  <c r="F7" i="12"/>
  <c r="F17" i="12"/>
  <c r="F16" i="12"/>
  <c r="F15" i="12"/>
  <c r="F6" i="12"/>
  <c r="J6" i="12" s="1"/>
  <c r="AQ3" i="13"/>
  <c r="AQ4" i="13" s="1"/>
  <c r="I5" i="3"/>
  <c r="L5" i="3" s="1"/>
  <c r="J12" i="12" l="1"/>
  <c r="J7" i="12"/>
  <c r="J10" i="12"/>
  <c r="I7" i="3"/>
  <c r="H7" i="3"/>
  <c r="L7" i="3" l="1"/>
  <c r="AO7" i="13"/>
  <c r="C5" i="12" l="1"/>
  <c r="B5" i="12"/>
  <c r="N17" i="5" l="1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10" i="2" l="1"/>
  <c r="H9" i="2"/>
  <c r="H8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X57" i="9" l="1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S55" i="9" s="1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N51" i="9"/>
  <c r="Z51" i="9" s="1"/>
  <c r="M51" i="9"/>
  <c r="S51" i="9" s="1"/>
  <c r="L51" i="9"/>
  <c r="R51" i="9" s="1"/>
  <c r="K51" i="9"/>
  <c r="W51" i="9" s="1"/>
  <c r="J51" i="9"/>
  <c r="V51" i="9" s="1"/>
  <c r="N50" i="9"/>
  <c r="M50" i="9"/>
  <c r="L50" i="9"/>
  <c r="J50" i="9"/>
  <c r="X46" i="9"/>
  <c r="N46" i="9"/>
  <c r="Z46" i="9" s="1"/>
  <c r="M46" i="9"/>
  <c r="L46" i="9"/>
  <c r="R46" i="9" s="1"/>
  <c r="K46" i="9"/>
  <c r="J46" i="9"/>
  <c r="V46" i="9" s="1"/>
  <c r="N45" i="9"/>
  <c r="M45" i="9"/>
  <c r="L45" i="9"/>
  <c r="K45" i="9"/>
  <c r="J45" i="9"/>
  <c r="N44" i="9"/>
  <c r="Z44" i="9" s="1"/>
  <c r="M44" i="9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S40" i="9" s="1"/>
  <c r="L40" i="9"/>
  <c r="X40" i="9" s="1"/>
  <c r="K40" i="9"/>
  <c r="J40" i="9"/>
  <c r="V40" i="9" s="1"/>
  <c r="N39" i="9"/>
  <c r="M39" i="9"/>
  <c r="L39" i="9"/>
  <c r="K39" i="9"/>
  <c r="J39" i="9"/>
  <c r="N35" i="9"/>
  <c r="Z35" i="9" s="1"/>
  <c r="M35" i="9"/>
  <c r="S35" i="9" s="1"/>
  <c r="L35" i="9"/>
  <c r="R35" i="9" s="1"/>
  <c r="K35" i="9"/>
  <c r="J35" i="9"/>
  <c r="V35" i="9" s="1"/>
  <c r="N34" i="9"/>
  <c r="M34" i="9"/>
  <c r="L34" i="9"/>
  <c r="K34" i="9"/>
  <c r="J34" i="9"/>
  <c r="N33" i="9"/>
  <c r="Z33" i="9" s="1"/>
  <c r="M33" i="9"/>
  <c r="S33" i="9" s="1"/>
  <c r="L33" i="9"/>
  <c r="X33" i="9" s="1"/>
  <c r="K33" i="9"/>
  <c r="Q33" i="9" s="1"/>
  <c r="J33" i="9"/>
  <c r="V33" i="9" s="1"/>
  <c r="N32" i="9"/>
  <c r="M32" i="9"/>
  <c r="L32" i="9"/>
  <c r="K32" i="9"/>
  <c r="J32" i="9"/>
  <c r="N31" i="9"/>
  <c r="Z31" i="9" s="1"/>
  <c r="M31" i="9"/>
  <c r="S31" i="9" s="1"/>
  <c r="L31" i="9"/>
  <c r="R31" i="9" s="1"/>
  <c r="K31" i="9"/>
  <c r="J31" i="9"/>
  <c r="V31" i="9" s="1"/>
  <c r="N30" i="9"/>
  <c r="M30" i="9"/>
  <c r="L30" i="9"/>
  <c r="K30" i="9"/>
  <c r="J30" i="9"/>
  <c r="N29" i="9"/>
  <c r="Z29" i="9" s="1"/>
  <c r="M29" i="9"/>
  <c r="S29" i="9" s="1"/>
  <c r="L29" i="9"/>
  <c r="X29" i="9" s="1"/>
  <c r="K29" i="9"/>
  <c r="Q29" i="9" s="1"/>
  <c r="J29" i="9"/>
  <c r="V29" i="9" s="1"/>
  <c r="N28" i="9"/>
  <c r="M28" i="9"/>
  <c r="L28" i="9"/>
  <c r="K28" i="9"/>
  <c r="J28" i="9"/>
  <c r="N25" i="9"/>
  <c r="Z25" i="9" s="1"/>
  <c r="M25" i="9"/>
  <c r="S25" i="9" s="1"/>
  <c r="L25" i="9"/>
  <c r="R25" i="9" s="1"/>
  <c r="K25" i="9"/>
  <c r="J25" i="9"/>
  <c r="V25" i="9" s="1"/>
  <c r="N24" i="9"/>
  <c r="M24" i="9"/>
  <c r="L24" i="9"/>
  <c r="K24" i="9"/>
  <c r="J24" i="9"/>
  <c r="N23" i="9"/>
  <c r="Z23" i="9" s="1"/>
  <c r="M23" i="9"/>
  <c r="S23" i="9" s="1"/>
  <c r="L23" i="9"/>
  <c r="X23" i="9" s="1"/>
  <c r="K23" i="9"/>
  <c r="Q23" i="9" s="1"/>
  <c r="J23" i="9"/>
  <c r="V23" i="9" s="1"/>
  <c r="N22" i="9"/>
  <c r="M22" i="9"/>
  <c r="L22" i="9"/>
  <c r="K22" i="9"/>
  <c r="J22" i="9"/>
  <c r="N21" i="9"/>
  <c r="Z21" i="9" s="1"/>
  <c r="M21" i="9"/>
  <c r="S21" i="9" s="1"/>
  <c r="L21" i="9"/>
  <c r="R21" i="9" s="1"/>
  <c r="K21" i="9"/>
  <c r="J21" i="9"/>
  <c r="V21" i="9" s="1"/>
  <c r="N20" i="9"/>
  <c r="M20" i="9"/>
  <c r="L20" i="9"/>
  <c r="K20" i="9"/>
  <c r="J20" i="9"/>
  <c r="N19" i="9"/>
  <c r="Z19" i="9" s="1"/>
  <c r="M19" i="9"/>
  <c r="S19" i="9" s="1"/>
  <c r="L19" i="9"/>
  <c r="X19" i="9" s="1"/>
  <c r="K19" i="9"/>
  <c r="Q19" i="9" s="1"/>
  <c r="J19" i="9"/>
  <c r="V19" i="9" s="1"/>
  <c r="N18" i="9"/>
  <c r="M18" i="9"/>
  <c r="L18" i="9"/>
  <c r="K18" i="9"/>
  <c r="J18" i="9"/>
  <c r="N14" i="9"/>
  <c r="M14" i="9"/>
  <c r="L14" i="9"/>
  <c r="K14" i="9"/>
  <c r="J14" i="9"/>
  <c r="N13" i="9"/>
  <c r="M13" i="9"/>
  <c r="L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H19" i="2" l="1"/>
  <c r="H17" i="2"/>
  <c r="H12" i="2"/>
  <c r="H16" i="2"/>
  <c r="H14" i="2"/>
  <c r="H15" i="2"/>
  <c r="H13" i="2"/>
  <c r="T55" i="9"/>
  <c r="T51" i="9"/>
  <c r="X53" i="9"/>
  <c r="R42" i="9"/>
  <c r="S44" i="9"/>
  <c r="T44" i="9"/>
  <c r="K50" i="9"/>
  <c r="T40" i="9"/>
  <c r="P19" i="9"/>
  <c r="T21" i="9"/>
  <c r="P23" i="9"/>
  <c r="T25" i="9"/>
  <c r="P29" i="9"/>
  <c r="T31" i="9"/>
  <c r="P33" i="9"/>
  <c r="X35" i="9"/>
  <c r="T19" i="9"/>
  <c r="X21" i="9"/>
  <c r="T23" i="9"/>
  <c r="X25" i="9"/>
  <c r="T29" i="9"/>
  <c r="X31" i="9"/>
  <c r="T33" i="9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Q21" i="9"/>
  <c r="P21" i="9"/>
  <c r="Q25" i="9"/>
  <c r="P25" i="9"/>
  <c r="Q31" i="9"/>
  <c r="P31" i="9"/>
  <c r="Q35" i="9"/>
  <c r="P35" i="9"/>
  <c r="Q51" i="9"/>
  <c r="P51" i="9"/>
  <c r="T35" i="9"/>
  <c r="Q40" i="9"/>
  <c r="P40" i="9"/>
  <c r="S42" i="9"/>
  <c r="T42" i="9"/>
  <c r="Q44" i="9"/>
  <c r="P44" i="9"/>
  <c r="S46" i="9"/>
  <c r="T46" i="9"/>
  <c r="Y51" i="9"/>
  <c r="S53" i="9"/>
  <c r="T53" i="9"/>
  <c r="Q55" i="9"/>
  <c r="P55" i="9"/>
  <c r="S57" i="9"/>
  <c r="T57" i="9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F27" i="2" l="1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S32" i="2"/>
  <c r="E28" i="2" l="1"/>
  <c r="D30" i="2"/>
  <c r="D29" i="2"/>
  <c r="D28" i="2"/>
  <c r="E30" i="2"/>
  <c r="E29" i="2"/>
  <c r="E32" i="2" l="1"/>
  <c r="D31" i="2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18" i="3"/>
  <c r="D17" i="3"/>
  <c r="D16" i="3"/>
  <c r="D15" i="3"/>
  <c r="C19" i="3"/>
  <c r="B19" i="3"/>
  <c r="C18" i="3"/>
  <c r="B18" i="3"/>
  <c r="C17" i="3"/>
  <c r="B17" i="3"/>
  <c r="C16" i="3"/>
  <c r="B16" i="3"/>
  <c r="C15" i="3"/>
  <c r="B15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3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<sst xmlns="http://schemas.openxmlformats.org/spreadsheetml/2006/main" count="1293" uniqueCount="488">
  <si>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</si>
  <si>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</si>
  <si>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</si>
  <si>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</si>
  <si>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</si>
  <si>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</si>
  <si>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</si>
  <si>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</si>
  <si>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</si>
  <si>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</si>
  <si>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</si>
  <si>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</si>
  <si>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</si>
  <si>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</si>
  <si>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</si>
  <si>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</si>
  <si>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</si>
  <si>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</si>
  <si>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</si>
  <si>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</si>
  <si>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</si>
  <si>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</si>
  <si>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</si>
  <si>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</si>
  <si>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</si>
  <si>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</si>
  <si>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</si>
  <si>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</si>
  <si>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</si>
  <si>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</si>
  <si>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</si>
  <si>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</si>
  <si>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</si>
  <si>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</si>
  <si>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</si>
  <si>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</si>
  <si>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</si>
  <si>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</si>
  <si>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</si>
  <si>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</si>
  <si>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</si>
  <si>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</si>
  <si>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</si>
  <si>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</si>
  <si>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</si>
  <si>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</si>
  <si>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</si>
  <si>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</si>
  <si>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</si>
  <si>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</si>
  <si>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</si>
  <si>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</si>
  <si>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</si>
  <si>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</si>
  <si>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</si>
  <si>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</si>
  <si>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</si>
  <si>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</si>
  <si>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</si>
  <si>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</si>
  <si>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</si>
  <si>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</si>
  <si>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</si>
  <si>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</si>
  <si>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</si>
  <si>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</si>
  <si>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</si>
  <si>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</si>
  <si>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</si>
  <si>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</si>
  <si>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</si>
  <si>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</si>
  <si>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</si>
  <si>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</si>
  <si>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</si>
  <si>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</si>
  <si>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</si>
  <si>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</si>
  <si>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</si>
  <si>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</si>
  <si>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</si>
  <si>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</si>
  <si>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</si>
  <si>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</si>
  <si>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</si>
  <si>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</si>
  <si>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</si>
  <si>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</si>
  <si>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</si>
  <si>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</si>
  <si>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</si>
  <si>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</si>
  <si>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</si>
  <si>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</si>
  <si>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</si>
  <si>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</si>
  <si>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</si>
  <si>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</si>
  <si>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Electricity Interconnector</t>
  </si>
  <si>
    <t>~FI_T</t>
  </si>
  <si>
    <t>BIOWPE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</si>
  <si>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</si>
  <si>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</si>
  <si>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</si>
  <si>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</si>
  <si>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</si>
  <si>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</si>
  <si>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</si>
  <si>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</si>
  <si>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</si>
  <si>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</si>
  <si>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</si>
  <si>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</si>
  <si>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</si>
  <si>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</si>
  <si>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</si>
  <si>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</si>
  <si>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</si>
  <si>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</si>
  <si>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</si>
  <si>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</si>
  <si>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</si>
  <si>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</si>
  <si>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</si>
  <si>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</si>
  <si>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</si>
  <si>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</si>
  <si>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</si>
  <si>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</si>
  <si>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</si>
  <si>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</si>
  <si>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</si>
  <si>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</si>
  <si>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</si>
  <si>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</si>
  <si>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</si>
  <si>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</si>
  <si>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</si>
  <si>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</si>
  <si>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</si>
  <si>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</si>
  <si>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</si>
  <si>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</si>
  <si>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</si>
  <si>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</si>
  <si>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</si>
  <si>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</si>
  <si>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~FI_T: EUR14</t>
  </si>
  <si>
    <t>*Source/Ratio</t>
  </si>
  <si>
    <t>Fossil Fuels Imports</t>
  </si>
  <si>
    <t>Fossil fuels import price assuptions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</si>
  <si>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</si>
  <si>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</si>
  <si>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</si>
  <si>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</si>
  <si>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</si>
  <si>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</si>
  <si>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</si>
  <si>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</si>
  <si>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</si>
  <si>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</si>
  <si>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</si>
  <si>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</si>
  <si>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</si>
  <si>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</si>
  <si>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</si>
  <si>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</si>
  <si>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</si>
  <si>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</si>
  <si>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</si>
  <si>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</si>
  <si>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</si>
  <si>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</si>
  <si>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</si>
  <si>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</si>
  <si>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</si>
  <si>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</si>
  <si>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</si>
  <si>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</si>
  <si>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</si>
  <si>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</si>
  <si>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</si>
  <si>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</si>
  <si>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</si>
  <si>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</si>
  <si>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</si>
  <si>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</si>
  <si>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</si>
  <si>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</si>
  <si>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</si>
  <si>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</si>
  <si>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</si>
  <si>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</si>
  <si>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</si>
  <si>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</si>
  <si>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</si>
  <si>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</si>
  <si>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</si>
  <si>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</si>
  <si>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</si>
  <si>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</si>
  <si>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</si>
  <si>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</si>
  <si>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BIOWOO</t>
  </si>
  <si>
    <t>BIORVO</t>
  </si>
  <si>
    <t>BIOTLW</t>
  </si>
  <si>
    <t>BIOPIGW</t>
  </si>
  <si>
    <t>BIOCATW</t>
  </si>
  <si>
    <t>BIOMSW1</t>
  </si>
  <si>
    <t>BIOMSW2</t>
  </si>
  <si>
    <t>BIOINDF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</si>
  <si>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</si>
  <si>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</si>
  <si>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</si>
  <si>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</si>
  <si>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</si>
  <si>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</si>
  <si>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</si>
  <si>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</si>
  <si>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</si>
  <si>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</si>
  <si>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</si>
  <si>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</si>
  <si>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</si>
  <si>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</si>
  <si>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</si>
  <si>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</si>
  <si>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</si>
  <si>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</si>
  <si>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</si>
  <si>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</si>
  <si>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</si>
  <si>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</si>
  <si>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</si>
  <si>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</si>
  <si>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</si>
  <si>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</si>
  <si>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</si>
  <si>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</si>
  <si>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</si>
  <si>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</si>
  <si>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</si>
  <si>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</si>
  <si>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</si>
  <si>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</si>
  <si>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</si>
  <si>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</si>
  <si>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</si>
  <si>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</si>
  <si>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</si>
  <si>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</si>
  <si>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</si>
  <si>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</si>
  <si>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</si>
  <si>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</si>
  <si>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</si>
  <si>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</si>
  <si>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</si>
  <si>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</si>
  <si>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</si>
  <si>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</si>
  <si>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</si>
  <si>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</si>
  <si>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</si>
  <si>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</si>
  <si>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</si>
  <si>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</si>
  <si>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</si>
  <si>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</si>
  <si>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</si>
  <si>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</si>
  <si>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</si>
  <si>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</si>
  <si>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</si>
  <si>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</si>
  <si>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</si>
  <si>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</si>
  <si>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</si>
  <si>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</si>
  <si>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</si>
  <si>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</si>
  <si>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</si>
  <si>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</si>
  <si>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</si>
  <si>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</si>
  <si>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</si>
  <si>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</si>
  <si>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</si>
  <si>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</si>
  <si>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</si>
  <si>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</si>
  <si>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</si>
  <si>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</si>
  <si>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</si>
  <si>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</si>
  <si>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</si>
  <si>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</si>
  <si>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</si>
  <si>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</si>
  <si>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</si>
  <si>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</si>
  <si>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</si>
  <si>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</si>
  <si>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</si>
  <si>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</si>
  <si>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</si>
  <si>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</si>
  <si>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</si>
  <si>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宋体"/>
        <family val="2"/>
        <scheme val="minor"/>
      </rPr>
      <t>Net</t>
    </r>
    <r>
      <rPr>
        <sz val="10"/>
        <rFont val="宋体"/>
        <family val="2"/>
        <scheme val="minor"/>
      </rPr>
      <t xml:space="preserve"> production shares</t>
    </r>
  </si>
  <si>
    <t>Conversion factors</t>
  </si>
  <si>
    <t>FLO_COST</t>
  </si>
  <si>
    <t>Used BY costs from Irish TIMES 1.0</t>
  </si>
  <si>
    <t>NUCU</t>
  </si>
  <si>
    <t>IMPNUCU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</si>
  <si>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</si>
  <si>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</si>
  <si>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</si>
  <si>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</si>
  <si>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</si>
  <si>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 xml:space="preserve">2015                         Units = ktoe
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</si>
  <si>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</si>
  <si>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</si>
  <si>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</si>
  <si>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</si>
  <si>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</si>
  <si>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</si>
  <si>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</si>
  <si>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</si>
  <si>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</si>
  <si>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</si>
  <si>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</si>
  <si>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</si>
  <si>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</si>
  <si>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</si>
  <si>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</si>
  <si>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</si>
  <si>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</si>
  <si>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</si>
  <si>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</si>
  <si>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</si>
  <si>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</si>
  <si>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</si>
  <si>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</si>
  <si>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</si>
  <si>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</si>
  <si>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</si>
  <si>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</si>
  <si>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</si>
  <si>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</si>
  <si>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</si>
  <si>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</si>
  <si>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</si>
  <si>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</si>
  <si>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</si>
  <si>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</si>
  <si>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</si>
  <si>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</si>
  <si>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</si>
  <si>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</si>
  <si>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</si>
  <si>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</si>
  <si>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</si>
  <si>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</si>
  <si>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</si>
  <si>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</si>
  <si>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</si>
  <si>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</si>
  <si>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</si>
  <si>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</si>
  <si>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</si>
  <si>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</si>
  <si>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</si>
  <si>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</si>
  <si>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</si>
  <si>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</si>
  <si>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</si>
  <si>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</si>
  <si>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</si>
  <si>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</si>
  <si>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</si>
  <si>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</si>
  <si>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</si>
  <si>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</si>
  <si>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</si>
  <si>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</si>
  <si>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</si>
  <si>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</si>
  <si>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</si>
  <si>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</si>
  <si>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</si>
  <si>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</si>
  <si>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</si>
  <si>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</si>
  <si>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</si>
  <si>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</si>
  <si>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</si>
  <si>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</si>
  <si>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</si>
  <si>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</si>
  <si>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</si>
  <si>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</si>
  <si>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</si>
  <si>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</si>
  <si>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</si>
  <si>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</si>
  <si>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</si>
  <si>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</si>
  <si>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</si>
  <si>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</si>
  <si>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</si>
  <si>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</si>
  <si>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</si>
  <si>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</si>
  <si>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</si>
  <si>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</si>
  <si>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</si>
  <si>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</si>
  <si>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</si>
  <si>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</si>
  <si>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</si>
  <si>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BIOMSW1,BIOMSW2</t>
  </si>
  <si>
    <t>Input</t>
  </si>
  <si>
    <t>Output</t>
  </si>
  <si>
    <t>START</t>
  </si>
  <si>
    <t>LIFE</t>
  </si>
  <si>
    <t>VAROM</t>
  </si>
  <si>
    <t>SINKEOR</t>
  </si>
  <si>
    <t>Removal by Enhanced Oil Recovery</t>
  </si>
  <si>
    <t>SNKEOR</t>
  </si>
  <si>
    <t>PJ/kt CO2</t>
  </si>
  <si>
    <t>kWh/tCO2</t>
  </si>
  <si>
    <t>SINKDOO</t>
  </si>
  <si>
    <t>Removal by Depl oil fields (onshore)</t>
  </si>
  <si>
    <t>SNKDOO</t>
  </si>
  <si>
    <t>SINKDOGO</t>
  </si>
  <si>
    <t>Removal by Depl oi &amp; gasl fields (onshore)</t>
  </si>
  <si>
    <t>SNKDOGO</t>
  </si>
  <si>
    <t>SINKDGO</t>
  </si>
  <si>
    <t>Removal by Depl gas fields (onshore)</t>
  </si>
  <si>
    <t>SNKDGO</t>
  </si>
  <si>
    <t>SINKDOF</t>
  </si>
  <si>
    <t>Removal by Depl oil fields (offshore)</t>
  </si>
  <si>
    <t>SNKDOF</t>
  </si>
  <si>
    <t>SINKDGF</t>
  </si>
  <si>
    <t>Removal by Depl gas fields (offshore)</t>
  </si>
  <si>
    <t>SNKDGF</t>
  </si>
  <si>
    <t>SINKDOGF</t>
  </si>
  <si>
    <t>Removal by Depl oil&amp; gas fields (offshore)</t>
  </si>
  <si>
    <t>SNKDOGF</t>
  </si>
  <si>
    <t>SINKCB1</t>
  </si>
  <si>
    <t>Removal by Enhanced Coalbed Meth recov &lt;1000 m</t>
  </si>
  <si>
    <t>SNKCB1</t>
  </si>
  <si>
    <t>SINKCB2</t>
  </si>
  <si>
    <t>Removal by Enhanced Coalbed Meth recov &gt;1000 m</t>
  </si>
  <si>
    <t>SNKCB2</t>
  </si>
  <si>
    <t>SINKCB3</t>
  </si>
  <si>
    <t>Removal by Enhanced Coalbed Meth recov</t>
  </si>
  <si>
    <t>SNKCB3</t>
  </si>
  <si>
    <t>SINKDSAON</t>
  </si>
  <si>
    <t>Removal by Deep saline aquifers (onshore)</t>
  </si>
  <si>
    <t>SNKDSAON</t>
  </si>
  <si>
    <t>SINKDSAOF</t>
  </si>
  <si>
    <t>Removal by Deep saline aquifers (offshore)</t>
  </si>
  <si>
    <t>SNKDSAOF</t>
  </si>
  <si>
    <t>SNKAFF</t>
  </si>
  <si>
    <t>Storage technologies (JRC TIMES)</t>
    <phoneticPr fontId="137" type="noConversion"/>
  </si>
  <si>
    <t>NO</t>
  </si>
  <si>
    <t>kt_a</t>
  </si>
  <si>
    <t xml:space="preserve">Removal by Enhanced Coalbed Meth recov </t>
  </si>
  <si>
    <t>Removal by Depl oil&amp;gas fields (onshore)</t>
  </si>
  <si>
    <t>Removal by Depl oil&amp;gas fields (offshore)</t>
  </si>
  <si>
    <t>CSet</t>
  </si>
  <si>
    <t>MAT</t>
  </si>
  <si>
    <t>Dmy EOR</t>
  </si>
  <si>
    <t>FX</t>
  </si>
  <si>
    <t>Dmy DOO</t>
  </si>
  <si>
    <t>Dmy DGO</t>
  </si>
  <si>
    <t>Dmy DOGO</t>
  </si>
  <si>
    <t>Dmy DOGF</t>
  </si>
  <si>
    <t>Dmy DOF</t>
  </si>
  <si>
    <t>Dmy DGF</t>
  </si>
  <si>
    <t>Dmy CB1</t>
  </si>
  <si>
    <t>Dmy CB2</t>
  </si>
  <si>
    <t>Dmy CB3</t>
  </si>
  <si>
    <t>Dmy DSAON</t>
  </si>
  <si>
    <t>Dmy DSAOF</t>
  </si>
  <si>
    <t>Afforestation Potential</t>
  </si>
  <si>
    <t>DAYNITE</t>
    <phoneticPr fontId="1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</si>
</sst>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 * #,##0_ ;_ * \-#,##0_ ;_ * &quot;-&quot;_ ;_ @_ "/>
    <numFmt numFmtId="43" formatCode="_ * #,##0.00_ ;_ * \-#,##0.00_ ;_ * &quot;-&quot;??_ ;_ @_ "/>
    <numFmt numFmtId="176" formatCode="&quot;$&quot;#,##0_);\(&quot;$&quot;#,##0\)"/>
    <numFmt numFmtId="177" formatCode="_(&quot;$&quot;* #,##0.00_);_(&quot;$&quot;* \(#,##0.00\);_(&quot;$&quot;* &quot;-&quot;??_);_(@_)"/>
    <numFmt numFmtId="178" formatCode="_-* #,##0_-;\-* #,##0_-;_-* &quot;-&quot;_-;_-@_-"/>
    <numFmt numFmtId="179" formatCode="_-* #,##0.00_-;\-* #,##0.00_-;_-* &quot;-&quot;??_-;_-@_-"/>
    <numFmt numFmtId="180" formatCode="0.0"/>
    <numFmt numFmtId="181" formatCode="_([$€-2]* #,##0.00_);_([$€-2]* \(#,##0.00\);_([$€-2]* &quot;-&quot;??_)"/>
    <numFmt numFmtId="182" formatCode="\Te\x\t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-&quot;€&quot;\ * #,##0.00_-;\-&quot;€&quot;\ * #,##0.00_-;_-&quot;€&quot;\ * &quot;-&quot;??_-;_-@_-"/>
    <numFmt numFmtId="186" formatCode="\(##\);\(##\)"/>
    <numFmt numFmtId="187" formatCode="#,##0;\-\ #,##0;_-\ &quot;- &quot;"/>
    <numFmt numFmtId="188" formatCode="_ &quot;kr&quot;\ * #,##0_ ;_ &quot;kr&quot;\ * \-#,##0_ ;_ &quot;kr&quot;\ * &quot;-&quot;_ ;_ @_ "/>
    <numFmt numFmtId="189" formatCode="#,##0.0"/>
    <numFmt numFmtId="190" formatCode="0.0%"/>
    <numFmt numFmtId="191" formatCode="_ &quot;kr&quot;\ * #,##0.00_ ;_ &quot;kr&quot;\ * \-#,##0.00_ ;_ &quot;kr&quot;\ * &quot;-&quot;??_ ;_ @_ "/>
    <numFmt numFmtId="192" formatCode="0.0000"/>
    <numFmt numFmtId="193" formatCode="_-[$€]* #,##0.00_-;\-[$€]* #,##0.00_-;_-[$€]* &quot;-&quot;??_-;_-@_-"/>
    <numFmt numFmtId="194" formatCode="0.000"/>
    <numFmt numFmtId="195" formatCode="[$€-2]\ #,##0;[Red]\-[$€-2]\ #,##0"/>
    <numFmt numFmtId="196" formatCode="#,##0.0000"/>
    <numFmt numFmtId="197" formatCode="_-&quot;$&quot;* #,##0.00_-;\-&quot;$&quot;* #,##0.00_-;_-&quot;$&quot;* &quot;-&quot;??_-;_-@_-"/>
    <numFmt numFmtId="198" formatCode="General_)"/>
    <numFmt numFmtId="199" formatCode="#,##0.0;[Red]\-#,##0.0"/>
    <numFmt numFmtId="200" formatCode="_-* #,##0.00\ &quot;€&quot;_-;\-* #,##0.00\ &quot;€&quot;_-;_-* &quot;-&quot;??\ &quot;€&quot;_-;_-@_-"/>
    <numFmt numFmtId="201" formatCode="_-* #,##0.00\ _€_-;\-* #,##0.00\ _€_-;_-* &quot;-&quot;??\ _€_-;_-@_-"/>
    <numFmt numFmtId="202" formatCode="_-[$€-2]* #,##0.00_-;\-[$€-2]* #,##0.00_-;_-[$€-2]* &quot;-&quot;??_-"/>
  </numFmts>
  <fonts count="14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name val="宋体"/>
      <family val="2"/>
      <scheme val="minor"/>
    </font>
    <font>
      <sz val="14"/>
      <color theme="0"/>
      <name val="宋体"/>
      <family val="2"/>
      <scheme val="minor"/>
    </font>
    <font>
      <sz val="8"/>
      <color theme="0"/>
      <name val="宋体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family val="3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宋体"/>
      <family val="2"/>
      <scheme val="minor"/>
    </font>
    <font>
      <i/>
      <sz val="10"/>
      <name val="宋体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宋体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宋体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宋体"/>
      <family val="2"/>
      <scheme val="minor"/>
    </font>
    <font>
      <sz val="11"/>
      <color rgb="FFFFFFFF"/>
      <name val="Myriad Pro"/>
      <family val="2"/>
    </font>
    <font>
      <sz val="11"/>
      <color rgb="FF006100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4"/>
      <color indexed="9"/>
      <name val="宋体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宋体"/>
      <family val="2"/>
      <scheme val="minor"/>
    </font>
    <font>
      <sz val="10"/>
      <color indexed="12"/>
      <name val="宋体"/>
      <family val="2"/>
      <scheme val="minor"/>
    </font>
    <font>
      <sz val="11"/>
      <color rgb="FF9C6500"/>
      <name val="宋体"/>
      <family val="2"/>
      <scheme val="minor"/>
    </font>
    <font>
      <sz val="8"/>
      <name val="Tahoma"/>
      <family val="2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宋体"/>
      <family val="2"/>
      <scheme val="minor"/>
    </font>
    <font>
      <i/>
      <sz val="10"/>
      <color rgb="FFFF000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i/>
      <sz val="11"/>
      <color rgb="FFFF0000"/>
      <name val="宋体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family val="1"/>
    </font>
    <font>
      <sz val="11"/>
      <color rgb="FF9C6500"/>
      <name val="宋体"/>
      <family val="2"/>
      <charset val="161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8"/>
      <name val="Helv"/>
      <family val="2"/>
    </font>
    <font>
      <sz val="10"/>
      <name val="Arial"/>
      <family val="2"/>
      <charset val="161"/>
    </font>
    <font>
      <sz val="11"/>
      <color indexed="58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3F3F76"/>
      <name val="Calibri"/>
      <family val="2"/>
    </font>
    <font>
      <sz val="11"/>
      <color rgb="FF9C650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0670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179" fontId="3" fillId="0" borderId="0" applyFont="0" applyFill="0" applyBorder="0" applyAlignment="0" applyProtection="0"/>
    <xf numFmtId="0" fontId="33" fillId="22" borderId="2" applyNumberFormat="0" applyAlignment="0" applyProtection="0"/>
    <xf numFmtId="179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86" fontId="62" fillId="0" borderId="0">
      <alignment horizontal="right"/>
    </xf>
    <xf numFmtId="18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88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89" fontId="66" fillId="35" borderId="15">
      <alignment vertical="center"/>
    </xf>
    <xf numFmtId="190" fontId="67" fillId="35" borderId="15">
      <alignment vertical="center"/>
    </xf>
    <xf numFmtId="189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91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9" fontId="3" fillId="0" borderId="0" applyFont="0" applyFill="0" applyBorder="0" applyAlignment="0" applyProtection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179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9" fillId="57" borderId="0" applyNumberFormat="0" applyBorder="0" applyAlignment="0" applyProtection="0"/>
    <xf numFmtId="0" fontId="100" fillId="58" borderId="37" applyNumberFormat="0" applyAlignment="0" applyProtection="0"/>
    <xf numFmtId="0" fontId="78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179" fontId="102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3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4" fillId="59" borderId="42">
      <alignment horizontal="center" vertical="center" wrapText="1"/>
    </xf>
    <xf numFmtId="0" fontId="3" fillId="0" borderId="29"/>
    <xf numFmtId="0" fontId="105" fillId="0" borderId="22"/>
    <xf numFmtId="0" fontId="51" fillId="0" borderId="12">
      <alignment horizontal="right" vertical="center"/>
    </xf>
    <xf numFmtId="1" fontId="106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07" fillId="0" borderId="0" applyNumberFormat="0" applyFill="0" applyBorder="0" applyAlignment="0" applyProtection="0"/>
    <xf numFmtId="0" fontId="51" fillId="0" borderId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6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5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0" fontId="90" fillId="62" borderId="1" applyNumberFormat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0" fontId="109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0" fontId="109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0" fillId="0" borderId="43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45" applyNumberFormat="0" applyFill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16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76" fontId="1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6" fontId="113" fillId="0" borderId="0">
      <alignment vertical="center"/>
    </xf>
    <xf numFmtId="176" fontId="113" fillId="0" borderId="0">
      <alignment vertical="center"/>
    </xf>
    <xf numFmtId="176" fontId="113" fillId="0" borderId="0">
      <alignment vertical="center"/>
    </xf>
    <xf numFmtId="176" fontId="1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13" fillId="0" borderId="0">
      <alignment vertical="center"/>
    </xf>
    <xf numFmtId="176" fontId="113" fillId="0" borderId="0">
      <alignment vertical="center"/>
    </xf>
    <xf numFmtId="176" fontId="11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76" fontId="113" fillId="0" borderId="0">
      <alignment vertical="center"/>
    </xf>
    <xf numFmtId="176" fontId="113" fillId="0" borderId="0">
      <alignment vertical="center"/>
    </xf>
    <xf numFmtId="176" fontId="113" fillId="0" borderId="0">
      <alignment vertical="center"/>
    </xf>
    <xf numFmtId="176" fontId="113" fillId="0" borderId="0">
      <alignment vertical="center"/>
    </xf>
    <xf numFmtId="0" fontId="1" fillId="0" borderId="0"/>
    <xf numFmtId="190" fontId="1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90" fontId="113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13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0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7" fillId="0" borderId="0"/>
    <xf numFmtId="179" fontId="117" fillId="0" borderId="0" applyFont="0" applyFill="0" applyBorder="0" applyAlignment="0" applyProtection="0"/>
    <xf numFmtId="179" fontId="117" fillId="0" borderId="0" applyFont="0" applyFill="0" applyBorder="0" applyAlignment="0" applyProtection="0"/>
    <xf numFmtId="179" fontId="117" fillId="0" borderId="0" applyFont="0" applyFill="0" applyBorder="0" applyAlignment="0" applyProtection="0"/>
    <xf numFmtId="0" fontId="117" fillId="0" borderId="0"/>
    <xf numFmtId="0" fontId="117" fillId="0" borderId="0"/>
    <xf numFmtId="0" fontId="120" fillId="64" borderId="0" applyNumberFormat="0" applyBorder="0" applyAlignment="0" applyProtection="0"/>
    <xf numFmtId="179" fontId="3" fillId="0" borderId="0" applyFont="0" applyFill="0" applyBorder="0" applyAlignment="0" applyProtection="0"/>
    <xf numFmtId="0" fontId="2" fillId="65" borderId="0" applyNumberFormat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179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78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3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20" fillId="64" borderId="0" applyNumberFormat="0" applyBorder="0" applyAlignment="0" applyProtection="0"/>
    <xf numFmtId="0" fontId="122" fillId="0" borderId="0"/>
    <xf numFmtId="0" fontId="123" fillId="0" borderId="0"/>
    <xf numFmtId="179" fontId="124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179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17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09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9" fontId="102" fillId="0" borderId="0" applyFont="0" applyFill="0" applyBorder="0" applyAlignment="0" applyProtection="0"/>
    <xf numFmtId="0" fontId="50" fillId="29" borderId="143">
      <alignment horizontal="right"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3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179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9" applyNumberFormat="0" applyFill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3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  <xf numFmtId="0" fontId="3" fillId="0" borderId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3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1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2" fillId="67" borderId="11">
      <alignment vertical="center" wrapText="1"/>
    </xf>
    <xf numFmtId="1" fontId="1" fillId="49" borderId="0"/>
    <xf numFmtId="2" fontId="1" fillId="69" borderId="0"/>
    <xf numFmtId="0" fontId="132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3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3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0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0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1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08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2" fillId="23" borderId="0" applyNumberFormat="0" applyBorder="0" applyAlignment="0" applyProtection="0"/>
    <xf numFmtId="0" fontId="135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90" fontId="113" fillId="0" borderId="0">
      <alignment vertical="center"/>
    </xf>
    <xf numFmtId="0" fontId="6" fillId="0" borderId="0"/>
    <xf numFmtId="0" fontId="1" fillId="0" borderId="0"/>
    <xf numFmtId="0" fontId="6" fillId="0" borderId="0"/>
    <xf numFmtId="190" fontId="113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0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2" fillId="0" borderId="0"/>
    <xf numFmtId="198" fontId="113" fillId="0" borderId="0">
      <alignment vertical="center"/>
    </xf>
    <xf numFmtId="0" fontId="6" fillId="0" borderId="0"/>
    <xf numFmtId="0" fontId="10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2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96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02" fillId="0" borderId="0" applyFont="0" applyFill="0" applyBorder="0" applyAlignment="0" applyProtection="0"/>
    <xf numFmtId="0" fontId="50" fillId="28" borderId="162">
      <alignment horizontal="right" vertical="center"/>
    </xf>
    <xf numFmtId="0" fontId="103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36" fillId="0" borderId="0"/>
    <xf numFmtId="179" fontId="136" fillId="0" borderId="0" applyFont="0" applyFill="0" applyBorder="0" applyAlignment="0" applyProtection="0"/>
    <xf numFmtId="179" fontId="136" fillId="0" borderId="0" applyFont="0" applyFill="0" applyBorder="0" applyAlignment="0" applyProtection="0"/>
    <xf numFmtId="179" fontId="136" fillId="0" borderId="0" applyFont="0" applyFill="0" applyBorder="0" applyAlignment="0" applyProtection="0"/>
    <xf numFmtId="0" fontId="136" fillId="0" borderId="0"/>
    <xf numFmtId="0" fontId="136" fillId="0" borderId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3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0" fontId="19" fillId="21" borderId="161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179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02" fillId="0" borderId="0" applyFont="0" applyFill="0" applyBorder="0" applyAlignment="0" applyProtection="0"/>
    <xf numFmtId="0" fontId="50" fillId="29" borderId="165">
      <alignment horizontal="right"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3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160" applyNumberFormat="0" applyFill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3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9" fontId="10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1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141" fillId="7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142" fillId="73" borderId="0" applyNumberFormat="0" applyBorder="0" applyAlignment="0" applyProtection="0"/>
    <xf numFmtId="0" fontId="90" fillId="62" borderId="155" applyNumberFormat="0" applyAlignment="0" applyProtection="0"/>
    <xf numFmtId="0" fontId="90" fillId="62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139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139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39" fillId="0" borderId="0" applyFont="0" applyFill="0" applyBorder="0" applyAlignment="0" applyProtection="0"/>
    <xf numFmtId="179" fontId="139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202" fontId="139" fillId="0" borderId="0" applyFont="0" applyFill="0" applyBorder="0" applyAlignment="0" applyProtection="0"/>
    <xf numFmtId="18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202" fontId="139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202" fontId="139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139" fillId="0" borderId="0" applyFont="0" applyFill="0" applyBorder="0" applyAlignment="0" applyProtection="0"/>
    <xf numFmtId="11" fontId="139" fillId="0" borderId="0" applyFont="0" applyFill="0" applyBorder="0" applyAlignment="0" applyProtection="0"/>
    <xf numFmtId="0" fontId="140" fillId="5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43" fillId="57" borderId="0" applyNumberFormat="0" applyBorder="0" applyAlignment="0" applyProtection="0"/>
    <xf numFmtId="0" fontId="12" fillId="7" borderId="0" applyNumberFormat="0" applyBorder="0" applyAlignment="0" applyProtection="0"/>
    <xf numFmtId="0" fontId="143" fillId="57" borderId="0" applyNumberFormat="0" applyBorder="0" applyAlignment="0" applyProtection="0"/>
    <xf numFmtId="0" fontId="110" fillId="0" borderId="43" applyNumberFormat="0" applyFill="0" applyAlignment="0" applyProtection="0"/>
    <xf numFmtId="0" fontId="111" fillId="0" borderId="44" applyNumberFormat="0" applyFill="0" applyAlignment="0" applyProtection="0"/>
    <xf numFmtId="0" fontId="108" fillId="0" borderId="45" applyNumberFormat="0" applyFill="0" applyAlignment="0" applyProtection="0"/>
    <xf numFmtId="0" fontId="108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44" fillId="23" borderId="37" applyNumberFormat="0" applyAlignment="0" applyProtection="0"/>
    <xf numFmtId="0" fontId="16" fillId="8" borderId="155" applyNumberFormat="0" applyAlignment="0" applyProtection="0"/>
    <xf numFmtId="0" fontId="144" fillId="74" borderId="37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22" fillId="0" borderId="46" applyNumberFormat="0" applyFill="0" applyAlignment="0" applyProtection="0"/>
    <xf numFmtId="0" fontId="80" fillId="23" borderId="0" applyNumberFormat="0" applyBorder="0" applyAlignment="0" applyProtection="0"/>
    <xf numFmtId="0" fontId="145" fillId="64" borderId="0" applyNumberFormat="0" applyBorder="0" applyAlignment="0" applyProtection="0"/>
    <xf numFmtId="0" fontId="112" fillId="23" borderId="0" applyNumberFormat="0" applyBorder="0" applyAlignment="0" applyProtection="0"/>
    <xf numFmtId="0" fontId="80" fillId="23" borderId="0" applyNumberFormat="0" applyBorder="0" applyAlignment="0" applyProtection="0"/>
    <xf numFmtId="0" fontId="145" fillId="64" borderId="0" applyNumberFormat="0" applyBorder="0" applyAlignment="0" applyProtection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176" fontId="138" fillId="0" borderId="0">
      <alignment vertical="center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176" fontId="138" fillId="0" borderId="0">
      <alignment vertical="center"/>
    </xf>
    <xf numFmtId="176" fontId="138" fillId="0" borderId="0">
      <alignment vertical="center"/>
    </xf>
    <xf numFmtId="176" fontId="138" fillId="0" borderId="0">
      <alignment vertical="center"/>
    </xf>
    <xf numFmtId="176" fontId="138" fillId="0" borderId="0">
      <alignment vertical="center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83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82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82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82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82" fontId="2" fillId="2" borderId="0" xfId="1" applyNumberFormat="1" applyAlignment="1">
      <alignment vertical="center"/>
    </xf>
    <xf numFmtId="182" fontId="1" fillId="0" borderId="0" xfId="50" applyNumberFormat="1" applyAlignment="1">
      <alignment vertical="center"/>
    </xf>
    <xf numFmtId="182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80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80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92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82" fontId="0" fillId="0" borderId="0" xfId="0" applyNumberFormat="1" applyFill="1" applyBorder="1" applyAlignment="1">
      <alignment vertical="center"/>
    </xf>
    <xf numFmtId="0" fontId="77" fillId="0" borderId="0" xfId="0" applyFont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80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82" fontId="0" fillId="0" borderId="0" xfId="50" applyNumberFormat="1" applyFont="1" applyFill="1" applyAlignment="1">
      <alignment vertical="center"/>
    </xf>
    <xf numFmtId="180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94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80" fontId="25" fillId="48" borderId="0" xfId="0" applyNumberFormat="1" applyFont="1" applyFill="1" applyBorder="1"/>
    <xf numFmtId="180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80" fontId="25" fillId="50" borderId="0" xfId="0" applyNumberFormat="1" applyFont="1" applyFill="1" applyBorder="1"/>
    <xf numFmtId="180" fontId="25" fillId="50" borderId="30" xfId="0" applyNumberFormat="1" applyFont="1" applyFill="1" applyBorder="1"/>
    <xf numFmtId="180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80" fontId="25" fillId="44" borderId="0" xfId="0" applyNumberFormat="1" applyFont="1" applyFill="1" applyBorder="1"/>
    <xf numFmtId="180" fontId="25" fillId="44" borderId="30" xfId="0" applyNumberFormat="1" applyFont="1" applyFill="1" applyBorder="1"/>
    <xf numFmtId="180" fontId="25" fillId="44" borderId="25" xfId="0" applyNumberFormat="1" applyFont="1" applyFill="1" applyBorder="1"/>
    <xf numFmtId="0" fontId="25" fillId="44" borderId="23" xfId="0" applyFont="1" applyFill="1" applyBorder="1"/>
    <xf numFmtId="180" fontId="25" fillId="44" borderId="20" xfId="0" applyNumberFormat="1" applyFont="1" applyFill="1" applyBorder="1"/>
    <xf numFmtId="180" fontId="25" fillId="44" borderId="31" xfId="0" applyNumberFormat="1" applyFont="1" applyFill="1" applyBorder="1"/>
    <xf numFmtId="180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80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80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80" fontId="45" fillId="52" borderId="0" xfId="92" applyNumberFormat="1" applyFont="1" applyFill="1" applyAlignment="1">
      <alignment horizontal="left" vertical="center"/>
    </xf>
    <xf numFmtId="180" fontId="45" fillId="52" borderId="0" xfId="92" applyNumberFormat="1" applyFont="1" applyFill="1" applyAlignment="1">
      <alignment horizontal="center" vertical="center"/>
    </xf>
    <xf numFmtId="180" fontId="45" fillId="52" borderId="20" xfId="92" applyNumberFormat="1" applyFont="1" applyFill="1" applyBorder="1" applyAlignment="1">
      <alignment horizontal="left" vertical="center"/>
    </xf>
    <xf numFmtId="180" fontId="45" fillId="52" borderId="20" xfId="92" applyNumberFormat="1" applyFont="1" applyFill="1" applyBorder="1" applyAlignment="1">
      <alignment horizontal="center" vertical="center"/>
    </xf>
    <xf numFmtId="180" fontId="45" fillId="52" borderId="0" xfId="92" applyNumberFormat="1" applyFont="1" applyFill="1" applyBorder="1" applyAlignment="1">
      <alignment horizontal="center" vertical="center"/>
    </xf>
    <xf numFmtId="180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83" fillId="0" borderId="0" xfId="0" applyFont="1"/>
    <xf numFmtId="180" fontId="0" fillId="0" borderId="0" xfId="0" applyNumberFormat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1" fillId="0" borderId="0" xfId="0" applyFont="1" applyAlignment="1">
      <alignment horizontal="left" vertical="center" indent="5"/>
    </xf>
    <xf numFmtId="192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0" fontId="92" fillId="0" borderId="0" xfId="0" applyFont="1" applyAlignment="1">
      <alignment horizontal="left" vertical="center"/>
    </xf>
    <xf numFmtId="192" fontId="0" fillId="0" borderId="0" xfId="0" applyNumberFormat="1" applyBorder="1"/>
    <xf numFmtId="0" fontId="93" fillId="0" borderId="0" xfId="0" applyFont="1" applyAlignment="1">
      <alignment horizontal="left" vertical="center"/>
    </xf>
    <xf numFmtId="195" fontId="0" fillId="0" borderId="0" xfId="0" quotePrefix="1" applyNumberFormat="1"/>
    <xf numFmtId="0" fontId="94" fillId="54" borderId="33" xfId="0" applyFont="1" applyFill="1" applyBorder="1" applyAlignment="1">
      <alignment vertical="center"/>
    </xf>
    <xf numFmtId="0" fontId="94" fillId="54" borderId="34" xfId="0" applyFont="1" applyFill="1" applyBorder="1" applyAlignment="1">
      <alignment horizontal="right" vertical="center"/>
    </xf>
    <xf numFmtId="0" fontId="95" fillId="27" borderId="0" xfId="0" applyFont="1" applyFill="1" applyBorder="1" applyAlignment="1">
      <alignment horizontal="center" vertical="center"/>
    </xf>
    <xf numFmtId="0" fontId="92" fillId="55" borderId="35" xfId="0" applyFont="1" applyFill="1" applyBorder="1" applyAlignment="1">
      <alignment horizontal="justify" vertical="center"/>
    </xf>
    <xf numFmtId="0" fontId="92" fillId="56" borderId="36" xfId="0" applyFont="1" applyFill="1" applyBorder="1" applyAlignment="1">
      <alignment horizontal="right" vertical="center"/>
    </xf>
    <xf numFmtId="3" fontId="92" fillId="56" borderId="36" xfId="0" applyNumberFormat="1" applyFont="1" applyFill="1" applyBorder="1" applyAlignment="1">
      <alignment horizontal="right" vertical="center"/>
    </xf>
    <xf numFmtId="0" fontId="96" fillId="0" borderId="0" xfId="0" applyFont="1" applyFill="1" applyAlignment="1">
      <alignment horizontal="left" vertical="center"/>
    </xf>
    <xf numFmtId="0" fontId="97" fillId="0" borderId="0" xfId="0" applyFont="1"/>
    <xf numFmtId="0" fontId="96" fillId="0" borderId="0" xfId="0" applyFont="1" applyAlignment="1">
      <alignment horizontal="left" vertical="center"/>
    </xf>
    <xf numFmtId="0" fontId="92" fillId="0" borderId="0" xfId="0" applyFont="1" applyAlignment="1">
      <alignment horizontal="justify" vertical="center"/>
    </xf>
    <xf numFmtId="0" fontId="93" fillId="0" borderId="0" xfId="0" applyFont="1" applyFill="1" applyAlignment="1">
      <alignment horizontal="left" vertical="center"/>
    </xf>
    <xf numFmtId="0" fontId="95" fillId="53" borderId="0" xfId="0" applyFont="1" applyFill="1" applyBorder="1" applyAlignment="1">
      <alignment horizontal="center" vertical="center"/>
    </xf>
    <xf numFmtId="180" fontId="0" fillId="0" borderId="0" xfId="0" applyNumberFormat="1"/>
    <xf numFmtId="9" fontId="0" fillId="0" borderId="0" xfId="5495" applyFont="1" applyAlignment="1">
      <alignment horizontal="center" vertical="center"/>
    </xf>
    <xf numFmtId="180" fontId="0" fillId="0" borderId="0" xfId="5495" applyNumberFormat="1" applyFont="1" applyAlignment="1">
      <alignment horizontal="center" vertical="center"/>
    </xf>
    <xf numFmtId="0" fontId="98" fillId="54" borderId="33" xfId="0" applyFont="1" applyFill="1" applyBorder="1" applyAlignment="1">
      <alignment horizontal="justify" vertical="center"/>
    </xf>
    <xf numFmtId="180" fontId="0" fillId="0" borderId="0" xfId="0" applyNumberFormat="1" applyFill="1" applyAlignment="1">
      <alignment horizontal="center" vertical="center"/>
    </xf>
    <xf numFmtId="180" fontId="89" fillId="0" borderId="0" xfId="0" applyNumberFormat="1" applyFont="1" applyAlignment="1">
      <alignment horizontal="center" vertical="center"/>
    </xf>
    <xf numFmtId="0" fontId="99" fillId="57" borderId="0" xfId="5534"/>
    <xf numFmtId="180" fontId="99" fillId="57" borderId="0" xfId="5534" applyNumberFormat="1"/>
    <xf numFmtId="180" fontId="100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80" fontId="0" fillId="0" borderId="0" xfId="0" applyNumberFormat="1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82" fontId="2" fillId="2" borderId="0" xfId="1" applyNumberFormat="1" applyFont="1" applyAlignment="1">
      <alignment vertical="center"/>
    </xf>
    <xf numFmtId="182" fontId="0" fillId="0" borderId="0" xfId="50" applyNumberFormat="1" applyFont="1" applyAlignment="1">
      <alignment vertical="center"/>
    </xf>
    <xf numFmtId="0" fontId="45" fillId="0" borderId="0" xfId="2" applyFont="1"/>
    <xf numFmtId="182" fontId="0" fillId="0" borderId="20" xfId="50" applyNumberFormat="1" applyFont="1" applyFill="1" applyBorder="1" applyAlignment="1">
      <alignment vertical="center"/>
    </xf>
    <xf numFmtId="0" fontId="101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1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82" fontId="46" fillId="0" borderId="0" xfId="8779" applyNumberFormat="1" applyFont="1" applyFill="1" applyBorder="1" applyAlignment="1" applyProtection="1">
      <alignment vertical="center"/>
    </xf>
    <xf numFmtId="182" fontId="45" fillId="0" borderId="0" xfId="8779" applyNumberFormat="1" applyFont="1" applyFill="1" applyBorder="1" applyAlignment="1" applyProtection="1">
      <alignment vertical="center"/>
    </xf>
    <xf numFmtId="182" fontId="45" fillId="0" borderId="0" xfId="8774" applyNumberFormat="1" applyFont="1" applyFill="1" applyBorder="1" applyAlignment="1" applyProtection="1">
      <alignment vertical="center"/>
    </xf>
    <xf numFmtId="182" fontId="45" fillId="0" borderId="0" xfId="8778" applyNumberFormat="1" applyFont="1" applyAlignment="1">
      <alignment vertical="center"/>
    </xf>
    <xf numFmtId="182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18" fillId="0" borderId="0" xfId="8774" applyNumberFormat="1" applyFont="1" applyFill="1" applyBorder="1" applyAlignment="1" applyProtection="1">
      <alignment horizontal="center" vertical="center"/>
    </xf>
    <xf numFmtId="0" fontId="119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179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38" fontId="125" fillId="0" borderId="0" xfId="9431" applyNumberFormat="1" applyFont="1" applyAlignment="1">
      <alignment horizontal="left" wrapText="1"/>
    </xf>
    <xf numFmtId="38" fontId="126" fillId="0" borderId="48" xfId="9431" applyNumberFormat="1" applyFont="1" applyBorder="1" applyAlignment="1">
      <alignment horizontal="center" wrapText="1"/>
    </xf>
    <xf numFmtId="38" fontId="126" fillId="0" borderId="49" xfId="9431" applyNumberFormat="1" applyFont="1" applyFill="1" applyBorder="1" applyAlignment="1">
      <alignment horizontal="center" textRotation="90" wrapText="1"/>
    </xf>
    <xf numFmtId="38" fontId="126" fillId="0" borderId="50" xfId="9431" applyNumberFormat="1" applyFont="1" applyFill="1" applyBorder="1" applyAlignment="1">
      <alignment horizontal="center" textRotation="90" wrapText="1"/>
    </xf>
    <xf numFmtId="38" fontId="126" fillId="0" borderId="51" xfId="9431" applyNumberFormat="1" applyFont="1" applyFill="1" applyBorder="1" applyAlignment="1">
      <alignment horizontal="center" textRotation="90" wrapText="1"/>
    </xf>
    <xf numFmtId="38" fontId="126" fillId="0" borderId="52" xfId="9431" applyNumberFormat="1" applyFont="1" applyFill="1" applyBorder="1" applyAlignment="1">
      <alignment horizontal="center" textRotation="90" wrapText="1"/>
    </xf>
    <xf numFmtId="38" fontId="126" fillId="0" borderId="53" xfId="9431" applyNumberFormat="1" applyFont="1" applyFill="1" applyBorder="1" applyAlignment="1">
      <alignment horizontal="center" textRotation="90" wrapText="1"/>
    </xf>
    <xf numFmtId="38" fontId="126" fillId="0" borderId="22" xfId="9431" applyNumberFormat="1" applyFont="1" applyFill="1" applyBorder="1" applyAlignment="1">
      <alignment horizontal="center" textRotation="90" wrapText="1"/>
    </xf>
    <xf numFmtId="38" fontId="126" fillId="0" borderId="54" xfId="9431" applyNumberFormat="1" applyFont="1" applyFill="1" applyBorder="1" applyAlignment="1">
      <alignment horizontal="center" textRotation="90" wrapText="1"/>
    </xf>
    <xf numFmtId="38" fontId="126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26" fillId="0" borderId="57" xfId="9431" applyNumberFormat="1" applyFont="1" applyFill="1" applyBorder="1" applyAlignment="1">
      <alignment horizontal="center"/>
    </xf>
    <xf numFmtId="38" fontId="126" fillId="0" borderId="58" xfId="9431" applyNumberFormat="1" applyFont="1" applyFill="1" applyBorder="1" applyAlignment="1">
      <alignment horizontal="center"/>
    </xf>
    <xf numFmtId="38" fontId="126" fillId="0" borderId="59" xfId="9431" applyNumberFormat="1" applyFont="1" applyFill="1" applyBorder="1" applyAlignment="1">
      <alignment horizontal="center"/>
    </xf>
    <xf numFmtId="38" fontId="126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26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26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26" fillId="0" borderId="67" xfId="9431" applyNumberFormat="1" applyFont="1" applyFill="1" applyBorder="1" applyAlignment="1">
      <alignment horizontal="center"/>
    </xf>
    <xf numFmtId="38" fontId="126" fillId="0" borderId="68" xfId="9431" applyNumberFormat="1" applyFont="1" applyFill="1" applyBorder="1" applyAlignment="1">
      <alignment horizontal="center"/>
    </xf>
    <xf numFmtId="38" fontId="126" fillId="0" borderId="69" xfId="9431" applyNumberFormat="1" applyFont="1" applyFill="1" applyBorder="1" applyAlignment="1">
      <alignment horizontal="center"/>
    </xf>
    <xf numFmtId="38" fontId="126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26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26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26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26" fillId="0" borderId="76" xfId="9431" applyNumberFormat="1" applyFont="1" applyFill="1" applyBorder="1" applyAlignment="1">
      <alignment horizontal="center"/>
    </xf>
    <xf numFmtId="38" fontId="126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26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26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26" fillId="0" borderId="32" xfId="9431" applyNumberFormat="1" applyFont="1" applyFill="1" applyBorder="1" applyAlignment="1">
      <alignment horizontal="left"/>
    </xf>
    <xf numFmtId="38" fontId="126" fillId="0" borderId="83" xfId="9431" applyNumberFormat="1" applyFont="1" applyFill="1" applyBorder="1" applyAlignment="1">
      <alignment horizontal="center"/>
    </xf>
    <xf numFmtId="38" fontId="126" fillId="0" borderId="84" xfId="9431" applyNumberFormat="1" applyFont="1" applyFill="1" applyBorder="1" applyAlignment="1">
      <alignment horizontal="center"/>
    </xf>
    <xf numFmtId="38" fontId="126" fillId="0" borderId="32" xfId="9431" applyNumberFormat="1" applyFont="1" applyFill="1" applyBorder="1" applyAlignment="1">
      <alignment horizontal="center"/>
    </xf>
    <xf numFmtId="38" fontId="126" fillId="0" borderId="63" xfId="9431" applyNumberFormat="1" applyFont="1" applyFill="1" applyBorder="1" applyAlignment="1">
      <alignment horizontal="center"/>
    </xf>
    <xf numFmtId="38" fontId="126" fillId="0" borderId="85" xfId="9431" applyNumberFormat="1" applyFont="1" applyFill="1" applyBorder="1" applyAlignment="1">
      <alignment horizontal="center"/>
    </xf>
    <xf numFmtId="38" fontId="126" fillId="0" borderId="86" xfId="9431" applyNumberFormat="1" applyFont="1" applyFill="1" applyBorder="1" applyAlignment="1">
      <alignment horizontal="center"/>
    </xf>
    <xf numFmtId="38" fontId="126" fillId="0" borderId="87" xfId="9431" applyNumberFormat="1" applyFont="1" applyFill="1" applyBorder="1" applyAlignment="1">
      <alignment horizontal="center"/>
    </xf>
    <xf numFmtId="38" fontId="126" fillId="0" borderId="88" xfId="9431" applyNumberFormat="1" applyFont="1" applyFill="1" applyBorder="1" applyAlignment="1">
      <alignment horizontal="center"/>
    </xf>
    <xf numFmtId="38" fontId="126" fillId="0" borderId="0" xfId="8774" applyNumberFormat="1" applyFont="1" applyFill="1"/>
    <xf numFmtId="38" fontId="126" fillId="0" borderId="11" xfId="9431" applyNumberFormat="1" applyFont="1" applyFill="1" applyBorder="1" applyAlignment="1">
      <alignment horizontal="left"/>
    </xf>
    <xf numFmtId="38" fontId="126" fillId="0" borderId="89" xfId="9431" applyNumberFormat="1" applyFont="1" applyFill="1" applyBorder="1" applyAlignment="1">
      <alignment horizontal="center"/>
    </xf>
    <xf numFmtId="38" fontId="126" fillId="0" borderId="40" xfId="9431" applyNumberFormat="1" applyFont="1" applyFill="1" applyBorder="1" applyAlignment="1">
      <alignment horizontal="center"/>
    </xf>
    <xf numFmtId="38" fontId="126" fillId="0" borderId="11" xfId="9431" applyNumberFormat="1" applyFont="1" applyFill="1" applyBorder="1" applyAlignment="1">
      <alignment horizontal="center"/>
    </xf>
    <xf numFmtId="38" fontId="126" fillId="0" borderId="90" xfId="9431" applyNumberFormat="1" applyFont="1" applyFill="1" applyBorder="1" applyAlignment="1">
      <alignment horizontal="center"/>
    </xf>
    <xf numFmtId="38" fontId="126" fillId="0" borderId="91" xfId="9431" applyNumberFormat="1" applyFont="1" applyFill="1" applyBorder="1" applyAlignment="1">
      <alignment horizontal="center"/>
    </xf>
    <xf numFmtId="38" fontId="126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26" fillId="0" borderId="93" xfId="9431" applyNumberFormat="1" applyFont="1" applyFill="1" applyBorder="1" applyAlignment="1">
      <alignment horizontal="center"/>
    </xf>
    <xf numFmtId="38" fontId="126" fillId="0" borderId="94" xfId="9431" applyNumberFormat="1" applyFont="1" applyFill="1" applyBorder="1" applyAlignment="1">
      <alignment horizontal="center"/>
    </xf>
    <xf numFmtId="38" fontId="126" fillId="0" borderId="95" xfId="9431" applyNumberFormat="1" applyFont="1" applyFill="1" applyBorder="1" applyAlignment="1">
      <alignment horizontal="center"/>
    </xf>
    <xf numFmtId="38" fontId="126" fillId="0" borderId="96" xfId="9431" applyNumberFormat="1" applyFont="1" applyFill="1" applyBorder="1" applyAlignment="1">
      <alignment horizontal="center"/>
    </xf>
    <xf numFmtId="38" fontId="126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26" fillId="0" borderId="99" xfId="9431" applyNumberFormat="1" applyFont="1" applyFill="1" applyBorder="1" applyAlignment="1">
      <alignment horizontal="center"/>
    </xf>
    <xf numFmtId="38" fontId="126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26" fillId="0" borderId="104" xfId="9431" applyNumberFormat="1" applyFont="1" applyFill="1" applyBorder="1" applyAlignment="1">
      <alignment horizontal="center"/>
    </xf>
    <xf numFmtId="38" fontId="126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26" fillId="0" borderId="109" xfId="9431" applyNumberFormat="1" applyFont="1" applyFill="1" applyBorder="1" applyAlignment="1">
      <alignment horizontal="center"/>
    </xf>
    <xf numFmtId="38" fontId="126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26" fillId="0" borderId="114" xfId="9431" applyNumberFormat="1" applyFont="1" applyFill="1" applyBorder="1" applyAlignment="1">
      <alignment horizontal="center"/>
    </xf>
    <xf numFmtId="38" fontId="126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26" fillId="0" borderId="0" xfId="9431" applyNumberFormat="1" applyFont="1" applyFill="1" applyBorder="1" applyAlignment="1">
      <alignment horizontal="left"/>
    </xf>
    <xf numFmtId="38" fontId="126" fillId="0" borderId="48" xfId="9431" applyNumberFormat="1" applyFont="1" applyFill="1" applyBorder="1" applyAlignment="1">
      <alignment horizontal="center"/>
    </xf>
    <xf numFmtId="38" fontId="126" fillId="0" borderId="117" xfId="9431" applyNumberFormat="1" applyFont="1" applyFill="1" applyBorder="1" applyAlignment="1">
      <alignment horizontal="center"/>
    </xf>
    <xf numFmtId="38" fontId="126" fillId="0" borderId="118" xfId="9431" applyNumberFormat="1" applyFont="1" applyFill="1" applyBorder="1" applyAlignment="1">
      <alignment horizontal="center"/>
    </xf>
    <xf numFmtId="38" fontId="126" fillId="0" borderId="119" xfId="9431" applyNumberFormat="1" applyFont="1" applyFill="1" applyBorder="1" applyAlignment="1">
      <alignment horizontal="center"/>
    </xf>
    <xf numFmtId="38" fontId="126" fillId="0" borderId="120" xfId="9431" applyNumberFormat="1" applyFont="1" applyFill="1" applyBorder="1" applyAlignment="1">
      <alignment horizontal="center"/>
    </xf>
    <xf numFmtId="38" fontId="126" fillId="0" borderId="29" xfId="9431" applyNumberFormat="1" applyFont="1" applyFill="1" applyBorder="1" applyAlignment="1">
      <alignment horizontal="center"/>
    </xf>
    <xf numFmtId="38" fontId="126" fillId="0" borderId="0" xfId="9431" applyNumberFormat="1" applyFont="1" applyFill="1" applyBorder="1" applyAlignment="1">
      <alignment horizontal="center"/>
    </xf>
    <xf numFmtId="38" fontId="126" fillId="0" borderId="30" xfId="9431" applyNumberFormat="1" applyFont="1" applyFill="1" applyBorder="1" applyAlignment="1">
      <alignment horizontal="center"/>
    </xf>
    <xf numFmtId="38" fontId="126" fillId="0" borderId="121" xfId="9431" applyNumberFormat="1" applyFont="1" applyFill="1" applyBorder="1" applyAlignment="1">
      <alignment horizontal="center"/>
    </xf>
    <xf numFmtId="38" fontId="126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26" fillId="0" borderId="10" xfId="9431" applyNumberFormat="1" applyFont="1" applyFill="1" applyBorder="1" applyAlignment="1">
      <alignment horizontal="left"/>
    </xf>
    <xf numFmtId="38" fontId="126" fillId="0" borderId="124" xfId="9431" applyNumberFormat="1" applyFont="1" applyFill="1" applyBorder="1" applyAlignment="1">
      <alignment horizontal="center"/>
    </xf>
    <xf numFmtId="38" fontId="126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26" fillId="0" borderId="16" xfId="9431" applyNumberFormat="1" applyFont="1" applyFill="1" applyBorder="1" applyAlignment="1">
      <alignment horizontal="center"/>
    </xf>
    <xf numFmtId="38" fontId="126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26" fillId="0" borderId="130" xfId="9431" applyNumberFormat="1" applyFont="1" applyFill="1" applyBorder="1" applyAlignment="1">
      <alignment horizontal="center"/>
    </xf>
    <xf numFmtId="38" fontId="126" fillId="0" borderId="131" xfId="9431" applyNumberFormat="1" applyFont="1" applyFill="1" applyBorder="1" applyAlignment="1">
      <alignment horizontal="center"/>
    </xf>
    <xf numFmtId="38" fontId="126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26" fillId="0" borderId="25" xfId="9431" applyNumberFormat="1" applyFont="1" applyFill="1" applyBorder="1" applyAlignment="1">
      <alignment horizontal="center"/>
    </xf>
    <xf numFmtId="38" fontId="126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26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26" fillId="0" borderId="135" xfId="9431" applyNumberFormat="1" applyFont="1" applyFill="1" applyBorder="1" applyAlignment="1">
      <alignment horizontal="left"/>
    </xf>
    <xf numFmtId="38" fontId="126" fillId="0" borderId="136" xfId="9431" applyNumberFormat="1" applyFont="1" applyFill="1" applyBorder="1" applyAlignment="1">
      <alignment horizontal="center"/>
    </xf>
    <xf numFmtId="38" fontId="126" fillId="0" borderId="137" xfId="9431" applyNumberFormat="1" applyFont="1" applyFill="1" applyBorder="1" applyAlignment="1">
      <alignment horizontal="center"/>
    </xf>
    <xf numFmtId="38" fontId="126" fillId="0" borderId="138" xfId="9431" applyNumberFormat="1" applyFont="1" applyFill="1" applyBorder="1" applyAlignment="1">
      <alignment horizontal="center"/>
    </xf>
    <xf numFmtId="38" fontId="126" fillId="0" borderId="139" xfId="9431" applyNumberFormat="1" applyFont="1" applyFill="1" applyBorder="1" applyAlignment="1">
      <alignment horizontal="center"/>
    </xf>
    <xf numFmtId="38" fontId="126" fillId="0" borderId="140" xfId="9431" applyNumberFormat="1" applyFont="1" applyFill="1" applyBorder="1" applyAlignment="1">
      <alignment horizontal="center"/>
    </xf>
    <xf numFmtId="38" fontId="126" fillId="0" borderId="135" xfId="9431" applyNumberFormat="1" applyFont="1" applyFill="1" applyBorder="1" applyAlignment="1">
      <alignment horizontal="center"/>
    </xf>
    <xf numFmtId="38" fontId="126" fillId="0" borderId="141" xfId="9431" applyNumberFormat="1" applyFont="1" applyFill="1" applyBorder="1" applyAlignment="1">
      <alignment horizontal="center"/>
    </xf>
    <xf numFmtId="38" fontId="126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26" fillId="0" borderId="0" xfId="9431" applyNumberFormat="1" applyFont="1" applyFill="1"/>
    <xf numFmtId="38" fontId="126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26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26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26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26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26" fillId="51" borderId="109" xfId="9431" applyNumberFormat="1" applyFont="1" applyFill="1" applyBorder="1" applyAlignment="1">
      <alignment horizontal="center"/>
    </xf>
    <xf numFmtId="38" fontId="126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26" fillId="51" borderId="114" xfId="9431" applyNumberFormat="1" applyFont="1" applyFill="1" applyBorder="1" applyAlignment="1">
      <alignment horizontal="center"/>
    </xf>
    <xf numFmtId="38" fontId="126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90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99" fontId="77" fillId="0" borderId="0" xfId="0" applyNumberFormat="1" applyFont="1" applyAlignment="1">
      <alignment horizontal="center" vertical="center"/>
    </xf>
    <xf numFmtId="0" fontId="128" fillId="0" borderId="0" xfId="0" applyFont="1" applyAlignment="1">
      <alignment vertical="center"/>
    </xf>
    <xf numFmtId="0" fontId="0" fillId="0" borderId="21" xfId="50" applyFont="1" applyBorder="1" applyAlignment="1">
      <alignment vertical="center"/>
    </xf>
    <xf numFmtId="182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21" xfId="0" applyFont="1" applyBorder="1"/>
    <xf numFmtId="0" fontId="45" fillId="0" borderId="21" xfId="92" applyFont="1" applyBorder="1"/>
    <xf numFmtId="0" fontId="0" fillId="0" borderId="0" xfId="0"/>
    <xf numFmtId="190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80" fontId="45" fillId="0" borderId="153" xfId="92" applyNumberFormat="1" applyFont="1" applyBorder="1" applyAlignment="1">
      <alignment horizontal="center" vertical="center"/>
    </xf>
    <xf numFmtId="38" fontId="126" fillId="0" borderId="150" xfId="9431" applyNumberFormat="1" applyFont="1" applyFill="1" applyBorder="1" applyAlignment="1">
      <alignment horizont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38" fontId="59" fillId="51" borderId="72" xfId="9431" applyNumberFormat="1" applyFont="1" applyFill="1" applyBorder="1" applyAlignment="1">
      <alignment horizontal="center"/>
    </xf>
    <xf numFmtId="38" fontId="126" fillId="0" borderId="146" xfId="9431" applyNumberFormat="1" applyFont="1" applyFill="1" applyBorder="1" applyAlignment="1">
      <alignment horizontal="center"/>
    </xf>
    <xf numFmtId="38" fontId="59" fillId="0" borderId="150" xfId="9431" applyNumberFormat="1" applyFont="1" applyFill="1" applyBorder="1" applyAlignment="1">
      <alignment horizontal="center"/>
    </xf>
    <xf numFmtId="38" fontId="126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26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82" fontId="0" fillId="0" borderId="0" xfId="0" applyNumberFormat="1" applyFont="1" applyAlignment="1">
      <alignment vertical="center"/>
    </xf>
    <xf numFmtId="38" fontId="126" fillId="0" borderId="145" xfId="9431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82" fontId="1" fillId="0" borderId="32" xfId="50" applyNumberFormat="1" applyFill="1" applyBorder="1" applyAlignment="1">
      <alignment vertical="center"/>
    </xf>
    <xf numFmtId="0" fontId="25" fillId="0" borderId="0" xfId="92" applyFont="1"/>
    <xf numFmtId="0" fontId="130" fillId="27" borderId="0" xfId="0" applyFont="1" applyFill="1"/>
    <xf numFmtId="0" fontId="129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82" fontId="0" fillId="0" borderId="0" xfId="0" applyNumberFormat="1"/>
    <xf numFmtId="190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  <xf numFmtId="0" fontId="53" fillId="0" borderId="0" xfId="92" applyFont="1"/>
    <xf numFmtId="0" fontId="3" fillId="0" borderId="0" xfId="92"/>
    <xf numFmtId="0" fontId="3" fillId="0" borderId="0" xfId="92"/>
    <xf numFmtId="0" fontId="3" fillId="0" borderId="0" xfId="92"/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0" fontId="77" fillId="46" borderId="153" xfId="0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30670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2 2" xfId="17488" xr:uid="{7FA36221-A4AF-41EF-A4A8-104C547E8E3E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3 3" xfId="17489" xr:uid="{9643D4CE-3880-4018-869E-EE769E297676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2 2" xfId="17490" xr:uid="{C79E52DA-0835-4305-A13C-A8B90DD11D6F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3 3" xfId="17491" xr:uid="{7D2CD09E-9DC0-4D5E-B3B0-C5417EDCD172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2 2" xfId="17492" xr:uid="{F9ED0944-267B-445D-BE2D-1D8959A546D7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3 3" xfId="17493" xr:uid="{9136F556-C534-4C00-B22D-B4EB8323968C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44" xfId="17494" xr:uid="{42E514B2-50B3-4C71-B529-2F9E622C51DF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2 2" xfId="17495" xr:uid="{9F8A832C-1E5D-4BBD-950E-A786BF67C7EE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3 3" xfId="17496" xr:uid="{F0848635-41FA-43F2-A1BD-477C8137AE1D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2 2" xfId="17497" xr:uid="{6D6E5664-1F86-452E-82CD-CF939EE3ADF0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3 3" xfId="17498" xr:uid="{5511D8E4-3484-42BB-8B4A-BDFEFB95F6FE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44" xfId="17499" xr:uid="{4D18222C-8722-4236-9892-25E330991DA2}"/>
    <cellStyle name="20% - Accent6 44 2" xfId="17500" xr:uid="{51215192-D0FE-4698-9688-B90D760D9A44}"/>
    <cellStyle name="20% - Accent6 44 2 2" xfId="17501" xr:uid="{6498A170-0808-4984-900A-3322DB3F8C56}"/>
    <cellStyle name="20% - Accent6 44 2 2 2" xfId="17502" xr:uid="{A0F0F0BC-B6FF-485F-AB30-DA3C368DA7F7}"/>
    <cellStyle name="20% - Accent6 44 2 2 2 2" xfId="17503" xr:uid="{7623489C-BB27-4537-A148-0828BE55EB5C}"/>
    <cellStyle name="20% - Accent6 44 2 2 3" xfId="17504" xr:uid="{34A7A352-C15D-4956-827E-F640F9059ABF}"/>
    <cellStyle name="20% - Accent6 44 2 3" xfId="17505" xr:uid="{40F1BA35-40F8-45B3-B183-581680379914}"/>
    <cellStyle name="20% - Accent6 44 2 3 2" xfId="17506" xr:uid="{86556782-3EA7-49C1-9E36-1781F8D78E02}"/>
    <cellStyle name="20% - Accent6 44 2 3 2 2" xfId="17507" xr:uid="{C3BAEF9F-0F62-463D-BB75-9F9876910563}"/>
    <cellStyle name="20% - Accent6 44 2 3 3" xfId="17508" xr:uid="{B74EB339-9901-4DFA-B60F-1A4F6D235ECA}"/>
    <cellStyle name="20% - Accent6 44 2 4" xfId="17509" xr:uid="{2B6D8A9D-E87E-4B55-A409-AF4C0ED7B105}"/>
    <cellStyle name="20% - Accent6 44 2 4 2" xfId="17510" xr:uid="{A08981C2-9139-49D4-9E05-E97336F8A1F5}"/>
    <cellStyle name="20% - Accent6 44 2 5" xfId="17511" xr:uid="{3FE0FDF9-B00A-4BD2-8AC3-CB13DA454DBA}"/>
    <cellStyle name="20% - Accent6 44 3" xfId="17512" xr:uid="{31291995-FA57-4B19-B313-F71DD346195C}"/>
    <cellStyle name="20% - Accent6 44 3 2" xfId="17513" xr:uid="{B4B2BC85-8C64-45C1-9236-B368DB8F7136}"/>
    <cellStyle name="20% - Accent6 44 3 2 2" xfId="17514" xr:uid="{FE99E796-E27F-42A3-B99D-77B6CB8F670A}"/>
    <cellStyle name="20% - Accent6 44 3 3" xfId="17515" xr:uid="{E4318F01-FD98-431B-9D52-FF648B5A6767}"/>
    <cellStyle name="20% - Accent6 44 4" xfId="17516" xr:uid="{A712F924-BA1C-4531-A317-6ADDFC7010DD}"/>
    <cellStyle name="20% - Accent6 44 4 2" xfId="17517" xr:uid="{B2E7B001-3E28-4A9E-8908-49FF621DB4D4}"/>
    <cellStyle name="20% - Accent6 44 4 2 2" xfId="17518" xr:uid="{AE89FBE5-62AF-42B0-A9BD-07A027585345}"/>
    <cellStyle name="20% - Accent6 44 4 3" xfId="17519" xr:uid="{8CFED1A7-2AA7-463F-86F0-6D9C612DCE03}"/>
    <cellStyle name="20% - Accent6 44 5" xfId="17520" xr:uid="{181B5C2A-A263-4096-8133-B362FA847B29}"/>
    <cellStyle name="20% - Accent6 44 5 2" xfId="17521" xr:uid="{A80D1CD0-1587-4726-9B8A-AAB2478FE349}"/>
    <cellStyle name="20% - Accent6 44 6" xfId="17522" xr:uid="{247DEDAA-0EC1-4734-8AD1-568F74E0B9F9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2 2" xfId="17523" xr:uid="{C6D3221D-C946-42C5-8011-87A5AED648B2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3 3" xfId="17524" xr:uid="{A72C95C4-016C-414F-8118-499ED3864F58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2 2" xfId="17525" xr:uid="{6B05D26F-01FF-4BA9-8A44-92AFB8D67C28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3 3" xfId="17526" xr:uid="{EDF95E3C-732F-40F6-8BCD-C43DFD4BE4FA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2 2" xfId="17527" xr:uid="{E5E60775-33E2-4FFF-A3B9-9E98C8875F8C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3 3" xfId="17528" xr:uid="{C28C76D8-CD7D-4D21-97BF-3581064D5893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2 2" xfId="17529" xr:uid="{509981A3-AA32-40A8-A889-F4E056DE7966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3 3" xfId="17530" xr:uid="{78FB2BFB-C7A5-403F-B524-AB4889C4043E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2 2" xfId="17531" xr:uid="{150EF9B3-DD97-49D8-A24F-3CD98730EA00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3 3" xfId="17532" xr:uid="{D1E8237D-957B-4E4F-A220-429D63CB29B2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3 2" xfId="17533" xr:uid="{064DF592-1A07-415F-BA08-FEF8759AFF33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3 2" xfId="17534" xr:uid="{9349EF40-154A-4ECF-B14B-B475C34A3C9D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3 2" xfId="17535" xr:uid="{8911AB18-F651-4DD9-9D96-EDF0D151DB4A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3 2" xfId="17536" xr:uid="{1DF951A3-B8CD-46AF-B824-3DCDDAE9B6AE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3 2" xfId="17537" xr:uid="{B688A0F9-77C6-48B1-BAB4-2B788C64B1EA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3 2" xfId="17538" xr:uid="{1D1F542C-79D5-47C2-AFE0-C40B503AF7B3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3 2" xfId="17539" xr:uid="{B6E8C81C-9B1B-4559-B380-C7920972211A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3 2" xfId="17540" xr:uid="{EF48D26E-A538-4E4B-A5B8-152812C6E9A0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3 2" xfId="17541" xr:uid="{161A52B8-6322-446F-96CC-619D7935AFCA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3 2" xfId="17542" xr:uid="{26370681-5BDB-4849-9ED1-484888F82FDC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3 2" xfId="17543" xr:uid="{FD1101D2-0F90-46E9-AFA8-1CE147BFCAB8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3 2" xfId="17544" xr:uid="{846E7A85-3150-4495-BDAD-9724CE54423A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44" xfId="17545" xr:uid="{6C840ACB-40A3-4C1A-83EB-8C379271F9D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Int" xfId="11738" xr:uid="{00000000-0005-0000-0000-000004000000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2 3" xfId="17546" xr:uid="{9EE7C7DD-E733-44D2-9AC1-AF377F062FFB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3 4" xfId="17547" xr:uid="{76FAB1DE-E5FC-4C56-8C68-9C712B1B56EB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12" xfId="17548" xr:uid="{84CA7DFB-049C-4E84-94C9-E57C844F2ECD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1 5" xfId="17549" xr:uid="{A35293CA-6CEE-4554-A13F-627A3864114D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2 5" xfId="17550" xr:uid="{E82CECE7-C3B6-4963-BEFD-26A9A09EF6A5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3 5" xfId="17551" xr:uid="{A8435C52-1F28-4154-8D13-F56FFA6087E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3 3" xfId="17553" xr:uid="{BBECCE9E-8342-403F-B610-879FE79CA229}"/>
    <cellStyle name="Comma 14 4" xfId="13164" xr:uid="{00000000-0005-0000-0000-0000C6070000}"/>
    <cellStyle name="Comma 14 5" xfId="15487" xr:uid="{00000000-0005-0000-0000-0000200C0000}"/>
    <cellStyle name="Comma 14 6" xfId="17552" xr:uid="{8A507FBA-2C39-42A0-9E75-74A6B1684F53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2 4" xfId="17555" xr:uid="{1EB82E63-04BE-4565-9B6C-C5914C761F1A}"/>
    <cellStyle name="Comma 15 3" xfId="10120" xr:uid="{00000000-0005-0000-0000-0000370C0000}"/>
    <cellStyle name="Comma 15 3 2" xfId="16338" xr:uid="{00000000-0005-0000-0000-0000370C0000}"/>
    <cellStyle name="Comma 15 3 2 2" xfId="17557" xr:uid="{4BB13C43-6316-4942-8632-6EDC55B5B6C5}"/>
    <cellStyle name="Comma 15 3 3" xfId="17556" xr:uid="{37800830-7CB2-4CE8-A421-B3AE433F3124}"/>
    <cellStyle name="Comma 15 4" xfId="11577" xr:uid="{00000000-0005-0000-0000-0000662D0000}"/>
    <cellStyle name="Comma 15 4 2" xfId="17558" xr:uid="{98F5E132-AFD3-4896-82AB-66ABC8DA8157}"/>
    <cellStyle name="Comma 15 5" xfId="15488" xr:uid="{00000000-0005-0000-0000-0000220C0000}"/>
    <cellStyle name="Comma 15 6" xfId="17554" xr:uid="{DB048299-5D89-4874-ACE3-A55067996B5B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2 4" xfId="17560" xr:uid="{B80142D9-7968-4A28-BC21-EE1DD49DD8B4}"/>
    <cellStyle name="Comma 16 3" xfId="10133" xr:uid="{00000000-0005-0000-0000-0000390C0000}"/>
    <cellStyle name="Comma 16 3 2" xfId="16346" xr:uid="{00000000-0005-0000-0000-0000390C0000}"/>
    <cellStyle name="Comma 16 3 2 2" xfId="17562" xr:uid="{9CF38B31-B41E-47A4-A382-594C06F3804D}"/>
    <cellStyle name="Comma 16 3 3" xfId="17561" xr:uid="{368611B7-78AF-43BD-AD1D-5C8B490E9E93}"/>
    <cellStyle name="Comma 16 4" xfId="11578" xr:uid="{00000000-0005-0000-0000-0000672D0000}"/>
    <cellStyle name="Comma 16 4 2" xfId="17563" xr:uid="{EA927967-9A05-49F5-A4CC-F9D6D345B107}"/>
    <cellStyle name="Comma 16 5" xfId="15491" xr:uid="{00000000-0005-0000-0000-0000240C0000}"/>
    <cellStyle name="Comma 16 6" xfId="17559" xr:uid="{21D2A5B7-6EDD-4D5D-BF98-67D31492A350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2 3" xfId="17566" xr:uid="{D3ABEAE2-5F85-481C-8C75-4A96AEC325D3}"/>
    <cellStyle name="Comma 17 2 3" xfId="15758" xr:uid="{00000000-0005-0000-0000-0000270C0000}"/>
    <cellStyle name="Comma 17 2 3 2" xfId="17567" xr:uid="{31FA7AF7-C9D4-47C8-9957-763F90388D66}"/>
    <cellStyle name="Comma 17 2 4" xfId="17565" xr:uid="{FFC75B9F-EF75-4918-9E23-13D1762A89AA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4 2" xfId="17568" xr:uid="{EEDFF60C-CDCC-437E-AFD0-256E0E94C879}"/>
    <cellStyle name="Comma 17 5" xfId="15492" xr:uid="{00000000-0005-0000-0000-0000260C0000}"/>
    <cellStyle name="Comma 17 6" xfId="17564" xr:uid="{43FF66EF-A3F0-4209-BB81-A668B643191B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2 3" xfId="17571" xr:uid="{FEA36A26-0B2D-4FEB-A28C-951E102EC672}"/>
    <cellStyle name="Comma 18 2 3" xfId="15759" xr:uid="{00000000-0005-0000-0000-0000290C0000}"/>
    <cellStyle name="Comma 18 2 4" xfId="17570" xr:uid="{81A793BD-E317-4D42-AC43-E491085B11A9}"/>
    <cellStyle name="Comma 18 3" xfId="10135" xr:uid="{00000000-0005-0000-0000-00003D0C0000}"/>
    <cellStyle name="Comma 18 3 2" xfId="16348" xr:uid="{00000000-0005-0000-0000-00003D0C0000}"/>
    <cellStyle name="Comma 18 3 3" xfId="17572" xr:uid="{E3FFE692-B31B-4B7F-8F37-74AD7053A50C}"/>
    <cellStyle name="Comma 18 4" xfId="11580" xr:uid="{00000000-0005-0000-0000-0000692D0000}"/>
    <cellStyle name="Comma 18 5" xfId="15493" xr:uid="{00000000-0005-0000-0000-0000280C0000}"/>
    <cellStyle name="Comma 18 6" xfId="17569" xr:uid="{9C4AD5DD-6AFC-4FF6-87B9-E69F9A8ACD58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2 3" xfId="17575" xr:uid="{32CBE1F3-2145-4607-91A1-39C6AC244668}"/>
    <cellStyle name="Comma 19 2 3" xfId="15762" xr:uid="{00000000-0005-0000-0000-00002B0C0000}"/>
    <cellStyle name="Comma 19 2 4" xfId="17574" xr:uid="{5E358AE2-092D-4A58-865A-BBFDE27EF6F9}"/>
    <cellStyle name="Comma 19 3" xfId="10147" xr:uid="{00000000-0005-0000-0000-00003F0C0000}"/>
    <cellStyle name="Comma 19 3 2" xfId="16355" xr:uid="{00000000-0005-0000-0000-00003F0C0000}"/>
    <cellStyle name="Comma 19 3 3" xfId="17576" xr:uid="{E1655B45-DD76-464F-9BF6-824EECECA684}"/>
    <cellStyle name="Comma 19 4" xfId="11581" xr:uid="{00000000-0005-0000-0000-00006A2D0000}"/>
    <cellStyle name="Comma 19 5" xfId="15496" xr:uid="{00000000-0005-0000-0000-00002A0C0000}"/>
    <cellStyle name="Comma 19 6" xfId="17573" xr:uid="{FE7EC6FC-C6DC-4890-A653-9CDD26C6F86F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3 5" xfId="17578" xr:uid="{9560BA35-DA7D-4B85-87C3-FA3F18B1651A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4 4" xfId="17579" xr:uid="{8CEE185D-0BCB-477D-BDDF-0D02D7D21681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4 5" xfId="17580" xr:uid="{552754D5-28ED-4543-9DFE-137918549F59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4 4" xfId="17581" xr:uid="{57EFC2D9-9B0B-4334-A0D8-6753517B9EB5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4 4" xfId="17582" xr:uid="{E69FBBA9-568E-4968-AA4D-4F5A49DBFCF7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7 5" xfId="17583" xr:uid="{8DF593DA-7397-4096-BD19-28E1CC71B95C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8 5" xfId="17584" xr:uid="{A6324B1A-A0A8-4670-AC9F-45BCDC14BB49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2 4" xfId="17586" xr:uid="{92AB6918-4FC3-4BA1-808A-5EDBD0B5134B}"/>
    <cellStyle name="Comma 2 19 3" xfId="10107" xr:uid="{00000000-0005-0000-0000-0000700C0000}"/>
    <cellStyle name="Comma 2 19 3 2" xfId="16330" xr:uid="{00000000-0005-0000-0000-0000700C0000}"/>
    <cellStyle name="Comma 2 19 3 2 2" xfId="17587" xr:uid="{FB8EB378-FC8C-42B7-BA08-BA81D888A582}"/>
    <cellStyle name="Comma 2 19 4" xfId="13168" xr:uid="{00000000-0005-0000-0000-0000D1070000}"/>
    <cellStyle name="Comma 2 19 4 2" xfId="17588" xr:uid="{B13037EC-E63A-43F5-AF60-8A911F5D5E04}"/>
    <cellStyle name="Comma 2 19 5" xfId="17585" xr:uid="{A6E5B25B-E99F-4E0B-8561-4FF39DE225D5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3 4" xfId="17589" xr:uid="{D45C4D7A-9232-45C5-9786-CCFBA9AB4ABA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4 4" xfId="17590" xr:uid="{69898B1B-6A92-4123-BBB7-09954B232913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2 8" xfId="17592" xr:uid="{9E4857C7-3B0C-4E4D-A1CB-5344A0389666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3 5" xfId="17593" xr:uid="{19E7FBA7-7980-44BC-96E0-4B4E9E8E04E8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5 9" xfId="17591" xr:uid="{B171E023-9521-442F-9324-F1BAB38CE646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6 9" xfId="17594" xr:uid="{CF1E32AF-AFC3-420B-977B-752487781756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7 8" xfId="17595" xr:uid="{2071D8D6-9E30-4496-A48E-EE24CD4D174B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8 6" xfId="17596" xr:uid="{EF25DD2A-3B6E-4E32-8377-D2D222383BF7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15" xfId="17597" xr:uid="{07F7BA0A-EC49-4E11-ACC9-4D479336F3BE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2 4" xfId="17598" xr:uid="{11401D54-B453-44A4-B2EC-FA62D61F4C05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3 4" xfId="17599" xr:uid="{C0CFEFD7-3F29-4B3B-B71A-CC476B3EC1C6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3 4" xfId="17600" xr:uid="{D6C3D8FE-2540-4A3B-8260-CFF5300282FD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4 4" xfId="17601" xr:uid="{9FE1EE1C-9671-491F-884E-8EA628929686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2 4" xfId="17602" xr:uid="{CDA6CE29-55C5-4866-BEEF-F2D054F44526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3 4" xfId="17603" xr:uid="{BF80731D-0C6A-46B1-A082-3C8DA6A1D43A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6 4" xfId="17604" xr:uid="{E64E1B06-2D2D-43F4-AB56-6CE4218994CB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3 4" xfId="17605" xr:uid="{63B3738B-8AFD-43C8-920A-E0EEDBC40FA8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4 4" xfId="17606" xr:uid="{9AA46BF8-50A9-4423-8AAE-81AF0B3CC766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3 4" xfId="17607" xr:uid="{F4A7FCB4-FD34-4515-9C64-75E5C53C99C6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4 4" xfId="17608" xr:uid="{EE7D9C1A-1C07-4262-937E-577838013D0F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2 8" xfId="17610" xr:uid="{BB77B9B5-F633-462A-83C4-B0D71754DC34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3 5" xfId="17611" xr:uid="{6DFB0AD1-59A3-4B24-8E3E-B1248CC56345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7 9" xfId="17609" xr:uid="{2B871AAE-9D2B-49F5-B592-38CCB16B7F12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8 8" xfId="17612" xr:uid="{6B33EC94-2A82-475D-B59C-DA5767C6FDE6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 9 8" xfId="17613" xr:uid="{C02A0730-FD50-40EB-935A-77A97D40DCEA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0 6" xfId="17614" xr:uid="{71888DD6-5213-47B0-8F90-4C587A66734D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1 5" xfId="17615" xr:uid="{64B0A390-674D-4E1A-B7F2-A4BCB3CDF5E1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3 3" xfId="17616" xr:uid="{B51A416E-49B0-4FE0-9EEE-94F673882DF7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29" xfId="17577" xr:uid="{FA9B5D7F-74BD-4A53-B2F9-3D364D62F681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2 4" xfId="17617" xr:uid="{546C2A18-21BF-4DEA-83C8-2968715E6B87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3 4" xfId="17618" xr:uid="{158C76EB-9DE2-4D25-808B-6E12289F1FFE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2 3" xfId="17620" xr:uid="{92FD5F1A-AE4F-407E-BC79-0471EE3CB29C}"/>
    <cellStyle name="Comma 2 3 2 4 3 3" xfId="15253" xr:uid="{00000000-0005-0000-0000-0000810D0000}"/>
    <cellStyle name="Comma 2 3 2 4 3 3 2" xfId="17621" xr:uid="{160182F0-CEAA-4241-825F-133A01B5F517}"/>
    <cellStyle name="Comma 2 3 2 4 3 4" xfId="17619" xr:uid="{BEF92931-7A45-4EBE-82DF-2CE75D9736CC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2 3" xfId="17623" xr:uid="{6A109E48-1973-49E2-8EA6-D83F712B55BD}"/>
    <cellStyle name="Comma 2 3 2 4 4 3" xfId="15158" xr:uid="{00000000-0005-0000-0000-0000820D0000}"/>
    <cellStyle name="Comma 2 3 2 4 4 3 2" xfId="17624" xr:uid="{4D526E2E-A110-462C-872C-8E7E8D9CD1F8}"/>
    <cellStyle name="Comma 2 3 2 4 4 4" xfId="17622" xr:uid="{2D11BE47-C1DF-425E-9F42-B36E7662619B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2 4" xfId="17625" xr:uid="{8569BB2E-C464-4CA7-A83B-EB315BA3AC39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3 4" xfId="17626" xr:uid="{298A4959-32E3-4F21-92A6-D1FDD5021A7F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2 3" xfId="17628" xr:uid="{B5363600-D653-4F02-8E2A-4A97A3633999}"/>
    <cellStyle name="Comma 2 3 2 6 3" xfId="15218" xr:uid="{00000000-0005-0000-0000-0000890D0000}"/>
    <cellStyle name="Comma 2 3 2 6 3 2" xfId="17629" xr:uid="{80310B2E-1275-492D-9799-11CE1E2D168B}"/>
    <cellStyle name="Comma 2 3 2 6 4" xfId="17627" xr:uid="{634CF0BF-A719-468B-9E6D-D88B39C8A263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7 4" xfId="17630" xr:uid="{57CB28AE-B919-4685-86E9-D63190A7D73E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3 4" xfId="17631" xr:uid="{45FD2694-B3C9-40E4-A2BD-3A9A4689952C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4 4" xfId="17632" xr:uid="{B4D8AB6C-37B9-4028-B7BC-FD611AFF0F10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3 4" xfId="17633" xr:uid="{CF41B4CB-4715-4D40-A620-900FA1324D6C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4 4" xfId="17634" xr:uid="{610FF459-292B-4A12-82A9-0797F7CE4466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7 8" xfId="17635" xr:uid="{267FB7D1-5338-4D12-80D4-BEF33E0135A6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2 6" xfId="17637" xr:uid="{D3429F54-62CD-4D8B-AEFF-1A001B22223A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3 5" xfId="17638" xr:uid="{F5428214-92F4-4640-A383-FDEC729A4FA8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8 7" xfId="17636" xr:uid="{AA3C7A7B-EC7A-4EE1-B2B7-21F3372C7233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3 4" xfId="17639" xr:uid="{E0E05F2D-15A9-4C1A-A303-4015C6633551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3 4" xfId="17640" xr:uid="{121931F3-FB59-4F61-AA96-EA533BF37B20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3 4" xfId="17641" xr:uid="{14B57973-0F84-4389-8967-3728E7521B83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2 3" xfId="17643" xr:uid="{1F71CC1B-C58B-4DC9-BB74-62D2194CA5B7}"/>
    <cellStyle name="Comma 2 4 4 4 3" xfId="15144" xr:uid="{00000000-0005-0000-0000-0000240E0000}"/>
    <cellStyle name="Comma 2 4 4 4 3 2" xfId="17644" xr:uid="{8310CF3C-47EB-4EA4-AFC1-D7ABF6D7A9C9}"/>
    <cellStyle name="Comma 2 4 4 4 4" xfId="17642" xr:uid="{261CEB21-BFD4-4699-8483-9E40CF553FC9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2 8" xfId="17646" xr:uid="{0031D650-9321-4CE0-827C-B5766E124597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3 5" xfId="17647" xr:uid="{9B3674A2-5010-4733-AE8F-7B3E08F7F33E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5 9" xfId="17645" xr:uid="{EF2036E6-4735-4D15-A6AA-35482BA42347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6 9" xfId="17648" xr:uid="{AC64147B-29FD-407B-A5AB-B9CC5BFBA231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7 8" xfId="17649" xr:uid="{E1D7F68B-E00B-4F17-BE70-072024BC8F3A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8 6" xfId="17650" xr:uid="{8BCF0122-3E81-4AA4-B999-FE9BE0FCC2F7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2 4" xfId="17651" xr:uid="{191B1307-7CAC-4FBA-94F3-9DF574332E80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3 4" xfId="17652" xr:uid="{A056C2AE-C095-4087-8DBC-C74351C67AAE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3 4" xfId="17653" xr:uid="{823CFE1A-1049-4577-B681-64EE328C337C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4 4" xfId="17654" xr:uid="{E31296C6-7B12-44AA-84EF-90732BE4124E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6 4" xfId="17655" xr:uid="{1C8FB0AC-1193-43ED-AA88-3BD72308A582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7 4" xfId="17656" xr:uid="{5837904D-DB3C-45EC-B1BF-2E17868C6113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2 4" xfId="17657" xr:uid="{5B72E167-9133-415C-8547-6108B6FD133F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3 4" xfId="17658" xr:uid="{55FF89AA-1927-4490-AAD8-00D05092FC05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3 4" xfId="17659" xr:uid="{345A869F-64D8-4EAE-8019-C0140709903B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4 4" xfId="17660" xr:uid="{0C7ADDE1-BACE-4FA3-901E-D7EBF45F1232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4 4" xfId="17661" xr:uid="{257177CD-1E7E-4E71-9453-84BFDF98C2F7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5 4" xfId="17662" xr:uid="{AB1645F1-E4DD-4294-9906-01F4BB0E940C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3 4" xfId="17663" xr:uid="{5C82EA0A-0D07-429E-BB21-6DA7307CBB44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4 4" xfId="17664" xr:uid="{22DD6CE3-89A4-4BB7-8562-ADF37B7C078D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3 4" xfId="17665" xr:uid="{8C203450-9779-41DC-926C-EFEB7775C8E0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2 2" xfId="17666" xr:uid="{2F8F7A1C-F343-4669-A407-C2CD57553CC6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2 3" xfId="17668" xr:uid="{4EA5384A-A446-47F9-B031-F44601CBE1D7}"/>
    <cellStyle name="Comma 2 8 4 3" xfId="15147" xr:uid="{00000000-0005-0000-0000-0000A90E0000}"/>
    <cellStyle name="Comma 2 8 4 3 2" xfId="17669" xr:uid="{B7BA77E6-2998-4C52-BF23-0FAE625F6742}"/>
    <cellStyle name="Comma 2 8 4 4" xfId="17667" xr:uid="{5D053E1F-B0A1-4C60-AD48-951E69BDEFE1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5 4" xfId="17670" xr:uid="{7F954BDA-6FBA-4193-ACA0-0546C5F2BC0E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2 8" xfId="17671" xr:uid="{94AB86FA-460D-4669-A966-EA8D2374B172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3 6" xfId="17672" xr:uid="{8BECAC06-6E3F-42CF-9ADF-C0A33BAE4D9D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4 4" xfId="17673" xr:uid="{9935D2EC-0B93-4B48-91FA-2DEDFA9EA675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2 4" xfId="17675" xr:uid="{0126CF6F-82DA-465A-B7A5-46DAF9773450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0 5" xfId="17674" xr:uid="{E1284F6D-2617-4886-8E2A-CA5690DB9806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2 4" xfId="17677" xr:uid="{1BCFF70F-A5B5-4C5B-AFBF-A018268DA9D1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1 5" xfId="17676" xr:uid="{11521523-81A3-46A6-80EE-445C9531A082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2 4" xfId="17679" xr:uid="{EC008BD2-2270-40EC-B6F5-6C1BA08D6506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2 5" xfId="17678" xr:uid="{B663C171-E9E3-4283-A54E-9C7490368DA6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2 4" xfId="17681" xr:uid="{4CEAD15B-FDCB-42DC-A539-319C0406D0E7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3 5" xfId="17680" xr:uid="{0D0FB65E-0F50-422F-BA35-D6D389F0A1A0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2 4" xfId="17683" xr:uid="{19B6F9E7-D2F1-41D1-A0B8-2BEDC2EFBEB5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4 5" xfId="17682" xr:uid="{312D3DC5-C449-4D7B-B454-54309571793F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2 4" xfId="17685" xr:uid="{C869BC4D-C3B8-4AF5-8C54-5BD2259845B3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5 5" xfId="17684" xr:uid="{E476CACE-037A-43F7-A3CF-75A0E2F43869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2 3" xfId="17687" xr:uid="{333A7A95-638F-4792-90EF-00B61513F93A}"/>
    <cellStyle name="Comma 26 3" xfId="15782" xr:uid="{00000000-0005-0000-0000-0000C60E0000}"/>
    <cellStyle name="Comma 26 4" xfId="17686" xr:uid="{7062B5C6-E93F-491D-8B7C-C4F28CA9D8F8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7 4" xfId="17688" xr:uid="{2398BA9B-8F13-4C2A-B911-D60BFC28C598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8 4" xfId="17689" xr:uid="{9E745FC5-2F76-4380-85CD-96AE24ABF370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29 4" xfId="17690" xr:uid="{C7697428-25D0-4620-8153-EEB46367D8ED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2 3" xfId="17693" xr:uid="{BA07BDC3-84B7-4B88-AAA2-85358F87FBFF}"/>
    <cellStyle name="Comma 3 10 2 3" xfId="15746" xr:uid="{00000000-0005-0000-0000-0000CC0E0000}"/>
    <cellStyle name="Comma 3 10 2 4" xfId="17692" xr:uid="{CBF61745-7148-467D-86CC-D6DF8BDABFF0}"/>
    <cellStyle name="Comma 3 10 3" xfId="10102" xr:uid="{00000000-0005-0000-0000-0000E10E0000}"/>
    <cellStyle name="Comma 3 10 3 2" xfId="16325" xr:uid="{00000000-0005-0000-0000-0000E10E0000}"/>
    <cellStyle name="Comma 3 10 3 3" xfId="17694" xr:uid="{981E9F86-A0E1-4EE8-A302-2E64391D0F52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0 7" xfId="17691" xr:uid="{EED618DE-15BF-4D04-A08A-6EFE03126994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2 4" xfId="17696" xr:uid="{07890ADA-F401-415A-9579-2CAD6C3A7A58}"/>
    <cellStyle name="Comma 3 11 3" xfId="10118" xr:uid="{00000000-0005-0000-0000-0000E30E0000}"/>
    <cellStyle name="Comma 3 11 3 2" xfId="16336" xr:uid="{00000000-0005-0000-0000-0000E30E0000}"/>
    <cellStyle name="Comma 3 11 3 3" xfId="17697" xr:uid="{CEFACE34-D1B9-4CF8-840F-1A35EEA1E449}"/>
    <cellStyle name="Comma 3 11 4" xfId="15486" xr:uid="{00000000-0005-0000-0000-0000CD0E0000}"/>
    <cellStyle name="Comma 3 11 5" xfId="17695" xr:uid="{74272D05-1AA1-4229-B76B-3A53F7AE1F84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2 5" xfId="17698" xr:uid="{A602453B-2C18-48EA-A617-B097F930BC6E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2 4" xfId="17700" xr:uid="{B6581CDB-FF05-4DA0-9FB5-39B8E767C733}"/>
    <cellStyle name="Comma 3 13 3" xfId="10146" xr:uid="{00000000-0005-0000-0000-0000E70E0000}"/>
    <cellStyle name="Comma 3 13 3 2" xfId="16354" xr:uid="{00000000-0005-0000-0000-0000E70E0000}"/>
    <cellStyle name="Comma 3 13 3 3" xfId="17701" xr:uid="{8B28F6F3-B9F0-4973-92A6-E66FDDA4E96B}"/>
    <cellStyle name="Comma 3 13 4" xfId="15495" xr:uid="{00000000-0005-0000-0000-0000D10E0000}"/>
    <cellStyle name="Comma 3 13 5" xfId="17699" xr:uid="{0C97B6C9-8169-428A-BE1F-98B30AC29E05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4 4" xfId="17702" xr:uid="{57E928F9-BA3A-44B7-BA7D-45D4378D13DC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2 2 2" xfId="17706" xr:uid="{7F3DADD8-C214-4C4D-AC06-D54BF901D276}"/>
    <cellStyle name="Comma 3 3 3 2 2 3" xfId="17705" xr:uid="{E2B3E86C-33B4-4077-91A4-C73BDBD20DF8}"/>
    <cellStyle name="Comma 3 3 3 2 3" xfId="17707" xr:uid="{8F449453-D50A-4E6C-AB42-FD05E1EBBFC7}"/>
    <cellStyle name="Comma 3 3 3 2 4" xfId="17704" xr:uid="{7BC0FB96-30D3-46A0-A2C1-96D9C49C0666}"/>
    <cellStyle name="Comma 3 3 3 3" xfId="15729" xr:uid="{00000000-0005-0000-0000-0000E60E0000}"/>
    <cellStyle name="Comma 3 3 3 3 2" xfId="17709" xr:uid="{1308D99A-8520-493E-987A-070F9465EAC3}"/>
    <cellStyle name="Comma 3 3 3 3 2 2" xfId="17710" xr:uid="{0E7531E6-879F-4231-B352-3F95554C7D8C}"/>
    <cellStyle name="Comma 3 3 3 3 3" xfId="17711" xr:uid="{10011292-8F97-4BD2-8367-A377AA6FE015}"/>
    <cellStyle name="Comma 3 3 3 3 4" xfId="17708" xr:uid="{F3DEDE80-C650-4423-9DC4-A2E7C6D84415}"/>
    <cellStyle name="Comma 3 3 3 4" xfId="17712" xr:uid="{88AA493B-AD00-4515-9E2D-170AF3AD4A4B}"/>
    <cellStyle name="Comma 3 3 3 4 2" xfId="17713" xr:uid="{9D7DEB40-ED4C-48E4-BC43-DE1617526B0B}"/>
    <cellStyle name="Comma 3 3 3 5" xfId="17714" xr:uid="{F6409D5A-7CDD-42C2-B848-1FF9245EFB2B}"/>
    <cellStyle name="Comma 3 3 3 6" xfId="17715" xr:uid="{DFA6E1C9-09C8-4C47-A442-0B769E38AD0E}"/>
    <cellStyle name="Comma 3 3 3 7" xfId="17716" xr:uid="{80844B3B-7B0C-4EC3-8D10-9BF74BB80FEB}"/>
    <cellStyle name="Comma 3 3 3 8" xfId="17703" xr:uid="{DCA8116F-0B40-4CE7-AA75-D494EC0AAFBB}"/>
    <cellStyle name="Comma 3 3 4" xfId="9835" xr:uid="{00000000-0005-0000-0000-0000F90E0000}"/>
    <cellStyle name="Comma 3 3 4 2" xfId="16093" xr:uid="{00000000-0005-0000-0000-0000F90E0000}"/>
    <cellStyle name="Comma 3 3 4 2 2" xfId="17719" xr:uid="{90338A1B-C5C6-4619-A13E-C82782BC8814}"/>
    <cellStyle name="Comma 3 3 4 2 2 2" xfId="17720" xr:uid="{DE48A207-02D8-4715-A377-84CC86E6B1FB}"/>
    <cellStyle name="Comma 3 3 4 2 3" xfId="17721" xr:uid="{3AB1D9E9-69E4-45F5-8A1B-B3D0C70D2521}"/>
    <cellStyle name="Comma 3 3 4 2 4" xfId="17718" xr:uid="{55DD654A-CC7B-4A83-97DD-6CA3678AE6E9}"/>
    <cellStyle name="Comma 3 3 4 3" xfId="17722" xr:uid="{1794878F-6CB2-4C2F-82BE-52701FA6DD9C}"/>
    <cellStyle name="Comma 3 3 4 3 2" xfId="17723" xr:uid="{EE8072FB-5876-4DFC-AA38-0EA682897373}"/>
    <cellStyle name="Comma 3 3 4 4" xfId="17724" xr:uid="{809F9428-84F6-41B6-B6DF-B77279D6A13C}"/>
    <cellStyle name="Comma 3 3 4 5" xfId="17725" xr:uid="{96070427-56B8-4417-93E7-5663F7C72464}"/>
    <cellStyle name="Comma 3 3 4 6" xfId="17726" xr:uid="{594F8BC3-B9BD-4029-9D8F-0F7E43DD3BC6}"/>
    <cellStyle name="Comma 3 3 4 7" xfId="17717" xr:uid="{774C3FB7-E09C-4A97-81C6-7853F4D329E9}"/>
    <cellStyle name="Comma 3 3 5" xfId="11590" xr:uid="{00000000-0005-0000-0000-0000732D0000}"/>
    <cellStyle name="Comma 3 3 6" xfId="11897" xr:uid="{00000000-0005-0000-0000-0000E8070000}"/>
    <cellStyle name="Comma 3 3 6 2" xfId="17728" xr:uid="{AC44B6E0-25E2-4257-A775-A5B1BE3AF66A}"/>
    <cellStyle name="Comma 3 3 6 3" xfId="17727" xr:uid="{F95B2C47-C810-4472-94E3-6887A8169FC9}"/>
    <cellStyle name="Comma 3 3 7" xfId="15444" xr:uid="{00000000-0005-0000-0000-0000E30E0000}"/>
    <cellStyle name="Comma 3 3 7 2" xfId="17729" xr:uid="{B4F418A5-AA17-4555-9423-0179B16D7D5A}"/>
    <cellStyle name="Comma 3 3 8" xfId="17730" xr:uid="{647B7CDA-6D53-4881-90A8-A34BAD0C2DDA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3 4" xfId="17731" xr:uid="{BA4811F6-2FC6-4E8C-95F9-45187C783CB4}"/>
    <cellStyle name="Comma 3 4 4" xfId="9848" xr:uid="{00000000-0005-0000-0000-0000FD0E0000}"/>
    <cellStyle name="Comma 3 4 4 2" xfId="16101" xr:uid="{00000000-0005-0000-0000-0000FD0E0000}"/>
    <cellStyle name="Comma 3 4 4 3" xfId="17732" xr:uid="{F9EDD35C-5492-4FE5-AB8C-8CF17AD75530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3 4" xfId="17733" xr:uid="{49C3E190-D1CC-4D2B-9D8C-C8F9E36D59A2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0 6" xfId="17734" xr:uid="{11F71F95-C4BE-4713-A5B8-8B81D5F94A4B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2 4" xfId="17735" xr:uid="{133B76B6-AFD7-42BC-B4DC-FA899EF24709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3 3" xfId="17736" xr:uid="{72A1B10D-2D4B-4A41-A361-64882C269C03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1 5" xfId="17737" xr:uid="{BB765C9B-1C1C-4206-8A80-C5ACBB73440D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6 5" xfId="17738" xr:uid="{85014400-CEA3-43DB-9738-D6FFC169A40F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7 5" xfId="17739" xr:uid="{253F24F9-9601-4531-98DC-1637E46964B2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8 5" xfId="17740" xr:uid="{40A3A833-4537-41BF-A7EE-BFA3B313942B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19 5" xfId="17741" xr:uid="{1B1999C9-229F-4467-9377-426290B7920F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0 5" xfId="17742" xr:uid="{4CA2CFF1-3DA8-402C-B2E9-F935B13B7118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1 5" xfId="17743" xr:uid="{3A38E226-EF1E-4C79-88E5-866530B40906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19" xfId="17744" xr:uid="{4B62261D-9227-4D4D-9768-8F6CA8D47568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2 3" xfId="17746" xr:uid="{08906EFF-AB20-4E9E-A97F-8CE5D1380C1C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2 5" xfId="17745" xr:uid="{2C6FE5B8-80A4-4554-A19E-0FC2B0CDBFD0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3 5" xfId="17747" xr:uid="{1969D17F-6446-466A-B6CB-DB44ABF0D0E1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4 5" xfId="17748" xr:uid="{6914FAA3-6E46-4E2F-868B-6A4CF75862C4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5 5" xfId="17749" xr:uid="{EA5432E9-1C75-452A-8DC1-BEBEA41BD837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6 5" xfId="17750" xr:uid="{747CCDC7-3997-4346-AD01-1D67BB0067E7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7 5" xfId="17751" xr:uid="{005F94C6-FDDF-47E6-A285-CDBC1C68DD39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8 8 5" xfId="17752" xr:uid="{BA9BBA72-74A4-457F-997E-60B5E8100CDC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13" xfId="17753" xr:uid="{454AF87E-83EE-4A7D-A6BC-902ABC82D4B5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rrency 2 3" xfId="17754" xr:uid="{12787E47-91EF-4D5A-93BA-B345C63D428B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2 4 2" xfId="17756" xr:uid="{B7F74A75-10BF-4B43-900E-E091BA6B7F45}"/>
    <cellStyle name="Euro 2 2 4 3" xfId="17757" xr:uid="{C723B5C9-63FF-4CF7-BB11-D8AB1294347C}"/>
    <cellStyle name="Euro 2 2 4 4" xfId="17755" xr:uid="{3D5C4862-BAE9-4195-B4A1-6621F4BB80D5}"/>
    <cellStyle name="Euro 2 2 5" xfId="17758" xr:uid="{716E0560-E1DB-4B36-B00E-907A54DB6E29}"/>
    <cellStyle name="Euro 2 2 6" xfId="17759" xr:uid="{0CAFB368-FD53-4CB2-BCE0-18F43145EF4E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2 2" xfId="17760" xr:uid="{C848A685-B789-49CD-AB87-58ACE8F52257}"/>
    <cellStyle name="Euro 2 4 3" xfId="13280" xr:uid="{00000000-0005-0000-0000-0000B4080000}"/>
    <cellStyle name="Euro 2 4 4" xfId="17761" xr:uid="{9D1272B6-8785-42C4-88C6-3EDAA4FE6F6C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6 3" xfId="17762" xr:uid="{B4DFDDD9-FEBA-45E1-80DF-F28B7CF0A1E2}"/>
    <cellStyle name="Euro 2 7" xfId="1769" xr:uid="{00000000-0005-0000-0000-0000D90F0000}"/>
    <cellStyle name="Euro 2 7 2" xfId="17763" xr:uid="{1BCE1E91-665A-4172-8393-BED779E41E29}"/>
    <cellStyle name="Euro 2 8" xfId="1770" xr:uid="{00000000-0005-0000-0000-0000DA0F0000}"/>
    <cellStyle name="Euro 2 8 2" xfId="17764" xr:uid="{5E5457DF-F27A-4817-86EA-3088202D40F6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10" xfId="17765" xr:uid="{CA029A4E-B6A4-46E6-AACB-29F20A7F55F8}"/>
    <cellStyle name="Euro 3 2" xfId="1775" xr:uid="{00000000-0005-0000-0000-0000E50F0000}"/>
    <cellStyle name="Euro 3 2 2" xfId="13291" xr:uid="{00000000-0005-0000-0000-0000C2080000}"/>
    <cellStyle name="Euro 3 2 2 2" xfId="17767" xr:uid="{59255002-D348-46B3-B2A7-4B054BCB5622}"/>
    <cellStyle name="Euro 3 2 2 3" xfId="17766" xr:uid="{916702FF-A5FB-4D28-BC75-79218674C3E8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4 2" xfId="17768" xr:uid="{EC0089A8-CEB7-4BEA-A326-EA4901B0EC77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4 2 2" xfId="17769" xr:uid="{27ADFE80-904C-42A6-ABE4-60E9B61CA92A}"/>
    <cellStyle name="Euro 3 5" xfId="1778" xr:uid="{00000000-0005-0000-0000-0000EC0F0000}"/>
    <cellStyle name="Euro 3 5 2" xfId="17770" xr:uid="{A0CB7931-01FA-4991-9D46-30ABD7DC44F9}"/>
    <cellStyle name="Euro 3 6" xfId="1779" xr:uid="{00000000-0005-0000-0000-0000ED0F0000}"/>
    <cellStyle name="Euro 3 6 2" xfId="17771" xr:uid="{3F0937D0-8D60-4EB0-80FD-32C46D6B0E31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 8 2" xfId="17772" xr:uid="{2890DF54-D45F-4FAA-AE04-1C84D320BA4F}"/>
    <cellStyle name="Euro 3 9" xfId="17773" xr:uid="{32E91510-31AA-4628-94F9-154471275F4C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2 3" xfId="17774" xr:uid="{CB514B5E-F73D-4DD6-8DD4-5E6E9F3B4C66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4 2" xfId="17775" xr:uid="{D90DE5D0-3E62-45DC-9277-F21BB23DA535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2 2" xfId="17776" xr:uid="{04464677-F8C4-48BF-B7EC-D39BB20B3440}"/>
    <cellStyle name="Euro 4 4 3" xfId="11655" xr:uid="{00000000-0005-0000-0000-0000B42D0000}"/>
    <cellStyle name="Euro 4 4 3 2" xfId="17777" xr:uid="{268373E1-D9C4-40FD-B4AC-4CB4A747357D}"/>
    <cellStyle name="Euro 4 4 4" xfId="17778" xr:uid="{5790B59E-309A-4FDB-9AEE-3C1BE2C1C562}"/>
    <cellStyle name="Euro 4 5" xfId="1786" xr:uid="{00000000-0005-0000-0000-0000FA0F0000}"/>
    <cellStyle name="Euro 4 5 2" xfId="17779" xr:uid="{B9A8C24F-5E90-4F27-804E-F65B65F4F47D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3 2 2" xfId="17780" xr:uid="{FE7AF9F0-4D74-4CB3-9AAD-622580641DD9}"/>
    <cellStyle name="Euro 5 4" xfId="1790" xr:uid="{00000000-0005-0000-0000-000001100000}"/>
    <cellStyle name="Euro 5 4 2" xfId="17782" xr:uid="{C6626680-976F-4910-873D-0887DA0A42FD}"/>
    <cellStyle name="Euro 5 4 3" xfId="17781" xr:uid="{3C92E27F-D7A4-43CE-8CB7-D7D901CCA9CD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8 2" xfId="17784" xr:uid="{76158D10-79B7-4F47-9556-EB77CEDC9761}"/>
    <cellStyle name="Euro 58 3" xfId="17785" xr:uid="{8967FF49-BC03-493B-8DC2-045C24086DE4}"/>
    <cellStyle name="Euro 58 4" xfId="17786" xr:uid="{CFC2A9B7-E92E-40C7-A98E-9B1F3DCFEE98}"/>
    <cellStyle name="Euro 58 5" xfId="17787" xr:uid="{F8AB323E-F976-42C5-85F9-AC2D4FA415F0}"/>
    <cellStyle name="Euro 58 6" xfId="17783" xr:uid="{5C7F94DA-B99A-4F09-8218-F27425B6749E}"/>
    <cellStyle name="Euro 59" xfId="13268" xr:uid="{00000000-0005-0000-0000-0000F6080000}"/>
    <cellStyle name="Euro 59 2" xfId="17788" xr:uid="{D17EE5EF-708D-41F8-AB61-0080DCB20608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2 3 2" xfId="17789" xr:uid="{F574B03D-4A18-4653-A3F8-50B2CF8B69CF}"/>
    <cellStyle name="Euro 6 3" xfId="1794" xr:uid="{00000000-0005-0000-0000-000006100000}"/>
    <cellStyle name="Euro 6 3 2" xfId="17791" xr:uid="{B4360138-1275-4585-B835-AD1CBA935AE2}"/>
    <cellStyle name="Euro 6 3 3" xfId="17790" xr:uid="{175B058E-EFAF-46AE-827D-F3EC2B740B03}"/>
    <cellStyle name="Euro 6 4" xfId="1795" xr:uid="{00000000-0005-0000-0000-000007100000}"/>
    <cellStyle name="Euro 6 4 2" xfId="17792" xr:uid="{1995EA41-A6FD-4D05-9A82-E5F003096DDA}"/>
    <cellStyle name="Euro 6 5" xfId="1796" xr:uid="{00000000-0005-0000-0000-000008100000}"/>
    <cellStyle name="Euro 6 5 2" xfId="17793" xr:uid="{227C208A-2406-4232-A0CE-9B13BEEFC09D}"/>
    <cellStyle name="Euro 6 6" xfId="5412" xr:uid="{00000000-0005-0000-0000-000009100000}"/>
    <cellStyle name="Euro 6 7" xfId="13336" xr:uid="{00000000-0005-0000-0000-0000F7080000}"/>
    <cellStyle name="Euro 60" xfId="17794" xr:uid="{13126F4B-D9C0-4846-AC3D-4DA4BF17683A}"/>
    <cellStyle name="Euro 61" xfId="17795" xr:uid="{279099AE-2846-4C02-BCE6-70717DFAD4E6}"/>
    <cellStyle name="Euro 61 2" xfId="17796" xr:uid="{C84A74C9-7BF0-4428-AD55-987987CB8BC8}"/>
    <cellStyle name="Euro 61 3" xfId="17797" xr:uid="{791C51F8-7660-43C4-AF39-1A5D62E7D10D}"/>
    <cellStyle name="Euro 62" xfId="17798" xr:uid="{7897DDED-D119-41E4-9E17-50385A261A4D}"/>
    <cellStyle name="Euro 62 2" xfId="17799" xr:uid="{2FF4355A-6378-442E-A9AD-ED730F210F3A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3 3" xfId="17800" xr:uid="{C13B1F0D-09B1-42D8-A37B-5CC56AC57713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Float 3 2" xfId="17801" xr:uid="{788F14EE-3BB1-4B9E-8100-210C8C43B713}"/>
    <cellStyle name="Float 3 3" xfId="17802" xr:uid="{0E545BD8-AB69-4810-80DF-3F4235201413}"/>
    <cellStyle name="Float 4" xfId="17803" xr:uid="{2F4F2A22-5AA9-4787-B9E1-21A3EC9D7DF0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12" xfId="17804" xr:uid="{B59C002F-78DB-465B-8C74-7E50A29B9494}"/>
    <cellStyle name="Good 2 2" xfId="1875" xr:uid="{00000000-0005-0000-0000-00005F100000}"/>
    <cellStyle name="Good 2 2 2" xfId="7343" xr:uid="{00000000-0005-0000-0000-000060100000}"/>
    <cellStyle name="Good 2 2 2 2" xfId="17805" xr:uid="{F771A5F0-D739-497E-BA70-812FBD2AF87F}"/>
    <cellStyle name="Good 2 2 3" xfId="17806" xr:uid="{CA8C367D-B592-4E83-9E4D-7BE8E8D870CD}"/>
    <cellStyle name="Good 2 3" xfId="1876" xr:uid="{00000000-0005-0000-0000-000061100000}"/>
    <cellStyle name="Good 2 3 2" xfId="7344" xr:uid="{00000000-0005-0000-0000-000062100000}"/>
    <cellStyle name="Good 2 3 3" xfId="17807" xr:uid="{1006B15C-2AE4-4C20-B748-242C64C88704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3 2" xfId="17808" xr:uid="{99F337D2-EE63-404A-B4B0-40BF9D75E53C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42" xfId="17809" xr:uid="{84E26F03-7308-480E-B034-5B3EC6C958F3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3 2" xfId="17810" xr:uid="{9DBBFD5D-BDA5-4BE6-B3C1-92245454C647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3 2" xfId="17811" xr:uid="{9A4754BF-E418-48C7-AD3B-32CA37A1E3C5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3 2" xfId="17812" xr:uid="{90B41C82-AD23-447C-A08C-68A1361AEDFD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3 2" xfId="17813" xr:uid="{E0CCEC26-6D36-446F-8B95-1C2F1D9F19A2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Hyperlink 3 2" xfId="17814" xr:uid="{CE22F3F7-C98A-41E4-98C6-08849C1E40D9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2 3" xfId="17815" xr:uid="{FA54AE50-BB40-492F-B33F-FAFF8348D5E6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2 3" xfId="17816" xr:uid="{5F179582-7EEA-46ED-9173-CDF3622733DB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3 2" xfId="17817" xr:uid="{BA9165C9-0C02-4FC1-8DFF-EAF4AA24F506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2 3" xfId="17818" xr:uid="{D6C5DBAD-FD27-46D0-9453-F9BBAB973C6F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4 4" xfId="17819" xr:uid="{DB69D937-C04A-4B96-9543-8C93A7C2701E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3 2" xfId="17820" xr:uid="{6C0343A7-212E-4611-B066-04AFEA6B5567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3 2 2" xfId="17822" xr:uid="{26E18ACD-1A66-410D-8D73-66BAE271B60F}"/>
    <cellStyle name="Neutral 3 3 3" xfId="17821" xr:uid="{5104E85D-E6E0-4C06-83FF-CA0A3A9E5921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6 2" xfId="17823" xr:uid="{C1BCDC47-21BA-4FC6-9465-DB059AC5B62E}"/>
    <cellStyle name="Neutral 3 7" xfId="2360" xr:uid="{00000000-0005-0000-0000-0000B1120000}"/>
    <cellStyle name="Neutral 3 7 2" xfId="17824" xr:uid="{F5286FE2-3BA4-44FA-88D5-46F4E01F061A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12" xfId="17825" xr:uid="{1905161D-9868-406A-96D3-F5C0DBF4B255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2 2 2" xfId="17827" xr:uid="{A22B711E-DC49-410B-9370-83C000121E9F}"/>
    <cellStyle name="Normal 10 2 2 3" xfId="17828" xr:uid="{1E50B257-915F-4386-8240-0C4815109423}"/>
    <cellStyle name="Normal 10 2 2 3 2" xfId="17829" xr:uid="{BC4AA78F-61F0-4B71-8A09-FE6571B0A54F}"/>
    <cellStyle name="Normal 10 2 2 3 2 2" xfId="17830" xr:uid="{C531EA61-63CD-4C10-A367-964066A6F259}"/>
    <cellStyle name="Normal 10 2 2 3 2 2 2" xfId="17831" xr:uid="{5C91991A-BF64-4715-8CF8-75154D2FD06B}"/>
    <cellStyle name="Normal 10 2 2 3 2 3" xfId="17832" xr:uid="{ED33BD67-6612-4A7D-B89F-FD2599A715F8}"/>
    <cellStyle name="Normal 10 2 2 3 3" xfId="17833" xr:uid="{886FA852-2CA2-4EC5-9344-1D602088655C}"/>
    <cellStyle name="Normal 10 2 2 3 3 2" xfId="17834" xr:uid="{B7EFD8C9-BEAC-4F4A-A8AC-8AB1E030E127}"/>
    <cellStyle name="Normal 10 2 2 3 3 2 2" xfId="17835" xr:uid="{105567AD-10DE-40F7-8322-A41FA6FCFE93}"/>
    <cellStyle name="Normal 10 2 2 3 3 3" xfId="17836" xr:uid="{51A0E423-0BBF-4191-ACAE-B3AD3CC9B130}"/>
    <cellStyle name="Normal 10 2 2 3 4" xfId="17837" xr:uid="{B48E7384-19EB-44D8-A31F-657AE7382497}"/>
    <cellStyle name="Normal 10 2 2 3 4 2" xfId="17838" xr:uid="{64BAD439-3271-480F-9DBD-10B5D36004C2}"/>
    <cellStyle name="Normal 10 2 2 3 5" xfId="17839" xr:uid="{92D4410F-1042-4912-B925-519E4A4290B9}"/>
    <cellStyle name="Normal 10 2 2 4" xfId="17840" xr:uid="{BE9C7830-94E6-43C8-8F49-C494D064E035}"/>
    <cellStyle name="Normal 10 2 2 4 2" xfId="17841" xr:uid="{1720A41C-0A27-4DD6-8EC5-1BBA21DB5074}"/>
    <cellStyle name="Normal 10 2 2 4 2 2" xfId="17842" xr:uid="{32EAD3F4-B69A-4F48-837F-B96A8E18E5A4}"/>
    <cellStyle name="Normal 10 2 2 4 3" xfId="17843" xr:uid="{2A24DCFE-E21C-4168-A4CB-0DDA739B0FC1}"/>
    <cellStyle name="Normal 10 2 2 4 4" xfId="17844" xr:uid="{2D5307C6-A06E-4C14-8F82-3E6F92018D9B}"/>
    <cellStyle name="Normal 10 2 2 5" xfId="17845" xr:uid="{71E15C88-8AA4-4AA9-8F8E-5148790571B0}"/>
    <cellStyle name="Normal 10 2 2 5 2" xfId="17846" xr:uid="{270D2884-53B1-4CB8-B519-1F8352187503}"/>
    <cellStyle name="Normal 10 2 2 5 2 2" xfId="17847" xr:uid="{8FD8B063-2893-43A3-8490-1FA8009860D6}"/>
    <cellStyle name="Normal 10 2 2 5 3" xfId="17848" xr:uid="{7DF8ADA9-87EA-4BF7-BF3A-DB503DF43DDC}"/>
    <cellStyle name="Normal 10 2 2 6" xfId="17849" xr:uid="{708DE93C-1552-4D35-8577-61391AD0114D}"/>
    <cellStyle name="Normal 10 2 2 6 2" xfId="17850" xr:uid="{E17680A8-8DDC-402F-8562-DD5928CA665B}"/>
    <cellStyle name="Normal 10 2 2 7" xfId="17851" xr:uid="{E6FE20A2-ADE0-4418-874E-6904E048E1D9}"/>
    <cellStyle name="Normal 10 2 2 8" xfId="17826" xr:uid="{B8F74866-3BD0-46D8-97CD-7AF1699637B0}"/>
    <cellStyle name="Normal 10 2 3" xfId="6222" xr:uid="{00000000-0005-0000-0000-0000E3120000}"/>
    <cellStyle name="Normal 10 2 3 2" xfId="13646" xr:uid="{00000000-0005-0000-0000-0000090B0000}"/>
    <cellStyle name="Normal 10 2 3 2 2" xfId="17854" xr:uid="{B4F2118C-7D03-4E8D-8C51-579DF9671249}"/>
    <cellStyle name="Normal 10 2 3 2 2 2" xfId="17855" xr:uid="{8151ACF5-EAEA-47EC-AC72-81D66D4DF9C1}"/>
    <cellStyle name="Normal 10 2 3 2 2 2 2" xfId="17856" xr:uid="{9596B1A3-0E1C-43AB-BD6E-A55F80FEDC0F}"/>
    <cellStyle name="Normal 10 2 3 2 2 3" xfId="17857" xr:uid="{0FFFAFBD-80A5-439E-A79A-AD6F92901AA3}"/>
    <cellStyle name="Normal 10 2 3 2 3" xfId="17858" xr:uid="{68FAD45F-E1A6-4954-BD1C-F229AECF74B1}"/>
    <cellStyle name="Normal 10 2 3 2 3 2" xfId="17859" xr:uid="{69B82F3C-260F-4204-973C-6F15B85F677F}"/>
    <cellStyle name="Normal 10 2 3 2 3 2 2" xfId="17860" xr:uid="{B65805B7-78E7-470D-ADA0-37A13F756D71}"/>
    <cellStyle name="Normal 10 2 3 2 3 3" xfId="17861" xr:uid="{AC791A46-505B-4B23-A14A-7E216AEE8D1A}"/>
    <cellStyle name="Normal 10 2 3 2 4" xfId="17862" xr:uid="{064C3CA4-E7A9-4E38-B277-04ACC5C50496}"/>
    <cellStyle name="Normal 10 2 3 2 4 2" xfId="17863" xr:uid="{E3C08C9A-2E0B-4601-B7C6-B30F04F0AA12}"/>
    <cellStyle name="Normal 10 2 3 2 5" xfId="17864" xr:uid="{6F0E6CEB-F830-4F46-8441-2882DD2D85B8}"/>
    <cellStyle name="Normal 10 2 3 2 6" xfId="17853" xr:uid="{A487A3F4-71BC-4AB0-9F75-61C70E8F9598}"/>
    <cellStyle name="Normal 10 2 3 3" xfId="17865" xr:uid="{764140C3-EBFA-4475-BB1A-AC0673ED881C}"/>
    <cellStyle name="Normal 10 2 3 3 2" xfId="17866" xr:uid="{238BCECF-F355-4D95-8E9C-918F0CE3DAA4}"/>
    <cellStyle name="Normal 10 2 3 3 2 2" xfId="17867" xr:uid="{80CFC7D6-4889-40A1-8B3B-4A322EC93895}"/>
    <cellStyle name="Normal 10 2 3 3 3" xfId="17868" xr:uid="{5D6110FD-9591-44A1-B804-85295637F6DB}"/>
    <cellStyle name="Normal 10 2 3 4" xfId="17869" xr:uid="{B7A4F4A8-FF7D-497A-814C-79B9AE2EF677}"/>
    <cellStyle name="Normal 10 2 3 4 2" xfId="17870" xr:uid="{303BC856-78DA-4AC9-B244-EA2426D124B3}"/>
    <cellStyle name="Normal 10 2 3 4 2 2" xfId="17871" xr:uid="{12B4F252-C7E5-49CE-BF96-7BAB66B052F2}"/>
    <cellStyle name="Normal 10 2 3 4 3" xfId="17872" xr:uid="{8F188DB9-C335-4051-92C2-E9C5769121A0}"/>
    <cellStyle name="Normal 10 2 3 5" xfId="17873" xr:uid="{CAE26ADE-F2A4-4536-9BD9-1C46A5B585D8}"/>
    <cellStyle name="Normal 10 2 3 5 2" xfId="17874" xr:uid="{7474CDEE-F6AB-43A0-AE16-FAE108CE1147}"/>
    <cellStyle name="Normal 10 2 3 6" xfId="17875" xr:uid="{C8646A50-8FD5-427E-8098-25087E4EB925}"/>
    <cellStyle name="Normal 10 2 3 7" xfId="17852" xr:uid="{AAFBE497-5DBA-45DE-B499-AAAEAF2C0C0A}"/>
    <cellStyle name="Normal 10 2 4" xfId="17876" xr:uid="{2978EE1B-B81B-4CAA-AEC3-D152D2C29A7B}"/>
    <cellStyle name="Normal 10 2 5" xfId="17877" xr:uid="{1DC44C27-1901-47FE-A2B4-9D2E5EB61177}"/>
    <cellStyle name="Normal 10 2 5 2" xfId="17878" xr:uid="{8D8500A0-0A46-4756-84B6-E113AD833F8F}"/>
    <cellStyle name="Normal 10 2 5 2 2" xfId="17879" xr:uid="{805CAE02-E2E9-4072-A0B5-D1DCA8D36DBA}"/>
    <cellStyle name="Normal 10 2 5 2 2 2" xfId="17880" xr:uid="{0D270BBC-AF44-4A50-AF62-C444E1FF1011}"/>
    <cellStyle name="Normal 10 2 5 2 2 2 2" xfId="17881" xr:uid="{250D95BD-9F76-4277-91D3-65A9FE7A057E}"/>
    <cellStyle name="Normal 10 2 5 2 2 3" xfId="17882" xr:uid="{65B828A9-112A-41E0-BD3F-4BBB42C62EF4}"/>
    <cellStyle name="Normal 10 2 5 2 3" xfId="17883" xr:uid="{666D4D97-24B2-4BD1-AA60-D4B53A8D5EF9}"/>
    <cellStyle name="Normal 10 2 5 2 3 2" xfId="17884" xr:uid="{F643C3A8-4318-4645-8F3C-363C1B4E6157}"/>
    <cellStyle name="Normal 10 2 5 2 3 2 2" xfId="17885" xr:uid="{C5EF9B17-D569-4A38-88C6-4C5AC1E124B6}"/>
    <cellStyle name="Normal 10 2 5 2 3 3" xfId="17886" xr:uid="{AFE46753-58DC-4968-A197-B31DDEE70C3C}"/>
    <cellStyle name="Normal 10 2 5 2 4" xfId="17887" xr:uid="{20FE73F3-7FA2-425B-A1BC-21D58AC3B0E6}"/>
    <cellStyle name="Normal 10 2 5 2 4 2" xfId="17888" xr:uid="{790D0471-1F3A-4AB4-9A98-02C1240DBA56}"/>
    <cellStyle name="Normal 10 2 5 2 5" xfId="17889" xr:uid="{1B56DEF1-1A46-4FA8-83B8-5E964E6C19C4}"/>
    <cellStyle name="Normal 10 2 5 3" xfId="17890" xr:uid="{98145E8C-907E-45F7-89A4-AD33B4C80C5C}"/>
    <cellStyle name="Normal 10 2 5 3 2" xfId="17891" xr:uid="{8C2EFA7D-FBD1-4FE3-A5BF-D48D874C9ED1}"/>
    <cellStyle name="Normal 10 2 5 3 2 2" xfId="17892" xr:uid="{AF84E384-2C39-417D-A063-C72DF7790033}"/>
    <cellStyle name="Normal 10 2 5 3 3" xfId="17893" xr:uid="{E1F0A866-9828-49F3-9563-5F388D0748A9}"/>
    <cellStyle name="Normal 10 2 5 4" xfId="17894" xr:uid="{68CB4B42-332F-443C-852B-D97872657211}"/>
    <cellStyle name="Normal 10 2 5 4 2" xfId="17895" xr:uid="{47A2CFE9-0666-49BB-8A0E-DC012A4A87BB}"/>
    <cellStyle name="Normal 10 2 5 4 2 2" xfId="17896" xr:uid="{F8A09AAF-5479-49DA-BEE4-03B56B55478E}"/>
    <cellStyle name="Normal 10 2 5 4 3" xfId="17897" xr:uid="{7812D629-D46A-477C-96F1-04B868F5D54F}"/>
    <cellStyle name="Normal 10 2 5 5" xfId="17898" xr:uid="{AD68D28D-EBBD-4C08-93F5-0F7A935965D8}"/>
    <cellStyle name="Normal 10 2 5 5 2" xfId="17899" xr:uid="{288B00BE-EB41-40A8-9360-BF337A89C66D}"/>
    <cellStyle name="Normal 10 2 5 6" xfId="17900" xr:uid="{C60F8F5B-42B9-4A1F-A996-483EE771C88B}"/>
    <cellStyle name="Normal 10 2 6" xfId="17901" xr:uid="{EFF7B76C-E665-4418-B95C-0C082D5213C7}"/>
    <cellStyle name="Normal 10 2 6 2" xfId="17902" xr:uid="{F2B15C4C-94C7-4425-B5FB-C784EBCA705C}"/>
    <cellStyle name="Normal 10 2 6 2 2" xfId="17903" xr:uid="{B599169A-0551-4253-BB6F-D13E33AC42E0}"/>
    <cellStyle name="Normal 10 2 6 2 2 2" xfId="17904" xr:uid="{ECFDA9E4-7507-4AA6-B73A-B413B42AB726}"/>
    <cellStyle name="Normal 10 2 6 2 3" xfId="17905" xr:uid="{D76BE333-4059-4858-A31B-B42CC07DADB0}"/>
    <cellStyle name="Normal 10 2 6 3" xfId="17906" xr:uid="{B065E6EA-07E9-4F4E-96D1-ACF98726860A}"/>
    <cellStyle name="Normal 10 2 6 3 2" xfId="17907" xr:uid="{868A31E7-F558-4DC3-B6FB-737F374C19D3}"/>
    <cellStyle name="Normal 10 2 6 3 2 2" xfId="17908" xr:uid="{EF8AF0EC-C403-4709-B166-F56599F0F2B6}"/>
    <cellStyle name="Normal 10 2 6 3 3" xfId="17909" xr:uid="{8B2DCB52-97AB-4D0A-B2F0-B9D5AF617465}"/>
    <cellStyle name="Normal 10 2 6 4" xfId="17910" xr:uid="{EA37DEAE-78E4-4488-A22E-10463C977A3B}"/>
    <cellStyle name="Normal 10 2 6 4 2" xfId="17911" xr:uid="{F6009573-6F42-4E95-83E1-F3ABE25B9C02}"/>
    <cellStyle name="Normal 10 2 6 5" xfId="17912" xr:uid="{D6E8E530-1B85-45E2-B10F-E0D65834B2DA}"/>
    <cellStyle name="Normal 10 2 7" xfId="17913" xr:uid="{719CA6C0-2407-4BD3-8884-7B45D2BCE9AF}"/>
    <cellStyle name="Normal 10 2 7 2" xfId="17914" xr:uid="{8B600D82-FB74-4517-A01D-046C78D43AEE}"/>
    <cellStyle name="Normal 10 2 7 2 2" xfId="17915" xr:uid="{3A8E590D-3984-461D-A7FF-3B1E47D2E02A}"/>
    <cellStyle name="Normal 10 2 7 2 2 2" xfId="17916" xr:uid="{1915BCD8-7573-435E-ADCC-D8FDBD88E83A}"/>
    <cellStyle name="Normal 10 2 7 2 3" xfId="17917" xr:uid="{BDF92962-1F09-4B60-B110-4E4F0E84FCE7}"/>
    <cellStyle name="Normal 10 2 7 3" xfId="17918" xr:uid="{D273E655-FF8A-440F-A089-259E5DF8B1E2}"/>
    <cellStyle name="Normal 10 2 7 3 2" xfId="17919" xr:uid="{73A9CC56-2198-44D7-B72F-6E2F0846A596}"/>
    <cellStyle name="Normal 10 2 7 4" xfId="17920" xr:uid="{F2BAD7E6-B1B9-4912-9AAE-D046ED888540}"/>
    <cellStyle name="Normal 10 2 8" xfId="17921" xr:uid="{A9468DDF-DE92-4A12-B165-3FA493756502}"/>
    <cellStyle name="Normal 10 2 8 2" xfId="17922" xr:uid="{673A9479-10E0-4D9C-ACCD-B6FC0D81CBF2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2 4" xfId="17923" xr:uid="{AB0959A3-C056-41E6-A47F-33EB32911B14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4 2" xfId="17924" xr:uid="{17EE5414-EA05-441A-8947-DAF88992A7E4}"/>
    <cellStyle name="Normal 11 5" xfId="6114" xr:uid="{00000000-0005-0000-0000-000022130000}"/>
    <cellStyle name="Normal 11 5 2" xfId="7428" xr:uid="{00000000-0005-0000-0000-000023130000}"/>
    <cellStyle name="Normal 11 5 3" xfId="17925" xr:uid="{8A56D93B-2779-4997-8EC9-82DABD51DE51}"/>
    <cellStyle name="Normal 11 5 3 2" xfId="17926" xr:uid="{6ADCAF44-A909-416B-83DF-FCEBCFE7BD47}"/>
    <cellStyle name="Normal 11 5 3 2 2" xfId="17927" xr:uid="{2AD10581-0AD3-4EEC-BD8F-00066A699B31}"/>
    <cellStyle name="Normal 11 5 3 2 2 2" xfId="17928" xr:uid="{93F42443-EE31-44EB-A33D-52274C9B31AB}"/>
    <cellStyle name="Normal 11 5 3 2 3" xfId="17929" xr:uid="{19508791-C0AF-412D-AB29-7DEB10322606}"/>
    <cellStyle name="Normal 11 5 3 3" xfId="17930" xr:uid="{F91D89A8-631A-4611-A020-5F38A2327AFD}"/>
    <cellStyle name="Normal 11 5 3 3 2" xfId="17931" xr:uid="{9EAE0113-CE06-4930-AB67-315498E8AA4A}"/>
    <cellStyle name="Normal 11 5 3 3 2 2" xfId="17932" xr:uid="{B7E67229-726F-4A1A-841B-BCDA3258EFF7}"/>
    <cellStyle name="Normal 11 5 3 3 3" xfId="17933" xr:uid="{40EA3017-494E-47F1-86D5-1C69276B1D77}"/>
    <cellStyle name="Normal 11 5 3 4" xfId="17934" xr:uid="{74DA6BF5-F304-4C30-9E8D-0319A5FA22B3}"/>
    <cellStyle name="Normal 11 5 3 4 2" xfId="17935" xr:uid="{3071C16F-721E-4E89-9783-A5EE68BE6837}"/>
    <cellStyle name="Normal 11 5 3 5" xfId="17936" xr:uid="{BC6B900F-0D95-40A3-A3CC-BB05078A2C29}"/>
    <cellStyle name="Normal 11 5 4" xfId="17937" xr:uid="{4184108C-27E9-4E55-BCE3-3F9CCA2BB933}"/>
    <cellStyle name="Normal 11 5 4 2" xfId="17938" xr:uid="{DA776644-DB53-4C64-BE24-7BCF7A143DEA}"/>
    <cellStyle name="Normal 11 5 4 2 2" xfId="17939" xr:uid="{B2A846FC-8128-43F2-8D68-F7AF3735E9A8}"/>
    <cellStyle name="Normal 11 5 4 2 2 2" xfId="17940" xr:uid="{6B5A1366-FCF7-4F7A-BD85-91D1455A8908}"/>
    <cellStyle name="Normal 11 5 4 2 3" xfId="17941" xr:uid="{DA602A14-7186-4EC8-841B-5E0FE3BE08F1}"/>
    <cellStyle name="Normal 11 5 4 3" xfId="17942" xr:uid="{59B96ACD-41B4-43CF-B8FB-788E4D816496}"/>
    <cellStyle name="Normal 11 5 4 3 2" xfId="17943" xr:uid="{557590FE-856F-4341-BAE5-2A28F145AF8B}"/>
    <cellStyle name="Normal 11 5 4 4" xfId="17944" xr:uid="{80B5E801-6CAE-4D98-BD86-43DA5A2F3100}"/>
    <cellStyle name="Normal 11 5 5" xfId="17945" xr:uid="{CABCE287-A8B3-4621-A585-01C6A3C620B7}"/>
    <cellStyle name="Normal 11 5 5 2" xfId="17946" xr:uid="{A0C7C39C-0D84-4DAF-96B8-CAB5A921F0DA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0 2" xfId="17948" xr:uid="{8688F641-0664-4657-9600-6892A0DF232C}"/>
    <cellStyle name="Normal 13 10 2 2" xfId="17949" xr:uid="{2F55A791-D9A5-403C-9002-D9B4C0B26D49}"/>
    <cellStyle name="Normal 13 10 2 2 2" xfId="17950" xr:uid="{3D8BB0C6-6E32-4FBE-8564-9FF5CD554E9D}"/>
    <cellStyle name="Normal 13 10 2 2 2 2" xfId="17951" xr:uid="{DD20762B-AFA7-400C-9BD0-C466F70D83E8}"/>
    <cellStyle name="Normal 13 10 2 2 3" xfId="17952" xr:uid="{6ED83B8F-A511-4593-9804-FB7AC5A2640B}"/>
    <cellStyle name="Normal 13 10 2 3" xfId="17953" xr:uid="{4E5D6F92-054B-4E12-8BA2-2165E4C9AA7B}"/>
    <cellStyle name="Normal 13 10 2 3 2" xfId="17954" xr:uid="{BF8C60C7-2BAE-4862-8432-375A0C7E26C8}"/>
    <cellStyle name="Normal 13 10 2 3 2 2" xfId="17955" xr:uid="{4D1EAF91-785D-44C5-8D58-C53D603E58B4}"/>
    <cellStyle name="Normal 13 10 2 3 3" xfId="17956" xr:uid="{624D982D-738C-4A64-A434-E62B74C1D19C}"/>
    <cellStyle name="Normal 13 10 2 4" xfId="17957" xr:uid="{AE934D0C-463A-48F0-88B7-C8159830A43F}"/>
    <cellStyle name="Normal 13 10 2 4 2" xfId="17958" xr:uid="{731C3B05-7D76-48D7-BD90-825000D76B7D}"/>
    <cellStyle name="Normal 13 10 2 5" xfId="17959" xr:uid="{5AA0EE17-8935-47C1-83EF-494613696E71}"/>
    <cellStyle name="Normal 13 10 3" xfId="17960" xr:uid="{182E4216-1D36-4409-9DD8-00F9402F08ED}"/>
    <cellStyle name="Normal 13 10 3 2" xfId="17961" xr:uid="{A368D33A-A058-408A-96B0-DC1C70DC4866}"/>
    <cellStyle name="Normal 13 10 3 2 2" xfId="17962" xr:uid="{F0CD6A02-A4A6-4DD8-B464-515F397A3FC5}"/>
    <cellStyle name="Normal 13 10 3 2 2 2" xfId="17963" xr:uid="{3A77742F-E3F7-40A6-BBDA-8CB743C20118}"/>
    <cellStyle name="Normal 13 10 3 2 3" xfId="17964" xr:uid="{EF7C3026-2B4F-46B3-AADE-C2BA2548019F}"/>
    <cellStyle name="Normal 13 10 3 3" xfId="17965" xr:uid="{0CBC4B24-4523-4C57-9B8D-B5D29AD6E762}"/>
    <cellStyle name="Normal 13 10 3 3 2" xfId="17966" xr:uid="{3D261339-2E18-4E0A-A7D7-7A163C503064}"/>
    <cellStyle name="Normal 13 10 3 4" xfId="17967" xr:uid="{4AF7D1B1-30BA-45B6-A4A8-8BB826BDB1B1}"/>
    <cellStyle name="Normal 13 10 4" xfId="17968" xr:uid="{667A61F6-BCFB-4278-B197-A4DF77076E38}"/>
    <cellStyle name="Normal 13 10 5" xfId="17969" xr:uid="{8AB1C0F1-DB93-465D-B59F-B4EA3C97E1F0}"/>
    <cellStyle name="Normal 13 10 5 2" xfId="17970" xr:uid="{B400F6D7-24F7-4C80-BB7D-D4FBA435AF24}"/>
    <cellStyle name="Normal 13 10 6" xfId="17971" xr:uid="{E04AAE7E-54F6-4D0B-9130-79989480C7A9}"/>
    <cellStyle name="Normal 13 10 7" xfId="17947" xr:uid="{032F96EF-6294-47BD-83D6-511510F9DDC3}"/>
    <cellStyle name="Normal 13 11" xfId="7433" xr:uid="{00000000-0005-0000-0000-000084130000}"/>
    <cellStyle name="Normal 13 11 2" xfId="17973" xr:uid="{7F94F4AD-DA27-45D1-B91C-6E49D52B73C3}"/>
    <cellStyle name="Normal 13 11 2 2" xfId="17974" xr:uid="{7F596A96-CAA6-4E17-8D09-C639A2BDA4B0}"/>
    <cellStyle name="Normal 13 11 2 2 2" xfId="17975" xr:uid="{8968E96A-65B3-4389-96D0-52B9FDEC0DDD}"/>
    <cellStyle name="Normal 13 11 2 2 2 2" xfId="17976" xr:uid="{9C9FA310-DC48-42BD-A0B1-DDA146785DE2}"/>
    <cellStyle name="Normal 13 11 2 2 3" xfId="17977" xr:uid="{B3CDD9BF-74D3-4844-9E26-D48244FE51E1}"/>
    <cellStyle name="Normal 13 11 2 3" xfId="17978" xr:uid="{8618588A-5E8A-4355-8CAA-D8662C91A71B}"/>
    <cellStyle name="Normal 13 11 2 3 2" xfId="17979" xr:uid="{55CAAD2C-14D2-40A0-AB2E-BB2907DACC82}"/>
    <cellStyle name="Normal 13 11 2 3 2 2" xfId="17980" xr:uid="{07639470-9CE6-4204-AAE3-D4823FE23FFD}"/>
    <cellStyle name="Normal 13 11 2 3 3" xfId="17981" xr:uid="{B3866903-93E2-4E3D-85F5-80D4B04ACC5E}"/>
    <cellStyle name="Normal 13 11 2 4" xfId="17982" xr:uid="{2FE4122A-F34D-4B4F-A06C-E3A3D1E7A1D6}"/>
    <cellStyle name="Normal 13 11 2 4 2" xfId="17983" xr:uid="{9DBE0F40-6342-4BD7-A22D-4B23DABBED4E}"/>
    <cellStyle name="Normal 13 11 2 5" xfId="17984" xr:uid="{6E792518-8996-4410-8619-EEAE467EC3D6}"/>
    <cellStyle name="Normal 13 11 3" xfId="17985" xr:uid="{7D58C0F8-2A5F-4BEC-AB3A-ADCAB6EA74DA}"/>
    <cellStyle name="Normal 13 11 3 2" xfId="17986" xr:uid="{E65FAC3E-57D0-4E8A-B721-5D75B2899AFF}"/>
    <cellStyle name="Normal 13 11 3 2 2" xfId="17987" xr:uid="{10E31A0F-22A8-491C-8E0E-5223AA6D41CC}"/>
    <cellStyle name="Normal 13 11 3 2 2 2" xfId="17988" xr:uid="{84F75972-961D-4783-AD5C-CD3940E4E832}"/>
    <cellStyle name="Normal 13 11 3 2 3" xfId="17989" xr:uid="{CDF911C3-88CE-40CA-A298-CD604554B0B7}"/>
    <cellStyle name="Normal 13 11 3 3" xfId="17990" xr:uid="{07A33F16-D840-4976-8C4D-198B931FF0CE}"/>
    <cellStyle name="Normal 13 11 3 3 2" xfId="17991" xr:uid="{CB07E751-AA8C-4168-A99C-37A38E53CACF}"/>
    <cellStyle name="Normal 13 11 3 4" xfId="17992" xr:uid="{B95EFAD4-1177-40FA-8CA7-A43583C6802F}"/>
    <cellStyle name="Normal 13 11 4" xfId="17993" xr:uid="{FB689E88-BDCE-4A79-B2FB-599BFF155494}"/>
    <cellStyle name="Normal 13 11 5" xfId="17994" xr:uid="{213C21DD-2CFD-4023-B29C-423454866462}"/>
    <cellStyle name="Normal 13 11 5 2" xfId="17995" xr:uid="{8E3B104F-B1CE-4E1D-9E8F-F224AC8CB7FC}"/>
    <cellStyle name="Normal 13 11 6" xfId="17996" xr:uid="{E0530224-3427-4A75-9F76-9D2793E3D6C7}"/>
    <cellStyle name="Normal 13 11 7" xfId="17972" xr:uid="{B1EC9983-5C10-4220-A7A9-ABA31B717FA3}"/>
    <cellStyle name="Normal 13 12" xfId="7434" xr:uid="{00000000-0005-0000-0000-000085130000}"/>
    <cellStyle name="Normal 13 12 2" xfId="17997" xr:uid="{BF976AF9-A2C2-4BB5-A727-F965CE9D7A7A}"/>
    <cellStyle name="Normal 13 13" xfId="7435" xr:uid="{00000000-0005-0000-0000-000086130000}"/>
    <cellStyle name="Normal 13 13 2" xfId="17999" xr:uid="{4E2E8386-C218-45A7-AA40-89FBCB5EDB78}"/>
    <cellStyle name="Normal 13 13 2 2" xfId="18000" xr:uid="{78A39BB2-59A0-4B24-8B4A-CD577A2E9528}"/>
    <cellStyle name="Normal 13 13 2 2 2" xfId="18001" xr:uid="{73B33CF0-9112-49F0-9B27-36AA6E7577B1}"/>
    <cellStyle name="Normal 13 13 2 2 2 2" xfId="18002" xr:uid="{7C996E84-2B43-474F-ADBD-DA392693E827}"/>
    <cellStyle name="Normal 13 13 2 2 3" xfId="18003" xr:uid="{C0F90CDE-4B67-4F34-A20D-F3137F22912B}"/>
    <cellStyle name="Normal 13 13 2 3" xfId="18004" xr:uid="{9DE8C10B-B6B8-4E35-A4F7-AA651F32A3DD}"/>
    <cellStyle name="Normal 13 13 2 3 2" xfId="18005" xr:uid="{9D700280-02AB-44B8-B2B5-078BE798FECA}"/>
    <cellStyle name="Normal 13 13 2 3 2 2" xfId="18006" xr:uid="{7D8EDAD3-86B5-4C88-91F5-063A0374781A}"/>
    <cellStyle name="Normal 13 13 2 3 3" xfId="18007" xr:uid="{15F2AC04-79D8-4876-8CD3-1616E9892C66}"/>
    <cellStyle name="Normal 13 13 2 4" xfId="18008" xr:uid="{9E9FE6FB-9A54-450C-8294-8BBA6B0B1B45}"/>
    <cellStyle name="Normal 13 13 2 4 2" xfId="18009" xr:uid="{C5C7E177-30FD-45CF-9DE7-2C76CDA8CC1E}"/>
    <cellStyle name="Normal 13 13 2 5" xfId="18010" xr:uid="{BC9C834E-F74B-4AF1-8100-6B4E3BF1FCA8}"/>
    <cellStyle name="Normal 13 13 3" xfId="18011" xr:uid="{882CB746-F474-4CAC-A47A-C7E581C76C3D}"/>
    <cellStyle name="Normal 13 13 3 2" xfId="18012" xr:uid="{FB70B7FA-D5D7-4856-8DAD-7F1834EC8689}"/>
    <cellStyle name="Normal 13 13 3 2 2" xfId="18013" xr:uid="{8CDBFF87-7003-4216-BFC5-C0404295CDEC}"/>
    <cellStyle name="Normal 13 13 3 2 2 2" xfId="18014" xr:uid="{C98CC36C-6A76-482E-8E72-480030870507}"/>
    <cellStyle name="Normal 13 13 3 2 3" xfId="18015" xr:uid="{EF32906A-454D-4019-9749-1D8EA1EC04BD}"/>
    <cellStyle name="Normal 13 13 3 3" xfId="18016" xr:uid="{0907C2F4-B44C-400B-B25B-0932FEF5CEC1}"/>
    <cellStyle name="Normal 13 13 3 3 2" xfId="18017" xr:uid="{F3996300-4C24-416A-AF9D-91AED6352E71}"/>
    <cellStyle name="Normal 13 13 3 4" xfId="18018" xr:uid="{9B2E6050-502B-4642-87AB-0DB68EA7F9F0}"/>
    <cellStyle name="Normal 13 13 4" xfId="18019" xr:uid="{87E8BAA8-D59A-49A1-867B-3374C655A5A0}"/>
    <cellStyle name="Normal 13 13 5" xfId="18020" xr:uid="{FCD0E282-C286-4931-8403-30FC75FDFE9C}"/>
    <cellStyle name="Normal 13 13 5 2" xfId="18021" xr:uid="{5997BBCA-3869-4D54-B004-06D382E80B8A}"/>
    <cellStyle name="Normal 13 13 6" xfId="18022" xr:uid="{BBFBA29B-2094-4078-B89E-C29524113804}"/>
    <cellStyle name="Normal 13 13 7" xfId="17998" xr:uid="{7E086615-5637-4126-8E8E-A3A74D4F11FC}"/>
    <cellStyle name="Normal 13 14" xfId="7436" xr:uid="{00000000-0005-0000-0000-000087130000}"/>
    <cellStyle name="Normal 13 14 2" xfId="18024" xr:uid="{0C311244-7DE9-4E54-A55A-A52FCFDA334E}"/>
    <cellStyle name="Normal 13 14 2 2" xfId="18025" xr:uid="{9FF08B19-BE31-4212-848E-FC0FD88F818D}"/>
    <cellStyle name="Normal 13 14 2 2 2" xfId="18026" xr:uid="{5BCAD6C3-E401-43C5-A3AD-A9EC972E5BCF}"/>
    <cellStyle name="Normal 13 14 2 2 2 2" xfId="18027" xr:uid="{0B0C6A64-4DD4-4B8C-B31D-6D72A3A29077}"/>
    <cellStyle name="Normal 13 14 2 2 3" xfId="18028" xr:uid="{BC257D9D-96D7-4718-A4F2-E1526F756A5E}"/>
    <cellStyle name="Normal 13 14 2 3" xfId="18029" xr:uid="{2C82B183-8965-47DD-B1DA-8D99CB7D3066}"/>
    <cellStyle name="Normal 13 14 2 3 2" xfId="18030" xr:uid="{5C234A51-C968-4FFB-9B67-D12338C7373A}"/>
    <cellStyle name="Normal 13 14 2 3 2 2" xfId="18031" xr:uid="{A5D2EC9E-D5D0-43C7-B2F0-C69E1F9A1549}"/>
    <cellStyle name="Normal 13 14 2 3 3" xfId="18032" xr:uid="{4D95BB4F-3410-4021-8C7B-FB8B6E234021}"/>
    <cellStyle name="Normal 13 14 2 4" xfId="18033" xr:uid="{E487B487-A314-4F07-9EC7-5FCB0EEE7A32}"/>
    <cellStyle name="Normal 13 14 2 4 2" xfId="18034" xr:uid="{D3557FC3-C38F-4F3F-86F8-919C68AE5175}"/>
    <cellStyle name="Normal 13 14 2 5" xfId="18035" xr:uid="{BF71F76D-813F-4F0F-A037-ACDA8B0F8E3D}"/>
    <cellStyle name="Normal 13 14 3" xfId="18036" xr:uid="{1FA7C037-9E31-4B6E-A702-E9CC50714F44}"/>
    <cellStyle name="Normal 13 14 3 2" xfId="18037" xr:uid="{E1256013-46CC-43C9-8007-BC812C0856F6}"/>
    <cellStyle name="Normal 13 14 3 2 2" xfId="18038" xr:uid="{A8C64E63-7628-48F1-94D6-9757CC289CEB}"/>
    <cellStyle name="Normal 13 14 3 2 2 2" xfId="18039" xr:uid="{8249E6F4-D43E-4AC2-BB11-4FA3D59DB478}"/>
    <cellStyle name="Normal 13 14 3 2 3" xfId="18040" xr:uid="{9028EBC6-E30C-4188-962C-7619C6C5D55A}"/>
    <cellStyle name="Normal 13 14 3 3" xfId="18041" xr:uid="{62988224-6CC6-40B0-A7B9-5DCE9C2BC073}"/>
    <cellStyle name="Normal 13 14 3 3 2" xfId="18042" xr:uid="{DA6A9485-E41B-43D3-BF8D-B0213B48C3FC}"/>
    <cellStyle name="Normal 13 14 3 4" xfId="18043" xr:uid="{A8AF6CBC-04F1-4151-90C4-08ED9555D467}"/>
    <cellStyle name="Normal 13 14 4" xfId="18044" xr:uid="{E057FC03-47E4-4A6B-94F0-F647E967FA69}"/>
    <cellStyle name="Normal 13 14 5" xfId="18045" xr:uid="{1C75E2D4-F811-4289-95CF-38CBFC15B8CE}"/>
    <cellStyle name="Normal 13 14 5 2" xfId="18046" xr:uid="{FFA5334E-EDF9-45C3-9A86-211A162EAF4C}"/>
    <cellStyle name="Normal 13 14 6" xfId="18047" xr:uid="{76E09610-0C1C-41A7-9E71-6F4A675DD4E6}"/>
    <cellStyle name="Normal 13 14 7" xfId="18023" xr:uid="{60C7E51F-6DED-45DD-8F54-B483BDE897AC}"/>
    <cellStyle name="Normal 13 15" xfId="7437" xr:uid="{00000000-0005-0000-0000-000088130000}"/>
    <cellStyle name="Normal 13 15 2" xfId="18049" xr:uid="{C8BFFAF6-B1E1-4A71-A435-C55FC3D74E7A}"/>
    <cellStyle name="Normal 13 15 2 2" xfId="18050" xr:uid="{4E18058F-7B73-4086-BC87-98171162CAA3}"/>
    <cellStyle name="Normal 13 15 2 2 2" xfId="18051" xr:uid="{2A094594-59F7-48A7-8A02-C8A39C9379FB}"/>
    <cellStyle name="Normal 13 15 2 2 2 2" xfId="18052" xr:uid="{4114F665-D0BF-457C-AF61-75819FCCA01C}"/>
    <cellStyle name="Normal 13 15 2 2 3" xfId="18053" xr:uid="{C1730B5E-4040-4BDC-B110-EEC9787F57BC}"/>
    <cellStyle name="Normal 13 15 2 3" xfId="18054" xr:uid="{095ECDEB-B5C7-4B31-94A0-BE8961E80B9B}"/>
    <cellStyle name="Normal 13 15 2 3 2" xfId="18055" xr:uid="{A2743E64-8D29-4B27-AB39-A5149DFF33A3}"/>
    <cellStyle name="Normal 13 15 2 3 2 2" xfId="18056" xr:uid="{E8AD14EA-39A0-42E0-AF58-298FF8D5E8B0}"/>
    <cellStyle name="Normal 13 15 2 3 3" xfId="18057" xr:uid="{ADAC6A8F-9FF9-4C79-9A91-0421B9C5EF9D}"/>
    <cellStyle name="Normal 13 15 2 4" xfId="18058" xr:uid="{8A37640B-5F32-46FE-9185-B444F4F34D48}"/>
    <cellStyle name="Normal 13 15 2 4 2" xfId="18059" xr:uid="{752E5D22-65C7-4BAD-BEFD-5828237EC8DC}"/>
    <cellStyle name="Normal 13 15 2 5" xfId="18060" xr:uid="{173DFFD5-877D-4835-A1C7-AF0738618113}"/>
    <cellStyle name="Normal 13 15 3" xfId="18061" xr:uid="{80F25D91-F003-4AE3-8820-1D748041ECC5}"/>
    <cellStyle name="Normal 13 15 3 2" xfId="18062" xr:uid="{A48F9B39-3124-4336-9ED1-B406130776EE}"/>
    <cellStyle name="Normal 13 15 3 2 2" xfId="18063" xr:uid="{67F98A7B-95B7-4FB6-B3CC-9B0A1C6A87A1}"/>
    <cellStyle name="Normal 13 15 3 2 2 2" xfId="18064" xr:uid="{A3E73C41-5249-4B7B-A0D7-55377E7AD063}"/>
    <cellStyle name="Normal 13 15 3 2 3" xfId="18065" xr:uid="{9C4D006C-5CD7-468F-9571-97F0515403EC}"/>
    <cellStyle name="Normal 13 15 3 3" xfId="18066" xr:uid="{27903E20-04B1-4C3E-8AC9-F43EBC75AA6C}"/>
    <cellStyle name="Normal 13 15 3 3 2" xfId="18067" xr:uid="{C691DD74-D142-46FF-8ADC-CD20153DFAAB}"/>
    <cellStyle name="Normal 13 15 3 4" xfId="18068" xr:uid="{7B874A89-BD1D-4B89-8D12-45C456D5FABE}"/>
    <cellStyle name="Normal 13 15 4" xfId="18069" xr:uid="{27BC0A58-4DFD-41C9-B1E4-9D7F97EED5B9}"/>
    <cellStyle name="Normal 13 15 5" xfId="18070" xr:uid="{E874551B-66A2-4708-AC3D-95E3683D625A}"/>
    <cellStyle name="Normal 13 15 5 2" xfId="18071" xr:uid="{F124F1BC-1F4C-491A-812A-5EACDE875B1F}"/>
    <cellStyle name="Normal 13 15 6" xfId="18072" xr:uid="{74987E7F-1FDB-4DB1-A43A-3484470BC4E3}"/>
    <cellStyle name="Normal 13 15 7" xfId="18048" xr:uid="{F215330E-4D2B-4647-AAE8-F86975B91A53}"/>
    <cellStyle name="Normal 13 16" xfId="7438" xr:uid="{00000000-0005-0000-0000-000089130000}"/>
    <cellStyle name="Normal 13 16 2" xfId="18074" xr:uid="{AA6A9D6C-37DB-4688-ACA2-347F02BAEFE1}"/>
    <cellStyle name="Normal 13 16 2 2" xfId="18075" xr:uid="{FFAB3CCD-A5C6-4976-86C7-F32327433C40}"/>
    <cellStyle name="Normal 13 16 2 2 2" xfId="18076" xr:uid="{41841981-CAE7-4742-8F72-1C188FE0020C}"/>
    <cellStyle name="Normal 13 16 2 2 2 2" xfId="18077" xr:uid="{50AA7F20-BEC1-490E-A398-4A622A33856E}"/>
    <cellStyle name="Normal 13 16 2 2 3" xfId="18078" xr:uid="{9D715FAA-EFE0-47E0-A3E8-B533DDDE7C9B}"/>
    <cellStyle name="Normal 13 16 2 3" xfId="18079" xr:uid="{31B3A407-D6FC-4A58-AFE9-F548A5D6E18A}"/>
    <cellStyle name="Normal 13 16 2 3 2" xfId="18080" xr:uid="{81CCF002-D300-4E06-9084-636FBBF43F04}"/>
    <cellStyle name="Normal 13 16 2 3 2 2" xfId="18081" xr:uid="{B88BE83E-BE3C-4969-876F-BE513B00D1F8}"/>
    <cellStyle name="Normal 13 16 2 3 3" xfId="18082" xr:uid="{3BD7D0DF-CFAC-408D-9E73-9753D53FECA0}"/>
    <cellStyle name="Normal 13 16 2 4" xfId="18083" xr:uid="{02A68D2F-6C97-4B8D-8E4C-C0C481094777}"/>
    <cellStyle name="Normal 13 16 2 4 2" xfId="18084" xr:uid="{A84CA0ED-0FDC-4324-BC9C-47BD98E9DCD6}"/>
    <cellStyle name="Normal 13 16 2 5" xfId="18085" xr:uid="{3BF4ED2B-063F-4C1D-B34D-58ABE398DBC5}"/>
    <cellStyle name="Normal 13 16 3" xfId="18086" xr:uid="{1ACD1684-4D8A-4546-90DB-0FAF41F02201}"/>
    <cellStyle name="Normal 13 16 3 2" xfId="18087" xr:uid="{C4958FF2-843B-4788-8561-FBC4DB9DFABE}"/>
    <cellStyle name="Normal 13 16 3 2 2" xfId="18088" xr:uid="{3807996D-7C87-4689-9148-38B26B36E915}"/>
    <cellStyle name="Normal 13 16 3 2 2 2" xfId="18089" xr:uid="{E523F3B4-E795-4142-BCF1-2241729D0EF8}"/>
    <cellStyle name="Normal 13 16 3 2 3" xfId="18090" xr:uid="{57E06D32-8EFC-412B-86F2-F501585D89FD}"/>
    <cellStyle name="Normal 13 16 3 3" xfId="18091" xr:uid="{E8D2319A-0893-47ED-8EB2-D813014A6ACC}"/>
    <cellStyle name="Normal 13 16 3 3 2" xfId="18092" xr:uid="{76A573BC-4C03-4921-9CA1-FAE1CD709F8F}"/>
    <cellStyle name="Normal 13 16 3 4" xfId="18093" xr:uid="{33874BCD-0E72-42E7-8183-6543D1C89F6C}"/>
    <cellStyle name="Normal 13 16 4" xfId="18094" xr:uid="{FD16F9EC-45E3-49DD-AEDB-41FCEF70AD10}"/>
    <cellStyle name="Normal 13 16 5" xfId="18095" xr:uid="{F0378146-CFB3-41B5-9B29-B3CE96AC12D9}"/>
    <cellStyle name="Normal 13 16 5 2" xfId="18096" xr:uid="{30968B2A-D073-4020-886C-470C9FAF21DC}"/>
    <cellStyle name="Normal 13 16 6" xfId="18097" xr:uid="{14D84E49-EDFF-48BB-9F5A-8CF193B0E17F}"/>
    <cellStyle name="Normal 13 16 7" xfId="18073" xr:uid="{4823812A-66B5-4F4B-A18D-B13EE4E05867}"/>
    <cellStyle name="Normal 13 17" xfId="7439" xr:uid="{00000000-0005-0000-0000-00008A130000}"/>
    <cellStyle name="Normal 13 17 2" xfId="18098" xr:uid="{28EC2035-CD9E-41DE-894F-924B4B3328D1}"/>
    <cellStyle name="Normal 13 18" xfId="7440" xr:uid="{00000000-0005-0000-0000-00008B130000}"/>
    <cellStyle name="Normal 13 18 2" xfId="18099" xr:uid="{C3A83758-7403-4183-941D-E4C4A16555D5}"/>
    <cellStyle name="Normal 13 19" xfId="7441" xr:uid="{00000000-0005-0000-0000-00008C130000}"/>
    <cellStyle name="Normal 13 19 2" xfId="18100" xr:uid="{8DB17E8B-48C5-4494-A91C-3D482C63FFD7}"/>
    <cellStyle name="Normal 13 2" xfId="2443" xr:uid="{00000000-0005-0000-0000-00008D130000}"/>
    <cellStyle name="Normal 13 2 10" xfId="13649" xr:uid="{00000000-0005-0000-0000-00002E0B0000}"/>
    <cellStyle name="Normal 13 2 11" xfId="18101" xr:uid="{CEDCE2B0-A393-4D41-ACDC-06A059018FC7}"/>
    <cellStyle name="Normal 13 2 2" xfId="7443" xr:uid="{00000000-0005-0000-0000-00008E130000}"/>
    <cellStyle name="Normal 13 2 2 2" xfId="18103" xr:uid="{E1F4D7FD-D860-452E-8938-DD83BE8E6FE9}"/>
    <cellStyle name="Normal 13 2 2 2 2" xfId="18104" xr:uid="{2D8964BE-2348-475C-881D-63A20E80B11D}"/>
    <cellStyle name="Normal 13 2 2 2 2 2" xfId="18105" xr:uid="{88991890-8F95-49A8-AB29-BC932C4E33C2}"/>
    <cellStyle name="Normal 13 2 2 2 2 2 2" xfId="18106" xr:uid="{D707C790-AABD-4FD7-93DB-AF0B76212626}"/>
    <cellStyle name="Normal 13 2 2 2 2 3" xfId="18107" xr:uid="{8EBF0792-2C84-469A-B59D-6D8713B8B9E2}"/>
    <cellStyle name="Normal 13 2 2 2 3" xfId="18108" xr:uid="{CD2844B9-E38D-48C1-9918-E90D11DD5668}"/>
    <cellStyle name="Normal 13 2 2 2 3 2" xfId="18109" xr:uid="{38EC2512-4791-4DDD-81EA-5A7D97940304}"/>
    <cellStyle name="Normal 13 2 2 2 3 2 2" xfId="18110" xr:uid="{FFCF6F6F-AC98-4DE8-AE90-D3C5E6F5E91D}"/>
    <cellStyle name="Normal 13 2 2 2 3 3" xfId="18111" xr:uid="{EE710D87-0A29-4B75-BF57-B5B09389831D}"/>
    <cellStyle name="Normal 13 2 2 2 4" xfId="18112" xr:uid="{CC28D2BC-16F0-40F0-8C53-169F27216E58}"/>
    <cellStyle name="Normal 13 2 2 2 4 2" xfId="18113" xr:uid="{1FEB3661-E34A-4A6D-8132-4D87548697DC}"/>
    <cellStyle name="Normal 13 2 2 2 5" xfId="18114" xr:uid="{EF6A4B26-0B84-4DFB-B397-A9D7564D653E}"/>
    <cellStyle name="Normal 13 2 2 3" xfId="18115" xr:uid="{67A0B7B7-E0FC-4C32-8A1B-EAAF79696BF7}"/>
    <cellStyle name="Normal 13 2 2 3 2" xfId="18116" xr:uid="{2F2320AC-636C-4DE2-A4E0-6EE507AC8EE1}"/>
    <cellStyle name="Normal 13 2 2 3 2 2" xfId="18117" xr:uid="{50846F17-893D-4E79-BF77-89CAF9500BB6}"/>
    <cellStyle name="Normal 13 2 2 3 2 2 2" xfId="18118" xr:uid="{A8A64E12-11C8-4DC1-8E05-05EBA3491A4F}"/>
    <cellStyle name="Normal 13 2 2 3 2 3" xfId="18119" xr:uid="{ABEE2FA7-2E7F-4DC9-8209-B50707F6445F}"/>
    <cellStyle name="Normal 13 2 2 3 3" xfId="18120" xr:uid="{9DAA5DA6-1726-436A-85B1-F6E6FD4B8260}"/>
    <cellStyle name="Normal 13 2 2 3 3 2" xfId="18121" xr:uid="{FD216BFA-91BA-4355-9162-E3C62343C51A}"/>
    <cellStyle name="Normal 13 2 2 3 4" xfId="18122" xr:uid="{B3C14058-EA19-40C8-90DF-0393C993D39A}"/>
    <cellStyle name="Normal 13 2 2 4" xfId="18123" xr:uid="{21EEC97E-27C6-426E-AC02-4A96E997DF75}"/>
    <cellStyle name="Normal 13 2 2 5" xfId="18124" xr:uid="{11D7B8E8-0455-4285-9500-6C6DF18D74D8}"/>
    <cellStyle name="Normal 13 2 2 5 2" xfId="18125" xr:uid="{0860B089-6F74-4FAF-8759-5B0D9DE315EC}"/>
    <cellStyle name="Normal 13 2 2 6" xfId="18126" xr:uid="{47277573-AE4B-4AB4-B72E-42DF2BB2CA07}"/>
    <cellStyle name="Normal 13 2 2 7" xfId="18102" xr:uid="{909773F7-2E48-40BE-A6C9-45B1DD005969}"/>
    <cellStyle name="Normal 13 2 3" xfId="7444" xr:uid="{00000000-0005-0000-0000-00008F130000}"/>
    <cellStyle name="Normal 13 2 3 2" xfId="18128" xr:uid="{21FDC603-02C4-48B1-8AE7-895F1B1636E4}"/>
    <cellStyle name="Normal 13 2 3 2 2" xfId="18129" xr:uid="{F964BDFE-8E94-4126-B64E-CD0492F327C9}"/>
    <cellStyle name="Normal 13 2 3 2 2 2" xfId="18130" xr:uid="{B1A9312F-8349-4631-8BC2-80B2B185F796}"/>
    <cellStyle name="Normal 13 2 3 2 2 2 2" xfId="18131" xr:uid="{DAF82CA9-60B2-47B8-937E-7E89D915F279}"/>
    <cellStyle name="Normal 13 2 3 2 2 3" xfId="18132" xr:uid="{7CB92011-7F31-4D3C-A5DD-4D966F851C91}"/>
    <cellStyle name="Normal 13 2 3 2 3" xfId="18133" xr:uid="{CFF0CE41-EF2B-4D46-AC21-E5B187B9117D}"/>
    <cellStyle name="Normal 13 2 3 2 3 2" xfId="18134" xr:uid="{3F513D99-72B6-4354-A7A5-4D8ECC49C188}"/>
    <cellStyle name="Normal 13 2 3 2 3 2 2" xfId="18135" xr:uid="{960E1E14-7B22-461F-A834-EADE6B114E1E}"/>
    <cellStyle name="Normal 13 2 3 2 3 3" xfId="18136" xr:uid="{C4B6439B-F7B1-4C81-A551-9CA52AF5561B}"/>
    <cellStyle name="Normal 13 2 3 2 4" xfId="18137" xr:uid="{3C458B5D-EE22-4AD1-9D94-C84758DFF3E1}"/>
    <cellStyle name="Normal 13 2 3 2 4 2" xfId="18138" xr:uid="{67DBE29D-DEF8-45A6-A516-BD42236F4613}"/>
    <cellStyle name="Normal 13 2 3 2 5" xfId="18139" xr:uid="{FE1B75A5-19FE-48D0-9106-A5C9086750CF}"/>
    <cellStyle name="Normal 13 2 3 3" xfId="18140" xr:uid="{DDE21306-91F1-4840-8DCB-FB8029BDCE81}"/>
    <cellStyle name="Normal 13 2 3 3 2" xfId="18141" xr:uid="{606A033C-6EFF-4F2A-8B20-F78BBB9F94B0}"/>
    <cellStyle name="Normal 13 2 3 3 2 2" xfId="18142" xr:uid="{31DA9515-48AB-489D-8CDB-A7694D8B9C9B}"/>
    <cellStyle name="Normal 13 2 3 3 2 2 2" xfId="18143" xr:uid="{F8709251-063C-4B17-A311-BEDE88FCAA42}"/>
    <cellStyle name="Normal 13 2 3 3 2 3" xfId="18144" xr:uid="{940D014A-E2E9-4C3A-99F5-BCC689C67AA5}"/>
    <cellStyle name="Normal 13 2 3 3 3" xfId="18145" xr:uid="{DA04C516-56C8-49DB-B1F3-88C1CFB91020}"/>
    <cellStyle name="Normal 13 2 3 3 3 2" xfId="18146" xr:uid="{A304C824-43D6-452D-A804-EAD2D3DD6183}"/>
    <cellStyle name="Normal 13 2 3 3 4" xfId="18147" xr:uid="{2A55C454-EC48-4500-9582-69379C9E86F2}"/>
    <cellStyle name="Normal 13 2 3 4" xfId="18148" xr:uid="{E3949325-D692-42FB-B29C-A4AC6F9500EE}"/>
    <cellStyle name="Normal 13 2 3 5" xfId="18149" xr:uid="{F502E833-A1C1-4574-8D00-BBA4723C2880}"/>
    <cellStyle name="Normal 13 2 3 5 2" xfId="18150" xr:uid="{6110B262-93D0-4D25-BF6E-17B3C5A3D336}"/>
    <cellStyle name="Normal 13 2 3 6" xfId="18151" xr:uid="{4C999484-2977-4556-995A-C4EC85F1AD5B}"/>
    <cellStyle name="Normal 13 2 3 7" xfId="18127" xr:uid="{5D58422A-E189-45F4-B205-415C622D159F}"/>
    <cellStyle name="Normal 13 2 4" xfId="7445" xr:uid="{00000000-0005-0000-0000-000090130000}"/>
    <cellStyle name="Normal 13 2 4 2" xfId="18153" xr:uid="{66CE50DE-7247-4F23-8085-A97156271609}"/>
    <cellStyle name="Normal 13 2 4 2 2" xfId="18154" xr:uid="{5615E31A-4A36-4EA5-BA30-1F5EE8F9C685}"/>
    <cellStyle name="Normal 13 2 4 2 2 2" xfId="18155" xr:uid="{82591291-7864-41DF-A6A7-27D7D7C736BE}"/>
    <cellStyle name="Normal 13 2 4 2 2 2 2" xfId="18156" xr:uid="{C80C8C77-B4CE-449A-8C4D-6F9CF3BF4D9C}"/>
    <cellStyle name="Normal 13 2 4 2 2 3" xfId="18157" xr:uid="{9852E772-FF1E-4936-A5AC-2CD387832D30}"/>
    <cellStyle name="Normal 13 2 4 2 3" xfId="18158" xr:uid="{E15F5F66-25EB-413E-8F0E-D1E01B7CAA9A}"/>
    <cellStyle name="Normal 13 2 4 2 3 2" xfId="18159" xr:uid="{37D0196C-5FD0-4BCC-832C-C0D9F546B02B}"/>
    <cellStyle name="Normal 13 2 4 2 3 2 2" xfId="18160" xr:uid="{F8DC2333-AB7B-4A62-912B-6FF13DBCAA99}"/>
    <cellStyle name="Normal 13 2 4 2 3 3" xfId="18161" xr:uid="{869FFB96-E18D-4FC8-B95B-5EFBAE1B3FBC}"/>
    <cellStyle name="Normal 13 2 4 2 4" xfId="18162" xr:uid="{5CFFC931-DE84-4B90-8BBC-C82B795D3E17}"/>
    <cellStyle name="Normal 13 2 4 2 4 2" xfId="18163" xr:uid="{58F6A941-39ED-41A7-8B47-C7D8E8AF873F}"/>
    <cellStyle name="Normal 13 2 4 2 5" xfId="18164" xr:uid="{BA5B5839-E661-431A-BFE9-3BFC03D0DFEA}"/>
    <cellStyle name="Normal 13 2 4 3" xfId="18165" xr:uid="{3C82A8FE-CECC-4FC5-B427-36520163E103}"/>
    <cellStyle name="Normal 13 2 4 3 2" xfId="18166" xr:uid="{FD685674-23FD-493E-8DF9-622D3591FDDD}"/>
    <cellStyle name="Normal 13 2 4 3 2 2" xfId="18167" xr:uid="{13E38F0B-C426-4398-BFC7-805FAEA58C62}"/>
    <cellStyle name="Normal 13 2 4 3 2 2 2" xfId="18168" xr:uid="{E28EDA5E-1DAD-4F16-AF20-D49D9659C6B1}"/>
    <cellStyle name="Normal 13 2 4 3 2 3" xfId="18169" xr:uid="{C6F25C52-9D0E-40EC-A6DF-3B0A6203DE1B}"/>
    <cellStyle name="Normal 13 2 4 3 3" xfId="18170" xr:uid="{F4B4E876-C9B2-4907-8C21-03CEE3BD486F}"/>
    <cellStyle name="Normal 13 2 4 3 3 2" xfId="18171" xr:uid="{F2D75EED-5101-4896-958F-433C6887FA10}"/>
    <cellStyle name="Normal 13 2 4 3 4" xfId="18172" xr:uid="{C72929F5-3CAF-4D9F-B132-44DB8F72789D}"/>
    <cellStyle name="Normal 13 2 4 4" xfId="18173" xr:uid="{011D6B9F-0340-4388-A77F-AEBA80E25EAE}"/>
    <cellStyle name="Normal 13 2 4 5" xfId="18174" xr:uid="{16C61AEC-49D0-43EE-A09F-B7ADE60436B5}"/>
    <cellStyle name="Normal 13 2 4 5 2" xfId="18175" xr:uid="{D16DE770-2106-4A82-B194-D9E0745CB176}"/>
    <cellStyle name="Normal 13 2 4 6" xfId="18176" xr:uid="{A9F34633-9137-4510-9E70-C6A6B8F8989B}"/>
    <cellStyle name="Normal 13 2 4 7" xfId="18152" xr:uid="{B7238B7C-4562-4808-B5A2-5C9FB8D8D268}"/>
    <cellStyle name="Normal 13 2 5" xfId="7446" xr:uid="{00000000-0005-0000-0000-000091130000}"/>
    <cellStyle name="Normal 13 2 5 2" xfId="18178" xr:uid="{CFC249A5-61A3-4636-8460-36E3CA0D10C0}"/>
    <cellStyle name="Normal 13 2 5 2 2" xfId="18179" xr:uid="{1EDE3033-9AC3-48E9-A25D-16079ED7DED9}"/>
    <cellStyle name="Normal 13 2 5 2 2 2" xfId="18180" xr:uid="{CFD07A38-7DDA-4426-B121-0182C2FC358C}"/>
    <cellStyle name="Normal 13 2 5 2 2 2 2" xfId="18181" xr:uid="{CAB853D0-97E5-49F5-8286-EF3E755FEA25}"/>
    <cellStyle name="Normal 13 2 5 2 2 3" xfId="18182" xr:uid="{693467DB-CA2B-4C4D-A1A6-D4822A0FEE1D}"/>
    <cellStyle name="Normal 13 2 5 2 3" xfId="18183" xr:uid="{15BC68F0-87E0-4C96-9257-7A1E50B3678E}"/>
    <cellStyle name="Normal 13 2 5 2 3 2" xfId="18184" xr:uid="{2A91FDA0-3B71-445D-93DF-6C0C41283BA3}"/>
    <cellStyle name="Normal 13 2 5 2 3 2 2" xfId="18185" xr:uid="{33880999-A437-4A5D-8C59-085806CEACE2}"/>
    <cellStyle name="Normal 13 2 5 2 3 3" xfId="18186" xr:uid="{5B5A4B02-2E45-4103-B6D3-CE61DFB97727}"/>
    <cellStyle name="Normal 13 2 5 2 4" xfId="18187" xr:uid="{7F2DDC93-0F06-4937-8139-863678125AB8}"/>
    <cellStyle name="Normal 13 2 5 2 4 2" xfId="18188" xr:uid="{1980B53C-F53F-4C22-872A-39F08B89F4E8}"/>
    <cellStyle name="Normal 13 2 5 2 5" xfId="18189" xr:uid="{150C74F9-8034-4327-8094-FD596FB43FD1}"/>
    <cellStyle name="Normal 13 2 5 3" xfId="18190" xr:uid="{2FC9F4D1-86A9-471C-93A7-A14E0EAC9020}"/>
    <cellStyle name="Normal 13 2 5 3 2" xfId="18191" xr:uid="{E318B01C-9BE2-4F03-8F23-57D1945616AE}"/>
    <cellStyle name="Normal 13 2 5 3 2 2" xfId="18192" xr:uid="{F96B14B0-437E-4019-BED5-FDA011EC852F}"/>
    <cellStyle name="Normal 13 2 5 3 2 2 2" xfId="18193" xr:uid="{CBB40E71-CFD9-4A0B-9C26-1FA542117A4B}"/>
    <cellStyle name="Normal 13 2 5 3 2 3" xfId="18194" xr:uid="{5BEA7742-7729-4B6E-B5E8-BA09E299AE17}"/>
    <cellStyle name="Normal 13 2 5 3 3" xfId="18195" xr:uid="{386DA64B-57E8-461D-91D2-4C589A900E6E}"/>
    <cellStyle name="Normal 13 2 5 3 3 2" xfId="18196" xr:uid="{715BA81F-0FD2-45A5-9977-663626241DEF}"/>
    <cellStyle name="Normal 13 2 5 3 4" xfId="18197" xr:uid="{F50A6849-F989-4807-9CD4-EA06686DEECF}"/>
    <cellStyle name="Normal 13 2 5 4" xfId="18198" xr:uid="{715C0577-12C4-480D-8FF2-E17620571EB7}"/>
    <cellStyle name="Normal 13 2 5 5" xfId="18199" xr:uid="{1CE29C32-E2A0-4CD8-AD45-056250D5FB2B}"/>
    <cellStyle name="Normal 13 2 5 5 2" xfId="18200" xr:uid="{10044798-CFF3-4EA9-B3D7-8E5DB84354C4}"/>
    <cellStyle name="Normal 13 2 5 6" xfId="18201" xr:uid="{7CFC6240-8561-43CD-844B-4E8925F070F0}"/>
    <cellStyle name="Normal 13 2 5 7" xfId="18177" xr:uid="{58FA46F8-39F9-4B43-90C7-5C6F1BB54F32}"/>
    <cellStyle name="Normal 13 2 6" xfId="7447" xr:uid="{00000000-0005-0000-0000-000092130000}"/>
    <cellStyle name="Normal 13 2 6 2" xfId="18203" xr:uid="{F43047A2-F225-435D-8458-DA193BC93993}"/>
    <cellStyle name="Normal 13 2 6 2 2" xfId="18204" xr:uid="{6C6130F4-CCFC-400C-B518-AD75A0896E9C}"/>
    <cellStyle name="Normal 13 2 6 2 2 2" xfId="18205" xr:uid="{191FEDF6-B80C-47CF-908F-8CCA36D54FA0}"/>
    <cellStyle name="Normal 13 2 6 2 2 2 2" xfId="18206" xr:uid="{D2943834-90C6-479A-9B80-17532086390A}"/>
    <cellStyle name="Normal 13 2 6 2 2 3" xfId="18207" xr:uid="{4FAF7E37-549A-4F76-8DF7-F85BF8E0EB30}"/>
    <cellStyle name="Normal 13 2 6 2 3" xfId="18208" xr:uid="{7E648BED-1165-44EF-B1BA-5BFF6D5A7912}"/>
    <cellStyle name="Normal 13 2 6 2 3 2" xfId="18209" xr:uid="{8423F35E-2E90-4915-82FA-A645FAB935D6}"/>
    <cellStyle name="Normal 13 2 6 2 3 2 2" xfId="18210" xr:uid="{4F54F154-CEE2-4C6B-BBA7-0E0FD835C26F}"/>
    <cellStyle name="Normal 13 2 6 2 3 3" xfId="18211" xr:uid="{6B324DE9-C73A-4B3B-9792-2AED624E19BD}"/>
    <cellStyle name="Normal 13 2 6 2 4" xfId="18212" xr:uid="{2E368FD0-F123-4848-BECD-88D9F9A3B4FE}"/>
    <cellStyle name="Normal 13 2 6 2 4 2" xfId="18213" xr:uid="{FD431851-AE51-4024-B1F5-F4525B58F18A}"/>
    <cellStyle name="Normal 13 2 6 2 5" xfId="18214" xr:uid="{27E380F2-E2A4-4DA7-9627-E76F64D8F2EB}"/>
    <cellStyle name="Normal 13 2 6 3" xfId="18215" xr:uid="{980E796C-CE05-4A0C-BDDE-A8C1F9B4D347}"/>
    <cellStyle name="Normal 13 2 6 3 2" xfId="18216" xr:uid="{5D274448-12B4-45B0-A187-045B28AD9F7B}"/>
    <cellStyle name="Normal 13 2 6 3 2 2" xfId="18217" xr:uid="{BC312F6E-E96D-4580-B904-F5D20E6F7AD0}"/>
    <cellStyle name="Normal 13 2 6 3 2 2 2" xfId="18218" xr:uid="{6374F374-34A6-48B8-95B7-1879FC12A211}"/>
    <cellStyle name="Normal 13 2 6 3 2 3" xfId="18219" xr:uid="{7BC3F910-0C26-45C7-9538-091A338C1984}"/>
    <cellStyle name="Normal 13 2 6 3 3" xfId="18220" xr:uid="{ACAF38F9-ACD1-4D9A-8D6B-0250E7FA1710}"/>
    <cellStyle name="Normal 13 2 6 3 3 2" xfId="18221" xr:uid="{BC0B6D9B-C2C0-4BBE-8757-E79A72DB44F8}"/>
    <cellStyle name="Normal 13 2 6 3 4" xfId="18222" xr:uid="{52C4D748-802C-4FD2-8CAC-A9B70FE2F5C9}"/>
    <cellStyle name="Normal 13 2 6 4" xfId="18223" xr:uid="{51035A31-2B40-4FFA-889A-662585039CA7}"/>
    <cellStyle name="Normal 13 2 6 5" xfId="18224" xr:uid="{E9CBE04B-925C-4014-A684-32C9C275D39A}"/>
    <cellStyle name="Normal 13 2 6 5 2" xfId="18225" xr:uid="{E4E75341-5811-48A0-848A-A25303133EFB}"/>
    <cellStyle name="Normal 13 2 6 6" xfId="18226" xr:uid="{CC535CD9-94B0-41D4-97F0-508310F5864E}"/>
    <cellStyle name="Normal 13 2 6 7" xfId="18202" xr:uid="{E617E7C3-7924-43CD-9DCF-2DA95223DAD5}"/>
    <cellStyle name="Normal 13 2 7" xfId="7448" xr:uid="{00000000-0005-0000-0000-000093130000}"/>
    <cellStyle name="Normal 13 2 7 2" xfId="18228" xr:uid="{6E4A5DB9-14D0-49B4-B48D-A067CB424C95}"/>
    <cellStyle name="Normal 13 2 7 2 2" xfId="18229" xr:uid="{825DBB1E-010F-458E-B723-35423BF97CE4}"/>
    <cellStyle name="Normal 13 2 7 2 2 2" xfId="18230" xr:uid="{D61DA23E-B3F5-4988-BD0A-5E2F73882389}"/>
    <cellStyle name="Normal 13 2 7 2 2 2 2" xfId="18231" xr:uid="{0F9A9E96-725F-48D1-A28B-273A44E0B06F}"/>
    <cellStyle name="Normal 13 2 7 2 2 3" xfId="18232" xr:uid="{125DA85B-52B2-41C8-BDEB-D7AC82EB95F9}"/>
    <cellStyle name="Normal 13 2 7 2 3" xfId="18233" xr:uid="{358A699A-82A0-4BB1-9857-711CC12C49F4}"/>
    <cellStyle name="Normal 13 2 7 2 3 2" xfId="18234" xr:uid="{58DD50B3-9439-40DA-BC39-9E634DC45CB3}"/>
    <cellStyle name="Normal 13 2 7 2 3 2 2" xfId="18235" xr:uid="{2CB6AE18-31BF-4446-BE02-248CAFF53724}"/>
    <cellStyle name="Normal 13 2 7 2 3 3" xfId="18236" xr:uid="{9B3D36E5-E65E-49D8-8F4B-885142151645}"/>
    <cellStyle name="Normal 13 2 7 2 4" xfId="18237" xr:uid="{02A19D7B-431C-4CEA-85D5-D6D387FB98EC}"/>
    <cellStyle name="Normal 13 2 7 2 4 2" xfId="18238" xr:uid="{2EFF9836-59E6-49A4-B65D-3852448BE9D0}"/>
    <cellStyle name="Normal 13 2 7 2 5" xfId="18239" xr:uid="{05D98A16-4A77-461B-8D2B-149358B69079}"/>
    <cellStyle name="Normal 13 2 7 3" xfId="18240" xr:uid="{915B12C2-E202-46FA-A962-5288955BE487}"/>
    <cellStyle name="Normal 13 2 7 3 2" xfId="18241" xr:uid="{072446B1-D728-4CC5-B36E-9A0C0199F121}"/>
    <cellStyle name="Normal 13 2 7 3 2 2" xfId="18242" xr:uid="{ECE21338-9018-4BDF-AED2-C5F7D380595E}"/>
    <cellStyle name="Normal 13 2 7 3 2 2 2" xfId="18243" xr:uid="{5DE702B2-1706-4023-BE5B-2CCCA36530D1}"/>
    <cellStyle name="Normal 13 2 7 3 2 3" xfId="18244" xr:uid="{B2493704-C184-4423-950A-1339AEBD6EF1}"/>
    <cellStyle name="Normal 13 2 7 3 3" xfId="18245" xr:uid="{3430A7F7-9F6E-4C5F-9047-519C9CAA3B84}"/>
    <cellStyle name="Normal 13 2 7 3 3 2" xfId="18246" xr:uid="{1DE81273-38B4-465C-BD23-DD64A00D653D}"/>
    <cellStyle name="Normal 13 2 7 3 4" xfId="18247" xr:uid="{C9F4A9E3-C0BB-4D1C-BDF0-7A0FAECCCB8C}"/>
    <cellStyle name="Normal 13 2 7 4" xfId="18248" xr:uid="{CCD6D870-3F9C-45A7-9CFA-30EFA364060C}"/>
    <cellStyle name="Normal 13 2 7 5" xfId="18249" xr:uid="{06E7E9E0-87B3-4355-BAC1-64D8C4B68A1A}"/>
    <cellStyle name="Normal 13 2 7 5 2" xfId="18250" xr:uid="{D7C95729-34A9-49EF-97CC-9ED89B8FDF2A}"/>
    <cellStyle name="Normal 13 2 7 6" xfId="18251" xr:uid="{756250B0-B3F9-44E3-828C-4752A12D5E30}"/>
    <cellStyle name="Normal 13 2 7 7" xfId="18227" xr:uid="{AAD66C79-1022-4E16-A0C4-E41EF03AB869}"/>
    <cellStyle name="Normal 13 2 8" xfId="7449" xr:uid="{00000000-0005-0000-0000-000094130000}"/>
    <cellStyle name="Normal 13 2 8 2" xfId="18253" xr:uid="{800BC0BC-5AD9-4537-B13B-A0C0107E9565}"/>
    <cellStyle name="Normal 13 2 8 2 2" xfId="18254" xr:uid="{E96FFDDD-F5AC-4A54-B2A3-9A186BDBA046}"/>
    <cellStyle name="Normal 13 2 8 2 2 2" xfId="18255" xr:uid="{E58ED4CA-F8AD-41BE-A2A5-2665FF954155}"/>
    <cellStyle name="Normal 13 2 8 2 2 2 2" xfId="18256" xr:uid="{6BBFE104-005C-4DE9-9D13-EC78D9AF3D8B}"/>
    <cellStyle name="Normal 13 2 8 2 2 3" xfId="18257" xr:uid="{38C4C7CF-1FA9-440F-A20B-0E0E8A7C4268}"/>
    <cellStyle name="Normal 13 2 8 2 3" xfId="18258" xr:uid="{FC91E426-48E5-4DF9-A33E-99824EA0F431}"/>
    <cellStyle name="Normal 13 2 8 2 3 2" xfId="18259" xr:uid="{8D1350BF-BFA7-44A7-96D3-1AD8612DD2AA}"/>
    <cellStyle name="Normal 13 2 8 2 3 2 2" xfId="18260" xr:uid="{1379217E-A174-4609-930E-259236E8C1AD}"/>
    <cellStyle name="Normal 13 2 8 2 3 3" xfId="18261" xr:uid="{A853C012-0EB2-46CA-A28E-C1FF559F6001}"/>
    <cellStyle name="Normal 13 2 8 2 4" xfId="18262" xr:uid="{A8B3D912-9E4F-4826-91FB-0E577206D695}"/>
    <cellStyle name="Normal 13 2 8 2 4 2" xfId="18263" xr:uid="{FDA3AAE4-9DED-4FEA-B3C9-15C83B5C0FE2}"/>
    <cellStyle name="Normal 13 2 8 2 5" xfId="18264" xr:uid="{19505A89-1729-4D6C-B366-ECCCAF82DD36}"/>
    <cellStyle name="Normal 13 2 8 3" xfId="18265" xr:uid="{B465BD07-AB17-43C3-A38A-10739CF9F2BE}"/>
    <cellStyle name="Normal 13 2 8 3 2" xfId="18266" xr:uid="{F237B515-9D39-4033-AACC-E535548390BA}"/>
    <cellStyle name="Normal 13 2 8 3 2 2" xfId="18267" xr:uid="{0C53F323-3906-46E5-AD1B-C5A7A45312A8}"/>
    <cellStyle name="Normal 13 2 8 3 2 2 2" xfId="18268" xr:uid="{0E738C64-C663-4BAA-9D61-493D6A745AFE}"/>
    <cellStyle name="Normal 13 2 8 3 2 3" xfId="18269" xr:uid="{0390D082-DE4F-4F3E-84ED-B5D689A9E250}"/>
    <cellStyle name="Normal 13 2 8 3 3" xfId="18270" xr:uid="{31621E43-7763-481F-A74B-C0A48D61C41F}"/>
    <cellStyle name="Normal 13 2 8 3 3 2" xfId="18271" xr:uid="{126E959F-218B-4EBF-BF3B-44765CD9C621}"/>
    <cellStyle name="Normal 13 2 8 3 4" xfId="18272" xr:uid="{FC939693-90A5-491F-AD91-EE5C1D186F88}"/>
    <cellStyle name="Normal 13 2 8 4" xfId="18273" xr:uid="{6645F9BB-969C-4F0E-BC35-D609A3CE9DC9}"/>
    <cellStyle name="Normal 13 2 8 5" xfId="18274" xr:uid="{564EE930-65FC-4635-8B53-992BC331E09A}"/>
    <cellStyle name="Normal 13 2 8 5 2" xfId="18275" xr:uid="{547A8A2B-A69C-4749-A7F4-85AB9E973681}"/>
    <cellStyle name="Normal 13 2 8 6" xfId="18276" xr:uid="{F1842406-EDAA-4A1D-86AB-33DDDFC61DCE}"/>
    <cellStyle name="Normal 13 2 8 7" xfId="18252" xr:uid="{342001A6-A9F0-4115-86E2-901B2B079AAB}"/>
    <cellStyle name="Normal 13 2 9" xfId="7442" xr:uid="{00000000-0005-0000-0000-000095130000}"/>
    <cellStyle name="Normal 13 2 9 2" xfId="18277" xr:uid="{3E63FCA2-9265-490F-86EA-89A444482519}"/>
    <cellStyle name="Normal 13 20" xfId="7450" xr:uid="{00000000-0005-0000-0000-000096130000}"/>
    <cellStyle name="Normal 13 20 2" xfId="18278" xr:uid="{9E52E468-FB79-4171-B2DB-9BFDD2E7A5B4}"/>
    <cellStyle name="Normal 13 21" xfId="7451" xr:uid="{00000000-0005-0000-0000-000097130000}"/>
    <cellStyle name="Normal 13 21 2" xfId="18279" xr:uid="{C6C619C9-5904-4966-932B-035BE61925EA}"/>
    <cellStyle name="Normal 13 22" xfId="7452" xr:uid="{00000000-0005-0000-0000-000098130000}"/>
    <cellStyle name="Normal 13 22 2" xfId="18280" xr:uid="{18A9EDD3-E40D-46C2-A085-BD839D42E5B6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 2 2" xfId="18282" xr:uid="{397C7E5B-A123-4C39-AD6D-7FB650BB531C}"/>
    <cellStyle name="Normal 13 3 2 2 2" xfId="18283" xr:uid="{1A667EB3-3996-4B27-AA51-26F92730635C}"/>
    <cellStyle name="Normal 13 3 2 2 2 2" xfId="18284" xr:uid="{13DB9832-47DE-43A5-9AC5-B990E0D48D2B}"/>
    <cellStyle name="Normal 13 3 2 2 2 2 2" xfId="18285" xr:uid="{9D91F7FC-8C53-4EF9-A441-4291FD713D7E}"/>
    <cellStyle name="Normal 13 3 2 2 2 3" xfId="18286" xr:uid="{AEC9291C-5FAC-4348-8709-BD3DCC0ADE05}"/>
    <cellStyle name="Normal 13 3 2 2 3" xfId="18287" xr:uid="{B3EE2850-4872-431D-BE96-F55EAEFBA094}"/>
    <cellStyle name="Normal 13 3 2 2 3 2" xfId="18288" xr:uid="{6951AE47-3F75-4F4F-9A38-60FBA0E1AC2D}"/>
    <cellStyle name="Normal 13 3 2 2 3 2 2" xfId="18289" xr:uid="{F80FEA57-0D86-4B6B-A1B7-D8C368D7AAE7}"/>
    <cellStyle name="Normal 13 3 2 2 3 3" xfId="18290" xr:uid="{864AB351-91AC-4CA0-A5D4-C4495A476A0B}"/>
    <cellStyle name="Normal 13 3 2 2 4" xfId="18291" xr:uid="{57E2F48C-0189-456A-93CC-60CD5C5E0F41}"/>
    <cellStyle name="Normal 13 3 2 2 4 2" xfId="18292" xr:uid="{E1A9976A-3D44-47C9-89C0-399FA08106F8}"/>
    <cellStyle name="Normal 13 3 2 2 5" xfId="18293" xr:uid="{3929AFA9-9CC5-4DB4-9391-27EEAAF1571C}"/>
    <cellStyle name="Normal 13 3 2 3" xfId="18294" xr:uid="{1DCEE64D-DC5B-4B74-A193-53B93FEE6D0C}"/>
    <cellStyle name="Normal 13 3 2 3 2" xfId="18295" xr:uid="{137DD23C-F040-44A9-A2F2-3DEC0A4F04C2}"/>
    <cellStyle name="Normal 13 3 2 3 2 2" xfId="18296" xr:uid="{C4B6F8BE-C9FC-47E5-921F-DF7CA0ECACC6}"/>
    <cellStyle name="Normal 13 3 2 3 3" xfId="18297" xr:uid="{A7550BDF-4FF0-4EF4-9FCE-75D2318345A0}"/>
    <cellStyle name="Normal 13 3 2 4" xfId="18298" xr:uid="{C9B69A97-EBFF-40A3-8F9B-375C3AD863DB}"/>
    <cellStyle name="Normal 13 3 2 4 2" xfId="18299" xr:uid="{8BE6133C-A122-4F4A-BA45-907DFA04784C}"/>
    <cellStyle name="Normal 13 3 2 4 2 2" xfId="18300" xr:uid="{5436B1B0-F67C-4C02-925D-74FA84CEF277}"/>
    <cellStyle name="Normal 13 3 2 4 3" xfId="18301" xr:uid="{44B42438-5BC2-4C29-BFFB-98EEE2514592}"/>
    <cellStyle name="Normal 13 3 2 5" xfId="18302" xr:uid="{6D79A716-7ADD-4E09-B86B-3EFD5B88E0C2}"/>
    <cellStyle name="Normal 13 3 2 5 2" xfId="18303" xr:uid="{CDC3F7F2-B366-4EDC-9478-C405259DD2AD}"/>
    <cellStyle name="Normal 13 3 2 6" xfId="18304" xr:uid="{D41743B7-DE37-4886-9443-BE669C844C63}"/>
    <cellStyle name="Normal 13 3 2 7" xfId="18281" xr:uid="{B046B592-5273-4904-A368-41EDCF828F98}"/>
    <cellStyle name="Normal 13 3 3" xfId="18305" xr:uid="{B19C6962-8D96-4BB4-8210-EAC2DFF607AF}"/>
    <cellStyle name="Normal 13 3 4" xfId="18306" xr:uid="{77B8901D-40C6-49ED-8252-F70F69353DA2}"/>
    <cellStyle name="Normal 13 3 5" xfId="18307" xr:uid="{ED3A1F14-DF4C-4F51-A6CA-19C308DF8DEA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39" xfId="18308" xr:uid="{C16E288D-E56B-4619-8204-847DA261BCBE}"/>
    <cellStyle name="Normal 13 39 2" xfId="18309" xr:uid="{3421E6E5-FCBD-4AE8-85CF-5BC75EB3BEA7}"/>
    <cellStyle name="Normal 13 39 2 2" xfId="18310" xr:uid="{885E1702-ED2F-4AA4-B5D0-016E19CD0367}"/>
    <cellStyle name="Normal 13 39 2 2 2" xfId="18311" xr:uid="{D6AF4561-779E-4074-8EC1-7ABFEA3B2A87}"/>
    <cellStyle name="Normal 13 39 2 3" xfId="18312" xr:uid="{9AF83A47-865F-4CC2-8E88-F329C31F06D7}"/>
    <cellStyle name="Normal 13 39 3" xfId="18313" xr:uid="{EE77D23E-6929-4F7F-BF7B-109C2FE34F1F}"/>
    <cellStyle name="Normal 13 39 3 2" xfId="18314" xr:uid="{F78A754E-79F9-4AD7-9EDB-95DD66387D11}"/>
    <cellStyle name="Normal 13 39 3 2 2" xfId="18315" xr:uid="{05D4BFFE-4061-4479-9564-A6FEB176E780}"/>
    <cellStyle name="Normal 13 39 3 3" xfId="18316" xr:uid="{60CC0650-85A7-456A-87CA-F3BFBC79211B}"/>
    <cellStyle name="Normal 13 39 4" xfId="18317" xr:uid="{9B61685D-69E2-41CD-BECA-FE9F3FAC4C26}"/>
    <cellStyle name="Normal 13 39 4 2" xfId="18318" xr:uid="{6EC1BB66-B083-49CC-8D43-93171E8C230A}"/>
    <cellStyle name="Normal 13 39 5" xfId="18319" xr:uid="{CB6BFCBC-0186-4E21-8FDE-85B005734021}"/>
    <cellStyle name="Normal 13 4" xfId="4453" xr:uid="{00000000-0005-0000-0000-0000AB130000}"/>
    <cellStyle name="Normal 13 4 2" xfId="7470" xr:uid="{00000000-0005-0000-0000-0000AC130000}"/>
    <cellStyle name="Normal 13 4 2 2" xfId="18321" xr:uid="{301E78A2-2F0A-401B-84AD-8307C0E4899C}"/>
    <cellStyle name="Normal 13 4 2 2 2" xfId="18322" xr:uid="{74F85686-2446-4BE4-84F7-26835A47F3F2}"/>
    <cellStyle name="Normal 13 4 2 2 2 2" xfId="18323" xr:uid="{10DBE74D-376C-4C95-BF9A-470EA28EA80D}"/>
    <cellStyle name="Normal 13 4 2 2 2 2 2" xfId="18324" xr:uid="{1D3D60D4-1D7E-44AD-830E-54D3DBFA12D7}"/>
    <cellStyle name="Normal 13 4 2 2 2 3" xfId="18325" xr:uid="{C51381B9-2AB3-4B58-9001-853D91B20A44}"/>
    <cellStyle name="Normal 13 4 2 2 3" xfId="18326" xr:uid="{1CBA2095-C55A-4EAB-A42C-F2583A4A12EF}"/>
    <cellStyle name="Normal 13 4 2 2 3 2" xfId="18327" xr:uid="{AF707571-8BAF-4FC2-A5B2-74F50433EB2A}"/>
    <cellStyle name="Normal 13 4 2 2 3 2 2" xfId="18328" xr:uid="{36D366CC-EC86-49AA-8339-8CDE00CA9C0E}"/>
    <cellStyle name="Normal 13 4 2 2 3 3" xfId="18329" xr:uid="{CACEAF84-D9D3-42B9-80DC-654A70BE0E1C}"/>
    <cellStyle name="Normal 13 4 2 2 4" xfId="18330" xr:uid="{EBE9C5A6-BDDA-4251-A952-A854A5AF067B}"/>
    <cellStyle name="Normal 13 4 2 2 4 2" xfId="18331" xr:uid="{F0A6B66D-1777-4EFF-841F-9E4323B972BD}"/>
    <cellStyle name="Normal 13 4 2 2 5" xfId="18332" xr:uid="{18BB52DD-6141-4C40-AFC1-A42EBAFBB05B}"/>
    <cellStyle name="Normal 13 4 2 3" xfId="18333" xr:uid="{4B326196-04DE-4658-9132-48674B9A9DAB}"/>
    <cellStyle name="Normal 13 4 2 3 2" xfId="18334" xr:uid="{56852C94-9D43-4269-8591-9A5B9393AEF2}"/>
    <cellStyle name="Normal 13 4 2 3 2 2" xfId="18335" xr:uid="{AB2B955B-9E52-4E90-94AD-403A9B02D629}"/>
    <cellStyle name="Normal 13 4 2 3 3" xfId="18336" xr:uid="{92CEFB52-BA0B-44F8-8C30-679884FC5857}"/>
    <cellStyle name="Normal 13 4 2 4" xfId="18337" xr:uid="{846398AD-CE16-43EC-BE4A-0B34799D56AA}"/>
    <cellStyle name="Normal 13 4 2 4 2" xfId="18338" xr:uid="{EE48458C-F7EF-4EFD-A892-60FE46A01CEA}"/>
    <cellStyle name="Normal 13 4 2 4 2 2" xfId="18339" xr:uid="{2FDE8E6B-DB42-4FCC-AAA5-F29E64F8B83B}"/>
    <cellStyle name="Normal 13 4 2 4 3" xfId="18340" xr:uid="{93FA5CDE-9CCC-4A4F-8CFD-7B419607BF2E}"/>
    <cellStyle name="Normal 13 4 2 5" xfId="18341" xr:uid="{F5B52EEF-67FD-4A16-86E0-C6ADB1DFDB30}"/>
    <cellStyle name="Normal 13 4 2 5 2" xfId="18342" xr:uid="{0D3F09B5-3CB2-4C17-92AE-AC6AD64986E3}"/>
    <cellStyle name="Normal 13 4 2 6" xfId="18343" xr:uid="{F403239D-161C-49F7-97A4-71AF19EBC929}"/>
    <cellStyle name="Normal 13 4 2 7" xfId="18320" xr:uid="{B4F3D535-8766-4B41-A525-75F97915CACF}"/>
    <cellStyle name="Normal 13 4 3" xfId="18344" xr:uid="{C3F23F18-9567-4A44-9B68-A172A347B30C}"/>
    <cellStyle name="Normal 13 4 3 2" xfId="18345" xr:uid="{BE9E4078-6CD1-4AB9-A44A-B25B948F3ACE}"/>
    <cellStyle name="Normal 13 4 3 2 2" xfId="18346" xr:uid="{0D7143CE-D1CA-4D5F-84DE-0E75121A6D92}"/>
    <cellStyle name="Normal 13 4 3 2 2 2" xfId="18347" xr:uid="{8664379C-AE76-4D75-AD1C-59135DCDEBF4}"/>
    <cellStyle name="Normal 13 4 3 2 3" xfId="18348" xr:uid="{6040428C-4CF2-43E5-8108-4CD8C9C43017}"/>
    <cellStyle name="Normal 13 4 3 3" xfId="18349" xr:uid="{38A23B14-C2CA-4489-A54E-8121E5C32182}"/>
    <cellStyle name="Normal 13 4 3 3 2" xfId="18350" xr:uid="{F8C0EAE1-6905-4B6D-9F4A-6D5B55E53876}"/>
    <cellStyle name="Normal 13 4 3 3 2 2" xfId="18351" xr:uid="{886ED4E8-77FB-468C-A41C-36D92AE628DC}"/>
    <cellStyle name="Normal 13 4 3 3 3" xfId="18352" xr:uid="{260D56ED-8C49-46EC-B418-2F349B1CF294}"/>
    <cellStyle name="Normal 13 4 3 4" xfId="18353" xr:uid="{DAE9EC1D-F60E-4C90-937E-DFF63A90A930}"/>
    <cellStyle name="Normal 13 4 3 4 2" xfId="18354" xr:uid="{4D0FD2C5-4877-4083-9DA4-9092BA60D6BB}"/>
    <cellStyle name="Normal 13 4 3 5" xfId="18355" xr:uid="{79A7621A-00BF-431C-B185-287FA70D81EE}"/>
    <cellStyle name="Normal 13 4 4" xfId="18356" xr:uid="{E334B762-4A36-46E4-8649-3BDA9DE3B89C}"/>
    <cellStyle name="Normal 13 4 4 2" xfId="18357" xr:uid="{1A6EF5EB-D9B1-4F81-95A7-857F331739C0}"/>
    <cellStyle name="Normal 13 4 4 2 2" xfId="18358" xr:uid="{67A8D405-42D9-482F-84A1-D1523DAF3004}"/>
    <cellStyle name="Normal 13 4 4 2 2 2" xfId="18359" xr:uid="{88CEBAFC-094E-4A9A-921E-19913D6C37F7}"/>
    <cellStyle name="Normal 13 4 4 2 3" xfId="18360" xr:uid="{E8012349-81B2-4404-A6D1-91D87231157C}"/>
    <cellStyle name="Normal 13 4 4 3" xfId="18361" xr:uid="{64CF9D60-A4EA-470B-B216-C1ABC10E1CD4}"/>
    <cellStyle name="Normal 13 4 4 3 2" xfId="18362" xr:uid="{89210CB0-98D5-4C91-A99E-F06C460E00D2}"/>
    <cellStyle name="Normal 13 4 4 4" xfId="18363" xr:uid="{A58744A6-141F-4523-B7A8-8A6E47A2F518}"/>
    <cellStyle name="Normal 13 4 5" xfId="18364" xr:uid="{5D222146-A1DA-4DE5-8C29-0244F2520B1D}"/>
    <cellStyle name="Normal 13 4 6" xfId="18365" xr:uid="{37070287-A083-48E9-A51F-49EE1FA27B1F}"/>
    <cellStyle name="Normal 13 4 6 2" xfId="18366" xr:uid="{0DEBAF14-9886-4E76-B29C-AE62A9C63E8E}"/>
    <cellStyle name="Normal 13 4 7" xfId="18367" xr:uid="{F453F7FF-EDC8-409D-AC9A-75DCEED6A0A5}"/>
    <cellStyle name="Normal 13 40" xfId="18368" xr:uid="{6A5324E8-A573-4843-AFF4-A7DE0D9153DE}"/>
    <cellStyle name="Normal 13 40 2" xfId="18369" xr:uid="{B35CF844-A756-4FAF-BF8F-820DD1A6D397}"/>
    <cellStyle name="Normal 13 40 2 2" xfId="18370" xr:uid="{DB67FB00-75F0-4C31-808A-4F08EC2EA04F}"/>
    <cellStyle name="Normal 13 40 2 2 2" xfId="18371" xr:uid="{7AB2C997-0BCE-4FD5-838D-ADCADC07D72C}"/>
    <cellStyle name="Normal 13 40 2 3" xfId="18372" xr:uid="{426BE00D-72A8-44FE-892B-DE235C5AAC13}"/>
    <cellStyle name="Normal 13 40 3" xfId="18373" xr:uid="{0B5347A5-690B-44D4-A0E4-1E4C709984DA}"/>
    <cellStyle name="Normal 13 40 3 2" xfId="18374" xr:uid="{F570951A-B7E7-43D9-B9DB-3DCFECADBAA6}"/>
    <cellStyle name="Normal 13 40 4" xfId="18375" xr:uid="{C76EDDB1-C8C2-4146-9094-7933BEA05494}"/>
    <cellStyle name="Normal 13 41" xfId="18376" xr:uid="{1912159F-62DA-4A99-9203-B5998725B3A2}"/>
    <cellStyle name="Normal 13 41 2" xfId="18377" xr:uid="{8EC0B089-EAF7-4E44-B122-63D6598F5192}"/>
    <cellStyle name="Normal 13 5" xfId="7471" xr:uid="{00000000-0005-0000-0000-0000AD130000}"/>
    <cellStyle name="Normal 13 5 2" xfId="18378" xr:uid="{21DFAD33-468F-4F05-9B8D-5F3F5B0B4B5B}"/>
    <cellStyle name="Normal 13 6" xfId="7472" xr:uid="{00000000-0005-0000-0000-0000AE130000}"/>
    <cellStyle name="Normal 13 6 2" xfId="18379" xr:uid="{E79DE84A-C055-44C4-B927-2666B65E2F46}"/>
    <cellStyle name="Normal 13 7" xfId="7473" xr:uid="{00000000-0005-0000-0000-0000AF130000}"/>
    <cellStyle name="Normal 13 7 2" xfId="18380" xr:uid="{F5DA0754-F926-4600-96EC-0B389CFD924A}"/>
    <cellStyle name="Normal 13 8" xfId="7474" xr:uid="{00000000-0005-0000-0000-0000B0130000}"/>
    <cellStyle name="Normal 13 8 2" xfId="18381" xr:uid="{E50B5DA1-61FE-4D2C-A362-6EA64D11CD5D}"/>
    <cellStyle name="Normal 13 9" xfId="7475" xr:uid="{00000000-0005-0000-0000-0000B1130000}"/>
    <cellStyle name="Normal 13 9 2" xfId="18383" xr:uid="{46F06122-C9AE-4D9B-B54A-4CB9B8B92A78}"/>
    <cellStyle name="Normal 13 9 2 2" xfId="18384" xr:uid="{AD5FCDE4-D178-49BD-AA8B-DAE59348399E}"/>
    <cellStyle name="Normal 13 9 2 2 2" xfId="18385" xr:uid="{15488D48-BB24-442B-A765-8907105C0B8B}"/>
    <cellStyle name="Normal 13 9 2 2 2 2" xfId="18386" xr:uid="{C39EBFD9-78AE-4A31-8910-532073781936}"/>
    <cellStyle name="Normal 13 9 2 2 3" xfId="18387" xr:uid="{84C58DD7-2F90-46D6-B0A0-06404F86E71D}"/>
    <cellStyle name="Normal 13 9 2 3" xfId="18388" xr:uid="{2EE415F7-97DE-48A0-A9DF-D97127CF7C18}"/>
    <cellStyle name="Normal 13 9 2 3 2" xfId="18389" xr:uid="{2A3242C5-01AC-4AD7-A6E3-62BE949C7BA5}"/>
    <cellStyle name="Normal 13 9 2 3 2 2" xfId="18390" xr:uid="{DECC09AB-36EB-4956-B21C-CC10812AD477}"/>
    <cellStyle name="Normal 13 9 2 3 3" xfId="18391" xr:uid="{7FDB63CA-9952-4ED3-B519-B9702A8AEB44}"/>
    <cellStyle name="Normal 13 9 2 4" xfId="18392" xr:uid="{356335AD-3C1B-4819-9BBC-27832CEC93FF}"/>
    <cellStyle name="Normal 13 9 2 4 2" xfId="18393" xr:uid="{FFCCE732-1E1B-4C86-9507-3C7F4EA4DDB8}"/>
    <cellStyle name="Normal 13 9 2 5" xfId="18394" xr:uid="{7FAED94A-8B74-4C67-AD4E-01D729338E9A}"/>
    <cellStyle name="Normal 13 9 3" xfId="18395" xr:uid="{A1D74563-BEFA-4E55-B546-EF722C2C01FB}"/>
    <cellStyle name="Normal 13 9 3 2" xfId="18396" xr:uid="{4B7D1738-7AAA-48FA-A97B-EE36BFEBB640}"/>
    <cellStyle name="Normal 13 9 3 2 2" xfId="18397" xr:uid="{478614AF-8676-40D1-BB1D-016575CE6F51}"/>
    <cellStyle name="Normal 13 9 3 2 2 2" xfId="18398" xr:uid="{D06A5E5D-49D4-430B-99C0-18A78DC209A2}"/>
    <cellStyle name="Normal 13 9 3 2 3" xfId="18399" xr:uid="{3F084119-B770-459F-B5CC-8D0EAFFFFBAA}"/>
    <cellStyle name="Normal 13 9 3 3" xfId="18400" xr:uid="{5F6FF618-E449-4540-989F-C715BB0F70E3}"/>
    <cellStyle name="Normal 13 9 3 3 2" xfId="18401" xr:uid="{75436CE5-7BBF-47B1-B0D1-DB8A70CFE663}"/>
    <cellStyle name="Normal 13 9 3 4" xfId="18402" xr:uid="{161E211C-34D3-49E0-997C-058F4D4C424A}"/>
    <cellStyle name="Normal 13 9 4" xfId="18403" xr:uid="{3C916F28-818E-4526-8FD0-8B4ADA3C3322}"/>
    <cellStyle name="Normal 13 9 5" xfId="18404" xr:uid="{76873118-F71C-4FCC-9A44-8046ECAC182D}"/>
    <cellStyle name="Normal 13 9 5 2" xfId="18405" xr:uid="{7DC2E580-4A09-44D6-8E76-D8FD76D42FB3}"/>
    <cellStyle name="Normal 13 9 6" xfId="18406" xr:uid="{C9769659-60FA-4A81-9846-4C3990681FF8}"/>
    <cellStyle name="Normal 13 9 7" xfId="18382" xr:uid="{79520D6D-40C7-4321-9FB1-62F088109FC0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2 2 2" xfId="18410" xr:uid="{E9DF2C1F-A06D-4617-B418-A7A19941A4E2}"/>
    <cellStyle name="Normal 14 10 2 2 2 2" xfId="18411" xr:uid="{2F785D95-6F77-448B-BF6A-D614A0DBEF38}"/>
    <cellStyle name="Normal 14 10 2 2 3" xfId="18412" xr:uid="{9C517CFC-8484-42B9-8288-40DB4C31C9DD}"/>
    <cellStyle name="Normal 14 10 2 2 4" xfId="18409" xr:uid="{6D1038A2-E37B-45AB-87B1-ED48AEC565C8}"/>
    <cellStyle name="Normal 14 10 2 3" xfId="18413" xr:uid="{1D95CA34-B42C-4B9F-B269-5ECC4024CF30}"/>
    <cellStyle name="Normal 14 10 2 3 2" xfId="18414" xr:uid="{9FAEE440-A3B3-4E54-A7B5-9F9338C74790}"/>
    <cellStyle name="Normal 14 10 2 3 2 2" xfId="18415" xr:uid="{9441F870-D401-4037-AE47-10586F0BE290}"/>
    <cellStyle name="Normal 14 10 2 3 3" xfId="18416" xr:uid="{EF24BBD3-F766-42C9-A2C1-ECDB9F00B5CE}"/>
    <cellStyle name="Normal 14 10 2 4" xfId="18417" xr:uid="{23DBCBAC-486C-45A5-82B1-1650D00BBA0B}"/>
    <cellStyle name="Normal 14 10 2 4 2" xfId="18418" xr:uid="{DD8F22D0-D812-49CC-9D82-59A939AA4523}"/>
    <cellStyle name="Normal 14 10 2 5" xfId="18419" xr:uid="{C2A53602-E185-40BF-BC8B-B27B515CF080}"/>
    <cellStyle name="Normal 14 10 2 6" xfId="18408" xr:uid="{6702344F-AB60-4C95-BC19-912E4950EAF4}"/>
    <cellStyle name="Normal 14 10 3" xfId="3646" xr:uid="{00000000-0005-0000-0000-0000B6130000}"/>
    <cellStyle name="Normal 14 10 3 2" xfId="18421" xr:uid="{6421562F-0586-4A52-910C-5AAD81CB61B7}"/>
    <cellStyle name="Normal 14 10 3 2 2" xfId="18422" xr:uid="{7F9CB660-8D36-4A4C-9E31-7ECCEA2EA0A6}"/>
    <cellStyle name="Normal 14 10 3 2 2 2" xfId="18423" xr:uid="{1F59A08F-46FE-4CA5-A5AC-C5EFF17398C6}"/>
    <cellStyle name="Normal 14 10 3 2 3" xfId="18424" xr:uid="{5D7CBE98-A768-4237-AC3D-0368B7D959AA}"/>
    <cellStyle name="Normal 14 10 3 3" xfId="18425" xr:uid="{27344B9D-A240-459A-9362-496046B5AA29}"/>
    <cellStyle name="Normal 14 10 3 3 2" xfId="18426" xr:uid="{7FE43C20-8E14-45A2-A9A1-11E41603B282}"/>
    <cellStyle name="Normal 14 10 3 4" xfId="18427" xr:uid="{22406E98-F536-46F9-9054-0CE2DFE20F77}"/>
    <cellStyle name="Normal 14 10 3 5" xfId="18420" xr:uid="{1A1F544B-96D0-4AC9-9A47-2E6C3A116881}"/>
    <cellStyle name="Normal 14 10 4" xfId="18428" xr:uid="{3564C101-0CB3-4A1A-AD0B-40B17804E8CD}"/>
    <cellStyle name="Normal 14 10 5" xfId="18429" xr:uid="{27D0B03F-9268-41C1-87CE-88BBAE638C17}"/>
    <cellStyle name="Normal 14 10 5 2" xfId="18430" xr:uid="{B24EFB5B-B2BB-4756-A46A-7A2AA05D4B90}"/>
    <cellStyle name="Normal 14 10 6" xfId="18431" xr:uid="{7184C0F3-B3D1-448D-86CC-5D189F30B5A8}"/>
    <cellStyle name="Normal 14 10 7" xfId="18407" xr:uid="{CC565C3E-5248-4EDD-8269-225CAA16775C}"/>
    <cellStyle name="Normal 14 11" xfId="2448" xr:uid="{00000000-0005-0000-0000-0000B7130000}"/>
    <cellStyle name="Normal 14 11 2" xfId="3682" xr:uid="{00000000-0005-0000-0000-0000B8130000}"/>
    <cellStyle name="Normal 14 11 2 2" xfId="18434" xr:uid="{41798798-0E26-41E4-8DE6-1034F4255B6B}"/>
    <cellStyle name="Normal 14 11 2 2 2" xfId="18435" xr:uid="{123925B2-60FA-4BF9-9BC1-06D2A51B9D52}"/>
    <cellStyle name="Normal 14 11 2 2 2 2" xfId="18436" xr:uid="{0019DAE9-E70C-4D37-8BE8-1F6EDF3DF381}"/>
    <cellStyle name="Normal 14 11 2 2 3" xfId="18437" xr:uid="{6F92B908-A098-4D02-9286-2E1CBE9C1209}"/>
    <cellStyle name="Normal 14 11 2 3" xfId="18438" xr:uid="{EABD79F0-79EA-4C80-905A-C6531768099C}"/>
    <cellStyle name="Normal 14 11 2 3 2" xfId="18439" xr:uid="{A2B26927-F47D-4CCA-87C4-529492789549}"/>
    <cellStyle name="Normal 14 11 2 3 2 2" xfId="18440" xr:uid="{310E0F11-9618-4C6F-B2DD-53D78D10FA61}"/>
    <cellStyle name="Normal 14 11 2 3 3" xfId="18441" xr:uid="{F4ADD720-E2F0-4268-9316-81B62F2AB3AF}"/>
    <cellStyle name="Normal 14 11 2 4" xfId="18442" xr:uid="{7EBF3D6B-F1B3-4E5D-B2A5-6F6E23237813}"/>
    <cellStyle name="Normal 14 11 2 4 2" xfId="18443" xr:uid="{16D5A4E9-204D-44DF-868F-6E4564BEB997}"/>
    <cellStyle name="Normal 14 11 2 5" xfId="18444" xr:uid="{CF297042-4DCD-4E9C-8538-2C5C9BADD776}"/>
    <cellStyle name="Normal 14 11 2 6" xfId="18433" xr:uid="{75B39448-0E5A-4064-B319-CD290D6375F8}"/>
    <cellStyle name="Normal 14 11 3" xfId="7477" xr:uid="{00000000-0005-0000-0000-0000B9130000}"/>
    <cellStyle name="Normal 14 11 3 2" xfId="18446" xr:uid="{7B51A17E-4FDC-4490-9EC6-165F8A109617}"/>
    <cellStyle name="Normal 14 11 3 2 2" xfId="18447" xr:uid="{B1EE5B4A-0381-4F92-A0DF-03D9101D7350}"/>
    <cellStyle name="Normal 14 11 3 2 2 2" xfId="18448" xr:uid="{2CD81403-6204-4FC8-9CD5-9411B29759CA}"/>
    <cellStyle name="Normal 14 11 3 2 3" xfId="18449" xr:uid="{41D17962-C9F3-4B05-BF70-CE8FBEA87BA5}"/>
    <cellStyle name="Normal 14 11 3 3" xfId="18450" xr:uid="{0D510DA0-907D-4C2D-8E4F-B4ED36C8DCF9}"/>
    <cellStyle name="Normal 14 11 3 3 2" xfId="18451" xr:uid="{780B071A-09A3-475E-8F7B-C287D628496F}"/>
    <cellStyle name="Normal 14 11 3 4" xfId="18452" xr:uid="{10682288-D160-4CDA-BF23-93A6471DFA1D}"/>
    <cellStyle name="Normal 14 11 3 5" xfId="18445" xr:uid="{9C64F4E2-97BD-49F2-878D-376B71A45129}"/>
    <cellStyle name="Normal 14 11 4" xfId="18453" xr:uid="{60577931-287E-41B6-A772-478246C13757}"/>
    <cellStyle name="Normal 14 11 5" xfId="18454" xr:uid="{80D9CF39-F32D-4600-9405-86D79EDD6D63}"/>
    <cellStyle name="Normal 14 11 5 2" xfId="18455" xr:uid="{3707D297-00DB-48D2-8D63-73D105AF1131}"/>
    <cellStyle name="Normal 14 11 6" xfId="18456" xr:uid="{736E9511-4956-45AE-911C-CF77D9BA0367}"/>
    <cellStyle name="Normal 14 11 7" xfId="18432" xr:uid="{B41FBDCF-6E98-4891-A9C9-A99A0679325A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2 2" xfId="18458" xr:uid="{7704426D-04BA-47A0-8E67-6DAC45772C93}"/>
    <cellStyle name="Normal 14 12 2 2 2 2" xfId="18459" xr:uid="{2368DED4-A534-45E9-890F-DAD2DA06B893}"/>
    <cellStyle name="Normal 14 12 2 2 3" xfId="18460" xr:uid="{5452F17B-EA9A-42BD-8DB2-F60796C98C1B}"/>
    <cellStyle name="Normal 14 12 2 2 4" xfId="18457" xr:uid="{64360844-EE96-4F1B-BC4F-98E566976E1A}"/>
    <cellStyle name="Normal 14 12 2 3" xfId="10510" xr:uid="{00000000-0005-0000-0000-0000E5130000}"/>
    <cellStyle name="Normal 14 12 2 3 2" xfId="18461" xr:uid="{5A3981C1-C77D-4D8D-AB06-0FB70F1C09A6}"/>
    <cellStyle name="Normal 14 12 2 3 2 2" xfId="18462" xr:uid="{9DC5E46A-989C-4B00-8E11-F9EF95F554C0}"/>
    <cellStyle name="Normal 14 12 2 3 3" xfId="18463" xr:uid="{5B908688-46E3-40A5-ABBE-608FDC773C94}"/>
    <cellStyle name="Normal 14 12 2 4" xfId="18464" xr:uid="{79439A63-8FD8-45DD-AD8F-C82B85194641}"/>
    <cellStyle name="Normal 14 12 2 4 2" xfId="18465" xr:uid="{62E99E52-246F-4CA9-B3CF-BA33B8109566}"/>
    <cellStyle name="Normal 14 12 2 5" xfId="18466" xr:uid="{A7D23F1C-0762-4834-B796-CADDB14D8A0C}"/>
    <cellStyle name="Normal 14 12 3" xfId="18467" xr:uid="{2ABB3CE8-6FF8-49DD-92D0-B2824CB925FA}"/>
    <cellStyle name="Normal 14 12 3 2" xfId="18468" xr:uid="{774096C4-00BC-475E-B127-00658AAF2E55}"/>
    <cellStyle name="Normal 14 12 3 2 2" xfId="18469" xr:uid="{197A7439-A3B1-40EF-940D-46861A8D6DA6}"/>
    <cellStyle name="Normal 14 12 3 2 2 2" xfId="18470" xr:uid="{4E856772-D41B-4D1D-B9A9-D4A968AC4560}"/>
    <cellStyle name="Normal 14 12 3 2 3" xfId="18471" xr:uid="{999D9EC6-7E97-47E0-A61A-A43E2FB2CC76}"/>
    <cellStyle name="Normal 14 12 3 3" xfId="18472" xr:uid="{044D5B1E-74AF-43C6-8019-B1CAAC2E3677}"/>
    <cellStyle name="Normal 14 12 3 3 2" xfId="18473" xr:uid="{2B32C7B8-9F60-4E84-9B3C-AB18939C8FAA}"/>
    <cellStyle name="Normal 14 12 3 4" xfId="18474" xr:uid="{F053E8AA-FA22-4447-B24A-A86A32ECF9C1}"/>
    <cellStyle name="Normal 14 12 4" xfId="18475" xr:uid="{28FCDC30-8EEF-45B1-8F53-3019FBE5DC3A}"/>
    <cellStyle name="Normal 14 12 5" xfId="18476" xr:uid="{DAD550B8-033D-47D3-AB10-B21B990E9FDD}"/>
    <cellStyle name="Normal 14 12 5 2" xfId="18477" xr:uid="{68B4AF93-B6E2-479B-A64F-3F274C3F86AB}"/>
    <cellStyle name="Normal 14 12 6" xfId="18478" xr:uid="{A5609C42-EB1C-45BB-9729-8164281AA9AF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2 2" xfId="18480" xr:uid="{C63AF8E8-94A8-404C-BE39-E9612072D48E}"/>
    <cellStyle name="Normal 14 13 2 2 2 2" xfId="18481" xr:uid="{E1899982-7A4A-44D1-8E46-BCDF845E5CA6}"/>
    <cellStyle name="Normal 14 13 2 2 3" xfId="18482" xr:uid="{85866713-4CDB-46C7-B7EA-8B33CC9FB4CE}"/>
    <cellStyle name="Normal 14 13 2 2 4" xfId="18479" xr:uid="{0CA7571C-2BAC-42D9-9C47-9201CA281A9C}"/>
    <cellStyle name="Normal 14 13 2 3" xfId="10511" xr:uid="{00000000-0005-0000-0000-0000E9130000}"/>
    <cellStyle name="Normal 14 13 2 3 2" xfId="18483" xr:uid="{C950788E-20C8-44AF-A9D2-5CA396417DF4}"/>
    <cellStyle name="Normal 14 13 2 3 2 2" xfId="18484" xr:uid="{D3FA8B40-4511-4B6D-BAD2-BDEAC7025A2E}"/>
    <cellStyle name="Normal 14 13 2 3 3" xfId="18485" xr:uid="{8132BD11-CFB0-48A3-ACEA-033FB13EDFDB}"/>
    <cellStyle name="Normal 14 13 2 4" xfId="18486" xr:uid="{FBD85187-E6DF-460D-8A04-10ED9248CE43}"/>
    <cellStyle name="Normal 14 13 2 4 2" xfId="18487" xr:uid="{89C67641-6893-4607-BE4E-163CA024230E}"/>
    <cellStyle name="Normal 14 13 2 5" xfId="18488" xr:uid="{FE003587-404E-42DA-ABE0-6CA3BBF55348}"/>
    <cellStyle name="Normal 14 13 3" xfId="18489" xr:uid="{A734B509-8B68-4D26-933A-580B35FC5B51}"/>
    <cellStyle name="Normal 14 13 3 2" xfId="18490" xr:uid="{0FCC6010-184D-4DDF-A3CA-7E9FB99BBA76}"/>
    <cellStyle name="Normal 14 13 3 2 2" xfId="18491" xr:uid="{C0B99C6F-015E-409E-8D4D-B3E466F72C08}"/>
    <cellStyle name="Normal 14 13 3 2 2 2" xfId="18492" xr:uid="{0858FB22-4A6C-46C8-B49B-B39084E18BF9}"/>
    <cellStyle name="Normal 14 13 3 2 3" xfId="18493" xr:uid="{CEBB4033-6785-411A-8D7F-68302A501DE5}"/>
    <cellStyle name="Normal 14 13 3 3" xfId="18494" xr:uid="{917C9B5D-855B-490B-8E92-402D18D9A172}"/>
    <cellStyle name="Normal 14 13 3 3 2" xfId="18495" xr:uid="{72B5F4D7-56BE-414F-9E21-0E362893312A}"/>
    <cellStyle name="Normal 14 13 3 4" xfId="18496" xr:uid="{5A4AD59B-2D77-42E0-9439-FC368E533FA7}"/>
    <cellStyle name="Normal 14 13 4" xfId="18497" xr:uid="{58E0C5CD-33DC-45F0-9030-16041A26142E}"/>
    <cellStyle name="Normal 14 13 5" xfId="18498" xr:uid="{4EE63767-676B-46E2-BC2D-A9209E631002}"/>
    <cellStyle name="Normal 14 13 5 2" xfId="18499" xr:uid="{BBF52BFF-15DB-468A-92C5-596BFE1711BF}"/>
    <cellStyle name="Normal 14 13 6" xfId="18500" xr:uid="{043D7384-6734-41F5-9AA8-33D3A7035494}"/>
    <cellStyle name="Normal 14 14" xfId="6117" xr:uid="{00000000-0005-0000-0000-0000C0130000}"/>
    <cellStyle name="Normal 14 14 2" xfId="7480" xr:uid="{00000000-0005-0000-0000-0000C1130000}"/>
    <cellStyle name="Normal 14 14 2 2" xfId="18503" xr:uid="{BD36E557-2DD9-48F4-AEE4-F6D70C01CBC2}"/>
    <cellStyle name="Normal 14 14 2 2 2" xfId="18504" xr:uid="{7D396285-E3B3-4D76-94A9-C24ABDFC4B82}"/>
    <cellStyle name="Normal 14 14 2 2 2 2" xfId="18505" xr:uid="{83AA5728-16FC-4E57-A590-D80FE3917D8B}"/>
    <cellStyle name="Normal 14 14 2 2 3" xfId="18506" xr:uid="{2CBEC860-DDA5-4DD5-A8CD-8CFEF6270C2D}"/>
    <cellStyle name="Normal 14 14 2 3" xfId="18507" xr:uid="{1724887B-1941-4B53-BBC9-A749748E3345}"/>
    <cellStyle name="Normal 14 14 2 3 2" xfId="18508" xr:uid="{5835B223-9912-4E63-8631-F7589134E651}"/>
    <cellStyle name="Normal 14 14 2 3 2 2" xfId="18509" xr:uid="{10E4540B-0541-4EA6-BD72-E290CFAC2034}"/>
    <cellStyle name="Normal 14 14 2 3 3" xfId="18510" xr:uid="{446CD13B-D7F7-4CAD-BF6A-0347C4F77C99}"/>
    <cellStyle name="Normal 14 14 2 4" xfId="18511" xr:uid="{4405D7AD-25E6-4B98-B6FE-66343914212A}"/>
    <cellStyle name="Normal 14 14 2 4 2" xfId="18512" xr:uid="{5A736610-4F1D-48D4-9D60-84BF87AF6623}"/>
    <cellStyle name="Normal 14 14 2 5" xfId="18513" xr:uid="{C4E63BD8-16A2-4EAA-871D-81EA647DC826}"/>
    <cellStyle name="Normal 14 14 2 6" xfId="18502" xr:uid="{259229FD-A94C-462E-A5AA-2B1815635E1D}"/>
    <cellStyle name="Normal 14 14 3" xfId="18514" xr:uid="{0C3FC37D-766A-4799-B31A-68C92890836C}"/>
    <cellStyle name="Normal 14 14 3 2" xfId="18515" xr:uid="{1B362E5F-D890-40C3-8CC3-7E94AD0B8F28}"/>
    <cellStyle name="Normal 14 14 3 2 2" xfId="18516" xr:uid="{7C6E129A-6D76-4009-A84C-5F270A471CF2}"/>
    <cellStyle name="Normal 14 14 3 2 2 2" xfId="18517" xr:uid="{0C1EFF4C-19EA-48E6-953F-E16FDB77E0F3}"/>
    <cellStyle name="Normal 14 14 3 2 3" xfId="18518" xr:uid="{97DD9A42-0357-4C88-B2C3-56D3CFE16FDA}"/>
    <cellStyle name="Normal 14 14 3 3" xfId="18519" xr:uid="{5FE844C9-E626-491D-9E07-546F192F4C03}"/>
    <cellStyle name="Normal 14 14 3 3 2" xfId="18520" xr:uid="{700A2C15-A71A-40BB-B9B8-DDAFB6FC20F7}"/>
    <cellStyle name="Normal 14 14 3 4" xfId="18521" xr:uid="{A70E50FD-11F0-4726-8A27-A061B07366C6}"/>
    <cellStyle name="Normal 14 14 4" xfId="18522" xr:uid="{D63BB137-B3F8-44DA-BF69-57F50C97F81D}"/>
    <cellStyle name="Normal 14 14 5" xfId="18523" xr:uid="{104B47D9-5453-4CFF-8FB1-71AC08604197}"/>
    <cellStyle name="Normal 14 14 5 2" xfId="18524" xr:uid="{87B4406E-EEE9-4810-B988-B3F891AB0240}"/>
    <cellStyle name="Normal 14 14 6" xfId="18525" xr:uid="{D91D54FD-6604-4D6D-A1E9-1202D30ACFD9}"/>
    <cellStyle name="Normal 14 14 7" xfId="18501" xr:uid="{6DDBE4C3-5AF6-4299-9962-55C2C36D9E99}"/>
    <cellStyle name="Normal 14 15" xfId="6302" xr:uid="{00000000-0005-0000-0000-0000C2130000}"/>
    <cellStyle name="Normal 14 15 2" xfId="7481" xr:uid="{00000000-0005-0000-0000-0000C3130000}"/>
    <cellStyle name="Normal 14 15 2 2" xfId="18528" xr:uid="{DFA3A2F6-A8D5-49DE-A002-89557330F1E1}"/>
    <cellStyle name="Normal 14 15 2 2 2" xfId="18529" xr:uid="{D132C9C5-5788-4125-8459-A30004EEFBAB}"/>
    <cellStyle name="Normal 14 15 2 2 2 2" xfId="18530" xr:uid="{0B8433CB-CB0B-4DFE-B0C1-DA1AB131DAE1}"/>
    <cellStyle name="Normal 14 15 2 2 3" xfId="18531" xr:uid="{4052D02F-F0C2-434A-AE69-153C793A54CE}"/>
    <cellStyle name="Normal 14 15 2 3" xfId="18532" xr:uid="{F10969C9-3449-4270-A579-BAED2B1947BA}"/>
    <cellStyle name="Normal 14 15 2 3 2" xfId="18533" xr:uid="{661BD050-7824-4087-A9AC-ED7CD6C34085}"/>
    <cellStyle name="Normal 14 15 2 3 2 2" xfId="18534" xr:uid="{2358DCC9-CED2-4053-905E-E8BC0BB813A0}"/>
    <cellStyle name="Normal 14 15 2 3 3" xfId="18535" xr:uid="{2CD34562-1E38-4E02-832B-11B1EF9F1BE7}"/>
    <cellStyle name="Normal 14 15 2 4" xfId="18536" xr:uid="{6D80E396-253B-4170-9B45-B70D3A22515B}"/>
    <cellStyle name="Normal 14 15 2 4 2" xfId="18537" xr:uid="{4F835B6A-8FB1-47E4-8F42-70F8BFC654EA}"/>
    <cellStyle name="Normal 14 15 2 5" xfId="18538" xr:uid="{D5E7019F-3557-4951-B39A-6C221305EA55}"/>
    <cellStyle name="Normal 14 15 2 6" xfId="18527" xr:uid="{6EC70563-F561-4746-BA5B-5C681D2EE5FD}"/>
    <cellStyle name="Normal 14 15 3" xfId="18539" xr:uid="{938C23A2-6725-4DC1-AE92-FDF13D10DA89}"/>
    <cellStyle name="Normal 14 15 3 2" xfId="18540" xr:uid="{7BB23B4B-5186-4E7C-978D-FD90DC521E30}"/>
    <cellStyle name="Normal 14 15 3 2 2" xfId="18541" xr:uid="{EB55B375-5A98-47DD-BAE8-A5CA5BA46632}"/>
    <cellStyle name="Normal 14 15 3 2 2 2" xfId="18542" xr:uid="{CAFE3E35-42BC-4819-BE5D-6AE42EDCF6DB}"/>
    <cellStyle name="Normal 14 15 3 2 3" xfId="18543" xr:uid="{0AC01BDB-CCDA-4ED3-8FAE-851E2C05F616}"/>
    <cellStyle name="Normal 14 15 3 3" xfId="18544" xr:uid="{BE9D7442-0160-4FCF-80EF-4C46E6730AC0}"/>
    <cellStyle name="Normal 14 15 3 3 2" xfId="18545" xr:uid="{A4515DE8-7085-44BE-BB62-A7C527C4C96C}"/>
    <cellStyle name="Normal 14 15 3 4" xfId="18546" xr:uid="{87B0E4E9-6CA1-4EDE-9E51-D85A0D173DB2}"/>
    <cellStyle name="Normal 14 15 4" xfId="18547" xr:uid="{29ABB258-BFF1-47BC-8400-529326D6E04C}"/>
    <cellStyle name="Normal 14 15 5" xfId="18548" xr:uid="{7D93868C-90C2-4BB5-9973-6710D09DA6E4}"/>
    <cellStyle name="Normal 14 15 5 2" xfId="18549" xr:uid="{12D0B300-8867-47AB-AC34-5EF9F7BB6396}"/>
    <cellStyle name="Normal 14 15 6" xfId="18550" xr:uid="{F3221FDF-9CD5-4C3B-9C22-EB7973B1F47C}"/>
    <cellStyle name="Normal 14 15 7" xfId="18526" xr:uid="{6B091B64-AD04-4328-9526-08A2E313F73D}"/>
    <cellStyle name="Normal 14 16" xfId="6432" xr:uid="{00000000-0005-0000-0000-0000C4130000}"/>
    <cellStyle name="Normal 14 16 2" xfId="13650" xr:uid="{00000000-0005-0000-0000-0000580B0000}"/>
    <cellStyle name="Normal 14 16 3" xfId="18551" xr:uid="{B967F651-6EEC-42CB-9A86-67E237FF6004}"/>
    <cellStyle name="Normal 14 17" xfId="6551" xr:uid="{00000000-0005-0000-0000-0000C5130000}"/>
    <cellStyle name="Normal 14 17 2" xfId="18553" xr:uid="{9BC52E7E-53B5-4570-959B-82EEF61B6EC4}"/>
    <cellStyle name="Normal 14 17 2 2" xfId="18554" xr:uid="{8215EB0F-0ED0-4268-A8FC-FC61D3DAE062}"/>
    <cellStyle name="Normal 14 17 2 2 2" xfId="18555" xr:uid="{0BE2174E-4E65-4900-9492-2D752489EBC4}"/>
    <cellStyle name="Normal 14 17 2 3" xfId="18556" xr:uid="{5EACE64A-D8F4-458C-9718-32D50FF604F3}"/>
    <cellStyle name="Normal 14 17 3" xfId="18557" xr:uid="{2555ADCD-A3A9-42F5-9C3C-6792D5E9AD4F}"/>
    <cellStyle name="Normal 14 17 3 2" xfId="18558" xr:uid="{37319B6A-6847-4CCD-8051-5CAA80BDAF0F}"/>
    <cellStyle name="Normal 14 17 3 2 2" xfId="18559" xr:uid="{79802519-57F5-4CF4-84E2-44CB826AD96A}"/>
    <cellStyle name="Normal 14 17 3 3" xfId="18560" xr:uid="{2E69E183-93B3-4FBB-98AB-54636B124F06}"/>
    <cellStyle name="Normal 14 17 4" xfId="18561" xr:uid="{177E9D27-9BDF-4880-908B-C0DBB2F6B191}"/>
    <cellStyle name="Normal 14 17 4 2" xfId="18562" xr:uid="{DA75434E-0ABE-49A5-8892-CCC76BE84D5A}"/>
    <cellStyle name="Normal 14 17 5" xfId="18563" xr:uid="{8E4009BE-CD63-421A-8DBB-65D1873FB81B}"/>
    <cellStyle name="Normal 14 17 6" xfId="18552" xr:uid="{95090AD6-26EF-47C9-A46B-B955A8D93DCF}"/>
    <cellStyle name="Normal 14 18" xfId="6669" xr:uid="{00000000-0005-0000-0000-0000C6130000}"/>
    <cellStyle name="Normal 14 18 2" xfId="18565" xr:uid="{612887F1-ABC5-436C-AEE5-7E1DCC26B37E}"/>
    <cellStyle name="Normal 14 18 2 2" xfId="18566" xr:uid="{07FCBFF9-941E-482D-8524-A8B03B95B677}"/>
    <cellStyle name="Normal 14 18 2 2 2" xfId="18567" xr:uid="{759A0288-5AD7-4790-91BB-826EDFC00C4B}"/>
    <cellStyle name="Normal 14 18 2 3" xfId="18568" xr:uid="{92099569-0BF1-4AA3-BCA5-781AC4D291A5}"/>
    <cellStyle name="Normal 14 18 3" xfId="18569" xr:uid="{EE949917-574F-4EBA-A50C-D48AE3ED3FE7}"/>
    <cellStyle name="Normal 14 18 3 2" xfId="18570" xr:uid="{EFF0866E-8CBB-42B6-BC04-6650837780D6}"/>
    <cellStyle name="Normal 14 18 4" xfId="18571" xr:uid="{422253FD-F0C9-4D44-87B0-A33F623AF954}"/>
    <cellStyle name="Normal 14 18 5" xfId="18564" xr:uid="{DB144D95-BDB5-46A6-BB47-834ACAD60713}"/>
    <cellStyle name="Normal 14 19" xfId="7476" xr:uid="{00000000-0005-0000-0000-0000C7130000}"/>
    <cellStyle name="Normal 14 19 2" xfId="18573" xr:uid="{19579100-B0AB-4B01-9777-0585AE96CB19}"/>
    <cellStyle name="Normal 14 19 3" xfId="18572" xr:uid="{CCCB2A89-88A8-422C-BE67-3F70EAC2288A}"/>
    <cellStyle name="Normal 14 2" xfId="2449" xr:uid="{00000000-0005-0000-0000-0000C8130000}"/>
    <cellStyle name="Normal 14 2 10" xfId="6433" xr:uid="{00000000-0005-0000-0000-0000C9130000}"/>
    <cellStyle name="Normal 14 2 10 2" xfId="18574" xr:uid="{D2157E2D-7526-42A7-A834-976E67FD2C11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2 2" xfId="18575" xr:uid="{65365D1B-B793-4101-A84C-E34148D2DA0D}"/>
    <cellStyle name="Normal 14 2 8 2 2 2" xfId="18576" xr:uid="{A7D4E7AA-3985-4EAB-8CFE-0ECCF499854D}"/>
    <cellStyle name="Normal 14 2 8 2 2 2 2" xfId="18577" xr:uid="{33E3C84E-8213-4080-A740-D23E7AB8CB5A}"/>
    <cellStyle name="Normal 14 2 8 2 2 3" xfId="18578" xr:uid="{7389D70B-15B0-452E-8A3E-7FD833A89F1F}"/>
    <cellStyle name="Normal 14 2 8 2 3" xfId="18579" xr:uid="{5F64E697-C961-407D-A6C1-C45DFCFCA1D0}"/>
    <cellStyle name="Normal 14 2 8 2 3 2" xfId="18580" xr:uid="{28B77B6C-426F-47B1-8490-E83ADE75EC4C}"/>
    <cellStyle name="Normal 14 2 8 2 3 2 2" xfId="18581" xr:uid="{A885FCD4-0FF5-46A6-9BCB-EDE993F506DB}"/>
    <cellStyle name="Normal 14 2 8 2 3 3" xfId="18582" xr:uid="{A00B7F79-1D88-4559-B332-9B249DB48A24}"/>
    <cellStyle name="Normal 14 2 8 2 4" xfId="18583" xr:uid="{FC2930CA-ED32-4AA1-A18B-F60C5131CB1E}"/>
    <cellStyle name="Normal 14 2 8 2 4 2" xfId="18584" xr:uid="{FAA6D0AB-CDF5-4FD7-8BB8-C6EED8C21BFB}"/>
    <cellStyle name="Normal 14 2 8 2 5" xfId="18585" xr:uid="{D38A7E05-D0DE-4F58-870B-744D814BAB9A}"/>
    <cellStyle name="Normal 14 2 8 3" xfId="13652" xr:uid="{00000000-0005-0000-0000-0000600B0000}"/>
    <cellStyle name="Normal 14 2 8 3 2" xfId="18587" xr:uid="{56CE5448-5404-40D9-908D-76DAB49EB71C}"/>
    <cellStyle name="Normal 14 2 8 3 2 2" xfId="18588" xr:uid="{9858D8BD-C34C-4252-BCC8-D08CE3713928}"/>
    <cellStyle name="Normal 14 2 8 3 3" xfId="18589" xr:uid="{B6111D5A-F7E2-47E2-B4D4-5AECEFE4C971}"/>
    <cellStyle name="Normal 14 2 8 3 4" xfId="18586" xr:uid="{4DC94390-0A2F-4BCE-AB2E-C815A905FD78}"/>
    <cellStyle name="Normal 14 2 8 4" xfId="18590" xr:uid="{B78232E7-DC28-4E27-BC94-5B1B0399507F}"/>
    <cellStyle name="Normal 14 2 8 4 2" xfId="18591" xr:uid="{C12E06DD-8323-49E4-BA76-19C012D9D247}"/>
    <cellStyle name="Normal 14 2 8 4 2 2" xfId="18592" xr:uid="{66838425-EB81-46F7-9B53-2EA804C0FCD7}"/>
    <cellStyle name="Normal 14 2 8 4 3" xfId="18593" xr:uid="{29C615E5-B820-44D4-9C1F-34DED7F43A5C}"/>
    <cellStyle name="Normal 14 2 8 5" xfId="18594" xr:uid="{0F0520AB-0267-4EC5-8DE7-6C4B14C456A2}"/>
    <cellStyle name="Normal 14 2 8 5 2" xfId="18595" xr:uid="{2C8799C6-F30A-4BFA-B52B-51535A28B3C1}"/>
    <cellStyle name="Normal 14 2 8 6" xfId="18596" xr:uid="{DCFBDFC2-3963-4158-B908-A7BD54F583CB}"/>
    <cellStyle name="Normal 14 2 9" xfId="6303" xr:uid="{00000000-0005-0000-0000-0000DB130000}"/>
    <cellStyle name="Normal 14 2 9 2" xfId="13651" xr:uid="{00000000-0005-0000-0000-0000610B0000}"/>
    <cellStyle name="Normal 14 2 9 3" xfId="18597" xr:uid="{A808A659-27B2-4D86-A8BC-4587D6919E9B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2 2 2" xfId="18598" xr:uid="{F5FB7E38-DA7D-4A48-92C6-F9FD02049F3F}"/>
    <cellStyle name="Normal 14 4 2 2 2 2" xfId="18599" xr:uid="{E2E3FD65-3FAF-4901-9157-E10E6D9E1439}"/>
    <cellStyle name="Normal 14 4 2 2 3" xfId="18600" xr:uid="{9F322E6C-EEA3-41BC-B2CB-57D4EC23C8FD}"/>
    <cellStyle name="Normal 14 4 2 3" xfId="18601" xr:uid="{2B104628-8473-4E65-A32E-E0671A94BE75}"/>
    <cellStyle name="Normal 14 4 2 3 2" xfId="18602" xr:uid="{D1FB61FE-7AD4-4865-9CF4-66F421C8F5A9}"/>
    <cellStyle name="Normal 14 4 2 3 2 2" xfId="18603" xr:uid="{0755FD4F-D977-483E-A165-7F428541C263}"/>
    <cellStyle name="Normal 14 4 2 3 3" xfId="18604" xr:uid="{2DE1A073-0021-4493-8DC6-EB628F17B07A}"/>
    <cellStyle name="Normal 14 4 2 4" xfId="18605" xr:uid="{6D029D34-1A0E-4A62-9EC8-BEBFF36A0593}"/>
    <cellStyle name="Normal 14 4 2 4 2" xfId="18606" xr:uid="{1AF5BAB4-13DE-434E-98F7-C188568E8946}"/>
    <cellStyle name="Normal 14 4 2 5" xfId="18607" xr:uid="{CE3C5B87-A8CA-415A-8012-1F5734B9DB52}"/>
    <cellStyle name="Normal 14 4 3" xfId="2466" xr:uid="{00000000-0005-0000-0000-0000F7130000}"/>
    <cellStyle name="Normal 14 4 3 2" xfId="18608" xr:uid="{24FEA7A3-C575-4D02-A566-A197CA57A3A8}"/>
    <cellStyle name="Normal 14 4 3 2 2" xfId="18609" xr:uid="{0F2B7FE0-7AD5-41DE-81BF-16A4838A3844}"/>
    <cellStyle name="Normal 14 4 3 2 2 2" xfId="18610" xr:uid="{8D8023E2-EBF5-4D60-9252-F617BD09B6BF}"/>
    <cellStyle name="Normal 14 4 3 2 3" xfId="18611" xr:uid="{F9D8920B-DC96-48CC-8F58-1FA00259A2B0}"/>
    <cellStyle name="Normal 14 4 3 3" xfId="18612" xr:uid="{46803AFE-41F7-4252-8966-00744E6BA4C9}"/>
    <cellStyle name="Normal 14 4 3 3 2" xfId="18613" xr:uid="{9F4FC155-0EAC-41D9-A140-A7DDA006BFF9}"/>
    <cellStyle name="Normal 14 4 3 4" xfId="18614" xr:uid="{01F88D60-78F2-461F-96DF-3CF43FA709D0}"/>
    <cellStyle name="Normal 14 4 4" xfId="2467" xr:uid="{00000000-0005-0000-0000-0000F8130000}"/>
    <cellStyle name="Normal 14 4 5" xfId="2468" xr:uid="{00000000-0005-0000-0000-0000F9130000}"/>
    <cellStyle name="Normal 14 4 5 2" xfId="18615" xr:uid="{0BDF863E-0659-4198-8B38-11D9D487BB0D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2 2 2" xfId="18616" xr:uid="{3ECF575D-5214-400A-B6B6-37F5FD1859B6}"/>
    <cellStyle name="Normal 14 5 2 2 2 2" xfId="18617" xr:uid="{40CB4190-76D9-4313-AE6C-012E18FE16F2}"/>
    <cellStyle name="Normal 14 5 2 2 3" xfId="18618" xr:uid="{1B56259C-EE54-4768-A9E0-63106A223637}"/>
    <cellStyle name="Normal 14 5 2 3" xfId="18619" xr:uid="{5ACFA197-AC05-46F2-9406-2EE618A97DD6}"/>
    <cellStyle name="Normal 14 5 2 3 2" xfId="18620" xr:uid="{8740BFE4-828C-4542-9D21-B224CB47657F}"/>
    <cellStyle name="Normal 14 5 2 3 2 2" xfId="18621" xr:uid="{6B1EE16D-2CF0-4F4A-9BA3-2DF371B146A1}"/>
    <cellStyle name="Normal 14 5 2 3 3" xfId="18622" xr:uid="{643D7C95-CB46-408F-A9D8-63DB0F22A01C}"/>
    <cellStyle name="Normal 14 5 2 4" xfId="18623" xr:uid="{FE9D3A0A-6582-42C5-B333-B771B19C3AA8}"/>
    <cellStyle name="Normal 14 5 2 4 2" xfId="18624" xr:uid="{9255D1A9-272F-4E61-B7B8-9D609528444E}"/>
    <cellStyle name="Normal 14 5 2 5" xfId="18625" xr:uid="{E58A23B9-F055-4567-837D-6C32A6733F63}"/>
    <cellStyle name="Normal 14 5 3" xfId="2473" xr:uid="{00000000-0005-0000-0000-000002140000}"/>
    <cellStyle name="Normal 14 5 3 2" xfId="18626" xr:uid="{A7EBABBA-61B2-4E90-9A27-700F5777F44A}"/>
    <cellStyle name="Normal 14 5 3 2 2" xfId="18627" xr:uid="{AAAE44C7-8B9D-4E45-A9C1-B6141AB64FED}"/>
    <cellStyle name="Normal 14 5 3 2 2 2" xfId="18628" xr:uid="{D62CA6DA-9118-4A79-A511-D063F9678CDA}"/>
    <cellStyle name="Normal 14 5 3 2 3" xfId="18629" xr:uid="{F25CCB72-D358-4795-B501-52A26320A8DC}"/>
    <cellStyle name="Normal 14 5 3 3" xfId="18630" xr:uid="{BC0C31B1-E908-4711-86DE-FB31EE3E1D5A}"/>
    <cellStyle name="Normal 14 5 3 3 2" xfId="18631" xr:uid="{771E53DC-260B-4014-A8D6-12190FA39BD6}"/>
    <cellStyle name="Normal 14 5 3 4" xfId="18632" xr:uid="{2DB20E92-517B-4D5C-8FF9-BAB8018C55E5}"/>
    <cellStyle name="Normal 14 5 4" xfId="2474" xr:uid="{00000000-0005-0000-0000-000003140000}"/>
    <cellStyle name="Normal 14 5 5" xfId="2475" xr:uid="{00000000-0005-0000-0000-000004140000}"/>
    <cellStyle name="Normal 14 5 5 2" xfId="18633" xr:uid="{8A1513CA-B1D6-45FE-AB58-53360405387F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2 2" xfId="18634" xr:uid="{59521A9D-1BAC-4EEE-A332-0B07239DEE83}"/>
    <cellStyle name="Normal 16 7 2 2 2" xfId="18635" xr:uid="{53200A95-0B15-4108-B669-DFD9F0BB588D}"/>
    <cellStyle name="Normal 16 7 2 2 2 2" xfId="18636" xr:uid="{B569C947-50F7-4CFD-82A7-D2F65E23F26D}"/>
    <cellStyle name="Normal 16 7 2 2 3" xfId="18637" xr:uid="{C1CF0EBE-D1A0-4580-B1E8-513AC723FE96}"/>
    <cellStyle name="Normal 16 7 2 3" xfId="18638" xr:uid="{8B4217B4-7D9B-473E-ACE2-4A871FE384CC}"/>
    <cellStyle name="Normal 16 7 2 3 2" xfId="18639" xr:uid="{18D15679-30F4-487F-B113-68942F809C70}"/>
    <cellStyle name="Normal 16 7 2 3 2 2" xfId="18640" xr:uid="{D41B0275-83AF-4632-8AC6-FEF78C33C6BC}"/>
    <cellStyle name="Normal 16 7 2 3 3" xfId="18641" xr:uid="{43C11E59-E8E3-41B4-A816-B09197F7500F}"/>
    <cellStyle name="Normal 16 7 2 4" xfId="18642" xr:uid="{8CD24B87-D2E8-4F6C-8F9C-0B771E44054B}"/>
    <cellStyle name="Normal 16 7 2 4 2" xfId="18643" xr:uid="{E05851C4-E230-4C26-9EDA-F8BE158A74D3}"/>
    <cellStyle name="Normal 16 7 2 5" xfId="18644" xr:uid="{7B52FA02-64C2-4FF4-BF76-70096B67CCF9}"/>
    <cellStyle name="Normal 16 7 3" xfId="13656" xr:uid="{00000000-0005-0000-0000-00007A0B0000}"/>
    <cellStyle name="Normal 16 7 3 2" xfId="18646" xr:uid="{65A3D64B-2463-421E-BC94-A35637381C12}"/>
    <cellStyle name="Normal 16 7 3 2 2" xfId="18647" xr:uid="{347891A4-64FE-44A6-8E81-A0A5AF58CF74}"/>
    <cellStyle name="Normal 16 7 3 3" xfId="18648" xr:uid="{0910999F-2496-467E-9EA7-3FBFB29ED532}"/>
    <cellStyle name="Normal 16 7 3 4" xfId="18645" xr:uid="{736E1637-DF8A-48BA-B0CE-970D1851FE3B}"/>
    <cellStyle name="Normal 16 7 4" xfId="18649" xr:uid="{C0EC9287-CFB2-4FDD-B774-EB128E622585}"/>
    <cellStyle name="Normal 16 7 4 2" xfId="18650" xr:uid="{D3504196-9D47-413F-8DF2-7EEDC40D7042}"/>
    <cellStyle name="Normal 16 7 4 2 2" xfId="18651" xr:uid="{CA8B7183-BEDC-4732-9E45-C8C3302ED792}"/>
    <cellStyle name="Normal 16 7 4 3" xfId="18652" xr:uid="{B7DB51E3-7996-41C6-910D-D713B656BD09}"/>
    <cellStyle name="Normal 16 7 5" xfId="18653" xr:uid="{EFAD00F0-0C44-44BD-A6FA-B113BA6D635E}"/>
    <cellStyle name="Normal 16 7 5 2" xfId="18654" xr:uid="{D7334E74-2400-4146-9FFF-1AD941A648D2}"/>
    <cellStyle name="Normal 16 7 6" xfId="18655" xr:uid="{361537E5-A72A-4EE0-8EDE-CACEBD1364F5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4 2" xfId="18657" xr:uid="{E264A43E-B211-4105-8FFE-6E6717E89D18}"/>
    <cellStyle name="Normal 17 14 2 2" xfId="18658" xr:uid="{5A0771E3-E2F1-4B55-967C-401405A2DEB3}"/>
    <cellStyle name="Normal 17 14 2 2 2" xfId="18659" xr:uid="{5C8B0EA3-5AB5-4EB5-BD5B-064BB606104A}"/>
    <cellStyle name="Normal 17 14 2 2 2 2" xfId="18660" xr:uid="{2F25B39A-9C06-4EC1-809F-0585566A2227}"/>
    <cellStyle name="Normal 17 14 2 2 3" xfId="18661" xr:uid="{87C1BD6A-A248-4E2C-A376-38CEB82E6FE1}"/>
    <cellStyle name="Normal 17 14 2 3" xfId="18662" xr:uid="{CE73F499-D91E-45F2-A235-EC6A1983162D}"/>
    <cellStyle name="Normal 17 14 2 3 2" xfId="18663" xr:uid="{62A16F2C-5E38-4BC5-8D7A-9EAF05B4A6D4}"/>
    <cellStyle name="Normal 17 14 2 3 2 2" xfId="18664" xr:uid="{06BA937F-C318-46B8-AAE7-4839762ED4DB}"/>
    <cellStyle name="Normal 17 14 2 3 3" xfId="18665" xr:uid="{FF55C5B9-CF29-4A1E-8DD0-FB5D482F0B25}"/>
    <cellStyle name="Normal 17 14 2 4" xfId="18666" xr:uid="{2297A2AB-C027-4B94-BC99-5767C293AD9B}"/>
    <cellStyle name="Normal 17 14 2 4 2" xfId="18667" xr:uid="{ED83D867-5CD2-40E9-B016-99023C351726}"/>
    <cellStyle name="Normal 17 14 2 5" xfId="18668" xr:uid="{5D29435F-4977-4E64-944A-74288A9A730A}"/>
    <cellStyle name="Normal 17 14 3" xfId="18669" xr:uid="{87ED09DC-D35C-4370-B325-F0FE9D3B4CC2}"/>
    <cellStyle name="Normal 17 14 3 2" xfId="18670" xr:uid="{479764AD-5F60-4A21-83D6-1219DE207FDD}"/>
    <cellStyle name="Normal 17 14 3 2 2" xfId="18671" xr:uid="{89703E00-991A-429D-ADB9-7481D54152A2}"/>
    <cellStyle name="Normal 17 14 3 3" xfId="18672" xr:uid="{1107B8D9-07B1-47E6-AE91-1E533B16EEC1}"/>
    <cellStyle name="Normal 17 14 4" xfId="18673" xr:uid="{3A2C21EC-04BA-48F7-BC50-5A45251FAF48}"/>
    <cellStyle name="Normal 17 14 4 2" xfId="18674" xr:uid="{3A606077-FABF-4544-8D91-06F55105D698}"/>
    <cellStyle name="Normal 17 14 4 2 2" xfId="18675" xr:uid="{AAD34509-C3AE-410C-9177-61E2E6506D5F}"/>
    <cellStyle name="Normal 17 14 4 3" xfId="18676" xr:uid="{CB00B587-EB19-42AA-B096-CB17C83228BD}"/>
    <cellStyle name="Normal 17 14 5" xfId="18677" xr:uid="{BC134F64-4593-4008-A0FB-A7E5036FA94A}"/>
    <cellStyle name="Normal 17 14 5 2" xfId="18678" xr:uid="{C164041F-C511-4C94-A2A7-FC124B398AE2}"/>
    <cellStyle name="Normal 17 14 6" xfId="18679" xr:uid="{6E3B282B-549C-4E54-8C88-30C32F20013C}"/>
    <cellStyle name="Normal 17 14 7" xfId="18656" xr:uid="{0A96810C-61B9-4011-B430-D0B4BF15775B}"/>
    <cellStyle name="Normal 17 15" xfId="6441" xr:uid="{00000000-0005-0000-0000-0000D8140000}"/>
    <cellStyle name="Normal 17 15 2" xfId="18680" xr:uid="{2A15EF7A-9C7C-469A-A52D-8ED3A9B1D24F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12" xfId="18681" xr:uid="{50801AF5-EB80-4277-BB71-B3955D425C0D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11" xfId="18682" xr:uid="{801B55E4-1B61-45FB-93AF-8937629EA26E}"/>
    <cellStyle name="Normal 18 3 2" xfId="6315" xr:uid="{00000000-0005-0000-0000-00003A150000}"/>
    <cellStyle name="Normal 18 3 2 2" xfId="18684" xr:uid="{7B3B26B1-98F2-4AC0-BE13-4D51F4650A17}"/>
    <cellStyle name="Normal 18 3 2 2 2" xfId="18685" xr:uid="{75A1550D-2C82-4899-8065-F7BC2B06A363}"/>
    <cellStyle name="Normal 18 3 2 2 2 2" xfId="18686" xr:uid="{50520696-5896-4CB0-882E-DA08AECB55E1}"/>
    <cellStyle name="Normal 18 3 2 2 3" xfId="18687" xr:uid="{07D322F9-A098-409C-9B38-34F12D93964F}"/>
    <cellStyle name="Normal 18 3 2 3" xfId="18688" xr:uid="{47C9EEF5-C83D-4063-88F8-70D67A20F41F}"/>
    <cellStyle name="Normal 18 3 2 3 2" xfId="18689" xr:uid="{086CB89A-4C80-4DFC-90A6-0356BC2768B6}"/>
    <cellStyle name="Normal 18 3 2 3 2 2" xfId="18690" xr:uid="{497FDF9C-4227-4606-8D56-AC882ADDB335}"/>
    <cellStyle name="Normal 18 3 2 3 3" xfId="18691" xr:uid="{4F62D797-4AE1-4371-8E21-55A01105E1E0}"/>
    <cellStyle name="Normal 18 3 2 4" xfId="18692" xr:uid="{4B6A7BCD-98C1-4923-AE12-D735844062DA}"/>
    <cellStyle name="Normal 18 3 2 4 2" xfId="18693" xr:uid="{4FB97C6F-CF01-4F03-8F57-A87599279204}"/>
    <cellStyle name="Normal 18 3 2 5" xfId="18694" xr:uid="{B217D971-5ADC-4E76-A2A6-D51A0604FA15}"/>
    <cellStyle name="Normal 18 3 2 6" xfId="18683" xr:uid="{3EFC77AA-4B4B-4D44-BDFB-FF93FB64955A}"/>
    <cellStyle name="Normal 18 3 3" xfId="6446" xr:uid="{00000000-0005-0000-0000-00003B150000}"/>
    <cellStyle name="Normal 18 3 3 2" xfId="18696" xr:uid="{F711990C-8489-41DB-BD3E-E9E2AC6B119E}"/>
    <cellStyle name="Normal 18 3 3 2 2" xfId="18697" xr:uid="{1E187559-6BF6-4975-95FF-E0D610024773}"/>
    <cellStyle name="Normal 18 3 3 3" xfId="18698" xr:uid="{481D2DBD-10AB-4F0E-843F-F89403DFE31C}"/>
    <cellStyle name="Normal 18 3 3 4" xfId="18695" xr:uid="{BDCA733A-94CF-492D-BCF9-382F7E5A36B8}"/>
    <cellStyle name="Normal 18 3 4" xfId="6565" xr:uid="{00000000-0005-0000-0000-00003C150000}"/>
    <cellStyle name="Normal 18 3 4 2" xfId="18700" xr:uid="{1958FBA9-9AFB-46AD-90CE-27EAAAA3F9E5}"/>
    <cellStyle name="Normal 18 3 4 2 2" xfId="18701" xr:uid="{03B74284-D8F9-48D5-A6CD-69B85DC94AEB}"/>
    <cellStyle name="Normal 18 3 4 3" xfId="18702" xr:uid="{3688A058-858F-4991-8FE5-765A67F780E7}"/>
    <cellStyle name="Normal 18 3 4 4" xfId="18699" xr:uid="{FF6EF515-C216-48FA-8F40-3DB32088034A}"/>
    <cellStyle name="Normal 18 3 5" xfId="6683" xr:uid="{00000000-0005-0000-0000-00003D150000}"/>
    <cellStyle name="Normal 18 3 5 2" xfId="18704" xr:uid="{83738BF7-F396-4649-9349-5D238F814A94}"/>
    <cellStyle name="Normal 18 3 5 3" xfId="18703" xr:uid="{9491B7E6-B1EF-4E4A-B10A-6E2242DCD459}"/>
    <cellStyle name="Normal 18 3 6" xfId="8184" xr:uid="{00000000-0005-0000-0000-00003E150000}"/>
    <cellStyle name="Normal 18 3 6 2" xfId="18705" xr:uid="{41638C5A-FF5B-482F-9FA3-7435C69AA67F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5 2" xfId="18706" xr:uid="{7685CDE3-5F13-47D9-9F2E-1D926C0463C1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0 2 3" xfId="18707" xr:uid="{3C9EDC73-040E-45AB-987D-16943AD12487}"/>
    <cellStyle name="Normal 2 10 3" xfId="18708" xr:uid="{708073D4-89A6-4F06-BB51-739B83BBEAD5}"/>
    <cellStyle name="Normal 2 10 3 2" xfId="18709" xr:uid="{1882D18B-1691-42B2-A51C-EFE83FBC5E55}"/>
    <cellStyle name="Normal 2 10 3 2 2" xfId="18710" xr:uid="{B063875E-6548-4C2A-B3F3-97BB244ED450}"/>
    <cellStyle name="Normal 2 10 3 2 2 2" xfId="18711" xr:uid="{657AD697-74F5-4B7F-85A6-99306B9E79EB}"/>
    <cellStyle name="Normal 2 10 3 2 3" xfId="18712" xr:uid="{51BCDAE4-7E38-4694-ADCD-67B97B8AC8DF}"/>
    <cellStyle name="Normal 2 10 3 3" xfId="18713" xr:uid="{E30640AB-A776-40A5-8177-C90F741FD3FE}"/>
    <cellStyle name="Normal 2 10 3 3 2" xfId="18714" xr:uid="{33E9C8F1-823C-4EDB-9258-2710560AE0C7}"/>
    <cellStyle name="Normal 2 10 3 3 2 2" xfId="18715" xr:uid="{384C4DA3-3E6B-4333-A025-75F35E6455F4}"/>
    <cellStyle name="Normal 2 10 3 3 3" xfId="18716" xr:uid="{B5E8674C-7B5D-42A0-BA80-FF86DE92C225}"/>
    <cellStyle name="Normal 2 10 3 4" xfId="18717" xr:uid="{5429FCD7-B3BD-44CC-A858-84456AF484B7}"/>
    <cellStyle name="Normal 2 10 3 4 2" xfId="18718" xr:uid="{4A307CBB-A582-45BD-A45E-0D19E02C37AE}"/>
    <cellStyle name="Normal 2 10 3 5" xfId="18719" xr:uid="{828B2395-EF71-4A92-9CB0-A0CC566E2AC5}"/>
    <cellStyle name="Normal 2 10 4" xfId="18720" xr:uid="{33F24812-EC7E-4276-9C6D-C17010954BE8}"/>
    <cellStyle name="Normal 2 10 4 2" xfId="18721" xr:uid="{ED732426-7257-4B9E-9595-3EBD2CBF0FB9}"/>
    <cellStyle name="Normal 2 10 4 2 2" xfId="18722" xr:uid="{00ECC35C-AB6E-466A-A7F7-B83CD89D5DCD}"/>
    <cellStyle name="Normal 2 10 4 2 2 2" xfId="18723" xr:uid="{8ACBFDA5-4A9E-415E-AFD3-5FC1C46CFC4C}"/>
    <cellStyle name="Normal 2 10 4 2 3" xfId="18724" xr:uid="{FFB757FD-F914-4082-8D7A-9A8D673F78F9}"/>
    <cellStyle name="Normal 2 10 4 3" xfId="18725" xr:uid="{943DA32E-59C0-453C-9858-0C38DECEDE71}"/>
    <cellStyle name="Normal 2 10 4 3 2" xfId="18726" xr:uid="{9E4C2C68-4613-4B8A-88DE-916AEDB08D7E}"/>
    <cellStyle name="Normal 2 10 4 4" xfId="18727" xr:uid="{0DEC29CD-D7D7-4ED5-9E79-46A8226F6727}"/>
    <cellStyle name="Normal 2 10 5" xfId="18728" xr:uid="{3E4A8076-FE38-45B9-89FD-FB1CBABC7E1B}"/>
    <cellStyle name="Normal 2 10 5 2" xfId="18729" xr:uid="{C3C74271-F72B-4345-AC3D-FB3BC96DF3BD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2 2" xfId="18731" xr:uid="{77AA5127-E9FF-4599-952A-6788B63E7A13}"/>
    <cellStyle name="Normal 2 18 2 2 2 2" xfId="18732" xr:uid="{7F9B96A1-56E8-4F8A-95E3-CFEADA92D9C4}"/>
    <cellStyle name="Normal 2 18 2 2 2 2 2" xfId="18733" xr:uid="{A26E375D-EB99-4EDA-A4A0-9043CBB8F709}"/>
    <cellStyle name="Normal 2 18 2 2 2 3" xfId="18734" xr:uid="{61AB9D88-94FC-4631-B2F4-61A5BE7FC698}"/>
    <cellStyle name="Normal 2 18 2 2 3" xfId="18735" xr:uid="{26D05290-9081-4AD6-9507-9F269845E04A}"/>
    <cellStyle name="Normal 2 18 2 2 3 2" xfId="18736" xr:uid="{C6F3A551-0445-4F1F-B6D8-C8BCC6057AA2}"/>
    <cellStyle name="Normal 2 18 2 2 3 2 2" xfId="18737" xr:uid="{7E3ACC68-5309-475A-909D-B550943A8921}"/>
    <cellStyle name="Normal 2 18 2 2 3 3" xfId="18738" xr:uid="{B3A5070E-5C6D-4D41-B3C0-2EE01D31D067}"/>
    <cellStyle name="Normal 2 18 2 2 4" xfId="18739" xr:uid="{53E39712-56ED-4C45-90BA-5607C0530BDD}"/>
    <cellStyle name="Normal 2 18 2 2 4 2" xfId="18740" xr:uid="{F731C43E-4CB3-464B-8368-835DE03CE169}"/>
    <cellStyle name="Normal 2 18 2 2 5" xfId="18741" xr:uid="{DBC6993E-4F0A-4408-A6F8-2E4DE90E966B}"/>
    <cellStyle name="Normal 2 18 2 2 6" xfId="18730" xr:uid="{6A3590AA-CB1A-4328-BB09-D11330852977}"/>
    <cellStyle name="Normal 2 18 2 3" xfId="10515" xr:uid="{00000000-0005-0000-0000-0000DA150000}"/>
    <cellStyle name="Normal 2 18 2 3 2" xfId="18742" xr:uid="{EA81E3EB-AEA0-455C-86D2-D0432C1A294E}"/>
    <cellStyle name="Normal 2 18 2 3 2 2" xfId="18743" xr:uid="{FF4885A7-18E1-40E6-A741-8575BF9AA786}"/>
    <cellStyle name="Normal 2 18 2 3 3" xfId="18744" xr:uid="{102C115E-1B8C-453F-8C74-0415861175F7}"/>
    <cellStyle name="Normal 2 18 2 4" xfId="13661" xr:uid="{00000000-0005-0000-0000-00009B0B0000}"/>
    <cellStyle name="Normal 2 18 2 4 2" xfId="18746" xr:uid="{20BFCA12-9CE4-43D0-8AA0-C1A1E2154E6F}"/>
    <cellStyle name="Normal 2 18 2 4 2 2" xfId="18747" xr:uid="{A3C75A10-BF03-4E1E-9420-4AA129ACDE91}"/>
    <cellStyle name="Normal 2 18 2 4 3" xfId="18748" xr:uid="{FCCEE21E-8BB9-402E-9683-C304E62C21E1}"/>
    <cellStyle name="Normal 2 18 2 4 4" xfId="18745" xr:uid="{1D0F313B-B7C4-4219-AAFF-EAEFE1778358}"/>
    <cellStyle name="Normal 2 18 2 5" xfId="18749" xr:uid="{C559E896-1068-4C5D-AA1A-354598B8F4F9}"/>
    <cellStyle name="Normal 2 18 2 5 2" xfId="18750" xr:uid="{26A64219-6D9C-4417-A752-9C176E4C916D}"/>
    <cellStyle name="Normal 2 18 2 6" xfId="18751" xr:uid="{971C2848-C248-4ED4-8636-0BC242BA10B9}"/>
    <cellStyle name="Normal 2 18 3" xfId="10309" xr:uid="{00000000-0005-0000-0000-0000DB150000}"/>
    <cellStyle name="Normal 2 18 3 2" xfId="13662" xr:uid="{00000000-0005-0000-0000-00009C0B0000}"/>
    <cellStyle name="Normal 2 18 3 2 2" xfId="18753" xr:uid="{CBCC2E49-FB45-4EB1-A258-BE03758B466A}"/>
    <cellStyle name="Normal 2 18 3 3" xfId="18752" xr:uid="{327FDD34-E49C-4ECB-A657-D6D486C2871F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2 3" xfId="18754" xr:uid="{7F290C86-CF30-4927-898E-F909AFC011D1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0 2 2" xfId="18756" xr:uid="{124C6FA8-6945-4219-B87D-FEA2D2163F59}"/>
    <cellStyle name="Normal 2 2 10 2 2 2" xfId="18757" xr:uid="{0362AA55-C6D1-4A8F-87C2-888C9C429A4A}"/>
    <cellStyle name="Normal 2 2 10 2 2 2 2" xfId="18758" xr:uid="{6D06945C-45AF-4AED-8E3F-F8E50EAE9A18}"/>
    <cellStyle name="Normal 2 2 10 2 2 3" xfId="18759" xr:uid="{25D8FEF6-157B-4193-A2AF-35B7BFE9949A}"/>
    <cellStyle name="Normal 2 2 10 2 3" xfId="18760" xr:uid="{13A6FF89-A4A8-4CA5-BACE-66BFEF821A7A}"/>
    <cellStyle name="Normal 2 2 10 2 3 2" xfId="18761" xr:uid="{C9C15AFF-6636-4842-9413-6728600DEF4E}"/>
    <cellStyle name="Normal 2 2 10 2 3 2 2" xfId="18762" xr:uid="{A5051FE6-B42F-4E89-B8F7-B59F7DF39E7F}"/>
    <cellStyle name="Normal 2 2 10 2 3 3" xfId="18763" xr:uid="{B961357A-8C51-48DE-94B1-4B4FB32DF7DD}"/>
    <cellStyle name="Normal 2 2 10 2 4" xfId="18764" xr:uid="{1632E4C6-9758-468C-AA85-FC2905150311}"/>
    <cellStyle name="Normal 2 2 10 2 4 2" xfId="18765" xr:uid="{13C2CD67-2750-4B0E-ABDA-5A6C449494D4}"/>
    <cellStyle name="Normal 2 2 10 2 5" xfId="18766" xr:uid="{3CD2A435-3B2E-4C4F-888C-4590BDE3D208}"/>
    <cellStyle name="Normal 2 2 10 2 6" xfId="18755" xr:uid="{CD39494C-8C22-433D-A1CD-132E315B0A56}"/>
    <cellStyle name="Normal 2 2 10 3" xfId="18767" xr:uid="{DE9E5509-4DB7-46DB-87AE-A0CFFE79BFFB}"/>
    <cellStyle name="Normal 2 2 10 3 2" xfId="18768" xr:uid="{35E4FAA1-958D-4BDF-8DE6-7BF2930C0B40}"/>
    <cellStyle name="Normal 2 2 10 3 2 2" xfId="18769" xr:uid="{15CFB3F7-580C-4DA8-9B20-F633F10950D6}"/>
    <cellStyle name="Normal 2 2 10 3 2 2 2" xfId="18770" xr:uid="{CC09C78D-D6EF-4D4D-8E1C-186344DCF790}"/>
    <cellStyle name="Normal 2 2 10 3 2 3" xfId="18771" xr:uid="{361B7132-FB29-4A14-8809-35D32C6A5A7A}"/>
    <cellStyle name="Normal 2 2 10 3 3" xfId="18772" xr:uid="{2F562D50-0636-4F0C-9D2A-0966FC75A4DB}"/>
    <cellStyle name="Normal 2 2 10 3 3 2" xfId="18773" xr:uid="{79A8270E-4A37-4EC3-9FB4-61DC6E388279}"/>
    <cellStyle name="Normal 2 2 10 3 4" xfId="18774" xr:uid="{383500B8-E46F-4466-A9CB-B292F1F0A626}"/>
    <cellStyle name="Normal 2 2 10 4" xfId="18775" xr:uid="{8041A391-EB77-43DD-8CAC-FDE435B0DEAD}"/>
    <cellStyle name="Normal 2 2 10 5" xfId="18776" xr:uid="{48C87F70-F69D-43CC-BCCB-007C1F53BE68}"/>
    <cellStyle name="Normal 2 2 10 5 2" xfId="18777" xr:uid="{5D8C4527-D7F0-4CCB-AD43-B0CB3C8BECBE}"/>
    <cellStyle name="Normal 2 2 10 6" xfId="18778" xr:uid="{56D4AEBA-28AA-498D-B113-E0D9D5FE4B62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2 2 2" xfId="18782" xr:uid="{F5FCBEB6-F539-4EDF-B0D1-D87683575551}"/>
    <cellStyle name="Normal 2 2 11 2 2 2 2" xfId="18783" xr:uid="{74844F12-D630-4F04-9225-2C05F5E9BEFB}"/>
    <cellStyle name="Normal 2 2 11 2 2 3" xfId="18784" xr:uid="{C8063E8C-9A6A-4CC6-90FE-D178A3E6D816}"/>
    <cellStyle name="Normal 2 2 11 2 2 4" xfId="18781" xr:uid="{34D16123-2618-42A3-94AD-64DA342C6F72}"/>
    <cellStyle name="Normal 2 2 11 2 3" xfId="18785" xr:uid="{159B8A32-8F4F-48F4-8CA1-AB6E9743DBF2}"/>
    <cellStyle name="Normal 2 2 11 2 3 2" xfId="18786" xr:uid="{054543F5-1F4F-48BA-9911-00BD173258B0}"/>
    <cellStyle name="Normal 2 2 11 2 3 2 2" xfId="18787" xr:uid="{6A91F09F-0AA4-4F6D-983B-079B8DC8B9BB}"/>
    <cellStyle name="Normal 2 2 11 2 3 3" xfId="18788" xr:uid="{BBEAAAE0-6746-4236-881E-25195922C300}"/>
    <cellStyle name="Normal 2 2 11 2 4" xfId="18789" xr:uid="{F4E0D12B-DDF7-42CD-B6E4-101EB56FE6A5}"/>
    <cellStyle name="Normal 2 2 11 2 4 2" xfId="18790" xr:uid="{2BD20CCF-E148-4321-B9DD-2B2404A05A70}"/>
    <cellStyle name="Normal 2 2 11 2 5" xfId="18791" xr:uid="{056B76C6-DC84-46DD-BAA2-2C83D690DBC0}"/>
    <cellStyle name="Normal 2 2 11 2 6" xfId="18780" xr:uid="{F0830425-1B5D-4A82-9099-0404D902CDFD}"/>
    <cellStyle name="Normal 2 2 11 3" xfId="3650" xr:uid="{00000000-0005-0000-0000-0000B6150000}"/>
    <cellStyle name="Normal 2 2 11 3 2" xfId="18793" xr:uid="{B9CE861C-E4F2-4EB1-ABC3-F1C7FC0E2267}"/>
    <cellStyle name="Normal 2 2 11 3 2 2" xfId="18794" xr:uid="{88BBA8AB-BF1D-4BF2-8350-A2DD50E74F7E}"/>
    <cellStyle name="Normal 2 2 11 3 2 2 2" xfId="18795" xr:uid="{A9590D29-CA9B-4D81-A6E1-61004E2A9310}"/>
    <cellStyle name="Normal 2 2 11 3 2 3" xfId="18796" xr:uid="{3BD099B4-C755-47A8-99D7-98CFB2ADB772}"/>
    <cellStyle name="Normal 2 2 11 3 3" xfId="18797" xr:uid="{93DEBAF8-31CD-4390-A485-B7BEB4F2093C}"/>
    <cellStyle name="Normal 2 2 11 3 3 2" xfId="18798" xr:uid="{FE1560CF-C5DD-4922-9A58-85571F7DDDD2}"/>
    <cellStyle name="Normal 2 2 11 3 4" xfId="18799" xr:uid="{EAB31773-F5B9-4F98-A4F1-5ADD894F76E8}"/>
    <cellStyle name="Normal 2 2 11 3 5" xfId="18792" xr:uid="{DB282DA8-E82F-4380-B048-287154F6E280}"/>
    <cellStyle name="Normal 2 2 11 4" xfId="18800" xr:uid="{51CB65A6-934E-472B-BA22-1A7D8BFB5E52}"/>
    <cellStyle name="Normal 2 2 11 5" xfId="18801" xr:uid="{E5B15433-E907-491B-8CF5-CAED923E0B9D}"/>
    <cellStyle name="Normal 2 2 11 5 2" xfId="18802" xr:uid="{E5111AEA-FB92-40FF-996B-44BCA3765632}"/>
    <cellStyle name="Normal 2 2 11 6" xfId="18803" xr:uid="{E7398FD4-A33C-4649-85A1-B59CC5A5CBE8}"/>
    <cellStyle name="Normal 2 2 11 7" xfId="18779" xr:uid="{745BC34C-3FDC-41E1-8334-903D92A0C100}"/>
    <cellStyle name="Normal 2 2 12" xfId="2671" xr:uid="{00000000-0005-0000-0000-0000B7150000}"/>
    <cellStyle name="Normal 2 2 12 2" xfId="7494" xr:uid="{00000000-0005-0000-0000-0000B8150000}"/>
    <cellStyle name="Normal 2 2 12 2 2" xfId="18806" xr:uid="{9FA9FCD5-E077-4B21-B0C6-104C9719CA94}"/>
    <cellStyle name="Normal 2 2 12 2 2 2" xfId="18807" xr:uid="{1F9A02D5-1CCC-4A78-BB42-27E7EE785980}"/>
    <cellStyle name="Normal 2 2 12 2 2 2 2" xfId="18808" xr:uid="{A0BC55BD-AA8B-4CE6-8F8F-56C8AFC09665}"/>
    <cellStyle name="Normal 2 2 12 2 2 3" xfId="18809" xr:uid="{F5F29A22-8F43-4833-B63D-AA1BE23C6E24}"/>
    <cellStyle name="Normal 2 2 12 2 3" xfId="18810" xr:uid="{3CAF3ED3-1F66-4A99-92A4-FE1ABD281FB1}"/>
    <cellStyle name="Normal 2 2 12 2 3 2" xfId="18811" xr:uid="{BBD11274-2AB6-4758-BFCA-64A8A9EF7D65}"/>
    <cellStyle name="Normal 2 2 12 2 3 2 2" xfId="18812" xr:uid="{9F0CBA06-45E7-48F8-B752-1C79B67144BA}"/>
    <cellStyle name="Normal 2 2 12 2 3 3" xfId="18813" xr:uid="{DB6A346E-AAB9-4033-B2A8-A9DC249CDEA5}"/>
    <cellStyle name="Normal 2 2 12 2 4" xfId="18814" xr:uid="{F3BBD518-6DDA-4E79-BD21-6645D1BDCB90}"/>
    <cellStyle name="Normal 2 2 12 2 4 2" xfId="18815" xr:uid="{031D7D93-C2DA-4817-84AE-38F1A35650DC}"/>
    <cellStyle name="Normal 2 2 12 2 5" xfId="18816" xr:uid="{5F7AF512-245F-4376-8233-F585B3E4B394}"/>
    <cellStyle name="Normal 2 2 12 2 6" xfId="18805" xr:uid="{A6B411EF-7513-4F8F-9D44-CA5060F08BDD}"/>
    <cellStyle name="Normal 2 2 12 3" xfId="18817" xr:uid="{2D4C9A28-D553-4FA1-9D51-07C45E00C3B7}"/>
    <cellStyle name="Normal 2 2 12 3 2" xfId="18818" xr:uid="{17A4913A-455C-40EE-9DBA-9728D2E2088C}"/>
    <cellStyle name="Normal 2 2 12 3 2 2" xfId="18819" xr:uid="{E37DA1AC-1112-4762-AAEC-E2319AD3A791}"/>
    <cellStyle name="Normal 2 2 12 3 2 2 2" xfId="18820" xr:uid="{DB63FB69-3AFE-418C-BA28-6AB4D521CE2E}"/>
    <cellStyle name="Normal 2 2 12 3 2 3" xfId="18821" xr:uid="{B64129B2-ACAE-4F38-A120-ADD009CFD85C}"/>
    <cellStyle name="Normal 2 2 12 3 3" xfId="18822" xr:uid="{E204AC0E-892F-4A1D-B947-AC90658739DD}"/>
    <cellStyle name="Normal 2 2 12 3 3 2" xfId="18823" xr:uid="{824F1622-8BC2-4DAC-9B21-89C9E8844DAE}"/>
    <cellStyle name="Normal 2 2 12 3 4" xfId="18824" xr:uid="{F6699BD6-36DA-4801-A649-93BF746143E2}"/>
    <cellStyle name="Normal 2 2 12 4" xfId="18825" xr:uid="{F1CF7391-6E04-4A60-AD8C-2085E01E3382}"/>
    <cellStyle name="Normal 2 2 12 5" xfId="18826" xr:uid="{E357F4A8-D1F1-4D34-85F8-E98B6C8AC9DC}"/>
    <cellStyle name="Normal 2 2 12 5 2" xfId="18827" xr:uid="{1596D897-476D-4E34-B3FB-7AD2F2F9A693}"/>
    <cellStyle name="Normal 2 2 12 6" xfId="18828" xr:uid="{0FA6A8D8-6169-44F0-86C1-BD9AFE2B1243}"/>
    <cellStyle name="Normal 2 2 12 7" xfId="18804" xr:uid="{04D0227F-AE43-43D7-A9BE-D276BCE84507}"/>
    <cellStyle name="Normal 2 2 13" xfId="2672" xr:uid="{00000000-0005-0000-0000-0000B9150000}"/>
    <cellStyle name="Normal 2 2 13 2" xfId="3670" xr:uid="{00000000-0005-0000-0000-0000BA150000}"/>
    <cellStyle name="Normal 2 2 13 2 2" xfId="18831" xr:uid="{6B579CFC-A0B3-4BF0-BBEC-1797F4E8ECD4}"/>
    <cellStyle name="Normal 2 2 13 2 2 2" xfId="18832" xr:uid="{87553989-4F7F-4BA0-983E-4706C1D90AF5}"/>
    <cellStyle name="Normal 2 2 13 2 2 2 2" xfId="18833" xr:uid="{DE427ADC-33B5-476B-9E83-9704E33821B9}"/>
    <cellStyle name="Normal 2 2 13 2 2 3" xfId="18834" xr:uid="{48D8D1D4-6B80-476B-84F8-FD9016519ECC}"/>
    <cellStyle name="Normal 2 2 13 2 3" xfId="18835" xr:uid="{2BB5920A-0015-4EC5-B007-4A9A4379DAE8}"/>
    <cellStyle name="Normal 2 2 13 2 3 2" xfId="18836" xr:uid="{08BD431E-43A1-4E25-849D-4CB3C0BDAA5B}"/>
    <cellStyle name="Normal 2 2 13 2 3 2 2" xfId="18837" xr:uid="{5D64E075-261A-48B1-8678-21B1F3E0CEE5}"/>
    <cellStyle name="Normal 2 2 13 2 3 3" xfId="18838" xr:uid="{852331C1-44EE-4005-BDF8-9DF2A2432C47}"/>
    <cellStyle name="Normal 2 2 13 2 4" xfId="18839" xr:uid="{582D5B4B-B54E-4932-AFE3-5EF2743E059F}"/>
    <cellStyle name="Normal 2 2 13 2 4 2" xfId="18840" xr:uid="{10607AD7-A6B0-4F86-9C84-F60516F69424}"/>
    <cellStyle name="Normal 2 2 13 2 5" xfId="18841" xr:uid="{FBBD227F-BAF9-4DCA-8098-F19113BFB8E5}"/>
    <cellStyle name="Normal 2 2 13 2 6" xfId="18830" xr:uid="{B7AD1A82-B288-41B4-BA50-090219D467CC}"/>
    <cellStyle name="Normal 2 2 13 3" xfId="18842" xr:uid="{1C74DE8B-4B92-42D3-8047-28590B77CF82}"/>
    <cellStyle name="Normal 2 2 13 3 2" xfId="18843" xr:uid="{46BEE5B1-6CAF-4F38-BB6F-1EA3AE8BCA6E}"/>
    <cellStyle name="Normal 2 2 13 3 2 2" xfId="18844" xr:uid="{B2B9823E-EF86-4373-AA7A-77799631C8A1}"/>
    <cellStyle name="Normal 2 2 13 3 2 2 2" xfId="18845" xr:uid="{B2530CA4-8FB9-42F2-8B9B-6253328A98E5}"/>
    <cellStyle name="Normal 2 2 13 3 2 3" xfId="18846" xr:uid="{D06BAC0F-E193-41BF-9A51-EE6604360C46}"/>
    <cellStyle name="Normal 2 2 13 3 3" xfId="18847" xr:uid="{D9D1E5A2-C744-4A74-A630-4E468EA1AB9D}"/>
    <cellStyle name="Normal 2 2 13 3 3 2" xfId="18848" xr:uid="{44E2EEE2-17B3-4DB4-B1DE-9CEB7CF41367}"/>
    <cellStyle name="Normal 2 2 13 3 4" xfId="18849" xr:uid="{1F11A668-9B1C-4634-8215-1BD3F1AA1089}"/>
    <cellStyle name="Normal 2 2 13 4" xfId="18850" xr:uid="{61DBD92A-81AE-4C86-AAC5-5B904B1BF665}"/>
    <cellStyle name="Normal 2 2 13 5" xfId="18851" xr:uid="{15465C03-48F0-4CA0-8933-25D2378DB55F}"/>
    <cellStyle name="Normal 2 2 13 5 2" xfId="18852" xr:uid="{D2FD32D0-1572-4DC1-A7CE-5096BE3B55FE}"/>
    <cellStyle name="Normal 2 2 13 6" xfId="18853" xr:uid="{A4DE5938-C037-42EE-84BC-BB9C499B84AA}"/>
    <cellStyle name="Normal 2 2 13 7" xfId="18829" xr:uid="{56B46B55-018C-41B2-A2B1-B4E2E6673F3A}"/>
    <cellStyle name="Normal 2 2 14" xfId="6319" xr:uid="{00000000-0005-0000-0000-0000BB150000}"/>
    <cellStyle name="Normal 2 2 14 2" xfId="11671" xr:uid="{00000000-0005-0000-0000-0000C62D0000}"/>
    <cellStyle name="Normal 2 2 14 3" xfId="18854" xr:uid="{5F13D63F-8167-46CB-B260-E4B58B04AF53}"/>
    <cellStyle name="Normal 2 2 14 3 2" xfId="18855" xr:uid="{5D8FD2F7-89B4-4FF6-B7F2-E4B268DFB3AF}"/>
    <cellStyle name="Normal 2 2 14 3 2 2" xfId="18856" xr:uid="{FE73FC7C-EE29-4F5A-8501-46597407EDA4}"/>
    <cellStyle name="Normal 2 2 14 3 3" xfId="18857" xr:uid="{44EE77B4-EB42-4A02-A400-B8F49DAAB3AB}"/>
    <cellStyle name="Normal 2 2 15" xfId="6451" xr:uid="{00000000-0005-0000-0000-0000BC150000}"/>
    <cellStyle name="Normal 2 2 15 2" xfId="13664" xr:uid="{00000000-0005-0000-0000-0000A60B0000}"/>
    <cellStyle name="Normal 2 2 15 2 2" xfId="18860" xr:uid="{1C0C5C0D-C8B3-450D-ACEB-A461911CA993}"/>
    <cellStyle name="Normal 2 2 15 2 2 2" xfId="18861" xr:uid="{CCFD7D56-F62C-4F16-A229-C3DAAA355221}"/>
    <cellStyle name="Normal 2 2 15 2 2 2 2" xfId="18862" xr:uid="{83FF33EE-74E8-4FC8-93F9-88871F57DFDE}"/>
    <cellStyle name="Normal 2 2 15 2 2 3" xfId="18863" xr:uid="{E024EE3C-DC54-4ABC-972B-193FF61A7CF1}"/>
    <cellStyle name="Normal 2 2 15 2 3" xfId="18864" xr:uid="{3F035A4F-547A-4740-AEAA-88B35A6349D5}"/>
    <cellStyle name="Normal 2 2 15 2 3 2" xfId="18865" xr:uid="{CF3D0060-0975-4697-9D5A-222F9223BDBF}"/>
    <cellStyle name="Normal 2 2 15 2 3 2 2" xfId="18866" xr:uid="{70ACDAEF-6AAC-4477-A5D9-73C4D15169BD}"/>
    <cellStyle name="Normal 2 2 15 2 3 3" xfId="18867" xr:uid="{3AB13C6E-6CF8-472E-82D9-00C8764A7979}"/>
    <cellStyle name="Normal 2 2 15 2 4" xfId="18868" xr:uid="{68AADD9D-9CE4-4D20-A0E7-8BEEAD6A06E8}"/>
    <cellStyle name="Normal 2 2 15 2 4 2" xfId="18869" xr:uid="{6015C147-CD63-42ED-A28B-4F7989FDAC58}"/>
    <cellStyle name="Normal 2 2 15 2 5" xfId="18870" xr:uid="{1DEE1E1B-3BF0-4A64-B1DD-F0C9FF226B35}"/>
    <cellStyle name="Normal 2 2 15 2 6" xfId="18859" xr:uid="{81607FCE-A317-4503-B3F8-F61CF848AC36}"/>
    <cellStyle name="Normal 2 2 15 3" xfId="18871" xr:uid="{EFC270F8-EB3E-4735-A615-5C53B497585C}"/>
    <cellStyle name="Normal 2 2 15 3 2" xfId="18872" xr:uid="{9BB55BF4-EF30-4C71-9112-724401EB428E}"/>
    <cellStyle name="Normal 2 2 15 3 2 2" xfId="18873" xr:uid="{1B0C9461-D85F-4272-8282-5E5D29D06A26}"/>
    <cellStyle name="Normal 2 2 15 3 3" xfId="18874" xr:uid="{2D38C7AC-A106-4BBB-8DB3-B65E233B14DF}"/>
    <cellStyle name="Normal 2 2 15 4" xfId="18875" xr:uid="{5011590A-F512-4DC6-A487-0B0EB81C0B3E}"/>
    <cellStyle name="Normal 2 2 15 4 2" xfId="18876" xr:uid="{80F74BCC-25AD-4610-A601-506257A4BF02}"/>
    <cellStyle name="Normal 2 2 15 4 2 2" xfId="18877" xr:uid="{17DB3F8A-99D4-4CB2-9CC3-7EC7738DE6C9}"/>
    <cellStyle name="Normal 2 2 15 4 3" xfId="18878" xr:uid="{DE644740-8B2D-4321-88A0-6CD9B5F943E7}"/>
    <cellStyle name="Normal 2 2 15 5" xfId="18879" xr:uid="{C64B7141-D5CB-481B-8ECC-AC3FBFC77907}"/>
    <cellStyle name="Normal 2 2 15 5 2" xfId="18880" xr:uid="{62DC963E-F821-4065-9CAC-1A84C1F36988}"/>
    <cellStyle name="Normal 2 2 15 6" xfId="18881" xr:uid="{5FCE8627-AB56-4AFC-B413-392E46D52139}"/>
    <cellStyle name="Normal 2 2 15 7" xfId="18858" xr:uid="{028823D6-4E02-46BD-812D-83A5AEE27C4A}"/>
    <cellStyle name="Normal 2 2 16" xfId="6570" xr:uid="{00000000-0005-0000-0000-0000BD150000}"/>
    <cellStyle name="Normal 2 2 16 2" xfId="18882" xr:uid="{F4448815-8B13-4023-911F-9767D0B9EECB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2 5" xfId="18883" xr:uid="{DB40CCBD-6754-40BF-98B2-A1A33C395218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12" xfId="18884" xr:uid="{D6E92EF7-0403-4969-995F-4DDD91100FC9}"/>
    <cellStyle name="Normal 2 2 2 3 2" xfId="2677" xr:uid="{00000000-0005-0000-0000-0000D3150000}"/>
    <cellStyle name="Normal 2 2 2 3 2 2" xfId="3689" xr:uid="{00000000-0005-0000-0000-0000D4150000}"/>
    <cellStyle name="Normal 2 2 2 3 2 3" xfId="18885" xr:uid="{82CC40B8-FD0D-4865-8D8D-B8485F614B5E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13" xfId="18886" xr:uid="{E710D46A-3E33-4588-BD82-CE494D45E344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12" xfId="18887" xr:uid="{96C6B840-D49E-40AB-BBC6-125351D8FD3D}"/>
    <cellStyle name="Normal 2 2 2 5 2" xfId="2681" xr:uid="{00000000-0005-0000-0000-0000EB150000}"/>
    <cellStyle name="Normal 2 2 2 5 2 2" xfId="3691" xr:uid="{00000000-0005-0000-0000-0000EC150000}"/>
    <cellStyle name="Normal 2 2 2 5 2 2 2" xfId="18890" xr:uid="{9CF2C100-B3DE-445A-92F8-CBBCD6B807CA}"/>
    <cellStyle name="Normal 2 2 2 5 2 2 2 2" xfId="18891" xr:uid="{50DD35DC-DBB8-4247-B30D-D8082C8DF37A}"/>
    <cellStyle name="Normal 2 2 2 5 2 2 3" xfId="18892" xr:uid="{BEC5B5F7-05A0-4956-94E0-D38703E6EEAE}"/>
    <cellStyle name="Normal 2 2 2 5 2 2 4" xfId="18889" xr:uid="{6A20ABA9-D126-4C0F-918D-FCD160C3F91D}"/>
    <cellStyle name="Normal 2 2 2 5 2 3" xfId="18893" xr:uid="{1414A8A1-1B23-43F4-83B2-BA6CAB2ECA59}"/>
    <cellStyle name="Normal 2 2 2 5 2 3 2" xfId="18894" xr:uid="{F0CEE2F2-975A-40BA-933C-74923BE10EF9}"/>
    <cellStyle name="Normal 2 2 2 5 2 3 2 2" xfId="18895" xr:uid="{200E08B9-91D7-4D84-B169-0763DEA29D87}"/>
    <cellStyle name="Normal 2 2 2 5 2 3 3" xfId="18896" xr:uid="{B79BA4A7-F393-4D2F-A9DA-0AD271B2AA25}"/>
    <cellStyle name="Normal 2 2 2 5 2 4" xfId="18897" xr:uid="{121E56D6-D450-4111-8614-E67E0CCDDEFA}"/>
    <cellStyle name="Normal 2 2 2 5 2 4 2" xfId="18898" xr:uid="{04FB3E33-C690-41CE-A0E0-86A03CCB04C4}"/>
    <cellStyle name="Normal 2 2 2 5 2 5" xfId="18899" xr:uid="{E78467B2-D2F1-4017-A270-78A7BCE41BA6}"/>
    <cellStyle name="Normal 2 2 2 5 2 6" xfId="18888" xr:uid="{0C501863-F30D-4710-A176-3C9510479A1D}"/>
    <cellStyle name="Normal 2 2 2 5 3" xfId="3654" xr:uid="{00000000-0005-0000-0000-0000ED150000}"/>
    <cellStyle name="Normal 2 2 2 5 3 2" xfId="18901" xr:uid="{DB9CFE0C-F70B-4155-9550-BBA77B2D585C}"/>
    <cellStyle name="Normal 2 2 2 5 3 2 2" xfId="18902" xr:uid="{37A6E04B-FE77-45A4-926D-1FC652FC5ED4}"/>
    <cellStyle name="Normal 2 2 2 5 3 3" xfId="18903" xr:uid="{898FB062-28ED-47BC-A261-8685A395F475}"/>
    <cellStyle name="Normal 2 2 2 5 3 4" xfId="18900" xr:uid="{6FA4331C-D971-491A-A6CC-D4B3646E5AED}"/>
    <cellStyle name="Normal 2 2 2 5 4" xfId="6533" xr:uid="{00000000-0005-0000-0000-0000EE150000}"/>
    <cellStyle name="Normal 2 2 2 5 4 2" xfId="18905" xr:uid="{C527A1C1-BEE3-4BF0-836D-21C896C89475}"/>
    <cellStyle name="Normal 2 2 2 5 4 2 2" xfId="18906" xr:uid="{08E601D9-E076-4C0F-8DD7-479AD9468897}"/>
    <cellStyle name="Normal 2 2 2 5 4 3" xfId="18907" xr:uid="{314868BF-9FED-4C6A-B634-545BF721AC06}"/>
    <cellStyle name="Normal 2 2 2 5 4 4" xfId="18904" xr:uid="{C2CEC341-338D-476B-B11A-0CC3B73CC868}"/>
    <cellStyle name="Normal 2 2 2 5 5" xfId="6651" xr:uid="{00000000-0005-0000-0000-0000EF150000}"/>
    <cellStyle name="Normal 2 2 2 5 5 2" xfId="18909" xr:uid="{947FBB36-78F2-41AB-8A41-158BB699655A}"/>
    <cellStyle name="Normal 2 2 2 5 5 3" xfId="18908" xr:uid="{C36319E9-BEBF-4939-9877-EBF3F5628CA3}"/>
    <cellStyle name="Normal 2 2 2 5 6" xfId="6769" xr:uid="{00000000-0005-0000-0000-0000F0150000}"/>
    <cellStyle name="Normal 2 2 2 5 6 2" xfId="18910" xr:uid="{FDFB821B-6094-4E93-9CD7-BEE56A5062FD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12" xfId="18911" xr:uid="{CE32EA7E-9115-4965-B081-9D77041D084C}"/>
    <cellStyle name="Normal 2 2 2 6 2" xfId="2683" xr:uid="{00000000-0005-0000-0000-0000F7150000}"/>
    <cellStyle name="Normal 2 2 2 6 2 2" xfId="3692" xr:uid="{00000000-0005-0000-0000-0000F8150000}"/>
    <cellStyle name="Normal 2 2 2 6 2 2 2" xfId="18914" xr:uid="{FCB9D58C-C63C-4BB3-B125-3B508F2E275B}"/>
    <cellStyle name="Normal 2 2 2 6 2 2 2 2" xfId="18915" xr:uid="{6B09CD0C-B2A0-4986-B1D7-6BF90FD741B2}"/>
    <cellStyle name="Normal 2 2 2 6 2 2 3" xfId="18916" xr:uid="{B567B44F-4EC0-466E-AEC8-59560315EE10}"/>
    <cellStyle name="Normal 2 2 2 6 2 2 4" xfId="18913" xr:uid="{67D54FE5-D840-4E1B-BFCA-3307EE109C8C}"/>
    <cellStyle name="Normal 2 2 2 6 2 3" xfId="18917" xr:uid="{08B30E1B-200C-4A3F-AFB0-7910B1A590DA}"/>
    <cellStyle name="Normal 2 2 2 6 2 3 2" xfId="18918" xr:uid="{4D17AA85-8F61-44F7-98C5-D7E03EE61B2D}"/>
    <cellStyle name="Normal 2 2 2 6 2 3 2 2" xfId="18919" xr:uid="{EE8EBB1B-AAD0-476C-A72B-969AAFB78F35}"/>
    <cellStyle name="Normal 2 2 2 6 2 3 3" xfId="18920" xr:uid="{40D28232-6B0A-4CFD-9B2A-FD187C9C9875}"/>
    <cellStyle name="Normal 2 2 2 6 2 4" xfId="18921" xr:uid="{D471BDCE-A0DE-440D-8379-82AE79045E79}"/>
    <cellStyle name="Normal 2 2 2 6 2 4 2" xfId="18922" xr:uid="{3478B15F-6F66-4B4E-8781-67D1E70A7465}"/>
    <cellStyle name="Normal 2 2 2 6 2 5" xfId="18923" xr:uid="{DC409B01-796B-4244-8E24-B395824E0A50}"/>
    <cellStyle name="Normal 2 2 2 6 2 6" xfId="18912" xr:uid="{B8C2B67E-1FA0-46EC-906C-97EA606FCC19}"/>
    <cellStyle name="Normal 2 2 2 6 3" xfId="3655" xr:uid="{00000000-0005-0000-0000-0000F9150000}"/>
    <cellStyle name="Normal 2 2 2 6 3 2" xfId="18925" xr:uid="{7AF33E36-F79B-4D7D-AEDD-F9E84A2BA21A}"/>
    <cellStyle name="Normal 2 2 2 6 3 2 2" xfId="18926" xr:uid="{EFB32BF7-D8E8-44DA-880C-6D0FED3A304A}"/>
    <cellStyle name="Normal 2 2 2 6 3 3" xfId="18927" xr:uid="{E427D003-9384-47FA-904F-0CAE17E5C6EA}"/>
    <cellStyle name="Normal 2 2 2 6 3 4" xfId="18924" xr:uid="{A1678BB8-BAD8-4E9F-8620-78A9FEE98D89}"/>
    <cellStyle name="Normal 2 2 2 6 4" xfId="6534" xr:uid="{00000000-0005-0000-0000-0000FA150000}"/>
    <cellStyle name="Normal 2 2 2 6 4 2" xfId="18929" xr:uid="{C181289B-9582-413E-8EA8-018CF6F73A08}"/>
    <cellStyle name="Normal 2 2 2 6 4 2 2" xfId="18930" xr:uid="{BD78FF55-E426-4D18-B4BB-C76D03DDE313}"/>
    <cellStyle name="Normal 2 2 2 6 4 3" xfId="18931" xr:uid="{7C1E5E71-0764-480C-A108-2B32359B22C2}"/>
    <cellStyle name="Normal 2 2 2 6 4 4" xfId="18928" xr:uid="{B1CA2367-BDBA-41A9-BAF1-CEE010AF6D2C}"/>
    <cellStyle name="Normal 2 2 2 6 5" xfId="6652" xr:uid="{00000000-0005-0000-0000-0000FB150000}"/>
    <cellStyle name="Normal 2 2 2 6 5 2" xfId="18933" xr:uid="{8502AA60-948A-4C08-944C-8D73E5ADBA64}"/>
    <cellStyle name="Normal 2 2 2 6 5 3" xfId="18932" xr:uid="{1D21FB10-1D0E-487A-B30F-A641D3D4677A}"/>
    <cellStyle name="Normal 2 2 2 6 6" xfId="6770" xr:uid="{00000000-0005-0000-0000-0000FC150000}"/>
    <cellStyle name="Normal 2 2 2 6 6 2" xfId="18934" xr:uid="{C8222E6A-EEE8-4486-B244-181EA6837770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7 4" xfId="18935" xr:uid="{344E915F-DDB5-4054-B990-310E5FF5AD78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8 4" xfId="18936" xr:uid="{20C21751-9CFD-480F-BE43-387B77869771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2 2 2" xfId="18939" xr:uid="{D4DDAA38-A9BC-4B2E-B085-58CED774E2C9}"/>
    <cellStyle name="Normal 2 2 3 2 2 2 2" xfId="18940" xr:uid="{032FFD0B-F6D2-48C2-81C3-BAB8A485D258}"/>
    <cellStyle name="Normal 2 2 3 2 2 2 2 2" xfId="18941" xr:uid="{1E0FE7A8-5517-47D9-A6E0-3A96401EEDB1}"/>
    <cellStyle name="Normal 2 2 3 2 2 2 3" xfId="18942" xr:uid="{CE457FEA-AE51-43B0-82B7-49CCCF97A0F7}"/>
    <cellStyle name="Normal 2 2 3 2 2 3" xfId="18943" xr:uid="{CC185842-44C7-4E74-8B23-285621525BDB}"/>
    <cellStyle name="Normal 2 2 3 2 2 3 2" xfId="18944" xr:uid="{BB5B84DE-B506-4493-8D09-86C9F647AA55}"/>
    <cellStyle name="Normal 2 2 3 2 2 3 2 2" xfId="18945" xr:uid="{193AE88D-8712-451F-8656-9C7CC1EB84E5}"/>
    <cellStyle name="Normal 2 2 3 2 2 3 3" xfId="18946" xr:uid="{8827A9C5-6ECB-4013-9474-A15C2C8D5501}"/>
    <cellStyle name="Normal 2 2 3 2 2 4" xfId="18947" xr:uid="{31698E87-F792-486A-BDEE-139F6699B928}"/>
    <cellStyle name="Normal 2 2 3 2 2 4 2" xfId="18948" xr:uid="{3B9D1843-A8FD-4DE5-8CD7-8F2E7D1F23A7}"/>
    <cellStyle name="Normal 2 2 3 2 2 5" xfId="18949" xr:uid="{B75D2C24-5C2A-4993-B2F5-16217F94349E}"/>
    <cellStyle name="Normal 2 2 3 2 2 6" xfId="18938" xr:uid="{69D8943E-C030-4D1A-B056-7543350F4E85}"/>
    <cellStyle name="Normal 2 2 3 2 3" xfId="18950" xr:uid="{E69B6008-EA94-49DA-99C8-4685419B0DAB}"/>
    <cellStyle name="Normal 2 2 3 2 3 2" xfId="18951" xr:uid="{DF68DF10-9E51-41C0-A304-7DDCB9A943AB}"/>
    <cellStyle name="Normal 2 2 3 2 3 2 2" xfId="18952" xr:uid="{042457A4-32F4-4BC8-9A88-A9750AC29F39}"/>
    <cellStyle name="Normal 2 2 3 2 3 3" xfId="18953" xr:uid="{EA996D85-9B85-4483-8A15-B43C7D7C6DFF}"/>
    <cellStyle name="Normal 2 2 3 2 4" xfId="18954" xr:uid="{69FD4751-BE7A-4EA9-9C3E-DBD89D4BCF30}"/>
    <cellStyle name="Normal 2 2 3 2 4 2" xfId="18955" xr:uid="{23A07543-A8B1-4698-B5FA-A5036E70B3F8}"/>
    <cellStyle name="Normal 2 2 3 2 4 2 2" xfId="18956" xr:uid="{C636AAA9-8C26-47E8-82F8-9E4EDA59B23F}"/>
    <cellStyle name="Normal 2 2 3 2 4 3" xfId="18957" xr:uid="{B2305F4C-4608-48CC-A3CA-939D82FA8380}"/>
    <cellStyle name="Normal 2 2 3 2 5" xfId="18958" xr:uid="{C14CF025-8821-449C-BBF6-567CDF473585}"/>
    <cellStyle name="Normal 2 2 3 2 5 2" xfId="18959" xr:uid="{D613FCFF-1218-4347-8561-4EF44E0EDB0C}"/>
    <cellStyle name="Normal 2 2 3 2 6" xfId="18960" xr:uid="{2DEFAAE4-080A-449E-93CC-1F7E1CD36CB1}"/>
    <cellStyle name="Normal 2 2 3 2 7" xfId="18937" xr:uid="{DD3D424D-5CFB-4C33-911F-D958008E1B0A}"/>
    <cellStyle name="Normal 2 2 3 3" xfId="7496" xr:uid="{00000000-0005-0000-0000-000010160000}"/>
    <cellStyle name="Normal 2 2 3 3 2" xfId="13667" xr:uid="{00000000-0005-0000-0000-0000AD0B0000}"/>
    <cellStyle name="Normal 2 2 3 3 3" xfId="18961" xr:uid="{92262316-0759-47A3-B5A9-89F705E90E52}"/>
    <cellStyle name="Normal 2 2 3 4" xfId="18962" xr:uid="{D57E7D4D-3677-4E4D-8174-BD1242DB3426}"/>
    <cellStyle name="Normal 2 2 4" xfId="2689" xr:uid="{00000000-0005-0000-0000-000011160000}"/>
    <cellStyle name="Normal 2 2 4 2" xfId="7497" xr:uid="{00000000-0005-0000-0000-000012160000}"/>
    <cellStyle name="Normal 2 2 4 2 2" xfId="18964" xr:uid="{6155C285-2B72-4EEB-9448-AC5A44B2E05A}"/>
    <cellStyle name="Normal 2 2 4 2 3" xfId="18963" xr:uid="{69D32CD0-433E-4D2C-B69C-A948DA202875}"/>
    <cellStyle name="Normal 2 2 4 3" xfId="13669" xr:uid="{00000000-0005-0000-0000-0000B00B0000}"/>
    <cellStyle name="Normal 2 2 4 3 2" xfId="18966" xr:uid="{3316A0CD-0E2E-418B-BFD1-004C92589350}"/>
    <cellStyle name="Normal 2 2 4 3 2 2" xfId="18967" xr:uid="{D0EFC332-3C62-4E70-BC07-B84D3F37209B}"/>
    <cellStyle name="Normal 2 2 4 3 2 2 2" xfId="18968" xr:uid="{F391EAFC-A47D-4F76-8033-8BF9B02F764E}"/>
    <cellStyle name="Normal 2 2 4 3 2 2 2 2" xfId="18969" xr:uid="{E6ECAA30-6B4D-4727-932F-C588DD1BFA71}"/>
    <cellStyle name="Normal 2 2 4 3 2 2 3" xfId="18970" xr:uid="{F318BC2B-5372-4B30-A25B-E1EB2AE8502F}"/>
    <cellStyle name="Normal 2 2 4 3 2 3" xfId="18971" xr:uid="{87E49FE6-4D66-41A2-BC58-BC0D67C24731}"/>
    <cellStyle name="Normal 2 2 4 3 2 3 2" xfId="18972" xr:uid="{B89012DE-BAF5-408B-8269-DA9B026646C9}"/>
    <cellStyle name="Normal 2 2 4 3 2 3 2 2" xfId="18973" xr:uid="{85927840-FE52-494F-B77E-0EAE2D1B327A}"/>
    <cellStyle name="Normal 2 2 4 3 2 3 3" xfId="18974" xr:uid="{3A7D8D8F-B85C-4CEE-A8EF-BDAABC11F979}"/>
    <cellStyle name="Normal 2 2 4 3 2 4" xfId="18975" xr:uid="{353D5688-0A4D-4237-9780-5BB76721D021}"/>
    <cellStyle name="Normal 2 2 4 3 2 4 2" xfId="18976" xr:uid="{B3FA8F34-F6C1-4FAD-AE0F-35744EC95AAF}"/>
    <cellStyle name="Normal 2 2 4 3 2 5" xfId="18977" xr:uid="{3E1117F4-FB0A-4610-B74D-BC969CD15E07}"/>
    <cellStyle name="Normal 2 2 4 3 3" xfId="18978" xr:uid="{A251472B-3FA3-47DA-8B81-542481E651BB}"/>
    <cellStyle name="Normal 2 2 4 3 3 2" xfId="18979" xr:uid="{757F97BF-675F-4558-B94A-0817B2640797}"/>
    <cellStyle name="Normal 2 2 4 3 3 2 2" xfId="18980" xr:uid="{7E811984-799C-46F9-B986-E6957C38A910}"/>
    <cellStyle name="Normal 2 2 4 3 3 3" xfId="18981" xr:uid="{6C270F29-7071-4ACB-AA9E-53AD7E52EA08}"/>
    <cellStyle name="Normal 2 2 4 3 4" xfId="18982" xr:uid="{31F1B2C9-A48F-480F-B52F-C404A2740583}"/>
    <cellStyle name="Normal 2 2 4 3 4 2" xfId="18983" xr:uid="{2C404CF7-2848-4CAA-9E39-80181D56031D}"/>
    <cellStyle name="Normal 2 2 4 3 4 2 2" xfId="18984" xr:uid="{201D834B-C0CE-48D7-B697-79E33F1F5A7D}"/>
    <cellStyle name="Normal 2 2 4 3 4 3" xfId="18985" xr:uid="{B92937A6-7268-4108-BB4F-AF2F0E68F826}"/>
    <cellStyle name="Normal 2 2 4 3 5" xfId="18986" xr:uid="{EFF2C4C2-3825-45C4-92DC-0A094CD61A1D}"/>
    <cellStyle name="Normal 2 2 4 3 5 2" xfId="18987" xr:uid="{C4444C63-8CC2-4589-ACA6-6A8E88C4FD08}"/>
    <cellStyle name="Normal 2 2 4 3 6" xfId="18988" xr:uid="{D74F99EC-9A22-4A36-9E2A-C9FB17EE4A0F}"/>
    <cellStyle name="Normal 2 2 4 3 7" xfId="18965" xr:uid="{FF88C2E4-129A-4AD8-8856-592BDF582F67}"/>
    <cellStyle name="Normal 2 2 4 4" xfId="18989" xr:uid="{B6A7731B-9A41-43FA-AC24-5E64F71348CC}"/>
    <cellStyle name="Normal 2 2 4 5" xfId="18990" xr:uid="{09136704-A146-4F0F-9DE3-BB0FA3D154B1}"/>
    <cellStyle name="Normal 2 2 4 6" xfId="18991" xr:uid="{D08BC3A1-5B44-48D7-8E19-50C62C875011}"/>
    <cellStyle name="Normal 2 2 5" xfId="2690" xr:uid="{00000000-0005-0000-0000-000013160000}"/>
    <cellStyle name="Normal 2 2 5 2" xfId="7498" xr:uid="{00000000-0005-0000-0000-000014160000}"/>
    <cellStyle name="Normal 2 2 5 2 2" xfId="18993" xr:uid="{15ACC749-0D14-432C-B91F-33007D877021}"/>
    <cellStyle name="Normal 2 2 5 2 2 2" xfId="18994" xr:uid="{1FA64C7B-96D2-4DB6-B5BE-22CA964945D1}"/>
    <cellStyle name="Normal 2 2 5 2 2 2 2" xfId="18995" xr:uid="{90BA19A2-5B1E-482D-95DB-BAE2E33F0021}"/>
    <cellStyle name="Normal 2 2 5 2 2 2 2 2" xfId="18996" xr:uid="{25D13267-7F02-431B-9B7B-7C590C1280AB}"/>
    <cellStyle name="Normal 2 2 5 2 2 2 3" xfId="18997" xr:uid="{D8BB8944-646F-4620-A3B0-FB4DD5720740}"/>
    <cellStyle name="Normal 2 2 5 2 2 3" xfId="18998" xr:uid="{27D743F1-A326-4652-8A25-BBE68156D0BD}"/>
    <cellStyle name="Normal 2 2 5 2 2 3 2" xfId="18999" xr:uid="{2A09C7E9-7F46-4E70-98AF-EFF1323D86D7}"/>
    <cellStyle name="Normal 2 2 5 2 2 3 2 2" xfId="19000" xr:uid="{F04DF017-A904-48C4-8ED1-BCB4CF4F00E7}"/>
    <cellStyle name="Normal 2 2 5 2 2 3 3" xfId="19001" xr:uid="{7B9CB2AC-9CF6-4128-970F-B38242ED950A}"/>
    <cellStyle name="Normal 2 2 5 2 2 4" xfId="19002" xr:uid="{F1617B61-0859-4481-87D1-16E525EE310A}"/>
    <cellStyle name="Normal 2 2 5 2 2 4 2" xfId="19003" xr:uid="{A7F3EADF-B33B-4E77-A4DA-1F90B228C490}"/>
    <cellStyle name="Normal 2 2 5 2 2 5" xfId="19004" xr:uid="{9C3C51CB-AFDE-4A92-8C8C-FC7D217DCF4E}"/>
    <cellStyle name="Normal 2 2 5 2 3" xfId="19005" xr:uid="{DD388026-23B4-4F13-A9B5-15088C0E5DC8}"/>
    <cellStyle name="Normal 2 2 5 2 3 2" xfId="19006" xr:uid="{ACC9D66D-6BFE-499A-80D0-2760D5C1B600}"/>
    <cellStyle name="Normal 2 2 5 2 3 2 2" xfId="19007" xr:uid="{577D5799-15C9-43FA-BF99-1485A0814E43}"/>
    <cellStyle name="Normal 2 2 5 2 3 3" xfId="19008" xr:uid="{2EE83DB2-6014-46C4-8D7E-3489B774277C}"/>
    <cellStyle name="Normal 2 2 5 2 4" xfId="19009" xr:uid="{C9661A62-39CB-4BA9-9449-E5AE1606EE25}"/>
    <cellStyle name="Normal 2 2 5 2 4 2" xfId="19010" xr:uid="{96F6165D-6440-4EC1-B26C-C7036E83399A}"/>
    <cellStyle name="Normal 2 2 5 2 4 2 2" xfId="19011" xr:uid="{05FD7332-8711-4C68-AFA5-1ED32D71D5E3}"/>
    <cellStyle name="Normal 2 2 5 2 4 3" xfId="19012" xr:uid="{163821FA-ACAF-4DCC-9A8B-D83183A10795}"/>
    <cellStyle name="Normal 2 2 5 2 5" xfId="19013" xr:uid="{4C42E0DC-10F7-43BB-98DC-63DE718B86F9}"/>
    <cellStyle name="Normal 2 2 5 2 5 2" xfId="19014" xr:uid="{9B3D256A-ECA7-4C11-ADEF-125EAAB78218}"/>
    <cellStyle name="Normal 2 2 5 2 6" xfId="19015" xr:uid="{5BFBECAA-91B1-44F6-A57E-9D3607EB3010}"/>
    <cellStyle name="Normal 2 2 5 2 7" xfId="18992" xr:uid="{F39341C0-D684-47C5-BC7F-05F5720CAFC9}"/>
    <cellStyle name="Normal 2 2 5 3" xfId="19016" xr:uid="{E1462123-7F6E-44DA-994A-28F4461D689E}"/>
    <cellStyle name="Normal 2 2 5 3 2" xfId="19017" xr:uid="{8345250B-E222-47B9-8AAE-356E0E33242F}"/>
    <cellStyle name="Normal 2 2 5 3 2 2" xfId="19018" xr:uid="{317062CA-3468-4F3A-8B23-94DC476FCA4B}"/>
    <cellStyle name="Normal 2 2 5 3 2 2 2" xfId="19019" xr:uid="{5711A1FD-8EBC-46E4-8E08-E3DB4B300FCC}"/>
    <cellStyle name="Normal 2 2 5 3 2 2 2 2" xfId="19020" xr:uid="{5F9957E8-C5FD-4342-952B-3EB891C5E3C1}"/>
    <cellStyle name="Normal 2 2 5 3 2 2 3" xfId="19021" xr:uid="{6299A276-6B53-4DD6-B5D4-E40D2E72BDDB}"/>
    <cellStyle name="Normal 2 2 5 3 2 3" xfId="19022" xr:uid="{6F8CB4D5-7860-4212-89C6-FBE6C95DD784}"/>
    <cellStyle name="Normal 2 2 5 3 2 3 2" xfId="19023" xr:uid="{A4F895F1-7153-4E98-9361-C03E3840E354}"/>
    <cellStyle name="Normal 2 2 5 3 2 3 2 2" xfId="19024" xr:uid="{A950E23E-4C39-481B-BF06-7B4178887A18}"/>
    <cellStyle name="Normal 2 2 5 3 2 3 3" xfId="19025" xr:uid="{3D9050B7-65EA-40C2-9B57-2B13A39733FB}"/>
    <cellStyle name="Normal 2 2 5 3 2 4" xfId="19026" xr:uid="{8E83BC19-EE1B-47C3-AD59-B4AC5A135B83}"/>
    <cellStyle name="Normal 2 2 5 3 2 4 2" xfId="19027" xr:uid="{86211348-B28F-406B-8658-8C8A693ED1C4}"/>
    <cellStyle name="Normal 2 2 5 3 2 5" xfId="19028" xr:uid="{84B1E094-2DE9-4F3B-997B-08BAD02FF7B4}"/>
    <cellStyle name="Normal 2 2 5 3 3" xfId="19029" xr:uid="{804F9702-5284-4C13-BF58-BFBFF5D25064}"/>
    <cellStyle name="Normal 2 2 5 3 3 2" xfId="19030" xr:uid="{EF0AD323-15EC-49A3-B9DD-917AA4B11510}"/>
    <cellStyle name="Normal 2 2 5 3 3 2 2" xfId="19031" xr:uid="{9F398843-E8BD-4C9B-AE3C-6D8987A004A7}"/>
    <cellStyle name="Normal 2 2 5 3 3 3" xfId="19032" xr:uid="{EEECF462-3079-42DB-B5CF-EC62FE7DC208}"/>
    <cellStyle name="Normal 2 2 5 3 4" xfId="19033" xr:uid="{9D127840-7BBB-49E9-837E-75D130C7E3EF}"/>
    <cellStyle name="Normal 2 2 5 3 4 2" xfId="19034" xr:uid="{D7CA0B57-2439-4C9D-BD14-5717851C7E6E}"/>
    <cellStyle name="Normal 2 2 5 3 4 2 2" xfId="19035" xr:uid="{95457E77-E1D6-4143-A51D-7651ED6FF4AC}"/>
    <cellStyle name="Normal 2 2 5 3 4 3" xfId="19036" xr:uid="{7314FBF3-CEA9-4AFF-B142-2B42C8EED634}"/>
    <cellStyle name="Normal 2 2 5 3 5" xfId="19037" xr:uid="{55991325-593E-4C27-ADAD-C658042F55E7}"/>
    <cellStyle name="Normal 2 2 5 3 5 2" xfId="19038" xr:uid="{444B7B0F-8ECD-478E-A8AA-85589971EBDF}"/>
    <cellStyle name="Normal 2 2 5 3 6" xfId="19039" xr:uid="{1B5B484D-7C2A-48A8-8C04-94792C735F27}"/>
    <cellStyle name="Normal 2 2 5 4" xfId="19040" xr:uid="{9E4F7808-562B-450A-BF99-3C822E079312}"/>
    <cellStyle name="Normal 2 2 5 5" xfId="19041" xr:uid="{57DB09F7-B836-46D3-BA66-A7706FA0B67C}"/>
    <cellStyle name="Normal 2 2 5 6" xfId="19042" xr:uid="{4F8C4B57-1169-4D91-BA0E-2C7860367F4B}"/>
    <cellStyle name="Normal 2 2 6" xfId="2691" xr:uid="{00000000-0005-0000-0000-000015160000}"/>
    <cellStyle name="Normal 2 2 6 2" xfId="7499" xr:uid="{00000000-0005-0000-0000-000016160000}"/>
    <cellStyle name="Normal 2 2 6 2 2" xfId="19044" xr:uid="{02868AFA-5B9D-4DFE-91AD-5266D0E7E25E}"/>
    <cellStyle name="Normal 2 2 6 2 2 2" xfId="19045" xr:uid="{04ED38C2-2E6A-4914-AB89-754DFDC35D3A}"/>
    <cellStyle name="Normal 2 2 6 2 2 2 2" xfId="19046" xr:uid="{CA37F69B-E3F4-415E-A833-E981882F0716}"/>
    <cellStyle name="Normal 2 2 6 2 2 2 2 2" xfId="19047" xr:uid="{4666B66E-4769-40B1-B309-000D8F268441}"/>
    <cellStyle name="Normal 2 2 6 2 2 2 3" xfId="19048" xr:uid="{830F0439-A5EE-4087-8565-FFD9573542B3}"/>
    <cellStyle name="Normal 2 2 6 2 2 3" xfId="19049" xr:uid="{0DF5FA8E-4521-403E-8A07-6C2BA9C80419}"/>
    <cellStyle name="Normal 2 2 6 2 2 3 2" xfId="19050" xr:uid="{18982E91-C701-41EF-9DD6-DFEB08584AB4}"/>
    <cellStyle name="Normal 2 2 6 2 2 3 2 2" xfId="19051" xr:uid="{DFCAB0BA-CBED-46DA-9796-4E67C7E6DF5B}"/>
    <cellStyle name="Normal 2 2 6 2 2 3 3" xfId="19052" xr:uid="{A1B6AA19-0EDD-4A4D-BFFD-EA3DDC2FFBC6}"/>
    <cellStyle name="Normal 2 2 6 2 2 4" xfId="19053" xr:uid="{67C7E1C9-8EA5-4D92-BA57-75906C46C8E2}"/>
    <cellStyle name="Normal 2 2 6 2 2 4 2" xfId="19054" xr:uid="{E44B7E11-7DA6-4611-B21B-E55BB8A10D61}"/>
    <cellStyle name="Normal 2 2 6 2 2 5" xfId="19055" xr:uid="{3F790DD9-76C0-44F3-99B9-8CADF29A01E6}"/>
    <cellStyle name="Normal 2 2 6 2 3" xfId="19056" xr:uid="{C8CE62FB-CE49-4FC2-8611-D4E5C68F1D38}"/>
    <cellStyle name="Normal 2 2 6 2 3 2" xfId="19057" xr:uid="{AB2BFD6D-6A31-4A68-AD9B-1EC10F3288DC}"/>
    <cellStyle name="Normal 2 2 6 2 3 2 2" xfId="19058" xr:uid="{296E3853-7B7C-484A-AA18-805407BB9928}"/>
    <cellStyle name="Normal 2 2 6 2 3 3" xfId="19059" xr:uid="{C7719E01-5A0D-4E8D-80D2-F596832AB5C0}"/>
    <cellStyle name="Normal 2 2 6 2 4" xfId="19060" xr:uid="{65D655AD-6F2D-4EF1-AF85-42AE9E00F75B}"/>
    <cellStyle name="Normal 2 2 6 2 4 2" xfId="19061" xr:uid="{BAF26C66-D8AE-47B9-AD9D-726FF9D6A1FF}"/>
    <cellStyle name="Normal 2 2 6 2 4 2 2" xfId="19062" xr:uid="{CC4D2E26-DC6F-4DB3-A6F9-F0D139C1B801}"/>
    <cellStyle name="Normal 2 2 6 2 4 3" xfId="19063" xr:uid="{81516FB4-71C3-4B6F-8F61-645D21EB0A0F}"/>
    <cellStyle name="Normal 2 2 6 2 5" xfId="19064" xr:uid="{C322471B-46E5-4ECA-AA52-A1E3F23788DE}"/>
    <cellStyle name="Normal 2 2 6 2 5 2" xfId="19065" xr:uid="{E14E4BC4-2E51-458D-BA35-E1B8B5FB81B8}"/>
    <cellStyle name="Normal 2 2 6 2 6" xfId="19066" xr:uid="{C34D14A9-3113-4953-9745-ADA4C7B01713}"/>
    <cellStyle name="Normal 2 2 6 2 7" xfId="19043" xr:uid="{636197C4-4F31-4E33-8776-26BFF1312F41}"/>
    <cellStyle name="Normal 2 2 6 3" xfId="19067" xr:uid="{EA068408-0448-44CD-A160-3AA985F340BF}"/>
    <cellStyle name="Normal 2 2 6 4" xfId="19068" xr:uid="{A9154ECD-0A6B-45AE-A739-EA28EE3FC856}"/>
    <cellStyle name="Normal 2 2 6 5" xfId="19069" xr:uid="{7048C8C1-DC68-4B8B-A0C2-81EB9E326287}"/>
    <cellStyle name="Normal 2 2 7" xfId="2692" xr:uid="{00000000-0005-0000-0000-000017160000}"/>
    <cellStyle name="Normal 2 2 7 2" xfId="7500" xr:uid="{00000000-0005-0000-0000-000018160000}"/>
    <cellStyle name="Normal 2 2 7 2 2" xfId="19071" xr:uid="{E2D538F9-EBCB-4A73-86AC-A7F566AA1DB3}"/>
    <cellStyle name="Normal 2 2 7 2 2 2" xfId="19072" xr:uid="{2514B8E0-A214-41C6-B93A-E7DF4A565DAE}"/>
    <cellStyle name="Normal 2 2 7 2 2 2 2" xfId="19073" xr:uid="{6E70C5EC-844A-45DE-91D6-7D68F2BF991F}"/>
    <cellStyle name="Normal 2 2 7 2 2 2 2 2" xfId="19074" xr:uid="{B4116D53-AC27-4870-96EF-3DD5D8E757EA}"/>
    <cellStyle name="Normal 2 2 7 2 2 2 3" xfId="19075" xr:uid="{08F0D3EE-284F-4F7A-B33E-62C26F5D60D8}"/>
    <cellStyle name="Normal 2 2 7 2 2 3" xfId="19076" xr:uid="{06FB0C09-5F55-4593-8FF3-3A453A4CA554}"/>
    <cellStyle name="Normal 2 2 7 2 2 3 2" xfId="19077" xr:uid="{B1978C6E-2E94-4045-8531-6E4C376617AB}"/>
    <cellStyle name="Normal 2 2 7 2 2 3 2 2" xfId="19078" xr:uid="{ACAC66D3-C4B4-4D5A-9D77-5BAFB2B080B5}"/>
    <cellStyle name="Normal 2 2 7 2 2 3 3" xfId="19079" xr:uid="{CF77744D-785F-4AD1-9FFC-5AD88ADA4177}"/>
    <cellStyle name="Normal 2 2 7 2 2 4" xfId="19080" xr:uid="{AC3FB0A8-2EC7-4770-95C0-186A008FCD11}"/>
    <cellStyle name="Normal 2 2 7 2 2 4 2" xfId="19081" xr:uid="{5D54E401-A767-4EDD-B577-ED35C96A8445}"/>
    <cellStyle name="Normal 2 2 7 2 2 5" xfId="19082" xr:uid="{CEF6EE42-0217-45DD-8B25-DB49091742D2}"/>
    <cellStyle name="Normal 2 2 7 2 3" xfId="19083" xr:uid="{4EDB4B74-A0F2-44F4-B071-00600FB0C13F}"/>
    <cellStyle name="Normal 2 2 7 2 3 2" xfId="19084" xr:uid="{18450618-0A2A-471D-9D04-5EFE87A3180F}"/>
    <cellStyle name="Normal 2 2 7 2 3 2 2" xfId="19085" xr:uid="{BDDCB976-9A16-47EB-8E1B-260EB22C50E3}"/>
    <cellStyle name="Normal 2 2 7 2 3 3" xfId="19086" xr:uid="{B262CC43-2C8D-496B-B596-081270B4183C}"/>
    <cellStyle name="Normal 2 2 7 2 4" xfId="19087" xr:uid="{B1A1A62E-FED4-499E-BC6A-FE807361E673}"/>
    <cellStyle name="Normal 2 2 7 2 4 2" xfId="19088" xr:uid="{C779F8B5-B51D-4BDF-863C-EE8F56D1ECE1}"/>
    <cellStyle name="Normal 2 2 7 2 4 2 2" xfId="19089" xr:uid="{ED2A99AC-333D-4407-A823-8C93AEE425AA}"/>
    <cellStyle name="Normal 2 2 7 2 4 3" xfId="19090" xr:uid="{6E7DFD73-58C1-42B1-8DE3-44E07486E5A3}"/>
    <cellStyle name="Normal 2 2 7 2 5" xfId="19091" xr:uid="{3B187554-DA0D-466F-93C1-58BEDB7C2F0F}"/>
    <cellStyle name="Normal 2 2 7 2 5 2" xfId="19092" xr:uid="{52D05591-FEE9-4D59-A2BD-5DB75CE816B6}"/>
    <cellStyle name="Normal 2 2 7 2 6" xfId="19093" xr:uid="{77966385-FD67-4A41-B089-6B376A55D7B7}"/>
    <cellStyle name="Normal 2 2 7 2 7" xfId="19070" xr:uid="{2A90A72F-60CF-4A1C-AE9E-5FEC8119DC80}"/>
    <cellStyle name="Normal 2 2 7 3" xfId="19094" xr:uid="{5DBC4C5C-D9EA-423E-BBBC-967919C3230C}"/>
    <cellStyle name="Normal 2 2 7 3 2" xfId="19095" xr:uid="{4FF750A2-3407-4EB5-8F43-82F4AA6DE65B}"/>
    <cellStyle name="Normal 2 2 7 3 2 2" xfId="19096" xr:uid="{EED97655-9C3E-4F8D-8F6F-15D3D7F5F122}"/>
    <cellStyle name="Normal 2 2 7 3 2 2 2" xfId="19097" xr:uid="{E04E0CA1-67FB-4431-A55B-4E73A56B6509}"/>
    <cellStyle name="Normal 2 2 7 3 2 3" xfId="19098" xr:uid="{E37F2DA0-D9DD-4CDC-B889-F12094E1CEC1}"/>
    <cellStyle name="Normal 2 2 7 3 3" xfId="19099" xr:uid="{74297527-2F22-4E5D-AB3B-91B45B182CA1}"/>
    <cellStyle name="Normal 2 2 7 3 3 2" xfId="19100" xr:uid="{D3ECCCD6-7C6D-41AF-99AF-A6148873AD85}"/>
    <cellStyle name="Normal 2 2 7 3 3 2 2" xfId="19101" xr:uid="{5890157A-8828-4F89-A93B-8EF19FA8040E}"/>
    <cellStyle name="Normal 2 2 7 3 3 3" xfId="19102" xr:uid="{8061FFBF-53A4-4336-ABF4-C721DCC8747D}"/>
    <cellStyle name="Normal 2 2 7 3 4" xfId="19103" xr:uid="{5340A759-1D32-457F-B9CF-E751B79F7774}"/>
    <cellStyle name="Normal 2 2 7 3 4 2" xfId="19104" xr:uid="{ACE982A5-A4EF-43FC-B691-F4C91EDAB2CE}"/>
    <cellStyle name="Normal 2 2 7 3 5" xfId="19105" xr:uid="{1C58F23D-8DE8-4EB9-AB31-469C1D132BBE}"/>
    <cellStyle name="Normal 2 2 7 4" xfId="19106" xr:uid="{942EDCEB-3C81-4000-A687-3ADF80A77CFE}"/>
    <cellStyle name="Normal 2 2 7 4 2" xfId="19107" xr:uid="{90FD9014-05B4-4CAB-BD3A-2CC1758A8103}"/>
    <cellStyle name="Normal 2 2 7 4 2 2" xfId="19108" xr:uid="{0D54B169-CF3A-4837-897B-875F5B071D6D}"/>
    <cellStyle name="Normal 2 2 7 4 2 2 2" xfId="19109" xr:uid="{F7E28C71-1700-491D-8B6C-4F88B5FE6F14}"/>
    <cellStyle name="Normal 2 2 7 4 2 3" xfId="19110" xr:uid="{7B14AA59-21C3-4E1D-956A-A0AFC6571DD8}"/>
    <cellStyle name="Normal 2 2 7 4 3" xfId="19111" xr:uid="{5C94B51D-9C33-4A6E-B81B-23F20D5D7B7D}"/>
    <cellStyle name="Normal 2 2 7 4 3 2" xfId="19112" xr:uid="{455B0F64-D460-4F0F-96F3-43408C6F96B0}"/>
    <cellStyle name="Normal 2 2 7 4 4" xfId="19113" xr:uid="{2028DFAB-75C2-43F5-A73A-06EDDD8D42B2}"/>
    <cellStyle name="Normal 2 2 7 5" xfId="19114" xr:uid="{720C0700-6877-4FF5-89C5-E0D9896E5C25}"/>
    <cellStyle name="Normal 2 2 7 6" xfId="19115" xr:uid="{0FC9B85D-8FA1-4BD8-B92F-6E252D7E99F5}"/>
    <cellStyle name="Normal 2 2 7 6 2" xfId="19116" xr:uid="{5AEE14EA-EF96-469C-A848-750707C14057}"/>
    <cellStyle name="Normal 2 2 7 7" xfId="19117" xr:uid="{2816890C-C3A1-431F-B592-EDF78EC51396}"/>
    <cellStyle name="Normal 2 2 8" xfId="2693" xr:uid="{00000000-0005-0000-0000-000019160000}"/>
    <cellStyle name="Normal 2 2 8 2" xfId="7501" xr:uid="{00000000-0005-0000-0000-00001A160000}"/>
    <cellStyle name="Normal 2 2 8 2 2" xfId="19119" xr:uid="{F9EFF3D2-6A7D-409E-B8E7-D6AF1709A29B}"/>
    <cellStyle name="Normal 2 2 8 2 2 2" xfId="19120" xr:uid="{76F576F3-482F-4B3B-999A-1772516787D1}"/>
    <cellStyle name="Normal 2 2 8 2 2 2 2" xfId="19121" xr:uid="{FCFC7A0A-E31D-47A1-81F7-618D5182D83A}"/>
    <cellStyle name="Normal 2 2 8 2 2 2 2 2" xfId="19122" xr:uid="{E9C7914E-6930-427B-A4B2-524D27ADFBD7}"/>
    <cellStyle name="Normal 2 2 8 2 2 2 3" xfId="19123" xr:uid="{C05CD662-441D-401B-A042-4332B10A96D8}"/>
    <cellStyle name="Normal 2 2 8 2 2 3" xfId="19124" xr:uid="{D3301961-7F32-4C88-B2F7-6D1CE784FA95}"/>
    <cellStyle name="Normal 2 2 8 2 2 3 2" xfId="19125" xr:uid="{0BE28C8C-EB16-4C74-93B8-23173BDDE120}"/>
    <cellStyle name="Normal 2 2 8 2 2 3 2 2" xfId="19126" xr:uid="{80091470-4124-4655-A1BB-5746013D0402}"/>
    <cellStyle name="Normal 2 2 8 2 2 3 3" xfId="19127" xr:uid="{BBC0FD39-B6F4-43D5-9789-825B68FC1321}"/>
    <cellStyle name="Normal 2 2 8 2 2 4" xfId="19128" xr:uid="{F23E95C4-AC91-4814-8E65-DE11B7C8AAFD}"/>
    <cellStyle name="Normal 2 2 8 2 2 4 2" xfId="19129" xr:uid="{3701F340-A74D-44DA-9291-F4FA78E0E32C}"/>
    <cellStyle name="Normal 2 2 8 2 2 5" xfId="19130" xr:uid="{CE347FE8-1B24-4A31-97BD-B086D9A78FA0}"/>
    <cellStyle name="Normal 2 2 8 2 3" xfId="19131" xr:uid="{0204147D-DB32-49BA-BBD0-D0823AF9DE85}"/>
    <cellStyle name="Normal 2 2 8 2 3 2" xfId="19132" xr:uid="{F06B56C1-AFEB-4C86-8993-F91CD14DE98B}"/>
    <cellStyle name="Normal 2 2 8 2 3 2 2" xfId="19133" xr:uid="{37268B9F-9BD8-4F8A-8065-827B5D64A1DB}"/>
    <cellStyle name="Normal 2 2 8 2 3 3" xfId="19134" xr:uid="{CD0777BC-91FE-40BB-9A01-D158AEF338F6}"/>
    <cellStyle name="Normal 2 2 8 2 4" xfId="19135" xr:uid="{12643277-59FD-49C4-BC8B-26A1792A8EF1}"/>
    <cellStyle name="Normal 2 2 8 2 4 2" xfId="19136" xr:uid="{7C848EBD-9A9C-43C1-BBED-FE603DB59363}"/>
    <cellStyle name="Normal 2 2 8 2 4 2 2" xfId="19137" xr:uid="{839280B8-D587-4A5A-A56A-C39EF40B49A9}"/>
    <cellStyle name="Normal 2 2 8 2 4 3" xfId="19138" xr:uid="{DE07FA1C-72DF-44B7-B615-088BA07F4452}"/>
    <cellStyle name="Normal 2 2 8 2 5" xfId="19139" xr:uid="{E1C5E877-FA38-46CD-9795-3DD57598CD83}"/>
    <cellStyle name="Normal 2 2 8 2 5 2" xfId="19140" xr:uid="{F1F55B5D-5D6F-4726-A4AF-3E8019BAFAC7}"/>
    <cellStyle name="Normal 2 2 8 2 6" xfId="19141" xr:uid="{1339C058-BD95-4604-96D0-D3F48D71895C}"/>
    <cellStyle name="Normal 2 2 8 2 7" xfId="19118" xr:uid="{88BAE578-CA56-4F81-BDFC-402B151F8030}"/>
    <cellStyle name="Normal 2 2 8 3" xfId="19142" xr:uid="{F02DBE51-3A9B-4A0D-B672-707BDF7BA7CC}"/>
    <cellStyle name="Normal 2 2 8 4" xfId="19143" xr:uid="{21C7B374-CC20-4294-A37B-955D9F720B68}"/>
    <cellStyle name="Normal 2 2 9" xfId="2694" xr:uid="{00000000-0005-0000-0000-00001B160000}"/>
    <cellStyle name="Normal 2 2 9 2" xfId="7502" xr:uid="{00000000-0005-0000-0000-00001C160000}"/>
    <cellStyle name="Normal 2 2 9 2 2" xfId="19145" xr:uid="{309CE672-AB19-4CD9-86C8-F17E385C7A78}"/>
    <cellStyle name="Normal 2 2 9 2 2 2" xfId="19146" xr:uid="{49280BF9-2B3D-4F91-85B5-717668F2CCD5}"/>
    <cellStyle name="Normal 2 2 9 2 2 2 2" xfId="19147" xr:uid="{4A6DC51A-07B8-45FC-BD2B-0B6BEFD2848B}"/>
    <cellStyle name="Normal 2 2 9 2 2 3" xfId="19148" xr:uid="{9746C6A0-D5EF-44F6-8E69-295AB2FD4619}"/>
    <cellStyle name="Normal 2 2 9 2 3" xfId="19149" xr:uid="{8EF3632E-D522-488E-814E-BC5D5B248AE9}"/>
    <cellStyle name="Normal 2 2 9 2 3 2" xfId="19150" xr:uid="{52D4AFE6-5187-4357-889D-009ABC8845CA}"/>
    <cellStyle name="Normal 2 2 9 2 3 2 2" xfId="19151" xr:uid="{3E784066-E335-45DB-8747-2435C4324236}"/>
    <cellStyle name="Normal 2 2 9 2 3 3" xfId="19152" xr:uid="{D1E223B1-30AA-4465-AABC-DEE5291CF1DC}"/>
    <cellStyle name="Normal 2 2 9 2 4" xfId="19153" xr:uid="{6EA062D2-A34D-4C0D-A036-97E7635086E5}"/>
    <cellStyle name="Normal 2 2 9 2 4 2" xfId="19154" xr:uid="{46D765ED-B558-4B6C-85C9-E07AF5155712}"/>
    <cellStyle name="Normal 2 2 9 2 5" xfId="19155" xr:uid="{E90AE778-86E4-478E-BFA6-13CF77157084}"/>
    <cellStyle name="Normal 2 2 9 2 6" xfId="19144" xr:uid="{7F0B4F81-F841-41D5-A4C7-B8C4FE41FB5D}"/>
    <cellStyle name="Normal 2 2 9 3" xfId="19156" xr:uid="{CFC4274C-2D20-4A73-AC1B-83EDDF6D74C3}"/>
    <cellStyle name="Normal 2 2 9 3 2" xfId="19157" xr:uid="{680C6039-AEAD-49B7-ACE7-F48BE9F3FB6D}"/>
    <cellStyle name="Normal 2 2 9 3 2 2" xfId="19158" xr:uid="{07C95A6D-3957-407B-9D2A-61061B1D4A17}"/>
    <cellStyle name="Normal 2 2 9 3 2 2 2" xfId="19159" xr:uid="{8ECBED8A-7386-494E-A338-1C28EC1B8CD6}"/>
    <cellStyle name="Normal 2 2 9 3 2 3" xfId="19160" xr:uid="{16D26BE5-A7BC-4B37-9518-3FA73797B54A}"/>
    <cellStyle name="Normal 2 2 9 3 3" xfId="19161" xr:uid="{95B45567-C199-4E80-9448-194D09086369}"/>
    <cellStyle name="Normal 2 2 9 3 3 2" xfId="19162" xr:uid="{C4411F53-2BD6-4464-ABF0-495524391424}"/>
    <cellStyle name="Normal 2 2 9 3 4" xfId="19163" xr:uid="{C62EF228-3D79-40EB-A965-59B37159F248}"/>
    <cellStyle name="Normal 2 2 9 4" xfId="19164" xr:uid="{AC157E24-0390-4D4C-8C90-055397A97713}"/>
    <cellStyle name="Normal 2 2 9 5" xfId="19165" xr:uid="{10B7AFF9-380F-4435-B8AE-0470B972EBE6}"/>
    <cellStyle name="Normal 2 2 9 5 2" xfId="19166" xr:uid="{93342B2C-F632-435A-A8B4-046288A00650}"/>
    <cellStyle name="Normal 2 2 9 6" xfId="19167" xr:uid="{667A6FB0-CAB1-4C62-BD5F-3496B60F5A2C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0 2" xfId="19169" xr:uid="{42BC9078-8209-4ED7-8EC8-909883006E0A}"/>
    <cellStyle name="Normal 2 3 10 2 2" xfId="19170" xr:uid="{47BD1187-C31E-44A3-BEC7-CDFD1E00C43E}"/>
    <cellStyle name="Normal 2 3 10 2 2 2" xfId="19171" xr:uid="{8D3B4A94-1608-41A1-B5C2-BDF159AACFE3}"/>
    <cellStyle name="Normal 2 3 10 2 2 2 2" xfId="19172" xr:uid="{8382334C-5555-4907-BB8D-74F928CBE751}"/>
    <cellStyle name="Normal 2 3 10 2 2 3" xfId="19173" xr:uid="{45DABBAE-8120-4C82-8DBB-3123E5168CD7}"/>
    <cellStyle name="Normal 2 3 10 2 3" xfId="19174" xr:uid="{8537727A-75B1-4DF3-8CF5-3F32BE8C93EB}"/>
    <cellStyle name="Normal 2 3 10 2 3 2" xfId="19175" xr:uid="{A4899095-F3A9-48B1-B607-DA44BAFA2DF9}"/>
    <cellStyle name="Normal 2 3 10 2 3 2 2" xfId="19176" xr:uid="{6F8C0D8D-113F-42BC-875F-E18C5E2EEFF4}"/>
    <cellStyle name="Normal 2 3 10 2 3 3" xfId="19177" xr:uid="{639460B0-0C1B-422E-814F-692FF1B50DFB}"/>
    <cellStyle name="Normal 2 3 10 2 4" xfId="19178" xr:uid="{FF523FB6-D0E6-415A-9FF1-5FCE433A2B36}"/>
    <cellStyle name="Normal 2 3 10 2 4 2" xfId="19179" xr:uid="{5007E41A-AEDA-41BB-8B45-BF5258B14C5E}"/>
    <cellStyle name="Normal 2 3 10 2 5" xfId="19180" xr:uid="{895484F1-7123-4491-AF31-EB718BA99DBA}"/>
    <cellStyle name="Normal 2 3 10 3" xfId="19181" xr:uid="{2CC999B3-48A9-4C39-BCBE-E52C239FC19A}"/>
    <cellStyle name="Normal 2 3 10 3 2" xfId="19182" xr:uid="{59E38F6C-066D-493A-8267-A4014CCBECBA}"/>
    <cellStyle name="Normal 2 3 10 3 2 2" xfId="19183" xr:uid="{201B92E0-98EB-444D-8B82-9B626D861831}"/>
    <cellStyle name="Normal 2 3 10 3 2 2 2" xfId="19184" xr:uid="{80E03DF2-5119-4125-A271-70AE167E0CAC}"/>
    <cellStyle name="Normal 2 3 10 3 2 3" xfId="19185" xr:uid="{4CD9EBB3-F622-4FDA-9B74-BC025873A3F3}"/>
    <cellStyle name="Normal 2 3 10 3 3" xfId="19186" xr:uid="{8D142924-6971-46B9-BBB5-1D93B16DB1E9}"/>
    <cellStyle name="Normal 2 3 10 3 3 2" xfId="19187" xr:uid="{FC218B4F-D673-4199-9345-D2A2B5FE2BE9}"/>
    <cellStyle name="Normal 2 3 10 3 4" xfId="19188" xr:uid="{FCA7F5BC-CC66-4BB5-A5F6-2C24B227CBC5}"/>
    <cellStyle name="Normal 2 3 10 4" xfId="19189" xr:uid="{1E3C6A71-2FB5-459D-9983-FDAE26DA7204}"/>
    <cellStyle name="Normal 2 3 10 5" xfId="19190" xr:uid="{190D6EE9-50F3-4906-90B5-E5ED22AAE9BF}"/>
    <cellStyle name="Normal 2 3 10 5 2" xfId="19191" xr:uid="{502CE2D1-BBFA-4E94-9787-7291AAC49C49}"/>
    <cellStyle name="Normal 2 3 10 6" xfId="19192" xr:uid="{6E02E472-9973-45A0-9C7B-456A292B3BEF}"/>
    <cellStyle name="Normal 2 3 10 7" xfId="19168" xr:uid="{9B88515D-57E2-413B-AAED-265D93A07945}"/>
    <cellStyle name="Normal 2 3 11" xfId="7504" xr:uid="{00000000-0005-0000-0000-00002B160000}"/>
    <cellStyle name="Normal 2 3 11 2" xfId="19194" xr:uid="{DD848455-A04E-4C10-95DA-2AFBBB63E012}"/>
    <cellStyle name="Normal 2 3 11 2 2" xfId="19195" xr:uid="{2B0FC196-0303-4BEE-A531-C3B9D1F95FD2}"/>
    <cellStyle name="Normal 2 3 11 2 2 2" xfId="19196" xr:uid="{5FAA545E-2F4D-4464-8150-747CBDDC0413}"/>
    <cellStyle name="Normal 2 3 11 2 2 2 2" xfId="19197" xr:uid="{F9D692AC-1920-4EC2-B31F-D682BE569295}"/>
    <cellStyle name="Normal 2 3 11 2 2 3" xfId="19198" xr:uid="{A01AF172-0D5F-4E5D-BB03-D27A788F1D23}"/>
    <cellStyle name="Normal 2 3 11 2 3" xfId="19199" xr:uid="{A545E149-1D8B-46F4-A048-DD29BFE7244E}"/>
    <cellStyle name="Normal 2 3 11 2 3 2" xfId="19200" xr:uid="{B98D9B08-2EA3-43F6-AD9C-59D48DA19835}"/>
    <cellStyle name="Normal 2 3 11 2 3 2 2" xfId="19201" xr:uid="{7E4A993C-0AB0-45E4-9C7B-EF14FD447B2B}"/>
    <cellStyle name="Normal 2 3 11 2 3 3" xfId="19202" xr:uid="{85F8C9B2-067C-4492-BBCB-552C4D23C1A9}"/>
    <cellStyle name="Normal 2 3 11 2 4" xfId="19203" xr:uid="{FFF2EE2F-B08E-4CB3-B0B2-1475F98E9BC3}"/>
    <cellStyle name="Normal 2 3 11 2 4 2" xfId="19204" xr:uid="{3B76538D-5E52-4A46-B8C4-73145CDC3EA0}"/>
    <cellStyle name="Normal 2 3 11 2 5" xfId="19205" xr:uid="{81B94825-6606-4CAA-9130-9D1D92C93797}"/>
    <cellStyle name="Normal 2 3 11 3" xfId="19206" xr:uid="{E3B98416-3A3E-45EF-AD5F-6DC0ED03B482}"/>
    <cellStyle name="Normal 2 3 11 3 2" xfId="19207" xr:uid="{7E3FBA7F-8F95-429C-890E-5D41E1BE7875}"/>
    <cellStyle name="Normal 2 3 11 3 2 2" xfId="19208" xr:uid="{78D44157-4757-49F0-9061-9E97ABF6A8BF}"/>
    <cellStyle name="Normal 2 3 11 3 2 2 2" xfId="19209" xr:uid="{28444E11-47F0-4EFD-8A9F-14C65B825F1A}"/>
    <cellStyle name="Normal 2 3 11 3 2 3" xfId="19210" xr:uid="{648389C3-14C9-4CB6-8CF7-52BE13455D6C}"/>
    <cellStyle name="Normal 2 3 11 3 3" xfId="19211" xr:uid="{D66BE5DA-A206-49FB-B598-6B4E847755A5}"/>
    <cellStyle name="Normal 2 3 11 3 3 2" xfId="19212" xr:uid="{E9120550-8130-49CB-980E-562A70CF3D65}"/>
    <cellStyle name="Normal 2 3 11 3 4" xfId="19213" xr:uid="{0ADC5953-5648-4064-9FF1-635D4F6D9A42}"/>
    <cellStyle name="Normal 2 3 11 4" xfId="19214" xr:uid="{22621580-D75F-4561-8783-C7020990E7FD}"/>
    <cellStyle name="Normal 2 3 11 5" xfId="19215" xr:uid="{1F72AAB5-A19F-41E4-9E7B-A902F9F77AFB}"/>
    <cellStyle name="Normal 2 3 11 5 2" xfId="19216" xr:uid="{240966C0-A83F-4D15-9725-8830CFBBDE14}"/>
    <cellStyle name="Normal 2 3 11 6" xfId="19217" xr:uid="{20438103-1383-4090-97D7-A4DFCC4A5F8C}"/>
    <cellStyle name="Normal 2 3 11 7" xfId="19193" xr:uid="{6D5279EC-690E-49C0-BA53-BC46D27F2CF3}"/>
    <cellStyle name="Normal 2 3 12" xfId="7505" xr:uid="{00000000-0005-0000-0000-00002C160000}"/>
    <cellStyle name="Normal 2 3 12 2" xfId="19219" xr:uid="{2F84754D-F7EA-469F-A980-D625D7EFB495}"/>
    <cellStyle name="Normal 2 3 12 2 2" xfId="19220" xr:uid="{DB63F0F2-BDE3-445E-8B9F-03C498BFFA6F}"/>
    <cellStyle name="Normal 2 3 12 2 2 2" xfId="19221" xr:uid="{32B3EED0-0070-47BD-9DF0-111A23832F66}"/>
    <cellStyle name="Normal 2 3 12 2 2 2 2" xfId="19222" xr:uid="{8006B45B-3385-450F-9370-F976C7DAB479}"/>
    <cellStyle name="Normal 2 3 12 2 2 3" xfId="19223" xr:uid="{35083266-80EA-4455-8BF9-837BC8856FAD}"/>
    <cellStyle name="Normal 2 3 12 2 3" xfId="19224" xr:uid="{26EA27CE-BA36-4978-9323-A5E21A74983B}"/>
    <cellStyle name="Normal 2 3 12 2 3 2" xfId="19225" xr:uid="{3C33C8EC-BAB1-46BB-989E-BBD084BECC44}"/>
    <cellStyle name="Normal 2 3 12 2 3 2 2" xfId="19226" xr:uid="{2C2DAAB9-5F73-4E84-B8C0-D0085A8B4CBD}"/>
    <cellStyle name="Normal 2 3 12 2 3 3" xfId="19227" xr:uid="{D5011904-DC68-4480-B29E-8AAC248A51D4}"/>
    <cellStyle name="Normal 2 3 12 2 4" xfId="19228" xr:uid="{DE6192F7-C307-4BCF-B911-1C9D5B3F608D}"/>
    <cellStyle name="Normal 2 3 12 2 4 2" xfId="19229" xr:uid="{8B660B49-397B-457F-84B9-949623AEA536}"/>
    <cellStyle name="Normal 2 3 12 2 5" xfId="19230" xr:uid="{45513B04-6F87-4CF8-94E8-233C88FECB9B}"/>
    <cellStyle name="Normal 2 3 12 3" xfId="19231" xr:uid="{69CF39D3-CBF9-4063-9A38-CCE2FA209350}"/>
    <cellStyle name="Normal 2 3 12 3 2" xfId="19232" xr:uid="{32C84744-BF48-4697-AFF3-FDEECEC33FE4}"/>
    <cellStyle name="Normal 2 3 12 3 2 2" xfId="19233" xr:uid="{781D94B5-CCCB-40B4-A9FC-AEEDACED2F61}"/>
    <cellStyle name="Normal 2 3 12 3 2 2 2" xfId="19234" xr:uid="{6F1A0BCF-3FAC-4F12-891F-D77360217792}"/>
    <cellStyle name="Normal 2 3 12 3 2 3" xfId="19235" xr:uid="{99CC4B1C-AC72-4B7E-B085-FB917373A188}"/>
    <cellStyle name="Normal 2 3 12 3 3" xfId="19236" xr:uid="{DF20217F-4A80-4EC5-83C0-85E018615B3F}"/>
    <cellStyle name="Normal 2 3 12 3 3 2" xfId="19237" xr:uid="{25F3E015-FCA9-4190-9C87-66AD9B1D2AB5}"/>
    <cellStyle name="Normal 2 3 12 3 4" xfId="19238" xr:uid="{992237EC-5C23-4172-8C79-22EF653F6D70}"/>
    <cellStyle name="Normal 2 3 12 4" xfId="19239" xr:uid="{6FEF781C-2CCE-43C6-91E4-77773CBAED1B}"/>
    <cellStyle name="Normal 2 3 12 5" xfId="19240" xr:uid="{8BBA02DF-F79A-4896-A410-6A8680F5C2A8}"/>
    <cellStyle name="Normal 2 3 12 5 2" xfId="19241" xr:uid="{6E715C08-F5F4-4D64-984C-E4EE058D5390}"/>
    <cellStyle name="Normal 2 3 12 6" xfId="19242" xr:uid="{C25D36EB-82C2-4067-A9DD-94D1CC164698}"/>
    <cellStyle name="Normal 2 3 12 7" xfId="19218" xr:uid="{9B7F8702-B1AE-4B4F-AB87-BA1863EF2095}"/>
    <cellStyle name="Normal 2 3 13" xfId="7506" xr:uid="{00000000-0005-0000-0000-00002D160000}"/>
    <cellStyle name="Normal 2 3 13 2" xfId="19244" xr:uid="{294AC444-2FAE-4EF2-ABB6-761AE49046F7}"/>
    <cellStyle name="Normal 2 3 13 2 2" xfId="19245" xr:uid="{3FCA8E2F-D193-4B41-B98F-EC34F64673A6}"/>
    <cellStyle name="Normal 2 3 13 2 2 2" xfId="19246" xr:uid="{D53243FA-EA50-4BEF-BBBD-B6D17C8B9CF9}"/>
    <cellStyle name="Normal 2 3 13 2 2 2 2" xfId="19247" xr:uid="{FF5EFEF8-D3B8-457D-B79E-0259CC77FFCB}"/>
    <cellStyle name="Normal 2 3 13 2 2 3" xfId="19248" xr:uid="{F7D0675E-29D7-4026-B916-225144AB927F}"/>
    <cellStyle name="Normal 2 3 13 2 3" xfId="19249" xr:uid="{37223256-6B06-4E9B-9837-A4665E4BC487}"/>
    <cellStyle name="Normal 2 3 13 2 3 2" xfId="19250" xr:uid="{F8010154-D7AF-4BC3-940C-BF7D8012B1F5}"/>
    <cellStyle name="Normal 2 3 13 2 3 2 2" xfId="19251" xr:uid="{07DDD576-E979-4994-B044-E1EDEBA15C0F}"/>
    <cellStyle name="Normal 2 3 13 2 3 3" xfId="19252" xr:uid="{9B4295DE-6FE7-4B32-9B42-76BF7077B323}"/>
    <cellStyle name="Normal 2 3 13 2 4" xfId="19253" xr:uid="{1E73BF63-4D29-4C95-8A77-FCDC70D72757}"/>
    <cellStyle name="Normal 2 3 13 2 4 2" xfId="19254" xr:uid="{5048714B-04FB-442B-B3AE-6FBA8BA27F15}"/>
    <cellStyle name="Normal 2 3 13 2 5" xfId="19255" xr:uid="{4E1C90A2-0243-4E6F-BCC8-4165D7C8DB77}"/>
    <cellStyle name="Normal 2 3 13 3" xfId="19256" xr:uid="{F2BFA258-17E9-463D-B740-BED5E9BFD007}"/>
    <cellStyle name="Normal 2 3 13 3 2" xfId="19257" xr:uid="{E6FE6993-1858-429D-AC9D-5EF368F9AD2C}"/>
    <cellStyle name="Normal 2 3 13 3 2 2" xfId="19258" xr:uid="{FBEEAD66-BC7C-432A-8DBB-AB598AD84199}"/>
    <cellStyle name="Normal 2 3 13 3 2 2 2" xfId="19259" xr:uid="{3B3FA035-5D8A-40F6-B830-F69E150B011B}"/>
    <cellStyle name="Normal 2 3 13 3 2 3" xfId="19260" xr:uid="{E13F6353-0897-49C0-8377-7090CACA086A}"/>
    <cellStyle name="Normal 2 3 13 3 3" xfId="19261" xr:uid="{1F28782D-200E-44BC-B77A-584B77B11001}"/>
    <cellStyle name="Normal 2 3 13 3 3 2" xfId="19262" xr:uid="{1D983219-D0A5-407B-8331-8830D140D297}"/>
    <cellStyle name="Normal 2 3 13 3 4" xfId="19263" xr:uid="{12763619-D80B-4D8A-8C95-E01C01A6B511}"/>
    <cellStyle name="Normal 2 3 13 4" xfId="19264" xr:uid="{6F2482B2-66C5-471A-9E1A-0916A5C473C3}"/>
    <cellStyle name="Normal 2 3 13 5" xfId="19265" xr:uid="{AF5A724F-21E3-4F0C-BD0C-636B06CDCFD2}"/>
    <cellStyle name="Normal 2 3 13 5 2" xfId="19266" xr:uid="{9FD256A5-3A98-4C71-AB67-BD829950F331}"/>
    <cellStyle name="Normal 2 3 13 6" xfId="19267" xr:uid="{3A45FA62-30DF-428E-8FFD-74FAC3F8E7E2}"/>
    <cellStyle name="Normal 2 3 13 7" xfId="19243" xr:uid="{0C4B9609-E3D9-4464-AE3C-558A947CA2C2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10" xfId="19268" xr:uid="{32373FA7-B518-43E0-8A58-5D18F74BC51C}"/>
    <cellStyle name="Normal 2 3 2 10 2" xfId="19269" xr:uid="{2CA96A16-EF60-4AAF-BDCE-83D6FAB97859}"/>
    <cellStyle name="Normal 2 3 2 11" xfId="19270" xr:uid="{3FA5333E-140A-4117-82B2-AD856DFDBE08}"/>
    <cellStyle name="Normal 2 3 2 2" xfId="2697" xr:uid="{00000000-0005-0000-0000-000034160000}"/>
    <cellStyle name="Normal 2 3 2 2 2" xfId="3696" xr:uid="{00000000-0005-0000-0000-000035160000}"/>
    <cellStyle name="Normal 2 3 2 2 2 2" xfId="19273" xr:uid="{3EC9900A-892E-4FDD-94BF-518C9E43EB48}"/>
    <cellStyle name="Normal 2 3 2 2 2 2 2" xfId="19274" xr:uid="{E654C9CA-BD47-4F70-8526-4564CDAF3FDD}"/>
    <cellStyle name="Normal 2 3 2 2 2 2 2 2" xfId="19275" xr:uid="{823BDAC2-7D20-4179-9F81-EBA9E4585821}"/>
    <cellStyle name="Normal 2 3 2 2 2 2 2 2 2" xfId="19276" xr:uid="{82A761E0-CE99-4737-9189-38EC94B870FB}"/>
    <cellStyle name="Normal 2 3 2 2 2 2 2 3" xfId="19277" xr:uid="{3856DB94-7D51-40C7-9C92-0336AB924C61}"/>
    <cellStyle name="Normal 2 3 2 2 2 2 3" xfId="19278" xr:uid="{22CC4B20-5E69-4AC5-8BAC-C4606376363D}"/>
    <cellStyle name="Normal 2 3 2 2 2 2 3 2" xfId="19279" xr:uid="{0239A9F3-5070-4F43-A9DB-8000E595BE28}"/>
    <cellStyle name="Normal 2 3 2 2 2 2 3 2 2" xfId="19280" xr:uid="{27E1927C-3BB1-4013-8933-C8A567F155BA}"/>
    <cellStyle name="Normal 2 3 2 2 2 2 3 3" xfId="19281" xr:uid="{B9110645-4469-44FA-AC4B-E4743333332D}"/>
    <cellStyle name="Normal 2 3 2 2 2 2 4" xfId="19282" xr:uid="{52490037-B103-4E83-B6F4-E9E15FF5D43B}"/>
    <cellStyle name="Normal 2 3 2 2 2 2 4 2" xfId="19283" xr:uid="{5723061C-2327-4828-A88C-D326145A3577}"/>
    <cellStyle name="Normal 2 3 2 2 2 2 5" xfId="19284" xr:uid="{28C826B7-4DB2-4AD2-AB45-94DBE7B59075}"/>
    <cellStyle name="Normal 2 3 2 2 2 3" xfId="19285" xr:uid="{4D58EDCD-AB93-42D8-B775-F0F65AB0F285}"/>
    <cellStyle name="Normal 2 3 2 2 2 3 2" xfId="19286" xr:uid="{D69EF3DB-82C6-49E3-B72D-487E864E4680}"/>
    <cellStyle name="Normal 2 3 2 2 2 3 2 2" xfId="19287" xr:uid="{0C6CEE09-062D-4507-B5CA-7C38886C10CC}"/>
    <cellStyle name="Normal 2 3 2 2 2 3 3" xfId="19288" xr:uid="{9FFDC379-B2FB-451E-B0AF-251A00594A30}"/>
    <cellStyle name="Normal 2 3 2 2 2 4" xfId="19289" xr:uid="{14FC6E6C-1892-40A6-8D0C-172212CA0C1F}"/>
    <cellStyle name="Normal 2 3 2 2 2 4 2" xfId="19290" xr:uid="{C12C4B5A-F494-4F3B-8221-9458F0C55B6A}"/>
    <cellStyle name="Normal 2 3 2 2 2 4 2 2" xfId="19291" xr:uid="{32DD8308-5304-4353-8077-3BFB7AE72B8B}"/>
    <cellStyle name="Normal 2 3 2 2 2 4 3" xfId="19292" xr:uid="{F596225E-95EB-4FCC-B310-FCC7184E38E4}"/>
    <cellStyle name="Normal 2 3 2 2 2 5" xfId="19293" xr:uid="{830CF151-D47A-4219-B79B-BAD162278E9B}"/>
    <cellStyle name="Normal 2 3 2 2 2 5 2" xfId="19294" xr:uid="{568EA4E0-04EB-4673-B6BE-6143E438E5B2}"/>
    <cellStyle name="Normal 2 3 2 2 2 6" xfId="19295" xr:uid="{47162CB1-35D0-4219-9718-AB01F4DBF94F}"/>
    <cellStyle name="Normal 2 3 2 2 2 7" xfId="19272" xr:uid="{FD6DC507-E0BE-499B-A73C-5E569B7B1DDF}"/>
    <cellStyle name="Normal 2 3 2 2 3" xfId="19296" xr:uid="{AEC2663F-5CA1-489F-8533-D70141B19AF3}"/>
    <cellStyle name="Normal 2 3 2 2 3 2" xfId="19297" xr:uid="{237DD31D-60E4-4D21-A956-BE0CC65B3BDC}"/>
    <cellStyle name="Normal 2 3 2 2 3 2 2" xfId="19298" xr:uid="{8AB7FF3F-7AC8-46AD-984F-2A151C9784A6}"/>
    <cellStyle name="Normal 2 3 2 2 3 2 2 2" xfId="19299" xr:uid="{2157C4D4-54F0-494E-B70F-9058230F9763}"/>
    <cellStyle name="Normal 2 3 2 2 3 2 2 2 2" xfId="19300" xr:uid="{984168A0-6DB3-4F1A-B927-66A77EA8DAE5}"/>
    <cellStyle name="Normal 2 3 2 2 3 2 2 3" xfId="19301" xr:uid="{DAB656ED-FA59-4BA6-ABA3-4BA6F340BE39}"/>
    <cellStyle name="Normal 2 3 2 2 3 2 3" xfId="19302" xr:uid="{1813EF78-10EC-49B7-8166-7F7153E6122D}"/>
    <cellStyle name="Normal 2 3 2 2 3 2 3 2" xfId="19303" xr:uid="{81FA57D1-7875-41DD-86EC-618B181E4742}"/>
    <cellStyle name="Normal 2 3 2 2 3 2 3 2 2" xfId="19304" xr:uid="{09209734-3E9E-4A5C-B5EF-AFC5E6055EE6}"/>
    <cellStyle name="Normal 2 3 2 2 3 2 3 3" xfId="19305" xr:uid="{FF0C6893-DB44-4FF7-8AD6-90590A633D2C}"/>
    <cellStyle name="Normal 2 3 2 2 3 2 4" xfId="19306" xr:uid="{CCEB1DBE-713B-4DBA-807E-041B95E41816}"/>
    <cellStyle name="Normal 2 3 2 2 3 2 4 2" xfId="19307" xr:uid="{AC6AFE71-B5BA-445A-9F42-60AA57AFAD3C}"/>
    <cellStyle name="Normal 2 3 2 2 3 2 5" xfId="19308" xr:uid="{3F28774B-53EC-40B4-9F39-345261C39EDF}"/>
    <cellStyle name="Normal 2 3 2 2 3 3" xfId="19309" xr:uid="{72784B3A-0428-4F5F-9661-64CE8836780A}"/>
    <cellStyle name="Normal 2 3 2 2 3 3 2" xfId="19310" xr:uid="{D6D44A7D-F460-4CD1-ADBC-091D8FDD6DE9}"/>
    <cellStyle name="Normal 2 3 2 2 3 3 2 2" xfId="19311" xr:uid="{B8AF8E64-B66D-4FBC-90B9-61AFC39628D7}"/>
    <cellStyle name="Normal 2 3 2 2 3 3 3" xfId="19312" xr:uid="{A477FEC5-1B92-497A-8654-226587824E86}"/>
    <cellStyle name="Normal 2 3 2 2 3 4" xfId="19313" xr:uid="{8FFD6037-E3A8-4B24-BDA7-B28C4206D354}"/>
    <cellStyle name="Normal 2 3 2 2 3 4 2" xfId="19314" xr:uid="{7EAAA626-C2D0-467F-97E9-127CEE72079E}"/>
    <cellStyle name="Normal 2 3 2 2 3 4 2 2" xfId="19315" xr:uid="{92717929-FC26-4B9C-A037-E70F1A83E3B6}"/>
    <cellStyle name="Normal 2 3 2 2 3 4 3" xfId="19316" xr:uid="{3D73CF08-D4C9-4660-AF54-4B3C8C34F94C}"/>
    <cellStyle name="Normal 2 3 2 2 3 5" xfId="19317" xr:uid="{564758FA-58CC-4750-A10A-5A5D83F13F07}"/>
    <cellStyle name="Normal 2 3 2 2 3 5 2" xfId="19318" xr:uid="{5B141F70-7D6F-4308-9A99-AD3D0882A37A}"/>
    <cellStyle name="Normal 2 3 2 2 3 6" xfId="19319" xr:uid="{1EF56A6B-6222-47A5-B88F-BD86FC2A4028}"/>
    <cellStyle name="Normal 2 3 2 2 4" xfId="19320" xr:uid="{75401798-746E-4305-A3AF-49A282AF400B}"/>
    <cellStyle name="Normal 2 3 2 2 4 2" xfId="19321" xr:uid="{6004D091-2396-44B3-8D51-D05B88701A27}"/>
    <cellStyle name="Normal 2 3 2 2 4 2 2" xfId="19322" xr:uid="{6B48553D-EFEE-46AF-B18B-3DF5E92D32E2}"/>
    <cellStyle name="Normal 2 3 2 2 4 2 2 2" xfId="19323" xr:uid="{E3ADC50F-D8B0-45D5-B784-72FEB728431A}"/>
    <cellStyle name="Normal 2 3 2 2 4 2 3" xfId="19324" xr:uid="{BC0F2F11-8A75-48A2-801C-7D3D17389DC2}"/>
    <cellStyle name="Normal 2 3 2 2 4 3" xfId="19325" xr:uid="{4A93BAC5-ACB8-4BB0-993E-61183FD36CA7}"/>
    <cellStyle name="Normal 2 3 2 2 4 3 2" xfId="19326" xr:uid="{72FCA09C-E971-4D36-8170-935A00C59E7E}"/>
    <cellStyle name="Normal 2 3 2 2 4 3 2 2" xfId="19327" xr:uid="{6E6EE0F1-9BB5-4FE4-856B-D1F5623A3FBF}"/>
    <cellStyle name="Normal 2 3 2 2 4 3 3" xfId="19328" xr:uid="{CE70948B-E748-40B6-8016-0C24411AB608}"/>
    <cellStyle name="Normal 2 3 2 2 4 4" xfId="19329" xr:uid="{D48DF5EF-9842-4626-B7F2-5B3C67998FA2}"/>
    <cellStyle name="Normal 2 3 2 2 4 4 2" xfId="19330" xr:uid="{E4586ECC-D3FE-4121-A413-6DD0B67456C6}"/>
    <cellStyle name="Normal 2 3 2 2 4 5" xfId="19331" xr:uid="{D656213D-15D7-4628-9E11-5AB4EBEBA193}"/>
    <cellStyle name="Normal 2 3 2 2 5" xfId="19332" xr:uid="{ADE5BBFA-596F-4BA2-A927-076A172EF45D}"/>
    <cellStyle name="Normal 2 3 2 2 5 2" xfId="19333" xr:uid="{53DECB37-0FDD-4455-BD87-A150CA48CDAE}"/>
    <cellStyle name="Normal 2 3 2 2 5 2 2" xfId="19334" xr:uid="{30FA8B99-C039-4F3E-8BFE-98741B5A39F3}"/>
    <cellStyle name="Normal 2 3 2 2 5 3" xfId="19335" xr:uid="{280A0E1D-B392-45EC-BC6C-CD97B3554B8A}"/>
    <cellStyle name="Normal 2 3 2 2 6" xfId="19336" xr:uid="{B6799661-F0BA-473C-959C-271A50BA9482}"/>
    <cellStyle name="Normal 2 3 2 2 6 2" xfId="19337" xr:uid="{3960C5D5-5054-4476-999C-D8332AFF3C85}"/>
    <cellStyle name="Normal 2 3 2 2 6 2 2" xfId="19338" xr:uid="{5B1470E9-3114-4128-882D-81F75648A105}"/>
    <cellStyle name="Normal 2 3 2 2 6 3" xfId="19339" xr:uid="{B325FCAA-6C9A-4D42-A354-0E3C545E3808}"/>
    <cellStyle name="Normal 2 3 2 2 7" xfId="19340" xr:uid="{8B28C50D-B76D-4A20-B7DD-CE13C4EBD524}"/>
    <cellStyle name="Normal 2 3 2 2 7 2" xfId="19341" xr:uid="{7A524033-0F88-45BD-AE80-77F5A06322DE}"/>
    <cellStyle name="Normal 2 3 2 2 8" xfId="19342" xr:uid="{21A320C3-BCDC-4FAC-A077-7843AB28B5BD}"/>
    <cellStyle name="Normal 2 3 2 2 9" xfId="19271" xr:uid="{B6C11979-372E-4052-A570-EA9E874FBBFE}"/>
    <cellStyle name="Normal 2 3 2 3" xfId="3659" xr:uid="{00000000-0005-0000-0000-000036160000}"/>
    <cellStyle name="Normal 2 3 2 3 2" xfId="19344" xr:uid="{F10F11F6-573C-4B97-A53F-4F7F6E2BB0E7}"/>
    <cellStyle name="Normal 2 3 2 3 2 2" xfId="19345" xr:uid="{92403900-A67F-444F-AFF4-B42C43FF82F2}"/>
    <cellStyle name="Normal 2 3 2 3 2 2 2" xfId="19346" xr:uid="{F82C80B5-07E4-437B-93B3-1F2A8D5ACE12}"/>
    <cellStyle name="Normal 2 3 2 3 2 2 2 2" xfId="19347" xr:uid="{73F50EB6-FE84-48CD-9504-C128F2ABD340}"/>
    <cellStyle name="Normal 2 3 2 3 2 2 3" xfId="19348" xr:uid="{9A56E555-1F7C-4AAC-B25B-0CA6E761388E}"/>
    <cellStyle name="Normal 2 3 2 3 2 3" xfId="19349" xr:uid="{ACC617FE-49FD-43C1-88F9-4E0AFD8EF070}"/>
    <cellStyle name="Normal 2 3 2 3 2 3 2" xfId="19350" xr:uid="{9059319B-E98A-49FF-97D2-A10C5AD95467}"/>
    <cellStyle name="Normal 2 3 2 3 2 3 2 2" xfId="19351" xr:uid="{F8DF4862-80CB-477C-B320-57293D1A24F6}"/>
    <cellStyle name="Normal 2 3 2 3 2 3 3" xfId="19352" xr:uid="{3B63EF0A-BAE3-46FE-966D-FCEE8C8AB496}"/>
    <cellStyle name="Normal 2 3 2 3 2 4" xfId="19353" xr:uid="{8AF02578-6408-424B-A788-8D913613206B}"/>
    <cellStyle name="Normal 2 3 2 3 2 4 2" xfId="19354" xr:uid="{DD022AB3-4A52-4849-ABB7-B61A5C48B944}"/>
    <cellStyle name="Normal 2 3 2 3 2 5" xfId="19355" xr:uid="{51D860DB-35E9-49ED-A9CA-414A152D4DF7}"/>
    <cellStyle name="Normal 2 3 2 3 3" xfId="19356" xr:uid="{2BC83323-801D-4B21-80BF-0162C8AC7AB8}"/>
    <cellStyle name="Normal 2 3 2 3 3 2" xfId="19357" xr:uid="{BC4118CA-C37F-4104-8DAB-86B4E8906F7F}"/>
    <cellStyle name="Normal 2 3 2 3 3 2 2" xfId="19358" xr:uid="{56443B5C-85A9-4AA0-9F25-C92D4B18CD36}"/>
    <cellStyle name="Normal 2 3 2 3 3 3" xfId="19359" xr:uid="{1850D0D3-B862-4A46-B683-5C07361A74CA}"/>
    <cellStyle name="Normal 2 3 2 3 4" xfId="19360" xr:uid="{569E59C7-C79C-4D22-AF6B-8F974875EE59}"/>
    <cellStyle name="Normal 2 3 2 3 4 2" xfId="19361" xr:uid="{4FFA1C72-59FB-402E-A0DE-DA300625F6D0}"/>
    <cellStyle name="Normal 2 3 2 3 4 2 2" xfId="19362" xr:uid="{055DE256-0399-49E6-ACF3-59896CC37BA8}"/>
    <cellStyle name="Normal 2 3 2 3 4 3" xfId="19363" xr:uid="{480C8623-1690-4599-B97B-C1AED631EC8C}"/>
    <cellStyle name="Normal 2 3 2 3 5" xfId="19364" xr:uid="{B66404E0-620B-4267-953E-3B85073485CE}"/>
    <cellStyle name="Normal 2 3 2 3 5 2" xfId="19365" xr:uid="{033C835A-81E3-4EB3-9662-44AA8BE05401}"/>
    <cellStyle name="Normal 2 3 2 3 6" xfId="19366" xr:uid="{04F768B1-C8C3-4D9F-9ED7-98A5C7124F98}"/>
    <cellStyle name="Normal 2 3 2 3 7" xfId="19343" xr:uid="{7338428B-50F4-4105-BD8F-27A6CB74F719}"/>
    <cellStyle name="Normal 2 3 2 4" xfId="9382" xr:uid="{00000000-0005-0000-0000-000037160000}"/>
    <cellStyle name="Normal 2 3 2 4 2" xfId="19367" xr:uid="{CF99229D-7A2A-4964-BEC6-971FA93E4EA5}"/>
    <cellStyle name="Normal 2 3 2 4 2 2" xfId="19368" xr:uid="{91839B32-F5C3-4668-8027-B73CC1331FFA}"/>
    <cellStyle name="Normal 2 3 2 4 2 2 2" xfId="19369" xr:uid="{75AD46DC-5D8C-475F-98AF-2423435BBD51}"/>
    <cellStyle name="Normal 2 3 2 4 2 2 2 2" xfId="19370" xr:uid="{5343D3FF-30B3-4017-977A-62B3A88D68D9}"/>
    <cellStyle name="Normal 2 3 2 4 2 2 3" xfId="19371" xr:uid="{4FB01C6F-CC31-4890-B221-C8D4FDB7A680}"/>
    <cellStyle name="Normal 2 3 2 4 2 3" xfId="19372" xr:uid="{7ECD2BB9-8375-4576-80C6-BE2C58C106FB}"/>
    <cellStyle name="Normal 2 3 2 4 2 3 2" xfId="19373" xr:uid="{C102FCC2-193D-4331-B8DE-29A559DC253A}"/>
    <cellStyle name="Normal 2 3 2 4 2 3 2 2" xfId="19374" xr:uid="{BA259F8A-5549-457C-9FDD-06BC2D887F7B}"/>
    <cellStyle name="Normal 2 3 2 4 2 3 3" xfId="19375" xr:uid="{FE402D5B-BCC6-4756-87EF-BB741A8CBA56}"/>
    <cellStyle name="Normal 2 3 2 4 2 4" xfId="19376" xr:uid="{D2964D1E-5F6D-426B-B689-E2555C3BA6C7}"/>
    <cellStyle name="Normal 2 3 2 4 2 4 2" xfId="19377" xr:uid="{06709F90-F33A-4422-8A98-B79D63FE2CF7}"/>
    <cellStyle name="Normal 2 3 2 4 2 5" xfId="19378" xr:uid="{A578A41A-E6CA-4FFB-BA7C-8CF876EDD9F5}"/>
    <cellStyle name="Normal 2 3 2 4 3" xfId="19379" xr:uid="{F3B88CE2-624C-4613-8200-CA6DE16B351B}"/>
    <cellStyle name="Normal 2 3 2 4 3 2" xfId="19380" xr:uid="{47B621B0-9A73-450F-9FD0-2CD0A3853035}"/>
    <cellStyle name="Normal 2 3 2 4 3 2 2" xfId="19381" xr:uid="{DE15B99C-5934-4FA7-92BF-76CDC200EB9E}"/>
    <cellStyle name="Normal 2 3 2 4 3 3" xfId="19382" xr:uid="{61B25E0D-D27E-491A-9B49-AF563E5B6B11}"/>
    <cellStyle name="Normal 2 3 2 4 4" xfId="19383" xr:uid="{D5D60E8F-CEBA-48FD-8840-835E7ACA5F28}"/>
    <cellStyle name="Normal 2 3 2 4 4 2" xfId="19384" xr:uid="{32220E70-99DF-48AB-9E88-0A0B4140298F}"/>
    <cellStyle name="Normal 2 3 2 4 4 2 2" xfId="19385" xr:uid="{CFC76878-EBAF-47F8-80D2-983AA6C22158}"/>
    <cellStyle name="Normal 2 3 2 4 4 3" xfId="19386" xr:uid="{4354C473-55BB-455F-8E03-7BDD0BD76609}"/>
    <cellStyle name="Normal 2 3 2 4 5" xfId="19387" xr:uid="{726C1DCE-E2C2-4E66-ADC2-5384A4BC735C}"/>
    <cellStyle name="Normal 2 3 2 4 5 2" xfId="19388" xr:uid="{AB19DCEF-C3D3-4B88-B09F-F0B48A1713FD}"/>
    <cellStyle name="Normal 2 3 2 4 6" xfId="19389" xr:uid="{D37332A0-50F0-4820-803F-4BAA6AC02D30}"/>
    <cellStyle name="Normal 2 3 2 5" xfId="19390" xr:uid="{5AF99DFB-C256-4CD6-A1AA-19D524B92330}"/>
    <cellStyle name="Normal 2 3 2 5 2" xfId="19391" xr:uid="{FAC4DCFB-7142-492A-AD64-960E6EDD01EC}"/>
    <cellStyle name="Normal 2 3 2 5 2 2" xfId="19392" xr:uid="{E150D1B3-0E32-4073-AA70-4A84A52B0CC5}"/>
    <cellStyle name="Normal 2 3 2 5 2 2 2" xfId="19393" xr:uid="{7D34A672-F5B2-4552-A74A-8207D85A6855}"/>
    <cellStyle name="Normal 2 3 2 5 2 2 2 2" xfId="19394" xr:uid="{9AE882BE-4531-401D-8DDD-232DD6E74365}"/>
    <cellStyle name="Normal 2 3 2 5 2 2 3" xfId="19395" xr:uid="{37C29CE9-B52D-4F21-992D-FDDEC35C859D}"/>
    <cellStyle name="Normal 2 3 2 5 2 3" xfId="19396" xr:uid="{EDE5ACD7-B388-465C-B8A0-089AA3A336EE}"/>
    <cellStyle name="Normal 2 3 2 5 2 3 2" xfId="19397" xr:uid="{1B1EB00F-8C38-4C35-A6CF-D1A07F9C1413}"/>
    <cellStyle name="Normal 2 3 2 5 2 3 2 2" xfId="19398" xr:uid="{42D7270C-35AB-4361-968B-B7EB1F89DA00}"/>
    <cellStyle name="Normal 2 3 2 5 2 3 3" xfId="19399" xr:uid="{EB252411-EF7E-449B-869C-2139CB78A4DE}"/>
    <cellStyle name="Normal 2 3 2 5 2 4" xfId="19400" xr:uid="{F80A2B24-85CA-496F-86AA-2033A8F04829}"/>
    <cellStyle name="Normal 2 3 2 5 2 4 2" xfId="19401" xr:uid="{81BDED25-88C4-42A3-AEB8-3E79A2F23A7B}"/>
    <cellStyle name="Normal 2 3 2 5 2 5" xfId="19402" xr:uid="{CF22BBA3-A8CE-438F-AAB2-E7C48B91317B}"/>
    <cellStyle name="Normal 2 3 2 5 3" xfId="19403" xr:uid="{6A9D7B1D-42C0-4516-A05D-7102ABFB0BA4}"/>
    <cellStyle name="Normal 2 3 2 5 3 2" xfId="19404" xr:uid="{F40DC48D-D49D-4C72-AC32-04299D801DB9}"/>
    <cellStyle name="Normal 2 3 2 5 3 2 2" xfId="19405" xr:uid="{1EB219C6-5FC3-41AA-A25F-22D8DCF00835}"/>
    <cellStyle name="Normal 2 3 2 5 3 3" xfId="19406" xr:uid="{8831CE39-55FB-40D3-9A0D-AC2955EAA7FB}"/>
    <cellStyle name="Normal 2 3 2 5 4" xfId="19407" xr:uid="{6DECFFB8-F539-40E6-AC10-F2CECA80F12E}"/>
    <cellStyle name="Normal 2 3 2 5 4 2" xfId="19408" xr:uid="{4A9EEA11-9A28-4C30-9EBB-4137E131F8A4}"/>
    <cellStyle name="Normal 2 3 2 5 4 2 2" xfId="19409" xr:uid="{11915F20-9F71-4ADC-AC28-3BE1C9C2496D}"/>
    <cellStyle name="Normal 2 3 2 5 4 3" xfId="19410" xr:uid="{74E7BF23-7142-4AED-8FE7-815B4407D13E}"/>
    <cellStyle name="Normal 2 3 2 5 5" xfId="19411" xr:uid="{71CBBE89-C340-43BE-822D-9E3E6D73FCA1}"/>
    <cellStyle name="Normal 2 3 2 5 5 2" xfId="19412" xr:uid="{F940341B-2AE6-4711-BB4E-2B440EA63E93}"/>
    <cellStyle name="Normal 2 3 2 5 6" xfId="19413" xr:uid="{12ED80BB-CA8B-4818-909B-A898F58AEA61}"/>
    <cellStyle name="Normal 2 3 2 6" xfId="19414" xr:uid="{2041135E-9C78-43BB-BB12-006BD5070E93}"/>
    <cellStyle name="Normal 2 3 2 6 2" xfId="19415" xr:uid="{9225890A-CD23-49EE-9FDC-C07ACD7D0803}"/>
    <cellStyle name="Normal 2 3 2 6 2 2" xfId="19416" xr:uid="{264FB28A-BA47-4915-9C7F-165736D908DC}"/>
    <cellStyle name="Normal 2 3 2 6 2 2 2" xfId="19417" xr:uid="{83240A31-D5D4-4FED-8C4E-060326837D47}"/>
    <cellStyle name="Normal 2 3 2 6 2 2 2 2" xfId="19418" xr:uid="{A13E0A27-050D-467E-BE12-0A5737471C5B}"/>
    <cellStyle name="Normal 2 3 2 6 2 2 3" xfId="19419" xr:uid="{CAA288C4-3CB5-4758-B628-829924DB0314}"/>
    <cellStyle name="Normal 2 3 2 6 2 3" xfId="19420" xr:uid="{16C8F7EA-4B8A-44B1-85D4-BE496475619F}"/>
    <cellStyle name="Normal 2 3 2 6 2 3 2" xfId="19421" xr:uid="{E5C0FD4D-6E94-4CF8-83E0-C627AFB02408}"/>
    <cellStyle name="Normal 2 3 2 6 2 3 2 2" xfId="19422" xr:uid="{FAE7CACD-15DE-4474-BD12-DFEABF96E938}"/>
    <cellStyle name="Normal 2 3 2 6 2 3 3" xfId="19423" xr:uid="{0F87F885-72EC-4F4B-A183-EE6A446B4C17}"/>
    <cellStyle name="Normal 2 3 2 6 2 4" xfId="19424" xr:uid="{0D8B429A-B1A4-4BBE-93CF-3F664E1E60F9}"/>
    <cellStyle name="Normal 2 3 2 6 2 4 2" xfId="19425" xr:uid="{39D69B76-2761-4FFD-9010-0E83E43E5351}"/>
    <cellStyle name="Normal 2 3 2 6 2 5" xfId="19426" xr:uid="{F9B34357-2D35-4193-8307-5F1B902A81C3}"/>
    <cellStyle name="Normal 2 3 2 6 3" xfId="19427" xr:uid="{3215A412-80C1-4432-B409-E96845B033F8}"/>
    <cellStyle name="Normal 2 3 2 6 3 2" xfId="19428" xr:uid="{61ABD6B2-6DE9-46E7-B507-7C95736F8AAD}"/>
    <cellStyle name="Normal 2 3 2 6 3 2 2" xfId="19429" xr:uid="{762741E9-7D7D-434A-9487-8D70473E8D7D}"/>
    <cellStyle name="Normal 2 3 2 6 3 3" xfId="19430" xr:uid="{647DE663-F995-45F4-BB19-2F5AD974DAEC}"/>
    <cellStyle name="Normal 2 3 2 6 4" xfId="19431" xr:uid="{28828441-DAEA-4CFA-9420-320F29F17BCA}"/>
    <cellStyle name="Normal 2 3 2 6 4 2" xfId="19432" xr:uid="{2A8646D0-4D18-4738-B3B7-5A40E534FC1A}"/>
    <cellStyle name="Normal 2 3 2 6 4 2 2" xfId="19433" xr:uid="{BE917BB5-2CF1-46DF-A2B3-385A7A8B98C3}"/>
    <cellStyle name="Normal 2 3 2 6 4 3" xfId="19434" xr:uid="{AD0A8360-E2A0-45FC-9365-51034C3D7364}"/>
    <cellStyle name="Normal 2 3 2 6 5" xfId="19435" xr:uid="{FAEEEDB7-C998-4664-A860-41D4D3FA9EB7}"/>
    <cellStyle name="Normal 2 3 2 6 5 2" xfId="19436" xr:uid="{716EC2A1-CCED-4A24-8DA1-A317D845FD22}"/>
    <cellStyle name="Normal 2 3 2 6 6" xfId="19437" xr:uid="{5D68F1E6-BDE5-4A75-B19D-29E803904BF6}"/>
    <cellStyle name="Normal 2 3 2 7" xfId="19438" xr:uid="{8FA67A56-2345-4CAB-9AB8-AC2F081A308E}"/>
    <cellStyle name="Normal 2 3 2 7 2" xfId="19439" xr:uid="{20319C55-1B79-4DBC-B12F-7FFBF086A0A8}"/>
    <cellStyle name="Normal 2 3 2 7 2 2" xfId="19440" xr:uid="{AECCD13A-6C66-4AB5-BD7A-8EDABAA83F91}"/>
    <cellStyle name="Normal 2 3 2 7 2 2 2" xfId="19441" xr:uid="{46A65B60-D030-4ED3-97C9-C6921D003DAB}"/>
    <cellStyle name="Normal 2 3 2 7 2 3" xfId="19442" xr:uid="{44ECA8D3-7996-4084-A4C1-A63C0F490C19}"/>
    <cellStyle name="Normal 2 3 2 7 3" xfId="19443" xr:uid="{C6ED9126-73C8-40BC-B4F3-22EB4C970685}"/>
    <cellStyle name="Normal 2 3 2 7 3 2" xfId="19444" xr:uid="{FC62EDCF-44F0-4ECB-9D73-29719DF1299A}"/>
    <cellStyle name="Normal 2 3 2 7 3 2 2" xfId="19445" xr:uid="{E1D4CA1C-F427-47BD-976E-F5BF0A770ED1}"/>
    <cellStyle name="Normal 2 3 2 7 3 3" xfId="19446" xr:uid="{340CDA12-C9A2-45A0-805E-4370FF794DC3}"/>
    <cellStyle name="Normal 2 3 2 7 4" xfId="19447" xr:uid="{1EA013C7-5629-4192-B09E-F29DCCE85C9E}"/>
    <cellStyle name="Normal 2 3 2 7 4 2" xfId="19448" xr:uid="{CB2EEBEF-5EAC-49FF-94EC-D82E5CDA460B}"/>
    <cellStyle name="Normal 2 3 2 7 5" xfId="19449" xr:uid="{AB28DFB9-B0DB-4567-B79A-AD64641F3DAD}"/>
    <cellStyle name="Normal 2 3 2 8" xfId="19450" xr:uid="{E711AACA-9706-404D-860D-E0C57AB30ABE}"/>
    <cellStyle name="Normal 2 3 2 8 2" xfId="19451" xr:uid="{DDE08604-2E02-466A-B619-4A642E62B6AC}"/>
    <cellStyle name="Normal 2 3 2 8 2 2" xfId="19452" xr:uid="{1D180AD9-1C2A-4865-A685-7DF4665F922A}"/>
    <cellStyle name="Normal 2 3 2 8 2 2 2" xfId="19453" xr:uid="{25D06F21-3364-4CB2-B333-E33615964196}"/>
    <cellStyle name="Normal 2 3 2 8 2 3" xfId="19454" xr:uid="{2B462BB0-73D0-4CF7-8CDA-FB995F2ECBB1}"/>
    <cellStyle name="Normal 2 3 2 8 3" xfId="19455" xr:uid="{00D6EAF3-0CEE-4AB2-887F-60DB66A048B1}"/>
    <cellStyle name="Normal 2 3 2 8 3 2" xfId="19456" xr:uid="{217C8F92-8493-45D6-ADD0-74BDDC880BC0}"/>
    <cellStyle name="Normal 2 3 2 8 4" xfId="19457" xr:uid="{89111398-DDF1-4534-9937-81EDFC5CCC70}"/>
    <cellStyle name="Normal 2 3 2 9" xfId="19458" xr:uid="{A62DF358-B26E-4025-BBAC-165B69B22791}"/>
    <cellStyle name="Normal 2 3 3" xfId="2698" xr:uid="{00000000-0005-0000-0000-000038160000}"/>
    <cellStyle name="Normal 2 3 3 2" xfId="7507" xr:uid="{00000000-0005-0000-0000-000039160000}"/>
    <cellStyle name="Normal 2 3 3 2 2" xfId="19460" xr:uid="{AB844C55-B26E-449A-B8B6-2A79386DE378}"/>
    <cellStyle name="Normal 2 3 3 2 2 2" xfId="19461" xr:uid="{3E73288B-AD82-4A4C-BC18-0D7E5197A965}"/>
    <cellStyle name="Normal 2 3 3 2 2 2 2" xfId="19462" xr:uid="{05517A88-BDB5-493E-B340-D52B6EE2C310}"/>
    <cellStyle name="Normal 2 3 3 2 2 2 2 2" xfId="19463" xr:uid="{0FF2BF5B-BEE3-457F-8A5A-B15C97CFDDB3}"/>
    <cellStyle name="Normal 2 3 3 2 2 2 3" xfId="19464" xr:uid="{DA5CF0D7-78EE-4116-90CE-BDBD1D113E9C}"/>
    <cellStyle name="Normal 2 3 3 2 2 3" xfId="19465" xr:uid="{636621DA-2499-413E-800E-AE531CB86D1B}"/>
    <cellStyle name="Normal 2 3 3 2 2 3 2" xfId="19466" xr:uid="{539FD90D-5146-40C3-AC66-3781BCC11D87}"/>
    <cellStyle name="Normal 2 3 3 2 2 3 2 2" xfId="19467" xr:uid="{26AE09FA-0961-4A81-B4F2-DD94FBFFADA4}"/>
    <cellStyle name="Normal 2 3 3 2 2 3 3" xfId="19468" xr:uid="{85D1D542-44FE-421B-81E5-FA3E22CE7246}"/>
    <cellStyle name="Normal 2 3 3 2 2 4" xfId="19469" xr:uid="{9E6EEC01-5F45-4BB2-B446-392282796428}"/>
    <cellStyle name="Normal 2 3 3 2 2 4 2" xfId="19470" xr:uid="{54F51E5F-88A5-40FC-A31D-2EE783F67D91}"/>
    <cellStyle name="Normal 2 3 3 2 2 5" xfId="19471" xr:uid="{51AC878C-0CCA-4E78-86E0-ECC0F9D0A535}"/>
    <cellStyle name="Normal 2 3 3 2 3" xfId="19472" xr:uid="{9DC422DE-41AB-4413-BD48-AF6C7842BA8C}"/>
    <cellStyle name="Normal 2 3 3 2 3 2" xfId="19473" xr:uid="{B9EE3327-AB00-4F3A-BE8F-6A987F499654}"/>
    <cellStyle name="Normal 2 3 3 2 3 2 2" xfId="19474" xr:uid="{AD8B3AF0-9D39-4FF9-8231-E6B96FD0E361}"/>
    <cellStyle name="Normal 2 3 3 2 3 3" xfId="19475" xr:uid="{FC24EB6F-15F4-4F91-9E6A-655EB206E533}"/>
    <cellStyle name="Normal 2 3 3 2 4" xfId="19476" xr:uid="{A7ACC4AB-FA01-4647-87E0-A48FFFF52401}"/>
    <cellStyle name="Normal 2 3 3 2 4 2" xfId="19477" xr:uid="{31D5DC9C-50E6-41FB-983F-07AE27E72683}"/>
    <cellStyle name="Normal 2 3 3 2 4 2 2" xfId="19478" xr:uid="{25C207A5-96BE-41A3-B38E-0CD1563E1ED3}"/>
    <cellStyle name="Normal 2 3 3 2 4 3" xfId="19479" xr:uid="{ADBAFC49-D124-432C-B968-D87E9F3D5724}"/>
    <cellStyle name="Normal 2 3 3 2 5" xfId="19480" xr:uid="{5D12CD0C-4154-47F4-A10E-C5856E57D8D9}"/>
    <cellStyle name="Normal 2 3 3 2 5 2" xfId="19481" xr:uid="{AB54B744-2A7A-46B6-9D14-224BB38A9B72}"/>
    <cellStyle name="Normal 2 3 3 2 6" xfId="19482" xr:uid="{283F1EAC-D31A-479B-9F1B-11A3AB5E4559}"/>
    <cellStyle name="Normal 2 3 3 2 7" xfId="19459" xr:uid="{B0B0BBC1-CE4F-44B4-B8C5-E9F2117E740C}"/>
    <cellStyle name="Normal 2 3 3 3" xfId="19483" xr:uid="{8384B7A0-9B2B-4B0D-832C-D7978ABFAF1E}"/>
    <cellStyle name="Normal 2 3 3 4" xfId="19484" xr:uid="{87DE6406-DFBD-48D3-875E-03F115D5E499}"/>
    <cellStyle name="Normal 2 3 3 5" xfId="19485" xr:uid="{BCFA660E-C0D1-463D-9EA1-4AF845442C3D}"/>
    <cellStyle name="Normal 2 3 4" xfId="2699" xr:uid="{00000000-0005-0000-0000-00003A160000}"/>
    <cellStyle name="Normal 2 3 4 10" xfId="19487" xr:uid="{716F1906-4495-400F-9696-E6B158F13E18}"/>
    <cellStyle name="Normal 2 3 4 11" xfId="19486" xr:uid="{C6513D14-4804-4B2B-BAE3-2EEC47E7F3D7}"/>
    <cellStyle name="Normal 2 3 4 2" xfId="3695" xr:uid="{00000000-0005-0000-0000-00003B160000}"/>
    <cellStyle name="Normal 2 3 4 2 2" xfId="19489" xr:uid="{914C364D-1B59-4D9C-9728-CE9D6AE62FD1}"/>
    <cellStyle name="Normal 2 3 4 2 2 2" xfId="19490" xr:uid="{442FA1E3-14AB-4A83-B8CB-97A02088439C}"/>
    <cellStyle name="Normal 2 3 4 2 2 2 2" xfId="19491" xr:uid="{921C6856-317F-4748-A847-27A186BD01F8}"/>
    <cellStyle name="Normal 2 3 4 2 2 2 2 2" xfId="19492" xr:uid="{E594608A-DD1E-47A2-9FB2-3FC870743942}"/>
    <cellStyle name="Normal 2 3 4 2 2 2 2 2 2" xfId="19493" xr:uid="{9ED2777C-AFBB-4813-A9A6-37EB2F994906}"/>
    <cellStyle name="Normal 2 3 4 2 2 2 2 3" xfId="19494" xr:uid="{D21020C3-EA40-4FE3-B84E-516B374D13CC}"/>
    <cellStyle name="Normal 2 3 4 2 2 2 3" xfId="19495" xr:uid="{18671B93-60CC-4EEC-9B7B-6A51DEB33F9D}"/>
    <cellStyle name="Normal 2 3 4 2 2 2 3 2" xfId="19496" xr:uid="{2DA5B10B-4C7B-496F-AB8D-4D9D7B1BED2C}"/>
    <cellStyle name="Normal 2 3 4 2 2 2 3 2 2" xfId="19497" xr:uid="{CBAB1327-CDB0-461A-B16B-F574DB99079F}"/>
    <cellStyle name="Normal 2 3 4 2 2 2 3 3" xfId="19498" xr:uid="{7ED40BC5-F0C8-4B39-8A8F-836F6D721917}"/>
    <cellStyle name="Normal 2 3 4 2 2 2 4" xfId="19499" xr:uid="{1B5F575E-9292-450B-9E4D-DA34B83644DF}"/>
    <cellStyle name="Normal 2 3 4 2 2 2 4 2" xfId="19500" xr:uid="{1BEB3087-B976-46C0-B2BE-D46E8835E648}"/>
    <cellStyle name="Normal 2 3 4 2 2 2 5" xfId="19501" xr:uid="{74DB5B76-90A8-418C-8D24-FA5A503BDE98}"/>
    <cellStyle name="Normal 2 3 4 2 2 3" xfId="19502" xr:uid="{9122DD6F-CE41-46BD-8501-C8D49C7B723A}"/>
    <cellStyle name="Normal 2 3 4 2 2 3 2" xfId="19503" xr:uid="{E37D092F-ACD9-467A-94C6-DFE20D657876}"/>
    <cellStyle name="Normal 2 3 4 2 2 3 2 2" xfId="19504" xr:uid="{F968C196-09D1-4D29-A4C0-BABF897AEA92}"/>
    <cellStyle name="Normal 2 3 4 2 2 3 3" xfId="19505" xr:uid="{9083BD06-1C84-4831-AB16-F7DAB50C14EC}"/>
    <cellStyle name="Normal 2 3 4 2 2 4" xfId="19506" xr:uid="{20894CFC-8E38-4E97-9DA3-D09F126139C3}"/>
    <cellStyle name="Normal 2 3 4 2 2 4 2" xfId="19507" xr:uid="{781CF7E8-79EB-4327-828E-23511C47E187}"/>
    <cellStyle name="Normal 2 3 4 2 2 4 2 2" xfId="19508" xr:uid="{6EF62272-5380-4727-BBFF-1E695A7F589F}"/>
    <cellStyle name="Normal 2 3 4 2 2 4 3" xfId="19509" xr:uid="{B162D31E-9073-4315-9F39-210565ACA9DF}"/>
    <cellStyle name="Normal 2 3 4 2 2 5" xfId="19510" xr:uid="{C22B2E07-8782-42A2-B738-E3C45351ABC0}"/>
    <cellStyle name="Normal 2 3 4 2 2 5 2" xfId="19511" xr:uid="{02C1DBDE-ABF7-4A4A-BC56-4313CD11B267}"/>
    <cellStyle name="Normal 2 3 4 2 2 6" xfId="19512" xr:uid="{51B11542-389C-490B-8466-C1127451F78E}"/>
    <cellStyle name="Normal 2 3 4 2 3" xfId="19513" xr:uid="{C6E1B1C2-817C-485E-A374-907713EF198A}"/>
    <cellStyle name="Normal 2 3 4 2 3 2" xfId="19514" xr:uid="{D2C3A598-C00F-41AC-B325-FBA7BAF7B84C}"/>
    <cellStyle name="Normal 2 3 4 2 3 2 2" xfId="19515" xr:uid="{F9E05028-815C-43F3-9A60-974EEEFE9408}"/>
    <cellStyle name="Normal 2 3 4 2 3 2 2 2" xfId="19516" xr:uid="{E337BA2A-AA77-4CC0-AE5C-AB0CF7D96151}"/>
    <cellStyle name="Normal 2 3 4 2 3 2 3" xfId="19517" xr:uid="{A9A31226-8B52-4121-9F94-0208D0F73553}"/>
    <cellStyle name="Normal 2 3 4 2 3 3" xfId="19518" xr:uid="{2F9A0ED3-C0F5-4DA1-A9A3-A391A3A8BE57}"/>
    <cellStyle name="Normal 2 3 4 2 3 3 2" xfId="19519" xr:uid="{F503ED20-988F-407A-96BE-A35CE518423F}"/>
    <cellStyle name="Normal 2 3 4 2 3 3 2 2" xfId="19520" xr:uid="{EC5BC6B8-8975-4446-AAF6-2D25588F3761}"/>
    <cellStyle name="Normal 2 3 4 2 3 3 3" xfId="19521" xr:uid="{94C8B405-5485-41AC-B93B-BCEBDAF871DD}"/>
    <cellStyle name="Normal 2 3 4 2 3 4" xfId="19522" xr:uid="{06A26DD8-32BA-48BC-A032-66D88E7810C3}"/>
    <cellStyle name="Normal 2 3 4 2 3 4 2" xfId="19523" xr:uid="{D5377556-719E-410F-8B39-138AFB527BB6}"/>
    <cellStyle name="Normal 2 3 4 2 3 5" xfId="19524" xr:uid="{18247A98-0017-46FE-9D7E-1DF8CE438B6D}"/>
    <cellStyle name="Normal 2 3 4 2 4" xfId="19525" xr:uid="{E1A49C35-D2F3-4021-B8A0-9946CF7DA358}"/>
    <cellStyle name="Normal 2 3 4 2 4 2" xfId="19526" xr:uid="{55E39211-1173-4FC5-882A-278CA1F3AA42}"/>
    <cellStyle name="Normal 2 3 4 2 4 2 2" xfId="19527" xr:uid="{D41AD4DA-C0C0-4C28-983E-277FE6B1CAAD}"/>
    <cellStyle name="Normal 2 3 4 2 4 3" xfId="19528" xr:uid="{207AA63E-58F0-4855-90AF-3ADC01840256}"/>
    <cellStyle name="Normal 2 3 4 2 5" xfId="19529" xr:uid="{3F9B1B1B-8344-41FD-9CA1-3D889CEF647D}"/>
    <cellStyle name="Normal 2 3 4 2 5 2" xfId="19530" xr:uid="{F44C04DD-DAE4-4DF3-BD03-458FA3309787}"/>
    <cellStyle name="Normal 2 3 4 2 5 2 2" xfId="19531" xr:uid="{A45837C1-0961-4283-BA73-F8251042A96E}"/>
    <cellStyle name="Normal 2 3 4 2 5 3" xfId="19532" xr:uid="{4D0ABCF9-0733-4E19-B174-E7E437E8C16D}"/>
    <cellStyle name="Normal 2 3 4 2 6" xfId="19533" xr:uid="{D633F20A-E85D-49E3-83D3-C71E024FA57E}"/>
    <cellStyle name="Normal 2 3 4 2 6 2" xfId="19534" xr:uid="{AE46EFDC-ACC8-4E58-8033-5720207CDF17}"/>
    <cellStyle name="Normal 2 3 4 2 7" xfId="19535" xr:uid="{3DAEECA2-448E-4A2D-9DA0-8433FF04F229}"/>
    <cellStyle name="Normal 2 3 4 2 8" xfId="19488" xr:uid="{799725E6-3C72-421E-BA90-5BEF62393F5C}"/>
    <cellStyle name="Normal 2 3 4 3" xfId="7508" xr:uid="{00000000-0005-0000-0000-00003C160000}"/>
    <cellStyle name="Normal 2 3 4 3 2" xfId="19537" xr:uid="{5D5EDFCF-FB8D-4595-804D-59642EE1EFB6}"/>
    <cellStyle name="Normal 2 3 4 3 2 2" xfId="19538" xr:uid="{0039A3EE-3361-4111-AA83-D35D0D6BB7C2}"/>
    <cellStyle name="Normal 2 3 4 3 2 2 2" xfId="19539" xr:uid="{4ED6224E-F988-4522-AA5D-18A244CF0191}"/>
    <cellStyle name="Normal 2 3 4 3 2 2 2 2" xfId="19540" xr:uid="{FF7FFABC-B9D2-45B9-8424-C1DBAF220B24}"/>
    <cellStyle name="Normal 2 3 4 3 2 2 3" xfId="19541" xr:uid="{7F264A5C-33F2-4FD6-BE3D-B880C6EE4508}"/>
    <cellStyle name="Normal 2 3 4 3 2 3" xfId="19542" xr:uid="{DAF7F050-600B-41AC-BBFC-F05E9CFD9D88}"/>
    <cellStyle name="Normal 2 3 4 3 2 3 2" xfId="19543" xr:uid="{341C95AE-A4F5-428E-8623-1A61D7DD5033}"/>
    <cellStyle name="Normal 2 3 4 3 2 3 2 2" xfId="19544" xr:uid="{536DC1B3-C629-4EC7-B628-CBE2EC265ED4}"/>
    <cellStyle name="Normal 2 3 4 3 2 3 3" xfId="19545" xr:uid="{80797611-A4AD-4122-9963-D9514CD01F17}"/>
    <cellStyle name="Normal 2 3 4 3 2 4" xfId="19546" xr:uid="{2D646E0F-8C63-4B6F-B061-F98AE23C1FA3}"/>
    <cellStyle name="Normal 2 3 4 3 2 4 2" xfId="19547" xr:uid="{599368E0-1A50-4278-B1D9-75BBF4C17035}"/>
    <cellStyle name="Normal 2 3 4 3 2 5" xfId="19548" xr:uid="{645884DB-5169-4570-8DF0-6D722A0DC096}"/>
    <cellStyle name="Normal 2 3 4 3 3" xfId="19549" xr:uid="{5659F966-8A3B-4E40-AA71-C864EC2E3762}"/>
    <cellStyle name="Normal 2 3 4 3 3 2" xfId="19550" xr:uid="{8A71DFB1-081D-4BB2-AEF6-9293CAD6B052}"/>
    <cellStyle name="Normal 2 3 4 3 3 2 2" xfId="19551" xr:uid="{A5C03A31-42CD-4160-A569-BC7311A533A1}"/>
    <cellStyle name="Normal 2 3 4 3 3 3" xfId="19552" xr:uid="{EDE6CE44-2051-46C3-AC31-204D38BF7B87}"/>
    <cellStyle name="Normal 2 3 4 3 4" xfId="19553" xr:uid="{D6B97EE2-9DF9-4430-909E-FCAF57A1FAA0}"/>
    <cellStyle name="Normal 2 3 4 3 4 2" xfId="19554" xr:uid="{01A75C50-E6C6-4B9C-B792-23BB086A6D1A}"/>
    <cellStyle name="Normal 2 3 4 3 4 2 2" xfId="19555" xr:uid="{DB213FC2-B4B0-47CE-B15D-A9398E2E4469}"/>
    <cellStyle name="Normal 2 3 4 3 4 3" xfId="19556" xr:uid="{B41B8215-41AC-45EB-B249-F7F67D25C14C}"/>
    <cellStyle name="Normal 2 3 4 3 5" xfId="19557" xr:uid="{760EFC38-2AF5-4860-BC70-9E58E5B7A4A0}"/>
    <cellStyle name="Normal 2 3 4 3 5 2" xfId="19558" xr:uid="{E1F0B991-929C-4FF1-8BAE-5BFB215D351D}"/>
    <cellStyle name="Normal 2 3 4 3 6" xfId="19559" xr:uid="{94318AE4-A286-43A9-816A-C735B2C57099}"/>
    <cellStyle name="Normal 2 3 4 3 7" xfId="19536" xr:uid="{D50BD41B-05D2-46F7-9668-65E95D0B320E}"/>
    <cellStyle name="Normal 2 3 4 4" xfId="19560" xr:uid="{020F37B5-D2F3-4E3F-8072-BD328F99F757}"/>
    <cellStyle name="Normal 2 3 4 4 2" xfId="19561" xr:uid="{5B706D57-4AB4-4402-AE4B-B6C6E98DDFDE}"/>
    <cellStyle name="Normal 2 3 4 4 2 2" xfId="19562" xr:uid="{5BCF4513-0EC6-45BA-9128-1D14DBF2A95F}"/>
    <cellStyle name="Normal 2 3 4 4 2 2 2" xfId="19563" xr:uid="{CF57CEE6-F6A9-4C6F-A0EF-EE4CB2527398}"/>
    <cellStyle name="Normal 2 3 4 4 2 2 2 2" xfId="19564" xr:uid="{3F0DC5E6-2EA6-4E95-9F6C-E4F65CA01318}"/>
    <cellStyle name="Normal 2 3 4 4 2 2 3" xfId="19565" xr:uid="{BC30DACC-3944-4A5E-B8DC-5F8E6C524BFB}"/>
    <cellStyle name="Normal 2 3 4 4 2 3" xfId="19566" xr:uid="{F987A073-1E91-4498-B697-F7069847473F}"/>
    <cellStyle name="Normal 2 3 4 4 2 3 2" xfId="19567" xr:uid="{3DB17661-5E06-49A1-9DC9-75A351BA718B}"/>
    <cellStyle name="Normal 2 3 4 4 2 3 2 2" xfId="19568" xr:uid="{ADCECE10-879D-4FCF-8CAE-5DB022FC5481}"/>
    <cellStyle name="Normal 2 3 4 4 2 3 3" xfId="19569" xr:uid="{8C57D662-BB90-4AEB-8B03-39C236FB791F}"/>
    <cellStyle name="Normal 2 3 4 4 2 4" xfId="19570" xr:uid="{EC27A527-7FD6-454B-9586-618793599CD3}"/>
    <cellStyle name="Normal 2 3 4 4 2 4 2" xfId="19571" xr:uid="{5B17A384-72A1-4F90-A0B2-78804CDC3F56}"/>
    <cellStyle name="Normal 2 3 4 4 2 5" xfId="19572" xr:uid="{0CE0E8D9-0E31-445A-A780-6046F6083CA7}"/>
    <cellStyle name="Normal 2 3 4 4 3" xfId="19573" xr:uid="{E2CD52A3-1637-4DC2-B97B-3CF847778E09}"/>
    <cellStyle name="Normal 2 3 4 4 3 2" xfId="19574" xr:uid="{1E55B86A-D49A-4A67-B2F8-74E15556FA38}"/>
    <cellStyle name="Normal 2 3 4 4 3 2 2" xfId="19575" xr:uid="{06B842F4-6E21-4D96-85CD-C4F5F380133F}"/>
    <cellStyle name="Normal 2 3 4 4 3 3" xfId="19576" xr:uid="{2E81305D-C3DB-4179-8C1C-205DE9BC5BA9}"/>
    <cellStyle name="Normal 2 3 4 4 4" xfId="19577" xr:uid="{69DE8E4D-7126-4AC5-B359-BD350BF2E634}"/>
    <cellStyle name="Normal 2 3 4 4 4 2" xfId="19578" xr:uid="{D8489ADC-34B4-4D3A-80E0-7F7493013F77}"/>
    <cellStyle name="Normal 2 3 4 4 4 2 2" xfId="19579" xr:uid="{1A7640A5-C2F6-4C23-A259-F7BAD00DEC5F}"/>
    <cellStyle name="Normal 2 3 4 4 4 3" xfId="19580" xr:uid="{AD43243C-DFE8-400C-972F-00A5E81FF126}"/>
    <cellStyle name="Normal 2 3 4 4 5" xfId="19581" xr:uid="{D08C3A36-F86B-4909-AC71-53759686C6C8}"/>
    <cellStyle name="Normal 2 3 4 4 5 2" xfId="19582" xr:uid="{B67E6774-4BD8-4A87-A89D-AE5D60C436B9}"/>
    <cellStyle name="Normal 2 3 4 4 6" xfId="19583" xr:uid="{3518C20A-1F99-47B6-A009-098FD2BC1616}"/>
    <cellStyle name="Normal 2 3 4 5" xfId="19584" xr:uid="{984AA7B6-513E-4175-BB58-9D4FE3C5EF26}"/>
    <cellStyle name="Normal 2 3 4 5 2" xfId="19585" xr:uid="{9C9E6079-F820-4932-ABBD-813B857D20EF}"/>
    <cellStyle name="Normal 2 3 4 5 2 2" xfId="19586" xr:uid="{684093B6-1B11-4170-9518-558B055662EC}"/>
    <cellStyle name="Normal 2 3 4 5 2 2 2" xfId="19587" xr:uid="{6F8D6859-5EF5-4362-9E8F-0A1F682A93D6}"/>
    <cellStyle name="Normal 2 3 4 5 2 2 2 2" xfId="19588" xr:uid="{F7B6EC8A-BFEB-4B37-96D4-0ABBF0454200}"/>
    <cellStyle name="Normal 2 3 4 5 2 2 3" xfId="19589" xr:uid="{28F32177-EA60-4C62-AE4D-11B6F88D6CFC}"/>
    <cellStyle name="Normal 2 3 4 5 2 3" xfId="19590" xr:uid="{0BE18BBB-F770-46BE-8DDA-4602D6D644DF}"/>
    <cellStyle name="Normal 2 3 4 5 2 3 2" xfId="19591" xr:uid="{DBCB4664-3536-4676-9077-6A2BECFFE58E}"/>
    <cellStyle name="Normal 2 3 4 5 2 3 2 2" xfId="19592" xr:uid="{3CD3D929-198D-4DF0-AAED-40D8C1188E74}"/>
    <cellStyle name="Normal 2 3 4 5 2 3 3" xfId="19593" xr:uid="{5FBE7258-5886-49C3-900A-5872AD74041F}"/>
    <cellStyle name="Normal 2 3 4 5 2 4" xfId="19594" xr:uid="{FCE45283-7FE8-4C2F-97F3-E7CFE72C0B9F}"/>
    <cellStyle name="Normal 2 3 4 5 2 4 2" xfId="19595" xr:uid="{FB99028E-20D8-4D57-84EF-CDBB789CA5BF}"/>
    <cellStyle name="Normal 2 3 4 5 2 5" xfId="19596" xr:uid="{07E9D1CC-FF71-4251-8AEF-518656ED493F}"/>
    <cellStyle name="Normal 2 3 4 5 3" xfId="19597" xr:uid="{67FC4289-0DC4-4541-AAB2-D0E84133B4C6}"/>
    <cellStyle name="Normal 2 3 4 5 3 2" xfId="19598" xr:uid="{27591D83-31E4-4C46-BA6E-4303885FD14D}"/>
    <cellStyle name="Normal 2 3 4 5 3 2 2" xfId="19599" xr:uid="{83FC9C14-AEC4-436D-9D8B-E08D022D4895}"/>
    <cellStyle name="Normal 2 3 4 5 3 3" xfId="19600" xr:uid="{A2828186-0F73-4954-9706-413D2B18692C}"/>
    <cellStyle name="Normal 2 3 4 5 4" xfId="19601" xr:uid="{04ED0903-11E9-499E-99B5-4967097DF274}"/>
    <cellStyle name="Normal 2 3 4 5 4 2" xfId="19602" xr:uid="{8D29DB6B-8308-4389-9198-89074ACAAB37}"/>
    <cellStyle name="Normal 2 3 4 5 4 2 2" xfId="19603" xr:uid="{5EEED3E9-4888-4F2A-BD39-AA812CC11449}"/>
    <cellStyle name="Normal 2 3 4 5 4 3" xfId="19604" xr:uid="{97104B0D-C3A9-4BEF-A94D-39B00A23C0DD}"/>
    <cellStyle name="Normal 2 3 4 5 5" xfId="19605" xr:uid="{5607FA21-BDEC-4355-89A1-836A36F99D7B}"/>
    <cellStyle name="Normal 2 3 4 5 5 2" xfId="19606" xr:uid="{19CED474-A5B1-4031-AB7B-7F052014F165}"/>
    <cellStyle name="Normal 2 3 4 5 6" xfId="19607" xr:uid="{AA9E0DDF-B6C1-4888-990F-46DDFF407FAF}"/>
    <cellStyle name="Normal 2 3 4 6" xfId="19608" xr:uid="{AFBC40F9-AECD-4E80-A5FE-09DB2B6C2501}"/>
    <cellStyle name="Normal 2 3 4 6 2" xfId="19609" xr:uid="{C7CB6706-B01A-435F-8932-B75BD3EF414E}"/>
    <cellStyle name="Normal 2 3 4 6 2 2" xfId="19610" xr:uid="{0ACD64C8-9843-41F3-A7AC-A33A683D9912}"/>
    <cellStyle name="Normal 2 3 4 6 2 2 2" xfId="19611" xr:uid="{74FD283F-9EEF-4026-81AA-140D8F36B819}"/>
    <cellStyle name="Normal 2 3 4 6 2 3" xfId="19612" xr:uid="{BDEEE940-8192-45E3-AD93-2871EB4803DB}"/>
    <cellStyle name="Normal 2 3 4 6 3" xfId="19613" xr:uid="{9CFC8FA3-FD8D-4386-BB16-C95DE1AF2437}"/>
    <cellStyle name="Normal 2 3 4 6 3 2" xfId="19614" xr:uid="{3398E592-2F39-4194-8BC2-00D7C9F62FBD}"/>
    <cellStyle name="Normal 2 3 4 6 3 2 2" xfId="19615" xr:uid="{4232632B-ECF1-4423-9787-608203311AAC}"/>
    <cellStyle name="Normal 2 3 4 6 3 3" xfId="19616" xr:uid="{67C61EB1-E8BF-4FB6-840C-DB620EABD8BA}"/>
    <cellStyle name="Normal 2 3 4 6 4" xfId="19617" xr:uid="{D6CE6642-4232-4F38-B5E7-1B374A6AC66A}"/>
    <cellStyle name="Normal 2 3 4 6 4 2" xfId="19618" xr:uid="{98F3B3DA-14C8-4D03-8E13-7848EA654C88}"/>
    <cellStyle name="Normal 2 3 4 6 5" xfId="19619" xr:uid="{6B4F386C-AF4C-4FDC-98F8-98FF7A87323C}"/>
    <cellStyle name="Normal 2 3 4 7" xfId="19620" xr:uid="{90280B13-2EF9-4AD6-9921-190D7534AD64}"/>
    <cellStyle name="Normal 2 3 4 7 2" xfId="19621" xr:uid="{9453F484-FDA1-458C-918D-8FF1F0E3090A}"/>
    <cellStyle name="Normal 2 3 4 7 2 2" xfId="19622" xr:uid="{97C14C0C-7BCD-495C-B412-CA205CF1E063}"/>
    <cellStyle name="Normal 2 3 4 7 2 2 2" xfId="19623" xr:uid="{0778A927-8B40-47EE-B989-7D0E85B2F73C}"/>
    <cellStyle name="Normal 2 3 4 7 2 3" xfId="19624" xr:uid="{76FFEF61-B897-40CE-AAE7-CC93359D8BF5}"/>
    <cellStyle name="Normal 2 3 4 7 3" xfId="19625" xr:uid="{1908A071-ABC3-4D08-91CC-715B77A0086A}"/>
    <cellStyle name="Normal 2 3 4 7 3 2" xfId="19626" xr:uid="{7B9E98EB-61DF-4728-A42A-DD7B861CE203}"/>
    <cellStyle name="Normal 2 3 4 7 4" xfId="19627" xr:uid="{D211F2DE-09CA-4637-85FB-4A2576EC6A2F}"/>
    <cellStyle name="Normal 2 3 4 8" xfId="19628" xr:uid="{397D8B54-C8EF-47EF-9033-2930445EDF67}"/>
    <cellStyle name="Normal 2 3 4 9" xfId="19629" xr:uid="{024FA3B3-A4A6-4E6B-AADE-D572420FE1B0}"/>
    <cellStyle name="Normal 2 3 4 9 2" xfId="19630" xr:uid="{23D5373D-F41A-481F-9E48-103B81CCB7D6}"/>
    <cellStyle name="Normal 2 3 5" xfId="3658" xr:uid="{00000000-0005-0000-0000-00003D160000}"/>
    <cellStyle name="Normal 2 3 5 2" xfId="7509" xr:uid="{00000000-0005-0000-0000-00003E160000}"/>
    <cellStyle name="Normal 2 3 5 2 2" xfId="19633" xr:uid="{F2F0E36F-3D90-4B9B-96F4-F2105AE745E4}"/>
    <cellStyle name="Normal 2 3 5 2 2 2" xfId="19634" xr:uid="{7339B053-27DC-4FAA-9DEA-7A2C0B7A2C1A}"/>
    <cellStyle name="Normal 2 3 5 2 2 2 2" xfId="19635" xr:uid="{587E7F23-FBDF-4518-A035-ECE73D09E9C8}"/>
    <cellStyle name="Normal 2 3 5 2 2 2 2 2" xfId="19636" xr:uid="{DC7022CB-F903-4941-8066-FB3DF3036DE9}"/>
    <cellStyle name="Normal 2 3 5 2 2 2 3" xfId="19637" xr:uid="{FBF99BD9-D592-4559-9862-6D55E065AA92}"/>
    <cellStyle name="Normal 2 3 5 2 2 3" xfId="19638" xr:uid="{E4ED59F0-9007-453B-A69F-183999322347}"/>
    <cellStyle name="Normal 2 3 5 2 2 3 2" xfId="19639" xr:uid="{6B5695E6-1B2F-498D-8544-EBD5852A6C24}"/>
    <cellStyle name="Normal 2 3 5 2 2 3 2 2" xfId="19640" xr:uid="{9EEEA046-2DE8-4C8D-B0DB-59F183162DC3}"/>
    <cellStyle name="Normal 2 3 5 2 2 3 3" xfId="19641" xr:uid="{FD14C526-CC99-439A-8941-1F00E364CB17}"/>
    <cellStyle name="Normal 2 3 5 2 2 4" xfId="19642" xr:uid="{439BE048-742A-471A-A535-40985212C9D2}"/>
    <cellStyle name="Normal 2 3 5 2 2 4 2" xfId="19643" xr:uid="{6849F9C5-7E51-4A18-A4AA-6C99135892C1}"/>
    <cellStyle name="Normal 2 3 5 2 2 5" xfId="19644" xr:uid="{1D445436-E8E1-45E5-9779-76B34F49A591}"/>
    <cellStyle name="Normal 2 3 5 2 3" xfId="19645" xr:uid="{D86D8101-00E8-427C-AA18-0ABF3A0607AF}"/>
    <cellStyle name="Normal 2 3 5 2 3 2" xfId="19646" xr:uid="{32ECDF17-C930-4DE3-A31D-76A1F5DE2C58}"/>
    <cellStyle name="Normal 2 3 5 2 3 2 2" xfId="19647" xr:uid="{0B70A413-6A24-431C-B394-A6AA42AAEB87}"/>
    <cellStyle name="Normal 2 3 5 2 3 3" xfId="19648" xr:uid="{0C109D7D-0323-4F45-899A-1723D33B9A97}"/>
    <cellStyle name="Normal 2 3 5 2 4" xfId="19649" xr:uid="{4F4F1B2C-37D8-49BB-BAC5-8C28E5D9C4F0}"/>
    <cellStyle name="Normal 2 3 5 2 4 2" xfId="19650" xr:uid="{B3103301-E709-419A-A7FE-0B34107D3C1F}"/>
    <cellStyle name="Normal 2 3 5 2 4 2 2" xfId="19651" xr:uid="{FD9E0661-0494-4D03-B032-9DBB0DBEC0C9}"/>
    <cellStyle name="Normal 2 3 5 2 4 3" xfId="19652" xr:uid="{0A82A3F4-B1E3-467D-A4C3-AEE320A97AE8}"/>
    <cellStyle name="Normal 2 3 5 2 5" xfId="19653" xr:uid="{A9D0F771-FC5B-47D1-BAC8-BFC12622D2CE}"/>
    <cellStyle name="Normal 2 3 5 2 5 2" xfId="19654" xr:uid="{A7127031-E1C9-4816-9A0B-94C064AB64C2}"/>
    <cellStyle name="Normal 2 3 5 2 6" xfId="19655" xr:uid="{05CB4ED8-469E-4174-B668-1AC7AF459179}"/>
    <cellStyle name="Normal 2 3 5 2 7" xfId="19632" xr:uid="{44551478-74D1-4CB9-8CDB-8CF3CC4D6EC7}"/>
    <cellStyle name="Normal 2 3 5 3" xfId="19656" xr:uid="{2B42B999-23E2-4E28-981D-C51C281FA8D3}"/>
    <cellStyle name="Normal 2 3 5 3 2" xfId="19657" xr:uid="{2CA20A7D-D5EF-4D35-BF09-339ACB3265DB}"/>
    <cellStyle name="Normal 2 3 5 3 2 2" xfId="19658" xr:uid="{7FBE7409-2818-4D53-AEF9-E1F5E37EEC7B}"/>
    <cellStyle name="Normal 2 3 5 3 2 2 2" xfId="19659" xr:uid="{E7ED20FF-05B4-4F6F-9A17-A14A7F930F36}"/>
    <cellStyle name="Normal 2 3 5 3 2 2 2 2" xfId="19660" xr:uid="{F6237726-2BDA-471C-B7BE-62308BE64D36}"/>
    <cellStyle name="Normal 2 3 5 3 2 2 3" xfId="19661" xr:uid="{B57E125E-CEA2-4474-BF36-2026D881C029}"/>
    <cellStyle name="Normal 2 3 5 3 2 3" xfId="19662" xr:uid="{5D2CB67D-A1BC-4F95-8513-B2AEA033A857}"/>
    <cellStyle name="Normal 2 3 5 3 2 3 2" xfId="19663" xr:uid="{E5872C14-9BD8-430F-9EBA-318086F61CE3}"/>
    <cellStyle name="Normal 2 3 5 3 2 3 2 2" xfId="19664" xr:uid="{FBEC7707-CF51-4A4C-8C35-5C134187290C}"/>
    <cellStyle name="Normal 2 3 5 3 2 3 3" xfId="19665" xr:uid="{69E1D8AB-17C0-4FD7-BBCF-5894473F25C9}"/>
    <cellStyle name="Normal 2 3 5 3 2 4" xfId="19666" xr:uid="{7E53018C-B0A0-48EC-B64F-7B4BD0875149}"/>
    <cellStyle name="Normal 2 3 5 3 2 4 2" xfId="19667" xr:uid="{7188472C-9076-47BD-8458-4C498AFF3DA5}"/>
    <cellStyle name="Normal 2 3 5 3 2 5" xfId="19668" xr:uid="{3F8229C4-2479-4B79-A55F-3E677DC79F74}"/>
    <cellStyle name="Normal 2 3 5 3 3" xfId="19669" xr:uid="{F8C755F8-AAB6-4BEC-8061-996DA63BC266}"/>
    <cellStyle name="Normal 2 3 5 3 3 2" xfId="19670" xr:uid="{26F598EF-D025-4B53-A48D-915577753F52}"/>
    <cellStyle name="Normal 2 3 5 3 3 2 2" xfId="19671" xr:uid="{42136B16-7DF3-4428-8446-DD2548250B06}"/>
    <cellStyle name="Normal 2 3 5 3 3 3" xfId="19672" xr:uid="{72BDCF9B-8DA4-4BD5-AFF1-F4938EB2CB30}"/>
    <cellStyle name="Normal 2 3 5 3 4" xfId="19673" xr:uid="{A1B2E744-C520-4242-B45B-DC57AEA074BB}"/>
    <cellStyle name="Normal 2 3 5 3 4 2" xfId="19674" xr:uid="{F5ACD318-0BC1-407A-B77E-A36CD6723B7A}"/>
    <cellStyle name="Normal 2 3 5 3 4 2 2" xfId="19675" xr:uid="{D634FC07-43D6-4DE9-9B16-C1F97D47ED16}"/>
    <cellStyle name="Normal 2 3 5 3 4 3" xfId="19676" xr:uid="{7F9D4360-7F9E-4986-9103-FAD5E11189BD}"/>
    <cellStyle name="Normal 2 3 5 3 5" xfId="19677" xr:uid="{8D63C6C3-9B07-48B3-8F73-47F17204F827}"/>
    <cellStyle name="Normal 2 3 5 3 5 2" xfId="19678" xr:uid="{F9287FCE-C2A9-4FE9-931B-7ECAC230296A}"/>
    <cellStyle name="Normal 2 3 5 3 6" xfId="19679" xr:uid="{47792775-F62B-430F-B87E-C7F2DFE2D14F}"/>
    <cellStyle name="Normal 2 3 5 4" xfId="19680" xr:uid="{38418291-B776-4607-8F1C-ED4651440394}"/>
    <cellStyle name="Normal 2 3 5 4 2" xfId="19681" xr:uid="{FAB54D33-CB88-4B99-8996-52007D468AFD}"/>
    <cellStyle name="Normal 2 3 5 4 2 2" xfId="19682" xr:uid="{9B918624-3F37-4AE3-8FA0-7F369C9B9FEE}"/>
    <cellStyle name="Normal 2 3 5 4 2 2 2" xfId="19683" xr:uid="{959BB76A-A67E-46C6-930E-2F24CEF08244}"/>
    <cellStyle name="Normal 2 3 5 4 2 3" xfId="19684" xr:uid="{4EA046F7-626A-4AD5-B62E-AFBC03A3AF16}"/>
    <cellStyle name="Normal 2 3 5 4 3" xfId="19685" xr:uid="{E46DAA3C-D486-4AA1-AABE-4F07CC0DCFA1}"/>
    <cellStyle name="Normal 2 3 5 4 3 2" xfId="19686" xr:uid="{09363B91-A4BE-4D08-8CE8-7DD1AE1101F8}"/>
    <cellStyle name="Normal 2 3 5 4 3 2 2" xfId="19687" xr:uid="{4D4EC69E-87FB-4BCA-A3CB-C06D6772A6E6}"/>
    <cellStyle name="Normal 2 3 5 4 3 3" xfId="19688" xr:uid="{77C566CE-7FF7-4CD9-BAE7-AA172261EC9A}"/>
    <cellStyle name="Normal 2 3 5 4 4" xfId="19689" xr:uid="{2A8AB31E-7A99-4395-8C8D-E7F60288F3ED}"/>
    <cellStyle name="Normal 2 3 5 4 4 2" xfId="19690" xr:uid="{994ED5EF-FEB4-429D-BF1D-0E188A95EFF0}"/>
    <cellStyle name="Normal 2 3 5 4 5" xfId="19691" xr:uid="{9D115AF9-43AD-4F3F-9D46-9C3046AB0755}"/>
    <cellStyle name="Normal 2 3 5 5" xfId="19692" xr:uid="{EFDBC5E9-979B-4B01-97EB-32CDCBD1AFB5}"/>
    <cellStyle name="Normal 2 3 5 5 2" xfId="19693" xr:uid="{D5ADEF5B-5B49-457A-8092-A244EE09F7CD}"/>
    <cellStyle name="Normal 2 3 5 5 2 2" xfId="19694" xr:uid="{0E0C8F8F-576E-4EAE-AEAC-268DDA2045CC}"/>
    <cellStyle name="Normal 2 3 5 5 2 2 2" xfId="19695" xr:uid="{96F91ECE-A0EB-4E96-B4FA-A0EBE2C2D6EE}"/>
    <cellStyle name="Normal 2 3 5 5 2 3" xfId="19696" xr:uid="{E9212342-6F70-4888-8095-5C53439F0745}"/>
    <cellStyle name="Normal 2 3 5 5 3" xfId="19697" xr:uid="{AD2AB929-4032-4EA4-ACD4-C358C9B1EB5C}"/>
    <cellStyle name="Normal 2 3 5 5 3 2" xfId="19698" xr:uid="{B71DE34F-AF58-4041-B5CE-50C85E15B136}"/>
    <cellStyle name="Normal 2 3 5 5 4" xfId="19699" xr:uid="{3FF08828-5454-4A56-8BAD-B9C41ABE9C6A}"/>
    <cellStyle name="Normal 2 3 5 6" xfId="19700" xr:uid="{AA5AA030-5155-4CE9-8821-0783DACC65C1}"/>
    <cellStyle name="Normal 2 3 5 7" xfId="19701" xr:uid="{1DC216B8-2762-44F9-A849-4AB394156576}"/>
    <cellStyle name="Normal 2 3 5 7 2" xfId="19702" xr:uid="{7D975D0B-822B-4F7D-A3FA-DEC0E3B89A46}"/>
    <cellStyle name="Normal 2 3 5 8" xfId="19703" xr:uid="{30375848-0719-4D97-915D-8B8DE68F8247}"/>
    <cellStyle name="Normal 2 3 5 9" xfId="19631" xr:uid="{CC0C2AF6-9DFD-429B-BFEF-AA321D59DE36}"/>
    <cellStyle name="Normal 2 3 6" xfId="6452" xr:uid="{00000000-0005-0000-0000-00003F160000}"/>
    <cellStyle name="Normal 2 3 6 2" xfId="7510" xr:uid="{00000000-0005-0000-0000-000040160000}"/>
    <cellStyle name="Normal 2 3 6 2 2" xfId="19705" xr:uid="{167DA6A9-13BC-432E-AE7A-DB32DC10A7FB}"/>
    <cellStyle name="Normal 2 3 6 3" xfId="19706" xr:uid="{D958C186-8A72-4CAE-AAA8-5652C5E4D28B}"/>
    <cellStyle name="Normal 2 3 6 3 2" xfId="19707" xr:uid="{E1895667-0F3E-4F43-AC37-B8CB4F8ACEC1}"/>
    <cellStyle name="Normal 2 3 6 3 2 2" xfId="19708" xr:uid="{3D874DCA-2998-4A89-A297-86AF1FEEFECD}"/>
    <cellStyle name="Normal 2 3 6 3 2 2 2" xfId="19709" xr:uid="{10AD3E4C-9E66-45FE-AEFE-999ABC4D24C3}"/>
    <cellStyle name="Normal 2 3 6 3 2 2 2 2" xfId="19710" xr:uid="{DB6AC76A-9405-410E-8869-0516BDC521FF}"/>
    <cellStyle name="Normal 2 3 6 3 2 2 3" xfId="19711" xr:uid="{D1E0A0BD-5B3C-4F47-91CD-87886BD8BF0C}"/>
    <cellStyle name="Normal 2 3 6 3 2 3" xfId="19712" xr:uid="{9A5F3187-2E11-4D49-8AC8-6D8BF53678B0}"/>
    <cellStyle name="Normal 2 3 6 3 2 3 2" xfId="19713" xr:uid="{DD47686C-F898-44DE-A446-CC2D1A6D34B1}"/>
    <cellStyle name="Normal 2 3 6 3 2 3 2 2" xfId="19714" xr:uid="{2157F131-8477-4525-81DE-DE12C811BBE7}"/>
    <cellStyle name="Normal 2 3 6 3 2 3 3" xfId="19715" xr:uid="{16C2C6D7-9CDB-4B5C-B322-89916423C968}"/>
    <cellStyle name="Normal 2 3 6 3 2 4" xfId="19716" xr:uid="{8FAF377B-E4CD-4AA1-B65C-B6369D2EE77B}"/>
    <cellStyle name="Normal 2 3 6 3 2 4 2" xfId="19717" xr:uid="{3B05A74D-DFB4-4B6A-9977-80D485CF36DE}"/>
    <cellStyle name="Normal 2 3 6 3 2 5" xfId="19718" xr:uid="{FE24CB50-6B8C-48E0-82A7-57292EF9AC00}"/>
    <cellStyle name="Normal 2 3 6 3 3" xfId="19719" xr:uid="{59E98404-778D-435E-8A1A-699BA9D77825}"/>
    <cellStyle name="Normal 2 3 6 3 3 2" xfId="19720" xr:uid="{E78471E2-5E23-4802-B3A5-AE9F984FDFD8}"/>
    <cellStyle name="Normal 2 3 6 3 3 2 2" xfId="19721" xr:uid="{EBE46044-01C1-4DAF-9DCF-4926714B136C}"/>
    <cellStyle name="Normal 2 3 6 3 3 3" xfId="19722" xr:uid="{A49E8534-2EB8-48C1-8E1E-125A41043AFA}"/>
    <cellStyle name="Normal 2 3 6 3 4" xfId="19723" xr:uid="{BE3E8AE7-279D-4C98-AF9D-E33C4DA2223C}"/>
    <cellStyle name="Normal 2 3 6 3 4 2" xfId="19724" xr:uid="{1E57BD43-20D7-43D4-BCCA-969E3C846B54}"/>
    <cellStyle name="Normal 2 3 6 3 4 2 2" xfId="19725" xr:uid="{5915A875-BE35-4826-9B9A-D3DF6C135CA9}"/>
    <cellStyle name="Normal 2 3 6 3 4 3" xfId="19726" xr:uid="{BA2D2F6C-3AEA-42CC-A8B1-518F594F7CCA}"/>
    <cellStyle name="Normal 2 3 6 3 5" xfId="19727" xr:uid="{54D84AFA-A412-4DDF-8232-4709DD938579}"/>
    <cellStyle name="Normal 2 3 6 3 5 2" xfId="19728" xr:uid="{158431C5-AB12-46F9-A815-7143EC884742}"/>
    <cellStyle name="Normal 2 3 6 3 6" xfId="19729" xr:uid="{6D359A74-89B7-46CB-9EB1-0753BBF92B1C}"/>
    <cellStyle name="Normal 2 3 6 4" xfId="19730" xr:uid="{9EB93D67-7A05-40F7-9E17-CFDD158EED05}"/>
    <cellStyle name="Normal 2 3 6 4 2" xfId="19731" xr:uid="{20CB0454-ECC8-4694-8A4B-4C06C6E7533A}"/>
    <cellStyle name="Normal 2 3 6 4 2 2" xfId="19732" xr:uid="{365409B7-29E0-4ED0-82BC-1A02B1BDE11D}"/>
    <cellStyle name="Normal 2 3 6 4 2 2 2" xfId="19733" xr:uid="{6C20C243-AA4F-4093-ABAA-B768BBB3AF0B}"/>
    <cellStyle name="Normal 2 3 6 4 2 3" xfId="19734" xr:uid="{14C75EF9-EA07-40F5-806C-72587FE53978}"/>
    <cellStyle name="Normal 2 3 6 4 3" xfId="19735" xr:uid="{ABB92CF0-3649-4851-A115-6101968573F1}"/>
    <cellStyle name="Normal 2 3 6 4 3 2" xfId="19736" xr:uid="{E6F94AAA-AE04-4E92-9761-5FC22DBFC397}"/>
    <cellStyle name="Normal 2 3 6 4 3 2 2" xfId="19737" xr:uid="{96CC4ED8-23FB-44F0-B4CC-E06A70CE8142}"/>
    <cellStyle name="Normal 2 3 6 4 3 3" xfId="19738" xr:uid="{BDAAC942-3AC3-4CB0-B2A5-110B4FD4695D}"/>
    <cellStyle name="Normal 2 3 6 4 4" xfId="19739" xr:uid="{F2A7CA9D-46EE-4A1C-9722-993E82337B09}"/>
    <cellStyle name="Normal 2 3 6 4 4 2" xfId="19740" xr:uid="{B7B85A6D-BE39-4A43-A496-04CA9689C83B}"/>
    <cellStyle name="Normal 2 3 6 4 5" xfId="19741" xr:uid="{5942111B-2B1B-45B1-B90E-1CDC4021520E}"/>
    <cellStyle name="Normal 2 3 6 5" xfId="19742" xr:uid="{35CCC12F-191A-4661-B1F6-0AD8E4399E2F}"/>
    <cellStyle name="Normal 2 3 6 5 2" xfId="19743" xr:uid="{50E431DB-2B50-4C02-981F-CA76FBB5AA67}"/>
    <cellStyle name="Normal 2 3 6 5 2 2" xfId="19744" xr:uid="{F3D8E115-F7E3-482F-B548-C43AF86944A3}"/>
    <cellStyle name="Normal 2 3 6 5 2 2 2" xfId="19745" xr:uid="{99BD4DC4-F688-4878-A71E-29E5D26AF2D7}"/>
    <cellStyle name="Normal 2 3 6 5 2 3" xfId="19746" xr:uid="{DB50A3E2-6098-4341-B870-B61F40AED1F6}"/>
    <cellStyle name="Normal 2 3 6 5 3" xfId="19747" xr:uid="{3D68224D-5851-47B3-9C20-A82964D0BE3B}"/>
    <cellStyle name="Normal 2 3 6 5 3 2" xfId="19748" xr:uid="{3A7E2DCF-3FA7-40C9-BED3-91B1ACD284E5}"/>
    <cellStyle name="Normal 2 3 6 5 4" xfId="19749" xr:uid="{41B5A3C2-98C5-47D9-AC1A-FE4B3347E0A0}"/>
    <cellStyle name="Normal 2 3 6 6" xfId="19750" xr:uid="{DB251407-3EA8-4F60-B374-642D267F8F8C}"/>
    <cellStyle name="Normal 2 3 6 6 2" xfId="19751" xr:uid="{91E76F06-EB85-4C54-A063-7788CA99481D}"/>
    <cellStyle name="Normal 2 3 6 7" xfId="19752" xr:uid="{3DE1ECAE-BD80-480B-AF56-9F67D520B64D}"/>
    <cellStyle name="Normal 2 3 6 8" xfId="19704" xr:uid="{F4C7FB69-E179-4E68-A91D-F98BE13518D9}"/>
    <cellStyle name="Normal 2 3 7" xfId="6571" xr:uid="{00000000-0005-0000-0000-000041160000}"/>
    <cellStyle name="Normal 2 3 7 2" xfId="7511" xr:uid="{00000000-0005-0000-0000-000042160000}"/>
    <cellStyle name="Normal 2 3 7 2 2" xfId="19755" xr:uid="{167DA0AF-35C1-422A-9DB5-832BFA713EDA}"/>
    <cellStyle name="Normal 2 3 7 2 2 2" xfId="19756" xr:uid="{802C8647-EA1B-4EAD-9B90-C5A06B7CDEF3}"/>
    <cellStyle name="Normal 2 3 7 2 2 2 2" xfId="19757" xr:uid="{B37249D9-1B0A-4660-840B-A468306D9518}"/>
    <cellStyle name="Normal 2 3 7 2 2 3" xfId="19758" xr:uid="{148589CF-7C91-4BAF-95E7-664A03FA2F99}"/>
    <cellStyle name="Normal 2 3 7 2 3" xfId="19759" xr:uid="{061FCC31-60E3-461C-8379-6E877B0538B5}"/>
    <cellStyle name="Normal 2 3 7 2 3 2" xfId="19760" xr:uid="{2FC464DC-103C-4788-86F0-E0C7ECAFC418}"/>
    <cellStyle name="Normal 2 3 7 2 3 2 2" xfId="19761" xr:uid="{9E6385F0-E496-4F16-9B8C-58FB14EEE0F4}"/>
    <cellStyle name="Normal 2 3 7 2 3 3" xfId="19762" xr:uid="{339D0308-7C14-4CF4-89DF-B469BC88FFEA}"/>
    <cellStyle name="Normal 2 3 7 2 4" xfId="19763" xr:uid="{09DF1967-6C0C-4D45-9763-7E76EA6C2A8A}"/>
    <cellStyle name="Normal 2 3 7 2 4 2" xfId="19764" xr:uid="{FFAC0840-DF13-46FA-894C-38A5EF448962}"/>
    <cellStyle name="Normal 2 3 7 2 5" xfId="19765" xr:uid="{211FAE76-FCB0-43A2-A34F-FAAC81964109}"/>
    <cellStyle name="Normal 2 3 7 2 6" xfId="19754" xr:uid="{A6959ED5-80AF-4066-91F2-71E303DA864D}"/>
    <cellStyle name="Normal 2 3 7 3" xfId="19766" xr:uid="{1F39069C-F98A-47F4-B09F-05BE85CAF13C}"/>
    <cellStyle name="Normal 2 3 7 3 2" xfId="19767" xr:uid="{92DC2CD7-B81A-4C9B-BD94-828F36543DD4}"/>
    <cellStyle name="Normal 2 3 7 3 2 2" xfId="19768" xr:uid="{D202272D-F696-4CF3-A29C-C34BB6913B52}"/>
    <cellStyle name="Normal 2 3 7 3 2 2 2" xfId="19769" xr:uid="{E4424BBF-8787-401E-9A98-45B4B5B6D0EB}"/>
    <cellStyle name="Normal 2 3 7 3 2 3" xfId="19770" xr:uid="{1B1DF64B-D8A2-4F96-99A4-CF3171D6E913}"/>
    <cellStyle name="Normal 2 3 7 3 3" xfId="19771" xr:uid="{E1A7EE65-98C7-4CC3-BF56-01D1D507C7CF}"/>
    <cellStyle name="Normal 2 3 7 3 3 2" xfId="19772" xr:uid="{3FF9D5EC-F587-4847-94D1-3F53BC5C322F}"/>
    <cellStyle name="Normal 2 3 7 3 4" xfId="19773" xr:uid="{41F2FC01-CA44-4704-B52C-536BA44C6286}"/>
    <cellStyle name="Normal 2 3 7 4" xfId="19774" xr:uid="{07D2A8B3-A0F2-413F-A22D-B06631795C71}"/>
    <cellStyle name="Normal 2 3 7 5" xfId="19775" xr:uid="{97D3B62E-F7C0-47D7-9315-691C4D51EA1B}"/>
    <cellStyle name="Normal 2 3 7 5 2" xfId="19776" xr:uid="{3163B645-F5C8-4E8F-95C0-502F52496EE5}"/>
    <cellStyle name="Normal 2 3 7 6" xfId="19777" xr:uid="{4FD33367-E9C8-451C-8C29-8A0416E7A150}"/>
    <cellStyle name="Normal 2 3 7 7" xfId="19753" xr:uid="{99E27610-450D-414B-AA8A-D2AEFE2A5FC8}"/>
    <cellStyle name="Normal 2 3 8" xfId="6689" xr:uid="{00000000-0005-0000-0000-000043160000}"/>
    <cellStyle name="Normal 2 3 8 2" xfId="7512" xr:uid="{00000000-0005-0000-0000-000044160000}"/>
    <cellStyle name="Normal 2 3 8 2 2" xfId="19780" xr:uid="{6EC57104-DDF1-485A-A5EB-BDB0C49C3E31}"/>
    <cellStyle name="Normal 2 3 8 2 2 2" xfId="19781" xr:uid="{55C92B96-2DD5-4412-B738-87E4E58FAF68}"/>
    <cellStyle name="Normal 2 3 8 2 2 2 2" xfId="19782" xr:uid="{B95243A0-56D0-45D0-B09E-1E808AD67D2E}"/>
    <cellStyle name="Normal 2 3 8 2 2 3" xfId="19783" xr:uid="{F507B4A2-AEB9-4169-A840-77CC3F10476D}"/>
    <cellStyle name="Normal 2 3 8 2 3" xfId="19784" xr:uid="{A95C6BFE-920B-4450-A49C-723F3B1AB567}"/>
    <cellStyle name="Normal 2 3 8 2 3 2" xfId="19785" xr:uid="{025FD54E-4A11-4774-9CD1-DFC4EFE4488F}"/>
    <cellStyle name="Normal 2 3 8 2 3 2 2" xfId="19786" xr:uid="{10C17C5B-B345-49D1-A219-CBF13C16E4A5}"/>
    <cellStyle name="Normal 2 3 8 2 3 3" xfId="19787" xr:uid="{C9C74CDA-2837-4479-949D-86D21DBEA8FF}"/>
    <cellStyle name="Normal 2 3 8 2 4" xfId="19788" xr:uid="{C5B91470-BB5E-427D-A5F1-C484F4E10A5E}"/>
    <cellStyle name="Normal 2 3 8 2 4 2" xfId="19789" xr:uid="{F27B807E-5601-497A-AAEE-D82CB74FCB2D}"/>
    <cellStyle name="Normal 2 3 8 2 5" xfId="19790" xr:uid="{F8CB7964-7622-4EFB-86DF-9A5120548B4F}"/>
    <cellStyle name="Normal 2 3 8 2 6" xfId="19779" xr:uid="{AC375D57-4DA7-45CF-A772-ACB97F0023A4}"/>
    <cellStyle name="Normal 2 3 8 3" xfId="19791" xr:uid="{B05EB234-3A04-4680-B21B-FA10D567A4AA}"/>
    <cellStyle name="Normal 2 3 8 3 2" xfId="19792" xr:uid="{92820AA6-A01D-4500-AB28-D8B85D6DE499}"/>
    <cellStyle name="Normal 2 3 8 3 2 2" xfId="19793" xr:uid="{BE8DD6C9-5981-4514-AF66-CF281B83B124}"/>
    <cellStyle name="Normal 2 3 8 3 2 2 2" xfId="19794" xr:uid="{8125E03D-63D3-4141-96E3-24508B18EF98}"/>
    <cellStyle name="Normal 2 3 8 3 2 3" xfId="19795" xr:uid="{120DDAB3-D06F-4F3D-8D5F-D7CCCFB84C41}"/>
    <cellStyle name="Normal 2 3 8 3 3" xfId="19796" xr:uid="{B7B61B38-ED0C-4D93-9132-3E99A3AD3421}"/>
    <cellStyle name="Normal 2 3 8 3 3 2" xfId="19797" xr:uid="{08309515-F926-4A67-B2A0-F4FFBCC89F4A}"/>
    <cellStyle name="Normal 2 3 8 3 4" xfId="19798" xr:uid="{26FD0BE8-4FB5-4A9C-BECF-28BBA9D37453}"/>
    <cellStyle name="Normal 2 3 8 4" xfId="19799" xr:uid="{8342E825-F5F4-4FC4-A393-77B731A36127}"/>
    <cellStyle name="Normal 2 3 8 5" xfId="19800" xr:uid="{5566EDCE-9BF3-413F-BB41-2C18DA759E6F}"/>
    <cellStyle name="Normal 2 3 8 5 2" xfId="19801" xr:uid="{A4174269-1F50-40C5-86E9-6F7610EC66B2}"/>
    <cellStyle name="Normal 2 3 8 6" xfId="19802" xr:uid="{8A717F01-3B2F-4BD4-A680-F5F7E3427165}"/>
    <cellStyle name="Normal 2 3 8 7" xfId="19778" xr:uid="{9A3259FA-D417-417D-BCDA-B2C5E53F5665}"/>
    <cellStyle name="Normal 2 3 9" xfId="7513" xr:uid="{00000000-0005-0000-0000-000045160000}"/>
    <cellStyle name="Normal 2 3 9 2" xfId="19804" xr:uid="{91B679B1-C1A5-44EC-8325-A7EE8F1509E3}"/>
    <cellStyle name="Normal 2 3 9 2 2" xfId="19805" xr:uid="{F8D1CBEB-8898-40C8-B14A-A601E008261E}"/>
    <cellStyle name="Normal 2 3 9 2 2 2" xfId="19806" xr:uid="{2E0E46FF-8431-4ED4-878E-37261D1916B6}"/>
    <cellStyle name="Normal 2 3 9 2 2 2 2" xfId="19807" xr:uid="{8DDC0DF5-06F3-45CA-9970-86F73B31352A}"/>
    <cellStyle name="Normal 2 3 9 2 2 3" xfId="19808" xr:uid="{B48F985A-7FC4-4AC0-8595-AFBFB8C6A146}"/>
    <cellStyle name="Normal 2 3 9 2 3" xfId="19809" xr:uid="{55169C23-F47F-48D2-B9FC-D515ED9226B3}"/>
    <cellStyle name="Normal 2 3 9 2 3 2" xfId="19810" xr:uid="{56BE5983-43CB-4277-928E-3C44475FA9DD}"/>
    <cellStyle name="Normal 2 3 9 2 3 2 2" xfId="19811" xr:uid="{C7B4C263-0E61-4A7F-9594-11F555C1B6F9}"/>
    <cellStyle name="Normal 2 3 9 2 3 3" xfId="19812" xr:uid="{2C2E845F-9484-4561-8FE6-A1FC1C580542}"/>
    <cellStyle name="Normal 2 3 9 2 4" xfId="19813" xr:uid="{B3FF8A15-C2A0-47D4-87F5-9BA310FC8B57}"/>
    <cellStyle name="Normal 2 3 9 2 4 2" xfId="19814" xr:uid="{DD4AF9A1-DCE4-4D53-B88E-2A227C0D3C3A}"/>
    <cellStyle name="Normal 2 3 9 2 5" xfId="19815" xr:uid="{637CDC70-1A69-4A61-B0C9-E62D9A21E86F}"/>
    <cellStyle name="Normal 2 3 9 3" xfId="19816" xr:uid="{AACE319A-E4A4-44DD-9438-86D21B104FA7}"/>
    <cellStyle name="Normal 2 3 9 3 2" xfId="19817" xr:uid="{760D4781-EC25-4FF3-A1E8-2AFA58B66D4A}"/>
    <cellStyle name="Normal 2 3 9 3 2 2" xfId="19818" xr:uid="{3478311D-8CFF-4642-B3C9-5A251D3DA102}"/>
    <cellStyle name="Normal 2 3 9 3 2 2 2" xfId="19819" xr:uid="{D2CD3600-D4D6-4611-B908-FAD4F638974C}"/>
    <cellStyle name="Normal 2 3 9 3 2 3" xfId="19820" xr:uid="{7326CCDD-DABD-4F61-AE61-815234B7EB63}"/>
    <cellStyle name="Normal 2 3 9 3 3" xfId="19821" xr:uid="{0923A4D2-5CBC-4B88-86E8-180B0811BB63}"/>
    <cellStyle name="Normal 2 3 9 3 3 2" xfId="19822" xr:uid="{25343498-06C1-4352-A369-02F4F673464A}"/>
    <cellStyle name="Normal 2 3 9 3 4" xfId="19823" xr:uid="{AD1D8B4A-4BF1-43FF-AD6E-E137284BC609}"/>
    <cellStyle name="Normal 2 3 9 4" xfId="19824" xr:uid="{BA2E8B9F-0BC6-4AA9-88C1-17B90A5F2928}"/>
    <cellStyle name="Normal 2 3 9 5" xfId="19825" xr:uid="{DA3287C6-A913-4EF8-8417-ABD248232B03}"/>
    <cellStyle name="Normal 2 3 9 5 2" xfId="19826" xr:uid="{D42B9A08-F907-48F5-BB4A-40ECF77AF80B}"/>
    <cellStyle name="Normal 2 3 9 6" xfId="19827" xr:uid="{6FA67684-37C2-42C9-A5C3-76BA77F529E8}"/>
    <cellStyle name="Normal 2 3 9 7" xfId="19803" xr:uid="{4A3AE198-0E55-4EBB-BAEC-3C5D3BB1F813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0 2" xfId="19829" xr:uid="{5900AD93-BBF7-405C-9270-FCA8997A67A1}"/>
    <cellStyle name="Normal 2 4 10 2 2" xfId="19830" xr:uid="{F093B168-FE48-43F5-B2C7-4E98423B4001}"/>
    <cellStyle name="Normal 2 4 10 2 2 2" xfId="19831" xr:uid="{5B3FE69F-EFE8-4B8A-BE2A-D61D9B2CB192}"/>
    <cellStyle name="Normal 2 4 10 2 2 2 2" xfId="19832" xr:uid="{6348CB5D-BE80-4389-81A1-1F456E56DAEF}"/>
    <cellStyle name="Normal 2 4 10 2 2 3" xfId="19833" xr:uid="{BD146058-62B9-401C-8BAD-0E13FDFA291C}"/>
    <cellStyle name="Normal 2 4 10 2 3" xfId="19834" xr:uid="{791B0498-EA41-4925-AB7E-FBA7FC503FEF}"/>
    <cellStyle name="Normal 2 4 10 2 3 2" xfId="19835" xr:uid="{62BE5434-F8BA-49E2-BE4E-64C20D843CFB}"/>
    <cellStyle name="Normal 2 4 10 2 3 2 2" xfId="19836" xr:uid="{48DDC4A2-31DC-4A2E-9C8A-11F555D34EA5}"/>
    <cellStyle name="Normal 2 4 10 2 3 3" xfId="19837" xr:uid="{99DEEC68-770D-412E-A6F5-710D6BCF2F4D}"/>
    <cellStyle name="Normal 2 4 10 2 4" xfId="19838" xr:uid="{4BC8EEFF-9833-44F8-B6C8-E5CAE87DD20D}"/>
    <cellStyle name="Normal 2 4 10 2 4 2" xfId="19839" xr:uid="{9847D6BB-6DD1-4CA1-8345-55CA8D7CEF27}"/>
    <cellStyle name="Normal 2 4 10 2 5" xfId="19840" xr:uid="{B798D822-C950-44D7-83F7-5F33704A0982}"/>
    <cellStyle name="Normal 2 4 10 3" xfId="19841" xr:uid="{A98A1B79-7C5A-40F5-8CBC-C606B7AF8A4B}"/>
    <cellStyle name="Normal 2 4 10 3 2" xfId="19842" xr:uid="{8DCB4B6A-E698-44FD-8301-CA50D44CB3C9}"/>
    <cellStyle name="Normal 2 4 10 3 2 2" xfId="19843" xr:uid="{2E01E4D8-2F73-4A08-84F8-A770CE0EC2B2}"/>
    <cellStyle name="Normal 2 4 10 3 2 2 2" xfId="19844" xr:uid="{E01BA5FA-10CF-4D9E-A6D9-F17C757C5211}"/>
    <cellStyle name="Normal 2 4 10 3 2 3" xfId="19845" xr:uid="{C7EAB4CA-7793-4753-8978-F57E3BEADCEA}"/>
    <cellStyle name="Normal 2 4 10 3 3" xfId="19846" xr:uid="{1F8F9FF1-C26B-4087-9073-152DF3D64A70}"/>
    <cellStyle name="Normal 2 4 10 3 3 2" xfId="19847" xr:uid="{F71D324A-8FCD-4DAB-BCB5-9FE119082D6A}"/>
    <cellStyle name="Normal 2 4 10 3 4" xfId="19848" xr:uid="{7CF73F03-580E-4511-858A-B677F289DAF2}"/>
    <cellStyle name="Normal 2 4 10 4" xfId="19849" xr:uid="{F1FA2B02-1BB5-44F1-9027-3DCA50B450E8}"/>
    <cellStyle name="Normal 2 4 10 5" xfId="19850" xr:uid="{1C2EA132-0571-4F45-856C-69589B29A311}"/>
    <cellStyle name="Normal 2 4 10 5 2" xfId="19851" xr:uid="{2191355C-59C3-4A78-A351-8A2FAADBF3B0}"/>
    <cellStyle name="Normal 2 4 10 6" xfId="19852" xr:uid="{03FADD2F-5B93-4440-9684-363716B72DE9}"/>
    <cellStyle name="Normal 2 4 10 7" xfId="19828" xr:uid="{DF83DB35-2671-40EF-AB65-E5E59B986D60}"/>
    <cellStyle name="Normal 2 4 11" xfId="7515" xr:uid="{00000000-0005-0000-0000-00004E160000}"/>
    <cellStyle name="Normal 2 4 11 2" xfId="19854" xr:uid="{21F033E8-D7B9-4B48-9215-AA43152CEAC1}"/>
    <cellStyle name="Normal 2 4 11 2 2" xfId="19855" xr:uid="{37A0D93C-9A17-481F-8D2E-C82E71DA6EC6}"/>
    <cellStyle name="Normal 2 4 11 2 2 2" xfId="19856" xr:uid="{653E0442-DE40-42A7-9EEE-308EA2DCF53F}"/>
    <cellStyle name="Normal 2 4 11 2 2 2 2" xfId="19857" xr:uid="{6C063A80-3C94-4608-95D7-3BFA7EA9CF45}"/>
    <cellStyle name="Normal 2 4 11 2 2 3" xfId="19858" xr:uid="{9400595E-BCF6-4ECD-A733-6466507608A1}"/>
    <cellStyle name="Normal 2 4 11 2 3" xfId="19859" xr:uid="{4CEA06EE-5775-43D8-A591-4EE1A8985F67}"/>
    <cellStyle name="Normal 2 4 11 2 3 2" xfId="19860" xr:uid="{54620AF2-FDEF-4952-8E00-8AD2B1176635}"/>
    <cellStyle name="Normal 2 4 11 2 3 2 2" xfId="19861" xr:uid="{E1989200-0276-422E-94BF-97D1B7669FE6}"/>
    <cellStyle name="Normal 2 4 11 2 3 3" xfId="19862" xr:uid="{41138E27-2770-4EBE-AE05-CAF1EE6E87DF}"/>
    <cellStyle name="Normal 2 4 11 2 4" xfId="19863" xr:uid="{8B0BCDBA-5193-4EAD-B4C1-58F7CDFA6CA7}"/>
    <cellStyle name="Normal 2 4 11 2 4 2" xfId="19864" xr:uid="{870CBD14-66AE-476E-8A8B-9517ABBD7A61}"/>
    <cellStyle name="Normal 2 4 11 2 5" xfId="19865" xr:uid="{9F58693C-EFFA-4612-B60B-3354F1731C69}"/>
    <cellStyle name="Normal 2 4 11 3" xfId="19866" xr:uid="{0D6A67FA-17B6-465C-819E-299992EAA945}"/>
    <cellStyle name="Normal 2 4 11 3 2" xfId="19867" xr:uid="{C354E538-22A8-4C66-B180-3CA81D9542B3}"/>
    <cellStyle name="Normal 2 4 11 3 2 2" xfId="19868" xr:uid="{45A8E029-CEE3-4ADE-8997-609322910F19}"/>
    <cellStyle name="Normal 2 4 11 3 2 2 2" xfId="19869" xr:uid="{D57752DF-9D1E-4535-9FEF-D34F7357504F}"/>
    <cellStyle name="Normal 2 4 11 3 2 3" xfId="19870" xr:uid="{0CD4F8A7-685D-47D1-A19D-A728D8B55038}"/>
    <cellStyle name="Normal 2 4 11 3 3" xfId="19871" xr:uid="{9B556E4F-3392-4121-A2D5-42EE7D4277AA}"/>
    <cellStyle name="Normal 2 4 11 3 3 2" xfId="19872" xr:uid="{9F7A1D2E-A14B-4A41-9E36-F2D5350C18B6}"/>
    <cellStyle name="Normal 2 4 11 3 4" xfId="19873" xr:uid="{FE7D88CD-6790-4CA3-AB77-EC4F1AF3D14F}"/>
    <cellStyle name="Normal 2 4 11 4" xfId="19874" xr:uid="{FF6E0832-5DB7-467E-AAA4-6003A4318EB3}"/>
    <cellStyle name="Normal 2 4 11 5" xfId="19875" xr:uid="{C341B5DF-3A2D-4278-B3B9-4BD6189E4C17}"/>
    <cellStyle name="Normal 2 4 11 5 2" xfId="19876" xr:uid="{23BA9595-BBCE-473D-AD8A-0438C5F1F6D5}"/>
    <cellStyle name="Normal 2 4 11 6" xfId="19877" xr:uid="{4FF4AF56-21E1-467D-B14D-5D50BC7ABA2B}"/>
    <cellStyle name="Normal 2 4 11 7" xfId="19853" xr:uid="{DD7733DB-8375-4C3E-8860-57338B312006}"/>
    <cellStyle name="Normal 2 4 12" xfId="7516" xr:uid="{00000000-0005-0000-0000-00004F160000}"/>
    <cellStyle name="Normal 2 4 12 2" xfId="19879" xr:uid="{FD28E8CF-E265-4AC9-9043-DC29FD015D5D}"/>
    <cellStyle name="Normal 2 4 12 2 2" xfId="19880" xr:uid="{54A97D4D-8ADC-4B0F-83FB-1E2F5B9291D2}"/>
    <cellStyle name="Normal 2 4 12 2 2 2" xfId="19881" xr:uid="{40962129-2036-40C4-A007-548065ED4EE6}"/>
    <cellStyle name="Normal 2 4 12 2 2 2 2" xfId="19882" xr:uid="{AE415F17-44AD-4CF0-940B-67B9753D5676}"/>
    <cellStyle name="Normal 2 4 12 2 2 3" xfId="19883" xr:uid="{A30BDF45-FC47-40CF-8A8A-9733516A7E9A}"/>
    <cellStyle name="Normal 2 4 12 2 3" xfId="19884" xr:uid="{F4BEF682-CD8C-43D5-8B8E-119ECFC7409B}"/>
    <cellStyle name="Normal 2 4 12 2 3 2" xfId="19885" xr:uid="{C69D39F3-FF30-4864-A135-B3CFC1846221}"/>
    <cellStyle name="Normal 2 4 12 2 3 2 2" xfId="19886" xr:uid="{19F81F92-397D-42B7-B9CD-219B1F7B71B5}"/>
    <cellStyle name="Normal 2 4 12 2 3 3" xfId="19887" xr:uid="{751542DE-F96A-4554-ACAF-FAC55307746E}"/>
    <cellStyle name="Normal 2 4 12 2 4" xfId="19888" xr:uid="{F5FF6B8A-81A0-47B9-A460-9BF2DB564620}"/>
    <cellStyle name="Normal 2 4 12 2 4 2" xfId="19889" xr:uid="{1145DD0F-31EA-4EC5-B292-10A30829BB83}"/>
    <cellStyle name="Normal 2 4 12 2 5" xfId="19890" xr:uid="{4B1300F0-22E1-4FFD-A59F-520924544A78}"/>
    <cellStyle name="Normal 2 4 12 3" xfId="19891" xr:uid="{B46C1EFF-11A2-4235-AA0E-64BD3382A63A}"/>
    <cellStyle name="Normal 2 4 12 3 2" xfId="19892" xr:uid="{B3BCCFB9-031F-40A4-9216-BE83E7542771}"/>
    <cellStyle name="Normal 2 4 12 3 2 2" xfId="19893" xr:uid="{BD6119C1-A054-4313-867E-A6793C2AAB03}"/>
    <cellStyle name="Normal 2 4 12 3 2 2 2" xfId="19894" xr:uid="{333F26F9-6444-424A-956E-7F8B04806A12}"/>
    <cellStyle name="Normal 2 4 12 3 2 3" xfId="19895" xr:uid="{C1913ADB-DD60-4C94-A677-78E9DABA647B}"/>
    <cellStyle name="Normal 2 4 12 3 3" xfId="19896" xr:uid="{799A4B1A-BE0F-43A1-8110-31B3F95B6A97}"/>
    <cellStyle name="Normal 2 4 12 3 3 2" xfId="19897" xr:uid="{7A8CB693-6D13-4805-AF04-A72D9B092053}"/>
    <cellStyle name="Normal 2 4 12 3 4" xfId="19898" xr:uid="{BB7D0856-1223-468E-8BFC-388213B79291}"/>
    <cellStyle name="Normal 2 4 12 4" xfId="19899" xr:uid="{09CCDD98-E33B-47A7-9CFC-DEF5BF4FE3B6}"/>
    <cellStyle name="Normal 2 4 12 5" xfId="19900" xr:uid="{61AD6E29-2AA2-4A38-B074-0935DD8D1FBC}"/>
    <cellStyle name="Normal 2 4 12 5 2" xfId="19901" xr:uid="{80FD450C-FF78-4417-A2DB-B645C0988963}"/>
    <cellStyle name="Normal 2 4 12 6" xfId="19902" xr:uid="{1D860FA3-EF22-4632-A1FE-F712FAE56F48}"/>
    <cellStyle name="Normal 2 4 12 7" xfId="19878" xr:uid="{743A08B2-5644-44B0-B8D6-DB402542B5DA}"/>
    <cellStyle name="Normal 2 4 13" xfId="7517" xr:uid="{00000000-0005-0000-0000-000050160000}"/>
    <cellStyle name="Normal 2 4 13 2" xfId="19904" xr:uid="{6FDEF1FB-2E02-4F84-B4D2-1B93A234E2B6}"/>
    <cellStyle name="Normal 2 4 13 2 2" xfId="19905" xr:uid="{B2E9B1FE-35F4-466F-9D11-CAC5A33E1726}"/>
    <cellStyle name="Normal 2 4 13 2 2 2" xfId="19906" xr:uid="{53BC9188-051B-447A-94EB-7014BAF8E31E}"/>
    <cellStyle name="Normal 2 4 13 2 2 2 2" xfId="19907" xr:uid="{BC2226B8-6BBC-4856-A8B1-BBC2C7E447E5}"/>
    <cellStyle name="Normal 2 4 13 2 2 3" xfId="19908" xr:uid="{D8EBE52A-2CFF-4EC3-994F-5807058CD99E}"/>
    <cellStyle name="Normal 2 4 13 2 3" xfId="19909" xr:uid="{DD27500B-C381-411E-B6F9-CCBF422CA7D0}"/>
    <cellStyle name="Normal 2 4 13 2 3 2" xfId="19910" xr:uid="{7BE58273-D819-4D2D-8A17-13EFBFD5D99E}"/>
    <cellStyle name="Normal 2 4 13 2 3 2 2" xfId="19911" xr:uid="{87DCA16E-8310-41A6-A8A9-C4DCE153145A}"/>
    <cellStyle name="Normal 2 4 13 2 3 3" xfId="19912" xr:uid="{A083C99E-383A-454C-AD16-88D5C9400BF6}"/>
    <cellStyle name="Normal 2 4 13 2 4" xfId="19913" xr:uid="{7623F879-65CB-4797-9FC9-32539CB89D1C}"/>
    <cellStyle name="Normal 2 4 13 2 4 2" xfId="19914" xr:uid="{6329330C-D5AC-4BF4-A22C-512BB95730D6}"/>
    <cellStyle name="Normal 2 4 13 2 5" xfId="19915" xr:uid="{F603111C-00B1-4186-B0F1-F00C57D8B9C4}"/>
    <cellStyle name="Normal 2 4 13 3" xfId="19916" xr:uid="{3A32C2F2-8408-40F0-B06B-69E144A6117E}"/>
    <cellStyle name="Normal 2 4 13 3 2" xfId="19917" xr:uid="{884B91B2-8CD5-4175-8915-C40ECE1B2717}"/>
    <cellStyle name="Normal 2 4 13 3 2 2" xfId="19918" xr:uid="{11016DAE-E938-4290-BD6E-DCEC8819F199}"/>
    <cellStyle name="Normal 2 4 13 3 2 2 2" xfId="19919" xr:uid="{754780BF-6CD0-4F36-9776-4752EDF5A389}"/>
    <cellStyle name="Normal 2 4 13 3 2 3" xfId="19920" xr:uid="{198432B1-D171-4CD8-A53C-F9C01A6BF387}"/>
    <cellStyle name="Normal 2 4 13 3 3" xfId="19921" xr:uid="{A1844B33-F3EF-4E39-9392-F1B56E0B6BF4}"/>
    <cellStyle name="Normal 2 4 13 3 3 2" xfId="19922" xr:uid="{F690988E-640E-4869-88EB-2E4B776E0654}"/>
    <cellStyle name="Normal 2 4 13 3 4" xfId="19923" xr:uid="{77B49B59-7A00-45F4-80D5-42B5B0417B83}"/>
    <cellStyle name="Normal 2 4 13 4" xfId="19924" xr:uid="{61EB501F-CD39-473D-8854-F285724399C6}"/>
    <cellStyle name="Normal 2 4 13 5" xfId="19925" xr:uid="{8B802CE8-EA0F-4079-A278-5949763C56B4}"/>
    <cellStyle name="Normal 2 4 13 5 2" xfId="19926" xr:uid="{09B284D5-1209-4F82-915F-F191B65DCD47}"/>
    <cellStyle name="Normal 2 4 13 6" xfId="19927" xr:uid="{10AA3461-1426-41B4-8AC2-3E17276562E9}"/>
    <cellStyle name="Normal 2 4 13 7" xfId="19903" xr:uid="{ED70D9C5-A703-4031-A219-403C08FD80C9}"/>
    <cellStyle name="Normal 2 4 14" xfId="19928" xr:uid="{8C4CF687-4788-4A5C-81EB-6F037924B41A}"/>
    <cellStyle name="Normal 2 4 2" xfId="2701" xr:uid="{00000000-0005-0000-0000-000051160000}"/>
    <cellStyle name="Normal 2 4 2 2" xfId="5422" xr:uid="{00000000-0005-0000-0000-000052160000}"/>
    <cellStyle name="Normal 2 4 2 2 2" xfId="19930" xr:uid="{0EEA2DF7-42F6-4849-86F8-049AEF6EDB98}"/>
    <cellStyle name="Normal 2 4 2 2 2 2" xfId="19931" xr:uid="{766985BD-0CE5-4359-8656-01DD5E18C64D}"/>
    <cellStyle name="Normal 2 4 2 2 2 2 2" xfId="19932" xr:uid="{C79BDA45-5E69-493D-868E-1F39B7B19608}"/>
    <cellStyle name="Normal 2 4 2 2 2 2 2 2" xfId="19933" xr:uid="{F53B3CAB-8240-48A9-BB57-7EEA63391B87}"/>
    <cellStyle name="Normal 2 4 2 2 2 2 3" xfId="19934" xr:uid="{C17AA33E-ECE3-45B9-8A95-1473D64813CD}"/>
    <cellStyle name="Normal 2 4 2 2 2 3" xfId="19935" xr:uid="{0B59A81C-872D-440E-865B-D63E4956CEAF}"/>
    <cellStyle name="Normal 2 4 2 2 2 3 2" xfId="19936" xr:uid="{A415BE0F-DC4E-444A-A90C-64739A41F772}"/>
    <cellStyle name="Normal 2 4 2 2 2 3 2 2" xfId="19937" xr:uid="{D2A3E35E-E390-4F4A-9130-9654FB5D97AE}"/>
    <cellStyle name="Normal 2 4 2 2 2 3 3" xfId="19938" xr:uid="{F58275EA-3B80-40E7-8C74-380FEB18BA46}"/>
    <cellStyle name="Normal 2 4 2 2 2 4" xfId="19939" xr:uid="{3B6919CC-146F-4DC4-B1D2-FF49743048F3}"/>
    <cellStyle name="Normal 2 4 2 2 2 4 2" xfId="19940" xr:uid="{EA48C9AF-DA6D-4139-9347-B5243739D0A8}"/>
    <cellStyle name="Normal 2 4 2 2 2 5" xfId="19941" xr:uid="{17F0C7EB-765A-4843-8A51-0A166B8CFF7C}"/>
    <cellStyle name="Normal 2 4 2 2 3" xfId="19942" xr:uid="{BACD7E80-5F24-42C4-83BC-ECB5E7146C69}"/>
    <cellStyle name="Normal 2 4 2 2 3 2" xfId="19943" xr:uid="{D571BA71-A616-494E-9A00-FD7EEA098059}"/>
    <cellStyle name="Normal 2 4 2 2 3 2 2" xfId="19944" xr:uid="{04B267A0-7A9E-4810-8459-94BBE808046B}"/>
    <cellStyle name="Normal 2 4 2 2 3 3" xfId="19945" xr:uid="{91B5144C-733C-4F75-A043-AB92ED5759C0}"/>
    <cellStyle name="Normal 2 4 2 2 4" xfId="19946" xr:uid="{05C32E1D-C230-4927-9DF8-E98EFEE1CC70}"/>
    <cellStyle name="Normal 2 4 2 2 4 2" xfId="19947" xr:uid="{52F00250-7827-48A2-BF14-394FA49296D3}"/>
    <cellStyle name="Normal 2 4 2 2 4 2 2" xfId="19948" xr:uid="{8A15EE6E-1920-4E7A-AF72-5AA32452FE7B}"/>
    <cellStyle name="Normal 2 4 2 2 4 3" xfId="19949" xr:uid="{5B7D79FC-9042-4412-BCF7-1B68E548914F}"/>
    <cellStyle name="Normal 2 4 2 2 5" xfId="19950" xr:uid="{EAE0EE52-0C9B-46EF-9C2C-89D5A29760A7}"/>
    <cellStyle name="Normal 2 4 2 2 5 2" xfId="19951" xr:uid="{0DFFE273-FA96-4C2F-934C-3989692BBCD7}"/>
    <cellStyle name="Normal 2 4 2 2 6" xfId="19952" xr:uid="{42873F3E-B649-4EB1-9DCC-BD74FD40806C}"/>
    <cellStyle name="Normal 2 4 2 2 7" xfId="19929" xr:uid="{49D6965F-EADE-4A53-93BE-35F049784FF5}"/>
    <cellStyle name="Normal 2 4 2 3" xfId="7518" xr:uid="{00000000-0005-0000-0000-000053160000}"/>
    <cellStyle name="Normal 2 4 2 3 2" xfId="19953" xr:uid="{9719E710-468B-4F70-BD74-0359208E3E5C}"/>
    <cellStyle name="Normal 2 4 2 4" xfId="19954" xr:uid="{639DBEB7-84EC-423D-8FF5-32935E6E222F}"/>
    <cellStyle name="Normal 2 4 3" xfId="2702" xr:uid="{00000000-0005-0000-0000-000054160000}"/>
    <cellStyle name="Normal 2 4 3 2" xfId="7519" xr:uid="{00000000-0005-0000-0000-000055160000}"/>
    <cellStyle name="Normal 2 4 3 2 2" xfId="19956" xr:uid="{9934781D-E3AD-4B61-9539-D8871165C1D9}"/>
    <cellStyle name="Normal 2 4 3 2 2 2" xfId="19957" xr:uid="{AE326D3D-2525-4831-B310-D8DF0B903165}"/>
    <cellStyle name="Normal 2 4 3 2 2 2 2" xfId="19958" xr:uid="{7E458140-A586-404F-A1C4-1848713CD144}"/>
    <cellStyle name="Normal 2 4 3 2 2 2 2 2" xfId="19959" xr:uid="{0E23949A-89BA-4377-8C93-07BF01F0D953}"/>
    <cellStyle name="Normal 2 4 3 2 2 2 3" xfId="19960" xr:uid="{55427745-47D4-459C-A5EF-9D4A9426325E}"/>
    <cellStyle name="Normal 2 4 3 2 2 3" xfId="19961" xr:uid="{0F7695B6-2088-44FC-89AC-D7F6CCF402AF}"/>
    <cellStyle name="Normal 2 4 3 2 2 3 2" xfId="19962" xr:uid="{A03F68B2-DEE2-470D-B85D-3C88C0669498}"/>
    <cellStyle name="Normal 2 4 3 2 2 3 2 2" xfId="19963" xr:uid="{5E6F47C4-92F1-465D-8CFE-67B6D0D6CDB8}"/>
    <cellStyle name="Normal 2 4 3 2 2 3 3" xfId="19964" xr:uid="{03C0577B-5BF6-4B6C-BF82-33655597FD56}"/>
    <cellStyle name="Normal 2 4 3 2 2 4" xfId="19965" xr:uid="{846FDB73-A637-46A3-B0F7-E84EF5AC1ABE}"/>
    <cellStyle name="Normal 2 4 3 2 2 4 2" xfId="19966" xr:uid="{8FDCD8C9-82D9-4F6A-8733-14164B99B221}"/>
    <cellStyle name="Normal 2 4 3 2 2 5" xfId="19967" xr:uid="{B406D398-A52A-416E-AF23-1C0E572B3C24}"/>
    <cellStyle name="Normal 2 4 3 2 3" xfId="19968" xr:uid="{1596BA73-C19D-40EC-BD5D-6B7334D2EECE}"/>
    <cellStyle name="Normal 2 4 3 2 3 2" xfId="19969" xr:uid="{3041B327-A641-4F1E-892B-65A6BDD3E70C}"/>
    <cellStyle name="Normal 2 4 3 2 3 2 2" xfId="19970" xr:uid="{79255384-0FC4-4311-A1D8-0B9C74D8117D}"/>
    <cellStyle name="Normal 2 4 3 2 3 3" xfId="19971" xr:uid="{D7AFDC88-7154-4FD9-B72E-344DE58518D2}"/>
    <cellStyle name="Normal 2 4 3 2 4" xfId="19972" xr:uid="{DA7F56DE-B275-409E-868C-22CC4D1EE4E8}"/>
    <cellStyle name="Normal 2 4 3 2 4 2" xfId="19973" xr:uid="{4B59CC61-5D78-4E68-AEC8-D3C3F71A74F3}"/>
    <cellStyle name="Normal 2 4 3 2 4 2 2" xfId="19974" xr:uid="{C3EAA723-B5B1-4F91-A414-BC53BE9E3258}"/>
    <cellStyle name="Normal 2 4 3 2 4 3" xfId="19975" xr:uid="{B177D28A-743E-417A-83DC-F05C7046CF33}"/>
    <cellStyle name="Normal 2 4 3 2 5" xfId="19976" xr:uid="{F8791D8A-930B-4673-9427-C67866DEB374}"/>
    <cellStyle name="Normal 2 4 3 2 5 2" xfId="19977" xr:uid="{2F126A34-9DD3-485B-91E3-AEB449C7A8E0}"/>
    <cellStyle name="Normal 2 4 3 2 6" xfId="19978" xr:uid="{FF9D0DC4-A433-4C07-A9D1-C9E5D1477F9C}"/>
    <cellStyle name="Normal 2 4 3 2 7" xfId="19955" xr:uid="{0A50EBA3-7F5A-4B7D-9ADE-7FC040B99E75}"/>
    <cellStyle name="Normal 2 4 3 3" xfId="19979" xr:uid="{A5680ABB-D5EC-4A7B-937B-87CCBB1FE3F7}"/>
    <cellStyle name="Normal 2 4 3 4" xfId="19980" xr:uid="{80916CEE-3F65-4BB1-9433-763169246B5E}"/>
    <cellStyle name="Normal 2 4 3 5" xfId="19981" xr:uid="{C5E22700-7BDA-410C-8331-3E44ACF84D04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2 2" xfId="19983" xr:uid="{681CDCEA-06B5-49C2-9F7E-D80B8D996BC5}"/>
    <cellStyle name="Normal 2 4 4 2 2 2 2" xfId="19984" xr:uid="{587839CE-CA52-45D9-AB85-42F20E6E63E7}"/>
    <cellStyle name="Normal 2 4 4 2 2 2 2 2" xfId="19985" xr:uid="{4F869754-31F3-4522-8914-5A1513F53BF0}"/>
    <cellStyle name="Normal 2 4 4 2 2 2 3" xfId="19986" xr:uid="{53771EC3-2E40-44C6-AD0E-A075E396E0A6}"/>
    <cellStyle name="Normal 2 4 4 2 2 3" xfId="19987" xr:uid="{2C729664-9FA2-46ED-A654-2A628800CDBE}"/>
    <cellStyle name="Normal 2 4 4 2 2 3 2" xfId="19988" xr:uid="{58B96ED4-0437-47B4-BC9B-83B725D5D0FE}"/>
    <cellStyle name="Normal 2 4 4 2 2 3 2 2" xfId="19989" xr:uid="{8FCCDD2B-5D6F-4EDA-A270-FCA7C06C47D3}"/>
    <cellStyle name="Normal 2 4 4 2 2 3 3" xfId="19990" xr:uid="{15280122-F414-4A59-A946-F4B6F0FF9987}"/>
    <cellStyle name="Normal 2 4 4 2 2 4" xfId="19991" xr:uid="{B21B10BD-C13B-4BC7-A57D-175940F08F39}"/>
    <cellStyle name="Normal 2 4 4 2 2 4 2" xfId="19992" xr:uid="{305E898F-A22A-45A2-9E4A-1C28EA5099A5}"/>
    <cellStyle name="Normal 2 4 4 2 2 5" xfId="19993" xr:uid="{68D47CA6-C626-4FD9-96D3-F0B8775044ED}"/>
    <cellStyle name="Normal 2 4 4 2 2 6" xfId="19982" xr:uid="{CC0CEDB9-9FCC-479D-9F4F-B5DB760D3F4C}"/>
    <cellStyle name="Normal 2 4 4 2 3" xfId="10573" xr:uid="{00000000-0005-0000-0000-00008C160000}"/>
    <cellStyle name="Normal 2 4 4 2 3 2" xfId="19994" xr:uid="{C9855BFA-A50E-49C5-A0DE-F59A190EAFE8}"/>
    <cellStyle name="Normal 2 4 4 2 3 2 2" xfId="19995" xr:uid="{FCB095C9-882F-4A36-8523-D3B2F0985DFE}"/>
    <cellStyle name="Normal 2 4 4 2 3 3" xfId="19996" xr:uid="{C9D87993-88B0-462F-946F-F55FE21D37A2}"/>
    <cellStyle name="Normal 2 4 4 2 4" xfId="19997" xr:uid="{5B38917D-B7FF-42AB-AD70-47561FAC285E}"/>
    <cellStyle name="Normal 2 4 4 2 4 2" xfId="19998" xr:uid="{6F4B348B-2F28-4598-9937-7F8DFEDE9AA4}"/>
    <cellStyle name="Normal 2 4 4 2 4 2 2" xfId="19999" xr:uid="{BA17D200-59D4-4BFC-B7DE-EFEED89A298F}"/>
    <cellStyle name="Normal 2 4 4 2 4 3" xfId="20000" xr:uid="{F4CDCC71-8F3E-46AD-A934-411D26A0FAFD}"/>
    <cellStyle name="Normal 2 4 4 2 5" xfId="20001" xr:uid="{6A63F19C-ACB9-4A83-AE91-5B6CA9A9E674}"/>
    <cellStyle name="Normal 2 4 4 2 5 2" xfId="20002" xr:uid="{B664A75B-BE78-49CC-B05F-99379D4823A9}"/>
    <cellStyle name="Normal 2 4 4 2 6" xfId="20003" xr:uid="{DB4B7A8F-E5E8-4DEA-ACA9-CD3465A02E7C}"/>
    <cellStyle name="Normal 2 4 4 3" xfId="20004" xr:uid="{399AE24E-B5E0-4DBE-9E08-C7B9415308C0}"/>
    <cellStyle name="Normal 2 4 4 4" xfId="20005" xr:uid="{C9D3F692-B852-46CF-93EF-971F883C9CB2}"/>
    <cellStyle name="Normal 2 4 4 5" xfId="20006" xr:uid="{24AED7AB-5228-4A03-89E3-14CE56434F3E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2 2" xfId="20008" xr:uid="{861F0E2D-56F2-4E46-8FAF-801B276D0F06}"/>
    <cellStyle name="Normal 2 4 5 2 2 2 2" xfId="20009" xr:uid="{74BDDA41-D09C-4548-BCB2-A587FF3158C1}"/>
    <cellStyle name="Normal 2 4 5 2 2 2 2 2" xfId="20010" xr:uid="{4EAE106E-4AF1-4DD8-923C-6336066DAF18}"/>
    <cellStyle name="Normal 2 4 5 2 2 2 3" xfId="20011" xr:uid="{4310B6B2-BC34-4AAE-823E-80B3285821B2}"/>
    <cellStyle name="Normal 2 4 5 2 2 3" xfId="20012" xr:uid="{AC9CAED9-2FAE-4F64-BDB6-D76A47B05502}"/>
    <cellStyle name="Normal 2 4 5 2 2 3 2" xfId="20013" xr:uid="{101CA9A3-395D-4C09-B0EB-71A5CEE40257}"/>
    <cellStyle name="Normal 2 4 5 2 2 3 2 2" xfId="20014" xr:uid="{905DFD5A-1BB0-4700-9EB5-DE52F55BF099}"/>
    <cellStyle name="Normal 2 4 5 2 2 3 3" xfId="20015" xr:uid="{662FF67C-E0CB-4D43-8D9A-6B70FA96355B}"/>
    <cellStyle name="Normal 2 4 5 2 2 4" xfId="20016" xr:uid="{2D8147D3-F315-4366-B6E4-5EC9D622E151}"/>
    <cellStyle name="Normal 2 4 5 2 2 4 2" xfId="20017" xr:uid="{41F21483-38EC-48AC-B4BA-725991085072}"/>
    <cellStyle name="Normal 2 4 5 2 2 5" xfId="20018" xr:uid="{4629E8EE-414D-478C-BF7E-51FBA7C56759}"/>
    <cellStyle name="Normal 2 4 5 2 2 6" xfId="20007" xr:uid="{FE56FE0C-6BEB-4A4D-89FB-ED9E8924DAED}"/>
    <cellStyle name="Normal 2 4 5 2 3" xfId="10574" xr:uid="{00000000-0005-0000-0000-000090160000}"/>
    <cellStyle name="Normal 2 4 5 2 3 2" xfId="20019" xr:uid="{364D9D77-D036-4BDE-A43E-2EC0BA59F07F}"/>
    <cellStyle name="Normal 2 4 5 2 3 2 2" xfId="20020" xr:uid="{59AD2F6C-7365-4514-A5D7-48A3F2FB5E40}"/>
    <cellStyle name="Normal 2 4 5 2 3 3" xfId="20021" xr:uid="{594EF577-AC4C-4140-AE30-DB8E237EEEF6}"/>
    <cellStyle name="Normal 2 4 5 2 4" xfId="20022" xr:uid="{93E8E331-21B2-4AC9-982E-74B665F1BFF6}"/>
    <cellStyle name="Normal 2 4 5 2 4 2" xfId="20023" xr:uid="{E1A978C0-48DA-4988-B302-CDAB7DBAAD19}"/>
    <cellStyle name="Normal 2 4 5 2 4 2 2" xfId="20024" xr:uid="{CD52C34B-20F6-498F-8573-5EE9195A6C54}"/>
    <cellStyle name="Normal 2 4 5 2 4 3" xfId="20025" xr:uid="{61D7C9A2-2467-486E-BF97-CF026EA54C09}"/>
    <cellStyle name="Normal 2 4 5 2 5" xfId="20026" xr:uid="{4EF630B2-EB2B-4586-82F5-0F85867DEB7B}"/>
    <cellStyle name="Normal 2 4 5 2 5 2" xfId="20027" xr:uid="{2860A188-805A-4C16-AEA5-C4A4D89AEA78}"/>
    <cellStyle name="Normal 2 4 5 2 6" xfId="20028" xr:uid="{A3075AFC-F5A7-4C15-9ABE-9FD13FB2FC7D}"/>
    <cellStyle name="Normal 2 4 5 3" xfId="20029" xr:uid="{513A890C-4F82-4B7C-B2DD-953847E2B1A6}"/>
    <cellStyle name="Normal 2 4 5 3 2" xfId="20030" xr:uid="{42E48E8A-11DC-4B81-8108-6A0ACFEC2631}"/>
    <cellStyle name="Normal 2 4 5 3 2 2" xfId="20031" xr:uid="{1EF32D0C-8805-4D5E-A82F-42DFEE81DA05}"/>
    <cellStyle name="Normal 2 4 5 3 2 2 2" xfId="20032" xr:uid="{C7402CA8-9346-4C01-ADF7-4C12190FBBCF}"/>
    <cellStyle name="Normal 2 4 5 3 2 3" xfId="20033" xr:uid="{85A3F2C8-C5CE-4280-9182-CD41CCEBCAC4}"/>
    <cellStyle name="Normal 2 4 5 3 3" xfId="20034" xr:uid="{3C7EC868-C6A7-4EA2-AC02-3EC94F0EE75A}"/>
    <cellStyle name="Normal 2 4 5 3 3 2" xfId="20035" xr:uid="{52499C0A-95E3-49F9-A039-CC6E596E3E55}"/>
    <cellStyle name="Normal 2 4 5 3 3 2 2" xfId="20036" xr:uid="{F5F72965-1902-4AFB-8AB1-7965323B5FD9}"/>
    <cellStyle name="Normal 2 4 5 3 3 3" xfId="20037" xr:uid="{0404DB19-4F16-4EEF-9C7F-F9B69FA4137D}"/>
    <cellStyle name="Normal 2 4 5 3 4" xfId="20038" xr:uid="{F58DBC0B-5347-4CE5-8013-8C207913020B}"/>
    <cellStyle name="Normal 2 4 5 3 4 2" xfId="20039" xr:uid="{EBAE6629-36BF-4470-826A-9AAF7018916F}"/>
    <cellStyle name="Normal 2 4 5 3 5" xfId="20040" xr:uid="{F74151BB-8F13-4E64-A949-331D70173231}"/>
    <cellStyle name="Normal 2 4 5 4" xfId="20041" xr:uid="{47D1EF97-2A68-487F-B011-5E6D5720B1A2}"/>
    <cellStyle name="Normal 2 4 5 4 2" xfId="20042" xr:uid="{499C076C-28DD-48EB-9697-6B898A08B1CE}"/>
    <cellStyle name="Normal 2 4 5 4 2 2" xfId="20043" xr:uid="{CB5E4510-9FC7-4001-887E-8CFC8D4505C2}"/>
    <cellStyle name="Normal 2 4 5 4 2 2 2" xfId="20044" xr:uid="{D3FBA007-3B50-46C0-8C97-E783C00E7172}"/>
    <cellStyle name="Normal 2 4 5 4 2 3" xfId="20045" xr:uid="{C22FBF5A-0B3B-4E4A-8E13-C9EFE530B629}"/>
    <cellStyle name="Normal 2 4 5 4 3" xfId="20046" xr:uid="{FF1AD5F2-1F97-4A4D-8C75-F3BAF4A70ED0}"/>
    <cellStyle name="Normal 2 4 5 4 3 2" xfId="20047" xr:uid="{191226B4-7A10-4F38-8D45-2B0979DF014B}"/>
    <cellStyle name="Normal 2 4 5 4 4" xfId="20048" xr:uid="{D47AA05E-BD73-4E63-AB69-5A9F9A895824}"/>
    <cellStyle name="Normal 2 4 5 5" xfId="20049" xr:uid="{A057646A-E728-4B8F-92D7-BEBDDA02ED95}"/>
    <cellStyle name="Normal 2 4 5 6" xfId="20050" xr:uid="{B059C103-7A00-4CDF-88F2-586FB7E311F2}"/>
    <cellStyle name="Normal 2 4 5 6 2" xfId="20051" xr:uid="{0D48D713-66B0-438D-A328-81CDA70ABF64}"/>
    <cellStyle name="Normal 2 4 5 7" xfId="20052" xr:uid="{D6F0C27A-780C-4110-8EEC-612621EF1AF5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2 2" xfId="20054" xr:uid="{241175EF-6C36-4D74-AB67-470BBC5E4946}"/>
    <cellStyle name="Normal 2 4 6 2 2 2 2" xfId="20055" xr:uid="{BFFE030A-C9A4-4DE2-9976-ECC0CDC905E8}"/>
    <cellStyle name="Normal 2 4 6 2 2 3" xfId="20056" xr:uid="{1392FDDD-FD40-42DF-9970-968E6D7085EB}"/>
    <cellStyle name="Normal 2 4 6 2 2 4" xfId="20053" xr:uid="{79EE6CD9-97AB-43F4-861D-772EE23F7D9A}"/>
    <cellStyle name="Normal 2 4 6 2 3" xfId="10575" xr:uid="{00000000-0005-0000-0000-000094160000}"/>
    <cellStyle name="Normal 2 4 6 2 3 2" xfId="20057" xr:uid="{80FC7A90-C089-427E-B5F6-E43808980C7C}"/>
    <cellStyle name="Normal 2 4 6 2 3 2 2" xfId="20058" xr:uid="{B1F2976B-502D-4B8B-B4DA-838B183041DF}"/>
    <cellStyle name="Normal 2 4 6 2 3 3" xfId="20059" xr:uid="{95D02C47-69B1-4E53-850B-04CEA1090F9C}"/>
    <cellStyle name="Normal 2 4 6 2 4" xfId="20060" xr:uid="{E9869832-C1E9-48F5-85A7-A5FDBA68CEB5}"/>
    <cellStyle name="Normal 2 4 6 2 4 2" xfId="20061" xr:uid="{DCDE72FD-58AC-45EA-B263-0E677FF3D4C0}"/>
    <cellStyle name="Normal 2 4 6 2 5" xfId="20062" xr:uid="{9C14152A-3467-4AC7-8877-843939C3350A}"/>
    <cellStyle name="Normal 2 4 6 3" xfId="20063" xr:uid="{9AAD75B9-FF2E-444D-BE89-664E666A853D}"/>
    <cellStyle name="Normal 2 4 6 3 2" xfId="20064" xr:uid="{B8D2CD11-493E-4E34-B4AB-8DC643F91A9B}"/>
    <cellStyle name="Normal 2 4 6 3 2 2" xfId="20065" xr:uid="{B930DD37-0716-4013-BB27-757B9FBAA6A4}"/>
    <cellStyle name="Normal 2 4 6 3 2 2 2" xfId="20066" xr:uid="{22617C7C-30C4-4C68-908B-84DF3120E5E1}"/>
    <cellStyle name="Normal 2 4 6 3 2 3" xfId="20067" xr:uid="{56543CA0-AF01-40B0-8CDD-D8722A9348CE}"/>
    <cellStyle name="Normal 2 4 6 3 3" xfId="20068" xr:uid="{DC2D4A72-5BFB-4A45-A1C1-D28FF781A184}"/>
    <cellStyle name="Normal 2 4 6 3 3 2" xfId="20069" xr:uid="{91B0331F-3981-4CC8-9ACF-DFDFE3AD6191}"/>
    <cellStyle name="Normal 2 4 6 3 4" xfId="20070" xr:uid="{CBF5DD1E-8FDF-4E53-8D50-F19551F97618}"/>
    <cellStyle name="Normal 2 4 6 4" xfId="20071" xr:uid="{7044A2D6-3F0F-40F7-82F9-C1BC34EBEF53}"/>
    <cellStyle name="Normal 2 4 6 5" xfId="20072" xr:uid="{18B27E8C-A086-486A-A8D7-93CD00F3669D}"/>
    <cellStyle name="Normal 2 4 6 5 2" xfId="20073" xr:uid="{C295FEBC-BC46-4FC0-808E-EBB5B17636E5}"/>
    <cellStyle name="Normal 2 4 6 6" xfId="20074" xr:uid="{8597B411-0BE2-4604-B222-2F1891D12420}"/>
    <cellStyle name="Normal 2 4 7" xfId="4546" xr:uid="{00000000-0005-0000-0000-00005F160000}"/>
    <cellStyle name="Normal 2 4 7 2" xfId="7523" xr:uid="{00000000-0005-0000-0000-000060160000}"/>
    <cellStyle name="Normal 2 4 7 2 2" xfId="20076" xr:uid="{C811708A-96C6-4812-ABB5-D6DD7CA4D0C2}"/>
    <cellStyle name="Normal 2 4 7 2 2 2" xfId="20077" xr:uid="{CD186C45-005D-4F51-A70A-4B66EE5B4A73}"/>
    <cellStyle name="Normal 2 4 7 2 2 2 2" xfId="20078" xr:uid="{6F328E76-DB6A-4C78-A9BE-C5E4FDE651A7}"/>
    <cellStyle name="Normal 2 4 7 2 2 3" xfId="20079" xr:uid="{C2411A05-48AD-4354-AF0B-AE7748EC5683}"/>
    <cellStyle name="Normal 2 4 7 2 3" xfId="20080" xr:uid="{F915D89F-2ADD-4DBC-A527-5D9C26C49A3D}"/>
    <cellStyle name="Normal 2 4 7 2 3 2" xfId="20081" xr:uid="{B7987ECE-33FF-4B4F-A77D-13E44C69B238}"/>
    <cellStyle name="Normal 2 4 7 2 3 2 2" xfId="20082" xr:uid="{A3B21B83-8B0E-4204-825B-7E342A1CBF9D}"/>
    <cellStyle name="Normal 2 4 7 2 3 3" xfId="20083" xr:uid="{F2D59A4C-CB57-4C88-B37B-DCEED5F63B04}"/>
    <cellStyle name="Normal 2 4 7 2 4" xfId="20084" xr:uid="{6CD72C83-8253-4740-A804-701C8F06F98F}"/>
    <cellStyle name="Normal 2 4 7 2 4 2" xfId="20085" xr:uid="{F3384795-DB96-409C-90A0-06623F8A4752}"/>
    <cellStyle name="Normal 2 4 7 2 5" xfId="20086" xr:uid="{E9AC998D-D24F-45A3-993F-45879E6EC5A0}"/>
    <cellStyle name="Normal 2 4 7 2 6" xfId="20075" xr:uid="{2BFD7C5F-D363-4A84-AC31-52A9BE8374E2}"/>
    <cellStyle name="Normal 2 4 7 3" xfId="20087" xr:uid="{936AA780-334A-4BD2-B1DB-4AD59CA8999F}"/>
    <cellStyle name="Normal 2 4 7 3 2" xfId="20088" xr:uid="{9354797D-EAB9-4D0F-9C22-DF3AEC825477}"/>
    <cellStyle name="Normal 2 4 7 3 2 2" xfId="20089" xr:uid="{D76F0A80-888E-458A-99B0-D8C9D7DD7019}"/>
    <cellStyle name="Normal 2 4 7 3 2 2 2" xfId="20090" xr:uid="{AF78E7F2-66AD-4C02-9AF2-7A64F7B71C74}"/>
    <cellStyle name="Normal 2 4 7 3 2 3" xfId="20091" xr:uid="{06096F8D-EB56-47DD-822E-5849A8A66AC3}"/>
    <cellStyle name="Normal 2 4 7 3 3" xfId="20092" xr:uid="{E3E06B30-F038-440A-960E-2FD9BAE87B04}"/>
    <cellStyle name="Normal 2 4 7 3 3 2" xfId="20093" xr:uid="{6F205536-A3A1-4DD2-8DFB-0A8E7155C452}"/>
    <cellStyle name="Normal 2 4 7 3 4" xfId="20094" xr:uid="{DC208A75-718D-41C5-8836-4ECF558B0E08}"/>
    <cellStyle name="Normal 2 4 7 4" xfId="20095" xr:uid="{3BB2C617-AFE8-41EB-B19F-20CBB23A7C44}"/>
    <cellStyle name="Normal 2 4 7 5" xfId="20096" xr:uid="{8819573B-39DD-4C03-8F8E-2164EF4D6B7D}"/>
    <cellStyle name="Normal 2 4 7 5 2" xfId="20097" xr:uid="{D4989890-56BD-4989-A182-1FE3B118CE53}"/>
    <cellStyle name="Normal 2 4 7 6" xfId="20098" xr:uid="{02B72B7B-A252-4483-A4E6-DAF1AF31DF7B}"/>
    <cellStyle name="Normal 2 4 8" xfId="5423" xr:uid="{00000000-0005-0000-0000-000061160000}"/>
    <cellStyle name="Normal 2 4 8 2" xfId="7524" xr:uid="{00000000-0005-0000-0000-000062160000}"/>
    <cellStyle name="Normal 2 4 8 2 2" xfId="20101" xr:uid="{E2EB96F2-380C-4808-AA81-CC2078C5D27D}"/>
    <cellStyle name="Normal 2 4 8 2 2 2" xfId="20102" xr:uid="{FA30DA10-3AA4-4ABB-9300-1E3FB000DF9B}"/>
    <cellStyle name="Normal 2 4 8 2 2 2 2" xfId="20103" xr:uid="{A735BDB8-161B-4140-BA02-6B18813D6D1E}"/>
    <cellStyle name="Normal 2 4 8 2 2 3" xfId="20104" xr:uid="{39B12623-ECD8-41D5-86A7-62B5545C023B}"/>
    <cellStyle name="Normal 2 4 8 2 3" xfId="20105" xr:uid="{DFC1AB99-DB1B-4ACE-AC11-2330CC44FB1E}"/>
    <cellStyle name="Normal 2 4 8 2 3 2" xfId="20106" xr:uid="{FA8F4CA7-11B9-4C0B-9CF5-F54F1D54A774}"/>
    <cellStyle name="Normal 2 4 8 2 3 2 2" xfId="20107" xr:uid="{98D99BF6-89E2-40C1-9821-7634E1412867}"/>
    <cellStyle name="Normal 2 4 8 2 3 3" xfId="20108" xr:uid="{B244D7AC-095D-4FEC-A131-0CE26685F364}"/>
    <cellStyle name="Normal 2 4 8 2 4" xfId="20109" xr:uid="{05941556-EE6B-4553-B3AC-5FEE063A0584}"/>
    <cellStyle name="Normal 2 4 8 2 4 2" xfId="20110" xr:uid="{70904B29-104C-42C0-A492-F04FD3F40777}"/>
    <cellStyle name="Normal 2 4 8 2 5" xfId="20111" xr:uid="{95E43FE3-5ADD-47D1-8BE0-317A292E7CAF}"/>
    <cellStyle name="Normal 2 4 8 2 6" xfId="20100" xr:uid="{7395E66D-E42F-44BB-A7D0-3F1E4103CBCB}"/>
    <cellStyle name="Normal 2 4 8 3" xfId="20112" xr:uid="{C27F02D7-E682-4CF1-90A7-D966214D88F0}"/>
    <cellStyle name="Normal 2 4 8 3 2" xfId="20113" xr:uid="{DEB39417-D023-4D60-B01E-395026EC74EC}"/>
    <cellStyle name="Normal 2 4 8 3 2 2" xfId="20114" xr:uid="{9DB5D73C-6246-49F1-9C75-4D464154BEB5}"/>
    <cellStyle name="Normal 2 4 8 3 2 2 2" xfId="20115" xr:uid="{F8E5E3E8-A567-4F30-A936-8F06E529925D}"/>
    <cellStyle name="Normal 2 4 8 3 2 3" xfId="20116" xr:uid="{5AF61A37-1109-4ED6-9D06-4074366CFCE6}"/>
    <cellStyle name="Normal 2 4 8 3 3" xfId="20117" xr:uid="{982EE963-060C-480D-8465-E302E9C62334}"/>
    <cellStyle name="Normal 2 4 8 3 3 2" xfId="20118" xr:uid="{25B22294-B7F1-4E7C-B0CE-DEF8DADF392E}"/>
    <cellStyle name="Normal 2 4 8 3 4" xfId="20119" xr:uid="{F3D8BCD2-5B06-4BB5-963F-472AD044AC76}"/>
    <cellStyle name="Normal 2 4 8 4" xfId="20120" xr:uid="{47D2646B-14AE-4788-8F60-E737C79DF6AF}"/>
    <cellStyle name="Normal 2 4 8 5" xfId="20121" xr:uid="{265B9187-9AA0-4085-A729-32B16CD952E5}"/>
    <cellStyle name="Normal 2 4 8 5 2" xfId="20122" xr:uid="{764B12CD-B67D-4EEA-86F3-023EC1134843}"/>
    <cellStyle name="Normal 2 4 8 6" xfId="20123" xr:uid="{3ED67501-4240-4C3C-826D-CE7499FED8D6}"/>
    <cellStyle name="Normal 2 4 8 7" xfId="20099" xr:uid="{C24F2602-0982-47DF-A438-DF6AD709546A}"/>
    <cellStyle name="Normal 2 4 9" xfId="7525" xr:uid="{00000000-0005-0000-0000-000063160000}"/>
    <cellStyle name="Normal 2 4 9 2" xfId="20125" xr:uid="{FD8AA42D-91C0-44FD-803A-1BE12560668F}"/>
    <cellStyle name="Normal 2 4 9 2 2" xfId="20126" xr:uid="{4279C8B2-DF38-4DE7-895C-AA4DD162ADC3}"/>
    <cellStyle name="Normal 2 4 9 2 2 2" xfId="20127" xr:uid="{1285CEFD-F0AA-4BA6-A722-E74EBF513C0E}"/>
    <cellStyle name="Normal 2 4 9 2 2 2 2" xfId="20128" xr:uid="{4E2EDD39-7E38-4727-B0E5-73A23B6C3E5A}"/>
    <cellStyle name="Normal 2 4 9 2 2 3" xfId="20129" xr:uid="{B7971BF4-A6EB-4E5D-AC4F-4A3299F2A588}"/>
    <cellStyle name="Normal 2 4 9 2 3" xfId="20130" xr:uid="{0A8D8959-4017-4A5A-AB8A-EDE108DB6BEF}"/>
    <cellStyle name="Normal 2 4 9 2 3 2" xfId="20131" xr:uid="{C91A7FDC-C7CB-4ADF-9492-6DD8DFBC7149}"/>
    <cellStyle name="Normal 2 4 9 2 3 2 2" xfId="20132" xr:uid="{E9EAFAE8-999F-4647-8563-91DA74F8B89F}"/>
    <cellStyle name="Normal 2 4 9 2 3 3" xfId="20133" xr:uid="{A402E427-5EB8-4596-84A2-514A81E0684E}"/>
    <cellStyle name="Normal 2 4 9 2 4" xfId="20134" xr:uid="{29C8A662-7D1A-44D5-8116-347E49381C14}"/>
    <cellStyle name="Normal 2 4 9 2 4 2" xfId="20135" xr:uid="{24549CAC-331A-44B2-8306-166275856B17}"/>
    <cellStyle name="Normal 2 4 9 2 5" xfId="20136" xr:uid="{46B5DE05-8789-4E5E-A71E-00E4AB25F566}"/>
    <cellStyle name="Normal 2 4 9 3" xfId="20137" xr:uid="{6C685A52-C756-400A-8B9D-2B3EF6900C7E}"/>
    <cellStyle name="Normal 2 4 9 3 2" xfId="20138" xr:uid="{6E7CDCF5-04DF-46F7-B171-E8A21BFA0BFD}"/>
    <cellStyle name="Normal 2 4 9 3 2 2" xfId="20139" xr:uid="{9C0ECFA4-A45F-4BC6-8849-C7A56CB56726}"/>
    <cellStyle name="Normal 2 4 9 3 2 2 2" xfId="20140" xr:uid="{C80598A3-585C-4EFC-B3B9-8AD407022DF7}"/>
    <cellStyle name="Normal 2 4 9 3 2 3" xfId="20141" xr:uid="{7F4A41B1-69C4-409B-980B-98218A707552}"/>
    <cellStyle name="Normal 2 4 9 3 3" xfId="20142" xr:uid="{F2E21B3A-2DBF-4357-B214-D3A727AE5875}"/>
    <cellStyle name="Normal 2 4 9 3 3 2" xfId="20143" xr:uid="{30E2262D-DD7D-4976-A44A-A2266D7E808B}"/>
    <cellStyle name="Normal 2 4 9 3 4" xfId="20144" xr:uid="{33FAF8B3-E379-423C-9D4A-456A2C8F1496}"/>
    <cellStyle name="Normal 2 4 9 4" xfId="20145" xr:uid="{159168EA-B9DA-4393-A888-D056245AF3F6}"/>
    <cellStyle name="Normal 2 4 9 5" xfId="20146" xr:uid="{BD3B481A-23A5-4CA1-8D59-034796057F48}"/>
    <cellStyle name="Normal 2 4 9 5 2" xfId="20147" xr:uid="{9BD17017-38C5-4F69-8DE6-3F4F8C6DEC66}"/>
    <cellStyle name="Normal 2 4 9 6" xfId="20148" xr:uid="{CC8AB003-8CB1-450C-805E-B3CE5782C5E5}"/>
    <cellStyle name="Normal 2 4 9 7" xfId="20124" xr:uid="{970AC723-AA04-45B4-AB39-5AEBCC2F2657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4 2" xfId="20149" xr:uid="{D6255978-3B24-4C15-973A-98FBE3C6D33B}"/>
    <cellStyle name="Normal 2 45" xfId="11976" xr:uid="{00000000-0005-0000-0000-0000910B0000}"/>
    <cellStyle name="Normal 2 45 2" xfId="20151" xr:uid="{0C4D84AF-2B24-4C19-9696-1D4B2252DF2A}"/>
    <cellStyle name="Normal 2 45 2 2" xfId="20152" xr:uid="{48D9DDEA-D5F2-4EA3-BF33-43F40B83607B}"/>
    <cellStyle name="Normal 2 45 2 2 2" xfId="20153" xr:uid="{1314B15F-5DA5-45B5-A3FF-6BDF433973FE}"/>
    <cellStyle name="Normal 2 45 2 2 2 2" xfId="20154" xr:uid="{BB3107F7-E460-4436-B843-CDE94107BFCE}"/>
    <cellStyle name="Normal 2 45 2 2 3" xfId="20155" xr:uid="{29FFE368-B66E-4200-9D45-DA9EAE028844}"/>
    <cellStyle name="Normal 2 45 2 3" xfId="20156" xr:uid="{A1916581-7B2E-42CE-B0B7-BC23F3AF989E}"/>
    <cellStyle name="Normal 2 45 2 3 2" xfId="20157" xr:uid="{CE6903DE-2B3B-476F-A575-21C590749DA1}"/>
    <cellStyle name="Normal 2 45 2 3 2 2" xfId="20158" xr:uid="{B1395292-4A65-43E7-B446-6ACEF8D4F044}"/>
    <cellStyle name="Normal 2 45 2 3 3" xfId="20159" xr:uid="{74A6835D-3EDE-4ED3-A232-CE334608241C}"/>
    <cellStyle name="Normal 2 45 2 4" xfId="20160" xr:uid="{511330ED-57B0-4B0F-818F-FB69556F5C89}"/>
    <cellStyle name="Normal 2 45 2 4 2" xfId="20161" xr:uid="{3221C031-630F-473F-8178-05D9440B2AE7}"/>
    <cellStyle name="Normal 2 45 2 5" xfId="20162" xr:uid="{A1D66047-FF3C-48F9-AB16-B9B0232F9B28}"/>
    <cellStyle name="Normal 2 45 3" xfId="20163" xr:uid="{9B1F5A9F-F312-41D8-975B-57B9A97330AC}"/>
    <cellStyle name="Normal 2 45 3 2" xfId="20164" xr:uid="{8B969216-FEDB-4183-920B-5E15F554A1F8}"/>
    <cellStyle name="Normal 2 45 3 2 2" xfId="20165" xr:uid="{F658123C-3167-447B-884F-EC9368870874}"/>
    <cellStyle name="Normal 2 45 3 3" xfId="20166" xr:uid="{D7705675-D86F-4495-B77E-D01A0FF433A9}"/>
    <cellStyle name="Normal 2 45 3 4" xfId="20167" xr:uid="{C1B3217D-B535-4614-B68B-71FE544050A3}"/>
    <cellStyle name="Normal 2 45 4" xfId="20168" xr:uid="{C25BB194-D8A0-432E-A651-848B6816413B}"/>
    <cellStyle name="Normal 2 45 4 2" xfId="20169" xr:uid="{39DCFBA3-E573-4454-A659-6B1823D52DCD}"/>
    <cellStyle name="Normal 2 45 4 2 2" xfId="20170" xr:uid="{44C1EE7F-A7DE-4085-A059-CB9F2A13EFC5}"/>
    <cellStyle name="Normal 2 45 4 3" xfId="20171" xr:uid="{32B55C83-B44C-4012-9894-39DBB958140D}"/>
    <cellStyle name="Normal 2 45 5" xfId="20172" xr:uid="{C22B109D-781D-4AF1-BF33-40279DE54472}"/>
    <cellStyle name="Normal 2 45 5 2" xfId="20173" xr:uid="{7C9D3CB2-3725-40B9-BC8E-4BBD647D18E8}"/>
    <cellStyle name="Normal 2 45 6" xfId="20174" xr:uid="{A4F679B1-6ED0-4086-ABA5-3EC816B94C83}"/>
    <cellStyle name="Normal 2 45 7" xfId="20150" xr:uid="{6395EF2E-8B2D-4C00-A60D-2A48F9F92DD4}"/>
    <cellStyle name="Normal 2 46" xfId="20175" xr:uid="{1E7AFFD9-27A5-4010-A0C0-AFBC07A06C25}"/>
    <cellStyle name="Normal 2 46 2" xfId="20176" xr:uid="{A0EB4B58-B303-474B-924F-6E98AC212DD5}"/>
    <cellStyle name="Normal 2 46 2 2" xfId="20177" xr:uid="{4582707D-5FD3-434F-85B9-7E24529928AB}"/>
    <cellStyle name="Normal 2 46 2 2 2" xfId="20178" xr:uid="{03A94612-C368-4E3A-917D-28D22862AE7E}"/>
    <cellStyle name="Normal 2 46 2 2 2 2" xfId="20179" xr:uid="{9F2C04B9-7DD0-4FB0-A9BB-4CA48D5B3077}"/>
    <cellStyle name="Normal 2 46 2 2 3" xfId="20180" xr:uid="{2625A47D-4953-41A4-AD88-F4F5209DB103}"/>
    <cellStyle name="Normal 2 46 2 3" xfId="20181" xr:uid="{6EFDA3AF-3470-4725-B123-8AE05CD97B60}"/>
    <cellStyle name="Normal 2 46 2 3 2" xfId="20182" xr:uid="{3AE9EC03-8AD5-4BEE-83D9-D2510A626376}"/>
    <cellStyle name="Normal 2 46 2 3 2 2" xfId="20183" xr:uid="{93D3A580-F74F-4C57-B543-5F48DBDB3761}"/>
    <cellStyle name="Normal 2 46 2 3 3" xfId="20184" xr:uid="{1E2ABD75-FB17-4DD6-A0E0-CAB79663F47E}"/>
    <cellStyle name="Normal 2 46 2 4" xfId="20185" xr:uid="{AE89FDF9-4FB2-4AFD-B9F1-7313BF95FE47}"/>
    <cellStyle name="Normal 2 46 2 4 2" xfId="20186" xr:uid="{EB3A26B2-1CEA-4C0C-9193-34CC58340DF2}"/>
    <cellStyle name="Normal 2 46 2 5" xfId="20187" xr:uid="{AA109CD6-A823-4E16-97EF-D4852D3BFB97}"/>
    <cellStyle name="Normal 2 46 3" xfId="20188" xr:uid="{ACE3B96A-0E17-41DF-AAC7-F0DA85E8352C}"/>
    <cellStyle name="Normal 2 46 3 2" xfId="20189" xr:uid="{872B5D4F-B729-414B-86E6-1CF41BC44224}"/>
    <cellStyle name="Normal 2 46 3 2 2" xfId="20190" xr:uid="{6F55A278-3856-48D3-9353-04F53FE98CF1}"/>
    <cellStyle name="Normal 2 46 3 3" xfId="20191" xr:uid="{57F0C08B-2D7F-4ACD-80CE-72A4B3D17B9A}"/>
    <cellStyle name="Normal 2 46 4" xfId="20192" xr:uid="{0B325436-9FCF-48C9-9F44-4A80BFCA43EA}"/>
    <cellStyle name="Normal 2 46 4 2" xfId="20193" xr:uid="{99AD97A0-77FF-45F3-A6A0-15AAEA9121E4}"/>
    <cellStyle name="Normal 2 46 4 2 2" xfId="20194" xr:uid="{477296E5-FF4E-479E-B9B6-9347334EFAAE}"/>
    <cellStyle name="Normal 2 46 4 3" xfId="20195" xr:uid="{2A0EFAAB-5EB0-404C-99CA-6268F4B097E3}"/>
    <cellStyle name="Normal 2 46 5" xfId="20196" xr:uid="{5FDC055F-E8D8-4280-B148-C7FAF33D97C6}"/>
    <cellStyle name="Normal 2 46 5 2" xfId="20197" xr:uid="{67015434-1194-4B6D-869D-F45FA5CBB196}"/>
    <cellStyle name="Normal 2 46 6" xfId="20198" xr:uid="{5BB9B03E-3DE8-446E-9E00-90948DA9B861}"/>
    <cellStyle name="Normal 2 47" xfId="20199" xr:uid="{60A45032-0D6B-4832-A941-9975275F086F}"/>
    <cellStyle name="Normal 2 47 2" xfId="20200" xr:uid="{C1DEAFBA-BC4B-492A-8893-2B87D6C29070}"/>
    <cellStyle name="Normal 2 47 2 2" xfId="20201" xr:uid="{5EF8F914-5A01-48D9-A466-45083DED7489}"/>
    <cellStyle name="Normal 2 47 2 2 2" xfId="20202" xr:uid="{1811466B-7E05-4B2C-BE0E-89EEA775D1BA}"/>
    <cellStyle name="Normal 2 47 2 2 2 2" xfId="20203" xr:uid="{752ED336-1FC4-47BB-B1C3-3CE956634989}"/>
    <cellStyle name="Normal 2 47 2 2 3" xfId="20204" xr:uid="{BB749AE3-AC76-48D9-A584-06B85DEA6D3A}"/>
    <cellStyle name="Normal 2 47 2 3" xfId="20205" xr:uid="{3A06F6CE-D79A-4146-8F84-D0598F3202B5}"/>
    <cellStyle name="Normal 2 47 2 3 2" xfId="20206" xr:uid="{ED5A4D8E-9CE6-43DE-992D-AB5F619568BC}"/>
    <cellStyle name="Normal 2 47 2 3 2 2" xfId="20207" xr:uid="{10E70CB9-B637-4789-BDB2-21014735B84C}"/>
    <cellStyle name="Normal 2 47 2 3 3" xfId="20208" xr:uid="{73E3AA43-6DE1-4DB8-A4F1-F57BE5902831}"/>
    <cellStyle name="Normal 2 47 2 4" xfId="20209" xr:uid="{059F4E54-7E97-471F-94E7-835B374F6B18}"/>
    <cellStyle name="Normal 2 47 2 4 2" xfId="20210" xr:uid="{FD024A7A-D5DA-4394-9F43-24E09C42EC25}"/>
    <cellStyle name="Normal 2 47 2 5" xfId="20211" xr:uid="{D4C11B63-46A2-4168-B07A-1379079570CA}"/>
    <cellStyle name="Normal 2 47 3" xfId="20212" xr:uid="{484BA562-F5F5-4C46-BC95-7642CB07146C}"/>
    <cellStyle name="Normal 2 47 3 2" xfId="20213" xr:uid="{B2651FCB-666A-40EA-8B78-BED051E08D27}"/>
    <cellStyle name="Normal 2 47 3 2 2" xfId="20214" xr:uid="{D1C036B5-85FA-4DB1-A24C-AA59D7C17903}"/>
    <cellStyle name="Normal 2 47 3 3" xfId="20215" xr:uid="{712607A6-D85E-46EA-9DE2-868653014BE8}"/>
    <cellStyle name="Normal 2 47 4" xfId="20216" xr:uid="{917C4511-4984-435C-AA9B-BDC68784986F}"/>
    <cellStyle name="Normal 2 47 4 2" xfId="20217" xr:uid="{B212A4D2-9FD1-4FBA-995D-7ACA7AE696EC}"/>
    <cellStyle name="Normal 2 47 4 2 2" xfId="20218" xr:uid="{7AD9D49D-3CC4-45D8-85C5-08E53349CC0E}"/>
    <cellStyle name="Normal 2 47 4 3" xfId="20219" xr:uid="{B789591D-6C43-4F6C-83DC-AE8828541AF3}"/>
    <cellStyle name="Normal 2 47 5" xfId="20220" xr:uid="{615A6EE4-929D-41D9-A7C7-2BC5EEFA3C93}"/>
    <cellStyle name="Normal 2 47 5 2" xfId="20221" xr:uid="{18351CDE-35C5-4FC4-896E-E64C55C4BBDC}"/>
    <cellStyle name="Normal 2 47 6" xfId="20222" xr:uid="{69F46580-4DDC-44B0-9183-A99F8404EBF1}"/>
    <cellStyle name="Normal 2 48" xfId="20223" xr:uid="{4A686D7A-FB80-473E-91D0-2C5D77AF8576}"/>
    <cellStyle name="Normal 2 48 2" xfId="20224" xr:uid="{ED39AC21-D27F-4860-AB8B-F156BFE86605}"/>
    <cellStyle name="Normal 2 48 2 2" xfId="20225" xr:uid="{DFDA79F2-925C-49FF-AE0A-C09FABE5AA67}"/>
    <cellStyle name="Normal 2 48 2 2 2" xfId="20226" xr:uid="{CCFEFE41-0BBC-4E44-9A92-54348E07F09F}"/>
    <cellStyle name="Normal 2 48 2 2 2 2" xfId="20227" xr:uid="{F205C308-609D-45A4-BCD8-BA58A6DF10DF}"/>
    <cellStyle name="Normal 2 48 2 2 3" xfId="20228" xr:uid="{553D51D7-BBE8-41D2-9D09-ED50A4EA0503}"/>
    <cellStyle name="Normal 2 48 2 3" xfId="20229" xr:uid="{E706EEB5-EA37-4FD2-8AA5-E675EA38D966}"/>
    <cellStyle name="Normal 2 48 2 3 2" xfId="20230" xr:uid="{EEE55181-56D0-4A04-BC9F-4310DC149079}"/>
    <cellStyle name="Normal 2 48 2 3 2 2" xfId="20231" xr:uid="{88129268-994A-456B-BCA2-FBA85730E841}"/>
    <cellStyle name="Normal 2 48 2 3 3" xfId="20232" xr:uid="{90B2C7F3-F5F5-4241-8156-B15074B3E6DA}"/>
    <cellStyle name="Normal 2 48 2 4" xfId="20233" xr:uid="{4F485A19-7867-4B5B-BCDC-E2D76CAE36A0}"/>
    <cellStyle name="Normal 2 48 2 4 2" xfId="20234" xr:uid="{D88CA833-AF30-4370-B3F1-71FED1BF4EE7}"/>
    <cellStyle name="Normal 2 48 2 5" xfId="20235" xr:uid="{AD181A3D-BDA0-4842-BCD7-9B5516F8DB63}"/>
    <cellStyle name="Normal 2 48 3" xfId="20236" xr:uid="{4966666D-0C86-4078-9677-5BFA3DF2B44C}"/>
    <cellStyle name="Normal 2 48 3 2" xfId="20237" xr:uid="{6EE778E4-A99F-4AD4-800E-A19291087247}"/>
    <cellStyle name="Normal 2 48 3 2 2" xfId="20238" xr:uid="{3E83E22E-0AC5-46E1-8518-8A9C02029F59}"/>
    <cellStyle name="Normal 2 48 3 3" xfId="20239" xr:uid="{EF46EC88-0C6C-4CC6-A68D-47D9A2D29BE2}"/>
    <cellStyle name="Normal 2 48 4" xfId="20240" xr:uid="{FC37D71E-98BF-44D1-BD0A-3910AB0F0FCF}"/>
    <cellStyle name="Normal 2 48 4 2" xfId="20241" xr:uid="{91CCC15F-2F05-4C59-849D-70C43A039834}"/>
    <cellStyle name="Normal 2 48 4 2 2" xfId="20242" xr:uid="{E917F04F-6497-403A-8251-8D111EB42A5F}"/>
    <cellStyle name="Normal 2 48 4 3" xfId="20243" xr:uid="{CBE05E57-D5AB-4654-89B8-E0C02886305A}"/>
    <cellStyle name="Normal 2 48 5" xfId="20244" xr:uid="{B203D1B4-AFD4-4986-BF86-76D40AF0DA80}"/>
    <cellStyle name="Normal 2 48 5 2" xfId="20245" xr:uid="{1D14B2AB-0594-4AED-87BF-DEC738F5AB3C}"/>
    <cellStyle name="Normal 2 48 6" xfId="20246" xr:uid="{33FFB8F0-915F-4920-A2F5-DF5F33441C4D}"/>
    <cellStyle name="Normal 2 49" xfId="20247" xr:uid="{A9651BF5-C022-4E8F-ADEB-9F8FCEB5C468}"/>
    <cellStyle name="Normal 2 49 2" xfId="20248" xr:uid="{69921D3F-39A4-4486-BB44-3AAFF2DFBB54}"/>
    <cellStyle name="Normal 2 49 2 2" xfId="20249" xr:uid="{8568F4FF-CDD0-474B-8004-6DE7001C1546}"/>
    <cellStyle name="Normal 2 49 2 2 2" xfId="20250" xr:uid="{8629FB5B-966F-4A0E-B236-F363B303A1EB}"/>
    <cellStyle name="Normal 2 49 2 3" xfId="20251" xr:uid="{797D8F2A-0E60-4C11-87EC-D1854344A485}"/>
    <cellStyle name="Normal 2 49 3" xfId="20252" xr:uid="{53DD073C-D567-46FE-8CBF-BDF9994E42CA}"/>
    <cellStyle name="Normal 2 49 3 2" xfId="20253" xr:uid="{BEF5002A-51EB-4EA8-AC1A-A08B70217550}"/>
    <cellStyle name="Normal 2 49 3 2 2" xfId="20254" xr:uid="{F6E7D303-C4B0-42C4-91AC-FF5DB68512C0}"/>
    <cellStyle name="Normal 2 49 3 3" xfId="20255" xr:uid="{94895257-00C4-4F3D-8235-823C816F35A8}"/>
    <cellStyle name="Normal 2 49 4" xfId="20256" xr:uid="{359DB049-3C9A-4E37-98B1-A3BB2CAF43CF}"/>
    <cellStyle name="Normal 2 49 4 2" xfId="20257" xr:uid="{65690FBA-D12C-4B7E-8631-6587FFF90A65}"/>
    <cellStyle name="Normal 2 49 5" xfId="20258" xr:uid="{03C56EEA-12E8-4B8C-881E-AC54934800DC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16 2" xfId="20259" xr:uid="{396E4701-AA48-4710-928B-315C56601AD2}"/>
    <cellStyle name="Normal 2 5 17" xfId="20260" xr:uid="{AA06C1C5-42D2-4963-A78F-598128964A9B}"/>
    <cellStyle name="Normal 2 5 2" xfId="2707" xr:uid="{00000000-0005-0000-0000-000065160000}"/>
    <cellStyle name="Normal 2 5 2 10" xfId="20261" xr:uid="{9B58E8FE-CAD9-44EB-858D-072C0FB9538C}"/>
    <cellStyle name="Normal 2 5 2 2" xfId="5424" xr:uid="{00000000-0005-0000-0000-000066160000}"/>
    <cellStyle name="Normal 2 5 2 2 2" xfId="6119" xr:uid="{00000000-0005-0000-0000-000067160000}"/>
    <cellStyle name="Normal 2 5 2 2 2 2" xfId="20262" xr:uid="{78C885C1-8C3A-4744-A3FC-ACEC7F8A6887}"/>
    <cellStyle name="Normal 2 5 2 2 3" xfId="6320" xr:uid="{00000000-0005-0000-0000-000068160000}"/>
    <cellStyle name="Normal 2 5 2 2 3 2" xfId="20263" xr:uid="{86564639-38A4-4831-9C6F-A213A1B56BFC}"/>
    <cellStyle name="Normal 2 5 2 2 3 2 2" xfId="20264" xr:uid="{DA16E7C6-85A7-4219-9EA1-BB6A16340E08}"/>
    <cellStyle name="Normal 2 5 2 2 3 2 2 2" xfId="20265" xr:uid="{2C4D3EA1-407E-4069-99FA-678B8984940F}"/>
    <cellStyle name="Normal 2 5 2 2 3 2 3" xfId="20266" xr:uid="{FF44B071-A799-454E-BCB4-3BE3FEBCBC9E}"/>
    <cellStyle name="Normal 2 5 2 2 3 3" xfId="20267" xr:uid="{19074131-F696-41FE-B231-815EC6FEE67F}"/>
    <cellStyle name="Normal 2 5 2 2 3 3 2" xfId="20268" xr:uid="{C627232B-F9CD-4793-B29F-A1D23CAC3156}"/>
    <cellStyle name="Normal 2 5 2 2 3 3 2 2" xfId="20269" xr:uid="{303C2DAB-5D31-4621-A361-6871C67FF864}"/>
    <cellStyle name="Normal 2 5 2 2 3 3 3" xfId="20270" xr:uid="{AB68CB2F-E9E6-47A7-B5A4-A7BD3BD5DEEB}"/>
    <cellStyle name="Normal 2 5 2 2 3 4" xfId="20271" xr:uid="{A09520A4-13CD-4EA0-9E36-FCA02469CC98}"/>
    <cellStyle name="Normal 2 5 2 2 3 4 2" xfId="20272" xr:uid="{F3F5828B-D20D-4EBC-BD9B-091BFC279690}"/>
    <cellStyle name="Normal 2 5 2 2 3 5" xfId="20273" xr:uid="{0DCCE126-3B0E-49FE-A738-8DE88792D56D}"/>
    <cellStyle name="Normal 2 5 2 2 4" xfId="20274" xr:uid="{9E7789D4-86CA-468B-A813-B017A6F7FE5B}"/>
    <cellStyle name="Normal 2 5 2 2 4 2" xfId="20275" xr:uid="{A8022556-A881-4850-B153-5E964CED084C}"/>
    <cellStyle name="Normal 2 5 2 2 4 2 2" xfId="20276" xr:uid="{D9F9166E-5625-41D6-9C90-A57A70AD127F}"/>
    <cellStyle name="Normal 2 5 2 2 4 3" xfId="20277" xr:uid="{8833CF86-AB7C-44AA-A466-72693A74550A}"/>
    <cellStyle name="Normal 2 5 2 2 5" xfId="20278" xr:uid="{ED614ADF-3C6B-4611-8BD2-5915B10E0F8E}"/>
    <cellStyle name="Normal 2 5 2 2 5 2" xfId="20279" xr:uid="{B0C62BB3-A915-4C17-8237-D487B3044280}"/>
    <cellStyle name="Normal 2 5 2 2 5 2 2" xfId="20280" xr:uid="{F8FBD84C-6C91-4567-8710-B75B5008EB5A}"/>
    <cellStyle name="Normal 2 5 2 2 5 3" xfId="20281" xr:uid="{9ECD92D9-4042-4E87-B20B-FF24946B5DCC}"/>
    <cellStyle name="Normal 2 5 2 2 6" xfId="20282" xr:uid="{3634AF37-53D1-4438-BDDC-47570D634BB7}"/>
    <cellStyle name="Normal 2 5 2 2 6 2" xfId="20283" xr:uid="{47DCA8E7-A006-41C9-853E-55934D89B021}"/>
    <cellStyle name="Normal 2 5 2 2 7" xfId="20284" xr:uid="{0223B883-1F63-46DC-A034-E4C8B5172A71}"/>
    <cellStyle name="Normal 2 5 2 3" xfId="6233" xr:uid="{00000000-0005-0000-0000-000069160000}"/>
    <cellStyle name="Normal 2 5 2 3 2" xfId="20285" xr:uid="{F656CA4D-3736-49B7-9BFD-656351AC224B}"/>
    <cellStyle name="Normal 2 5 2 3 2 2" xfId="20286" xr:uid="{9BF34FF2-611E-4D8B-B92A-3F0BFA5F0CCF}"/>
    <cellStyle name="Normal 2 5 2 3 2 2 2" xfId="20287" xr:uid="{3C5400D0-47F4-4DE7-BD6B-F2073C6048B8}"/>
    <cellStyle name="Normal 2 5 2 3 2 2 2 2" xfId="20288" xr:uid="{D97905CD-31EF-49BB-A282-429DC753FC58}"/>
    <cellStyle name="Normal 2 5 2 3 2 2 3" xfId="20289" xr:uid="{951E326D-688B-4A30-A1F1-75144D64A146}"/>
    <cellStyle name="Normal 2 5 2 3 2 3" xfId="20290" xr:uid="{72161612-9816-47D2-A0C4-7B6C624F6DC7}"/>
    <cellStyle name="Normal 2 5 2 3 2 3 2" xfId="20291" xr:uid="{14B10422-DA35-4ACC-9ECB-5D87198FCF69}"/>
    <cellStyle name="Normal 2 5 2 3 2 3 2 2" xfId="20292" xr:uid="{60547BDF-DB49-404E-A0F6-EE2CFA45FD2F}"/>
    <cellStyle name="Normal 2 5 2 3 2 3 3" xfId="20293" xr:uid="{76113C8E-81DE-41B9-98ED-52FF209DDB00}"/>
    <cellStyle name="Normal 2 5 2 3 2 4" xfId="20294" xr:uid="{C5C74F79-0A17-4380-B5C2-78253FF09EF8}"/>
    <cellStyle name="Normal 2 5 2 3 2 4 2" xfId="20295" xr:uid="{95B50CD0-27DD-4BF1-B617-9131645AC630}"/>
    <cellStyle name="Normal 2 5 2 3 2 5" xfId="20296" xr:uid="{6A51A621-603B-441E-9D2F-0B3688287B00}"/>
    <cellStyle name="Normal 2 5 2 3 3" xfId="20297" xr:uid="{C5262975-C78E-4EBB-8053-332B467EE8E7}"/>
    <cellStyle name="Normal 2 5 2 3 3 2" xfId="20298" xr:uid="{A4FFBE91-C04C-4850-91B7-FF50F647FA78}"/>
    <cellStyle name="Normal 2 5 2 3 3 2 2" xfId="20299" xr:uid="{9F564713-97C6-404A-B23E-82E1D26D30FC}"/>
    <cellStyle name="Normal 2 5 2 3 3 3" xfId="20300" xr:uid="{F33D26AF-93A2-41D7-9A53-A4A7A0A4D5DF}"/>
    <cellStyle name="Normal 2 5 2 3 4" xfId="20301" xr:uid="{C7E7D62A-31B7-418D-8FF8-53C871E07CAC}"/>
    <cellStyle name="Normal 2 5 2 3 4 2" xfId="20302" xr:uid="{C89EE2AC-9B9C-4421-8142-B0BB793FF30B}"/>
    <cellStyle name="Normal 2 5 2 3 4 2 2" xfId="20303" xr:uid="{37ECFF64-DE94-4E95-B50A-86E3587BE605}"/>
    <cellStyle name="Normal 2 5 2 3 4 3" xfId="20304" xr:uid="{9FE99E12-E450-4D86-959B-1D2CA9E7B238}"/>
    <cellStyle name="Normal 2 5 2 3 5" xfId="20305" xr:uid="{BC72AA01-D553-4103-9E33-B37EE1A68D3D}"/>
    <cellStyle name="Normal 2 5 2 3 5 2" xfId="20306" xr:uid="{504277DF-6CAE-4A16-BCF6-16BB59780880}"/>
    <cellStyle name="Normal 2 5 2 3 6" xfId="20307" xr:uid="{F8182DAC-7E1F-4021-A1E7-C8511ED97555}"/>
    <cellStyle name="Normal 2 5 2 4" xfId="20308" xr:uid="{A2B803F4-D679-49C1-B050-9547C88006CC}"/>
    <cellStyle name="Normal 2 5 2 4 2" xfId="20309" xr:uid="{27B2467A-3EC5-42F7-838A-BE7BDCC24677}"/>
    <cellStyle name="Normal 2 5 2 4 2 2" xfId="20310" xr:uid="{6936D4FC-071E-4E90-B5FF-24BE5A40F06C}"/>
    <cellStyle name="Normal 2 5 2 4 2 2 2" xfId="20311" xr:uid="{DE628C22-F83E-46A5-910F-D8803E9AF4CA}"/>
    <cellStyle name="Normal 2 5 2 4 2 2 2 2" xfId="20312" xr:uid="{CCEA2F30-7254-4FA5-A53A-080DCA54A967}"/>
    <cellStyle name="Normal 2 5 2 4 2 2 3" xfId="20313" xr:uid="{652D0EE0-E097-4DB8-80CC-5CA9C17B3F9D}"/>
    <cellStyle name="Normal 2 5 2 4 2 3" xfId="20314" xr:uid="{7A92CE9C-F875-4DF4-AFE1-5F4B6F01FD14}"/>
    <cellStyle name="Normal 2 5 2 4 2 3 2" xfId="20315" xr:uid="{9722FB47-56BA-474A-9D26-11917672500A}"/>
    <cellStyle name="Normal 2 5 2 4 2 3 2 2" xfId="20316" xr:uid="{7B40C262-C221-4796-8E47-106530844BE7}"/>
    <cellStyle name="Normal 2 5 2 4 2 3 3" xfId="20317" xr:uid="{2B61E724-075F-46AA-8FA0-4A7E094025DB}"/>
    <cellStyle name="Normal 2 5 2 4 2 4" xfId="20318" xr:uid="{8DB9E350-5668-4895-85B1-0FFA3EF821B2}"/>
    <cellStyle name="Normal 2 5 2 4 2 4 2" xfId="20319" xr:uid="{423E4774-E0DF-4A46-8069-32F74F974527}"/>
    <cellStyle name="Normal 2 5 2 4 2 5" xfId="20320" xr:uid="{43CAE352-6CB9-4BAB-AB56-EC3C07433D5A}"/>
    <cellStyle name="Normal 2 5 2 4 3" xfId="20321" xr:uid="{44397246-F48E-433B-9DA8-164A0AFF0D4D}"/>
    <cellStyle name="Normal 2 5 2 4 3 2" xfId="20322" xr:uid="{99B99221-010D-45A2-8F57-396C4FF81FC9}"/>
    <cellStyle name="Normal 2 5 2 4 3 2 2" xfId="20323" xr:uid="{FFEB2383-05E5-4765-A99C-2675B80A36B8}"/>
    <cellStyle name="Normal 2 5 2 4 3 3" xfId="20324" xr:uid="{86A81EDA-5206-476F-B8FD-EAFEC0F26731}"/>
    <cellStyle name="Normal 2 5 2 4 4" xfId="20325" xr:uid="{1F154D79-6E77-4996-BAE5-626639829E89}"/>
    <cellStyle name="Normal 2 5 2 4 4 2" xfId="20326" xr:uid="{B4C8DF32-8E8D-40C5-9C08-F3FEB0AFA25C}"/>
    <cellStyle name="Normal 2 5 2 4 4 2 2" xfId="20327" xr:uid="{B303F99E-7DAA-42AA-BC81-F424D4C3A84A}"/>
    <cellStyle name="Normal 2 5 2 4 4 3" xfId="20328" xr:uid="{CD26D94A-401E-409C-80E5-A426C68769BF}"/>
    <cellStyle name="Normal 2 5 2 4 5" xfId="20329" xr:uid="{BE26FB8A-59AE-47C7-AC8E-29386C81DB24}"/>
    <cellStyle name="Normal 2 5 2 4 5 2" xfId="20330" xr:uid="{2A61C700-54FA-4DCE-89AA-D2F35C63E5C5}"/>
    <cellStyle name="Normal 2 5 2 4 6" xfId="20331" xr:uid="{FF54E145-F465-4350-811A-DC232B05CD2C}"/>
    <cellStyle name="Normal 2 5 2 5" xfId="20332" xr:uid="{A1B4C430-8948-4486-82EE-631066B36A2A}"/>
    <cellStyle name="Normal 2 5 2 5 2" xfId="20333" xr:uid="{0F739A03-E6B5-489D-9A17-64D1F925739E}"/>
    <cellStyle name="Normal 2 5 2 5 2 2" xfId="20334" xr:uid="{3EEE0EBC-11AA-4A8D-AD1A-0A6DE1409D6A}"/>
    <cellStyle name="Normal 2 5 2 5 2 2 2" xfId="20335" xr:uid="{78D40320-D5F4-49DE-8418-B6EED09B4123}"/>
    <cellStyle name="Normal 2 5 2 5 2 2 2 2" xfId="20336" xr:uid="{72C10B35-0296-4C41-86DB-D4D05E6F930C}"/>
    <cellStyle name="Normal 2 5 2 5 2 2 3" xfId="20337" xr:uid="{3A9E2464-4327-4E46-9536-31FC28052496}"/>
    <cellStyle name="Normal 2 5 2 5 2 3" xfId="20338" xr:uid="{5C58DC02-39AA-4DC8-9538-1750FB3CFEE0}"/>
    <cellStyle name="Normal 2 5 2 5 2 3 2" xfId="20339" xr:uid="{17142306-E0DD-4E14-9C69-7286DF71C71A}"/>
    <cellStyle name="Normal 2 5 2 5 2 3 2 2" xfId="20340" xr:uid="{670AC8BE-C7C6-4EDF-B7CD-90D0F0FFF04F}"/>
    <cellStyle name="Normal 2 5 2 5 2 3 3" xfId="20341" xr:uid="{91274CB7-B8BB-42CA-8E39-854EF9386CD7}"/>
    <cellStyle name="Normal 2 5 2 5 2 4" xfId="20342" xr:uid="{26162D46-F8A4-4A5D-ADD1-A9AB69BC960F}"/>
    <cellStyle name="Normal 2 5 2 5 2 4 2" xfId="20343" xr:uid="{C2A79169-97F9-4B94-BC78-152CA5471F70}"/>
    <cellStyle name="Normal 2 5 2 5 2 5" xfId="20344" xr:uid="{BE8CB227-6DE2-4D1B-8362-9F643EED5BF3}"/>
    <cellStyle name="Normal 2 5 2 5 3" xfId="20345" xr:uid="{580CD830-3469-4B76-B52D-5AD2EDE6C2DF}"/>
    <cellStyle name="Normal 2 5 2 5 3 2" xfId="20346" xr:uid="{E5ED0F42-EF63-4EC3-A354-BBC3D3F89A78}"/>
    <cellStyle name="Normal 2 5 2 5 3 2 2" xfId="20347" xr:uid="{1818CA45-295A-49F2-8355-E5E3CF35B134}"/>
    <cellStyle name="Normal 2 5 2 5 3 3" xfId="20348" xr:uid="{98568AF1-1F3B-4494-8643-ED2C82D3F97A}"/>
    <cellStyle name="Normal 2 5 2 5 4" xfId="20349" xr:uid="{63F16865-CF45-4934-9FB1-F4CBB62C8F9F}"/>
    <cellStyle name="Normal 2 5 2 5 4 2" xfId="20350" xr:uid="{C6EC11F2-C071-43CA-BEEC-E00A81025F9A}"/>
    <cellStyle name="Normal 2 5 2 5 4 2 2" xfId="20351" xr:uid="{89255E5D-0402-4CC8-9CD2-E1B84BC3777A}"/>
    <cellStyle name="Normal 2 5 2 5 4 3" xfId="20352" xr:uid="{B1F9218A-70AC-4C78-95BE-7875A85D8FB5}"/>
    <cellStyle name="Normal 2 5 2 5 5" xfId="20353" xr:uid="{1CABD146-D3DD-4C78-AD96-39ADC86F36AF}"/>
    <cellStyle name="Normal 2 5 2 5 5 2" xfId="20354" xr:uid="{C56434AA-2220-4DE0-9940-52B986E1A806}"/>
    <cellStyle name="Normal 2 5 2 5 6" xfId="20355" xr:uid="{43818C33-3A6D-4B5C-8CA0-4D47DAC43016}"/>
    <cellStyle name="Normal 2 5 2 6" xfId="20356" xr:uid="{2E81BF7E-0B45-4B37-9510-51246450DDB1}"/>
    <cellStyle name="Normal 2 5 2 6 2" xfId="20357" xr:uid="{4138B147-FD0A-4451-BE22-6262A5B25BCA}"/>
    <cellStyle name="Normal 2 5 2 6 2 2" xfId="20358" xr:uid="{09D661CD-FEAA-48D1-A423-6340657EC460}"/>
    <cellStyle name="Normal 2 5 2 6 2 2 2" xfId="20359" xr:uid="{E0D6F063-754B-4058-821D-8D3E8C69723A}"/>
    <cellStyle name="Normal 2 5 2 6 2 3" xfId="20360" xr:uid="{D0DE58A6-8DA2-4633-928C-83ADB98B18BC}"/>
    <cellStyle name="Normal 2 5 2 6 3" xfId="20361" xr:uid="{85501327-59AB-4396-A359-269A31096BC4}"/>
    <cellStyle name="Normal 2 5 2 6 3 2" xfId="20362" xr:uid="{A52BEC12-57E2-4FA2-9633-E97AA64983A9}"/>
    <cellStyle name="Normal 2 5 2 6 3 2 2" xfId="20363" xr:uid="{48DB1A70-4533-41F2-90F0-16CB1E88E357}"/>
    <cellStyle name="Normal 2 5 2 6 3 3" xfId="20364" xr:uid="{BC9F65C9-7971-4298-8030-7F92668A288B}"/>
    <cellStyle name="Normal 2 5 2 6 4" xfId="20365" xr:uid="{8A66958D-E7B4-4463-8E22-E2BE5ECD0A95}"/>
    <cellStyle name="Normal 2 5 2 6 4 2" xfId="20366" xr:uid="{D6D68050-7A24-4A49-B686-0F5F3D43956D}"/>
    <cellStyle name="Normal 2 5 2 6 5" xfId="20367" xr:uid="{3E7FE7A4-4CDB-429A-A916-43916B1639BC}"/>
    <cellStyle name="Normal 2 5 2 7" xfId="20368" xr:uid="{B0411E6E-290C-4B3C-B369-01A303F8B357}"/>
    <cellStyle name="Normal 2 5 2 7 2" xfId="20369" xr:uid="{B86228EC-08D2-43B8-AF4C-67C75F13740E}"/>
    <cellStyle name="Normal 2 5 2 7 2 2" xfId="20370" xr:uid="{E79A8CB1-7C27-4E31-900C-75DD57E486DE}"/>
    <cellStyle name="Normal 2 5 2 7 3" xfId="20371" xr:uid="{CB60A0D5-88E6-4B53-9B59-FED5850386B0}"/>
    <cellStyle name="Normal 2 5 2 8" xfId="20372" xr:uid="{EC4FBC9D-E76B-4FDF-BD07-1E68C1713456}"/>
    <cellStyle name="Normal 2 5 2 8 2" xfId="20373" xr:uid="{B15F5ADF-1700-42C3-9041-C3AE7251CB02}"/>
    <cellStyle name="Normal 2 5 2 8 2 2" xfId="20374" xr:uid="{08CB665D-6A22-44DF-9E19-6BE308F845D6}"/>
    <cellStyle name="Normal 2 5 2 8 3" xfId="20375" xr:uid="{D6F51FD4-F51B-40AF-B149-3AA3D893A778}"/>
    <cellStyle name="Normal 2 5 2 9" xfId="20376" xr:uid="{EA0AB543-8486-44C0-B2D9-AED7BC4A6E73}"/>
    <cellStyle name="Normal 2 5 2 9 2" xfId="20377" xr:uid="{26742307-AB17-49D1-95EA-6BAA377CB9B9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50" xfId="20378" xr:uid="{25E06337-B0B1-4430-A25D-F2E24E63D6F5}"/>
    <cellStyle name="Normal 2 50 2" xfId="20379" xr:uid="{C8C52E74-6C46-4A54-859B-EA88C84D3AA1}"/>
    <cellStyle name="Normal 2 50 2 2" xfId="20380" xr:uid="{72440C5E-48FA-44A9-AA1A-75D407DB2658}"/>
    <cellStyle name="Normal 2 50 3" xfId="20381" xr:uid="{C47A95D7-03FC-4406-B8E3-E9464CDB5CC2}"/>
    <cellStyle name="Normal 2 51" xfId="20382" xr:uid="{B5110A2A-C20C-4E8D-809D-8F06BEF050BF}"/>
    <cellStyle name="Normal 2 51 2" xfId="20383" xr:uid="{EEB0E7B1-0F44-420E-9EFE-3A910B74E449}"/>
    <cellStyle name="Normal 2 52" xfId="20384" xr:uid="{FDAA1F1F-D9E1-4FA2-9DC8-99FA91AA360F}"/>
    <cellStyle name="Normal 2 52 2" xfId="20385" xr:uid="{40FF47D9-AEFC-440F-9388-9A99FE1063DA}"/>
    <cellStyle name="Normal 2 53" xfId="20386" xr:uid="{E4E7EE02-682C-4CCA-9E04-E0079FCD6E31}"/>
    <cellStyle name="Normal 2 53 2" xfId="20387" xr:uid="{6AB52CF7-D19E-4BE0-B91C-10769A43EF78}"/>
    <cellStyle name="Normal 2 54" xfId="20388" xr:uid="{96DE7AE8-8466-4A99-B3DD-4D2EDF46CAF5}"/>
    <cellStyle name="Normal 2 54 2" xfId="20389" xr:uid="{981F4D62-3A1A-4FD5-9DD9-BFF6D143E122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16 2" xfId="20390" xr:uid="{2905F634-FAF7-479A-AE21-B8C7EDF72172}"/>
    <cellStyle name="Normal 2 6 17" xfId="20391" xr:uid="{520238DF-3AF6-48D5-B322-CED761A52894}"/>
    <cellStyle name="Normal 2 6 17 2" xfId="20392" xr:uid="{C7E2C811-0133-43D1-820D-F0FE438A988B}"/>
    <cellStyle name="Normal 2 6 17 2 2" xfId="20393" xr:uid="{4582B0F4-8745-4529-9996-085B4732CCA4}"/>
    <cellStyle name="Normal 2 6 17 2 2 2" xfId="20394" xr:uid="{A3DE9AC3-DC47-4E9B-A39E-664D6D24C3A0}"/>
    <cellStyle name="Normal 2 6 17 2 2 2 2" xfId="20395" xr:uid="{B4B153B5-6233-4605-9116-F7DDCCFF8D7A}"/>
    <cellStyle name="Normal 2 6 17 2 2 3" xfId="20396" xr:uid="{CBD3A4CC-01F3-48B1-B23E-1ECDA8CED7F1}"/>
    <cellStyle name="Normal 2 6 17 2 3" xfId="20397" xr:uid="{DC1F3F80-321D-4945-AFE0-A11D3B3D9000}"/>
    <cellStyle name="Normal 2 6 17 2 3 2" xfId="20398" xr:uid="{7646692C-DDF4-4743-B54A-32410C55633E}"/>
    <cellStyle name="Normal 2 6 17 2 3 2 2" xfId="20399" xr:uid="{003BDEF4-6189-4DF6-B604-A25F0F73DD68}"/>
    <cellStyle name="Normal 2 6 17 2 3 3" xfId="20400" xr:uid="{7B35E411-F809-4D1F-99E0-BC557688A2FE}"/>
    <cellStyle name="Normal 2 6 17 2 4" xfId="20401" xr:uid="{E20DA280-189F-4717-880E-97A5513CE205}"/>
    <cellStyle name="Normal 2 6 17 2 4 2" xfId="20402" xr:uid="{F031F35C-C1FD-4779-9125-A4AF6986A3C4}"/>
    <cellStyle name="Normal 2 6 17 2 5" xfId="20403" xr:uid="{D2FDEEE4-FBB8-4566-8773-7EC72E238386}"/>
    <cellStyle name="Normal 2 6 17 3" xfId="20404" xr:uid="{46CB6C55-ED27-4A49-B221-F5C93FDB30AC}"/>
    <cellStyle name="Normal 2 6 17 3 2" xfId="20405" xr:uid="{473A8939-854D-49B2-9041-9FCCBFAFD706}"/>
    <cellStyle name="Normal 2 6 17 3 2 2" xfId="20406" xr:uid="{5A9F7A88-FB6E-41AA-8CAF-80D38B8148A6}"/>
    <cellStyle name="Normal 2 6 17 3 3" xfId="20407" xr:uid="{02E48298-059B-499A-A439-89F20DE17398}"/>
    <cellStyle name="Normal 2 6 17 4" xfId="20408" xr:uid="{1DE5FEB3-1282-4E05-A90D-CD99DC3C9397}"/>
    <cellStyle name="Normal 2 6 17 4 2" xfId="20409" xr:uid="{F00B54D0-96DC-495D-99D0-9252BE0B4C1F}"/>
    <cellStyle name="Normal 2 6 17 4 2 2" xfId="20410" xr:uid="{B589228A-665E-4FEB-89DC-ED059E31E535}"/>
    <cellStyle name="Normal 2 6 17 4 3" xfId="20411" xr:uid="{F0CA2E6C-E13A-4A93-B429-54E394427920}"/>
    <cellStyle name="Normal 2 6 17 5" xfId="20412" xr:uid="{74FAC7C2-433A-4EE9-83C2-04A2C89FEEAD}"/>
    <cellStyle name="Normal 2 6 17 5 2" xfId="20413" xr:uid="{0EFD7496-AFFD-42F0-83AA-2ACA96A04ADF}"/>
    <cellStyle name="Normal 2 6 17 6" xfId="20414" xr:uid="{99A936A8-AC95-4642-9463-8CD792145C25}"/>
    <cellStyle name="Normal 2 6 18" xfId="20415" xr:uid="{9C2CC848-036E-4C5F-9F1A-B4F16777E69C}"/>
    <cellStyle name="Normal 2 6 18 2" xfId="20416" xr:uid="{61ED0EDA-BB1B-421F-8FC2-6DB49C911E92}"/>
    <cellStyle name="Normal 2 6 18 2 2" xfId="20417" xr:uid="{F19884AF-EB2F-4008-B364-EBFBCFF919EA}"/>
    <cellStyle name="Normal 2 6 18 2 2 2" xfId="20418" xr:uid="{E1C59ED5-5DB6-4D0C-9A95-F5B77D3E10BE}"/>
    <cellStyle name="Normal 2 6 18 2 2 2 2" xfId="20419" xr:uid="{03EB0B4B-ADF0-4015-A2D0-9D146F87159B}"/>
    <cellStyle name="Normal 2 6 18 2 2 3" xfId="20420" xr:uid="{0FA35A51-8A4D-4EB2-8C78-1C5A12EAD445}"/>
    <cellStyle name="Normal 2 6 18 2 3" xfId="20421" xr:uid="{EB7E1B3F-F737-4857-9333-47E61583E7FA}"/>
    <cellStyle name="Normal 2 6 18 2 3 2" xfId="20422" xr:uid="{DC3259A4-5384-491F-B684-AF4A2DD68B05}"/>
    <cellStyle name="Normal 2 6 18 2 3 2 2" xfId="20423" xr:uid="{B218934D-0CFC-45BC-B9E0-23178240ACCC}"/>
    <cellStyle name="Normal 2 6 18 2 3 3" xfId="20424" xr:uid="{A2109F8B-7499-46B0-BF03-9746893F0031}"/>
    <cellStyle name="Normal 2 6 18 2 4" xfId="20425" xr:uid="{BB9623AC-E6B5-4300-879B-D4C9939ACAB6}"/>
    <cellStyle name="Normal 2 6 18 2 4 2" xfId="20426" xr:uid="{B1CDE2F5-8543-41E6-A964-CA0E8F89952A}"/>
    <cellStyle name="Normal 2 6 18 2 5" xfId="20427" xr:uid="{F5049952-FE4C-440D-9B2D-0355FF0D5074}"/>
    <cellStyle name="Normal 2 6 18 3" xfId="20428" xr:uid="{3F718CF8-6BC2-4EF4-8F78-F1B55B96DE67}"/>
    <cellStyle name="Normal 2 6 18 3 2" xfId="20429" xr:uid="{C9790921-5BA5-449D-9E80-A99B16145EED}"/>
    <cellStyle name="Normal 2 6 18 3 2 2" xfId="20430" xr:uid="{D69484FD-A233-4D11-BD30-C8827644CA38}"/>
    <cellStyle name="Normal 2 6 18 3 3" xfId="20431" xr:uid="{B79B9E34-6763-43A9-BBD9-AA55D2FB1597}"/>
    <cellStyle name="Normal 2 6 18 4" xfId="20432" xr:uid="{9B0D8D00-F3D6-4645-9CA9-A5B0510EB282}"/>
    <cellStyle name="Normal 2 6 18 4 2" xfId="20433" xr:uid="{F72E5503-2D32-4749-A705-57B0624EF075}"/>
    <cellStyle name="Normal 2 6 18 4 2 2" xfId="20434" xr:uid="{59DB83F0-500C-4C1A-9D0C-6B0910E99BD0}"/>
    <cellStyle name="Normal 2 6 18 4 3" xfId="20435" xr:uid="{B59D08AF-168E-4FE6-A8D9-6ED18A2DF210}"/>
    <cellStyle name="Normal 2 6 18 5" xfId="20436" xr:uid="{9ECECB53-BD9C-46AA-8553-43AC12D63622}"/>
    <cellStyle name="Normal 2 6 18 5 2" xfId="20437" xr:uid="{63C26DB8-9311-4861-AD03-F6ECF4935EE9}"/>
    <cellStyle name="Normal 2 6 18 6" xfId="20438" xr:uid="{F7D055C1-1473-4132-8DC5-EAAF4A4CFCDA}"/>
    <cellStyle name="Normal 2 6 19" xfId="20439" xr:uid="{C5275FD2-F52F-4ECC-BEF2-C1F7215E45E7}"/>
    <cellStyle name="Normal 2 6 19 2" xfId="20440" xr:uid="{792ACA8A-0591-4BC7-B6D1-95E92E9A496B}"/>
    <cellStyle name="Normal 2 6 19 2 2" xfId="20441" xr:uid="{68B569FE-40E6-45A6-9470-81AE84952876}"/>
    <cellStyle name="Normal 2 6 19 2 2 2" xfId="20442" xr:uid="{E76E4575-F198-490A-8546-EE5D924E7557}"/>
    <cellStyle name="Normal 2 6 19 2 3" xfId="20443" xr:uid="{3BF49664-0454-47B6-8F50-9DA622F196EB}"/>
    <cellStyle name="Normal 2 6 19 3" xfId="20444" xr:uid="{835B483D-7EF7-4DA3-ABA3-8235AD4AD4F9}"/>
    <cellStyle name="Normal 2 6 19 3 2" xfId="20445" xr:uid="{DEAD06D4-EF99-4EA8-9F07-A9F276545840}"/>
    <cellStyle name="Normal 2 6 19 3 2 2" xfId="20446" xr:uid="{322505DF-1BAB-42E9-AF26-B1829E2B799C}"/>
    <cellStyle name="Normal 2 6 19 3 3" xfId="20447" xr:uid="{EDC5732C-FA99-4A96-992D-C348CF5974C3}"/>
    <cellStyle name="Normal 2 6 19 4" xfId="20448" xr:uid="{3AF03C2E-E492-4C08-9E70-6015C6E52618}"/>
    <cellStyle name="Normal 2 6 19 4 2" xfId="20449" xr:uid="{976E2521-0E7A-4E46-B8F4-09725D530A15}"/>
    <cellStyle name="Normal 2 6 19 5" xfId="20450" xr:uid="{5D66B20F-F297-4460-BD9B-B03C01955B33}"/>
    <cellStyle name="Normal 2 6 2" xfId="2713" xr:uid="{00000000-0005-0000-0000-000074160000}"/>
    <cellStyle name="Normal 2 6 2 2" xfId="11673" xr:uid="{00000000-0005-0000-0000-0000C82D0000}"/>
    <cellStyle name="Normal 2 6 2 2 2" xfId="20451" xr:uid="{0D833359-3A15-4C29-B485-96916BF041E8}"/>
    <cellStyle name="Normal 2 6 2 3" xfId="20452" xr:uid="{BFB7A7BF-ECB5-4D25-AC58-5A48FD019680}"/>
    <cellStyle name="Normal 2 6 2 3 2" xfId="20453" xr:uid="{CFE3C571-6738-482A-A85F-F3DFFE5E757E}"/>
    <cellStyle name="Normal 2 6 2 3 2 2" xfId="20454" xr:uid="{A50AE786-4529-44BA-BB7F-0CCB15230E0B}"/>
    <cellStyle name="Normal 2 6 2 3 2 2 2" xfId="20455" xr:uid="{306F5E97-BB26-40A7-9AE2-4CB694770609}"/>
    <cellStyle name="Normal 2 6 2 3 2 2 2 2" xfId="20456" xr:uid="{23DA56B1-BB32-46DC-9825-4AA27F941B40}"/>
    <cellStyle name="Normal 2 6 2 3 2 2 3" xfId="20457" xr:uid="{41085BAA-E9BA-48F9-A670-BAA89BE34200}"/>
    <cellStyle name="Normal 2 6 2 3 2 3" xfId="20458" xr:uid="{0CFB7ADC-94CF-40BD-A4BA-B9067B46D15A}"/>
    <cellStyle name="Normal 2 6 2 3 2 3 2" xfId="20459" xr:uid="{29DBEF57-35C7-45A7-B432-05104480CF5B}"/>
    <cellStyle name="Normal 2 6 2 3 2 3 2 2" xfId="20460" xr:uid="{11D39F11-1E39-438F-BA8B-BDDC0740E04A}"/>
    <cellStyle name="Normal 2 6 2 3 2 3 3" xfId="20461" xr:uid="{3A937384-E83D-4DD5-A902-DADBA1095D2F}"/>
    <cellStyle name="Normal 2 6 2 3 2 4" xfId="20462" xr:uid="{E563886D-E505-4095-AE2D-DB6A9A1D6502}"/>
    <cellStyle name="Normal 2 6 2 3 2 4 2" xfId="20463" xr:uid="{2B182BA5-4E81-44ED-8FBD-0935FE7F12FF}"/>
    <cellStyle name="Normal 2 6 2 3 2 5" xfId="20464" xr:uid="{D455FC77-A3F2-4500-90A9-9A612107967E}"/>
    <cellStyle name="Normal 2 6 2 3 3" xfId="20465" xr:uid="{69E4F12F-9DD4-4819-85A8-190478CE3810}"/>
    <cellStyle name="Normal 2 6 2 3 3 2" xfId="20466" xr:uid="{84D23DBC-9C65-41D2-B074-B92EE026F307}"/>
    <cellStyle name="Normal 2 6 2 3 3 2 2" xfId="20467" xr:uid="{665CC366-6F41-4A7F-B88E-0890804E62EE}"/>
    <cellStyle name="Normal 2 6 2 3 3 3" xfId="20468" xr:uid="{26AA4D42-1C01-4348-B0CA-DECEDB8B62F7}"/>
    <cellStyle name="Normal 2 6 2 3 4" xfId="20469" xr:uid="{5C2F27E2-92C3-4CF3-93E4-B5CB96743F20}"/>
    <cellStyle name="Normal 2 6 2 3 4 2" xfId="20470" xr:uid="{7FB34A5E-8CF3-46F9-B800-297492922EAC}"/>
    <cellStyle name="Normal 2 6 2 3 4 2 2" xfId="20471" xr:uid="{07F2FD72-F196-4F6B-A778-8FC3E869C937}"/>
    <cellStyle name="Normal 2 6 2 3 4 3" xfId="20472" xr:uid="{0473772A-626C-4ED8-B546-CF0BC562842C}"/>
    <cellStyle name="Normal 2 6 2 3 5" xfId="20473" xr:uid="{A9F5F856-313E-4F1D-94B2-6EB1B15F3FF3}"/>
    <cellStyle name="Normal 2 6 2 3 5 2" xfId="20474" xr:uid="{8E446408-CC90-4A80-9292-B0F8C7C4EC41}"/>
    <cellStyle name="Normal 2 6 2 3 6" xfId="20475" xr:uid="{3A55B2FA-3B36-4175-BFFD-5E2B0808D130}"/>
    <cellStyle name="Normal 2 6 2 4" xfId="20476" xr:uid="{8F98CFBF-01DD-40F5-A651-D77C126E4294}"/>
    <cellStyle name="Normal 2 6 2 4 2" xfId="20477" xr:uid="{3B5C1B07-E481-48A5-9C31-0B0046C28834}"/>
    <cellStyle name="Normal 2 6 2 4 2 2" xfId="20478" xr:uid="{C691C9BA-DBC4-44A7-83C5-CD7D2DD1A8C3}"/>
    <cellStyle name="Normal 2 6 2 4 2 2 2" xfId="20479" xr:uid="{49422D09-BB06-40E9-BE45-1321A22D1A20}"/>
    <cellStyle name="Normal 2 6 2 4 2 2 2 2" xfId="20480" xr:uid="{620BB905-CB23-4F6C-923E-F541CAD653FA}"/>
    <cellStyle name="Normal 2 6 2 4 2 2 3" xfId="20481" xr:uid="{04FF77B4-56CE-44AA-BA3F-2573BF10B9FC}"/>
    <cellStyle name="Normal 2 6 2 4 2 3" xfId="20482" xr:uid="{71088756-ADDF-4676-BE85-92DBCCA15BC7}"/>
    <cellStyle name="Normal 2 6 2 4 2 3 2" xfId="20483" xr:uid="{87529AC8-BC3E-447F-8CD0-451B88A4AE79}"/>
    <cellStyle name="Normal 2 6 2 4 2 3 2 2" xfId="20484" xr:uid="{7A9437E4-F469-4825-8468-3FF09115076F}"/>
    <cellStyle name="Normal 2 6 2 4 2 3 3" xfId="20485" xr:uid="{9503B2BD-F37C-4CD3-BC01-827DA67F33A3}"/>
    <cellStyle name="Normal 2 6 2 4 2 4" xfId="20486" xr:uid="{D6177372-381E-4CFB-9BB6-ADC1DE91DDFA}"/>
    <cellStyle name="Normal 2 6 2 4 2 4 2" xfId="20487" xr:uid="{9A0C22D8-7944-47DE-A8C0-2A679AA31DEB}"/>
    <cellStyle name="Normal 2 6 2 4 2 5" xfId="20488" xr:uid="{5B84C7EB-7712-4F55-A45E-A7A693791BD7}"/>
    <cellStyle name="Normal 2 6 2 4 3" xfId="20489" xr:uid="{507FA4E2-5C31-4D77-B6E7-849C6CE68B45}"/>
    <cellStyle name="Normal 2 6 2 4 3 2" xfId="20490" xr:uid="{0D2F60D4-5D43-40B3-B169-2FC46C6161D1}"/>
    <cellStyle name="Normal 2 6 2 4 3 2 2" xfId="20491" xr:uid="{04968E0C-0700-4785-8C7F-2755ED87A3B6}"/>
    <cellStyle name="Normal 2 6 2 4 3 3" xfId="20492" xr:uid="{9F4AC456-E489-434B-B0BD-C47421775804}"/>
    <cellStyle name="Normal 2 6 2 4 4" xfId="20493" xr:uid="{F8877BFB-AD74-4EF9-B1DB-051E780A1EF5}"/>
    <cellStyle name="Normal 2 6 2 4 4 2" xfId="20494" xr:uid="{CC0CE754-4644-4125-BBDC-4582ABD09EC7}"/>
    <cellStyle name="Normal 2 6 2 4 4 2 2" xfId="20495" xr:uid="{F9234FB7-58E9-4E19-8727-E03A7F1E4492}"/>
    <cellStyle name="Normal 2 6 2 4 4 3" xfId="20496" xr:uid="{740B4101-68EF-4A65-BE20-312BCB52D4B1}"/>
    <cellStyle name="Normal 2 6 2 4 5" xfId="20497" xr:uid="{3F5C420A-02BC-4F91-B969-5EC1A046D58B}"/>
    <cellStyle name="Normal 2 6 2 4 5 2" xfId="20498" xr:uid="{32AE304D-F635-4D5A-B719-AF2CEB3A30E5}"/>
    <cellStyle name="Normal 2 6 2 4 6" xfId="20499" xr:uid="{13D41E4D-90EB-4970-8926-2C1217E31F77}"/>
    <cellStyle name="Normal 2 6 2 5" xfId="20500" xr:uid="{A43987A6-B91F-4360-B061-6AF64BA0F816}"/>
    <cellStyle name="Normal 2 6 2 5 2" xfId="20501" xr:uid="{2C3BC486-0C1D-4958-8C2C-135C73398962}"/>
    <cellStyle name="Normal 2 6 2 5 2 2" xfId="20502" xr:uid="{75D962F0-7A4A-49E5-AB28-1EA2BBB2C7AF}"/>
    <cellStyle name="Normal 2 6 2 5 2 2 2" xfId="20503" xr:uid="{5966B058-85E3-435B-A0E9-3A51F907474D}"/>
    <cellStyle name="Normal 2 6 2 5 2 3" xfId="20504" xr:uid="{5008E44B-9C12-493A-AE92-CCBAC6FB56A2}"/>
    <cellStyle name="Normal 2 6 2 5 3" xfId="20505" xr:uid="{1C9F8897-22D2-4AF6-A374-951560503456}"/>
    <cellStyle name="Normal 2 6 2 5 3 2" xfId="20506" xr:uid="{AD0D0886-168A-4643-BEAE-C3BB3513734B}"/>
    <cellStyle name="Normal 2 6 2 5 3 2 2" xfId="20507" xr:uid="{9ABFDFBE-B7FD-46E7-BFF6-837D26C6EF87}"/>
    <cellStyle name="Normal 2 6 2 5 3 3" xfId="20508" xr:uid="{81D45EBB-DEBD-4849-A0A7-2107E03E4825}"/>
    <cellStyle name="Normal 2 6 2 5 4" xfId="20509" xr:uid="{473F11CE-CED0-49BE-88D2-B0623A934750}"/>
    <cellStyle name="Normal 2 6 2 5 4 2" xfId="20510" xr:uid="{41AA6A99-138A-4A8C-869D-078854304B79}"/>
    <cellStyle name="Normal 2 6 2 5 5" xfId="20511" xr:uid="{2292BD5F-1C2B-4E49-B15A-BCF9183AD78F}"/>
    <cellStyle name="Normal 2 6 2 6" xfId="20512" xr:uid="{AB496BCA-D469-411F-BF85-D3C32E62A4BE}"/>
    <cellStyle name="Normal 2 6 2 6 2" xfId="20513" xr:uid="{F7A27A56-E3E4-47F4-81AB-1E3D43287A3D}"/>
    <cellStyle name="Normal 2 6 2 6 2 2" xfId="20514" xr:uid="{5750496A-CE38-4264-B3AC-F2898FB78651}"/>
    <cellStyle name="Normal 2 6 2 6 3" xfId="20515" xr:uid="{2F2CDC62-DA4E-499F-B72E-EE1E95C658D0}"/>
    <cellStyle name="Normal 2 6 2 7" xfId="20516" xr:uid="{FD8F7CA0-7F52-4ED0-9571-9F1C0CF64FB3}"/>
    <cellStyle name="Normal 2 6 2 7 2" xfId="20517" xr:uid="{EF560FA2-AE7A-450B-9BAA-320044D1ACF2}"/>
    <cellStyle name="Normal 2 6 2 7 2 2" xfId="20518" xr:uid="{C8181B34-D64C-4548-A60E-96F386956235}"/>
    <cellStyle name="Normal 2 6 2 7 3" xfId="20519" xr:uid="{CC70B280-9A9D-42E4-8627-AE04598B0B17}"/>
    <cellStyle name="Normal 2 6 2 8" xfId="20520" xr:uid="{9CDB4C29-86BF-478C-86AF-6C668A94F427}"/>
    <cellStyle name="Normal 2 6 2 8 2" xfId="20521" xr:uid="{708C3AB2-653B-4258-AA2C-AC150306E638}"/>
    <cellStyle name="Normal 2 6 2 9" xfId="20522" xr:uid="{26059843-A967-4FA5-A228-C01C113C2E82}"/>
    <cellStyle name="Normal 2 6 20" xfId="20523" xr:uid="{B35AA529-3543-41B0-8472-97017577B386}"/>
    <cellStyle name="Normal 2 6 20 2" xfId="20524" xr:uid="{8BAE41C6-5786-436A-AD27-55B91494717B}"/>
    <cellStyle name="Normal 2 6 20 2 2" xfId="20525" xr:uid="{32875A5D-BB82-4895-9267-0ABA25E443A0}"/>
    <cellStyle name="Normal 2 6 20 2 2 2" xfId="20526" xr:uid="{CD5F0030-37AE-484C-B927-BCAE2F9D4A23}"/>
    <cellStyle name="Normal 2 6 20 2 3" xfId="20527" xr:uid="{1708E312-02E2-47B9-A385-79DD2FB969C3}"/>
    <cellStyle name="Normal 2 6 20 3" xfId="20528" xr:uid="{09DCC71E-A307-4CB6-AE69-014DE6FCC437}"/>
    <cellStyle name="Normal 2 6 20 3 2" xfId="20529" xr:uid="{8D6AFEE9-51F8-4A85-B5F7-66AB4577CD1E}"/>
    <cellStyle name="Normal 2 6 20 4" xfId="20530" xr:uid="{ACF59E73-F688-42E6-9740-2071BC32C077}"/>
    <cellStyle name="Normal 2 6 21" xfId="20531" xr:uid="{DC27532C-AA44-4460-AD91-2FA08DB5BA01}"/>
    <cellStyle name="Normal 2 6 21 2" xfId="20532" xr:uid="{07BF863B-0529-47CC-8C9F-D471AC824BDA}"/>
    <cellStyle name="Normal 2 6 3" xfId="2714" xr:uid="{00000000-0005-0000-0000-000075160000}"/>
    <cellStyle name="Normal 2 6 3 2" xfId="20533" xr:uid="{59FC93F3-1C6C-496D-B501-1A890EDA4859}"/>
    <cellStyle name="Normal 2 6 3 3" xfId="20534" xr:uid="{B7C241B0-1B18-4698-8DAD-8259CB6E1972}"/>
    <cellStyle name="Normal 2 6 3 3 2" xfId="20535" xr:uid="{961A856A-160F-43D3-9E54-C8057081F048}"/>
    <cellStyle name="Normal 2 6 3 3 2 2" xfId="20536" xr:uid="{E26C22D3-E380-45A7-B281-9BE9CE5EC39E}"/>
    <cellStyle name="Normal 2 6 3 3 2 2 2" xfId="20537" xr:uid="{10E7014B-B8CF-41D0-A2DC-ED3CA38AB757}"/>
    <cellStyle name="Normal 2 6 3 3 2 3" xfId="20538" xr:uid="{3CDCFAD6-0C54-4222-BF31-636B7C205A91}"/>
    <cellStyle name="Normal 2 6 3 3 3" xfId="20539" xr:uid="{32CD3CA3-4823-42CF-8B5E-6B0EFA1AA023}"/>
    <cellStyle name="Normal 2 6 3 3 3 2" xfId="20540" xr:uid="{54020B84-5A1D-497E-80A0-6391C64B0027}"/>
    <cellStyle name="Normal 2 6 3 3 3 2 2" xfId="20541" xr:uid="{6CEF0682-0D14-4069-B6EB-514B2D2804F4}"/>
    <cellStyle name="Normal 2 6 3 3 3 3" xfId="20542" xr:uid="{F704A6E9-C489-43FD-A90E-82C60B4FE249}"/>
    <cellStyle name="Normal 2 6 3 3 4" xfId="20543" xr:uid="{12090479-9C5E-4972-9C66-9BBB83FD2259}"/>
    <cellStyle name="Normal 2 6 3 3 4 2" xfId="20544" xr:uid="{DBDBF608-4AB0-48A8-A016-3F85165D0D98}"/>
    <cellStyle name="Normal 2 6 3 3 5" xfId="20545" xr:uid="{40A1DE65-EF64-4ED9-B327-5A035EF3C868}"/>
    <cellStyle name="Normal 2 6 3 4" xfId="20546" xr:uid="{14440F15-3E4F-45FB-945E-FE73B0407DB1}"/>
    <cellStyle name="Normal 2 6 3 4 2" xfId="20547" xr:uid="{B62370F8-EAA3-4CB8-ABE7-82A565EAED23}"/>
    <cellStyle name="Normal 2 6 3 4 2 2" xfId="20548" xr:uid="{17440629-173D-450A-9E91-FBCD4676541E}"/>
    <cellStyle name="Normal 2 6 3 4 3" xfId="20549" xr:uid="{D9B9D719-8EDB-4EF5-A2B1-2868CE76366E}"/>
    <cellStyle name="Normal 2 6 3 5" xfId="20550" xr:uid="{EADE91C2-79A3-4FCC-B679-A051268D5A7C}"/>
    <cellStyle name="Normal 2 6 3 5 2" xfId="20551" xr:uid="{7E739C1C-39C1-4B4B-A345-00B8CE07E48F}"/>
    <cellStyle name="Normal 2 6 3 5 2 2" xfId="20552" xr:uid="{3375A284-E0F6-455A-B451-D3BC4C58EF32}"/>
    <cellStyle name="Normal 2 6 3 5 3" xfId="20553" xr:uid="{AB18801E-93AE-465D-B708-3C712765BF21}"/>
    <cellStyle name="Normal 2 6 3 6" xfId="20554" xr:uid="{391FC323-5D1F-415A-8963-3C667F4F621A}"/>
    <cellStyle name="Normal 2 6 3 6 2" xfId="20555" xr:uid="{F889FCE9-EE6C-4244-97AA-9B0B23BA9D15}"/>
    <cellStyle name="Normal 2 6 3 7" xfId="20556" xr:uid="{FF347F0B-4413-45F9-8BB0-19EDC283A6A1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 9 2 2 2" xfId="20558" xr:uid="{1B9E93BE-89ED-4F4E-B2C3-82869B57F0C2}"/>
    <cellStyle name="Normal 2 9 2 3" xfId="20559" xr:uid="{266A16DD-32A0-4252-8E47-4C4B1560ECDB}"/>
    <cellStyle name="Normal 2 9 2 3 2" xfId="20560" xr:uid="{22BAB8CA-DD97-417C-90A7-33341143F4AF}"/>
    <cellStyle name="Normal 2 9 2 3 2 2" xfId="20561" xr:uid="{8EFBAFE3-CDEC-4803-889F-CA7FA4B4BEEC}"/>
    <cellStyle name="Normal 2 9 2 3 2 2 2" xfId="20562" xr:uid="{7286B1BA-7EB2-4B15-91B9-159E4F76CCB7}"/>
    <cellStyle name="Normal 2 9 2 3 2 3" xfId="20563" xr:uid="{892532A1-886A-400F-AF8A-2D80DF21B4B1}"/>
    <cellStyle name="Normal 2 9 2 3 3" xfId="20564" xr:uid="{ABB4196E-5D39-49C7-8AE0-0356783FE66B}"/>
    <cellStyle name="Normal 2 9 2 3 3 2" xfId="20565" xr:uid="{7CA645E6-9617-49CE-BEB3-2AD3C7B06C64}"/>
    <cellStyle name="Normal 2 9 2 3 3 2 2" xfId="20566" xr:uid="{9EE2CE84-EA14-46D1-9DFA-F0E4F83A74F1}"/>
    <cellStyle name="Normal 2 9 2 3 3 3" xfId="20567" xr:uid="{168D6C9D-006D-40D8-8AC3-101ECE865EAD}"/>
    <cellStyle name="Normal 2 9 2 3 4" xfId="20568" xr:uid="{AAF880FA-4967-444F-ADBD-94B928DA4536}"/>
    <cellStyle name="Normal 2 9 2 3 4 2" xfId="20569" xr:uid="{A54FA78E-B59B-4734-83A8-408978C28F55}"/>
    <cellStyle name="Normal 2 9 2 3 5" xfId="20570" xr:uid="{71304BA4-5139-4D59-ADB5-026D984528E9}"/>
    <cellStyle name="Normal 2 9 2 4" xfId="20571" xr:uid="{C26DDBB0-B6FD-481D-9660-0D8E3A47A322}"/>
    <cellStyle name="Normal 2 9 2 4 2" xfId="20572" xr:uid="{B56D6FA3-4F13-41FD-B1ED-AD4CA109601F}"/>
    <cellStyle name="Normal 2 9 2 4 2 2" xfId="20573" xr:uid="{49E5C99E-6123-42DD-89B6-944A6389ADCF}"/>
    <cellStyle name="Normal 2 9 2 4 3" xfId="20574" xr:uid="{6F6015A7-F091-4919-83F5-DBC16A7383D2}"/>
    <cellStyle name="Normal 2 9 2 5" xfId="20575" xr:uid="{764070B6-BFB0-46C0-BCCE-1C4F93158728}"/>
    <cellStyle name="Normal 2 9 2 5 2" xfId="20576" xr:uid="{63BBFD33-1256-49DA-94CA-29EB5DCDAD6F}"/>
    <cellStyle name="Normal 2 9 2 5 2 2" xfId="20577" xr:uid="{011FF90E-4FC2-4553-9292-3A949828C263}"/>
    <cellStyle name="Normal 2 9 2 5 3" xfId="20578" xr:uid="{DE6818BC-79CD-495D-833F-6C5ACCFE7CBC}"/>
    <cellStyle name="Normal 2 9 2 6" xfId="20579" xr:uid="{D86CC44C-9B36-4DB4-8342-FF3D89E3236D}"/>
    <cellStyle name="Normal 2 9 2 6 2" xfId="20580" xr:uid="{BC4DFCA5-B102-4C27-B695-A780EBE687BA}"/>
    <cellStyle name="Normal 2 9 2 7" xfId="20581" xr:uid="{D0DB4D90-9532-4B25-97A7-CDCBBFBC5930}"/>
    <cellStyle name="Normal 2 9 2 8" xfId="20557" xr:uid="{489A73CD-0219-43DD-9C0C-AE00005EF4AE}"/>
    <cellStyle name="Normal 2 9 3" xfId="20582" xr:uid="{C997F332-E8A4-468C-B06C-1A52B55769BD}"/>
    <cellStyle name="Normal 2 9 3 2" xfId="20583" xr:uid="{7FE50C9D-8918-45C2-960E-7C69306B874E}"/>
    <cellStyle name="Normal 2 9 3 2 2" xfId="20584" xr:uid="{CAE458DC-F3F1-4249-8642-708658C7525B}"/>
    <cellStyle name="Normal 2 9 3 2 2 2" xfId="20585" xr:uid="{304DAA55-076C-4408-AABB-D065310284D6}"/>
    <cellStyle name="Normal 2 9 3 2 2 2 2" xfId="20586" xr:uid="{329F7448-1B73-4B1B-975B-8C7C4B06F374}"/>
    <cellStyle name="Normal 2 9 3 2 2 3" xfId="20587" xr:uid="{B2ABE22C-0583-46A2-AFDA-877F24917F6B}"/>
    <cellStyle name="Normal 2 9 3 2 3" xfId="20588" xr:uid="{10256DDF-C1E0-4EFF-8B23-2AF196E63946}"/>
    <cellStyle name="Normal 2 9 3 2 3 2" xfId="20589" xr:uid="{86CD301D-6A53-4F7E-827F-5E9619C30C5B}"/>
    <cellStyle name="Normal 2 9 3 2 3 2 2" xfId="20590" xr:uid="{1A8FBE51-8797-4FDA-BB42-DF1D8AB45E2A}"/>
    <cellStyle name="Normal 2 9 3 2 3 3" xfId="20591" xr:uid="{EF7AE5BF-7787-4C8D-B792-5CC472C7B8FE}"/>
    <cellStyle name="Normal 2 9 3 2 4" xfId="20592" xr:uid="{ED208AA2-2788-40F6-9185-8B9C22DD222F}"/>
    <cellStyle name="Normal 2 9 3 2 4 2" xfId="20593" xr:uid="{22830EF0-1590-4F55-94E4-563D7EC477A5}"/>
    <cellStyle name="Normal 2 9 3 2 5" xfId="20594" xr:uid="{AEB6F9CC-F8CC-4A6F-BF0D-48B532A3488B}"/>
    <cellStyle name="Normal 2 9 3 3" xfId="20595" xr:uid="{3639D0A1-C3D7-4C58-BA04-8F4F9A530B9E}"/>
    <cellStyle name="Normal 2 9 3 3 2" xfId="20596" xr:uid="{8B61FF96-D44D-490D-9E03-B3F641259440}"/>
    <cellStyle name="Normal 2 9 3 3 2 2" xfId="20597" xr:uid="{F75AA082-4B17-4A04-899A-1BB4C27CF2B7}"/>
    <cellStyle name="Normal 2 9 3 3 3" xfId="20598" xr:uid="{6F62F19A-9A9D-4264-888D-3E0280444673}"/>
    <cellStyle name="Normal 2 9 3 4" xfId="20599" xr:uid="{6806D14E-B26A-4EE3-BA5B-A878B590728B}"/>
    <cellStyle name="Normal 2 9 3 4 2" xfId="20600" xr:uid="{3A35EA56-B47B-419A-BC5F-AEACCA0B6873}"/>
    <cellStyle name="Normal 2 9 3 4 2 2" xfId="20601" xr:uid="{8DDE4C4A-9B58-41B5-B4E9-9BE89D942C5A}"/>
    <cellStyle name="Normal 2 9 3 4 3" xfId="20602" xr:uid="{F0593E18-D36C-481A-8115-C960EBFF4A82}"/>
    <cellStyle name="Normal 2 9 3 5" xfId="20603" xr:uid="{356B8D4D-8E02-49D6-B53C-120E949A05E6}"/>
    <cellStyle name="Normal 2 9 3 5 2" xfId="20604" xr:uid="{41FFCBCC-41B3-4224-B411-C6DB881477CC}"/>
    <cellStyle name="Normal 2 9 3 6" xfId="20605" xr:uid="{0A7CFAC9-1B50-4E5F-B1AA-7AE3AEDEBBC3}"/>
    <cellStyle name="Normal 2 9 4" xfId="20606" xr:uid="{BAA3D27D-1FF0-475B-9097-C00597C2B708}"/>
    <cellStyle name="Normal 2 9 4 2" xfId="20607" xr:uid="{94D5F563-89E3-42EC-A182-B69406D9A849}"/>
    <cellStyle name="Normal 2 9 4 2 2" xfId="20608" xr:uid="{5B6A4A72-047E-4024-9727-B8732FB8E33D}"/>
    <cellStyle name="Normal 2 9 4 2 2 2" xfId="20609" xr:uid="{332DF562-4EFE-4768-9807-67A90C61B688}"/>
    <cellStyle name="Normal 2 9 4 2 3" xfId="20610" xr:uid="{2C5A2831-8508-4B6B-A183-6FFD57D148DD}"/>
    <cellStyle name="Normal 2 9 4 3" xfId="20611" xr:uid="{7FCBC3D5-5A32-46A4-B299-59188C7925A4}"/>
    <cellStyle name="Normal 2 9 4 3 2" xfId="20612" xr:uid="{3A5A03C8-2583-41E2-832D-59888BEEBD5B}"/>
    <cellStyle name="Normal 2 9 4 3 2 2" xfId="20613" xr:uid="{C65FEE33-F266-4E69-AC27-E5A28325FD3A}"/>
    <cellStyle name="Normal 2 9 4 3 3" xfId="20614" xr:uid="{204857A4-7B60-4C69-B7C9-C3A4DBB4C822}"/>
    <cellStyle name="Normal 2 9 4 4" xfId="20615" xr:uid="{5EDCB5F5-29F9-4132-9585-88852C95A98A}"/>
    <cellStyle name="Normal 2 9 4 4 2" xfId="20616" xr:uid="{56BFA0D5-8209-4565-A4D9-F8F1A4AAC032}"/>
    <cellStyle name="Normal 2 9 4 5" xfId="20617" xr:uid="{94DC2929-03EF-4B54-A2E5-DC57EBED9EAC}"/>
    <cellStyle name="Normal 2 9 5" xfId="20618" xr:uid="{32A11AAF-A35F-4402-AAF5-684831029AA7}"/>
    <cellStyle name="Normal 2 9 5 2" xfId="20619" xr:uid="{B840E42A-2DAA-4AA5-B879-05560F54A468}"/>
    <cellStyle name="Normal 2 9 5 2 2" xfId="20620" xr:uid="{982ABAD4-57B4-45F4-A56E-91EA99CB818F}"/>
    <cellStyle name="Normal 2 9 5 2 2 2" xfId="20621" xr:uid="{900237D5-1E90-4A8F-95E4-24D6723CBD07}"/>
    <cellStyle name="Normal 2 9 5 2 3" xfId="20622" xr:uid="{DD0DED80-D729-4A20-B9FD-35C4FE713D20}"/>
    <cellStyle name="Normal 2 9 5 3" xfId="20623" xr:uid="{716A52FB-EB93-42EC-BFEC-2807908EAEB4}"/>
    <cellStyle name="Normal 2 9 5 3 2" xfId="20624" xr:uid="{E04392B1-D5D7-4B00-B076-CC8E3FE8D3FB}"/>
    <cellStyle name="Normal 2 9 5 4" xfId="20625" xr:uid="{61771765-030F-4521-B56F-D6ACAD6F0C75}"/>
    <cellStyle name="Normal 2 9 6" xfId="20626" xr:uid="{91277208-2A52-4CB0-AA2E-884FDF505607}"/>
    <cellStyle name="Normal 2 9 6 2" xfId="20627" xr:uid="{157B524A-BE6F-4C95-8CEA-888A71CC228D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4 3" xfId="20628" xr:uid="{84E56FC2-6301-4735-9006-3EAF6CB752B9}"/>
    <cellStyle name="Normal 24 15" xfId="6465" xr:uid="{00000000-0005-0000-0000-0000E8170000}"/>
    <cellStyle name="Normal 24 15 2" xfId="13719" xr:uid="{00000000-0005-0000-0000-0000250C0000}"/>
    <cellStyle name="Normal 24 15 3" xfId="20629" xr:uid="{4F95D239-CFE3-4C4A-8D3D-4842294BCF12}"/>
    <cellStyle name="Normal 24 16" xfId="6584" xr:uid="{00000000-0005-0000-0000-0000E9170000}"/>
    <cellStyle name="Normal 24 16 2" xfId="13720" xr:uid="{00000000-0005-0000-0000-0000260C0000}"/>
    <cellStyle name="Normal 24 16 3" xfId="20630" xr:uid="{07D0D511-4CA7-4B27-BAA4-D142AE9C569C}"/>
    <cellStyle name="Normal 24 17" xfId="6702" xr:uid="{00000000-0005-0000-0000-0000EA170000}"/>
    <cellStyle name="Normal 24 17 2" xfId="13721" xr:uid="{00000000-0005-0000-0000-0000270C0000}"/>
    <cellStyle name="Normal 24 17 3" xfId="20631" xr:uid="{B4CD1929-1944-4F9B-BCB2-75CF269161EB}"/>
    <cellStyle name="Normal 24 18" xfId="8203" xr:uid="{00000000-0005-0000-0000-0000EB170000}"/>
    <cellStyle name="Normal 24 18 2" xfId="13722" xr:uid="{00000000-0005-0000-0000-0000280C0000}"/>
    <cellStyle name="Normal 24 18 3" xfId="20632" xr:uid="{CFC2F4D6-9534-4649-B2B9-865388DD5896}"/>
    <cellStyle name="Normal 24 19" xfId="8325" xr:uid="{00000000-0005-0000-0000-0000EC170000}"/>
    <cellStyle name="Normal 24 19 2" xfId="13723" xr:uid="{00000000-0005-0000-0000-0000290C0000}"/>
    <cellStyle name="Normal 24 19 3" xfId="20633" xr:uid="{1D5A6B58-08D3-422A-BBB7-C0EAD07160B8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0 3" xfId="20634" xr:uid="{9F2EE25A-6D89-4EB6-A430-5F99A50303D5}"/>
    <cellStyle name="Normal 24 21" xfId="8566" xr:uid="{00000000-0005-0000-0000-000001180000}"/>
    <cellStyle name="Normal 24 21 2" xfId="20635" xr:uid="{160A0D88-B741-402A-8DB7-20EB0917ACE4}"/>
    <cellStyle name="Normal 24 22" xfId="8685" xr:uid="{00000000-0005-0000-0000-000002180000}"/>
    <cellStyle name="Normal 24 22 2" xfId="20636" xr:uid="{CA3A215E-1F51-4C71-BC1D-94FB584007F2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1 2" xfId="20638" xr:uid="{B893DC66-1A41-4B0C-8469-7CA0B3DDEACB}"/>
    <cellStyle name="Normal 3 2 11 2 2" xfId="20639" xr:uid="{CC2191C0-6E64-47F2-BA85-3519E0A77C14}"/>
    <cellStyle name="Normal 3 2 11 2 2 2" xfId="20640" xr:uid="{C168463D-0935-490E-81F8-602F3732F162}"/>
    <cellStyle name="Normal 3 2 11 2 2 2 2" xfId="20641" xr:uid="{80728286-68E9-48AC-856E-85BEC68BBCAD}"/>
    <cellStyle name="Normal 3 2 11 2 2 3" xfId="20642" xr:uid="{5CC428BD-DBD8-4E6B-B47D-1E06C7308DE0}"/>
    <cellStyle name="Normal 3 2 11 2 3" xfId="20643" xr:uid="{B57174AD-824B-4662-810D-1997991C20BC}"/>
    <cellStyle name="Normal 3 2 11 2 3 2" xfId="20644" xr:uid="{2DE51486-6FDA-4CCC-99CA-24433A5B27CB}"/>
    <cellStyle name="Normal 3 2 11 2 3 2 2" xfId="20645" xr:uid="{3ABE3B81-B259-4A04-B03C-6FDEB6962C60}"/>
    <cellStyle name="Normal 3 2 11 2 3 3" xfId="20646" xr:uid="{421A41C2-34FC-4FEA-B111-75B85F54068D}"/>
    <cellStyle name="Normal 3 2 11 2 4" xfId="20647" xr:uid="{69588B4E-2D5A-4720-99C4-4D1EE637476C}"/>
    <cellStyle name="Normal 3 2 11 2 4 2" xfId="20648" xr:uid="{D8ED26D2-3306-4FCA-A283-E7F583EB5E62}"/>
    <cellStyle name="Normal 3 2 11 2 5" xfId="20649" xr:uid="{C7CF3F99-4644-4451-A685-E5E4BC0414E8}"/>
    <cellStyle name="Normal 3 2 11 3" xfId="20650" xr:uid="{202BC1FB-18D9-4360-8E5C-43DF347F668B}"/>
    <cellStyle name="Normal 3 2 11 3 2" xfId="20651" xr:uid="{5DAA8CA8-CE92-4464-B9F0-70EF52D049CC}"/>
    <cellStyle name="Normal 3 2 11 3 2 2" xfId="20652" xr:uid="{8D173656-0BA2-4466-AD6C-650A6A3D3D76}"/>
    <cellStyle name="Normal 3 2 11 3 3" xfId="20653" xr:uid="{B1A92737-89E7-4A59-85F4-FEEBAE7E308A}"/>
    <cellStyle name="Normal 3 2 11 4" xfId="20654" xr:uid="{4CB5CAAF-C1A7-4324-9C46-FA5054D12AA4}"/>
    <cellStyle name="Normal 3 2 11 4 2" xfId="20655" xr:uid="{C0558609-10E3-4551-8FBB-EFDB42D2348E}"/>
    <cellStyle name="Normal 3 2 11 4 2 2" xfId="20656" xr:uid="{9DEE5714-32AB-4C5D-B5AF-227CEAFF5F32}"/>
    <cellStyle name="Normal 3 2 11 4 3" xfId="20657" xr:uid="{015D4DF6-ABF0-4180-8626-0A951E836B47}"/>
    <cellStyle name="Normal 3 2 11 5" xfId="20658" xr:uid="{AEF03AD2-217B-4D3F-9C64-B547D3D0E769}"/>
    <cellStyle name="Normal 3 2 11 5 2" xfId="20659" xr:uid="{4974084F-78A8-4114-910A-A6CD76140635}"/>
    <cellStyle name="Normal 3 2 11 6" xfId="20660" xr:uid="{AEBC2EB9-D532-4D48-900E-2937C2D6E452}"/>
    <cellStyle name="Normal 3 2 11 7" xfId="20637" xr:uid="{90338474-A136-4BBE-92F8-3F167362A15D}"/>
    <cellStyle name="Normal 3 2 12" xfId="8344" xr:uid="{00000000-0005-0000-0000-0000E6180000}"/>
    <cellStyle name="Normal 3 2 12 2" xfId="20661" xr:uid="{B6D345C0-1950-4818-8001-5D3685191C77}"/>
    <cellStyle name="Normal 3 2 13" xfId="8464" xr:uid="{00000000-0005-0000-0000-0000E7180000}"/>
    <cellStyle name="Normal 3 2 13 2" xfId="20662" xr:uid="{8B083214-9B36-4351-97D2-2E6B9A1B1DCF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2 3 2" xfId="20663" xr:uid="{16177DB4-A8DA-416A-9990-57EDEF9541DF}"/>
    <cellStyle name="Normal 3 2 2 4" xfId="20664" xr:uid="{8571E186-93B9-4E49-A27B-F3DA843C083D}"/>
    <cellStyle name="Normal 3 2 2 4 2" xfId="20665" xr:uid="{96907B15-87B5-44A2-A926-003AFC50524E}"/>
    <cellStyle name="Normal 3 2 2 4 2 2" xfId="20666" xr:uid="{23E38514-ACA4-41B3-A357-C96FF295E188}"/>
    <cellStyle name="Normal 3 2 2 4 2 2 2" xfId="20667" xr:uid="{CB897230-99AF-443D-8DC3-C11F0917FF03}"/>
    <cellStyle name="Normal 3 2 2 4 2 2 2 2" xfId="20668" xr:uid="{EC96E98D-9A69-45F1-B350-97FD9714C332}"/>
    <cellStyle name="Normal 3 2 2 4 2 2 3" xfId="20669" xr:uid="{6E6E8396-BCE1-46EA-8BC2-A09F614E18F7}"/>
    <cellStyle name="Normal 3 2 2 4 2 3" xfId="20670" xr:uid="{C7042224-E1B0-4FCB-8C45-BB45F26D61E5}"/>
    <cellStyle name="Normal 3 2 2 4 2 3 2" xfId="20671" xr:uid="{63C074B5-5753-41CF-8698-C139E1F5F614}"/>
    <cellStyle name="Normal 3 2 2 4 2 3 2 2" xfId="20672" xr:uid="{6117BFCE-A27C-4996-8091-46BC8C0EAC19}"/>
    <cellStyle name="Normal 3 2 2 4 2 3 3" xfId="20673" xr:uid="{09CA4DB5-86CD-4709-9900-A2ADC532038E}"/>
    <cellStyle name="Normal 3 2 2 4 2 4" xfId="20674" xr:uid="{F99AC0E2-39AE-4FED-90A0-58CC073D1079}"/>
    <cellStyle name="Normal 3 2 2 4 2 4 2" xfId="20675" xr:uid="{A1259263-CF4B-4B1E-B447-E0F0B3AD29B0}"/>
    <cellStyle name="Normal 3 2 2 4 2 5" xfId="20676" xr:uid="{E595E5D7-86A2-4F94-A289-817527474E97}"/>
    <cellStyle name="Normal 3 2 2 4 3" xfId="20677" xr:uid="{B5CDB19C-A0BC-4B21-B26F-057856A24E80}"/>
    <cellStyle name="Normal 3 2 2 4 3 2" xfId="20678" xr:uid="{3DB473F9-774A-4CB9-9450-01E716894452}"/>
    <cellStyle name="Normal 3 2 2 4 3 2 2" xfId="20679" xr:uid="{3A471198-9F61-4DA7-91C3-C6133132D39D}"/>
    <cellStyle name="Normal 3 2 2 4 3 3" xfId="20680" xr:uid="{17046A41-77B7-4717-B48A-819DA5BCBAF1}"/>
    <cellStyle name="Normal 3 2 2 4 4" xfId="20681" xr:uid="{DCC68BFF-06B8-4FD9-9233-602FA21DF2A9}"/>
    <cellStyle name="Normal 3 2 2 4 4 2" xfId="20682" xr:uid="{85BC1F23-8380-4F0E-B379-97306346D00C}"/>
    <cellStyle name="Normal 3 2 2 4 4 2 2" xfId="20683" xr:uid="{98C36A2A-C8B2-4A16-A3FC-EACDFCEAB685}"/>
    <cellStyle name="Normal 3 2 2 4 4 3" xfId="20684" xr:uid="{E852B58B-0F83-4AEF-969A-C941967A5E89}"/>
    <cellStyle name="Normal 3 2 2 4 5" xfId="20685" xr:uid="{FA81D8FA-2C13-40B7-85CB-7B6B5632AC95}"/>
    <cellStyle name="Normal 3 2 2 4 5 2" xfId="20686" xr:uid="{5A8036BE-E8AC-4865-AEA4-7F50F27AD20C}"/>
    <cellStyle name="Normal 3 2 2 4 6" xfId="20687" xr:uid="{16C6468B-9E03-4120-8AFB-3D9B659B8DBC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3 3 2" xfId="20689" xr:uid="{E130457C-E5B5-4176-81B8-02BA637F9729}"/>
    <cellStyle name="Normal 3 2 3 3 2 2" xfId="20690" xr:uid="{0113DA56-EBB2-480D-ABCE-EA39437F520E}"/>
    <cellStyle name="Normal 3 2 3 3 2 2 2" xfId="20691" xr:uid="{429E008D-E11A-4D33-BE20-CF3D7EA3F0C8}"/>
    <cellStyle name="Normal 3 2 3 3 2 3" xfId="20692" xr:uid="{1273B474-A8F6-433E-B481-C9238A68B08A}"/>
    <cellStyle name="Normal 3 2 3 3 3" xfId="20693" xr:uid="{880C5339-D8A6-4ACB-B152-245B3B802E01}"/>
    <cellStyle name="Normal 3 2 3 3 3 2" xfId="20694" xr:uid="{8591B554-9D17-42E8-A9FE-938FE76DF1FE}"/>
    <cellStyle name="Normal 3 2 3 3 3 2 2" xfId="20695" xr:uid="{813DCFFA-AE00-4684-8E5A-16FE2636FD93}"/>
    <cellStyle name="Normal 3 2 3 3 3 3" xfId="20696" xr:uid="{885C30B8-7561-4A31-BDA8-5A58BDD954A8}"/>
    <cellStyle name="Normal 3 2 3 3 4" xfId="20697" xr:uid="{F0D1B880-5D6F-4843-8D2C-AB957E39F85C}"/>
    <cellStyle name="Normal 3 2 3 3 4 2" xfId="20698" xr:uid="{E1918DBC-1447-4B2C-824A-B46A80E57BF7}"/>
    <cellStyle name="Normal 3 2 3 3 5" xfId="20699" xr:uid="{DD7AE132-5D3E-4AF1-927E-9B2E8EB9D48B}"/>
    <cellStyle name="Normal 3 2 3 3 6" xfId="20688" xr:uid="{4BB0885B-DDC9-4151-9BAE-E2E6C36CE6DB}"/>
    <cellStyle name="Normal 3 2 3 4" xfId="20700" xr:uid="{33B52417-9DD0-4859-8EA3-5C106FE05E5C}"/>
    <cellStyle name="Normal 3 2 3 4 2" xfId="20701" xr:uid="{1159EF63-222D-47EA-BCC6-D14570785F94}"/>
    <cellStyle name="Normal 3 2 3 4 2 2" xfId="20702" xr:uid="{16BD8B4E-6003-4B7E-AF7D-88DD455C7259}"/>
    <cellStyle name="Normal 3 2 3 4 2 2 2" xfId="20703" xr:uid="{89F91006-93FD-44EE-9CA8-6ADCF0140B00}"/>
    <cellStyle name="Normal 3 2 3 4 2 3" xfId="20704" xr:uid="{EDDFB418-3D7E-415F-9BC9-16A390D76170}"/>
    <cellStyle name="Normal 3 2 3 4 3" xfId="20705" xr:uid="{59E748E1-5D9E-4D9E-968E-573701054974}"/>
    <cellStyle name="Normal 3 2 3 4 3 2" xfId="20706" xr:uid="{5CF90799-D7A4-41C8-82BE-31F59D3A8D32}"/>
    <cellStyle name="Normal 3 2 3 4 4" xfId="20707" xr:uid="{B12C80DD-B322-4402-9553-66C1A00C7D48}"/>
    <cellStyle name="Normal 3 2 3 5" xfId="20708" xr:uid="{57B8A3BA-71EA-4468-9FB0-3D10A4094AE9}"/>
    <cellStyle name="Normal 3 2 3 5 2" xfId="20709" xr:uid="{D7F83754-FFD1-4794-A05A-2B73A276AC49}"/>
    <cellStyle name="Normal 3 2 4" xfId="2937" xr:uid="{00000000-0005-0000-0000-0000F0180000}"/>
    <cellStyle name="Normal 3 2 4 2" xfId="20710" xr:uid="{AB96EB9C-703B-495C-A212-CE986D17A348}"/>
    <cellStyle name="Normal 3 2 4 3" xfId="20711" xr:uid="{23E31DDE-AB63-43D9-9DA5-BE7055BDC9A4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2 2" xfId="20713" xr:uid="{739AFFFD-F0B7-4D39-90DF-BD60FD6BD68D}"/>
    <cellStyle name="Normal 3 2 9 2 2 2" xfId="20714" xr:uid="{D6120960-4F9F-4A3F-B356-B75C4E9FB40D}"/>
    <cellStyle name="Normal 3 2 9 2 2 2 2" xfId="20715" xr:uid="{0B4CF48D-8FCD-4E69-B4DD-4A4E4F6B3A7E}"/>
    <cellStyle name="Normal 3 2 9 2 2 2 2 2" xfId="20716" xr:uid="{AF90E511-65A6-42C8-A1DB-EC2F57DA65EA}"/>
    <cellStyle name="Normal 3 2 9 2 2 2 3" xfId="20717" xr:uid="{83D62879-7A36-40E7-870E-560D16DD97DF}"/>
    <cellStyle name="Normal 3 2 9 2 2 3" xfId="20718" xr:uid="{FD0E8A67-4C63-4124-998A-1AF113197DAF}"/>
    <cellStyle name="Normal 3 2 9 2 2 3 2" xfId="20719" xr:uid="{C5AE3834-3260-4C01-81EC-38D004147065}"/>
    <cellStyle name="Normal 3 2 9 2 2 3 2 2" xfId="20720" xr:uid="{7802E28D-BC57-40AD-857A-C24E5E19DBAD}"/>
    <cellStyle name="Normal 3 2 9 2 2 3 3" xfId="20721" xr:uid="{CA571E9A-378A-473F-8477-38FBD22008A2}"/>
    <cellStyle name="Normal 3 2 9 2 2 4" xfId="20722" xr:uid="{EB44F262-930B-4D97-87F3-799433C05261}"/>
    <cellStyle name="Normal 3 2 9 2 2 4 2" xfId="20723" xr:uid="{24FA3AD2-7F38-4957-BB2D-FFBD2B36C3EF}"/>
    <cellStyle name="Normal 3 2 9 2 2 5" xfId="20724" xr:uid="{7EFC915C-E1D0-4EAC-956B-A19FF512C322}"/>
    <cellStyle name="Normal 3 2 9 2 3" xfId="20725" xr:uid="{FF3CD5A7-898F-45D4-87A2-988925E908FA}"/>
    <cellStyle name="Normal 3 2 9 2 3 2" xfId="20726" xr:uid="{97BADBD3-339D-4BDA-AE61-7D7FDB402B70}"/>
    <cellStyle name="Normal 3 2 9 2 3 2 2" xfId="20727" xr:uid="{DC7C030C-0045-4551-AE26-59F491A3E317}"/>
    <cellStyle name="Normal 3 2 9 2 3 3" xfId="20728" xr:uid="{61E28C56-74F0-4EE0-B746-625BED0CFADF}"/>
    <cellStyle name="Normal 3 2 9 2 4" xfId="20729" xr:uid="{F6DCD256-EC3A-4827-95F4-804AC856A6AD}"/>
    <cellStyle name="Normal 3 2 9 2 4 2" xfId="20730" xr:uid="{DE12CED3-2C56-41F6-83DB-5EB1F04B9C7B}"/>
    <cellStyle name="Normal 3 2 9 2 4 2 2" xfId="20731" xr:uid="{73191C52-DC3A-43A0-9432-71D5BC5EE7E3}"/>
    <cellStyle name="Normal 3 2 9 2 4 3" xfId="20732" xr:uid="{29593F9B-0DCA-42BB-BD3D-6E91444F7455}"/>
    <cellStyle name="Normal 3 2 9 2 5" xfId="20733" xr:uid="{FF59ECFB-B747-479E-B6F7-820B99F41D20}"/>
    <cellStyle name="Normal 3 2 9 2 5 2" xfId="20734" xr:uid="{70F9D06C-D6A9-42AC-97BF-72BF6BC5A14E}"/>
    <cellStyle name="Normal 3 2 9 2 6" xfId="20735" xr:uid="{F28CD5A6-E591-45C4-9BDA-7225E7EC3461}"/>
    <cellStyle name="Normal 3 2 9 2 7" xfId="20712" xr:uid="{52E4D1DA-5BC8-4FAC-8AE3-1991A0022C8A}"/>
    <cellStyle name="Normal 3 2 9 3" xfId="11675" xr:uid="{00000000-0005-0000-0000-0000CB2D0000}"/>
    <cellStyle name="Normal 3 2 9 4" xfId="20736" xr:uid="{D13AA408-093E-482A-A8C8-F6D30CFC0649}"/>
    <cellStyle name="Normal 3 2 9 4 2" xfId="20737" xr:uid="{E81811EC-3820-4F28-8598-5AB46E217ADD}"/>
    <cellStyle name="Normal 3 2 9 4 2 2" xfId="20738" xr:uid="{A68AFB97-B96A-49B2-A21A-D0F53F49DF12}"/>
    <cellStyle name="Normal 3 2 9 4 3" xfId="20739" xr:uid="{30CA5637-8F78-4F6D-9CEF-F8E7A1774D62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6 2" xfId="20740" xr:uid="{785D58B1-B5C3-4DE6-92BD-8DF6E037A45B}"/>
    <cellStyle name="Normal 3 27" xfId="13736" xr:uid="{00000000-0005-0000-0000-00005F0C0000}"/>
    <cellStyle name="Normal 3 27 2" xfId="20741" xr:uid="{8A566FC1-10AB-4835-AB0D-7C74DAFEC3E2}"/>
    <cellStyle name="Normal 3 28" xfId="20742" xr:uid="{1B864679-C3C4-4044-8CEF-975E7C4FF815}"/>
    <cellStyle name="Normal 3 29" xfId="20743" xr:uid="{8C05E992-6799-494E-BAE9-62572AD035E1}"/>
    <cellStyle name="Normal 3 29 2" xfId="20744" xr:uid="{DEF18944-4AA6-48B2-B376-4F6E7A95496B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2 3" xfId="20745" xr:uid="{27FDFFFA-9A06-4A4D-8CB7-EDDD8AF53B74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30" xfId="20746" xr:uid="{7A90F778-15D6-43E1-BB5E-A7EFE1DAD8F7}"/>
    <cellStyle name="Normal 3 30 2" xfId="20747" xr:uid="{806C1ACC-CBBD-419D-81F3-CFE38CAA2947}"/>
    <cellStyle name="Normal 3 30 2 2" xfId="20748" xr:uid="{2FC7EAAE-4ACB-4949-A7D8-25BD3E62CCB3}"/>
    <cellStyle name="Normal 3 30 2 2 2" xfId="20749" xr:uid="{6C400C36-8E7A-41DE-BFFE-AD3C0590A79B}"/>
    <cellStyle name="Normal 3 30 2 3" xfId="20750" xr:uid="{F064FDE6-45CA-4AFC-A7E5-792BD375DFEF}"/>
    <cellStyle name="Normal 3 30 2 4" xfId="20751" xr:uid="{048A1F4C-3488-42BA-B6D3-097C221E5659}"/>
    <cellStyle name="Normal 3 30 3" xfId="20752" xr:uid="{7C57F7C2-181C-4061-9CE7-88E46B7078F8}"/>
    <cellStyle name="Normal 3 30 3 2" xfId="20753" xr:uid="{BC0ABBD1-46B0-4CBB-8C95-57D9ECBF9E2A}"/>
    <cellStyle name="Normal 3 30 3 2 2" xfId="20754" xr:uid="{8DBA8D58-0229-46C9-AC27-02F719834926}"/>
    <cellStyle name="Normal 3 30 3 3" xfId="20755" xr:uid="{979AE51E-7D31-434D-92BC-36193530E396}"/>
    <cellStyle name="Normal 3 30 4" xfId="20756" xr:uid="{3F39FE88-24E2-4284-89F5-FD904F1ABC8C}"/>
    <cellStyle name="Normal 3 30 4 2" xfId="20757" xr:uid="{6BB82D55-570D-47A2-B467-3ED23B4BB567}"/>
    <cellStyle name="Normal 3 30 5" xfId="20758" xr:uid="{9CE238F6-7504-4DC2-99BF-D8A0334E8CAE}"/>
    <cellStyle name="Normal 3 31" xfId="20759" xr:uid="{78C3414A-7618-447E-ACB7-F6682C035623}"/>
    <cellStyle name="Normal 3 31 2" xfId="20760" xr:uid="{6BE4B27E-9B6F-4476-8765-1BA82DFA40A3}"/>
    <cellStyle name="Normal 3 31 2 2" xfId="20761" xr:uid="{152E7912-9608-4AF8-AC8D-417B762CC6B6}"/>
    <cellStyle name="Normal 3 31 3" xfId="20762" xr:uid="{9A2AB7DD-8825-4A47-9B4A-96D599654B6F}"/>
    <cellStyle name="Normal 3 31 4" xfId="20763" xr:uid="{4F455C65-0DDC-4769-B34D-F94CBE0B6B5C}"/>
    <cellStyle name="Normal 3 32" xfId="20764" xr:uid="{A4B80F2F-2F2B-4A7E-8100-0A690B671E60}"/>
    <cellStyle name="Normal 3 32 2" xfId="20765" xr:uid="{7037154B-EC11-4999-A890-16AF84A3A2F3}"/>
    <cellStyle name="Normal 3 32 3" xfId="20766" xr:uid="{765F9A8C-B108-4999-804D-CFFE794C6260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4 2" xfId="20767" xr:uid="{1F241044-F383-4A06-A705-4C203F0B2DDE}"/>
    <cellStyle name="Normal 3 4 4 3" xfId="20768" xr:uid="{E9C928FA-2487-4FC1-BCA6-A834383AAFA6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3 2" xfId="20769" xr:uid="{E402931A-9FA1-444C-9E0A-6E9677D56C33}"/>
    <cellStyle name="Normal 3 5 3 3" xfId="20770" xr:uid="{E336A095-4335-4028-9BA5-6E6F21BEDFC3}"/>
    <cellStyle name="Normal 3 5 4" xfId="7549" xr:uid="{00000000-0005-0000-0000-00001B190000}"/>
    <cellStyle name="Normal 3 5 4 2" xfId="20771" xr:uid="{F03C59D2-17AA-4E28-A490-838B9377312D}"/>
    <cellStyle name="Normal 3 5 4 3" xfId="20772" xr:uid="{8145D081-4F7C-48D0-842E-AB118C5C1E17}"/>
    <cellStyle name="Normal 3 5 4 3 2" xfId="20773" xr:uid="{9E06B9A0-02CA-4915-ACA5-50D76DB1C5A5}"/>
    <cellStyle name="Normal 3 5 4 3 2 2" xfId="20774" xr:uid="{94BFB46B-ABC3-45A3-9C24-3D5F39F339C2}"/>
    <cellStyle name="Normal 3 5 4 3 2 2 2" xfId="20775" xr:uid="{6F9BA0F2-2397-47AB-AA8B-F2E0AD688B23}"/>
    <cellStyle name="Normal 3 5 4 3 2 3" xfId="20776" xr:uid="{49F594C8-6904-4AFA-858C-B6974763CDB6}"/>
    <cellStyle name="Normal 3 5 4 3 3" xfId="20777" xr:uid="{34480FD6-7D86-40AB-83E0-902576ACA19C}"/>
    <cellStyle name="Normal 3 5 4 3 3 2" xfId="20778" xr:uid="{988E28B7-306C-4350-99F4-E16F56C98F3D}"/>
    <cellStyle name="Normal 3 5 4 3 3 2 2" xfId="20779" xr:uid="{29579B81-35C3-4D19-95F8-C7BC77B1A6D9}"/>
    <cellStyle name="Normal 3 5 4 3 3 3" xfId="20780" xr:uid="{94D259D7-4732-4C80-BD95-72742AC0513C}"/>
    <cellStyle name="Normal 3 5 4 3 4" xfId="20781" xr:uid="{8493DA03-0A50-48BD-910B-CB6EFA40CA48}"/>
    <cellStyle name="Normal 3 5 4 3 4 2" xfId="20782" xr:uid="{352C1892-AECA-43E9-8FF0-2171BEE423D7}"/>
    <cellStyle name="Normal 3 5 4 3 5" xfId="20783" xr:uid="{E255416C-4F48-4EFB-9627-C1D6C5DD8A01}"/>
    <cellStyle name="Normal 3 5 4 4" xfId="20784" xr:uid="{6B8CCEDB-309D-4EE5-833E-C9B93421EAA6}"/>
    <cellStyle name="Normal 3 5 4 4 2" xfId="20785" xr:uid="{C75F5FEF-B861-4AA4-AB84-EB7B0C4D95CA}"/>
    <cellStyle name="Normal 3 5 4 4 2 2" xfId="20786" xr:uid="{60E0008C-6085-4B11-9F3E-6AE55B94DFFD}"/>
    <cellStyle name="Normal 3 5 4 4 2 2 2" xfId="20787" xr:uid="{5940B426-6203-40E6-ABF9-B0DAEFF93B30}"/>
    <cellStyle name="Normal 3 5 4 4 2 3" xfId="20788" xr:uid="{A407E866-F00B-4910-AD04-9FD89A0D6B35}"/>
    <cellStyle name="Normal 3 5 4 4 3" xfId="20789" xr:uid="{892F9197-B3A1-461B-ABC4-E03803F93155}"/>
    <cellStyle name="Normal 3 5 4 4 3 2" xfId="20790" xr:uid="{2AC99866-8D1D-4A87-8105-A8CEF6DDCAD6}"/>
    <cellStyle name="Normal 3 5 4 4 4" xfId="20791" xr:uid="{6667553B-4B27-4B66-A862-E7BF7D3296A8}"/>
    <cellStyle name="Normal 3 5 4 5" xfId="20792" xr:uid="{5B7FC851-D96B-4B84-94BF-6D69D96D99E1}"/>
    <cellStyle name="Normal 3 5 4 5 2" xfId="20793" xr:uid="{C279EEFE-FDF9-469B-A60C-000011F27FE1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5 9" xfId="20794" xr:uid="{C0EB4CAB-60C2-4DA4-9CC5-04F2018CE935}"/>
    <cellStyle name="Normal 3 6" xfId="2942" xr:uid="{00000000-0005-0000-0000-000020190000}"/>
    <cellStyle name="Normal 3 6 2" xfId="20795" xr:uid="{6C067D7E-40F1-4131-AA5C-347E645DC1B7}"/>
    <cellStyle name="Normal 3 6 3" xfId="20796" xr:uid="{B60E1F0D-4668-4CEA-B38E-EE1E52840089}"/>
    <cellStyle name="Normal 3 7" xfId="2943" xr:uid="{00000000-0005-0000-0000-000021190000}"/>
    <cellStyle name="Normal 3 7 2" xfId="6777" xr:uid="{00000000-0005-0000-0000-000022190000}"/>
    <cellStyle name="Normal 3 7 2 2" xfId="20797" xr:uid="{B4DF50D0-DF3D-4640-872B-50A19F9577F5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11" xfId="20798" xr:uid="{5B4F0572-1018-4EB7-9791-8EA935EB47B1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0 3" xfId="20799" xr:uid="{1DD2A7D3-E6A0-48F9-8329-8E4E7BCDE8C0}"/>
    <cellStyle name="Normal 33 11" xfId="6246" xr:uid="{00000000-0005-0000-0000-000093190000}"/>
    <cellStyle name="Normal 33 11 2" xfId="13760" xr:uid="{00000000-0005-0000-0000-0000830C0000}"/>
    <cellStyle name="Normal 33 11 3" xfId="20800" xr:uid="{1E544523-67C1-481F-9A7E-8712C789C2D1}"/>
    <cellStyle name="Normal 33 12" xfId="10357" xr:uid="{00000000-0005-0000-0000-0000E2190000}"/>
    <cellStyle name="Normal 33 12 2" xfId="13761" xr:uid="{00000000-0005-0000-0000-0000840C0000}"/>
    <cellStyle name="Normal 33 12 3" xfId="20801" xr:uid="{29492715-CFB5-471F-AFEE-9C69316D7299}"/>
    <cellStyle name="Normal 33 13" xfId="13762" xr:uid="{00000000-0005-0000-0000-0000850C0000}"/>
    <cellStyle name="Normal 33 13 2" xfId="20802" xr:uid="{74DEE5B4-E905-44DB-808F-B7BD4BE8E595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4 3" xfId="20803" xr:uid="{6C6B9097-DC61-41B6-BD3F-618300D7B7FA}"/>
    <cellStyle name="Normal 33 5" xfId="6731" xr:uid="{00000000-0005-0000-0000-000099190000}"/>
    <cellStyle name="Normal 33 5 2" xfId="13766" xr:uid="{00000000-0005-0000-0000-0000890C0000}"/>
    <cellStyle name="Normal 33 5 3" xfId="20804" xr:uid="{B65F6FDE-1C8F-4A4F-A573-DB4F10D8804F}"/>
    <cellStyle name="Normal 33 6" xfId="8233" xr:uid="{00000000-0005-0000-0000-00009A190000}"/>
    <cellStyle name="Normal 33 6 2" xfId="13767" xr:uid="{00000000-0005-0000-0000-00008A0C0000}"/>
    <cellStyle name="Normal 33 6 3" xfId="20805" xr:uid="{DAC0024B-92D4-4BF2-896A-E6E68FC47765}"/>
    <cellStyle name="Normal 33 7" xfId="8355" xr:uid="{00000000-0005-0000-0000-00009B190000}"/>
    <cellStyle name="Normal 33 7 2" xfId="13768" xr:uid="{00000000-0005-0000-0000-00008B0C0000}"/>
    <cellStyle name="Normal 33 7 3" xfId="20806" xr:uid="{7FCCFD60-5D2D-41C0-AC86-E86227915F47}"/>
    <cellStyle name="Normal 33 8" xfId="8475" xr:uid="{00000000-0005-0000-0000-00009C190000}"/>
    <cellStyle name="Normal 33 8 2" xfId="13769" xr:uid="{00000000-0005-0000-0000-00008C0C0000}"/>
    <cellStyle name="Normal 33 8 3" xfId="20807" xr:uid="{FE9DC0D6-093D-446F-BE32-434B00D90791}"/>
    <cellStyle name="Normal 33 9" xfId="8596" xr:uid="{00000000-0005-0000-0000-00009D190000}"/>
    <cellStyle name="Normal 33 9 2" xfId="13770" xr:uid="{00000000-0005-0000-0000-00008D0C0000}"/>
    <cellStyle name="Normal 33 9 3" xfId="20808" xr:uid="{152E42BE-9BCD-4101-99D2-C05F59BFCF0D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2 2" xfId="20810" xr:uid="{AC07BF45-1E7B-4CF2-AB8F-D46360AB251A}"/>
    <cellStyle name="Normal 35 2 2 2 2" xfId="20811" xr:uid="{61E47477-9599-4005-B1FA-55391AD160FE}"/>
    <cellStyle name="Normal 35 2 2 3" xfId="20812" xr:uid="{24652AA3-F905-4FB2-832E-D69A573B41C7}"/>
    <cellStyle name="Normal 35 2 2 4" xfId="20809" xr:uid="{D5F390E8-3C75-4FE5-AD2F-9987E38F5127}"/>
    <cellStyle name="Normal 35 2 3" xfId="6500" xr:uid="{00000000-0005-0000-0000-0000C8190000}"/>
    <cellStyle name="Normal 35 2 3 2" xfId="20814" xr:uid="{DB74A07C-0C9F-4802-A0C5-C3D2F6608AF4}"/>
    <cellStyle name="Normal 35 2 3 2 2" xfId="20815" xr:uid="{CA6E55F0-EB42-40E5-9644-550DA65D1488}"/>
    <cellStyle name="Normal 35 2 3 3" xfId="20816" xr:uid="{5622DBFF-763C-49B4-A306-CCD978261E20}"/>
    <cellStyle name="Normal 35 2 3 4" xfId="20813" xr:uid="{475332EA-D4D1-4785-B21F-ACA0A4943A78}"/>
    <cellStyle name="Normal 35 2 4" xfId="6618" xr:uid="{00000000-0005-0000-0000-0000C9190000}"/>
    <cellStyle name="Normal 35 2 4 2" xfId="20818" xr:uid="{CA6B4949-5692-4394-B1BB-A18B56F3D66E}"/>
    <cellStyle name="Normal 35 2 4 3" xfId="20817" xr:uid="{A4774021-A8CE-4386-8D48-86923BB96D30}"/>
    <cellStyle name="Normal 35 2 5" xfId="6736" xr:uid="{00000000-0005-0000-0000-0000CA190000}"/>
    <cellStyle name="Normal 35 2 5 2" xfId="20819" xr:uid="{68266F81-6EDA-47E3-900F-5E059208F05F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2 2" xfId="20821" xr:uid="{B9C1E7F7-7757-4632-91E5-EDAC85CBB7BF}"/>
    <cellStyle name="Normal 35 3 2 3" xfId="20820" xr:uid="{9DC629FB-FC5B-4187-B297-6AAD7C730D08}"/>
    <cellStyle name="Normal 35 3 3" xfId="6501" xr:uid="{00000000-0005-0000-0000-0000D3190000}"/>
    <cellStyle name="Normal 35 3 3 2" xfId="20822" xr:uid="{C03E1065-8C70-4098-BB94-46DC6E5E6B38}"/>
    <cellStyle name="Normal 35 3 4" xfId="6619" xr:uid="{00000000-0005-0000-0000-0000D4190000}"/>
    <cellStyle name="Normal 35 3 4 2" xfId="20823" xr:uid="{4B3B4160-65F6-4E25-B9E3-F615BD6357B0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4 2" xfId="20825" xr:uid="{CF65DA0F-DE42-4215-AE35-74DFB61CCAAE}"/>
    <cellStyle name="Normal 35 4 2 2" xfId="20826" xr:uid="{F431540D-D3E0-43C3-A563-8DEBA2D3EBB6}"/>
    <cellStyle name="Normal 35 4 3" xfId="20827" xr:uid="{F90DB585-B3A5-437F-A512-A085721D9C69}"/>
    <cellStyle name="Normal 35 4 4" xfId="20824" xr:uid="{EDC09D75-960B-43BB-B63C-9DAD41D36292}"/>
    <cellStyle name="Normal 35 5" xfId="6499" xr:uid="{00000000-0005-0000-0000-0000DB190000}"/>
    <cellStyle name="Normal 35 5 2" xfId="20829" xr:uid="{2C2F9921-1C8B-45F0-B2CC-5964D160462E}"/>
    <cellStyle name="Normal 35 5 3" xfId="20828" xr:uid="{19931FE6-8B40-4D66-984A-E85AAD9ADF18}"/>
    <cellStyle name="Normal 35 6" xfId="6617" xr:uid="{00000000-0005-0000-0000-0000DC190000}"/>
    <cellStyle name="Normal 35 6 2" xfId="20830" xr:uid="{1F0197C9-7366-4465-BB48-CF8D776C0B34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2 2" xfId="20832" xr:uid="{F0E94785-76B2-4F0D-B13B-EC4F191BC89D}"/>
    <cellStyle name="Normal 36 2 2 2 2" xfId="20833" xr:uid="{A24D60E8-D5E5-4EC2-829F-29654DDF8F23}"/>
    <cellStyle name="Normal 36 2 2 3" xfId="20834" xr:uid="{14648103-EC1E-4716-B48C-F8149A084075}"/>
    <cellStyle name="Normal 36 2 2 4" xfId="20831" xr:uid="{711785A3-AE97-49E0-A4E8-44367D4F253C}"/>
    <cellStyle name="Normal 36 2 3" xfId="6538" xr:uid="{00000000-0005-0000-0000-0000E8190000}"/>
    <cellStyle name="Normal 36 2 3 2" xfId="20836" xr:uid="{F7AD7F05-DD73-4297-BC3A-81FA8545C848}"/>
    <cellStyle name="Normal 36 2 3 2 2" xfId="20837" xr:uid="{4BA8E5CC-392C-49A5-A734-12ECFC89C672}"/>
    <cellStyle name="Normal 36 2 3 3" xfId="20838" xr:uid="{E21B25FF-307C-48C4-864D-77A52698EE7B}"/>
    <cellStyle name="Normal 36 2 3 4" xfId="20835" xr:uid="{89F9C3E8-6E2D-4F4C-B5AB-9587DD901DA4}"/>
    <cellStyle name="Normal 36 2 4" xfId="6656" xr:uid="{00000000-0005-0000-0000-0000E9190000}"/>
    <cellStyle name="Normal 36 2 4 2" xfId="20840" xr:uid="{31498284-1940-45CF-AEC7-3F4374790D55}"/>
    <cellStyle name="Normal 36 2 4 3" xfId="20839" xr:uid="{5B3E6D44-6D24-4449-8F1E-F7886B4CFDB8}"/>
    <cellStyle name="Normal 36 2 5" xfId="6774" xr:uid="{00000000-0005-0000-0000-0000EA190000}"/>
    <cellStyle name="Normal 36 2 5 2" xfId="20841" xr:uid="{E99D5631-A22D-4895-A124-0CA2F5BB00EB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3 2" xfId="20843" xr:uid="{13625707-AD40-47CF-B764-A7FF085B83AD}"/>
    <cellStyle name="Normal 36 3 2 2" xfId="20844" xr:uid="{2AABA3C7-DDB0-4628-908A-7ED060C71789}"/>
    <cellStyle name="Normal 36 3 3" xfId="20845" xr:uid="{324472F4-A2C1-460B-9FD4-5CAD7FCA05F1}"/>
    <cellStyle name="Normal 36 3 4" xfId="20842" xr:uid="{971359D0-3492-4CBE-8EFC-30E329C58F09}"/>
    <cellStyle name="Normal 36 4" xfId="6535" xr:uid="{00000000-0005-0000-0000-0000F0190000}"/>
    <cellStyle name="Normal 36 4 2" xfId="20847" xr:uid="{E5AC180B-D748-41D6-9E2A-E719C66C826B}"/>
    <cellStyle name="Normal 36 4 2 2" xfId="20848" xr:uid="{8BAEAADA-86AC-4239-A741-1EE97583310C}"/>
    <cellStyle name="Normal 36 4 3" xfId="20849" xr:uid="{DC95E98E-BA70-4956-9FA9-C85D78DFE819}"/>
    <cellStyle name="Normal 36 4 4" xfId="20846" xr:uid="{88C3DBD8-A16D-4756-8790-B63D2CCFA712}"/>
    <cellStyle name="Normal 36 5" xfId="6653" xr:uid="{00000000-0005-0000-0000-0000F1190000}"/>
    <cellStyle name="Normal 36 5 2" xfId="20851" xr:uid="{73A8F3A2-960D-4AAF-9549-6CCED77D4E9A}"/>
    <cellStyle name="Normal 36 5 3" xfId="20850" xr:uid="{F17864A7-7970-4247-834E-7983EC658C8A}"/>
    <cellStyle name="Normal 36 6" xfId="6771" xr:uid="{00000000-0005-0000-0000-0000F2190000}"/>
    <cellStyle name="Normal 36 6 2" xfId="20852" xr:uid="{9FA0E07D-32B9-4B6A-B2D4-4F3C529883B9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2 2" xfId="20854" xr:uid="{446EEC40-CF6A-4CFC-B8EE-F47E65E3D77D}"/>
    <cellStyle name="Normal 37 2 2 2 2" xfId="20855" xr:uid="{0613B74E-A0E6-44CF-B32E-0BB5D8C261E8}"/>
    <cellStyle name="Normal 37 2 2 3" xfId="20856" xr:uid="{462877BB-42A8-46AE-A5A8-CDD788765655}"/>
    <cellStyle name="Normal 37 2 2 4" xfId="20853" xr:uid="{52DECF26-6C52-422A-8A1F-1DA390DB3A41}"/>
    <cellStyle name="Normal 37 2 3" xfId="6503" xr:uid="{00000000-0005-0000-0000-0000FF190000}"/>
    <cellStyle name="Normal 37 2 3 2" xfId="20858" xr:uid="{DCCE2E56-1B02-41A5-A0EE-082A7C442046}"/>
    <cellStyle name="Normal 37 2 3 2 2" xfId="20859" xr:uid="{F4E9448C-0FE1-4923-85D0-D228EC642CC0}"/>
    <cellStyle name="Normal 37 2 3 3" xfId="20860" xr:uid="{332A054E-9646-45C0-80B6-F461DB0BA2D5}"/>
    <cellStyle name="Normal 37 2 3 4" xfId="20857" xr:uid="{46889D95-9C30-48D2-B377-61DEFD596303}"/>
    <cellStyle name="Normal 37 2 4" xfId="6621" xr:uid="{00000000-0005-0000-0000-0000001A0000}"/>
    <cellStyle name="Normal 37 2 4 2" xfId="20862" xr:uid="{9DA78D55-BA11-4013-8726-84F7655F36FD}"/>
    <cellStyle name="Normal 37 2 4 3" xfId="20861" xr:uid="{AB3B6B15-5EAD-4520-BCB3-41E956660C88}"/>
    <cellStyle name="Normal 37 2 5" xfId="6739" xr:uid="{00000000-0005-0000-0000-0000011A0000}"/>
    <cellStyle name="Normal 37 2 5 2" xfId="20863" xr:uid="{206BF703-3388-4FE2-9F1F-DCBD2FCA1954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11" xfId="20864" xr:uid="{9F9CB99E-9E41-4A58-AA17-B8DAE8B0138C}"/>
    <cellStyle name="Normal 37 3 2" xfId="6371" xr:uid="{00000000-0005-0000-0000-0000081A0000}"/>
    <cellStyle name="Normal 37 3 2 2" xfId="20866" xr:uid="{CE11758C-CDD6-4413-ACC6-C5F44E7EF86F}"/>
    <cellStyle name="Normal 37 3 2 3" xfId="20865" xr:uid="{BAE6CBD1-ABBF-4F03-ADE4-5D81355E716D}"/>
    <cellStyle name="Normal 37 3 3" xfId="6504" xr:uid="{00000000-0005-0000-0000-0000091A0000}"/>
    <cellStyle name="Normal 37 3 3 2" xfId="20867" xr:uid="{63669685-88C9-46CA-AB93-4E35DB5845EB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4 2" xfId="20869" xr:uid="{69C6BA3C-AF29-4723-A847-0517702AC322}"/>
    <cellStyle name="Normal 37 4 2 2" xfId="20870" xr:uid="{C2A01441-8D8D-41B0-8626-178043460811}"/>
    <cellStyle name="Normal 37 4 3" xfId="20871" xr:uid="{4E73346E-3FFF-4DA2-B926-8A61810313B1}"/>
    <cellStyle name="Normal 37 4 4" xfId="20868" xr:uid="{E909FAEC-C8AB-4310-8E6B-CB8FC749AB51}"/>
    <cellStyle name="Normal 37 5" xfId="6502" xr:uid="{00000000-0005-0000-0000-0000111A0000}"/>
    <cellStyle name="Normal 37 5 2" xfId="20873" xr:uid="{83050463-9ACF-4F39-96C8-16D4DE351F5A}"/>
    <cellStyle name="Normal 37 5 3" xfId="20872" xr:uid="{E30059A2-A68A-495D-AC79-F5DABF62949B}"/>
    <cellStyle name="Normal 37 6" xfId="6620" xr:uid="{00000000-0005-0000-0000-0000121A0000}"/>
    <cellStyle name="Normal 37 6 2" xfId="20874" xr:uid="{5DF4FEC0-A460-41F1-B0F2-BBD6A7CBF597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0 2" xfId="20875" xr:uid="{FF4F8B44-22CE-4DF4-B94C-7E268F14CE29}"/>
    <cellStyle name="Normal 4 10 3" xfId="20876" xr:uid="{16CD8946-928E-414E-B6DB-9A789B24450F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2 4" xfId="20877" xr:uid="{EB301965-0A4C-462F-A88A-D5A7AF161835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2 3" xfId="20878" xr:uid="{CF3D15DD-D923-4D11-B986-45F7AFBA5090}"/>
    <cellStyle name="Normal 4 13 2 4" xfId="20879" xr:uid="{B5B31FF3-B93C-4768-AA39-B28D2B5BC5B8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0 2 2" xfId="20882" xr:uid="{1D376544-35F9-4024-9FAD-54C0BBF026B4}"/>
    <cellStyle name="Normal 4 2 10 2 2 2" xfId="20883" xr:uid="{20682366-79C1-46A6-8C64-A298750D901A}"/>
    <cellStyle name="Normal 4 2 10 2 2 2 2" xfId="20884" xr:uid="{14AD6293-8EC4-43AB-A536-B610750A7AAB}"/>
    <cellStyle name="Normal 4 2 10 2 2 3" xfId="20885" xr:uid="{AEB951F2-80DE-40AC-A6B8-AD8A187C4662}"/>
    <cellStyle name="Normal 4 2 10 2 3" xfId="20886" xr:uid="{6C382C9F-B9D6-40EE-B676-666D00EF2A93}"/>
    <cellStyle name="Normal 4 2 10 2 3 2" xfId="20887" xr:uid="{7D2F8017-E706-4608-81AE-FF3F08C12C20}"/>
    <cellStyle name="Normal 4 2 10 2 3 2 2" xfId="20888" xr:uid="{28FF9368-5410-4DE6-8553-0FB69CFAC970}"/>
    <cellStyle name="Normal 4 2 10 2 3 3" xfId="20889" xr:uid="{B9824C01-62D2-4DC2-A84A-F2E819D4F550}"/>
    <cellStyle name="Normal 4 2 10 2 4" xfId="20890" xr:uid="{29993BA8-8035-4EF6-861E-764AE92F1EB1}"/>
    <cellStyle name="Normal 4 2 10 2 4 2" xfId="20891" xr:uid="{A848194D-D3F9-4AD5-A820-F52F5778B3C9}"/>
    <cellStyle name="Normal 4 2 10 2 5" xfId="20892" xr:uid="{A4A36571-20B7-4839-AED0-534AA688ECBA}"/>
    <cellStyle name="Normal 4 2 10 2 6" xfId="20881" xr:uid="{1D094B61-F923-4836-B326-ED589989D528}"/>
    <cellStyle name="Normal 4 2 10 3" xfId="20893" xr:uid="{1504C86C-0338-47D7-AA11-C9FD833185BE}"/>
    <cellStyle name="Normal 4 2 10 3 2" xfId="20894" xr:uid="{C5C77AD3-344E-48CE-B616-027B32D2D951}"/>
    <cellStyle name="Normal 4 2 10 3 2 2" xfId="20895" xr:uid="{9DE4DC2A-0411-40C0-AD77-2326DCDC855F}"/>
    <cellStyle name="Normal 4 2 10 3 3" xfId="20896" xr:uid="{6AD50CEC-C623-4BD3-A2E3-C6EF2A095A62}"/>
    <cellStyle name="Normal 4 2 10 4" xfId="20897" xr:uid="{1527E782-ED6F-4EE4-B716-3B98A3EA0A5E}"/>
    <cellStyle name="Normal 4 2 10 4 2" xfId="20898" xr:uid="{B88472C9-3D88-4AD9-9FC4-19A8B43A9497}"/>
    <cellStyle name="Normal 4 2 10 4 2 2" xfId="20899" xr:uid="{9B5E9D1E-D1C5-448F-92FA-D6D04D783516}"/>
    <cellStyle name="Normal 4 2 10 4 3" xfId="20900" xr:uid="{F370B67B-159B-42D8-BDBB-0CD8E7EBA09F}"/>
    <cellStyle name="Normal 4 2 10 5" xfId="20901" xr:uid="{24AABD6F-1397-47DC-A8A6-DA6309E0A0D7}"/>
    <cellStyle name="Normal 4 2 10 5 2" xfId="20902" xr:uid="{744F2ED5-017D-4483-9064-CAB8BE2A33A6}"/>
    <cellStyle name="Normal 4 2 10 6" xfId="20903" xr:uid="{3899360F-B12F-4B7F-AAB2-B788E9805F1B}"/>
    <cellStyle name="Normal 4 2 10 7" xfId="20880" xr:uid="{2BF48EDF-4B1C-4F8F-A0B1-0424A406130F}"/>
    <cellStyle name="Normal 4 2 11" xfId="6748" xr:uid="{00000000-0005-0000-0000-00006F1A0000}"/>
    <cellStyle name="Normal 4 2 11 2" xfId="20904" xr:uid="{14C79514-CC24-4B07-8B4B-7FE7125D10AF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0 2" xfId="20906" xr:uid="{CE179895-CCB8-47C0-8863-29EEF2581B56}"/>
    <cellStyle name="Normal 4 2 2 10 2 2" xfId="20907" xr:uid="{7A345A4E-3636-456D-B852-BEED62DC5F52}"/>
    <cellStyle name="Normal 4 2 2 10 2 2 2" xfId="20908" xr:uid="{027F0C58-84A2-4F86-B69F-C32A3C6FA794}"/>
    <cellStyle name="Normal 4 2 2 10 2 2 2 2" xfId="20909" xr:uid="{84811631-3A92-451A-8A8A-308D4BD11377}"/>
    <cellStyle name="Normal 4 2 2 10 2 2 3" xfId="20910" xr:uid="{6DBA8742-F29F-47A7-8BC4-0ADC738DF436}"/>
    <cellStyle name="Normal 4 2 2 10 2 3" xfId="20911" xr:uid="{BF8D3109-48D5-4314-88B6-088484B2799D}"/>
    <cellStyle name="Normal 4 2 2 10 2 3 2" xfId="20912" xr:uid="{79BBE0A6-E5BC-485A-AACC-CF89C5337C19}"/>
    <cellStyle name="Normal 4 2 2 10 2 3 2 2" xfId="20913" xr:uid="{3CC12CC5-6AD9-4725-8394-ACD4995E8C45}"/>
    <cellStyle name="Normal 4 2 2 10 2 3 3" xfId="20914" xr:uid="{5B889100-A8C1-4A1B-B6B1-83E320C73A3A}"/>
    <cellStyle name="Normal 4 2 2 10 2 4" xfId="20915" xr:uid="{6449AD9E-0722-449C-8754-8D22005AD347}"/>
    <cellStyle name="Normal 4 2 2 10 2 4 2" xfId="20916" xr:uid="{6EC88679-3F0C-4C38-A28A-849D45C9AF69}"/>
    <cellStyle name="Normal 4 2 2 10 2 5" xfId="20917" xr:uid="{979B7385-2F36-4D86-B9AA-27F58099FFD2}"/>
    <cellStyle name="Normal 4 2 2 10 3" xfId="20918" xr:uid="{7381A209-80BC-44B1-89AB-42CB43DC6868}"/>
    <cellStyle name="Normal 4 2 2 10 3 2" xfId="20919" xr:uid="{7F1B275C-5725-466E-87EA-2E2DC422132B}"/>
    <cellStyle name="Normal 4 2 2 10 3 2 2" xfId="20920" xr:uid="{E186010E-1840-42B4-BB6A-1BA6F158056A}"/>
    <cellStyle name="Normal 4 2 2 10 3 2 2 2" xfId="20921" xr:uid="{2580A7A1-0C9D-4D2F-960F-98D8A47E1883}"/>
    <cellStyle name="Normal 4 2 2 10 3 2 3" xfId="20922" xr:uid="{E2AE8F3D-BD10-43A7-84D3-FD981698B641}"/>
    <cellStyle name="Normal 4 2 2 10 3 3" xfId="20923" xr:uid="{9D9640F9-D213-4230-8870-8A6645A057DF}"/>
    <cellStyle name="Normal 4 2 2 10 3 3 2" xfId="20924" xr:uid="{9345FE2A-6140-448D-83B6-6BEBC0521CCD}"/>
    <cellStyle name="Normal 4 2 2 10 3 4" xfId="20925" xr:uid="{9A1989E4-DA5A-4860-88BF-1E346372D47A}"/>
    <cellStyle name="Normal 4 2 2 10 4" xfId="20926" xr:uid="{1BC84499-0E43-4502-A109-346E7B33A5FE}"/>
    <cellStyle name="Normal 4 2 2 10 5" xfId="20927" xr:uid="{DB0F34A6-F909-4D51-8F04-D7ADE3B13E0C}"/>
    <cellStyle name="Normal 4 2 2 10 5 2" xfId="20928" xr:uid="{3A1889A4-5FEB-4E7B-82D1-AED2DB1C5FB8}"/>
    <cellStyle name="Normal 4 2 2 10 6" xfId="20929" xr:uid="{0AFC5CCB-1F19-44CE-8585-9F11C6A24272}"/>
    <cellStyle name="Normal 4 2 2 10 7" xfId="20905" xr:uid="{EE8A6507-62D2-4B78-A503-F1F6C65068BC}"/>
    <cellStyle name="Normal 4 2 2 11" xfId="7562" xr:uid="{00000000-0005-0000-0000-00007A1A0000}"/>
    <cellStyle name="Normal 4 2 2 11 2" xfId="20931" xr:uid="{8D352FA1-94E1-45E6-8F65-3CDCCB6AA366}"/>
    <cellStyle name="Normal 4 2 2 11 2 2" xfId="20932" xr:uid="{FD135184-22AB-45E5-87B6-C9D20B1C4C4D}"/>
    <cellStyle name="Normal 4 2 2 11 2 2 2" xfId="20933" xr:uid="{3C3D2734-0F21-45DB-A6DA-6DFADF78C61F}"/>
    <cellStyle name="Normal 4 2 2 11 2 2 2 2" xfId="20934" xr:uid="{70BB8B70-246E-4F89-9A80-08864E209CF0}"/>
    <cellStyle name="Normal 4 2 2 11 2 2 3" xfId="20935" xr:uid="{58BDB961-6780-48B5-9083-08138436DB7C}"/>
    <cellStyle name="Normal 4 2 2 11 2 3" xfId="20936" xr:uid="{6CB585BB-6319-4240-9BB1-1BE7F9811ADA}"/>
    <cellStyle name="Normal 4 2 2 11 2 3 2" xfId="20937" xr:uid="{1311BEA5-BE7C-45B0-9907-CE59A0D7F91F}"/>
    <cellStyle name="Normal 4 2 2 11 2 3 2 2" xfId="20938" xr:uid="{40EF2CD1-36CF-4559-B41A-AF63C8B47036}"/>
    <cellStyle name="Normal 4 2 2 11 2 3 3" xfId="20939" xr:uid="{BF85045E-65F5-46BB-ACC5-32B6826426B1}"/>
    <cellStyle name="Normal 4 2 2 11 2 4" xfId="20940" xr:uid="{D0D3FB27-F610-480F-A86C-3F8559EECFEB}"/>
    <cellStyle name="Normal 4 2 2 11 2 4 2" xfId="20941" xr:uid="{A265CEC0-9AF1-4E07-8127-33E3AA806D46}"/>
    <cellStyle name="Normal 4 2 2 11 2 5" xfId="20942" xr:uid="{E2EEB693-37BC-49DF-A53C-51ABF0F828D5}"/>
    <cellStyle name="Normal 4 2 2 11 3" xfId="20943" xr:uid="{E6C138C0-A7B6-48C6-95D3-04B10CA5AA0A}"/>
    <cellStyle name="Normal 4 2 2 11 3 2" xfId="20944" xr:uid="{6AA6925B-E5F2-483E-B14B-D099F7DB3D24}"/>
    <cellStyle name="Normal 4 2 2 11 3 2 2" xfId="20945" xr:uid="{3BB0EB67-FA1E-4C6C-A033-DF25DC03113E}"/>
    <cellStyle name="Normal 4 2 2 11 3 2 2 2" xfId="20946" xr:uid="{7F32F93E-C7AF-4434-B6E9-76A7DD57A4B8}"/>
    <cellStyle name="Normal 4 2 2 11 3 2 3" xfId="20947" xr:uid="{8419BEBA-99D4-4C8E-8C47-2E57F360BDE0}"/>
    <cellStyle name="Normal 4 2 2 11 3 3" xfId="20948" xr:uid="{C82DA85C-A438-4CA3-8806-4B365F1609FF}"/>
    <cellStyle name="Normal 4 2 2 11 3 3 2" xfId="20949" xr:uid="{5CE92A5D-13F1-447A-B405-6EEE30DE7F88}"/>
    <cellStyle name="Normal 4 2 2 11 3 4" xfId="20950" xr:uid="{9776C707-4B76-41DA-9180-F099B15D71B8}"/>
    <cellStyle name="Normal 4 2 2 11 4" xfId="20951" xr:uid="{AB56EE80-D4D5-4EBF-BE75-36F373EAC0EA}"/>
    <cellStyle name="Normal 4 2 2 11 5" xfId="20952" xr:uid="{F0DD1E6E-8AEC-4CC0-9C93-ABADF70060F7}"/>
    <cellStyle name="Normal 4 2 2 11 5 2" xfId="20953" xr:uid="{90A091F0-A934-4923-8C57-8EDC2DD25388}"/>
    <cellStyle name="Normal 4 2 2 11 6" xfId="20954" xr:uid="{4CC7DEF1-9238-4C21-84EA-EF1E7425D596}"/>
    <cellStyle name="Normal 4 2 2 11 7" xfId="20930" xr:uid="{0A82ED55-0FFF-44DD-AD5C-D5E2D438039F}"/>
    <cellStyle name="Normal 4 2 2 12" xfId="7563" xr:uid="{00000000-0005-0000-0000-00007B1A0000}"/>
    <cellStyle name="Normal 4 2 2 12 2" xfId="20956" xr:uid="{E99E7779-A8A5-45BC-ACF4-4FF57132A217}"/>
    <cellStyle name="Normal 4 2 2 12 2 2" xfId="20957" xr:uid="{69A51E52-B027-4EB6-B820-BDADE96299BD}"/>
    <cellStyle name="Normal 4 2 2 12 2 2 2" xfId="20958" xr:uid="{C1EB1236-A7A0-4956-86A6-600954DF83FE}"/>
    <cellStyle name="Normal 4 2 2 12 2 2 2 2" xfId="20959" xr:uid="{018DDB84-B087-4B9B-B456-F89EBBB9A56E}"/>
    <cellStyle name="Normal 4 2 2 12 2 2 3" xfId="20960" xr:uid="{6E70D8C8-331B-49A7-BCE4-FEC8D8B7F545}"/>
    <cellStyle name="Normal 4 2 2 12 2 3" xfId="20961" xr:uid="{9A20DA45-6EAC-4934-A2FB-BE52705EBD97}"/>
    <cellStyle name="Normal 4 2 2 12 2 3 2" xfId="20962" xr:uid="{E8C3213D-403B-42F9-A4D2-B3CE1A80AC03}"/>
    <cellStyle name="Normal 4 2 2 12 2 3 2 2" xfId="20963" xr:uid="{4DC8A959-9EAC-4CCD-ABE5-742D2CA34190}"/>
    <cellStyle name="Normal 4 2 2 12 2 3 3" xfId="20964" xr:uid="{2A92C7D7-A10F-4972-A401-D7EBF71CEF39}"/>
    <cellStyle name="Normal 4 2 2 12 2 4" xfId="20965" xr:uid="{8153D605-6CF1-4F5B-A621-E65F0B025C67}"/>
    <cellStyle name="Normal 4 2 2 12 2 4 2" xfId="20966" xr:uid="{AD7E45FC-3679-4DDE-9263-955CAE218A69}"/>
    <cellStyle name="Normal 4 2 2 12 2 5" xfId="20967" xr:uid="{D4296133-4028-4A10-AED7-BAAAA80CF8E9}"/>
    <cellStyle name="Normal 4 2 2 12 3" xfId="20968" xr:uid="{86724A3C-2313-4E27-9989-29DC68A01E7C}"/>
    <cellStyle name="Normal 4 2 2 12 3 2" xfId="20969" xr:uid="{CD94A714-787D-462E-B0D5-9C2575440278}"/>
    <cellStyle name="Normal 4 2 2 12 3 2 2" xfId="20970" xr:uid="{AA1DD45A-E209-4044-8808-EE68E99F1A95}"/>
    <cellStyle name="Normal 4 2 2 12 3 2 2 2" xfId="20971" xr:uid="{DE1BD8EB-D9FD-410B-BB96-1B8E85AB18D2}"/>
    <cellStyle name="Normal 4 2 2 12 3 2 3" xfId="20972" xr:uid="{CAB1B068-BE34-41A9-A3C3-64B22CAA6341}"/>
    <cellStyle name="Normal 4 2 2 12 3 3" xfId="20973" xr:uid="{64BAB9C3-7BDF-408E-8BF7-EBBC259D280D}"/>
    <cellStyle name="Normal 4 2 2 12 3 3 2" xfId="20974" xr:uid="{F0481AAC-6BFD-4205-B919-56959B74B58C}"/>
    <cellStyle name="Normal 4 2 2 12 3 4" xfId="20975" xr:uid="{38F0C4C8-A85A-4038-B312-473547042ED5}"/>
    <cellStyle name="Normal 4 2 2 12 4" xfId="20976" xr:uid="{A6B0FD4E-B946-481F-8128-E3FFF314D279}"/>
    <cellStyle name="Normal 4 2 2 12 5" xfId="20977" xr:uid="{9D95416A-333D-4EA2-8A9B-F52ECEC9D584}"/>
    <cellStyle name="Normal 4 2 2 12 5 2" xfId="20978" xr:uid="{D208FFD6-2BB4-42F5-BA69-194A02D7B953}"/>
    <cellStyle name="Normal 4 2 2 12 6" xfId="20979" xr:uid="{72B10D07-7433-4F3C-BB05-3CA157E69A82}"/>
    <cellStyle name="Normal 4 2 2 12 7" xfId="20955" xr:uid="{573223AE-8929-4520-95CD-3300445BE3CE}"/>
    <cellStyle name="Normal 4 2 2 13" xfId="7564" xr:uid="{00000000-0005-0000-0000-00007C1A0000}"/>
    <cellStyle name="Normal 4 2 2 13 2" xfId="20981" xr:uid="{371710C0-045D-4643-BBC1-65A940AA5912}"/>
    <cellStyle name="Normal 4 2 2 13 2 2" xfId="20982" xr:uid="{2BE105BA-EC69-441D-AA4A-E3A8C7724015}"/>
    <cellStyle name="Normal 4 2 2 13 2 2 2" xfId="20983" xr:uid="{BB54A72B-CCA7-4376-B4A9-889EACB01264}"/>
    <cellStyle name="Normal 4 2 2 13 2 2 2 2" xfId="20984" xr:uid="{D1CB24F0-40C4-48B3-B74F-B9D4A0F46CE5}"/>
    <cellStyle name="Normal 4 2 2 13 2 2 3" xfId="20985" xr:uid="{27A1EE16-E1C6-450A-95B0-6D7FC7972D92}"/>
    <cellStyle name="Normal 4 2 2 13 2 3" xfId="20986" xr:uid="{6A960039-F6BB-435E-9FFC-35C8A9F1BB6E}"/>
    <cellStyle name="Normal 4 2 2 13 2 3 2" xfId="20987" xr:uid="{D773BB67-B421-4446-B57B-0BC34F9C738A}"/>
    <cellStyle name="Normal 4 2 2 13 2 3 2 2" xfId="20988" xr:uid="{EB46A174-736E-4D5A-ACFC-FD5A0C9AB368}"/>
    <cellStyle name="Normal 4 2 2 13 2 3 3" xfId="20989" xr:uid="{FE11E6A7-006C-474E-85E9-2A7B751A3F85}"/>
    <cellStyle name="Normal 4 2 2 13 2 4" xfId="20990" xr:uid="{9B3D468E-7967-40D7-9BE9-0EF86E51D762}"/>
    <cellStyle name="Normal 4 2 2 13 2 4 2" xfId="20991" xr:uid="{D4CA1BBC-6EE1-4301-8C0B-75BC949BF8D2}"/>
    <cellStyle name="Normal 4 2 2 13 2 5" xfId="20992" xr:uid="{F6923895-B635-408D-B282-C8FB677BC073}"/>
    <cellStyle name="Normal 4 2 2 13 3" xfId="20993" xr:uid="{D1412859-3B1B-4799-B5A0-39789AC8876D}"/>
    <cellStyle name="Normal 4 2 2 13 3 2" xfId="20994" xr:uid="{3E62617C-AF0E-4833-BBCE-1EF4B29D3BCA}"/>
    <cellStyle name="Normal 4 2 2 13 3 2 2" xfId="20995" xr:uid="{237B6AE1-C2E1-466E-AC2C-23D4A89944DA}"/>
    <cellStyle name="Normal 4 2 2 13 3 2 2 2" xfId="20996" xr:uid="{7568DFF0-D021-4B1E-8C2B-08E600A20304}"/>
    <cellStyle name="Normal 4 2 2 13 3 2 3" xfId="20997" xr:uid="{256C0EF9-65BC-4772-8332-51273CAC943D}"/>
    <cellStyle name="Normal 4 2 2 13 3 3" xfId="20998" xr:uid="{D9DFCCE0-4956-4151-801B-FAFD81C7D2D9}"/>
    <cellStyle name="Normal 4 2 2 13 3 3 2" xfId="20999" xr:uid="{7264E45D-E37C-4899-A751-D8A2479178DB}"/>
    <cellStyle name="Normal 4 2 2 13 3 4" xfId="21000" xr:uid="{A13FE6D0-081E-40F8-95E7-837E60A29717}"/>
    <cellStyle name="Normal 4 2 2 13 4" xfId="21001" xr:uid="{42272879-1C31-40D1-BDC5-E67D720875C5}"/>
    <cellStyle name="Normal 4 2 2 13 5" xfId="21002" xr:uid="{91B11F02-4FF7-41E8-AD78-53BCE9E2CB1F}"/>
    <cellStyle name="Normal 4 2 2 13 5 2" xfId="21003" xr:uid="{25C9289B-A890-4418-BB0E-DA0ADE163CF6}"/>
    <cellStyle name="Normal 4 2 2 13 6" xfId="21004" xr:uid="{2F286591-EBEB-46DC-8D88-87775E36A9B0}"/>
    <cellStyle name="Normal 4 2 2 13 7" xfId="20980" xr:uid="{6299C5E6-E7ED-46F2-B350-E7A8B9BE0ECC}"/>
    <cellStyle name="Normal 4 2 2 14" xfId="7560" xr:uid="{00000000-0005-0000-0000-00007D1A0000}"/>
    <cellStyle name="Normal 4 2 2 14 2" xfId="21005" xr:uid="{611FCFF1-912E-4521-A06C-4B29687C2DE2}"/>
    <cellStyle name="Normal 4 2 2 14 2 2" xfId="21006" xr:uid="{B896ECD2-F6B7-482E-ADDE-FF2544F39E9B}"/>
    <cellStyle name="Normal 4 2 2 14 2 2 2" xfId="21007" xr:uid="{79FB2249-BF25-4269-B238-5AFCB5FDBBE3}"/>
    <cellStyle name="Normal 4 2 2 14 2 3" xfId="21008" xr:uid="{D7834920-4B49-49A7-98A7-23167C88CB65}"/>
    <cellStyle name="Normal 4 2 2 14 3" xfId="21009" xr:uid="{BB571709-0AC2-42B3-ABD3-36A0DB2D9A1C}"/>
    <cellStyle name="Normal 4 2 2 14 3 2" xfId="21010" xr:uid="{158F2A92-0802-4369-9421-ACB5B90E15F9}"/>
    <cellStyle name="Normal 4 2 2 14 3 2 2" xfId="21011" xr:uid="{1313DEE3-E5FF-4B8E-8B2D-F936C61614B9}"/>
    <cellStyle name="Normal 4 2 2 14 3 3" xfId="21012" xr:uid="{790B1AEC-DE42-4230-A5D8-CFBB113B43FC}"/>
    <cellStyle name="Normal 4 2 2 14 4" xfId="21013" xr:uid="{06EA64D4-A31E-4868-BF8E-6205E98D6722}"/>
    <cellStyle name="Normal 4 2 2 14 4 2" xfId="21014" xr:uid="{069CE628-4B58-4C8E-AF19-08472C28B272}"/>
    <cellStyle name="Normal 4 2 2 14 5" xfId="21015" xr:uid="{B05B6DD9-05D6-4FBA-8805-5D10EEDB9F68}"/>
    <cellStyle name="Normal 4 2 2 15" xfId="9385" xr:uid="{00000000-0005-0000-0000-00007E1A0000}"/>
    <cellStyle name="Normal 4 2 2 15 2" xfId="21017" xr:uid="{0BC544F6-AA34-4DE3-AA16-3D016C6E4F04}"/>
    <cellStyle name="Normal 4 2 2 15 2 2" xfId="21018" xr:uid="{98A7CC2A-789E-4553-B61B-189F3AFA12DA}"/>
    <cellStyle name="Normal 4 2 2 15 2 2 2" xfId="21019" xr:uid="{CA487D07-628C-4DC2-96A5-EAA815170E89}"/>
    <cellStyle name="Normal 4 2 2 15 2 3" xfId="21020" xr:uid="{049E9442-37E0-490B-8777-F67184ACE4FF}"/>
    <cellStyle name="Normal 4 2 2 15 3" xfId="21021" xr:uid="{C52357C0-2E72-47B3-8B7B-EE557757D120}"/>
    <cellStyle name="Normal 4 2 2 15 3 2" xfId="21022" xr:uid="{BF036D4E-EFAB-4996-B0CD-E42C1CEBE22A}"/>
    <cellStyle name="Normal 4 2 2 15 4" xfId="21023" xr:uid="{9E31A6AD-33F3-4F95-8F82-76B359801F80}"/>
    <cellStyle name="Normal 4 2 2 15 5" xfId="21016" xr:uid="{FF028BBA-B9E2-4258-B25F-068FC03424C3}"/>
    <cellStyle name="Normal 4 2 2 16" xfId="21024" xr:uid="{D3921488-AA40-4245-BDCB-B82FDD7B0F6B}"/>
    <cellStyle name="Normal 4 2 2 16 2" xfId="21025" xr:uid="{408BBBF1-D186-44D5-9810-A21410015B35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14 2" xfId="21027" xr:uid="{D53C8C37-765E-48BA-95A5-1769243935F0}"/>
    <cellStyle name="Normal 4 2 2 2 14 2 2" xfId="21028" xr:uid="{9DA29414-E2B2-4703-827D-0B9C88A432B4}"/>
    <cellStyle name="Normal 4 2 2 2 14 2 2 2" xfId="21029" xr:uid="{113267AC-9842-4FDE-BC00-FEF84D2C9728}"/>
    <cellStyle name="Normal 4 2 2 2 14 2 2 2 2" xfId="21030" xr:uid="{EA56AF55-7E27-4D60-9B8D-DF2EFB4C2DF4}"/>
    <cellStyle name="Normal 4 2 2 2 14 2 2 3" xfId="21031" xr:uid="{38802201-5A18-491B-A40C-935442DC45CE}"/>
    <cellStyle name="Normal 4 2 2 2 14 2 3" xfId="21032" xr:uid="{8D18DD12-68BB-4D6C-B198-F6FD5C72F105}"/>
    <cellStyle name="Normal 4 2 2 2 14 2 3 2" xfId="21033" xr:uid="{41300C43-AAB1-4E62-BE00-9183E46A54E9}"/>
    <cellStyle name="Normal 4 2 2 2 14 2 3 2 2" xfId="21034" xr:uid="{08D68A08-8938-4C73-BD76-B1C3AE9C0EE7}"/>
    <cellStyle name="Normal 4 2 2 2 14 2 3 3" xfId="21035" xr:uid="{CE8104EB-5B13-4591-B53D-CE88CFDC49CF}"/>
    <cellStyle name="Normal 4 2 2 2 14 2 4" xfId="21036" xr:uid="{B6776E16-ACD0-4FD6-A8EC-BA12698E0477}"/>
    <cellStyle name="Normal 4 2 2 2 14 2 4 2" xfId="21037" xr:uid="{907FE572-FDCD-4173-BB45-31400E5E3DFC}"/>
    <cellStyle name="Normal 4 2 2 2 14 2 5" xfId="21038" xr:uid="{2E531183-04D5-4AA8-AA22-22B707F12A50}"/>
    <cellStyle name="Normal 4 2 2 2 14 3" xfId="21039" xr:uid="{031F52EF-1A45-47E2-AD2A-C7E1B39395A4}"/>
    <cellStyle name="Normal 4 2 2 2 14 3 2" xfId="21040" xr:uid="{260572F2-D1A3-48E6-B5C1-3955CA991704}"/>
    <cellStyle name="Normal 4 2 2 2 14 3 2 2" xfId="21041" xr:uid="{EC4F55C2-8E3A-4EDF-8422-6AB0612ED932}"/>
    <cellStyle name="Normal 4 2 2 2 14 3 3" xfId="21042" xr:uid="{70711CC3-4F01-424B-B12D-C52F50673A12}"/>
    <cellStyle name="Normal 4 2 2 2 14 4" xfId="21043" xr:uid="{C8C39FC8-0094-4199-A9AD-ECC5FBF492CA}"/>
    <cellStyle name="Normal 4 2 2 2 14 4 2" xfId="21044" xr:uid="{02493FF6-8E57-421C-9810-DA49F681A164}"/>
    <cellStyle name="Normal 4 2 2 2 14 4 2 2" xfId="21045" xr:uid="{F6C8EA1E-EC5C-4CB0-AE8C-DC87883D2F2A}"/>
    <cellStyle name="Normal 4 2 2 2 14 4 3" xfId="21046" xr:uid="{96394BCE-5818-42ED-944C-588E8D7BB3FA}"/>
    <cellStyle name="Normal 4 2 2 2 14 5" xfId="21047" xr:uid="{D1D57AE8-E616-439A-8EFC-6F83C29DAC0B}"/>
    <cellStyle name="Normal 4 2 2 2 14 5 2" xfId="21048" xr:uid="{89A3A0D9-A87E-4567-8997-BE45DFEE1A9A}"/>
    <cellStyle name="Normal 4 2 2 2 14 6" xfId="21049" xr:uid="{871AB7F9-9D81-4AEF-B328-68451ABCE1B5}"/>
    <cellStyle name="Normal 4 2 2 2 14 7" xfId="21026" xr:uid="{5EAF2D44-2E5D-4FD2-B297-891F90BADA51}"/>
    <cellStyle name="Normal 4 2 2 2 15" xfId="21050" xr:uid="{AF3AB42A-3389-421A-A473-706F4ACD55CB}"/>
    <cellStyle name="Normal 4 2 2 2 16" xfId="21051" xr:uid="{1E83BA43-0D61-4A02-82A4-C672220539A8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3 2" xfId="21053" xr:uid="{DF02D4D2-4E2F-482B-ACBC-45848592AF47}"/>
    <cellStyle name="Normal 4 2 2 3 2 2" xfId="21054" xr:uid="{9BF9BE59-C797-4CCD-AF1C-BB4DB5253841}"/>
    <cellStyle name="Normal 4 2 2 3 2 2 2" xfId="21055" xr:uid="{88A72872-8381-4425-BBBE-E9A7C5C14560}"/>
    <cellStyle name="Normal 4 2 2 3 2 2 2 2" xfId="21056" xr:uid="{ECD4127C-5513-4082-BFE0-AA132769C37E}"/>
    <cellStyle name="Normal 4 2 2 3 2 2 3" xfId="21057" xr:uid="{B1BEBABC-B87A-43DF-A05F-3B95F0E3BB4A}"/>
    <cellStyle name="Normal 4 2 2 3 2 3" xfId="21058" xr:uid="{8FEF9628-D548-4BA1-9DD3-593BA4C2C207}"/>
    <cellStyle name="Normal 4 2 2 3 2 3 2" xfId="21059" xr:uid="{968E52E2-E916-4A67-B6DC-5CF43DF9F0FC}"/>
    <cellStyle name="Normal 4 2 2 3 2 3 2 2" xfId="21060" xr:uid="{20418654-6656-4DA5-BCA4-EDE9A8C37BE3}"/>
    <cellStyle name="Normal 4 2 2 3 2 3 3" xfId="21061" xr:uid="{95AF2DF4-187A-4330-9699-D35C090B7AD3}"/>
    <cellStyle name="Normal 4 2 2 3 2 4" xfId="21062" xr:uid="{A2DC922D-482D-4454-B5B5-0D81C33ED4C6}"/>
    <cellStyle name="Normal 4 2 2 3 2 4 2" xfId="21063" xr:uid="{DC5FA1C5-2C18-4600-A6FC-02EDD1200373}"/>
    <cellStyle name="Normal 4 2 2 3 2 5" xfId="21064" xr:uid="{1482A10E-D5AF-4365-9113-4AD2CDA3BA43}"/>
    <cellStyle name="Normal 4 2 2 3 3" xfId="21065" xr:uid="{46DBC6EC-1D6A-4988-BC91-965DC5E14118}"/>
    <cellStyle name="Normal 4 2 2 3 3 2" xfId="21066" xr:uid="{5573A4C3-A3E2-4569-A5BC-FA53CD98780C}"/>
    <cellStyle name="Normal 4 2 2 3 3 2 2" xfId="21067" xr:uid="{755E1FD5-3ECD-4C0F-89E9-F86BC4E968A8}"/>
    <cellStyle name="Normal 4 2 2 3 3 2 2 2" xfId="21068" xr:uid="{2C33702E-C6E2-46B6-92D6-2C1B27022F9E}"/>
    <cellStyle name="Normal 4 2 2 3 3 2 3" xfId="21069" xr:uid="{BD0BADE6-6FC1-4B7C-9BBD-99EE2958911F}"/>
    <cellStyle name="Normal 4 2 2 3 3 3" xfId="21070" xr:uid="{53A08CDB-5C35-4C53-9B97-7937E5C2FF57}"/>
    <cellStyle name="Normal 4 2 2 3 3 3 2" xfId="21071" xr:uid="{FCA97A33-1263-4D28-9740-8805285F157E}"/>
    <cellStyle name="Normal 4 2 2 3 3 4" xfId="21072" xr:uid="{15E87B4A-5340-495F-8545-2C19D6765E7F}"/>
    <cellStyle name="Normal 4 2 2 3 4" xfId="21073" xr:uid="{1ACED625-5E1C-4AC2-998D-45778ED88913}"/>
    <cellStyle name="Normal 4 2 2 3 5" xfId="21074" xr:uid="{8846D1EF-F58D-4911-98F2-A83FEE4CD6AF}"/>
    <cellStyle name="Normal 4 2 2 3 5 2" xfId="21075" xr:uid="{0C3905AD-8D64-4036-84A8-F6D82C4C58BE}"/>
    <cellStyle name="Normal 4 2 2 3 6" xfId="21076" xr:uid="{E12A940F-CD65-4BEC-8F58-4269FB259135}"/>
    <cellStyle name="Normal 4 2 2 3 7" xfId="21052" xr:uid="{353A3B75-0FAC-40B5-90E4-CB136472EDEF}"/>
    <cellStyle name="Normal 4 2 2 4" xfId="7579" xr:uid="{00000000-0005-0000-0000-0000921A0000}"/>
    <cellStyle name="Normal 4 2 2 4 2" xfId="21078" xr:uid="{C1A53026-B9BA-426E-88A2-E4A92ED0B45E}"/>
    <cellStyle name="Normal 4 2 2 4 2 2" xfId="21079" xr:uid="{ABFF98EB-8025-442C-8D3C-5A87DBBE454C}"/>
    <cellStyle name="Normal 4 2 2 4 2 2 2" xfId="21080" xr:uid="{CC372261-9E2C-42C6-80FF-23C04653F449}"/>
    <cellStyle name="Normal 4 2 2 4 2 2 2 2" xfId="21081" xr:uid="{572D3FD0-D7BF-4C21-A2C5-465930583684}"/>
    <cellStyle name="Normal 4 2 2 4 2 2 3" xfId="21082" xr:uid="{D52BE437-853E-493C-BEB7-8B411BB21534}"/>
    <cellStyle name="Normal 4 2 2 4 2 3" xfId="21083" xr:uid="{CF25FC5D-677C-41BE-AE62-59350CA15518}"/>
    <cellStyle name="Normal 4 2 2 4 2 3 2" xfId="21084" xr:uid="{64853554-DBC2-48E2-B91E-4FA93401E1F8}"/>
    <cellStyle name="Normal 4 2 2 4 2 3 2 2" xfId="21085" xr:uid="{22B218D6-1418-41BB-B8C6-7214954BACBB}"/>
    <cellStyle name="Normal 4 2 2 4 2 3 3" xfId="21086" xr:uid="{796CC8BE-4E0D-4AD3-B05E-691B163A265D}"/>
    <cellStyle name="Normal 4 2 2 4 2 4" xfId="21087" xr:uid="{92C547EE-FE81-428B-B3F7-06FF4DD3F148}"/>
    <cellStyle name="Normal 4 2 2 4 2 4 2" xfId="21088" xr:uid="{048C0FEA-75C3-4B6F-809C-E2B4C3B9656A}"/>
    <cellStyle name="Normal 4 2 2 4 2 5" xfId="21089" xr:uid="{3FEC1E0A-3DDA-4B42-9696-FE87D055B66A}"/>
    <cellStyle name="Normal 4 2 2 4 3" xfId="21090" xr:uid="{CA4511A9-62B9-4A33-9AC0-3AA011636115}"/>
    <cellStyle name="Normal 4 2 2 4 3 2" xfId="21091" xr:uid="{18AA39A2-2FE2-49AD-8C57-18C2AA8C8415}"/>
    <cellStyle name="Normal 4 2 2 4 3 2 2" xfId="21092" xr:uid="{BDF956CC-30C4-4EE0-B6E6-628BAE32D3C6}"/>
    <cellStyle name="Normal 4 2 2 4 3 2 2 2" xfId="21093" xr:uid="{F95736AA-4BFB-486C-89E8-8D656BD00184}"/>
    <cellStyle name="Normal 4 2 2 4 3 2 3" xfId="21094" xr:uid="{AA4F0444-CE4B-4AB9-9221-9E4D75367E7E}"/>
    <cellStyle name="Normal 4 2 2 4 3 3" xfId="21095" xr:uid="{AF959C59-DF73-49E9-81A9-03D9F1C4204E}"/>
    <cellStyle name="Normal 4 2 2 4 3 3 2" xfId="21096" xr:uid="{94B694F1-78A8-45E9-830E-FCF36727685D}"/>
    <cellStyle name="Normal 4 2 2 4 3 4" xfId="21097" xr:uid="{36DB0243-B5DB-438E-8A74-B4CE76A43AE1}"/>
    <cellStyle name="Normal 4 2 2 4 4" xfId="21098" xr:uid="{1491E576-2522-4AFF-8527-F53D38EB510D}"/>
    <cellStyle name="Normal 4 2 2 4 5" xfId="21099" xr:uid="{E5CB2EDE-DC4D-438A-AA1D-A8DABC20CD03}"/>
    <cellStyle name="Normal 4 2 2 4 5 2" xfId="21100" xr:uid="{30903B48-DB1A-424C-8EDD-5C619A4514A9}"/>
    <cellStyle name="Normal 4 2 2 4 6" xfId="21101" xr:uid="{549D4DEB-46BC-4FD8-BCDE-2A1B9CA885C3}"/>
    <cellStyle name="Normal 4 2 2 4 7" xfId="21077" xr:uid="{B62B9EFD-14B9-48D0-B3EB-408F912D2D4B}"/>
    <cellStyle name="Normal 4 2 2 5" xfId="7580" xr:uid="{00000000-0005-0000-0000-0000931A0000}"/>
    <cellStyle name="Normal 4 2 2 5 2" xfId="21103" xr:uid="{AC884665-18A2-4EF6-885B-82DCE6B52E1A}"/>
    <cellStyle name="Normal 4 2 2 5 2 2" xfId="21104" xr:uid="{A8B5DE9E-5E67-4BD9-A4AC-96D738F54A2C}"/>
    <cellStyle name="Normal 4 2 2 5 2 2 2" xfId="21105" xr:uid="{6A6B41E5-979F-4A5B-BB56-5FE3A5B92542}"/>
    <cellStyle name="Normal 4 2 2 5 2 2 2 2" xfId="21106" xr:uid="{39AE0C8F-9B3B-4B20-9348-36FBCDE5CBAD}"/>
    <cellStyle name="Normal 4 2 2 5 2 2 3" xfId="21107" xr:uid="{AAE7756B-C985-4FCF-A4CD-B5BE6D5005A3}"/>
    <cellStyle name="Normal 4 2 2 5 2 3" xfId="21108" xr:uid="{EA02A075-A7EA-480E-9F40-87458F295138}"/>
    <cellStyle name="Normal 4 2 2 5 2 3 2" xfId="21109" xr:uid="{7F9F1D39-705B-47C0-9426-91C15BAE9218}"/>
    <cellStyle name="Normal 4 2 2 5 2 3 2 2" xfId="21110" xr:uid="{BF697C92-F11C-4EAC-B26C-A2A87AF94911}"/>
    <cellStyle name="Normal 4 2 2 5 2 3 3" xfId="21111" xr:uid="{5EE3B25F-808D-4CE8-82E7-1106958FE0E8}"/>
    <cellStyle name="Normal 4 2 2 5 2 4" xfId="21112" xr:uid="{0B2985B6-9AFC-4B04-89E5-3745C8894745}"/>
    <cellStyle name="Normal 4 2 2 5 2 4 2" xfId="21113" xr:uid="{2C20DE94-7446-4475-A921-5592E2DDD937}"/>
    <cellStyle name="Normal 4 2 2 5 2 5" xfId="21114" xr:uid="{286449C7-3ACC-4D22-B517-5A1C57917682}"/>
    <cellStyle name="Normal 4 2 2 5 3" xfId="21115" xr:uid="{3A5CB930-B0BE-4622-B2CB-8CB6F6F682F2}"/>
    <cellStyle name="Normal 4 2 2 5 3 2" xfId="21116" xr:uid="{8888C678-E4F1-4458-AA2F-BD6EA5E0944A}"/>
    <cellStyle name="Normal 4 2 2 5 3 2 2" xfId="21117" xr:uid="{AAA842A1-050F-4E1C-9937-088353843026}"/>
    <cellStyle name="Normal 4 2 2 5 3 2 2 2" xfId="21118" xr:uid="{BFC5D8A8-A295-49AE-85BC-1F1F72B34D40}"/>
    <cellStyle name="Normal 4 2 2 5 3 2 3" xfId="21119" xr:uid="{8A7E93D6-BA69-4A14-A118-A7CA3CD543F2}"/>
    <cellStyle name="Normal 4 2 2 5 3 3" xfId="21120" xr:uid="{DA2058FE-F74D-44B0-B37C-45816E853290}"/>
    <cellStyle name="Normal 4 2 2 5 3 3 2" xfId="21121" xr:uid="{5F7AAE90-336E-4F5E-9F4C-E4B7E098BB79}"/>
    <cellStyle name="Normal 4 2 2 5 3 4" xfId="21122" xr:uid="{9F30346A-1E87-4B00-B2ED-8F8DF624D00A}"/>
    <cellStyle name="Normal 4 2 2 5 4" xfId="21123" xr:uid="{0FE37944-C9C7-467B-A8DE-F8F63B7D843C}"/>
    <cellStyle name="Normal 4 2 2 5 5" xfId="21124" xr:uid="{07FC9B8A-8633-4433-B62D-44E755357568}"/>
    <cellStyle name="Normal 4 2 2 5 5 2" xfId="21125" xr:uid="{A52BBC68-05A2-4ED4-B9B9-99FF5FA0F706}"/>
    <cellStyle name="Normal 4 2 2 5 6" xfId="21126" xr:uid="{AC2DB919-EBC1-4D2E-986F-769079AA5EA5}"/>
    <cellStyle name="Normal 4 2 2 5 7" xfId="21102" xr:uid="{8C4EC79D-24D8-430B-ABE9-D3ACC96785EA}"/>
    <cellStyle name="Normal 4 2 2 6" xfId="7581" xr:uid="{00000000-0005-0000-0000-0000941A0000}"/>
    <cellStyle name="Normal 4 2 2 6 2" xfId="21128" xr:uid="{ABFD3C63-51F0-4AF4-BABA-68EFAE1936A0}"/>
    <cellStyle name="Normal 4 2 2 6 2 2" xfId="21129" xr:uid="{1D6644AB-6CE1-4118-8850-85A23AB83B6F}"/>
    <cellStyle name="Normal 4 2 2 6 2 2 2" xfId="21130" xr:uid="{6AD4FF70-FD2D-4A7C-879E-AABC7D3D0527}"/>
    <cellStyle name="Normal 4 2 2 6 2 2 2 2" xfId="21131" xr:uid="{AC5DC1D9-636B-47A7-A219-D279DB596D64}"/>
    <cellStyle name="Normal 4 2 2 6 2 2 3" xfId="21132" xr:uid="{560091BD-4065-4538-9422-5CBF40418F51}"/>
    <cellStyle name="Normal 4 2 2 6 2 3" xfId="21133" xr:uid="{5C8C946C-BD55-492F-9E8D-B68EA659DA9E}"/>
    <cellStyle name="Normal 4 2 2 6 2 3 2" xfId="21134" xr:uid="{47034192-740D-4D65-8AF9-6C3877EA6C92}"/>
    <cellStyle name="Normal 4 2 2 6 2 3 2 2" xfId="21135" xr:uid="{286B8A5F-8002-49B0-BE79-DF99C383EFE6}"/>
    <cellStyle name="Normal 4 2 2 6 2 3 3" xfId="21136" xr:uid="{099F9B83-4B22-4F1C-BBB9-66D18E21EB25}"/>
    <cellStyle name="Normal 4 2 2 6 2 4" xfId="21137" xr:uid="{DA88A78C-DAD2-4EB5-870F-E32F55FE137B}"/>
    <cellStyle name="Normal 4 2 2 6 2 4 2" xfId="21138" xr:uid="{5D0C46DA-3ECD-4907-97D8-5C4E1FF58651}"/>
    <cellStyle name="Normal 4 2 2 6 2 5" xfId="21139" xr:uid="{676384E2-CD97-46CD-9152-D58DE913ACDA}"/>
    <cellStyle name="Normal 4 2 2 6 3" xfId="21140" xr:uid="{1DCA3836-550C-46DC-A8E8-827F88136A95}"/>
    <cellStyle name="Normal 4 2 2 6 3 2" xfId="21141" xr:uid="{BD8920F3-E863-4446-95B8-5A8EC7C1BE9F}"/>
    <cellStyle name="Normal 4 2 2 6 3 2 2" xfId="21142" xr:uid="{EB2EFAB2-6CDC-46BE-A45E-C7C33CFDB889}"/>
    <cellStyle name="Normal 4 2 2 6 3 2 2 2" xfId="21143" xr:uid="{4122A7D5-A2CB-497A-A63A-ACFBA675429A}"/>
    <cellStyle name="Normal 4 2 2 6 3 2 3" xfId="21144" xr:uid="{318A29BA-C395-4B53-8233-F5358CFACE74}"/>
    <cellStyle name="Normal 4 2 2 6 3 3" xfId="21145" xr:uid="{9E8C3E79-DCA2-4578-8ABA-8DC0903F2B78}"/>
    <cellStyle name="Normal 4 2 2 6 3 3 2" xfId="21146" xr:uid="{F630DB5D-0E73-47DF-AE71-184837EEBCD5}"/>
    <cellStyle name="Normal 4 2 2 6 3 4" xfId="21147" xr:uid="{8495AE52-9214-4B06-BB21-52B10083C97B}"/>
    <cellStyle name="Normal 4 2 2 6 4" xfId="21148" xr:uid="{F8BF5092-052F-4257-BB16-84120A016439}"/>
    <cellStyle name="Normal 4 2 2 6 5" xfId="21149" xr:uid="{B3CCE226-3990-4367-9309-3AF3C507550F}"/>
    <cellStyle name="Normal 4 2 2 6 5 2" xfId="21150" xr:uid="{D930647A-D18D-4004-80A7-48A83013A889}"/>
    <cellStyle name="Normal 4 2 2 6 6" xfId="21151" xr:uid="{6FE8BBDE-AF9B-4F99-B24C-35AD8A395486}"/>
    <cellStyle name="Normal 4 2 2 6 7" xfId="21127" xr:uid="{83484F25-C0C1-47E3-86FE-EF041D81F921}"/>
    <cellStyle name="Normal 4 2 2 7" xfId="7582" xr:uid="{00000000-0005-0000-0000-0000951A0000}"/>
    <cellStyle name="Normal 4 2 2 7 2" xfId="21153" xr:uid="{C0705D29-5188-43DC-8CB0-1CBBE9E773F1}"/>
    <cellStyle name="Normal 4 2 2 7 2 2" xfId="21154" xr:uid="{26A12305-628E-45A6-9E80-E2E2288C3AAB}"/>
    <cellStyle name="Normal 4 2 2 7 2 2 2" xfId="21155" xr:uid="{0FA582EE-6B1C-4EEC-AAD2-DADF1DB19F77}"/>
    <cellStyle name="Normal 4 2 2 7 2 2 2 2" xfId="21156" xr:uid="{AE567088-EC00-4CD0-9821-D7A3ED29BF55}"/>
    <cellStyle name="Normal 4 2 2 7 2 2 3" xfId="21157" xr:uid="{C9FBABC0-A726-4921-A4F0-EE8DFB2D0B81}"/>
    <cellStyle name="Normal 4 2 2 7 2 3" xfId="21158" xr:uid="{3804E18E-2C89-4DEC-BC6D-E95CF817F737}"/>
    <cellStyle name="Normal 4 2 2 7 2 3 2" xfId="21159" xr:uid="{76B57AFE-725E-4E6B-BFF7-D308B236E4CE}"/>
    <cellStyle name="Normal 4 2 2 7 2 3 2 2" xfId="21160" xr:uid="{0BA93B0D-60E5-4C37-9D54-E8367180C5B3}"/>
    <cellStyle name="Normal 4 2 2 7 2 3 3" xfId="21161" xr:uid="{BBA76191-03A9-4379-9CC8-B257E6C914C2}"/>
    <cellStyle name="Normal 4 2 2 7 2 4" xfId="21162" xr:uid="{37B6CE30-4B4F-476A-9C63-BD90B36B1E8A}"/>
    <cellStyle name="Normal 4 2 2 7 2 4 2" xfId="21163" xr:uid="{7194FA91-23CD-4A16-9710-942B7F0B45D4}"/>
    <cellStyle name="Normal 4 2 2 7 2 5" xfId="21164" xr:uid="{F1FAD894-93DE-49A4-AE21-6CA2841C7E46}"/>
    <cellStyle name="Normal 4 2 2 7 3" xfId="21165" xr:uid="{950886EC-7907-4073-8044-DC49F883733E}"/>
    <cellStyle name="Normal 4 2 2 7 3 2" xfId="21166" xr:uid="{56BD79E4-49E9-4FF7-BE80-F2CF3B4EC0B4}"/>
    <cellStyle name="Normal 4 2 2 7 3 2 2" xfId="21167" xr:uid="{D59448FB-26F7-4E9E-A82B-79CBABE24186}"/>
    <cellStyle name="Normal 4 2 2 7 3 2 2 2" xfId="21168" xr:uid="{7129851E-5320-4C0B-888E-B9249FBB6026}"/>
    <cellStyle name="Normal 4 2 2 7 3 2 3" xfId="21169" xr:uid="{C7288D18-CCFF-454A-B034-173273BD4316}"/>
    <cellStyle name="Normal 4 2 2 7 3 3" xfId="21170" xr:uid="{0F09997B-3935-4348-9963-AA15E7D15AAA}"/>
    <cellStyle name="Normal 4 2 2 7 3 3 2" xfId="21171" xr:uid="{8702FAE4-A915-4FC7-B4D6-9C2BA0B0D442}"/>
    <cellStyle name="Normal 4 2 2 7 3 4" xfId="21172" xr:uid="{1291E42B-AF52-4507-81BC-DBD388DE335D}"/>
    <cellStyle name="Normal 4 2 2 7 4" xfId="21173" xr:uid="{693F600A-DA59-4570-8516-D348C4C50504}"/>
    <cellStyle name="Normal 4 2 2 7 5" xfId="21174" xr:uid="{A898E807-1AF1-4663-BE9D-3217C787545A}"/>
    <cellStyle name="Normal 4 2 2 7 5 2" xfId="21175" xr:uid="{F3309EBB-2451-45F0-A652-5A8622968B8A}"/>
    <cellStyle name="Normal 4 2 2 7 6" xfId="21176" xr:uid="{D344D4C1-97FE-4CAE-A594-578C1B160117}"/>
    <cellStyle name="Normal 4 2 2 7 7" xfId="21152" xr:uid="{3A78B5AF-F031-41DD-A6AC-9CEDC338C4F6}"/>
    <cellStyle name="Normal 4 2 2 8" xfId="7583" xr:uid="{00000000-0005-0000-0000-0000961A0000}"/>
    <cellStyle name="Normal 4 2 2 8 2" xfId="21178" xr:uid="{0175100D-AB1E-4976-9BF2-F4FC04ED1DBD}"/>
    <cellStyle name="Normal 4 2 2 8 2 2" xfId="21179" xr:uid="{E36102B5-B99F-47A9-99E0-3AA4CC5D545A}"/>
    <cellStyle name="Normal 4 2 2 8 2 2 2" xfId="21180" xr:uid="{0E4C85DF-6FC7-4A0E-BEE4-B0AE20E4137E}"/>
    <cellStyle name="Normal 4 2 2 8 2 2 2 2" xfId="21181" xr:uid="{EBD192AA-E411-433F-AA8A-09C27F44F805}"/>
    <cellStyle name="Normal 4 2 2 8 2 2 3" xfId="21182" xr:uid="{8DFC78D5-AC28-4F41-816A-796D2F1851DC}"/>
    <cellStyle name="Normal 4 2 2 8 2 3" xfId="21183" xr:uid="{A96E3BCD-EAF3-465A-B4EC-D4E58BB4C6B5}"/>
    <cellStyle name="Normal 4 2 2 8 2 3 2" xfId="21184" xr:uid="{07AD2106-9EBE-49E2-853C-DE1CF86B9F21}"/>
    <cellStyle name="Normal 4 2 2 8 2 3 2 2" xfId="21185" xr:uid="{3A3B9A4C-D324-4DE8-BC23-43D5FC98CA25}"/>
    <cellStyle name="Normal 4 2 2 8 2 3 3" xfId="21186" xr:uid="{716A4223-DE7B-46DA-8D2E-78E97454DCA2}"/>
    <cellStyle name="Normal 4 2 2 8 2 4" xfId="21187" xr:uid="{568061DA-5D69-4F79-879E-4A4EBA2B556B}"/>
    <cellStyle name="Normal 4 2 2 8 2 4 2" xfId="21188" xr:uid="{A1521A69-6B86-4F7B-B845-4A75EE6D0109}"/>
    <cellStyle name="Normal 4 2 2 8 2 5" xfId="21189" xr:uid="{BA4CA5CE-5BD7-47C6-B66C-866FB991F911}"/>
    <cellStyle name="Normal 4 2 2 8 3" xfId="21190" xr:uid="{9BD8689F-0C93-4F69-A37E-D4BA9ABA8D69}"/>
    <cellStyle name="Normal 4 2 2 8 3 2" xfId="21191" xr:uid="{498D2944-8D91-4AF8-BC23-31F4BC6BF27C}"/>
    <cellStyle name="Normal 4 2 2 8 3 2 2" xfId="21192" xr:uid="{24F74CAE-EBE9-44CC-8ADD-7C42BFEC85E4}"/>
    <cellStyle name="Normal 4 2 2 8 3 2 2 2" xfId="21193" xr:uid="{01EE51DF-0A4F-4FFA-90A9-67E286E58D32}"/>
    <cellStyle name="Normal 4 2 2 8 3 2 3" xfId="21194" xr:uid="{545667DC-C519-43C6-A8EE-1A7AC253C3F8}"/>
    <cellStyle name="Normal 4 2 2 8 3 3" xfId="21195" xr:uid="{3E141B2F-98B0-42F1-8D4A-7C885142645C}"/>
    <cellStyle name="Normal 4 2 2 8 3 3 2" xfId="21196" xr:uid="{8743F908-2742-470D-A64E-130875492099}"/>
    <cellStyle name="Normal 4 2 2 8 3 4" xfId="21197" xr:uid="{99FC9D53-3F59-433D-845B-9FC3276BFF23}"/>
    <cellStyle name="Normal 4 2 2 8 4" xfId="21198" xr:uid="{A794168F-3675-4246-B89A-D1619D6A2A17}"/>
    <cellStyle name="Normal 4 2 2 8 5" xfId="21199" xr:uid="{8097EEC3-111F-4EE2-ADCD-3BBAEB30486F}"/>
    <cellStyle name="Normal 4 2 2 8 5 2" xfId="21200" xr:uid="{704AE652-D379-49AE-90B6-C44F4852736D}"/>
    <cellStyle name="Normal 4 2 2 8 6" xfId="21201" xr:uid="{FB03AA65-E969-44B2-8E99-16BB7F83FB7D}"/>
    <cellStyle name="Normal 4 2 2 8 7" xfId="21177" xr:uid="{9ADFDC04-FB22-49C9-B8AF-66FAF9A075B5}"/>
    <cellStyle name="Normal 4 2 2 9" xfId="7584" xr:uid="{00000000-0005-0000-0000-0000971A0000}"/>
    <cellStyle name="Normal 4 2 2 9 2" xfId="21203" xr:uid="{75774B47-1D78-4281-BB1E-9675112304F0}"/>
    <cellStyle name="Normal 4 2 2 9 2 2" xfId="21204" xr:uid="{4046B483-7BE1-4801-B4DF-74477A969E54}"/>
    <cellStyle name="Normal 4 2 2 9 2 2 2" xfId="21205" xr:uid="{0F3C2533-DD54-424C-835B-61C5D31DFB84}"/>
    <cellStyle name="Normal 4 2 2 9 2 2 2 2" xfId="21206" xr:uid="{59986D6B-641C-4FD2-9CAF-CEF08612B752}"/>
    <cellStyle name="Normal 4 2 2 9 2 2 3" xfId="21207" xr:uid="{0662ADC6-722D-47AF-9DD6-760847ECAED9}"/>
    <cellStyle name="Normal 4 2 2 9 2 3" xfId="21208" xr:uid="{1AB373B5-FEE8-47AE-AAFD-CA9FE4CF9A1D}"/>
    <cellStyle name="Normal 4 2 2 9 2 3 2" xfId="21209" xr:uid="{2502788D-7CD5-4A06-B3DD-DBB27793606D}"/>
    <cellStyle name="Normal 4 2 2 9 2 3 2 2" xfId="21210" xr:uid="{1F37D3F8-4695-4ECB-B17B-B65B75EAF63C}"/>
    <cellStyle name="Normal 4 2 2 9 2 3 3" xfId="21211" xr:uid="{23028AF5-9AE4-4EC4-9B56-B8B4205C1109}"/>
    <cellStyle name="Normal 4 2 2 9 2 4" xfId="21212" xr:uid="{16E3E35C-80F7-4250-9C76-FD4641C1223F}"/>
    <cellStyle name="Normal 4 2 2 9 2 4 2" xfId="21213" xr:uid="{3F4555EE-5E71-4C32-8FBC-B09844F4224C}"/>
    <cellStyle name="Normal 4 2 2 9 2 5" xfId="21214" xr:uid="{C7D79EF9-F22E-48F3-BA9B-6BA480D0FF14}"/>
    <cellStyle name="Normal 4 2 2 9 3" xfId="21215" xr:uid="{BCE2DD3E-D39B-4515-8C8F-79D99B085BCA}"/>
    <cellStyle name="Normal 4 2 2 9 3 2" xfId="21216" xr:uid="{0913707F-94BD-4627-BC2B-BB8D60ADBB71}"/>
    <cellStyle name="Normal 4 2 2 9 3 2 2" xfId="21217" xr:uid="{A0480794-3B83-4D5F-B451-BF58E8D121FC}"/>
    <cellStyle name="Normal 4 2 2 9 3 2 2 2" xfId="21218" xr:uid="{F0EF74AB-F781-4488-8EFE-348B9739AADC}"/>
    <cellStyle name="Normal 4 2 2 9 3 2 3" xfId="21219" xr:uid="{06A6A161-C7C0-4F76-A6BF-B8E59D0B1E54}"/>
    <cellStyle name="Normal 4 2 2 9 3 3" xfId="21220" xr:uid="{F92509A1-4B8C-49BE-B65A-1A4C3DEA0053}"/>
    <cellStyle name="Normal 4 2 2 9 3 3 2" xfId="21221" xr:uid="{C2BF99A1-5620-45E7-A2DF-5C6B1A9216EC}"/>
    <cellStyle name="Normal 4 2 2 9 3 4" xfId="21222" xr:uid="{D4327560-1766-42A3-9879-A0BBCBA9260D}"/>
    <cellStyle name="Normal 4 2 2 9 4" xfId="21223" xr:uid="{80557203-D5A0-404A-A2F2-0191DDDEC035}"/>
    <cellStyle name="Normal 4 2 2 9 5" xfId="21224" xr:uid="{BABE9E05-2320-466F-B122-148D8B66EF02}"/>
    <cellStyle name="Normal 4 2 2 9 5 2" xfId="21225" xr:uid="{341E1CF1-D234-4ED5-A61C-7171E140BAC0}"/>
    <cellStyle name="Normal 4 2 2 9 6" xfId="21226" xr:uid="{9A160C13-7A7C-4AC6-8917-F9AD7B986FBF}"/>
    <cellStyle name="Normal 4 2 2 9 7" xfId="21202" xr:uid="{01397EA2-7A5D-417F-9199-A56392E253D6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2 2 2" xfId="21229" xr:uid="{21E2AD7C-D229-4CA0-8149-15D2DE5E01C1}"/>
    <cellStyle name="Normal 4 2 3 2 2 2 2 2" xfId="21230" xr:uid="{FCBACB26-6FFD-4FC8-A08F-FBC528817985}"/>
    <cellStyle name="Normal 4 2 3 2 2 2 3" xfId="21231" xr:uid="{65650130-3C72-44DA-985C-8A86349A9B83}"/>
    <cellStyle name="Normal 4 2 3 2 2 2 4" xfId="21228" xr:uid="{177D4E47-F651-40A2-9E47-E564ED24E2FC}"/>
    <cellStyle name="Normal 4 2 3 2 2 3" xfId="21232" xr:uid="{551F5DE9-EC93-4A86-B517-4272B9F9E9D8}"/>
    <cellStyle name="Normal 4 2 3 2 2 3 2" xfId="21233" xr:uid="{1FCA7447-AAF4-4EB6-802C-6FDCE7A17483}"/>
    <cellStyle name="Normal 4 2 3 2 2 3 2 2" xfId="21234" xr:uid="{9A7EE135-6783-4C9D-8761-CE2CB8FF103F}"/>
    <cellStyle name="Normal 4 2 3 2 2 3 3" xfId="21235" xr:uid="{A440C775-B9DD-4D7E-8AAD-46E802D2FC5F}"/>
    <cellStyle name="Normal 4 2 3 2 2 4" xfId="21236" xr:uid="{AC29532A-4A1B-4BCE-9402-CE13AEA7C394}"/>
    <cellStyle name="Normal 4 2 3 2 2 4 2" xfId="21237" xr:uid="{1D3057AD-DBEB-4E2E-AB27-FBE0968D6843}"/>
    <cellStyle name="Normal 4 2 3 2 2 5" xfId="21238" xr:uid="{1E4F91F9-F098-4FC7-AB56-B5C05D319AB6}"/>
    <cellStyle name="Normal 4 2 3 2 2 6" xfId="21227" xr:uid="{2EDEA9D6-D39E-46BF-9F8D-393A0F623FA3}"/>
    <cellStyle name="Normal 4 2 3 2 3" xfId="5066" xr:uid="{00000000-0005-0000-0000-00009C1A0000}"/>
    <cellStyle name="Normal 4 2 3 2 3 2" xfId="5526" xr:uid="{00000000-0005-0000-0000-00009D1A0000}"/>
    <cellStyle name="Normal 4 2 3 2 3 2 2" xfId="21241" xr:uid="{944AAA2E-C85C-4C00-9D61-08038F8BE7D8}"/>
    <cellStyle name="Normal 4 2 3 2 3 2 3" xfId="21240" xr:uid="{2C7734DC-5F62-4B7E-B56E-80B482DCABF8}"/>
    <cellStyle name="Normal 4 2 3 2 3 3" xfId="21242" xr:uid="{EF258E6E-CE1E-4AEC-9315-A7E7460B4135}"/>
    <cellStyle name="Normal 4 2 3 2 3 4" xfId="21243" xr:uid="{F77B57FB-C03B-4FA7-AC54-B45A7E658513}"/>
    <cellStyle name="Normal 4 2 3 2 3 5" xfId="21239" xr:uid="{D96BCE3E-0AED-4D25-AD99-AABCD77EDC80}"/>
    <cellStyle name="Normal 4 2 3 2 4" xfId="9412" xr:uid="{00000000-0005-0000-0000-00009E1A0000}"/>
    <cellStyle name="Normal 4 2 3 2 4 2" xfId="21244" xr:uid="{665B3BCF-1870-493F-B8CF-42E69A33B6DC}"/>
    <cellStyle name="Normal 4 2 3 2 4 2 2" xfId="21245" xr:uid="{22943A89-9394-4487-BBF2-DAEE8CEF6B9E}"/>
    <cellStyle name="Normal 4 2 3 2 4 3" xfId="21246" xr:uid="{F371F303-6BA4-4536-B2DD-3864D99E6F19}"/>
    <cellStyle name="Normal 4 2 3 2 5" xfId="21247" xr:uid="{838B576C-45FA-4FD1-8321-146D68762AEC}"/>
    <cellStyle name="Normal 4 2 3 2 5 2" xfId="21248" xr:uid="{C01F83AC-B618-4891-B224-A6DFB306EAFD}"/>
    <cellStyle name="Normal 4 2 3 2 6" xfId="21249" xr:uid="{ED48E239-DACA-47F2-9A40-3B96377C42B4}"/>
    <cellStyle name="Normal 4 2 3 3" xfId="7585" xr:uid="{00000000-0005-0000-0000-00009F1A0000}"/>
    <cellStyle name="Normal 4 2 3 3 2" xfId="13775" xr:uid="{00000000-0005-0000-0000-0000B30C0000}"/>
    <cellStyle name="Normal 4 2 3 4" xfId="21250" xr:uid="{8147558A-68B6-4948-B98A-6A3F29284DA6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 9 3" xfId="21251" xr:uid="{BBA1433B-7163-4870-B738-F75F9B3B3416}"/>
    <cellStyle name="Normal 4 2 9 3 2" xfId="21252" xr:uid="{3C1A6504-2BD3-4181-9ADD-A0A9BA464393}"/>
    <cellStyle name="Normal 4 2 9 3 2 2" xfId="21253" xr:uid="{C668610B-A22C-419A-8321-47335400C256}"/>
    <cellStyle name="Normal 4 2 9 3 3" xfId="21254" xr:uid="{93AFE810-6A24-445C-9356-ABB5FA866061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0 2" xfId="21256" xr:uid="{F46B5580-F8B0-4DB4-8E4E-D5F933E462BC}"/>
    <cellStyle name="Normal 4 3 10 2 2" xfId="21257" xr:uid="{DD7F4CA6-39EB-4A1F-99A9-BCEF5AC0EC86}"/>
    <cellStyle name="Normal 4 3 10 2 2 2" xfId="21258" xr:uid="{0EC4EB15-91D4-4AD6-9270-1AE022FB36CF}"/>
    <cellStyle name="Normal 4 3 10 2 3" xfId="21259" xr:uid="{74AC9075-B8F6-45CF-9667-B533F8182188}"/>
    <cellStyle name="Normal 4 3 10 3" xfId="21260" xr:uid="{18D2C35F-9525-48DE-96DC-727031DEDA09}"/>
    <cellStyle name="Normal 4 3 10 3 2" xfId="21261" xr:uid="{FC1160FD-475B-4995-AAD5-5E67DE8F1BE6}"/>
    <cellStyle name="Normal 4 3 10 3 2 2" xfId="21262" xr:uid="{D7FA59E9-6196-4641-B06C-D41BF5871A25}"/>
    <cellStyle name="Normal 4 3 10 3 3" xfId="21263" xr:uid="{295732EF-4865-48AC-8AB6-910D2FB9FD86}"/>
    <cellStyle name="Normal 4 3 10 4" xfId="21264" xr:uid="{65C7514F-0D53-4ECC-9C9A-FB6FAA489285}"/>
    <cellStyle name="Normal 4 3 10 4 2" xfId="21265" xr:uid="{C82C6853-1B1F-45D2-BE6C-A0EE461027F4}"/>
    <cellStyle name="Normal 4 3 10 5" xfId="21266" xr:uid="{B166C51F-CA15-4923-9E55-54E9589090D7}"/>
    <cellStyle name="Normal 4 3 10 6" xfId="21255" xr:uid="{919DB446-D5BC-48B2-AEE6-BE46B4B04789}"/>
    <cellStyle name="Normal 4 3 11" xfId="8493" xr:uid="{00000000-0005-0000-0000-0000C71A0000}"/>
    <cellStyle name="Normal 4 3 11 2" xfId="21268" xr:uid="{E96F992A-3D4E-4C44-9137-57A3A3CFB87C}"/>
    <cellStyle name="Normal 4 3 11 2 2" xfId="21269" xr:uid="{37C3F6D9-46F0-4F5F-BAAD-705D88249AD6}"/>
    <cellStyle name="Normal 4 3 11 2 2 2" xfId="21270" xr:uid="{9FAAF35E-BAE3-45E5-9FE3-CE857343C4C7}"/>
    <cellStyle name="Normal 4 3 11 2 3" xfId="21271" xr:uid="{5E53B054-B916-4CBA-B1EC-9A0C3283B4D6}"/>
    <cellStyle name="Normal 4 3 11 3" xfId="21272" xr:uid="{64CEF90F-CC12-4649-9A2D-257633439D62}"/>
    <cellStyle name="Normal 4 3 11 3 2" xfId="21273" xr:uid="{5180FB38-E4DF-49F9-B843-A7F8D058158F}"/>
    <cellStyle name="Normal 4 3 11 4" xfId="21274" xr:uid="{C1E5FB32-6C09-4538-8822-AAB50B530B1D}"/>
    <cellStyle name="Normal 4 3 11 5" xfId="21267" xr:uid="{FEA94181-1F2B-4EFC-A227-AA691B09A27B}"/>
    <cellStyle name="Normal 4 3 12" xfId="8614" xr:uid="{00000000-0005-0000-0000-0000C81A0000}"/>
    <cellStyle name="Normal 4 3 12 2" xfId="21276" xr:uid="{0F2EA3CD-29D3-4690-8443-5505230DAF99}"/>
    <cellStyle name="Normal 4 3 12 3" xfId="21275" xr:uid="{21A9F6DB-0614-4FA9-8C5B-CFE9D6314052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2 3" xfId="21277" xr:uid="{C47B40F4-8594-4A14-AEB0-13D69656DBAC}"/>
    <cellStyle name="Normal 4 3 3" xfId="5436" xr:uid="{00000000-0005-0000-0000-0000CC1A0000}"/>
    <cellStyle name="Normal 4 3 3 2" xfId="6125" xr:uid="{00000000-0005-0000-0000-0000CD1A0000}"/>
    <cellStyle name="Normal 4 3 3 2 2" xfId="21279" xr:uid="{2516E2C8-C07B-46E6-ACA1-04DA9B4BFF9E}"/>
    <cellStyle name="Normal 4 3 3 2 2 2" xfId="21280" xr:uid="{69D14B74-F9C5-47FD-9450-1BA38027C417}"/>
    <cellStyle name="Normal 4 3 3 2 2 2 2" xfId="21281" xr:uid="{D8A5FD46-A4F6-44DB-B818-82D77E46D93F}"/>
    <cellStyle name="Normal 4 3 3 2 2 2 2 2" xfId="21282" xr:uid="{1E885B63-9A75-4FB7-8048-0212CE8BE23C}"/>
    <cellStyle name="Normal 4 3 3 2 2 2 3" xfId="21283" xr:uid="{AA66BC23-574B-4667-AAB3-A795649DF0B7}"/>
    <cellStyle name="Normal 4 3 3 2 2 3" xfId="21284" xr:uid="{9B5344ED-BF2A-4BE3-8445-673EDE8B70CF}"/>
    <cellStyle name="Normal 4 3 3 2 2 3 2" xfId="21285" xr:uid="{982EBC90-7978-4744-A30C-AD1194A6E6A4}"/>
    <cellStyle name="Normal 4 3 3 2 2 3 2 2" xfId="21286" xr:uid="{E65937AE-2240-4B64-BF77-A91D41E7CC8B}"/>
    <cellStyle name="Normal 4 3 3 2 2 3 3" xfId="21287" xr:uid="{828A2220-3328-4C9D-BBC1-01604ACCBD58}"/>
    <cellStyle name="Normal 4 3 3 2 2 4" xfId="21288" xr:uid="{575F9AC0-DC0B-4C42-B0E5-CA67DAAAA005}"/>
    <cellStyle name="Normal 4 3 3 2 2 4 2" xfId="21289" xr:uid="{59444E9B-2C53-4A24-B830-450391F9CE7E}"/>
    <cellStyle name="Normal 4 3 3 2 2 5" xfId="21290" xr:uid="{34BA30E3-6E42-4FE2-9B07-C3E249299A7A}"/>
    <cellStyle name="Normal 4 3 3 2 3" xfId="21291" xr:uid="{4CD81999-6CBC-4B83-8FF4-8BFBC4DEA8B6}"/>
    <cellStyle name="Normal 4 3 3 2 3 2" xfId="21292" xr:uid="{42A95FEF-C6F9-410A-A9B0-AE266882F4AC}"/>
    <cellStyle name="Normal 4 3 3 2 3 2 2" xfId="21293" xr:uid="{CC47A931-D60C-4861-85B3-28DA726F7696}"/>
    <cellStyle name="Normal 4 3 3 2 3 3" xfId="21294" xr:uid="{A1499596-B838-4EF1-A340-D74EDFB7AFD5}"/>
    <cellStyle name="Normal 4 3 3 2 4" xfId="21295" xr:uid="{8B9F1459-EBC3-4888-97AD-9FE18C4D434C}"/>
    <cellStyle name="Normal 4 3 3 2 4 2" xfId="21296" xr:uid="{4A37839A-BCA9-4B0B-A542-94F251B595CD}"/>
    <cellStyle name="Normal 4 3 3 2 4 2 2" xfId="21297" xr:uid="{8021F550-ECA0-49A1-9B10-F566E8FD4D79}"/>
    <cellStyle name="Normal 4 3 3 2 4 3" xfId="21298" xr:uid="{5E34989C-FBAC-44B9-901A-B17A7C60B9CE}"/>
    <cellStyle name="Normal 4 3 3 2 5" xfId="21299" xr:uid="{FC085836-6B7B-4A92-AEB8-79743DB6CECD}"/>
    <cellStyle name="Normal 4 3 3 2 5 2" xfId="21300" xr:uid="{DFCC56C3-E048-4319-BDE4-61FB924B2AB4}"/>
    <cellStyle name="Normal 4 3 3 2 6" xfId="21301" xr:uid="{29530FDB-3ED6-4015-9E48-4C497A1CCAC7}"/>
    <cellStyle name="Normal 4 3 3 2 7" xfId="21278" xr:uid="{CD3EC007-F5FA-474B-AD66-922F20A31897}"/>
    <cellStyle name="Normal 4 3 3 3" xfId="7592" xr:uid="{00000000-0005-0000-0000-0000CE1A0000}"/>
    <cellStyle name="Normal 4 3 3 4" xfId="21302" xr:uid="{B8004A4B-CF3D-4A25-B744-3626B0C96F26}"/>
    <cellStyle name="Normal 4 3 3 4 2" xfId="21303" xr:uid="{968A9ECA-09D7-4214-ADEB-F229B0E7AF4F}"/>
    <cellStyle name="Normal 4 3 3 4 2 2" xfId="21304" xr:uid="{545A843E-4306-48B3-93AF-C1D7A78625E6}"/>
    <cellStyle name="Normal 4 3 3 4 2 2 2" xfId="21305" xr:uid="{5B176D99-1D27-43B2-A53E-DF277017D480}"/>
    <cellStyle name="Normal 4 3 3 4 2 3" xfId="21306" xr:uid="{FB70915C-42D7-4021-BEF5-45B61F29188E}"/>
    <cellStyle name="Normal 4 3 3 4 3" xfId="21307" xr:uid="{EA97CAD2-B039-42A1-8C33-C2DD07B07198}"/>
    <cellStyle name="Normal 4 3 3 4 3 2" xfId="21308" xr:uid="{A409CF58-6E2B-4043-8182-C54690DBE5BD}"/>
    <cellStyle name="Normal 4 3 3 4 3 2 2" xfId="21309" xr:uid="{51496901-9713-47E8-980F-8951C2D38C1A}"/>
    <cellStyle name="Normal 4 3 3 4 3 3" xfId="21310" xr:uid="{BC517854-B3FF-4C5A-9838-A15ECEE651E5}"/>
    <cellStyle name="Normal 4 3 3 4 4" xfId="21311" xr:uid="{73DFF13E-629E-4C40-A43D-CCD01C3E922B}"/>
    <cellStyle name="Normal 4 3 3 4 4 2" xfId="21312" xr:uid="{FB7A2082-0A61-4431-A651-7060DB161AF8}"/>
    <cellStyle name="Normal 4 3 3 4 5" xfId="21313" xr:uid="{DE406C3C-3204-4F0D-91FF-1080B8C96185}"/>
    <cellStyle name="Normal 4 3 3 5" xfId="21314" xr:uid="{462C3C0D-5E7E-422C-89E3-D85C463A5E26}"/>
    <cellStyle name="Normal 4 3 3 5 2" xfId="21315" xr:uid="{5FEFAFAD-6FE3-4F90-A507-6A76B3DABB3F}"/>
    <cellStyle name="Normal 4 3 3 5 2 2" xfId="21316" xr:uid="{A930C24C-D468-4374-93FC-9C516F51BAC9}"/>
    <cellStyle name="Normal 4 3 3 5 2 2 2" xfId="21317" xr:uid="{BA446F8B-47B7-4F5E-8822-1401A9A27012}"/>
    <cellStyle name="Normal 4 3 3 5 2 3" xfId="21318" xr:uid="{8DFEE1DB-8162-46C8-8C99-99248A19B13C}"/>
    <cellStyle name="Normal 4 3 3 5 3" xfId="21319" xr:uid="{6E42E5ED-07D9-4528-B7B7-4AB064C318E4}"/>
    <cellStyle name="Normal 4 3 3 5 3 2" xfId="21320" xr:uid="{966F46CA-28CA-4166-9CE4-40F5A7C3B2D8}"/>
    <cellStyle name="Normal 4 3 3 5 4" xfId="21321" xr:uid="{71FC27E1-BBE6-47D9-A18F-A128866D17D5}"/>
    <cellStyle name="Normal 4 3 3 6" xfId="21322" xr:uid="{4A454955-ABE7-4EE3-A1A3-7691BBD57E79}"/>
    <cellStyle name="Normal 4 3 3 6 2" xfId="21323" xr:uid="{0A98FEB2-AB8A-4C2F-A808-A23B390B83BE}"/>
    <cellStyle name="Normal 4 3 4" xfId="6380" xr:uid="{00000000-0005-0000-0000-0000CF1A0000}"/>
    <cellStyle name="Normal 4 3 4 2" xfId="7593" xr:uid="{00000000-0005-0000-0000-0000D01A0000}"/>
    <cellStyle name="Normal 4 3 4 3" xfId="21324" xr:uid="{169501BB-58B1-4130-B019-A31383D0DE32}"/>
    <cellStyle name="Normal 4 3 4 4" xfId="21325" xr:uid="{D99A652F-9A27-47DF-A01E-07DE05EF3EC0}"/>
    <cellStyle name="Normal 4 3 4 4 2" xfId="21326" xr:uid="{9DCC5DA3-F8E6-488B-86DE-FA5BF0BA44B5}"/>
    <cellStyle name="Normal 4 3 4 4 2 2" xfId="21327" xr:uid="{EEBD7ED2-9DDB-448D-9F2A-90F7F834E396}"/>
    <cellStyle name="Normal 4 3 4 4 2 2 2" xfId="21328" xr:uid="{9A6DE260-6B77-4F02-B2B0-EB623481E7E2}"/>
    <cellStyle name="Normal 4 3 4 4 2 3" xfId="21329" xr:uid="{59675B0E-17DF-49F2-85BE-38E16F83D431}"/>
    <cellStyle name="Normal 4 3 4 4 3" xfId="21330" xr:uid="{67175FC1-20AD-4DDD-9B14-C4FD23C15B70}"/>
    <cellStyle name="Normal 4 3 4 4 3 2" xfId="21331" xr:uid="{8C7B55EA-4F8F-4FB9-9D01-85E3F4DBD07B}"/>
    <cellStyle name="Normal 4 3 4 4 3 2 2" xfId="21332" xr:uid="{129570DC-063B-4F4C-BE38-C44E62BA7297}"/>
    <cellStyle name="Normal 4 3 4 4 3 3" xfId="21333" xr:uid="{0A662BE5-6B9A-41D8-B34F-4A09CD1F0EA9}"/>
    <cellStyle name="Normal 4 3 4 4 4" xfId="21334" xr:uid="{9FA21526-CEE2-46F2-82ED-042CC72E0C04}"/>
    <cellStyle name="Normal 4 3 4 4 4 2" xfId="21335" xr:uid="{36D87705-EBEB-47B5-8F90-45EF7751CC71}"/>
    <cellStyle name="Normal 4 3 4 4 5" xfId="21336" xr:uid="{77BF1E65-8059-4CA5-89B4-99FFB263B219}"/>
    <cellStyle name="Normal 4 3 4 5" xfId="21337" xr:uid="{8801F19F-BF0D-4923-878F-BADEA9F917E4}"/>
    <cellStyle name="Normal 4 3 4 5 2" xfId="21338" xr:uid="{8EC4EB15-EAED-46A0-9D00-CA2A4C106B50}"/>
    <cellStyle name="Normal 4 3 4 5 2 2" xfId="21339" xr:uid="{5F6EF790-B4B6-470A-AFD3-13E0243B6548}"/>
    <cellStyle name="Normal 4 3 4 5 2 2 2" xfId="21340" xr:uid="{A5C4A4DB-0967-4988-9FD9-61ADA735FC8A}"/>
    <cellStyle name="Normal 4 3 4 5 2 3" xfId="21341" xr:uid="{59BA6CAD-F7F3-4E33-BE01-2111DC66AECD}"/>
    <cellStyle name="Normal 4 3 4 5 3" xfId="21342" xr:uid="{C5C6853C-11BD-4A5F-AE70-B99CFCB754F2}"/>
    <cellStyle name="Normal 4 3 4 5 3 2" xfId="21343" xr:uid="{9A7F7FED-2CD6-4973-B8DC-7EEDBDDBD0B4}"/>
    <cellStyle name="Normal 4 3 4 5 4" xfId="21344" xr:uid="{89BBB436-48F9-4664-8967-48574D0C6217}"/>
    <cellStyle name="Normal 4 3 4 6" xfId="21345" xr:uid="{B8D49815-A2C2-461D-8B44-6B170F9738B9}"/>
    <cellStyle name="Normal 4 3 4 6 2" xfId="21346" xr:uid="{7AEF5A88-D418-4BE5-A34A-E1BCCE1A793F}"/>
    <cellStyle name="Normal 4 3 5" xfId="6513" xr:uid="{00000000-0005-0000-0000-0000D11A0000}"/>
    <cellStyle name="Normal 4 3 5 2" xfId="7594" xr:uid="{00000000-0005-0000-0000-0000D21A0000}"/>
    <cellStyle name="Normal 4 3 5 3" xfId="21347" xr:uid="{114DD17C-4193-4C35-9AD6-8D906DA4E33F}"/>
    <cellStyle name="Normal 4 3 5 3 2" xfId="21348" xr:uid="{EBC2A772-3E3F-4538-B0B1-AF53D6CB92F5}"/>
    <cellStyle name="Normal 4 3 5 3 2 2" xfId="21349" xr:uid="{78C1A836-C8A8-4F8A-A048-83093D11EE0E}"/>
    <cellStyle name="Normal 4 3 5 3 2 2 2" xfId="21350" xr:uid="{A26CE590-1685-4A02-AF1F-3D8F8537B3ED}"/>
    <cellStyle name="Normal 4 3 5 3 2 3" xfId="21351" xr:uid="{763E4565-A0A3-44D2-8988-EECFFEC6229C}"/>
    <cellStyle name="Normal 4 3 5 3 3" xfId="21352" xr:uid="{2C22C0B5-0D74-4CF5-8004-41FCAAB81796}"/>
    <cellStyle name="Normal 4 3 5 3 3 2" xfId="21353" xr:uid="{DE394420-2CB6-4A47-B5D3-DF0381BEDD24}"/>
    <cellStyle name="Normal 4 3 5 3 3 2 2" xfId="21354" xr:uid="{64B661E2-C2B5-43F9-95E2-BC3278C4FB78}"/>
    <cellStyle name="Normal 4 3 5 3 3 3" xfId="21355" xr:uid="{61ADD13A-83A9-4A9C-A4C4-6DE3E219FD6A}"/>
    <cellStyle name="Normal 4 3 5 3 4" xfId="21356" xr:uid="{A3E72B01-4637-438D-BA14-0D09B6637D4D}"/>
    <cellStyle name="Normal 4 3 5 3 4 2" xfId="21357" xr:uid="{23E0A7E7-960D-4189-8B95-72F49FCA1665}"/>
    <cellStyle name="Normal 4 3 5 3 5" xfId="21358" xr:uid="{6627FEB8-0602-4798-A18D-46C606D6919A}"/>
    <cellStyle name="Normal 4 3 5 4" xfId="21359" xr:uid="{6C1ADB1A-D0D2-4184-9342-DC0E834B14D7}"/>
    <cellStyle name="Normal 4 3 5 4 2" xfId="21360" xr:uid="{E816AEB7-087E-4E67-903B-63D758158982}"/>
    <cellStyle name="Normal 4 3 5 4 2 2" xfId="21361" xr:uid="{34750432-50B7-4480-A8D1-5ADF3319A544}"/>
    <cellStyle name="Normal 4 3 5 4 2 2 2" xfId="21362" xr:uid="{A166364A-51AD-4F8C-A2FE-326E7676CC6B}"/>
    <cellStyle name="Normal 4 3 5 4 2 3" xfId="21363" xr:uid="{0CDC8B5F-F18C-4902-8839-141C793C97F8}"/>
    <cellStyle name="Normal 4 3 5 4 3" xfId="21364" xr:uid="{162F5810-1BA4-4C8B-916B-31FF49C2435C}"/>
    <cellStyle name="Normal 4 3 5 4 3 2" xfId="21365" xr:uid="{1B8BD37B-C615-4939-8B0B-EFB44DB4BBAF}"/>
    <cellStyle name="Normal 4 3 5 4 4" xfId="21366" xr:uid="{AE0CD5FA-3D3A-492B-80A9-64746A1EF830}"/>
    <cellStyle name="Normal 4 3 5 5" xfId="21367" xr:uid="{D24523A9-474E-4635-9B1C-8CAF6A3F2A58}"/>
    <cellStyle name="Normal 4 3 5 5 2" xfId="21368" xr:uid="{8378797E-370E-4E7D-897B-25ABE1012738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 9 2 2" xfId="21371" xr:uid="{2FB72C16-FC65-4334-BC1F-213BA601237F}"/>
    <cellStyle name="Normal 4 3 9 2 2 2" xfId="21372" xr:uid="{C9095DC5-E1AD-48FF-82E1-BA7860DBE163}"/>
    <cellStyle name="Normal 4 3 9 2 2 2 2" xfId="21373" xr:uid="{8BDFC5FE-6307-4AAA-9894-EDF40CA58A11}"/>
    <cellStyle name="Normal 4 3 9 2 2 3" xfId="21374" xr:uid="{ADDB4150-384C-4D8C-A326-771A0773F201}"/>
    <cellStyle name="Normal 4 3 9 2 3" xfId="21375" xr:uid="{2822CD80-039E-40DA-979E-25C82A92574A}"/>
    <cellStyle name="Normal 4 3 9 2 3 2" xfId="21376" xr:uid="{61B0C01A-9EAD-43A4-91B9-CBE73629CEC7}"/>
    <cellStyle name="Normal 4 3 9 2 3 2 2" xfId="21377" xr:uid="{2B015181-42A5-4CA9-A206-E92393BFA867}"/>
    <cellStyle name="Normal 4 3 9 2 3 3" xfId="21378" xr:uid="{35DCF09D-97BD-4777-9C3F-B411026C5062}"/>
    <cellStyle name="Normal 4 3 9 2 4" xfId="21379" xr:uid="{AB392801-2580-44E0-BEDB-3CAB10A7445D}"/>
    <cellStyle name="Normal 4 3 9 2 4 2" xfId="21380" xr:uid="{D2131EBE-95DF-40A5-941E-B337C9588F77}"/>
    <cellStyle name="Normal 4 3 9 2 5" xfId="21381" xr:uid="{C71BDE92-0EC3-4131-85A4-782722E1820C}"/>
    <cellStyle name="Normal 4 3 9 2 6" xfId="21370" xr:uid="{61B054CC-CAA6-4BBA-AAE6-E54887AD44E7}"/>
    <cellStyle name="Normal 4 3 9 3" xfId="21382" xr:uid="{469C6EBB-1F0F-4BCB-8E88-AD3D262F49AA}"/>
    <cellStyle name="Normal 4 3 9 3 2" xfId="21383" xr:uid="{1A937683-6E2D-4974-BA2C-BCDBF3B4B28B}"/>
    <cellStyle name="Normal 4 3 9 3 2 2" xfId="21384" xr:uid="{229B4765-C37E-4743-AAA3-8279E0DE21F7}"/>
    <cellStyle name="Normal 4 3 9 3 3" xfId="21385" xr:uid="{0FE9F845-0B6E-42FC-A085-520FF572527F}"/>
    <cellStyle name="Normal 4 3 9 4" xfId="21386" xr:uid="{AC7AF96D-C5FB-45A1-A109-F1241DA0964D}"/>
    <cellStyle name="Normal 4 3 9 4 2" xfId="21387" xr:uid="{22C9A0DA-5E4D-47BD-8107-31CA4CE63A97}"/>
    <cellStyle name="Normal 4 3 9 4 2 2" xfId="21388" xr:uid="{395D0A14-DE83-435F-99B0-BB07268B8581}"/>
    <cellStyle name="Normal 4 3 9 4 3" xfId="21389" xr:uid="{934123C6-2E7F-470D-8B61-267BCE7DDED9}"/>
    <cellStyle name="Normal 4 3 9 5" xfId="21390" xr:uid="{C023F0C8-4EBE-495F-8E61-C50B3167E828}"/>
    <cellStyle name="Normal 4 3 9 5 2" xfId="21391" xr:uid="{0C8EDE47-6DC6-41CA-8C46-5223541289EF}"/>
    <cellStyle name="Normal 4 3 9 6" xfId="21392" xr:uid="{F844D592-4811-4373-B21F-25F70B23B188}"/>
    <cellStyle name="Normal 4 3 9 7" xfId="21369" xr:uid="{B1EADEC8-0B8A-4F3F-8E9F-CCD7355567E3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3 2" xfId="21393" xr:uid="{6201BCAC-3B5A-4242-BC77-FC817AF130A7}"/>
    <cellStyle name="Normal 4 4 3 3" xfId="21394" xr:uid="{71AC9159-2CD0-4741-B8E3-64DE7D9230D6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4 9" xfId="21395" xr:uid="{35F6559D-139A-48A0-AF67-3272139B9AB2}"/>
    <cellStyle name="Normal 4 5" xfId="2986" xr:uid="{00000000-0005-0000-0000-0000E91A0000}"/>
    <cellStyle name="Normal 4 5 10" xfId="21396" xr:uid="{7D692CBA-B2F2-4890-AF96-920B4E771B45}"/>
    <cellStyle name="Normal 4 5 10 2" xfId="21397" xr:uid="{DC15E24B-E619-421C-B234-DE7F2CBEE591}"/>
    <cellStyle name="Normal 4 5 10 2 2" xfId="21398" xr:uid="{77558C28-B65F-4747-9515-33DDCD098E91}"/>
    <cellStyle name="Normal 4 5 10 2 2 2" xfId="21399" xr:uid="{669FA17D-1094-44A9-BBD0-9AFE04A43950}"/>
    <cellStyle name="Normal 4 5 10 2 3" xfId="21400" xr:uid="{7206880F-3A28-4AD8-9930-B33349D996E9}"/>
    <cellStyle name="Normal 4 5 10 3" xfId="21401" xr:uid="{4F13A176-C0A1-4981-8A19-DA89795FE474}"/>
    <cellStyle name="Normal 4 5 10 3 2" xfId="21402" xr:uid="{B9708873-CAA8-4D49-8040-B96D1B87696D}"/>
    <cellStyle name="Normal 4 5 10 3 2 2" xfId="21403" xr:uid="{DB5EC63B-80CD-4D74-B69A-F1A5074E22D9}"/>
    <cellStyle name="Normal 4 5 10 3 3" xfId="21404" xr:uid="{112122D3-9E93-47A5-958B-D7066BF6AC52}"/>
    <cellStyle name="Normal 4 5 10 4" xfId="21405" xr:uid="{970E1CB5-8846-49A4-960E-3765010EFC66}"/>
    <cellStyle name="Normal 4 5 10 4 2" xfId="21406" xr:uid="{D04ABB35-C661-4FBE-934E-9242C7F991EC}"/>
    <cellStyle name="Normal 4 5 10 5" xfId="21407" xr:uid="{50C395FD-E67B-4B63-91BD-A492E64C7288}"/>
    <cellStyle name="Normal 4 5 11" xfId="21408" xr:uid="{A2D0A89E-FAAB-45CA-81AD-F0BA8BC19338}"/>
    <cellStyle name="Normal 4 5 11 2" xfId="21409" xr:uid="{6631D01F-C4DB-44E2-A1C1-7AC30D07BB9D}"/>
    <cellStyle name="Normal 4 5 11 2 2" xfId="21410" xr:uid="{1581650E-5A0E-4C8C-90BA-7F69C0BA38C6}"/>
    <cellStyle name="Normal 4 5 11 2 2 2" xfId="21411" xr:uid="{EED01A12-0D05-4272-AEE7-7052AB530AD5}"/>
    <cellStyle name="Normal 4 5 11 2 3" xfId="21412" xr:uid="{A9477D76-2DC8-494A-92EA-883069A91F80}"/>
    <cellStyle name="Normal 4 5 11 3" xfId="21413" xr:uid="{183F911A-E443-4E16-B209-7E876E2BADC1}"/>
    <cellStyle name="Normal 4 5 11 3 2" xfId="21414" xr:uid="{AD973867-3983-4EE4-AC8D-8BBC7E845765}"/>
    <cellStyle name="Normal 4 5 11 4" xfId="21415" xr:uid="{93CB4BAB-08FA-4EF3-A4B7-C8F081266070}"/>
    <cellStyle name="Normal 4 5 12" xfId="21416" xr:uid="{B0A45EE8-0A1D-4CD1-978D-B629AF5E3588}"/>
    <cellStyle name="Normal 4 5 12 2" xfId="21417" xr:uid="{EB5F1DBA-6324-4BEF-B6FD-ED1240E505AE}"/>
    <cellStyle name="Normal 4 5 2" xfId="5438" xr:uid="{00000000-0005-0000-0000-0000EA1A0000}"/>
    <cellStyle name="Normal 4 5 2 2" xfId="6126" xr:uid="{00000000-0005-0000-0000-0000EB1A0000}"/>
    <cellStyle name="Normal 4 5 2 2 2" xfId="21418" xr:uid="{13D84EF4-EA3F-4220-9A6B-E5F479BA51B4}"/>
    <cellStyle name="Normal 4 5 2 3" xfId="7605" xr:uid="{00000000-0005-0000-0000-0000EC1A0000}"/>
    <cellStyle name="Normal 4 5 2 3 2" xfId="21419" xr:uid="{3A8C30DF-D166-46A9-BB37-7B90A90153F1}"/>
    <cellStyle name="Normal 4 5 2 3 2 2" xfId="21420" xr:uid="{FF93F87C-3C46-4F9B-9670-2F2A797D31F2}"/>
    <cellStyle name="Normal 4 5 2 3 2 2 2" xfId="21421" xr:uid="{6B2E0974-6B3D-4C4B-A28F-A402C90DAF72}"/>
    <cellStyle name="Normal 4 5 2 3 2 3" xfId="21422" xr:uid="{152A7562-DA62-435B-966C-A77D96EDA0CF}"/>
    <cellStyle name="Normal 4 5 2 3 3" xfId="21423" xr:uid="{0B561D23-7F53-4EF2-8853-89371F52E865}"/>
    <cellStyle name="Normal 4 5 2 3 3 2" xfId="21424" xr:uid="{C53C1C33-6B6E-4573-8C3D-9A59DC4F1203}"/>
    <cellStyle name="Normal 4 5 2 3 3 2 2" xfId="21425" xr:uid="{591DE1DD-2C33-4FE5-9532-97DFC873F338}"/>
    <cellStyle name="Normal 4 5 2 3 3 3" xfId="21426" xr:uid="{5F18DBC9-8C47-46F9-8D62-01F15221E346}"/>
    <cellStyle name="Normal 4 5 2 3 4" xfId="21427" xr:uid="{94CD9EB0-18D9-4514-89BE-7FF54CFF401E}"/>
    <cellStyle name="Normal 4 5 2 3 4 2" xfId="21428" xr:uid="{E92DCD13-A5E0-4CCF-A527-BEBA39F15BB6}"/>
    <cellStyle name="Normal 4 5 2 3 5" xfId="21429" xr:uid="{BFF7911E-6FC9-4B9B-A3F8-620D7CD6FF9C}"/>
    <cellStyle name="Normal 4 5 2 4" xfId="21430" xr:uid="{B9C18103-3D8E-48B3-A343-B9CBC2B7C268}"/>
    <cellStyle name="Normal 4 5 2 4 2" xfId="21431" xr:uid="{E45119D5-F93E-49F5-A9CA-09093A62B0C1}"/>
    <cellStyle name="Normal 4 5 2 4 2 2" xfId="21432" xr:uid="{69974165-2AD1-410C-8C44-1FA6141D2DF6}"/>
    <cellStyle name="Normal 4 5 2 4 2 2 2" xfId="21433" xr:uid="{9222CBED-7729-4697-89AD-C69B45200877}"/>
    <cellStyle name="Normal 4 5 2 4 2 3" xfId="21434" xr:uid="{935D5FC7-3010-490A-A425-AA11FA4CA811}"/>
    <cellStyle name="Normal 4 5 2 4 3" xfId="21435" xr:uid="{9EA1F1F9-1997-4F8E-90D8-6A321CC3B537}"/>
    <cellStyle name="Normal 4 5 2 4 3 2" xfId="21436" xr:uid="{10EDF517-E4CE-4590-9B10-52456A600C53}"/>
    <cellStyle name="Normal 4 5 2 4 4" xfId="21437" xr:uid="{B006EA42-F8E2-4C22-B45D-6C2C9F24D39C}"/>
    <cellStyle name="Normal 4 5 2 5" xfId="21438" xr:uid="{611E1DEA-1884-4BEA-9533-814EE5A7DDA4}"/>
    <cellStyle name="Normal 4 5 2 5 2" xfId="21439" xr:uid="{3357D31F-CD70-4C86-A325-A93EF15EE75F}"/>
    <cellStyle name="Normal 4 5 3" xfId="7606" xr:uid="{00000000-0005-0000-0000-0000ED1A0000}"/>
    <cellStyle name="Normal 4 5 3 2" xfId="21440" xr:uid="{5CC17BBC-6097-409D-A5BE-DE906E9A77F7}"/>
    <cellStyle name="Normal 4 5 3 3" xfId="21441" xr:uid="{57C3065A-09C8-4822-B296-BDAA9142A3CC}"/>
    <cellStyle name="Normal 4 5 3 3 2" xfId="21442" xr:uid="{9AF8D4C8-4B67-4762-B876-1EA28037EE44}"/>
    <cellStyle name="Normal 4 5 3 3 2 2" xfId="21443" xr:uid="{F5BFEE2E-3FA2-4D16-B686-9CE3141BAE7B}"/>
    <cellStyle name="Normal 4 5 3 3 2 2 2" xfId="21444" xr:uid="{0B097E49-D1C7-406F-97AF-EC4696405E5F}"/>
    <cellStyle name="Normal 4 5 3 3 2 3" xfId="21445" xr:uid="{DBD5A567-AA73-440D-99E1-6DC5740B314A}"/>
    <cellStyle name="Normal 4 5 3 3 3" xfId="21446" xr:uid="{0E35F99A-7E4C-487D-8F28-6409866C6852}"/>
    <cellStyle name="Normal 4 5 3 3 3 2" xfId="21447" xr:uid="{B7B9E6E6-FD74-4CA9-A618-1BFD15C5DCCC}"/>
    <cellStyle name="Normal 4 5 3 3 3 2 2" xfId="21448" xr:uid="{6E6FC7CE-5138-486D-AE41-D7E772431754}"/>
    <cellStyle name="Normal 4 5 3 3 3 3" xfId="21449" xr:uid="{BF1E2A20-A759-4337-A395-365EE932BCCB}"/>
    <cellStyle name="Normal 4 5 3 3 4" xfId="21450" xr:uid="{7C66231E-E435-4DA6-A848-8C9CE9F269B9}"/>
    <cellStyle name="Normal 4 5 3 3 4 2" xfId="21451" xr:uid="{5793312A-242A-4A76-B13A-19782C0BCE39}"/>
    <cellStyle name="Normal 4 5 3 3 5" xfId="21452" xr:uid="{3CFE0203-59B6-4D99-B32F-84D6EFE000D3}"/>
    <cellStyle name="Normal 4 5 3 4" xfId="21453" xr:uid="{98117A9D-B22F-4D6A-AA96-784D1A64449D}"/>
    <cellStyle name="Normal 4 5 3 4 2" xfId="21454" xr:uid="{9C9483F2-2926-44F6-AE3D-E46D7CD56340}"/>
    <cellStyle name="Normal 4 5 3 4 2 2" xfId="21455" xr:uid="{793D5A33-10B7-49A1-9DF3-DA7A1B81A83F}"/>
    <cellStyle name="Normal 4 5 3 4 2 2 2" xfId="21456" xr:uid="{0F8A97F8-1D09-45EA-A613-9E7752B78C39}"/>
    <cellStyle name="Normal 4 5 3 4 2 3" xfId="21457" xr:uid="{23CF21A7-0A5B-4292-BFC4-D90783F4A3C9}"/>
    <cellStyle name="Normal 4 5 3 4 3" xfId="21458" xr:uid="{4C33E7BE-56E7-4E2A-BEA9-70BCAC3D15DA}"/>
    <cellStyle name="Normal 4 5 3 4 3 2" xfId="21459" xr:uid="{8A72EC5C-F050-4DF0-A153-719F2422D39B}"/>
    <cellStyle name="Normal 4 5 3 4 4" xfId="21460" xr:uid="{10DA2FCC-C49F-4114-86EE-A673D05C5857}"/>
    <cellStyle name="Normal 4 5 3 5" xfId="21461" xr:uid="{59D1ED80-9501-425E-B165-D461D8415B64}"/>
    <cellStyle name="Normal 4 5 3 5 2" xfId="21462" xr:uid="{AA185135-7732-4992-9FAD-0A8B20B697E3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5 9" xfId="21463" xr:uid="{1CBBF2CA-452B-43A6-939E-E74A0DF830A6}"/>
    <cellStyle name="Normal 4 5 9 2" xfId="21464" xr:uid="{45E4FF57-E75E-4BD4-BF05-A43768A3B5B6}"/>
    <cellStyle name="Normal 4 5 9 2 2" xfId="21465" xr:uid="{AF4893BD-D5B8-4134-BAA7-FDA2AC6E23F1}"/>
    <cellStyle name="Normal 4 5 9 2 2 2" xfId="21466" xr:uid="{3884CC79-A0FC-4958-B988-77EC50A01423}"/>
    <cellStyle name="Normal 4 5 9 2 2 2 2" xfId="21467" xr:uid="{960E62B6-38E4-41D6-95E5-6761084E437D}"/>
    <cellStyle name="Normal 4 5 9 2 2 3" xfId="21468" xr:uid="{8506CD81-8C1A-4AF8-8CFF-FA28B24FA7DD}"/>
    <cellStyle name="Normal 4 5 9 2 3" xfId="21469" xr:uid="{5679938A-7BAD-4B3A-9D07-AA4C491B1E8E}"/>
    <cellStyle name="Normal 4 5 9 2 3 2" xfId="21470" xr:uid="{30579D4B-0B4C-4AD6-A3CC-EF87F8AEE585}"/>
    <cellStyle name="Normal 4 5 9 2 3 2 2" xfId="21471" xr:uid="{D49D5D5A-931E-45AC-A593-AA13A587CC31}"/>
    <cellStyle name="Normal 4 5 9 2 3 3" xfId="21472" xr:uid="{F93917A0-2DB9-40AA-B588-EA5971F60EB4}"/>
    <cellStyle name="Normal 4 5 9 2 4" xfId="21473" xr:uid="{0AEBDE92-C666-4796-A183-6284CFF72217}"/>
    <cellStyle name="Normal 4 5 9 2 4 2" xfId="21474" xr:uid="{0A32CC6E-B33F-4B58-ABF0-F629DC4D2761}"/>
    <cellStyle name="Normal 4 5 9 2 5" xfId="21475" xr:uid="{9BFE747B-6B23-4576-8AC4-7238AE701CED}"/>
    <cellStyle name="Normal 4 5 9 3" xfId="21476" xr:uid="{10C8E4A2-2A8C-4660-8220-095B9EE69332}"/>
    <cellStyle name="Normal 4 5 9 3 2" xfId="21477" xr:uid="{A7122099-3527-4758-9DA3-6C47730BDF0A}"/>
    <cellStyle name="Normal 4 5 9 3 2 2" xfId="21478" xr:uid="{2D838517-91EC-4892-9DFA-CF92B6822753}"/>
    <cellStyle name="Normal 4 5 9 3 3" xfId="21479" xr:uid="{AE44840F-C188-4243-B9AD-C10322A7D77E}"/>
    <cellStyle name="Normal 4 5 9 4" xfId="21480" xr:uid="{53B05007-3EC2-4E97-AD47-64AD4CBF4900}"/>
    <cellStyle name="Normal 4 5 9 4 2" xfId="21481" xr:uid="{EE0B0A4B-62C7-49BD-B092-C5672FEE5780}"/>
    <cellStyle name="Normal 4 5 9 4 2 2" xfId="21482" xr:uid="{69991F31-37D6-4F41-9308-17BFC9B1F1C1}"/>
    <cellStyle name="Normal 4 5 9 4 3" xfId="21483" xr:uid="{4F0B403B-3E0B-4865-AA12-D29B0B4DBE16}"/>
    <cellStyle name="Normal 4 5 9 5" xfId="21484" xr:uid="{231FF676-7650-428D-96D9-03AEAD7E3A78}"/>
    <cellStyle name="Normal 4 5 9 5 2" xfId="21485" xr:uid="{4BE882B5-EE37-4616-9926-453D727F0204}"/>
    <cellStyle name="Normal 4 5 9 6" xfId="21486" xr:uid="{0B387BF3-CE43-4DE1-825E-65C7FE3BE7F2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2 2" xfId="21487" xr:uid="{47D5C40F-97C1-440F-A08D-C65566B3A229}"/>
    <cellStyle name="Normal 4 6 2 3" xfId="13779" xr:uid="{00000000-0005-0000-0000-0000D60C0000}"/>
    <cellStyle name="Normal 4 6 2 3 2" xfId="21488" xr:uid="{80CA4BD3-D2B2-4A7D-BC00-FFF5EE999BEF}"/>
    <cellStyle name="Normal 4 6 2 3 2 2" xfId="21489" xr:uid="{2A8E9FA5-D116-46D1-B10D-39020749B275}"/>
    <cellStyle name="Normal 4 6 2 3 2 2 2" xfId="21490" xr:uid="{6F2E4B43-B5BB-4009-A468-718B46FAAE7D}"/>
    <cellStyle name="Normal 4 6 2 3 2 3" xfId="21491" xr:uid="{A2025675-E7B5-452B-96A9-3AB5E55CBFE7}"/>
    <cellStyle name="Normal 4 6 2 3 3" xfId="21492" xr:uid="{9B8228C0-3F8B-4EAF-A872-0615451A63FF}"/>
    <cellStyle name="Normal 4 6 2 3 3 2" xfId="21493" xr:uid="{9044EA66-E310-48ED-BD21-69E1B350CCC5}"/>
    <cellStyle name="Normal 4 6 2 3 3 2 2" xfId="21494" xr:uid="{D1AB33AD-7BD7-4258-A279-305D0F372283}"/>
    <cellStyle name="Normal 4 6 2 3 3 3" xfId="21495" xr:uid="{409FE4D8-7164-45D0-A8AC-2B547860B026}"/>
    <cellStyle name="Normal 4 6 2 3 4" xfId="21496" xr:uid="{162DC3C1-E4FE-4E02-A621-D9A2CC00CA72}"/>
    <cellStyle name="Normal 4 6 2 3 4 2" xfId="21497" xr:uid="{17F2491D-0BC7-4022-AA89-D700E6E55175}"/>
    <cellStyle name="Normal 4 6 2 3 5" xfId="21498" xr:uid="{D787ECBC-959C-4546-B2DE-AADED420B183}"/>
    <cellStyle name="Normal 4 6 2 4" xfId="21499" xr:uid="{793971E0-A1D5-4361-830F-EE0E3735D746}"/>
    <cellStyle name="Normal 4 6 2 4 2" xfId="21500" xr:uid="{8E3F4992-5C20-4995-90B5-B10BB3786C29}"/>
    <cellStyle name="Normal 4 6 2 4 2 2" xfId="21501" xr:uid="{8562CACB-DD88-4B4D-B8CF-B6330C1CFB0C}"/>
    <cellStyle name="Normal 4 6 2 4 3" xfId="21502" xr:uid="{7BA8E02B-C959-454A-97F9-978F5D55F3E3}"/>
    <cellStyle name="Normal 4 6 2 5" xfId="21503" xr:uid="{7DF8D1DA-D154-4EF1-BCAB-533727C55976}"/>
    <cellStyle name="Normal 4 6 2 5 2" xfId="21504" xr:uid="{5CBC8562-73AA-4710-B134-2A168F9F394B}"/>
    <cellStyle name="Normal 4 6 2 5 2 2" xfId="21505" xr:uid="{7E284B5B-564B-497F-9C72-696190E5BD6A}"/>
    <cellStyle name="Normal 4 6 2 5 3" xfId="21506" xr:uid="{91849A17-710B-45CC-A5E5-C8E885BFF1BC}"/>
    <cellStyle name="Normal 4 6 2 6" xfId="21507" xr:uid="{23531E8B-7D5F-4F5A-8C03-8B2FE42C5B5D}"/>
    <cellStyle name="Normal 4 6 2 6 2" xfId="21508" xr:uid="{0D007346-17F1-4DF8-8C13-2D02215D21E0}"/>
    <cellStyle name="Normal 4 6 2 7" xfId="21509" xr:uid="{C25FC172-8067-41C0-A592-1BA97459952C}"/>
    <cellStyle name="Normal 4 6 3" xfId="13780" xr:uid="{00000000-0005-0000-0000-0000D70C0000}"/>
    <cellStyle name="Normal 4 6 4" xfId="21510" xr:uid="{2C9369AA-FA41-413E-94A6-165BA9910305}"/>
    <cellStyle name="Normal 4 6 4 2" xfId="21511" xr:uid="{12EBD24D-7846-4358-BA4B-70DC1B1209A1}"/>
    <cellStyle name="Normal 4 6 4 2 2" xfId="21512" xr:uid="{077B4E1D-75AD-4A8D-808A-C152279E5183}"/>
    <cellStyle name="Normal 4 6 4 2 2 2" xfId="21513" xr:uid="{220CCED2-79DC-461A-A406-0F63B026C298}"/>
    <cellStyle name="Normal 4 6 4 2 2 2 2" xfId="21514" xr:uid="{036F664A-255C-4E72-AD88-B6D553C57A23}"/>
    <cellStyle name="Normal 4 6 4 2 2 3" xfId="21515" xr:uid="{CAA36F0C-F990-40C4-9936-D78C9C47B68A}"/>
    <cellStyle name="Normal 4 6 4 2 3" xfId="21516" xr:uid="{A9EC8A86-75B4-482A-957D-C4BF74B648CC}"/>
    <cellStyle name="Normal 4 6 4 2 3 2" xfId="21517" xr:uid="{2FA4CB01-6495-489F-877E-1FFB6679C84A}"/>
    <cellStyle name="Normal 4 6 4 2 3 2 2" xfId="21518" xr:uid="{D512D4C1-2451-466A-B92A-B94791C869E9}"/>
    <cellStyle name="Normal 4 6 4 2 3 3" xfId="21519" xr:uid="{6E5F5165-3076-40D8-BDE9-791675E08469}"/>
    <cellStyle name="Normal 4 6 4 2 4" xfId="21520" xr:uid="{C572B0A3-1668-4B5D-8F15-09C254009B68}"/>
    <cellStyle name="Normal 4 6 4 2 4 2" xfId="21521" xr:uid="{B8033150-B188-4D24-8972-0FFD2F0F4EF9}"/>
    <cellStyle name="Normal 4 6 4 2 5" xfId="21522" xr:uid="{3B82F455-6538-4A86-B44B-6F2A79061278}"/>
    <cellStyle name="Normal 4 6 4 3" xfId="21523" xr:uid="{610AE6FC-6D71-4304-B7B7-F981AA5DAE0A}"/>
    <cellStyle name="Normal 4 6 4 3 2" xfId="21524" xr:uid="{71A0B04C-8C31-4E56-BD4F-C0BA146021A5}"/>
    <cellStyle name="Normal 4 6 4 3 2 2" xfId="21525" xr:uid="{A33144A4-9509-476C-AB89-227B9085DF6F}"/>
    <cellStyle name="Normal 4 6 4 3 3" xfId="21526" xr:uid="{1A811813-5564-4574-B69D-299A1011607F}"/>
    <cellStyle name="Normal 4 6 4 4" xfId="21527" xr:uid="{E6CB3C1A-F804-4549-8B88-2F55DCD1276E}"/>
    <cellStyle name="Normal 4 6 4 4 2" xfId="21528" xr:uid="{478F6CC9-9A63-445C-9722-A62175822B3B}"/>
    <cellStyle name="Normal 4 6 4 4 2 2" xfId="21529" xr:uid="{53CBE653-FCB6-4C26-A567-0989FA0C508F}"/>
    <cellStyle name="Normal 4 6 4 4 3" xfId="21530" xr:uid="{1861437B-0E0D-4A95-AA35-4A7705554B92}"/>
    <cellStyle name="Normal 4 6 4 5" xfId="21531" xr:uid="{E278B9B7-7B73-4450-AEC8-811EC7783ADA}"/>
    <cellStyle name="Normal 4 6 4 5 2" xfId="21532" xr:uid="{2AC542E4-49F6-4F96-9DCA-D8B01E4A50DF}"/>
    <cellStyle name="Normal 4 6 4 6" xfId="21533" xr:uid="{082488E2-606B-4646-BEDF-13F659C5B141}"/>
    <cellStyle name="Normal 4 6 5" xfId="21534" xr:uid="{A9B1C449-E924-4C1A-BD08-166BFAC57BBD}"/>
    <cellStyle name="Normal 4 6 5 2" xfId="21535" xr:uid="{DC8AA0B3-5B72-47FB-ADF7-03B62CC6C8E6}"/>
    <cellStyle name="Normal 4 6 5 2 2" xfId="21536" xr:uid="{EC020D25-1667-41B1-8B19-7FE2697AE41A}"/>
    <cellStyle name="Normal 4 6 5 2 2 2" xfId="21537" xr:uid="{BCFB404B-342F-46F0-8317-DA67F352C71F}"/>
    <cellStyle name="Normal 4 6 5 2 2 2 2" xfId="21538" xr:uid="{9BF3D70D-C617-4131-A3D3-2198689CF5C5}"/>
    <cellStyle name="Normal 4 6 5 2 2 3" xfId="21539" xr:uid="{CDF32340-A2FA-4246-9F9B-E5CFFDA97572}"/>
    <cellStyle name="Normal 4 6 5 2 3" xfId="21540" xr:uid="{8E16674E-D4A1-4719-9E86-21F728440B3E}"/>
    <cellStyle name="Normal 4 6 5 2 3 2" xfId="21541" xr:uid="{E186E051-E424-40CD-A316-B9596846193C}"/>
    <cellStyle name="Normal 4 6 5 2 3 2 2" xfId="21542" xr:uid="{B6B8CECE-A99B-4655-B727-23B91AB0D5AC}"/>
    <cellStyle name="Normal 4 6 5 2 3 3" xfId="21543" xr:uid="{2DD01BB9-8DB8-4007-A82C-82467B47DF57}"/>
    <cellStyle name="Normal 4 6 5 2 4" xfId="21544" xr:uid="{5D8F685F-168D-4C9A-BC88-6CA9C0072A0E}"/>
    <cellStyle name="Normal 4 6 5 2 4 2" xfId="21545" xr:uid="{29DA0FB3-BCFD-4557-88B8-E88311F91F99}"/>
    <cellStyle name="Normal 4 6 5 2 5" xfId="21546" xr:uid="{70E17DD9-B0DA-4D57-A221-47E649516EE6}"/>
    <cellStyle name="Normal 4 6 5 3" xfId="21547" xr:uid="{264127C2-8C38-43E5-BA93-66954CE1484E}"/>
    <cellStyle name="Normal 4 6 5 3 2" xfId="21548" xr:uid="{5D019946-B73F-44A6-B4BB-52753016FA21}"/>
    <cellStyle name="Normal 4 6 5 3 2 2" xfId="21549" xr:uid="{AAEB1514-84EE-4DB3-AFD2-7487E9A78B00}"/>
    <cellStyle name="Normal 4 6 5 3 3" xfId="21550" xr:uid="{02F8079D-F1DB-44FB-A4B6-C118E4AAED2B}"/>
    <cellStyle name="Normal 4 6 5 4" xfId="21551" xr:uid="{FF8BF533-5710-4CBB-9922-D1C2F4BDD07F}"/>
    <cellStyle name="Normal 4 6 5 4 2" xfId="21552" xr:uid="{F4003F6A-B6EA-461B-BE6A-C7A60B1E9812}"/>
    <cellStyle name="Normal 4 6 5 4 2 2" xfId="21553" xr:uid="{3E39CF02-E179-4EDD-B433-64700EBDC4F0}"/>
    <cellStyle name="Normal 4 6 5 4 3" xfId="21554" xr:uid="{DEDF4397-8832-47E1-85E0-4263A8F0C114}"/>
    <cellStyle name="Normal 4 6 5 5" xfId="21555" xr:uid="{ABFCD426-DCA4-4CE0-8D75-9CC5FBB95CF3}"/>
    <cellStyle name="Normal 4 6 5 5 2" xfId="21556" xr:uid="{C2763D30-162E-4693-B143-48145547CA1D}"/>
    <cellStyle name="Normal 4 6 5 6" xfId="21557" xr:uid="{B10100ED-C375-43B0-BEB1-ABCE8DB40602}"/>
    <cellStyle name="Normal 4 6 6" xfId="21558" xr:uid="{50CBACEF-FB3D-4606-8FFC-251D343F4FAA}"/>
    <cellStyle name="Normal 4 6 6 2" xfId="21559" xr:uid="{A44F27B9-7DEF-46AC-B1D7-7772CCC5C69D}"/>
    <cellStyle name="Normal 4 6 6 2 2" xfId="21560" xr:uid="{1B053AD3-2E80-4C08-9C58-55E288D83889}"/>
    <cellStyle name="Normal 4 6 6 2 2 2" xfId="21561" xr:uid="{109BB114-A16C-4534-AD9C-BED7C5A12C0D}"/>
    <cellStyle name="Normal 4 6 6 2 3" xfId="21562" xr:uid="{3BB8D323-C9D8-4D08-A555-DF4758524727}"/>
    <cellStyle name="Normal 4 6 6 3" xfId="21563" xr:uid="{CB5BBA63-8E12-4C80-858C-612790CF2575}"/>
    <cellStyle name="Normal 4 6 6 3 2" xfId="21564" xr:uid="{8F273EB2-14AC-417F-A8DB-C137BD302826}"/>
    <cellStyle name="Normal 4 6 6 3 2 2" xfId="21565" xr:uid="{3A2E830A-FE5A-4FA3-977B-1ACAFDE0F338}"/>
    <cellStyle name="Normal 4 6 6 3 3" xfId="21566" xr:uid="{1AA34D50-88C8-402C-8FE4-98D377FBE47E}"/>
    <cellStyle name="Normal 4 6 6 4" xfId="21567" xr:uid="{87D49F2F-DD03-4F6A-86F8-C9DF22F4BA89}"/>
    <cellStyle name="Normal 4 6 6 4 2" xfId="21568" xr:uid="{62830C9A-CB96-45B3-92A8-B4E8F1A67D81}"/>
    <cellStyle name="Normal 4 6 6 5" xfId="21569" xr:uid="{5CC7FDCB-BB2F-4E0C-B869-BD7FE9D123B6}"/>
    <cellStyle name="Normal 4 6 7" xfId="21570" xr:uid="{0BFC339F-9F5F-4369-9FD0-B19AAEA68A6D}"/>
    <cellStyle name="Normal 4 6 7 2" xfId="21571" xr:uid="{09BCFD35-D240-45DA-8C7E-323AB7BA99E9}"/>
    <cellStyle name="Normal 4 6 7 2 2" xfId="21572" xr:uid="{84FF084D-728B-424D-B852-4641683276D2}"/>
    <cellStyle name="Normal 4 6 7 2 2 2" xfId="21573" xr:uid="{DBD0E13C-3CE8-4158-AFCF-CEDF490589CA}"/>
    <cellStyle name="Normal 4 6 7 2 3" xfId="21574" xr:uid="{814A04F2-64FA-4D3B-9F82-1FC084C39F39}"/>
    <cellStyle name="Normal 4 6 7 3" xfId="21575" xr:uid="{F96D6B6F-A1E3-47B8-913D-B42DB157F440}"/>
    <cellStyle name="Normal 4 6 7 3 2" xfId="21576" xr:uid="{4F5BF2FD-04C1-47EC-9696-84CF3E874649}"/>
    <cellStyle name="Normal 4 6 7 4" xfId="21577" xr:uid="{8FA322A7-C489-45E9-84AD-7602B7CE58BF}"/>
    <cellStyle name="Normal 4 6 8" xfId="21578" xr:uid="{E5ABC945-69E3-4942-BE3F-7F47E9B638D4}"/>
    <cellStyle name="Normal 4 6 8 2" xfId="21579" xr:uid="{1D6DA949-AEF4-4775-8B3D-4928BC69DB07}"/>
    <cellStyle name="Normal 4 7" xfId="2988" xr:uid="{00000000-0005-0000-0000-0000F61A0000}"/>
    <cellStyle name="Normal 4 7 2" xfId="21580" xr:uid="{48A05520-A591-4BF2-86F6-32630A80DBDE}"/>
    <cellStyle name="Normal 4 7 2 2" xfId="21581" xr:uid="{8858E6D3-FAB0-4E55-B2AA-38135D352C6C}"/>
    <cellStyle name="Normal 4 7 2 2 2" xfId="21582" xr:uid="{347909B9-75B9-4BCE-8963-742F04BC46FA}"/>
    <cellStyle name="Normal 4 7 2 2 2 2" xfId="21583" xr:uid="{E7C0157F-EF73-4302-BD95-B091B5DE1A98}"/>
    <cellStyle name="Normal 4 7 2 2 2 2 2" xfId="21584" xr:uid="{BAE8970B-8823-4533-B739-2271B9AC60B8}"/>
    <cellStyle name="Normal 4 7 2 2 2 3" xfId="21585" xr:uid="{FDD9A34C-95A9-433B-8F18-C22464464370}"/>
    <cellStyle name="Normal 4 7 2 2 3" xfId="21586" xr:uid="{9868F9DF-1F56-4AE7-9509-D41C1C65DF9C}"/>
    <cellStyle name="Normal 4 7 2 2 3 2" xfId="21587" xr:uid="{BE3A3247-10F6-4CA8-964D-E2F43EA512F5}"/>
    <cellStyle name="Normal 4 7 2 2 3 2 2" xfId="21588" xr:uid="{4E9504C6-926A-4AEF-8D7C-7E5F3E16B232}"/>
    <cellStyle name="Normal 4 7 2 2 3 3" xfId="21589" xr:uid="{9C78F6B6-DCC3-4CC6-8A4C-5561CC26BEAD}"/>
    <cellStyle name="Normal 4 7 2 2 4" xfId="21590" xr:uid="{7B4C7C82-9A8B-4D37-A048-7AA8F4AAA70A}"/>
    <cellStyle name="Normal 4 7 2 2 4 2" xfId="21591" xr:uid="{29E9C6A9-88C7-47A1-BF7E-AC3C3F1CD8EB}"/>
    <cellStyle name="Normal 4 7 2 2 5" xfId="21592" xr:uid="{4E31BC17-52F2-4430-A572-38BF10CAD49F}"/>
    <cellStyle name="Normal 4 7 2 3" xfId="21593" xr:uid="{762E7D4D-3C98-4629-8721-FD6EC84A796A}"/>
    <cellStyle name="Normal 4 7 2 3 2" xfId="21594" xr:uid="{E883EDC2-09AF-438D-9619-EFA4C3A32918}"/>
    <cellStyle name="Normal 4 7 2 3 2 2" xfId="21595" xr:uid="{A6F80278-3168-44A7-9FCD-B77342DDD414}"/>
    <cellStyle name="Normal 4 7 2 3 3" xfId="21596" xr:uid="{1C32262E-52DF-4BB4-8B54-C48CF7A77D75}"/>
    <cellStyle name="Normal 4 7 2 4" xfId="21597" xr:uid="{BC959AC4-2995-459B-87E2-160A1AB77085}"/>
    <cellStyle name="Normal 4 7 2 4 2" xfId="21598" xr:uid="{B79347A9-9F01-4487-BB85-A8F839413557}"/>
    <cellStyle name="Normal 4 7 2 4 2 2" xfId="21599" xr:uid="{B5FC0B2F-6706-4C68-BACD-4E960A0EF61B}"/>
    <cellStyle name="Normal 4 7 2 4 3" xfId="21600" xr:uid="{AC3E6691-1CEB-484F-B859-67ABB3E0CA09}"/>
    <cellStyle name="Normal 4 7 2 5" xfId="21601" xr:uid="{64291DE6-A40F-4A63-A226-55A392B502F5}"/>
    <cellStyle name="Normal 4 7 2 5 2" xfId="21602" xr:uid="{319C6886-B7B8-4F6F-BE4F-11CB1981E4C3}"/>
    <cellStyle name="Normal 4 7 2 6" xfId="21603" xr:uid="{F3F69D2D-B1B3-4E06-8BA8-07F53F89123F}"/>
    <cellStyle name="Normal 4 7 3" xfId="21604" xr:uid="{E0920273-8AB9-4C37-AF05-32CDDFEA65C4}"/>
    <cellStyle name="Normal 4 7 4" xfId="21605" xr:uid="{4EFADFBB-D052-479B-AFD2-B4A9F4E8B168}"/>
    <cellStyle name="Normal 4 7 4 2" xfId="21606" xr:uid="{FFA53ED6-4C63-4E25-A7B6-B95DB61D9B9B}"/>
    <cellStyle name="Normal 4 7 4 2 2" xfId="21607" xr:uid="{0FB289CC-E175-4F1B-9BBE-9DF07ADB323A}"/>
    <cellStyle name="Normal 4 7 4 2 2 2" xfId="21608" xr:uid="{C6E97926-6E8B-41BF-BC0C-A57F7CE62BA2}"/>
    <cellStyle name="Normal 4 7 4 2 3" xfId="21609" xr:uid="{57BBBA46-FB6E-462A-9010-03BC961EEC50}"/>
    <cellStyle name="Normal 4 7 4 3" xfId="21610" xr:uid="{B1C0C9D3-DA17-4CBC-882A-991D3DCA3FAB}"/>
    <cellStyle name="Normal 4 7 4 3 2" xfId="21611" xr:uid="{D8687983-D0E2-449B-A1EE-13A2EDC8837E}"/>
    <cellStyle name="Normal 4 7 4 3 2 2" xfId="21612" xr:uid="{8B38047B-2F59-4CE3-9AED-C397986E6CAA}"/>
    <cellStyle name="Normal 4 7 4 3 3" xfId="21613" xr:uid="{4579F806-91E1-475B-9663-00B728205305}"/>
    <cellStyle name="Normal 4 7 4 4" xfId="21614" xr:uid="{6D691E2C-EC89-4508-82C2-DAC9330A8AC4}"/>
    <cellStyle name="Normal 4 7 4 4 2" xfId="21615" xr:uid="{00487550-5D3E-4226-8BFD-F1D1E8455E33}"/>
    <cellStyle name="Normal 4 7 4 5" xfId="21616" xr:uid="{2D7F6217-6613-41B8-9A19-1CC36FC61EE6}"/>
    <cellStyle name="Normal 4 7 5" xfId="21617" xr:uid="{F5E53201-EB9E-4B0F-B44A-8CDFD5CD012D}"/>
    <cellStyle name="Normal 4 7 5 2" xfId="21618" xr:uid="{8AF37175-FA7C-4437-B301-D1F6AD192886}"/>
    <cellStyle name="Normal 4 7 5 2 2" xfId="21619" xr:uid="{78F69DCB-9280-41C8-815B-09E5910BDB62}"/>
    <cellStyle name="Normal 4 7 5 2 2 2" xfId="21620" xr:uid="{0AB312E4-2F49-45C6-8271-204BE1952901}"/>
    <cellStyle name="Normal 4 7 5 2 3" xfId="21621" xr:uid="{3043064B-E843-4757-B3EE-E0FB60932438}"/>
    <cellStyle name="Normal 4 7 5 3" xfId="21622" xr:uid="{E0294877-8AD3-4576-A1AB-E00327CA4D78}"/>
    <cellStyle name="Normal 4 7 5 3 2" xfId="21623" xr:uid="{C28526CF-F1E8-4679-BA4E-F92E33C5AC76}"/>
    <cellStyle name="Normal 4 7 5 4" xfId="21624" xr:uid="{53696A56-54F8-4718-8FEE-F84C1C259F75}"/>
    <cellStyle name="Normal 4 7 6" xfId="21625" xr:uid="{A215793D-6D67-4DE4-90F0-9A94BC92907A}"/>
    <cellStyle name="Normal 4 7 6 2" xfId="21626" xr:uid="{FB16D43E-A3DB-4549-82E5-464BCCC7F691}"/>
    <cellStyle name="Normal 4 8" xfId="2989" xr:uid="{00000000-0005-0000-0000-0000F71A0000}"/>
    <cellStyle name="Normal 4 8 2" xfId="21627" xr:uid="{F3C15540-7D07-4FF9-9359-9FF978F73AC8}"/>
    <cellStyle name="Normal 4 8 3" xfId="21628" xr:uid="{7E297B9C-F480-47F8-BB94-4303F692C409}"/>
    <cellStyle name="Normal 4 8 4" xfId="21629" xr:uid="{C7619A07-5DE7-48A1-8191-ACB0ACFB0364}"/>
    <cellStyle name="Normal 4 8 4 2" xfId="21630" xr:uid="{6D54567E-170F-44B6-BDCA-4ED48EFD8212}"/>
    <cellStyle name="Normal 4 8 4 2 2" xfId="21631" xr:uid="{66235A42-DADB-41DF-BC71-BE624B129190}"/>
    <cellStyle name="Normal 4 8 4 2 2 2" xfId="21632" xr:uid="{3D8CBA18-E4C7-4081-B901-C0B17CA32AE7}"/>
    <cellStyle name="Normal 4 8 4 2 3" xfId="21633" xr:uid="{5CF780A4-F477-4337-852C-F12BF6C2DCBB}"/>
    <cellStyle name="Normal 4 8 4 3" xfId="21634" xr:uid="{69E9FDBE-0B5C-4A77-922E-94CF6CE84596}"/>
    <cellStyle name="Normal 4 8 4 3 2" xfId="21635" xr:uid="{50DE3907-9093-474E-B220-33FB5B5D7B3D}"/>
    <cellStyle name="Normal 4 8 4 3 2 2" xfId="21636" xr:uid="{0BD3457A-3B08-49B6-A9A7-A532C11D81D3}"/>
    <cellStyle name="Normal 4 8 4 3 3" xfId="21637" xr:uid="{52DCD3B7-6E96-4EF9-B8C1-EFA2C2998BC3}"/>
    <cellStyle name="Normal 4 8 4 4" xfId="21638" xr:uid="{F596928D-C909-4198-920C-22309832CB27}"/>
    <cellStyle name="Normal 4 8 4 4 2" xfId="21639" xr:uid="{0D651294-1660-41E0-A3AE-5760898F0CC7}"/>
    <cellStyle name="Normal 4 8 4 5" xfId="21640" xr:uid="{7E7916EF-9324-4B61-AAD8-BA0015A34DCC}"/>
    <cellStyle name="Normal 4 8 5" xfId="21641" xr:uid="{2E922428-9DDF-4AFC-ADFE-D5A41670581E}"/>
    <cellStyle name="Normal 4 8 5 2" xfId="21642" xr:uid="{89F24804-477B-45D2-B96D-13BB98B6EC1E}"/>
    <cellStyle name="Normal 4 8 5 2 2" xfId="21643" xr:uid="{2AE2DACC-E4E5-4129-8E17-A530E0070B00}"/>
    <cellStyle name="Normal 4 8 5 2 2 2" xfId="21644" xr:uid="{CCE1C787-6B07-416C-AC9D-92800501B351}"/>
    <cellStyle name="Normal 4 8 5 2 3" xfId="21645" xr:uid="{70F63B61-AC2E-45E0-A55E-9C9612F1CA77}"/>
    <cellStyle name="Normal 4 8 5 3" xfId="21646" xr:uid="{887DBBA5-9814-4C85-A814-D34E351FB4B5}"/>
    <cellStyle name="Normal 4 8 5 3 2" xfId="21647" xr:uid="{D68206F6-8249-45C5-9752-40076240A12C}"/>
    <cellStyle name="Normal 4 8 5 4" xfId="21648" xr:uid="{A48A4E4F-3944-46FF-B9D5-4B56C0793570}"/>
    <cellStyle name="Normal 4 8 6" xfId="21649" xr:uid="{BA9130B5-B6B2-4ED5-ADC8-A49F510C870D}"/>
    <cellStyle name="Normal 4 8 6 2" xfId="21650" xr:uid="{4C965503-A709-4590-B156-02D1DE5E0CCD}"/>
    <cellStyle name="Normal 4 9" xfId="2990" xr:uid="{00000000-0005-0000-0000-0000F81A0000}"/>
    <cellStyle name="Normal 4 9 2" xfId="21651" xr:uid="{2CA73EF8-C867-441C-B8E0-B41F189923A4}"/>
    <cellStyle name="Normal 4 9 3" xfId="21652" xr:uid="{62EE5755-574A-4FF0-8A49-06C4F06F7A59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2 2" xfId="21653" xr:uid="{D0E1ED87-3665-4089-AABD-C27EB8CFDC1E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48" xfId="21654" xr:uid="{2325924F-582C-4402-B650-E5369F4BEF29}"/>
    <cellStyle name="Normal 49" xfId="21655" xr:uid="{3F3EE293-5278-423D-829E-1887DC2C7804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0 3 2" xfId="21656" xr:uid="{92F35B90-57C1-47A0-AD7D-2884C77D31F2}"/>
    <cellStyle name="Normal 5 11" xfId="6514" xr:uid="{00000000-0005-0000-0000-0000121B0000}"/>
    <cellStyle name="Normal 5 11 2" xfId="7613" xr:uid="{00000000-0005-0000-0000-0000131B0000}"/>
    <cellStyle name="Normal 5 11 3" xfId="21657" xr:uid="{43DBFC7E-EBE1-4A86-BD2C-FAE937347920}"/>
    <cellStyle name="Normal 5 12" xfId="6632" xr:uid="{00000000-0005-0000-0000-0000141B0000}"/>
    <cellStyle name="Normal 5 12 2" xfId="7614" xr:uid="{00000000-0005-0000-0000-0000151B0000}"/>
    <cellStyle name="Normal 5 12 3" xfId="21658" xr:uid="{988885F1-F9C0-4BC4-B2BF-3C38C78DD1F0}"/>
    <cellStyle name="Normal 5 12 3 2" xfId="21659" xr:uid="{FF348AE4-40E5-4738-85EA-33A0C7BD2DEC}"/>
    <cellStyle name="Normal 5 12 3 2 2" xfId="21660" xr:uid="{3AEB303B-210B-48E4-A67A-08B3681D7E64}"/>
    <cellStyle name="Normal 5 12 3 2 2 2" xfId="21661" xr:uid="{343AC3C2-B991-4CC7-A429-56235F0A2A39}"/>
    <cellStyle name="Normal 5 12 3 2 3" xfId="21662" xr:uid="{E43D6520-A99F-4934-8B36-9B3A65F76CAC}"/>
    <cellStyle name="Normal 5 12 3 3" xfId="21663" xr:uid="{8F580E19-0182-4A1F-8AA8-6FB8619F836A}"/>
    <cellStyle name="Normal 5 12 3 3 2" xfId="21664" xr:uid="{5C1771C4-C728-4902-B9E5-CBEDB957221E}"/>
    <cellStyle name="Normal 5 12 3 3 2 2" xfId="21665" xr:uid="{D4E2827A-85F4-4B94-B141-48D386641E51}"/>
    <cellStyle name="Normal 5 12 3 3 3" xfId="21666" xr:uid="{CC9BE610-B458-45B6-980A-AF95E94C4C8A}"/>
    <cellStyle name="Normal 5 12 3 4" xfId="21667" xr:uid="{8E8F424E-A1A7-453F-85F8-4396EF405310}"/>
    <cellStyle name="Normal 5 12 3 4 2" xfId="21668" xr:uid="{35A75AED-3B39-48FF-918E-54427A740B87}"/>
    <cellStyle name="Normal 5 12 3 5" xfId="21669" xr:uid="{4E377D97-E114-45C6-BAC1-CDD1795D4E47}"/>
    <cellStyle name="Normal 5 12 4" xfId="21670" xr:uid="{1BCAB18E-31E4-4A12-B85C-3273950C1699}"/>
    <cellStyle name="Normal 5 12 4 2" xfId="21671" xr:uid="{93169365-DB9D-4186-B6B1-14378657C5E6}"/>
    <cellStyle name="Normal 5 12 4 2 2" xfId="21672" xr:uid="{CE576D05-5BB4-46CC-8E50-EFD9395585BE}"/>
    <cellStyle name="Normal 5 12 4 2 2 2" xfId="21673" xr:uid="{CF7BC566-4714-4B4C-9808-ECFD9FBE0C48}"/>
    <cellStyle name="Normal 5 12 4 2 3" xfId="21674" xr:uid="{9B1C0DB3-053E-467A-A013-19EEE7244C3E}"/>
    <cellStyle name="Normal 5 12 4 3" xfId="21675" xr:uid="{5A4CC39E-E6EB-47DF-B279-9843805A97F3}"/>
    <cellStyle name="Normal 5 12 4 3 2" xfId="21676" xr:uid="{CA6E4B05-8498-4EB2-A48C-2C5F32F84240}"/>
    <cellStyle name="Normal 5 12 4 4" xfId="21677" xr:uid="{3F3F64F7-30C0-4912-AD07-89B286F6BDE0}"/>
    <cellStyle name="Normal 5 12 5" xfId="21678" xr:uid="{0211A7B8-6B2B-4077-81B0-7C7B68ADB034}"/>
    <cellStyle name="Normal 5 12 5 2" xfId="21679" xr:uid="{AB3E3EA3-9547-4CB4-B53D-1F70B96907B0}"/>
    <cellStyle name="Normal 5 13" xfId="6750" xr:uid="{00000000-0005-0000-0000-0000161B0000}"/>
    <cellStyle name="Normal 5 13 2" xfId="13784" xr:uid="{00000000-0005-0000-0000-0000E30C0000}"/>
    <cellStyle name="Normal 5 13 2 2" xfId="21680" xr:uid="{B35B5191-72BD-4C0F-805C-C33C688A4702}"/>
    <cellStyle name="Normal 5 13 2 2 2" xfId="21681" xr:uid="{B76C50D4-7F65-4D2E-94FE-4195EF9F6725}"/>
    <cellStyle name="Normal 5 13 2 2 2 2" xfId="21682" xr:uid="{8CC688EC-8F57-4540-8314-1D74332D703C}"/>
    <cellStyle name="Normal 5 13 2 2 3" xfId="21683" xr:uid="{A060D20C-3A91-494D-8F78-BB7B82DED294}"/>
    <cellStyle name="Normal 5 13 2 3" xfId="21684" xr:uid="{D00C5A21-2D9C-4DA1-A5A5-CF7E7AE3CEA5}"/>
    <cellStyle name="Normal 5 13 2 3 2" xfId="21685" xr:uid="{1AA33767-68CF-4215-A4D2-9A31090206E6}"/>
    <cellStyle name="Normal 5 13 2 3 2 2" xfId="21686" xr:uid="{FF0D64F5-C826-4345-91EF-9CD2A6250710}"/>
    <cellStyle name="Normal 5 13 2 3 3" xfId="21687" xr:uid="{A5BD8EC0-A99E-4A05-A8BA-EF209940C186}"/>
    <cellStyle name="Normal 5 13 2 4" xfId="21688" xr:uid="{DE295B77-B731-423D-80F1-E4F7DFC58954}"/>
    <cellStyle name="Normal 5 13 2 4 2" xfId="21689" xr:uid="{EABE2349-D8E0-4181-9510-124FFDDCFE3C}"/>
    <cellStyle name="Normal 5 13 2 5" xfId="21690" xr:uid="{ABC33F6D-482D-4A7C-A409-8FD6DD969DBF}"/>
    <cellStyle name="Normal 5 13 3" xfId="21691" xr:uid="{E898B450-0CC2-4AEC-A832-7181F30D1CBB}"/>
    <cellStyle name="Normal 5 13 3 2" xfId="21692" xr:uid="{AC3E096A-F68A-40B1-B008-0D707FB8D48C}"/>
    <cellStyle name="Normal 5 13 3 2 2" xfId="21693" xr:uid="{6871D1E7-15AF-458F-9BF1-7E431318ED4E}"/>
    <cellStyle name="Normal 5 13 3 3" xfId="21694" xr:uid="{7DF0B890-DDAE-41FA-BD73-EA90014FB67E}"/>
    <cellStyle name="Normal 5 13 3 4" xfId="21695" xr:uid="{0F8287AB-EC5C-437F-B297-53F73E974DFE}"/>
    <cellStyle name="Normal 5 13 4" xfId="21696" xr:uid="{CA7E5D8F-F8FB-46AD-8B3F-D479ACAA9B30}"/>
    <cellStyle name="Normal 5 13 4 2" xfId="21697" xr:uid="{511F3727-E26C-448E-86F9-BDFC616435D4}"/>
    <cellStyle name="Normal 5 13 4 2 2" xfId="21698" xr:uid="{BEA0D7F3-1467-4453-BCAC-8737D2605E45}"/>
    <cellStyle name="Normal 5 13 4 3" xfId="21699" xr:uid="{B064EB03-8BEA-479B-83B0-3FD559F3C616}"/>
    <cellStyle name="Normal 5 13 5" xfId="21700" xr:uid="{4F7C5B09-A65B-4299-AA76-D2399B4C9E48}"/>
    <cellStyle name="Normal 5 13 5 2" xfId="21701" xr:uid="{E0F8DF4D-0F13-4746-BC43-E65B3BF52390}"/>
    <cellStyle name="Normal 5 13 6" xfId="21702" xr:uid="{2E5323A4-2106-4B4E-AF36-5CFB1C4DDC79}"/>
    <cellStyle name="Normal 5 14" xfId="8252" xr:uid="{00000000-0005-0000-0000-0000171B0000}"/>
    <cellStyle name="Normal 5 14 2" xfId="13785" xr:uid="{00000000-0005-0000-0000-0000E40C0000}"/>
    <cellStyle name="Normal 5 14 2 2" xfId="21704" xr:uid="{2F169798-C9D5-4C1B-AF91-E8B456215983}"/>
    <cellStyle name="Normal 5 14 3" xfId="21703" xr:uid="{DF750031-6A12-467D-9F07-61107D8F4794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0 2" xfId="21705" xr:uid="{157B4C71-A220-45DF-AB5A-8ABAA587B6D4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0 2" xfId="21707" xr:uid="{A0A167D6-6808-4F63-8E23-24218BED2488}"/>
    <cellStyle name="Normal 5 2 2 10 2 2" xfId="21708" xr:uid="{4A42E89C-1DC8-424D-A68B-A176FB14B4BC}"/>
    <cellStyle name="Normal 5 2 2 10 2 2 2" xfId="21709" xr:uid="{FAC857F1-33D3-48E4-8DA4-6E2D8667F0D9}"/>
    <cellStyle name="Normal 5 2 2 10 2 2 2 2" xfId="21710" xr:uid="{DACB9B48-012F-4E33-80FB-1AB2E04DAEE9}"/>
    <cellStyle name="Normal 5 2 2 10 2 2 3" xfId="21711" xr:uid="{FF19EF26-1521-4CFF-9613-4DBA7DE7C223}"/>
    <cellStyle name="Normal 5 2 2 10 2 3" xfId="21712" xr:uid="{3F64C15C-C2D2-42BC-A6F7-58F92447ED2A}"/>
    <cellStyle name="Normal 5 2 2 10 2 3 2" xfId="21713" xr:uid="{56F6F73F-1D8D-40AC-B878-DBF55AD672FB}"/>
    <cellStyle name="Normal 5 2 2 10 2 3 2 2" xfId="21714" xr:uid="{2F2D3B1D-4209-42F1-8FD7-9F48DD11BD3D}"/>
    <cellStyle name="Normal 5 2 2 10 2 3 3" xfId="21715" xr:uid="{8B2C3A9B-5E30-4DF4-97EF-3486A80ACA93}"/>
    <cellStyle name="Normal 5 2 2 10 2 4" xfId="21716" xr:uid="{558FFC1E-9CD0-42F3-A83C-6E31AE6FCED7}"/>
    <cellStyle name="Normal 5 2 2 10 2 4 2" xfId="21717" xr:uid="{C59E98B8-8BD9-46D4-B911-03E0AA6F60CC}"/>
    <cellStyle name="Normal 5 2 2 10 2 5" xfId="21718" xr:uid="{423959F9-0868-44E3-84DC-8F10E31E56F4}"/>
    <cellStyle name="Normal 5 2 2 10 3" xfId="21719" xr:uid="{16B88D98-B04A-4400-82C8-ACBE3EC4DD62}"/>
    <cellStyle name="Normal 5 2 2 10 3 2" xfId="21720" xr:uid="{2F6536EB-605B-4C00-B1E0-1282A75CC5C4}"/>
    <cellStyle name="Normal 5 2 2 10 3 2 2" xfId="21721" xr:uid="{9D3ECD30-4DCE-4EBA-81D8-DDF657154075}"/>
    <cellStyle name="Normal 5 2 2 10 3 2 2 2" xfId="21722" xr:uid="{FAFAD7B8-E932-47B8-9A8F-B109C7C2BCCC}"/>
    <cellStyle name="Normal 5 2 2 10 3 2 3" xfId="21723" xr:uid="{608DA078-1C8F-43F3-AA60-BC470097A82E}"/>
    <cellStyle name="Normal 5 2 2 10 3 3" xfId="21724" xr:uid="{98925DD0-D478-4A43-959F-A0543B067FEE}"/>
    <cellStyle name="Normal 5 2 2 10 3 3 2" xfId="21725" xr:uid="{AB0CDB71-C1C6-4C62-A3C5-29B3D7671D06}"/>
    <cellStyle name="Normal 5 2 2 10 3 4" xfId="21726" xr:uid="{EF46A703-857D-49C6-9386-C2D6EFD9B4C1}"/>
    <cellStyle name="Normal 5 2 2 10 4" xfId="21727" xr:uid="{A0BD23F8-8FC2-4218-80B7-8ECEB48E0324}"/>
    <cellStyle name="Normal 5 2 2 10 5" xfId="21728" xr:uid="{367A52E9-2AD4-4295-A983-52666EEC3CEA}"/>
    <cellStyle name="Normal 5 2 2 10 5 2" xfId="21729" xr:uid="{14B69D34-ABEC-41A0-9A89-BE17915985D3}"/>
    <cellStyle name="Normal 5 2 2 10 6" xfId="21730" xr:uid="{87353A7F-0711-4837-AE4E-EC9075000605}"/>
    <cellStyle name="Normal 5 2 2 10 7" xfId="21706" xr:uid="{665827B5-94B3-43E5-9805-3150221D8547}"/>
    <cellStyle name="Normal 5 2 2 11" xfId="7617" xr:uid="{00000000-0005-0000-0000-0000241B0000}"/>
    <cellStyle name="Normal 5 2 2 11 2" xfId="21732" xr:uid="{7687C8A2-85A2-4F63-9EF9-6BB700971ACE}"/>
    <cellStyle name="Normal 5 2 2 11 2 2" xfId="21733" xr:uid="{4926BE3E-C189-438B-8C57-2FE66865E5CB}"/>
    <cellStyle name="Normal 5 2 2 11 2 2 2" xfId="21734" xr:uid="{C6778C51-E175-481E-8386-D7D01519668C}"/>
    <cellStyle name="Normal 5 2 2 11 2 2 2 2" xfId="21735" xr:uid="{E0F22F1D-6CA3-4325-B388-994860EDC082}"/>
    <cellStyle name="Normal 5 2 2 11 2 2 3" xfId="21736" xr:uid="{147783D2-3FA7-494F-A888-4DB165B8ACD4}"/>
    <cellStyle name="Normal 5 2 2 11 2 3" xfId="21737" xr:uid="{23DC6867-D620-4227-A332-A47B4D839F82}"/>
    <cellStyle name="Normal 5 2 2 11 2 3 2" xfId="21738" xr:uid="{D7740104-E324-428F-B673-560CEA895201}"/>
    <cellStyle name="Normal 5 2 2 11 2 3 2 2" xfId="21739" xr:uid="{601A15F8-22E7-4693-9540-5B7D08FD0181}"/>
    <cellStyle name="Normal 5 2 2 11 2 3 3" xfId="21740" xr:uid="{E0F73F04-7C31-4762-A5C2-AB885932D87A}"/>
    <cellStyle name="Normal 5 2 2 11 2 4" xfId="21741" xr:uid="{D141BE6F-DD00-4B49-891B-DBCB45414637}"/>
    <cellStyle name="Normal 5 2 2 11 2 4 2" xfId="21742" xr:uid="{1B5213ED-19B4-425A-A94F-9BBD5C01D3E1}"/>
    <cellStyle name="Normal 5 2 2 11 2 5" xfId="21743" xr:uid="{6E3CAAA8-4282-4843-8AAD-EE8FD73D568C}"/>
    <cellStyle name="Normal 5 2 2 11 3" xfId="21744" xr:uid="{7AF2015D-A743-458B-9E52-3348D2BC09DE}"/>
    <cellStyle name="Normal 5 2 2 11 3 2" xfId="21745" xr:uid="{AC63EE10-5929-4F76-8DC1-0510BFABE607}"/>
    <cellStyle name="Normal 5 2 2 11 3 2 2" xfId="21746" xr:uid="{3E691EB5-C8A2-4DBC-A303-A5327CFD8CFB}"/>
    <cellStyle name="Normal 5 2 2 11 3 2 2 2" xfId="21747" xr:uid="{E3B7CEE1-5850-4B35-A346-B27730FDA930}"/>
    <cellStyle name="Normal 5 2 2 11 3 2 3" xfId="21748" xr:uid="{23A072CD-071E-4192-A26B-EB9817437DE1}"/>
    <cellStyle name="Normal 5 2 2 11 3 3" xfId="21749" xr:uid="{C30CF274-B283-4475-AEE1-D954FE297829}"/>
    <cellStyle name="Normal 5 2 2 11 3 3 2" xfId="21750" xr:uid="{20DDB7E7-2599-4BAC-8FB2-6415DB69A2DD}"/>
    <cellStyle name="Normal 5 2 2 11 3 4" xfId="21751" xr:uid="{EB85F49C-5788-471B-9A2B-3F0C6AF2AAE9}"/>
    <cellStyle name="Normal 5 2 2 11 4" xfId="21752" xr:uid="{3AB665D5-2C38-43F1-B90D-80689BE46948}"/>
    <cellStyle name="Normal 5 2 2 11 5" xfId="21753" xr:uid="{8E28EF52-1066-4A50-9E20-4E915150D2C8}"/>
    <cellStyle name="Normal 5 2 2 11 5 2" xfId="21754" xr:uid="{A527C509-9BE3-488D-90CF-9A3105F50C54}"/>
    <cellStyle name="Normal 5 2 2 11 6" xfId="21755" xr:uid="{9FDABA5E-5121-4E2A-BE9E-847C86FB917C}"/>
    <cellStyle name="Normal 5 2 2 11 7" xfId="21731" xr:uid="{F066991C-4145-4E67-8085-3E91A903556F}"/>
    <cellStyle name="Normal 5 2 2 12" xfId="7618" xr:uid="{00000000-0005-0000-0000-0000251B0000}"/>
    <cellStyle name="Normal 5 2 2 12 2" xfId="21757" xr:uid="{333D041E-6E04-459E-8894-A0B2F2A38B8A}"/>
    <cellStyle name="Normal 5 2 2 12 2 2" xfId="21758" xr:uid="{C4535514-996B-4072-9B12-EFD886E9A250}"/>
    <cellStyle name="Normal 5 2 2 12 2 2 2" xfId="21759" xr:uid="{F1AD0361-584B-4FF9-949F-F878484757BE}"/>
    <cellStyle name="Normal 5 2 2 12 2 2 2 2" xfId="21760" xr:uid="{7D9C4EE9-B946-4AE8-8FA5-832904CFE40F}"/>
    <cellStyle name="Normal 5 2 2 12 2 2 3" xfId="21761" xr:uid="{CD88AD37-B470-4071-AD8B-A850523845C2}"/>
    <cellStyle name="Normal 5 2 2 12 2 3" xfId="21762" xr:uid="{5CFE042E-61A8-4213-B7B6-B354D6BAC66D}"/>
    <cellStyle name="Normal 5 2 2 12 2 3 2" xfId="21763" xr:uid="{9D2C4528-2C63-4713-9863-18FD17F23FF5}"/>
    <cellStyle name="Normal 5 2 2 12 2 3 2 2" xfId="21764" xr:uid="{4702F14C-4CC4-4E58-B7C1-223F31869C1B}"/>
    <cellStyle name="Normal 5 2 2 12 2 3 3" xfId="21765" xr:uid="{751E5D4C-1892-4DAA-B603-3E02AB353793}"/>
    <cellStyle name="Normal 5 2 2 12 2 4" xfId="21766" xr:uid="{4F2F64AC-3175-4764-A57D-C7211A056C52}"/>
    <cellStyle name="Normal 5 2 2 12 2 4 2" xfId="21767" xr:uid="{F5C2FFF6-8D1E-409B-9E31-953B12638BFA}"/>
    <cellStyle name="Normal 5 2 2 12 2 5" xfId="21768" xr:uid="{63555901-D0FD-48C3-A6F5-D75112D3E6A2}"/>
    <cellStyle name="Normal 5 2 2 12 3" xfId="21769" xr:uid="{DE558947-9A10-4FD5-B01E-44BA6B3E0B8B}"/>
    <cellStyle name="Normal 5 2 2 12 3 2" xfId="21770" xr:uid="{A93EFE3A-5A67-478E-B8CC-3F9546622F18}"/>
    <cellStyle name="Normal 5 2 2 12 3 2 2" xfId="21771" xr:uid="{BAF25C73-1DF2-43DE-9076-10CF50788CC0}"/>
    <cellStyle name="Normal 5 2 2 12 3 2 2 2" xfId="21772" xr:uid="{395FEB36-F1BA-4716-802C-7F99D6DFDBAA}"/>
    <cellStyle name="Normal 5 2 2 12 3 2 3" xfId="21773" xr:uid="{EAA44DE9-C032-4DAF-8D44-E20712A5C00C}"/>
    <cellStyle name="Normal 5 2 2 12 3 3" xfId="21774" xr:uid="{F5684692-76E1-4E0B-8632-B1DA1E64C58D}"/>
    <cellStyle name="Normal 5 2 2 12 3 3 2" xfId="21775" xr:uid="{86360F06-884E-4E38-A172-74D50983B26F}"/>
    <cellStyle name="Normal 5 2 2 12 3 4" xfId="21776" xr:uid="{8DEFAC61-5F3F-44CC-A39D-3F22172F6BA8}"/>
    <cellStyle name="Normal 5 2 2 12 4" xfId="21777" xr:uid="{61060D64-045E-49C9-8BCE-37369BF7F228}"/>
    <cellStyle name="Normal 5 2 2 12 5" xfId="21778" xr:uid="{D5937B4F-6FF5-429C-AB84-DCF623470F5F}"/>
    <cellStyle name="Normal 5 2 2 12 5 2" xfId="21779" xr:uid="{121D0120-E0BB-42C3-A1E0-09800E15D719}"/>
    <cellStyle name="Normal 5 2 2 12 6" xfId="21780" xr:uid="{0ADD29E1-F8C9-485D-A556-076A44F9037A}"/>
    <cellStyle name="Normal 5 2 2 12 7" xfId="21756" xr:uid="{12AAFE2B-F08D-412C-BEF4-8A1042CD855A}"/>
    <cellStyle name="Normal 5 2 2 13" xfId="7619" xr:uid="{00000000-0005-0000-0000-0000261B0000}"/>
    <cellStyle name="Normal 5 2 2 13 2" xfId="21782" xr:uid="{8A67A4EE-DA9D-4C9A-A5C9-08528DF41520}"/>
    <cellStyle name="Normal 5 2 2 13 2 2" xfId="21783" xr:uid="{74A11F82-1B0A-4130-A750-410F152C58E6}"/>
    <cellStyle name="Normal 5 2 2 13 2 2 2" xfId="21784" xr:uid="{0012BB10-3FEE-4A3C-8D75-B219100F1BF5}"/>
    <cellStyle name="Normal 5 2 2 13 2 2 2 2" xfId="21785" xr:uid="{B731CCA5-B31F-4FEE-AB1F-269E5360F4AE}"/>
    <cellStyle name="Normal 5 2 2 13 2 2 3" xfId="21786" xr:uid="{9DC417A7-5786-4038-9008-C8B9B91385A3}"/>
    <cellStyle name="Normal 5 2 2 13 2 3" xfId="21787" xr:uid="{6FAC36AF-AA3F-4F4A-83B7-B8104A591607}"/>
    <cellStyle name="Normal 5 2 2 13 2 3 2" xfId="21788" xr:uid="{62E161C8-CF1C-43BC-8129-0A9B6DF190EC}"/>
    <cellStyle name="Normal 5 2 2 13 2 3 2 2" xfId="21789" xr:uid="{972918EF-BFDC-49E5-B8B8-48C13A5B87F5}"/>
    <cellStyle name="Normal 5 2 2 13 2 3 3" xfId="21790" xr:uid="{247DF2BF-5B2C-4FF0-B8FF-E3022ABBF533}"/>
    <cellStyle name="Normal 5 2 2 13 2 4" xfId="21791" xr:uid="{9FB90818-A67C-4FC4-BB14-0D054888A6D5}"/>
    <cellStyle name="Normal 5 2 2 13 2 4 2" xfId="21792" xr:uid="{09EF3250-CAF3-4893-A9CA-6F3A959AE4F8}"/>
    <cellStyle name="Normal 5 2 2 13 2 5" xfId="21793" xr:uid="{38277C34-B1AA-4221-8BC4-12C03DDC5144}"/>
    <cellStyle name="Normal 5 2 2 13 3" xfId="21794" xr:uid="{676026E9-BF23-4F69-8D34-38D406634799}"/>
    <cellStyle name="Normal 5 2 2 13 3 2" xfId="21795" xr:uid="{2B9E19C5-169E-4E0B-8B1A-2137DD9AB033}"/>
    <cellStyle name="Normal 5 2 2 13 3 2 2" xfId="21796" xr:uid="{418476E6-DF4C-4BCC-B54D-71AD1717E7EF}"/>
    <cellStyle name="Normal 5 2 2 13 3 2 2 2" xfId="21797" xr:uid="{91F85A6D-2DBA-4C1C-8966-38F4FDA1A449}"/>
    <cellStyle name="Normal 5 2 2 13 3 2 3" xfId="21798" xr:uid="{AAE6936B-2D46-410F-81AD-7A6BE2AE1C67}"/>
    <cellStyle name="Normal 5 2 2 13 3 3" xfId="21799" xr:uid="{7DA68830-807D-461A-AE3B-53DBF4CEB27D}"/>
    <cellStyle name="Normal 5 2 2 13 3 3 2" xfId="21800" xr:uid="{9336F3F5-9548-4160-B56E-01DE392EBF0C}"/>
    <cellStyle name="Normal 5 2 2 13 3 4" xfId="21801" xr:uid="{1153B784-B61F-4AB6-BAB2-D206497FA068}"/>
    <cellStyle name="Normal 5 2 2 13 4" xfId="21802" xr:uid="{877B3DC3-50BE-4A53-A606-E3CC6E06C847}"/>
    <cellStyle name="Normal 5 2 2 13 5" xfId="21803" xr:uid="{B3D0AD81-EB49-47F2-946D-0C42AFC5A87E}"/>
    <cellStyle name="Normal 5 2 2 13 5 2" xfId="21804" xr:uid="{27C79DD0-E2E6-4F49-8BC7-BDE3818455B5}"/>
    <cellStyle name="Normal 5 2 2 13 6" xfId="21805" xr:uid="{42D528D6-D12E-4164-97E4-457C8F66F6F2}"/>
    <cellStyle name="Normal 5 2 2 13 7" xfId="21781" xr:uid="{0ABC7C45-A8F6-46EA-B786-7D57954CD35F}"/>
    <cellStyle name="Normal 5 2 2 14" xfId="7615" xr:uid="{00000000-0005-0000-0000-0000271B0000}"/>
    <cellStyle name="Normal 5 2 2 15" xfId="13787" xr:uid="{00000000-0005-0000-0000-0000EE0C0000}"/>
    <cellStyle name="Normal 5 2 2 15 2" xfId="21806" xr:uid="{872FC806-3916-4E20-A8B5-BA9E55EA19E4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14" xfId="21807" xr:uid="{2C5B0B31-ED10-4247-BB00-E995473BD73C}"/>
    <cellStyle name="Normal 5 2 2 2 14 2" xfId="21808" xr:uid="{270D85A8-851D-44D0-8935-1E9C433CC29E}"/>
    <cellStyle name="Normal 5 2 2 2 14 2 2" xfId="21809" xr:uid="{0C41E07D-EED4-4AE1-B49B-C806A8AC2005}"/>
    <cellStyle name="Normal 5 2 2 2 14 2 2 2" xfId="21810" xr:uid="{6D316C3D-5620-4280-81E1-53BB78201546}"/>
    <cellStyle name="Normal 5 2 2 2 14 2 2 2 2" xfId="21811" xr:uid="{6DB0EF56-D0E4-46C5-90FB-EBEDA6AE5989}"/>
    <cellStyle name="Normal 5 2 2 2 14 2 2 3" xfId="21812" xr:uid="{5A4935FA-273B-46E7-86B0-8BBCEC53E081}"/>
    <cellStyle name="Normal 5 2 2 2 14 2 3" xfId="21813" xr:uid="{C8A414AE-D4E9-4400-8C63-CA6D23C1784C}"/>
    <cellStyle name="Normal 5 2 2 2 14 2 3 2" xfId="21814" xr:uid="{06DD6D81-EED2-4A3E-8652-B6F622BB503C}"/>
    <cellStyle name="Normal 5 2 2 2 14 2 3 2 2" xfId="21815" xr:uid="{28E375F3-3557-44F8-BD66-C848E4552D03}"/>
    <cellStyle name="Normal 5 2 2 2 14 2 3 3" xfId="21816" xr:uid="{21B3D2DA-E631-42AC-BDEA-79FE0A6302BD}"/>
    <cellStyle name="Normal 5 2 2 2 14 2 4" xfId="21817" xr:uid="{39A54C8E-4B92-47B3-9670-26BDACE1FCD0}"/>
    <cellStyle name="Normal 5 2 2 2 14 2 4 2" xfId="21818" xr:uid="{E1B2AB88-21EF-4582-A937-EEF3FEB2AD74}"/>
    <cellStyle name="Normal 5 2 2 2 14 2 5" xfId="21819" xr:uid="{A227A573-475B-4374-AA76-F330126198F9}"/>
    <cellStyle name="Normal 5 2 2 2 14 3" xfId="21820" xr:uid="{0C1A6EBA-7FE9-43F3-A532-075A0EED386B}"/>
    <cellStyle name="Normal 5 2 2 2 14 3 2" xfId="21821" xr:uid="{62CAC92B-15F5-4341-B566-E99F1D41220C}"/>
    <cellStyle name="Normal 5 2 2 2 14 3 2 2" xfId="21822" xr:uid="{314CB3A0-5A2A-4E39-92CF-D5C1846E05CD}"/>
    <cellStyle name="Normal 5 2 2 2 14 3 3" xfId="21823" xr:uid="{9BEEB536-C148-4383-903E-4E287C442FE2}"/>
    <cellStyle name="Normal 5 2 2 2 14 4" xfId="21824" xr:uid="{543D8866-C105-4D83-B6D0-9B5AF4F484F1}"/>
    <cellStyle name="Normal 5 2 2 2 14 4 2" xfId="21825" xr:uid="{6DF6E41D-7B80-4376-93AE-D1AE80E1374E}"/>
    <cellStyle name="Normal 5 2 2 2 14 4 2 2" xfId="21826" xr:uid="{EEDF4134-9458-4627-919F-2F9A6AFB1926}"/>
    <cellStyle name="Normal 5 2 2 2 14 4 3" xfId="21827" xr:uid="{9667ED32-0D8F-4252-A817-597E0C15D8B6}"/>
    <cellStyle name="Normal 5 2 2 2 14 5" xfId="21828" xr:uid="{449F443F-B605-401E-A62C-63D6A33D0B97}"/>
    <cellStyle name="Normal 5 2 2 2 14 5 2" xfId="21829" xr:uid="{B3CCEAAC-D212-4D8F-87B5-307B529C0182}"/>
    <cellStyle name="Normal 5 2 2 2 14 6" xfId="21830" xr:uid="{5BD601F0-F10F-4F5D-AFF0-2C45301ABE25}"/>
    <cellStyle name="Normal 5 2 2 2 15" xfId="21831" xr:uid="{248E572B-D77C-45C8-AA6F-6642D56A0590}"/>
    <cellStyle name="Normal 5 2 2 2 16" xfId="21832" xr:uid="{F36EB4FA-C690-496C-9D63-B5A4D5F7EE1A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2 2" xfId="21835" xr:uid="{D3A32E7C-92A4-4BBA-8CA1-0DBE3E7B5F80}"/>
    <cellStyle name="Normal 5 2 2 3 2 2 2" xfId="21836" xr:uid="{3527DEF1-E516-491D-9964-9C9C91511E9C}"/>
    <cellStyle name="Normal 5 2 2 3 2 2 2 2" xfId="21837" xr:uid="{C2AFA4A5-74D6-48DC-8812-6543E4815152}"/>
    <cellStyle name="Normal 5 2 2 3 2 2 2 2 2" xfId="21838" xr:uid="{8AF2A6B8-6F12-498B-A7CC-AF0A499A0DCD}"/>
    <cellStyle name="Normal 5 2 2 3 2 2 2 3" xfId="21839" xr:uid="{9495E83B-0A82-428A-94DE-92AE81EED787}"/>
    <cellStyle name="Normal 5 2 2 3 2 2 3" xfId="21840" xr:uid="{E3B1B88C-BCAD-4669-8C9F-BF577590C405}"/>
    <cellStyle name="Normal 5 2 2 3 2 2 3 2" xfId="21841" xr:uid="{2E5119DB-EF84-4267-92F7-DED80CE5061F}"/>
    <cellStyle name="Normal 5 2 2 3 2 2 3 2 2" xfId="21842" xr:uid="{750BA0F6-C00F-4833-A4CF-84E534378B54}"/>
    <cellStyle name="Normal 5 2 2 3 2 2 3 3" xfId="21843" xr:uid="{4F18D2BC-7B02-4218-BACD-A204E7B3C5F0}"/>
    <cellStyle name="Normal 5 2 2 3 2 2 4" xfId="21844" xr:uid="{46DF3B63-1318-44F6-B12F-7DD52039FB66}"/>
    <cellStyle name="Normal 5 2 2 3 2 2 4 2" xfId="21845" xr:uid="{52BEBCDE-9AF5-46B6-A5EB-D53C0281FA62}"/>
    <cellStyle name="Normal 5 2 2 3 2 2 5" xfId="21846" xr:uid="{792FF805-D766-4B9F-93F2-F2734B1A9A1D}"/>
    <cellStyle name="Normal 5 2 2 3 2 3" xfId="21847" xr:uid="{967B4C56-F461-415E-BDF4-440AE618CCEC}"/>
    <cellStyle name="Normal 5 2 2 3 2 3 2" xfId="21848" xr:uid="{30D60F52-6ACE-49E1-9F6D-AEF270ABBE2D}"/>
    <cellStyle name="Normal 5 2 2 3 2 3 2 2" xfId="21849" xr:uid="{68226F33-EFE0-4CA3-87C0-5BE8BCED6076}"/>
    <cellStyle name="Normal 5 2 2 3 2 3 3" xfId="21850" xr:uid="{738E4755-79BB-42F5-9133-3A2F8427568B}"/>
    <cellStyle name="Normal 5 2 2 3 2 4" xfId="21851" xr:uid="{71680B1E-DF68-4508-A10F-A7684F651E10}"/>
    <cellStyle name="Normal 5 2 2 3 2 4 2" xfId="21852" xr:uid="{0D9A070D-E6DF-4674-8479-5E2A30489E63}"/>
    <cellStyle name="Normal 5 2 2 3 2 4 2 2" xfId="21853" xr:uid="{77831726-D54D-4453-B051-FF67EC25048A}"/>
    <cellStyle name="Normal 5 2 2 3 2 4 3" xfId="21854" xr:uid="{FFE6A0D3-197D-47A7-967C-F7BF87D8C017}"/>
    <cellStyle name="Normal 5 2 2 3 2 5" xfId="21855" xr:uid="{354DBF04-F652-42C3-9E34-5EE1CA5A1401}"/>
    <cellStyle name="Normal 5 2 2 3 2 5 2" xfId="21856" xr:uid="{F35806E2-F12A-4780-999E-A83ADD59E2BD}"/>
    <cellStyle name="Normal 5 2 2 3 2 6" xfId="21857" xr:uid="{DA487F93-F646-498F-B47C-D98223E1DFA2}"/>
    <cellStyle name="Normal 5 2 2 3 2 7" xfId="21834" xr:uid="{CE75BA1D-23E4-4914-B783-39BE4DA7165B}"/>
    <cellStyle name="Normal 5 2 2 3 3" xfId="10909" xr:uid="{00000000-0005-0000-0000-00009E1B0000}"/>
    <cellStyle name="Normal 5 2 2 3 3 2" xfId="21859" xr:uid="{643D031A-F386-4EFA-8015-89ABF9F09F89}"/>
    <cellStyle name="Normal 5 2 2 3 3 2 2" xfId="21860" xr:uid="{AFDDBFDB-1ED2-40D4-A818-5B8F97F1732B}"/>
    <cellStyle name="Normal 5 2 2 3 3 2 2 2" xfId="21861" xr:uid="{852BEC6A-44F4-4412-80C9-C87B52E44AF1}"/>
    <cellStyle name="Normal 5 2 2 3 3 2 3" xfId="21862" xr:uid="{17C5D2E5-5EC2-4DB1-819D-C5315CAA7AFD}"/>
    <cellStyle name="Normal 5 2 2 3 3 3" xfId="21863" xr:uid="{6754F6E5-5ACE-472C-9FA7-F0CF25392D2C}"/>
    <cellStyle name="Normal 5 2 2 3 3 3 2" xfId="21864" xr:uid="{A801212F-6C95-4204-BADA-C13F01450DCD}"/>
    <cellStyle name="Normal 5 2 2 3 3 3 2 2" xfId="21865" xr:uid="{9F95EA06-C53C-46D4-A847-F1929DC3304C}"/>
    <cellStyle name="Normal 5 2 2 3 3 3 3" xfId="21866" xr:uid="{7158E34B-A0BE-4EE3-95B9-289FB27E55DC}"/>
    <cellStyle name="Normal 5 2 2 3 3 4" xfId="21867" xr:uid="{0B4A160B-8EDC-4CDB-926C-E00A4635389E}"/>
    <cellStyle name="Normal 5 2 2 3 3 4 2" xfId="21868" xr:uid="{7C6B8D92-27BE-4835-96E5-4E0DDA96EF10}"/>
    <cellStyle name="Normal 5 2 2 3 3 5" xfId="21869" xr:uid="{B52FCA82-3047-4E65-97A8-0F88EA202FF2}"/>
    <cellStyle name="Normal 5 2 2 3 3 6" xfId="21858" xr:uid="{AA62D4B1-D60F-4745-9E73-6B423DA368D8}"/>
    <cellStyle name="Normal 5 2 2 3 4" xfId="21870" xr:uid="{DAC00E1D-2560-4CC5-91BA-CDDD04BA4301}"/>
    <cellStyle name="Normal 5 2 2 3 4 2" xfId="21871" xr:uid="{0552FD40-88EA-40BA-86B9-1BE5D8860B18}"/>
    <cellStyle name="Normal 5 2 2 3 4 2 2" xfId="21872" xr:uid="{5F780FF0-7039-4737-9B71-D48FD3C4B2E3}"/>
    <cellStyle name="Normal 5 2 2 3 4 2 2 2" xfId="21873" xr:uid="{49E8AD6E-F8EE-4D54-8024-B4CAB5DE5009}"/>
    <cellStyle name="Normal 5 2 2 3 4 2 3" xfId="21874" xr:uid="{0EC96308-3160-4A70-84A4-2DF98727991F}"/>
    <cellStyle name="Normal 5 2 2 3 4 3" xfId="21875" xr:uid="{8BD9034C-F4AF-4DB1-8E21-64F83FFB44EE}"/>
    <cellStyle name="Normal 5 2 2 3 4 3 2" xfId="21876" xr:uid="{A79EB8E8-0ED2-4F32-B803-0E1F19B0E3BA}"/>
    <cellStyle name="Normal 5 2 2 3 4 4" xfId="21877" xr:uid="{290B4939-36FF-459E-8397-E80E66B960D8}"/>
    <cellStyle name="Normal 5 2 2 3 5" xfId="21878" xr:uid="{209CA630-DF29-4C98-A95C-D32A2586050C}"/>
    <cellStyle name="Normal 5 2 2 3 6" xfId="21879" xr:uid="{BAB86C43-0C49-4A71-84B7-07159804569D}"/>
    <cellStyle name="Normal 5 2 2 3 6 2" xfId="21880" xr:uid="{744498BF-8D99-4238-A97D-9E85CD9265FB}"/>
    <cellStyle name="Normal 5 2 2 3 7" xfId="21881" xr:uid="{0C56DA81-2D8E-4D84-B37B-6AF7D73213FD}"/>
    <cellStyle name="Normal 5 2 2 3 8" xfId="21833" xr:uid="{D03549E0-304B-429F-9703-514CFF7400C3}"/>
    <cellStyle name="Normal 5 2 2 4" xfId="7633" xr:uid="{00000000-0005-0000-0000-0000371B0000}"/>
    <cellStyle name="Normal 5 2 2 4 2" xfId="21883" xr:uid="{BB0F614F-8C62-4133-98F0-4385E493ED01}"/>
    <cellStyle name="Normal 5 2 2 4 2 2" xfId="21884" xr:uid="{BAB611DA-FFDD-4A4F-9306-90E5D0F77E13}"/>
    <cellStyle name="Normal 5 2 2 4 2 2 2" xfId="21885" xr:uid="{BD674160-3D0B-40D0-9E23-CF415A080952}"/>
    <cellStyle name="Normal 5 2 2 4 2 2 2 2" xfId="21886" xr:uid="{5F5F7B85-9A2E-4AD7-8ACB-286BEFD1C18D}"/>
    <cellStyle name="Normal 5 2 2 4 2 2 3" xfId="21887" xr:uid="{4559AC47-655A-44A1-8FAC-6CB6F21CDB41}"/>
    <cellStyle name="Normal 5 2 2 4 2 3" xfId="21888" xr:uid="{5C4117D3-324A-49BF-AF6D-819929505214}"/>
    <cellStyle name="Normal 5 2 2 4 2 3 2" xfId="21889" xr:uid="{64BD6AEF-3382-4B61-A7C7-E42465E8A2E7}"/>
    <cellStyle name="Normal 5 2 2 4 2 3 2 2" xfId="21890" xr:uid="{52658ECB-BF79-4032-ACA3-DB782163AD79}"/>
    <cellStyle name="Normal 5 2 2 4 2 3 3" xfId="21891" xr:uid="{066B5478-5A12-466B-997C-07EC85C88077}"/>
    <cellStyle name="Normal 5 2 2 4 2 4" xfId="21892" xr:uid="{5D54F0EE-A5FE-4EBF-A40D-CEC545A72431}"/>
    <cellStyle name="Normal 5 2 2 4 2 4 2" xfId="21893" xr:uid="{EBE1C691-E047-4970-959E-09629FA98C1D}"/>
    <cellStyle name="Normal 5 2 2 4 2 5" xfId="21894" xr:uid="{530A7CBC-EAA2-4EDC-870D-A5C94C1C7418}"/>
    <cellStyle name="Normal 5 2 2 4 3" xfId="21895" xr:uid="{5D08D21A-0B98-46AE-BF14-8DFBCECF658C}"/>
    <cellStyle name="Normal 5 2 2 4 3 2" xfId="21896" xr:uid="{101FE21D-8A25-402A-A788-8DD9BFBADAD7}"/>
    <cellStyle name="Normal 5 2 2 4 3 2 2" xfId="21897" xr:uid="{BB0F7177-1AC9-4BC8-B730-C965F2603C89}"/>
    <cellStyle name="Normal 5 2 2 4 3 2 2 2" xfId="21898" xr:uid="{7100A432-ECC1-42C0-8D1B-59529A0F51AF}"/>
    <cellStyle name="Normal 5 2 2 4 3 2 3" xfId="21899" xr:uid="{21CED858-633D-4B27-BAF7-47A57876F90C}"/>
    <cellStyle name="Normal 5 2 2 4 3 3" xfId="21900" xr:uid="{F7B74486-C8D7-4275-B96C-F421652B32EF}"/>
    <cellStyle name="Normal 5 2 2 4 3 3 2" xfId="21901" xr:uid="{562D1D1A-54E9-46B2-9A57-C7D91B59EFF9}"/>
    <cellStyle name="Normal 5 2 2 4 3 4" xfId="21902" xr:uid="{C7164BD5-D471-48E8-9BD7-2A246C05F0FF}"/>
    <cellStyle name="Normal 5 2 2 4 4" xfId="21903" xr:uid="{F7C45E4C-183D-48EA-A49A-AC271F24C0C3}"/>
    <cellStyle name="Normal 5 2 2 4 5" xfId="21904" xr:uid="{CE803207-B2AF-4707-9FED-EF26E6C47A78}"/>
    <cellStyle name="Normal 5 2 2 4 5 2" xfId="21905" xr:uid="{2EF4CC87-68D1-4BB3-B770-441A349CAB16}"/>
    <cellStyle name="Normal 5 2 2 4 6" xfId="21906" xr:uid="{F8FAEBFB-111A-4F53-9FC4-3D9EDF4D996E}"/>
    <cellStyle name="Normal 5 2 2 4 7" xfId="21882" xr:uid="{D2F80016-54CF-463D-A5A1-F7B0FB7A5EAA}"/>
    <cellStyle name="Normal 5 2 2 5" xfId="7634" xr:uid="{00000000-0005-0000-0000-0000381B0000}"/>
    <cellStyle name="Normal 5 2 2 5 2" xfId="21908" xr:uid="{52CFB459-0C65-443C-B9C5-83A1C30F13FB}"/>
    <cellStyle name="Normal 5 2 2 5 2 2" xfId="21909" xr:uid="{3087F4DE-5150-4C22-B302-96B83E006961}"/>
    <cellStyle name="Normal 5 2 2 5 2 2 2" xfId="21910" xr:uid="{B4AC53ED-D2D5-4940-A781-7D5C7F6115D1}"/>
    <cellStyle name="Normal 5 2 2 5 2 2 2 2" xfId="21911" xr:uid="{B9F52E32-1302-461B-8411-A05DAB60FD80}"/>
    <cellStyle name="Normal 5 2 2 5 2 2 3" xfId="21912" xr:uid="{2CD57A34-8ACB-4ADF-8B1F-39B06EE85FB1}"/>
    <cellStyle name="Normal 5 2 2 5 2 3" xfId="21913" xr:uid="{58ECF6F4-A709-4682-A112-0F5577C4D40A}"/>
    <cellStyle name="Normal 5 2 2 5 2 3 2" xfId="21914" xr:uid="{9A4DB453-1766-4D5D-8E26-31C72FE98DD1}"/>
    <cellStyle name="Normal 5 2 2 5 2 3 2 2" xfId="21915" xr:uid="{18D28FEE-CC82-421F-9FF8-C977A7E8C653}"/>
    <cellStyle name="Normal 5 2 2 5 2 3 3" xfId="21916" xr:uid="{736CA9DF-77E2-45CF-8700-862AE409834F}"/>
    <cellStyle name="Normal 5 2 2 5 2 4" xfId="21917" xr:uid="{0E6B9CA6-9582-42B7-9323-8D17666CACD0}"/>
    <cellStyle name="Normal 5 2 2 5 2 4 2" xfId="21918" xr:uid="{D2BA9AF8-98E0-4355-907E-C35C32819FBA}"/>
    <cellStyle name="Normal 5 2 2 5 2 5" xfId="21919" xr:uid="{D8A48515-A8B4-4C6B-AB2B-B05877287C9E}"/>
    <cellStyle name="Normal 5 2 2 5 3" xfId="21920" xr:uid="{D4430CE0-011B-40B0-9641-10947D66F173}"/>
    <cellStyle name="Normal 5 2 2 5 3 2" xfId="21921" xr:uid="{9CB0DA8C-B927-4C89-8370-A8EF6B08CD35}"/>
    <cellStyle name="Normal 5 2 2 5 3 2 2" xfId="21922" xr:uid="{044EF645-42D8-43A1-A3D4-488306101DB9}"/>
    <cellStyle name="Normal 5 2 2 5 3 2 2 2" xfId="21923" xr:uid="{A8D6AEFB-639F-4C43-984B-41A84458847D}"/>
    <cellStyle name="Normal 5 2 2 5 3 2 3" xfId="21924" xr:uid="{E7B1DE12-BEBD-4BC1-8C81-73DE7EAFAC5E}"/>
    <cellStyle name="Normal 5 2 2 5 3 3" xfId="21925" xr:uid="{E4BBF6AE-DCAB-4DA9-B34F-F874C2B61C5A}"/>
    <cellStyle name="Normal 5 2 2 5 3 3 2" xfId="21926" xr:uid="{61E2D029-9197-48FA-A17A-2CB8466A92B6}"/>
    <cellStyle name="Normal 5 2 2 5 3 4" xfId="21927" xr:uid="{90A5AF5D-AAE6-451D-9F02-5ED108987371}"/>
    <cellStyle name="Normal 5 2 2 5 4" xfId="21928" xr:uid="{619BCAC3-C760-40B6-8626-05C7C09BF6A2}"/>
    <cellStyle name="Normal 5 2 2 5 5" xfId="21929" xr:uid="{038A0BF4-04CC-4E42-8C72-2939F96481CF}"/>
    <cellStyle name="Normal 5 2 2 5 5 2" xfId="21930" xr:uid="{E4A09C11-30BE-4A2A-95BF-FED751F21AB0}"/>
    <cellStyle name="Normal 5 2 2 5 6" xfId="21931" xr:uid="{A0932DA1-D9D4-489E-9AD8-D8B00A4D5631}"/>
    <cellStyle name="Normal 5 2 2 5 7" xfId="21907" xr:uid="{785D2F94-FBD1-4758-B07A-FA99B1B711D7}"/>
    <cellStyle name="Normal 5 2 2 6" xfId="7635" xr:uid="{00000000-0005-0000-0000-0000391B0000}"/>
    <cellStyle name="Normal 5 2 2 6 2" xfId="21933" xr:uid="{7FC446FC-668C-45D5-ACB0-C9BF7CFAFA3A}"/>
    <cellStyle name="Normal 5 2 2 6 2 2" xfId="21934" xr:uid="{5BCAED14-E261-4126-8C9C-ACB178407ADD}"/>
    <cellStyle name="Normal 5 2 2 6 2 2 2" xfId="21935" xr:uid="{03B8513D-8B78-496A-8901-29A04BEBC62D}"/>
    <cellStyle name="Normal 5 2 2 6 2 2 2 2" xfId="21936" xr:uid="{F5D6B75A-4DBC-4BF3-BC2D-AFB156AC21BC}"/>
    <cellStyle name="Normal 5 2 2 6 2 2 3" xfId="21937" xr:uid="{9B239210-BFDE-445D-9054-3D6BA2BA1994}"/>
    <cellStyle name="Normal 5 2 2 6 2 3" xfId="21938" xr:uid="{5D5CEF43-6408-4EEF-9BD8-2E7511C77F11}"/>
    <cellStyle name="Normal 5 2 2 6 2 3 2" xfId="21939" xr:uid="{74E93910-B39B-4282-A7A3-33321100A902}"/>
    <cellStyle name="Normal 5 2 2 6 2 3 2 2" xfId="21940" xr:uid="{C3DFDD1D-619C-47BD-A0D0-AD2E3EE205FA}"/>
    <cellStyle name="Normal 5 2 2 6 2 3 3" xfId="21941" xr:uid="{4341EE6C-CD53-426E-BE2A-79EED0236036}"/>
    <cellStyle name="Normal 5 2 2 6 2 4" xfId="21942" xr:uid="{EB2E4B99-21C5-424F-A75B-098E75652ED6}"/>
    <cellStyle name="Normal 5 2 2 6 2 4 2" xfId="21943" xr:uid="{F29AFF8F-CA85-4BB3-86EE-4A011F8D2478}"/>
    <cellStyle name="Normal 5 2 2 6 2 5" xfId="21944" xr:uid="{4911FEC7-5C0F-4561-985C-6267AD0CC5F3}"/>
    <cellStyle name="Normal 5 2 2 6 3" xfId="21945" xr:uid="{C24613A0-D719-40BE-99A2-94AB6A82C405}"/>
    <cellStyle name="Normal 5 2 2 6 3 2" xfId="21946" xr:uid="{38B4E6C7-9630-47F6-A679-7A005C0F8347}"/>
    <cellStyle name="Normal 5 2 2 6 3 2 2" xfId="21947" xr:uid="{811F2922-B2AB-469A-AA60-97357A3C2276}"/>
    <cellStyle name="Normal 5 2 2 6 3 2 2 2" xfId="21948" xr:uid="{93CAC70D-F0A6-41D9-BD50-A5EBDED3BFB6}"/>
    <cellStyle name="Normal 5 2 2 6 3 2 3" xfId="21949" xr:uid="{732E4F4B-85F0-407A-B673-3899EBD22952}"/>
    <cellStyle name="Normal 5 2 2 6 3 3" xfId="21950" xr:uid="{5B02CEE6-0AB8-423E-AC27-D85FC1290A24}"/>
    <cellStyle name="Normal 5 2 2 6 3 3 2" xfId="21951" xr:uid="{C3175ECA-854B-464E-8D4F-3310DB326FC1}"/>
    <cellStyle name="Normal 5 2 2 6 3 4" xfId="21952" xr:uid="{26B7BA81-209F-4796-A491-F36F06308F64}"/>
    <cellStyle name="Normal 5 2 2 6 4" xfId="21953" xr:uid="{361C24CC-30A5-4E8A-B17E-446270BD21B5}"/>
    <cellStyle name="Normal 5 2 2 6 5" xfId="21954" xr:uid="{2D2FF08A-DC91-4404-849A-96D454AF9ADA}"/>
    <cellStyle name="Normal 5 2 2 6 5 2" xfId="21955" xr:uid="{A69DE969-16CA-4E74-A4D5-D40364EFBD87}"/>
    <cellStyle name="Normal 5 2 2 6 6" xfId="21956" xr:uid="{E06921FE-115D-4C47-99F7-C22436C9AB29}"/>
    <cellStyle name="Normal 5 2 2 6 7" xfId="21932" xr:uid="{3EF1F586-CBCE-4297-A6C1-083B705F1C5C}"/>
    <cellStyle name="Normal 5 2 2 7" xfId="7636" xr:uid="{00000000-0005-0000-0000-00003A1B0000}"/>
    <cellStyle name="Normal 5 2 2 7 2" xfId="21958" xr:uid="{09110E16-BFD4-4958-8812-FFF803BA9285}"/>
    <cellStyle name="Normal 5 2 2 7 2 2" xfId="21959" xr:uid="{297B1392-52EE-4239-91ED-B22202CC4229}"/>
    <cellStyle name="Normal 5 2 2 7 2 2 2" xfId="21960" xr:uid="{0A31F355-754E-4213-BAE6-568F39EEE9BF}"/>
    <cellStyle name="Normal 5 2 2 7 2 2 2 2" xfId="21961" xr:uid="{337A7CCA-E87B-4566-964D-3DED15A117C0}"/>
    <cellStyle name="Normal 5 2 2 7 2 2 3" xfId="21962" xr:uid="{FFB00363-F9CE-4DA8-981C-5B4CB1038FAC}"/>
    <cellStyle name="Normal 5 2 2 7 2 3" xfId="21963" xr:uid="{6469F2B7-531C-4D2E-884E-7C61BF1B52CF}"/>
    <cellStyle name="Normal 5 2 2 7 2 3 2" xfId="21964" xr:uid="{A11FF9D0-A61C-470A-BC5E-D0ED7DDAF5A7}"/>
    <cellStyle name="Normal 5 2 2 7 2 3 2 2" xfId="21965" xr:uid="{1AC17B4D-96AC-4349-B225-93F42947DBC4}"/>
    <cellStyle name="Normal 5 2 2 7 2 3 3" xfId="21966" xr:uid="{9A6C7DA5-F773-49AD-B3F1-AA2987B764EF}"/>
    <cellStyle name="Normal 5 2 2 7 2 4" xfId="21967" xr:uid="{325D3710-9B7C-4E02-81BA-BB39BB4C2AFA}"/>
    <cellStyle name="Normal 5 2 2 7 2 4 2" xfId="21968" xr:uid="{DBFBE7D2-561E-4253-A341-6EEB11839DAA}"/>
    <cellStyle name="Normal 5 2 2 7 2 5" xfId="21969" xr:uid="{1C4BFFFE-57EF-4BD5-8EF3-823687663B71}"/>
    <cellStyle name="Normal 5 2 2 7 3" xfId="21970" xr:uid="{8463F1D8-3CCC-49E5-AEDC-67DD93D8A602}"/>
    <cellStyle name="Normal 5 2 2 7 3 2" xfId="21971" xr:uid="{A2C9E4C1-29DC-4C9B-A2D9-DB45B64A7152}"/>
    <cellStyle name="Normal 5 2 2 7 3 2 2" xfId="21972" xr:uid="{B545A04D-B6EC-4956-93CC-52D2188602E8}"/>
    <cellStyle name="Normal 5 2 2 7 3 2 2 2" xfId="21973" xr:uid="{6875B0BD-C83C-4C37-816B-57918A7181E8}"/>
    <cellStyle name="Normal 5 2 2 7 3 2 3" xfId="21974" xr:uid="{7C2FE77F-7494-401F-BDF9-94D07D3DB6E6}"/>
    <cellStyle name="Normal 5 2 2 7 3 3" xfId="21975" xr:uid="{9F1FB7F9-378C-4CED-AFD6-F392F865FB70}"/>
    <cellStyle name="Normal 5 2 2 7 3 3 2" xfId="21976" xr:uid="{39122814-E86F-4A12-8316-6D9935E21A9C}"/>
    <cellStyle name="Normal 5 2 2 7 3 4" xfId="21977" xr:uid="{2379DF34-1825-46B2-8FD1-6999235F15C2}"/>
    <cellStyle name="Normal 5 2 2 7 4" xfId="21978" xr:uid="{80F2A08D-19AC-4C75-9E3A-6CA637D05C57}"/>
    <cellStyle name="Normal 5 2 2 7 5" xfId="21979" xr:uid="{52A6E739-DDEF-4930-824B-AA42197F5DF1}"/>
    <cellStyle name="Normal 5 2 2 7 5 2" xfId="21980" xr:uid="{48E85C99-C538-4B7D-B861-1C8933EED485}"/>
    <cellStyle name="Normal 5 2 2 7 6" xfId="21981" xr:uid="{3AF5B62C-90D3-414F-BB16-F9E23D7B7ABE}"/>
    <cellStyle name="Normal 5 2 2 7 7" xfId="21957" xr:uid="{25DFC900-6FF8-469A-9A7A-BA155AAB5532}"/>
    <cellStyle name="Normal 5 2 2 8" xfId="7637" xr:uid="{00000000-0005-0000-0000-00003B1B0000}"/>
    <cellStyle name="Normal 5 2 2 8 2" xfId="21983" xr:uid="{EBE30555-F523-4DCB-929D-2E92731D83A5}"/>
    <cellStyle name="Normal 5 2 2 8 2 2" xfId="21984" xr:uid="{F91F8043-844F-482B-8EE2-E4CC4053BF50}"/>
    <cellStyle name="Normal 5 2 2 8 2 2 2" xfId="21985" xr:uid="{F8603FDF-0288-40C2-8B53-417193D24675}"/>
    <cellStyle name="Normal 5 2 2 8 2 2 2 2" xfId="21986" xr:uid="{D50F9726-0100-4250-96A5-D14BE4028B64}"/>
    <cellStyle name="Normal 5 2 2 8 2 2 3" xfId="21987" xr:uid="{11AF3235-A2B0-4DD5-A2BC-6B2D76590AF6}"/>
    <cellStyle name="Normal 5 2 2 8 2 3" xfId="21988" xr:uid="{9FBC638F-B743-4206-ADCD-15EE1FB90331}"/>
    <cellStyle name="Normal 5 2 2 8 2 3 2" xfId="21989" xr:uid="{EF9A836E-EF66-40E4-B14D-85732D080279}"/>
    <cellStyle name="Normal 5 2 2 8 2 3 2 2" xfId="21990" xr:uid="{E06BB9DE-4B1A-40DF-9E79-A542D3A114A3}"/>
    <cellStyle name="Normal 5 2 2 8 2 3 3" xfId="21991" xr:uid="{88F6F919-C722-443C-A666-761D56038144}"/>
    <cellStyle name="Normal 5 2 2 8 2 4" xfId="21992" xr:uid="{597C44A7-61E4-4ACC-BFE6-6F246371F7ED}"/>
    <cellStyle name="Normal 5 2 2 8 2 4 2" xfId="21993" xr:uid="{88870482-4074-4334-B193-746AEA6CF4B0}"/>
    <cellStyle name="Normal 5 2 2 8 2 5" xfId="21994" xr:uid="{0A23B844-3D4B-4393-818A-9A25CB5E5C6B}"/>
    <cellStyle name="Normal 5 2 2 8 3" xfId="21995" xr:uid="{77E60609-19E1-4A84-8DB6-9E3568E2D1AE}"/>
    <cellStyle name="Normal 5 2 2 8 3 2" xfId="21996" xr:uid="{143DA818-B2C5-4DD6-8A3E-8F50095B587B}"/>
    <cellStyle name="Normal 5 2 2 8 3 2 2" xfId="21997" xr:uid="{77581082-9BD2-4ADB-8E2C-4299E50C1E32}"/>
    <cellStyle name="Normal 5 2 2 8 3 2 2 2" xfId="21998" xr:uid="{AEF5C69C-06C9-400D-B7A3-5B189A60EFA5}"/>
    <cellStyle name="Normal 5 2 2 8 3 2 3" xfId="21999" xr:uid="{99464E1A-62B2-4A1C-AC16-2F0EC628708A}"/>
    <cellStyle name="Normal 5 2 2 8 3 3" xfId="22000" xr:uid="{20DBF939-B452-4202-A8BA-43319833C2B8}"/>
    <cellStyle name="Normal 5 2 2 8 3 3 2" xfId="22001" xr:uid="{069BEA69-DAF3-4B6C-AA4F-DFF031446B38}"/>
    <cellStyle name="Normal 5 2 2 8 3 4" xfId="22002" xr:uid="{50D3A6BF-8107-4548-8C63-036DB1908B48}"/>
    <cellStyle name="Normal 5 2 2 8 4" xfId="22003" xr:uid="{D4EC91F7-3746-4A83-BC61-5D7ED0423D7A}"/>
    <cellStyle name="Normal 5 2 2 8 5" xfId="22004" xr:uid="{554AC641-47E3-407D-A6F0-0C700941A268}"/>
    <cellStyle name="Normal 5 2 2 8 5 2" xfId="22005" xr:uid="{4C4F71B8-57F6-4A69-8684-FE39DB60CA9B}"/>
    <cellStyle name="Normal 5 2 2 8 6" xfId="22006" xr:uid="{C5F34336-B1CD-4E1D-9967-857689619918}"/>
    <cellStyle name="Normal 5 2 2 8 7" xfId="21982" xr:uid="{E2E7C3D8-AF50-4F73-AD04-07A41036CFF8}"/>
    <cellStyle name="Normal 5 2 2 9" xfId="7638" xr:uid="{00000000-0005-0000-0000-00003C1B0000}"/>
    <cellStyle name="Normal 5 2 2 9 2" xfId="22008" xr:uid="{99BCBE70-909D-4126-802E-5852EB456813}"/>
    <cellStyle name="Normal 5 2 2 9 2 2" xfId="22009" xr:uid="{A70FC8E2-A6B0-46CD-BBA6-4E2631677C63}"/>
    <cellStyle name="Normal 5 2 2 9 2 2 2" xfId="22010" xr:uid="{FEB01A89-5F4F-4E6F-8C71-2B029F870590}"/>
    <cellStyle name="Normal 5 2 2 9 2 2 2 2" xfId="22011" xr:uid="{739EEB74-74ED-496B-A670-4F2842973E24}"/>
    <cellStyle name="Normal 5 2 2 9 2 2 3" xfId="22012" xr:uid="{6BB5EEFA-BA21-46A9-9986-765A4AD2BB2D}"/>
    <cellStyle name="Normal 5 2 2 9 2 3" xfId="22013" xr:uid="{E9974759-6F6B-4C77-A4D6-E29130138D82}"/>
    <cellStyle name="Normal 5 2 2 9 2 3 2" xfId="22014" xr:uid="{C5B43102-A1CC-4945-B909-849425EF6378}"/>
    <cellStyle name="Normal 5 2 2 9 2 3 2 2" xfId="22015" xr:uid="{DE93C918-4C2C-4670-BF87-CF354BFE3F51}"/>
    <cellStyle name="Normal 5 2 2 9 2 3 3" xfId="22016" xr:uid="{55D5D9D7-13E0-4CE3-B0A7-5A7FDC97AD74}"/>
    <cellStyle name="Normal 5 2 2 9 2 4" xfId="22017" xr:uid="{A53724C0-A3C7-4388-A346-58F58F9F5971}"/>
    <cellStyle name="Normal 5 2 2 9 2 4 2" xfId="22018" xr:uid="{1EEBB05C-03DE-4F8F-995A-3408C417EC30}"/>
    <cellStyle name="Normal 5 2 2 9 2 5" xfId="22019" xr:uid="{5AC81558-E0DA-4496-9DC2-7C1B7B6DDFB7}"/>
    <cellStyle name="Normal 5 2 2 9 3" xfId="22020" xr:uid="{93DC5524-7D33-4A54-9C31-9B217A4EC71E}"/>
    <cellStyle name="Normal 5 2 2 9 3 2" xfId="22021" xr:uid="{C8873D65-B110-4829-94DD-AD8CC109CC18}"/>
    <cellStyle name="Normal 5 2 2 9 3 2 2" xfId="22022" xr:uid="{1AC1B6CD-62E3-42E0-BD30-2BD3F96FEDC6}"/>
    <cellStyle name="Normal 5 2 2 9 3 2 2 2" xfId="22023" xr:uid="{BC561A98-E950-4F35-B734-C8CC6D8EFA88}"/>
    <cellStyle name="Normal 5 2 2 9 3 2 3" xfId="22024" xr:uid="{73BBF926-CF67-41BF-A1CA-14B85B901074}"/>
    <cellStyle name="Normal 5 2 2 9 3 3" xfId="22025" xr:uid="{C3828152-1A85-4ED0-9DB6-8A375A3E99EF}"/>
    <cellStyle name="Normal 5 2 2 9 3 3 2" xfId="22026" xr:uid="{8D6D1798-D1B3-4769-BC78-398398BA075C}"/>
    <cellStyle name="Normal 5 2 2 9 3 4" xfId="22027" xr:uid="{6E6FC4E9-7985-4CCF-BA11-05BE15938F21}"/>
    <cellStyle name="Normal 5 2 2 9 4" xfId="22028" xr:uid="{E48720D4-22E0-4FC8-B435-7D651DFC6AAA}"/>
    <cellStyle name="Normal 5 2 2 9 5" xfId="22029" xr:uid="{CF024E96-18C1-4D67-9571-27E55E8E10BE}"/>
    <cellStyle name="Normal 5 2 2 9 5 2" xfId="22030" xr:uid="{C61E5728-FA7F-4587-B10B-65F29E8B4CF8}"/>
    <cellStyle name="Normal 5 2 2 9 6" xfId="22031" xr:uid="{1E7F8505-7EAA-49AD-8C59-7AFE5F01B6C0}"/>
    <cellStyle name="Normal 5 2 2 9 7" xfId="22007" xr:uid="{E438E917-C8ED-434C-9E94-021EF1466DF3}"/>
    <cellStyle name="Normal 5 2 3" xfId="2993" xr:uid="{00000000-0005-0000-0000-00003D1B0000}"/>
    <cellStyle name="Normal 5 2 3 2" xfId="3701" xr:uid="{00000000-0005-0000-0000-00003E1B0000}"/>
    <cellStyle name="Normal 5 2 3 2 2" xfId="22032" xr:uid="{0A3CB0BB-EAD2-4353-A1D9-27AD49753F10}"/>
    <cellStyle name="Normal 5 2 3 3" xfId="5441" xr:uid="{00000000-0005-0000-0000-00003F1B0000}"/>
    <cellStyle name="Normal 5 2 3 3 2" xfId="22033" xr:uid="{54389F81-DD4F-41E8-9E4E-843C5CCD1CE9}"/>
    <cellStyle name="Normal 5 2 3 3 2 2" xfId="22034" xr:uid="{62B0EB07-96EE-4C1E-9824-D23DD821AAC5}"/>
    <cellStyle name="Normal 5 2 3 3 2 2 2" xfId="22035" xr:uid="{2B34FB27-9F25-4747-94EC-E4925318A836}"/>
    <cellStyle name="Normal 5 2 3 3 2 3" xfId="22036" xr:uid="{98F1B053-6400-4BC3-9F71-C02FF4338F2B}"/>
    <cellStyle name="Normal 5 2 3 3 3" xfId="22037" xr:uid="{751C07CD-DE0C-4E73-8FFC-CABA8E705E56}"/>
    <cellStyle name="Normal 5 2 3 3 3 2" xfId="22038" xr:uid="{3100FA1E-7136-4286-BE53-80E92648C184}"/>
    <cellStyle name="Normal 5 2 3 3 3 2 2" xfId="22039" xr:uid="{C978EEEA-8DC8-4651-ACE4-AF4EBC0BE2B6}"/>
    <cellStyle name="Normal 5 2 3 3 3 3" xfId="22040" xr:uid="{52722CE4-02E3-4C43-A972-4A407DF1C492}"/>
    <cellStyle name="Normal 5 2 3 3 4" xfId="22041" xr:uid="{0512D540-3346-4CEE-AA85-17A9D2741AE4}"/>
    <cellStyle name="Normal 5 2 3 3 4 2" xfId="22042" xr:uid="{22E97A8C-136F-49F0-9EE4-59CD8B351BE3}"/>
    <cellStyle name="Normal 5 2 3 3 5" xfId="22043" xr:uid="{1E9B79DC-0ED2-448D-88B4-B342BF437FD8}"/>
    <cellStyle name="Normal 5 2 3 4" xfId="10364" xr:uid="{00000000-0005-0000-0000-0000A81B0000}"/>
    <cellStyle name="Normal 5 2 3 4 2" xfId="22045" xr:uid="{2D08A1EA-E54D-44FA-9D9A-A0C7D9BF9563}"/>
    <cellStyle name="Normal 5 2 3 4 2 2" xfId="22046" xr:uid="{FA2AFCDD-B3EC-40E4-B6C1-664302432000}"/>
    <cellStyle name="Normal 5 2 3 4 2 2 2" xfId="22047" xr:uid="{99B856BF-1678-4A2B-84CC-6DD6AF495720}"/>
    <cellStyle name="Normal 5 2 3 4 2 3" xfId="22048" xr:uid="{9B0DCB0D-8DC2-47B7-8048-D8C1E804A594}"/>
    <cellStyle name="Normal 5 2 3 4 3" xfId="22049" xr:uid="{8751B291-28EE-4F0C-8D69-E7ED21050FD0}"/>
    <cellStyle name="Normal 5 2 3 4 3 2" xfId="22050" xr:uid="{BD1CD8E2-C696-4CC8-9ACE-ED9122C7D098}"/>
    <cellStyle name="Normal 5 2 3 4 4" xfId="22051" xr:uid="{F7FE5682-0DF3-4925-89D0-62341EA96A5C}"/>
    <cellStyle name="Normal 5 2 3 4 5" xfId="22044" xr:uid="{DC025F10-5A75-4B3E-AE3C-2B991CE5B328}"/>
    <cellStyle name="Normal 5 2 3 5" xfId="22052" xr:uid="{2FBF60E3-5EDC-48B7-9142-7ECFB962C1DA}"/>
    <cellStyle name="Normal 5 2 3 5 2" xfId="22053" xr:uid="{4DF2703A-8E0B-4354-824C-E11BC869F390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0 2" xfId="22055" xr:uid="{0F6D9703-B220-461A-91EE-6D76C40D0C2C}"/>
    <cellStyle name="Normal 5 3 10 3" xfId="22054" xr:uid="{E0F5C32A-ECB1-4766-9F32-B26191C06CCE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2 3 2" xfId="22056" xr:uid="{1B47A42D-490D-456F-B1FF-5EEC1A7567B5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3 2" xfId="22058" xr:uid="{39C6FFAC-6A94-4324-AF6E-7CB80FEF3354}"/>
    <cellStyle name="Normal 5 3 3 3 2 2" xfId="22059" xr:uid="{9A19CE36-C074-4760-85EB-69F6ADEF1FA9}"/>
    <cellStyle name="Normal 5 3 3 3 2 2 2" xfId="22060" xr:uid="{4F369D2C-7707-4C11-A3D8-6BBBDC955F80}"/>
    <cellStyle name="Normal 5 3 3 3 2 3" xfId="22061" xr:uid="{E9854F0A-E229-4BB0-87DB-BA2794FEB77F}"/>
    <cellStyle name="Normal 5 3 3 3 3" xfId="22062" xr:uid="{FA71AEE2-D805-48B2-855B-020C74DA1593}"/>
    <cellStyle name="Normal 5 3 3 3 3 2" xfId="22063" xr:uid="{A1966F92-32C6-49D3-8914-7E9EF7ECF107}"/>
    <cellStyle name="Normal 5 3 3 3 3 2 2" xfId="22064" xr:uid="{EDBBA815-96F6-4438-8168-DCF881AE6454}"/>
    <cellStyle name="Normal 5 3 3 3 3 3" xfId="22065" xr:uid="{DE27CF57-2D39-483F-9B70-83C80D97CD1B}"/>
    <cellStyle name="Normal 5 3 3 3 4" xfId="22066" xr:uid="{62E3EB01-5E62-46A8-89B5-C5819C548C68}"/>
    <cellStyle name="Normal 5 3 3 3 4 2" xfId="22067" xr:uid="{4C176F97-39D7-44C1-BCC5-D851C3B31F1A}"/>
    <cellStyle name="Normal 5 3 3 3 5" xfId="22068" xr:uid="{29675A82-6F4A-4111-87F0-B04874A70D27}"/>
    <cellStyle name="Normal 5 3 3 3 6" xfId="22057" xr:uid="{DC0F8884-6A78-4EA1-98DE-BF03F2BDB305}"/>
    <cellStyle name="Normal 5 3 3 4" xfId="10910" xr:uid="{00000000-0005-0000-0000-0000C01B0000}"/>
    <cellStyle name="Normal 5 3 3 4 2" xfId="22070" xr:uid="{C2B28503-63D1-44EF-8823-C49F4BBCFC65}"/>
    <cellStyle name="Normal 5 3 3 4 2 2" xfId="22071" xr:uid="{D48E162E-F0B4-4216-9DB8-42093329A90E}"/>
    <cellStyle name="Normal 5 3 3 4 2 2 2" xfId="22072" xr:uid="{43D22BBE-C36E-4051-9B82-AD02D3256D0F}"/>
    <cellStyle name="Normal 5 3 3 4 2 3" xfId="22073" xr:uid="{35348A9A-9B28-4131-9234-622ACDF06E1E}"/>
    <cellStyle name="Normal 5 3 3 4 3" xfId="22074" xr:uid="{370A72D0-23AD-4AFD-8A4B-61DF559DA6E6}"/>
    <cellStyle name="Normal 5 3 3 4 3 2" xfId="22075" xr:uid="{BD9B18F9-6363-47D0-AE0F-D604DF56D976}"/>
    <cellStyle name="Normal 5 3 3 4 4" xfId="22076" xr:uid="{ED0F8C33-4B1C-4D46-BCF7-1212B3B3B808}"/>
    <cellStyle name="Normal 5 3 3 4 5" xfId="22069" xr:uid="{61C46E55-1CC9-4E1F-AD62-7EFC6A9D85B5}"/>
    <cellStyle name="Normal 5 3 3 5" xfId="22077" xr:uid="{58B4F86D-4355-4BB3-AD96-E9BBE66927AB}"/>
    <cellStyle name="Normal 5 3 3 5 2" xfId="22078" xr:uid="{CEE034CB-0A88-4977-B415-A49F99449880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10" xfId="22079" xr:uid="{E64FFD5E-FAAF-4AE3-B517-19AEAE0B4A73}"/>
    <cellStyle name="Normal 5 5 10 2" xfId="22080" xr:uid="{2E83F183-D4F3-46F6-B610-1B943A0C9821}"/>
    <cellStyle name="Normal 5 5 10 2 2" xfId="22081" xr:uid="{3D4E9A3D-21A7-4375-A52E-DBC5B4AE05B9}"/>
    <cellStyle name="Normal 5 5 10 2 2 2" xfId="22082" xr:uid="{5BEDAEBA-0087-4A69-8852-5E167ABDD46B}"/>
    <cellStyle name="Normal 5 5 10 2 3" xfId="22083" xr:uid="{2FDC2157-21E3-42D1-8464-58F1DD51D87F}"/>
    <cellStyle name="Normal 5 5 10 3" xfId="22084" xr:uid="{8B5D081F-FBCA-48F6-B11D-14BFC78056D8}"/>
    <cellStyle name="Normal 5 5 10 3 2" xfId="22085" xr:uid="{1B7656F2-F1FE-4BD5-AC26-A2044FEC884E}"/>
    <cellStyle name="Normal 5 5 10 3 2 2" xfId="22086" xr:uid="{5BC8B293-E187-4D5F-908D-E9F58C92AE62}"/>
    <cellStyle name="Normal 5 5 10 3 3" xfId="22087" xr:uid="{B215EBF9-7421-49D0-B385-E4E2416E9150}"/>
    <cellStyle name="Normal 5 5 10 4" xfId="22088" xr:uid="{A39689AA-DD88-4633-AA0B-B6C3D7C8AC08}"/>
    <cellStyle name="Normal 5 5 10 4 2" xfId="22089" xr:uid="{18798B64-B10E-4979-AEAA-EBEDC56B523E}"/>
    <cellStyle name="Normal 5 5 10 5" xfId="22090" xr:uid="{34D4749A-32A0-4AE9-AF98-7CE47AD3376C}"/>
    <cellStyle name="Normal 5 5 11" xfId="22091" xr:uid="{E42200B7-1A8E-4556-B3CE-171B052F37D4}"/>
    <cellStyle name="Normal 5 5 11 2" xfId="22092" xr:uid="{ED07F5B4-3BF0-450C-AE7D-A77404E72BA1}"/>
    <cellStyle name="Normal 5 5 11 2 2" xfId="22093" xr:uid="{B3CC99D8-502C-4E96-AA43-7955AB114E98}"/>
    <cellStyle name="Normal 5 5 11 2 2 2" xfId="22094" xr:uid="{FEB01EC4-FA0C-4831-B454-735E20E46A7A}"/>
    <cellStyle name="Normal 5 5 11 2 3" xfId="22095" xr:uid="{7FED01ED-F8FF-44BB-AA27-9BE169BE8F43}"/>
    <cellStyle name="Normal 5 5 11 3" xfId="22096" xr:uid="{ECC6CFF7-2CBA-4FF5-B0C1-739C69C6BF94}"/>
    <cellStyle name="Normal 5 5 11 3 2" xfId="22097" xr:uid="{67820109-9BC8-465D-AC91-CBB215A2B9C4}"/>
    <cellStyle name="Normal 5 5 11 4" xfId="22098" xr:uid="{D67FF9F4-5634-43D4-A996-F1637C838030}"/>
    <cellStyle name="Normal 5 5 12" xfId="22099" xr:uid="{52A8E154-DFC8-408E-8D79-F7273F3851A9}"/>
    <cellStyle name="Normal 5 5 12 2" xfId="22100" xr:uid="{8BB981F7-8D7D-490A-8C78-582FBEDAFEB6}"/>
    <cellStyle name="Normal 5 5 2" xfId="6129" xr:uid="{00000000-0005-0000-0000-0000691B0000}"/>
    <cellStyle name="Normal 5 5 2 2" xfId="7659" xr:uid="{00000000-0005-0000-0000-00006A1B0000}"/>
    <cellStyle name="Normal 5 5 2 2 2" xfId="22101" xr:uid="{BC43A3C5-A667-4C03-9AB3-73479D523642}"/>
    <cellStyle name="Normal 5 5 2 2 2 2" xfId="22102" xr:uid="{2FB34AE1-E7EA-486E-81A1-F3A0879EC0DA}"/>
    <cellStyle name="Normal 5 5 2 2 2 2 2" xfId="22103" xr:uid="{68D3423B-9812-416B-93CA-9A18EDD1EF52}"/>
    <cellStyle name="Normal 5 5 2 2 2 2 2 2" xfId="22104" xr:uid="{393B6B49-B0AC-4B3A-AC0C-FB870869746D}"/>
    <cellStyle name="Normal 5 5 2 2 2 2 3" xfId="22105" xr:uid="{CFE3C46F-D171-4673-BA33-BE0D7694C9D9}"/>
    <cellStyle name="Normal 5 5 2 2 2 3" xfId="22106" xr:uid="{F8D3E6A0-EA7E-49F3-AC63-075E241F23E3}"/>
    <cellStyle name="Normal 5 5 2 2 2 3 2" xfId="22107" xr:uid="{2E98FD8B-58E4-42A0-A7A7-E52800C772FD}"/>
    <cellStyle name="Normal 5 5 2 2 2 3 2 2" xfId="22108" xr:uid="{1026B345-5783-411A-801F-EB4A5963A45E}"/>
    <cellStyle name="Normal 5 5 2 2 2 3 3" xfId="22109" xr:uid="{4A675229-ABAC-4356-B75F-2E25CF85909F}"/>
    <cellStyle name="Normal 5 5 2 2 2 4" xfId="22110" xr:uid="{6A67A42D-31CC-45E2-8066-0B6871CAF66C}"/>
    <cellStyle name="Normal 5 5 2 2 2 4 2" xfId="22111" xr:uid="{00A7467F-91F0-4AF0-97D3-CE4D104BD361}"/>
    <cellStyle name="Normal 5 5 2 2 2 5" xfId="22112" xr:uid="{017E65B5-A357-4A49-B77F-C66AEAD93132}"/>
    <cellStyle name="Normal 5 5 2 2 3" xfId="22113" xr:uid="{BAC18962-9E0F-44B5-9738-84AD5D006B3F}"/>
    <cellStyle name="Normal 5 5 2 2 3 2" xfId="22114" xr:uid="{D130C0E6-0126-4EB3-A79A-B0611A3628C9}"/>
    <cellStyle name="Normal 5 5 2 2 3 2 2" xfId="22115" xr:uid="{38EB5DEA-406D-4330-8500-100F72A592D4}"/>
    <cellStyle name="Normal 5 5 2 2 3 3" xfId="22116" xr:uid="{97C576F8-7AEF-4A62-BA04-72A674082452}"/>
    <cellStyle name="Normal 5 5 2 2 4" xfId="22117" xr:uid="{321290F3-0000-460C-A2ED-5113FAC6271A}"/>
    <cellStyle name="Normal 5 5 2 2 4 2" xfId="22118" xr:uid="{3E126E0E-0779-483C-8303-40D5266B2558}"/>
    <cellStyle name="Normal 5 5 2 2 4 2 2" xfId="22119" xr:uid="{C13CFC87-F3F9-48DB-977D-148DA2B8B5B3}"/>
    <cellStyle name="Normal 5 5 2 2 4 3" xfId="22120" xr:uid="{FD02872C-1FD5-4E08-B4C5-FAF44589E58F}"/>
    <cellStyle name="Normal 5 5 2 2 5" xfId="22121" xr:uid="{42CB81D9-BE90-4050-8F81-ED7CA53E6062}"/>
    <cellStyle name="Normal 5 5 2 2 5 2" xfId="22122" xr:uid="{7A686535-2B80-456A-ADCD-FF65F2842AAF}"/>
    <cellStyle name="Normal 5 5 2 2 6" xfId="22123" xr:uid="{E0BC887C-A38C-45BB-874F-FD863BBD90B0}"/>
    <cellStyle name="Normal 5 5 2 3" xfId="22124" xr:uid="{FDA73D2F-5AD2-4832-B9F9-5E12394C8A44}"/>
    <cellStyle name="Normal 5 5 2 4" xfId="22125" xr:uid="{5EFAC73B-5229-4D80-AB9C-A8DD1A6C3187}"/>
    <cellStyle name="Normal 5 5 2 4 2" xfId="22126" xr:uid="{5AA85889-CBE4-4246-A937-F5AFB50EA53E}"/>
    <cellStyle name="Normal 5 5 2 4 2 2" xfId="22127" xr:uid="{47F2612D-CBA6-40CD-8902-92886A7B322A}"/>
    <cellStyle name="Normal 5 5 2 4 2 2 2" xfId="22128" xr:uid="{0441F3F8-7CAD-4D16-B81B-5FEAA7E3CA93}"/>
    <cellStyle name="Normal 5 5 2 4 2 3" xfId="22129" xr:uid="{48959CC4-E208-4433-9A66-E8C49F743EFA}"/>
    <cellStyle name="Normal 5 5 2 4 3" xfId="22130" xr:uid="{41A39FA9-B811-43AD-B672-CC81F756FE41}"/>
    <cellStyle name="Normal 5 5 2 4 3 2" xfId="22131" xr:uid="{6983E09A-16A0-40D6-A528-EA299AF13510}"/>
    <cellStyle name="Normal 5 5 2 4 3 2 2" xfId="22132" xr:uid="{C9ED3B7A-0D65-453D-971B-D61FB4756905}"/>
    <cellStyle name="Normal 5 5 2 4 3 3" xfId="22133" xr:uid="{C7E38F17-C828-4233-A03B-FA7210AA715B}"/>
    <cellStyle name="Normal 5 5 2 4 4" xfId="22134" xr:uid="{DAB6DA9A-7D59-4483-AD02-5F8684794D1A}"/>
    <cellStyle name="Normal 5 5 2 4 4 2" xfId="22135" xr:uid="{C2BD293E-E6D5-4678-8373-B4BCE3A4D6C3}"/>
    <cellStyle name="Normal 5 5 2 4 5" xfId="22136" xr:uid="{1E001F03-4DE7-404E-B925-241E2F055A65}"/>
    <cellStyle name="Normal 5 5 2 5" xfId="22137" xr:uid="{20A514B5-8552-4232-8AFD-30F9033D35B9}"/>
    <cellStyle name="Normal 5 5 2 5 2" xfId="22138" xr:uid="{CB436B79-F3A5-4D6F-BC78-6EF29E5D0175}"/>
    <cellStyle name="Normal 5 5 2 5 2 2" xfId="22139" xr:uid="{AC044F42-5A46-4D5F-A64B-66E795CDC650}"/>
    <cellStyle name="Normal 5 5 2 5 2 2 2" xfId="22140" xr:uid="{4021F029-429F-4B24-8D6E-4B7160EE72CF}"/>
    <cellStyle name="Normal 5 5 2 5 2 3" xfId="22141" xr:uid="{B436D35B-0B01-4371-BBB2-F23C67F3909A}"/>
    <cellStyle name="Normal 5 5 2 5 3" xfId="22142" xr:uid="{CF3C535B-944D-4245-9829-FC283C7C85BA}"/>
    <cellStyle name="Normal 5 5 2 5 3 2" xfId="22143" xr:uid="{82039066-124E-4DB8-AC50-91C1C2C7C1EE}"/>
    <cellStyle name="Normal 5 5 2 5 4" xfId="22144" xr:uid="{12E64680-8CB3-4B35-B978-DB2DE29B6F51}"/>
    <cellStyle name="Normal 5 5 2 6" xfId="22145" xr:uid="{47706BCD-B33E-496B-BEB3-17B589DDEE60}"/>
    <cellStyle name="Normal 5 5 2 6 2" xfId="22146" xr:uid="{97C0772C-DDA8-4A3D-BF83-8F9D5DEC62D7}"/>
    <cellStyle name="Normal 5 5 3" xfId="7660" xr:uid="{00000000-0005-0000-0000-00006B1B0000}"/>
    <cellStyle name="Normal 5 5 3 2" xfId="22147" xr:uid="{31181DE7-6E86-4C0D-97B0-E9A5D5783A3F}"/>
    <cellStyle name="Normal 5 5 3 3" xfId="22148" xr:uid="{0C9BF256-9EF4-4FC2-ABB6-5AEBF2BFEFED}"/>
    <cellStyle name="Normal 5 5 3 3 2" xfId="22149" xr:uid="{57572BB1-5AFF-459B-86A4-A0ABD4DC010F}"/>
    <cellStyle name="Normal 5 5 3 3 2 2" xfId="22150" xr:uid="{1A0AA309-43EB-4EBF-9DD1-F7FC49268A99}"/>
    <cellStyle name="Normal 5 5 3 3 2 2 2" xfId="22151" xr:uid="{5ED3F02C-68DA-48C3-966E-F83CF4A12E1B}"/>
    <cellStyle name="Normal 5 5 3 3 2 3" xfId="22152" xr:uid="{6E6148F9-62FD-4540-8128-2D9197528F14}"/>
    <cellStyle name="Normal 5 5 3 3 3" xfId="22153" xr:uid="{06811E1B-7ED6-43B8-AE03-3E20D1BC104F}"/>
    <cellStyle name="Normal 5 5 3 3 3 2" xfId="22154" xr:uid="{73F9D89C-AA15-4C71-9066-DE6B21C266C8}"/>
    <cellStyle name="Normal 5 5 3 3 3 2 2" xfId="22155" xr:uid="{136A8136-FEC0-454E-84F1-B5548E2F8041}"/>
    <cellStyle name="Normal 5 5 3 3 3 3" xfId="22156" xr:uid="{76E72423-37AD-46CE-A4AE-F64EF413B69B}"/>
    <cellStyle name="Normal 5 5 3 3 4" xfId="22157" xr:uid="{BCEFA631-1B3C-4794-9F2C-45F3D469CC3C}"/>
    <cellStyle name="Normal 5 5 3 3 4 2" xfId="22158" xr:uid="{7249659B-420D-402F-9DB2-9B82140B511B}"/>
    <cellStyle name="Normal 5 5 3 3 5" xfId="22159" xr:uid="{B67F9E9E-73A5-49CD-A27E-1780D8DA576B}"/>
    <cellStyle name="Normal 5 5 3 4" xfId="22160" xr:uid="{B8AC875B-62BF-459A-81DC-EFF40EFE11EA}"/>
    <cellStyle name="Normal 5 5 3 4 2" xfId="22161" xr:uid="{6F2F9B56-4115-4791-9C77-AB09D655F4F9}"/>
    <cellStyle name="Normal 5 5 3 4 2 2" xfId="22162" xr:uid="{765157B1-BAEF-47E3-B561-E52B72D17F89}"/>
    <cellStyle name="Normal 5 5 3 4 2 2 2" xfId="22163" xr:uid="{D6B6F3B4-E2CC-461B-A010-A82DFF089B62}"/>
    <cellStyle name="Normal 5 5 3 4 2 3" xfId="22164" xr:uid="{5DE11BE4-7CB2-4D3B-B5AE-0D233FA209B0}"/>
    <cellStyle name="Normal 5 5 3 4 3" xfId="22165" xr:uid="{3403F46E-38A2-4A46-B8B0-20280B8CD2DA}"/>
    <cellStyle name="Normal 5 5 3 4 3 2" xfId="22166" xr:uid="{9AA7F0F3-2F03-4DEF-BCCF-1BF7B8B23091}"/>
    <cellStyle name="Normal 5 5 3 4 4" xfId="22167" xr:uid="{2089C767-4A7E-4B7A-996D-0F8EBE0B550A}"/>
    <cellStyle name="Normal 5 5 3 5" xfId="22168" xr:uid="{77E7B84D-AE5F-4468-B611-8ED1D76818EE}"/>
    <cellStyle name="Normal 5 5 3 5 2" xfId="22169" xr:uid="{3E071A53-F8B7-4859-BD4A-1E246B0898CB}"/>
    <cellStyle name="Normal 5 5 4" xfId="7661" xr:uid="{00000000-0005-0000-0000-00006C1B0000}"/>
    <cellStyle name="Normal 5 5 4 2" xfId="22170" xr:uid="{15215AE3-FE44-4536-B877-052BDB5F6999}"/>
    <cellStyle name="Normal 5 5 4 3" xfId="22171" xr:uid="{1FF001B6-03A5-4935-B88B-19592349D109}"/>
    <cellStyle name="Normal 5 5 4 3 2" xfId="22172" xr:uid="{89991E86-C600-41BC-8F86-2620D2E10214}"/>
    <cellStyle name="Normal 5 5 4 3 2 2" xfId="22173" xr:uid="{1384F556-7944-4C96-A1F7-ADFEDE5BA0CC}"/>
    <cellStyle name="Normal 5 5 4 3 2 2 2" xfId="22174" xr:uid="{8B7B32EE-894F-488E-A6AC-AAEC430019FD}"/>
    <cellStyle name="Normal 5 5 4 3 2 3" xfId="22175" xr:uid="{20B26BA6-AE2D-474F-88EB-522BB5044635}"/>
    <cellStyle name="Normal 5 5 4 3 3" xfId="22176" xr:uid="{38633835-C5EA-4EA6-A167-2402BC0B6DAA}"/>
    <cellStyle name="Normal 5 5 4 3 3 2" xfId="22177" xr:uid="{DCF6383A-0205-4A43-A299-6067A44ED61A}"/>
    <cellStyle name="Normal 5 5 4 3 3 2 2" xfId="22178" xr:uid="{EF2B52BB-1FC6-4E7A-B9A8-B05079659034}"/>
    <cellStyle name="Normal 5 5 4 3 3 3" xfId="22179" xr:uid="{E80919F5-2A25-481B-9E8C-65508D0C21F2}"/>
    <cellStyle name="Normal 5 5 4 3 4" xfId="22180" xr:uid="{919AC6F5-5EA2-47CF-874B-58B52494EC53}"/>
    <cellStyle name="Normal 5 5 4 3 4 2" xfId="22181" xr:uid="{2FAF71D6-BF11-45C1-8E35-6B559389FCD5}"/>
    <cellStyle name="Normal 5 5 4 3 5" xfId="22182" xr:uid="{8DAAB866-4804-4CE8-92CB-90CC600596EB}"/>
    <cellStyle name="Normal 5 5 4 4" xfId="22183" xr:uid="{AEE07F94-EBDE-4156-90CA-1C087B4994C3}"/>
    <cellStyle name="Normal 5 5 4 4 2" xfId="22184" xr:uid="{6ABE84B5-0B70-485E-B480-D113F2F6A7AE}"/>
    <cellStyle name="Normal 5 5 4 4 2 2" xfId="22185" xr:uid="{CD404304-259E-474E-834A-31030867787D}"/>
    <cellStyle name="Normal 5 5 4 4 2 2 2" xfId="22186" xr:uid="{D3DC6517-089B-406B-B707-7F2A4032EF08}"/>
    <cellStyle name="Normal 5 5 4 4 2 3" xfId="22187" xr:uid="{E03C8EB2-6310-4972-B5EF-451A516664FD}"/>
    <cellStyle name="Normal 5 5 4 4 3" xfId="22188" xr:uid="{12DDD65A-8EBF-4FCA-8319-3B0D35915EAF}"/>
    <cellStyle name="Normal 5 5 4 4 3 2" xfId="22189" xr:uid="{8D6144B4-5640-4F99-9B26-E9A881891F59}"/>
    <cellStyle name="Normal 5 5 4 4 4" xfId="22190" xr:uid="{93F482F8-B3C0-44B3-A7CE-39E15DC130F8}"/>
    <cellStyle name="Normal 5 5 4 5" xfId="22191" xr:uid="{85962E8E-7D64-4B8D-AE6E-98216C1957C4}"/>
    <cellStyle name="Normal 5 5 4 5 2" xfId="22192" xr:uid="{3F9E4A16-69EE-4875-97C3-841A1280C175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5 9 2" xfId="22193" xr:uid="{0B8793E6-1982-4B2E-8AB2-E3AF51903D22}"/>
    <cellStyle name="Normal 5 5 9 2 2" xfId="22194" xr:uid="{F5997B36-F172-43CA-80E8-67956D19476F}"/>
    <cellStyle name="Normal 5 5 9 2 2 2" xfId="22195" xr:uid="{52B434FB-3DDB-4A40-BFDC-DB44592961B6}"/>
    <cellStyle name="Normal 5 5 9 2 2 2 2" xfId="22196" xr:uid="{CFD28974-DB6D-4A09-A997-249C5F81EBAF}"/>
    <cellStyle name="Normal 5 5 9 2 2 3" xfId="22197" xr:uid="{1EDDFF43-D70D-47A1-A727-6349E6336B51}"/>
    <cellStyle name="Normal 5 5 9 2 3" xfId="22198" xr:uid="{4E928327-F6E4-44F4-9C94-DB474EE4B495}"/>
    <cellStyle name="Normal 5 5 9 2 3 2" xfId="22199" xr:uid="{C0C31C6F-8EE2-417C-A74F-325B6ABB438C}"/>
    <cellStyle name="Normal 5 5 9 2 3 2 2" xfId="22200" xr:uid="{346654D3-3C2C-4F4B-A64D-5B9B136DD9AA}"/>
    <cellStyle name="Normal 5 5 9 2 3 3" xfId="22201" xr:uid="{CB85C05B-6E03-472E-BF61-83DEEBA9E203}"/>
    <cellStyle name="Normal 5 5 9 2 4" xfId="22202" xr:uid="{F79DDF3C-3C13-4422-80BC-F67DD1518ADD}"/>
    <cellStyle name="Normal 5 5 9 2 4 2" xfId="22203" xr:uid="{B2F0507A-0212-48F3-8DF3-414ECCE0E32F}"/>
    <cellStyle name="Normal 5 5 9 2 5" xfId="22204" xr:uid="{FE1AB770-6AC1-4F2B-AFEC-63564B33357B}"/>
    <cellStyle name="Normal 5 5 9 3" xfId="22205" xr:uid="{B91BF101-606A-4D69-B9B2-A11579B30231}"/>
    <cellStyle name="Normal 5 5 9 3 2" xfId="22206" xr:uid="{CADF7F3B-9468-41EA-B2F2-D934D0B43B92}"/>
    <cellStyle name="Normal 5 5 9 3 2 2" xfId="22207" xr:uid="{F306A65B-743A-44E6-919B-D38C65A8457C}"/>
    <cellStyle name="Normal 5 5 9 3 3" xfId="22208" xr:uid="{0AC8142E-5AC2-4C65-BB51-2B4634564716}"/>
    <cellStyle name="Normal 5 5 9 4" xfId="22209" xr:uid="{F5BA6C4A-B3BD-4ECD-9AD6-040D53C371E8}"/>
    <cellStyle name="Normal 5 5 9 4 2" xfId="22210" xr:uid="{039B597F-95EC-4B65-8078-160B002BF99E}"/>
    <cellStyle name="Normal 5 5 9 4 2 2" xfId="22211" xr:uid="{7E0482F8-D7E1-402E-AEFF-94E11F2F03B0}"/>
    <cellStyle name="Normal 5 5 9 4 3" xfId="22212" xr:uid="{65B126D2-5E64-4558-85E3-46318575599D}"/>
    <cellStyle name="Normal 5 5 9 5" xfId="22213" xr:uid="{23B7BFE3-1338-42DE-AA4F-B8A39F70FAB6}"/>
    <cellStyle name="Normal 5 5 9 5 2" xfId="22214" xr:uid="{7A86315E-9C2D-4583-89A3-6CCCB19771D3}"/>
    <cellStyle name="Normal 5 5 9 6" xfId="22215" xr:uid="{798E3055-2398-468C-A548-CC379AA69A20}"/>
    <cellStyle name="Normal 5 6" xfId="5444" xr:uid="{00000000-0005-0000-0000-0000721B0000}"/>
    <cellStyle name="Normal 5 6 2" xfId="7666" xr:uid="{00000000-0005-0000-0000-0000731B0000}"/>
    <cellStyle name="Normal 5 6 3" xfId="22216" xr:uid="{56BC5E1F-FA9A-418B-AD0C-8485600A9452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56" xfId="22217" xr:uid="{E7C75101-F30A-4CF0-942D-124B28C4D74F}"/>
    <cellStyle name="Normal 57" xfId="22218" xr:uid="{34ACA011-C073-4EB7-BF90-6AE6A11FC3F0}"/>
    <cellStyle name="Normal 58" xfId="22219" xr:uid="{0503E332-BDAF-4BFF-B976-7D7D16B67661}"/>
    <cellStyle name="Normal 59" xfId="22220" xr:uid="{949D90BB-E2D5-4EE4-9FB5-0B93B6DA47B9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0 3 2" xfId="22221" xr:uid="{40E2FDD1-1E1E-4210-9506-BB9A3D198CF9}"/>
    <cellStyle name="Normal 6 11" xfId="7670" xr:uid="{00000000-0005-0000-0000-00007C1B0000}"/>
    <cellStyle name="Normal 6 12" xfId="7671" xr:uid="{00000000-0005-0000-0000-00007D1B0000}"/>
    <cellStyle name="Normal 6 12 2" xfId="22222" xr:uid="{92E73CCA-59A8-4742-8AB5-2B4C631DBBA7}"/>
    <cellStyle name="Normal 6 12 3" xfId="22223" xr:uid="{C67F8B08-BBEC-4C27-A8FB-ED615AF5DF13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14 2" xfId="22224" xr:uid="{2D2F572C-F305-49A4-ABE1-172389B745B3}"/>
    <cellStyle name="Normal 6 2 2" xfId="4656" xr:uid="{00000000-0005-0000-0000-0000881B0000}"/>
    <cellStyle name="Normal 6 2 2 10" xfId="7672" xr:uid="{00000000-0005-0000-0000-0000891B0000}"/>
    <cellStyle name="Normal 6 2 2 10 2" xfId="22226" xr:uid="{2CF5FF06-F2C4-4C85-B290-8BFCF3B0D5AC}"/>
    <cellStyle name="Normal 6 2 2 10 2 2" xfId="22227" xr:uid="{531E8B13-582A-4ECA-B981-2B6EE44063C4}"/>
    <cellStyle name="Normal 6 2 2 10 2 2 2" xfId="22228" xr:uid="{CCB481D4-2896-4C6D-9641-2F9EBC1A57FF}"/>
    <cellStyle name="Normal 6 2 2 10 2 2 2 2" xfId="22229" xr:uid="{0F86E86A-96E9-4DE1-A729-479E7F7AEA52}"/>
    <cellStyle name="Normal 6 2 2 10 2 2 3" xfId="22230" xr:uid="{C8717319-5977-43A1-A1E1-783FCB4E3EF1}"/>
    <cellStyle name="Normal 6 2 2 10 2 3" xfId="22231" xr:uid="{430CA2D3-95EB-4061-B48D-6525E5F21EED}"/>
    <cellStyle name="Normal 6 2 2 10 2 3 2" xfId="22232" xr:uid="{C02D9FA5-6A3F-4C0A-BCA8-9D60543A98C2}"/>
    <cellStyle name="Normal 6 2 2 10 2 3 2 2" xfId="22233" xr:uid="{6B3C28FC-EECF-4CD3-AE6A-69599CBAEE42}"/>
    <cellStyle name="Normal 6 2 2 10 2 3 3" xfId="22234" xr:uid="{F24E86C6-D37C-48DD-84D2-9728689594C2}"/>
    <cellStyle name="Normal 6 2 2 10 2 4" xfId="22235" xr:uid="{1C76A110-5E99-484A-96FB-CE8BDE7CAADD}"/>
    <cellStyle name="Normal 6 2 2 10 2 4 2" xfId="22236" xr:uid="{B706020F-9D73-4BD3-AC2D-AE7ED293FA8C}"/>
    <cellStyle name="Normal 6 2 2 10 2 5" xfId="22237" xr:uid="{F89937B7-B63F-4F3C-9A99-E0363577EE2F}"/>
    <cellStyle name="Normal 6 2 2 10 3" xfId="22238" xr:uid="{F9900B78-5DBB-4156-81A2-0497C7EDF1C1}"/>
    <cellStyle name="Normal 6 2 2 10 3 2" xfId="22239" xr:uid="{342D5340-A70D-44D5-80FA-708788DD977B}"/>
    <cellStyle name="Normal 6 2 2 10 3 2 2" xfId="22240" xr:uid="{B139B9CE-36FF-41A3-9BFE-B3102385AF4E}"/>
    <cellStyle name="Normal 6 2 2 10 3 2 2 2" xfId="22241" xr:uid="{933F66D1-96AB-4529-A9E5-AEC845517395}"/>
    <cellStyle name="Normal 6 2 2 10 3 2 3" xfId="22242" xr:uid="{4EEB30FB-AF60-44E7-A157-2C868436D901}"/>
    <cellStyle name="Normal 6 2 2 10 3 3" xfId="22243" xr:uid="{8E124B5D-0978-488E-8792-E7BE06295033}"/>
    <cellStyle name="Normal 6 2 2 10 3 3 2" xfId="22244" xr:uid="{9DBC5630-468B-4568-A84F-173FB6E85267}"/>
    <cellStyle name="Normal 6 2 2 10 3 4" xfId="22245" xr:uid="{DF7D9F6A-6EC7-4A81-B754-72A52F6B104E}"/>
    <cellStyle name="Normal 6 2 2 10 4" xfId="22246" xr:uid="{15E2F32A-1A6F-41CF-A34F-C4BB22414AC9}"/>
    <cellStyle name="Normal 6 2 2 10 5" xfId="22247" xr:uid="{82881321-3383-4BA4-B7E5-2EA2FF9C2644}"/>
    <cellStyle name="Normal 6 2 2 10 5 2" xfId="22248" xr:uid="{817C7F5E-4886-48AC-BA93-1D5FBA308AB5}"/>
    <cellStyle name="Normal 6 2 2 10 6" xfId="22249" xr:uid="{FD4CD49E-2341-4BD4-841C-8FCD9C88EF72}"/>
    <cellStyle name="Normal 6 2 2 10 7" xfId="22225" xr:uid="{4D9CD520-CB80-44EF-AD4A-E577D5FDEA92}"/>
    <cellStyle name="Normal 6 2 2 11" xfId="7673" xr:uid="{00000000-0005-0000-0000-00008A1B0000}"/>
    <cellStyle name="Normal 6 2 2 11 2" xfId="22251" xr:uid="{F224D45F-E901-41B7-9DAF-A1F95E27245C}"/>
    <cellStyle name="Normal 6 2 2 11 2 2" xfId="22252" xr:uid="{DCEE3CC4-92DB-4403-9312-F5ED5BD5398A}"/>
    <cellStyle name="Normal 6 2 2 11 2 2 2" xfId="22253" xr:uid="{9FC93BD2-0E4C-4BC0-820A-28111A429515}"/>
    <cellStyle name="Normal 6 2 2 11 2 2 2 2" xfId="22254" xr:uid="{5979E005-A6AC-44F0-868C-E11D0DCD04FD}"/>
    <cellStyle name="Normal 6 2 2 11 2 2 3" xfId="22255" xr:uid="{E2CB02C8-2C71-41B1-87F9-0804C69CBF13}"/>
    <cellStyle name="Normal 6 2 2 11 2 3" xfId="22256" xr:uid="{DB014A41-EA46-40D6-B5D9-1A7FA05D251B}"/>
    <cellStyle name="Normal 6 2 2 11 2 3 2" xfId="22257" xr:uid="{F28ABFF8-CB2C-4064-A527-753AF128A3BD}"/>
    <cellStyle name="Normal 6 2 2 11 2 3 2 2" xfId="22258" xr:uid="{41D5F71F-A07D-4418-9805-B6EDBA81773B}"/>
    <cellStyle name="Normal 6 2 2 11 2 3 3" xfId="22259" xr:uid="{FD18BC32-13FF-48C1-8B58-06A21DFFB201}"/>
    <cellStyle name="Normal 6 2 2 11 2 4" xfId="22260" xr:uid="{F037D053-AD99-4DC6-874D-2797746ED61F}"/>
    <cellStyle name="Normal 6 2 2 11 2 4 2" xfId="22261" xr:uid="{62993A0C-9EE1-4C44-8089-1A1C26229C6B}"/>
    <cellStyle name="Normal 6 2 2 11 2 5" xfId="22262" xr:uid="{BD41BD67-B53E-40CA-BE65-22CB73C3B445}"/>
    <cellStyle name="Normal 6 2 2 11 3" xfId="22263" xr:uid="{A6418682-F21F-405F-9464-48F5A01FE558}"/>
    <cellStyle name="Normal 6 2 2 11 3 2" xfId="22264" xr:uid="{9E8E5364-5568-4ED8-85E9-F3553FB811D9}"/>
    <cellStyle name="Normal 6 2 2 11 3 2 2" xfId="22265" xr:uid="{DAD78585-991A-44F2-9F60-BDDA2849DD49}"/>
    <cellStyle name="Normal 6 2 2 11 3 2 2 2" xfId="22266" xr:uid="{E79476DD-4479-43B0-86A0-F240CE07846E}"/>
    <cellStyle name="Normal 6 2 2 11 3 2 3" xfId="22267" xr:uid="{59F021C5-2FAC-423C-A5EE-CF26799AA296}"/>
    <cellStyle name="Normal 6 2 2 11 3 3" xfId="22268" xr:uid="{5C04F3F1-155F-48E2-B66A-2EF009F1CDE5}"/>
    <cellStyle name="Normal 6 2 2 11 3 3 2" xfId="22269" xr:uid="{2E2D4DA7-C94B-4C60-919A-5C68C585D681}"/>
    <cellStyle name="Normal 6 2 2 11 3 4" xfId="22270" xr:uid="{24DAC7C4-FEC6-4FB3-802C-5A37D43B6A82}"/>
    <cellStyle name="Normal 6 2 2 11 4" xfId="22271" xr:uid="{1647C1B1-929C-409C-B676-E46DC3936AA0}"/>
    <cellStyle name="Normal 6 2 2 11 5" xfId="22272" xr:uid="{EB4A92E9-3ABA-40BD-99D2-203C0AA05FFE}"/>
    <cellStyle name="Normal 6 2 2 11 5 2" xfId="22273" xr:uid="{FBF4B4EC-29A8-45A8-9EAC-ABF2845593EB}"/>
    <cellStyle name="Normal 6 2 2 11 6" xfId="22274" xr:uid="{19E5AAD9-04B2-4B2C-AF9E-FE6339AC26A5}"/>
    <cellStyle name="Normal 6 2 2 11 7" xfId="22250" xr:uid="{D73FB613-08CA-4BB9-B60C-87E90E23F2AC}"/>
    <cellStyle name="Normal 6 2 2 12" xfId="7674" xr:uid="{00000000-0005-0000-0000-00008B1B0000}"/>
    <cellStyle name="Normal 6 2 2 12 2" xfId="22276" xr:uid="{71B5D5E5-5824-47F3-AD55-A2E806AE314A}"/>
    <cellStyle name="Normal 6 2 2 12 2 2" xfId="22277" xr:uid="{A84E9B3C-BFE4-440C-BEA6-398C9B76C55C}"/>
    <cellStyle name="Normal 6 2 2 12 2 2 2" xfId="22278" xr:uid="{41013CD4-B12F-432A-A54B-9E277493B6A7}"/>
    <cellStyle name="Normal 6 2 2 12 2 2 2 2" xfId="22279" xr:uid="{50C7A6E7-BB0D-44BD-915B-3E0FBCB83470}"/>
    <cellStyle name="Normal 6 2 2 12 2 2 3" xfId="22280" xr:uid="{6484BA24-B5F2-4164-8F07-BA6A614B98AE}"/>
    <cellStyle name="Normal 6 2 2 12 2 3" xfId="22281" xr:uid="{862A9AEE-FE21-4389-91D0-399FEBFBC814}"/>
    <cellStyle name="Normal 6 2 2 12 2 3 2" xfId="22282" xr:uid="{588A6A27-488E-4DE4-B307-7A91FE92034F}"/>
    <cellStyle name="Normal 6 2 2 12 2 3 2 2" xfId="22283" xr:uid="{EDD08DD1-2161-4E74-8533-E16C4B9BF6C5}"/>
    <cellStyle name="Normal 6 2 2 12 2 3 3" xfId="22284" xr:uid="{72ABD868-E716-4B36-8823-EF652C3E77F7}"/>
    <cellStyle name="Normal 6 2 2 12 2 4" xfId="22285" xr:uid="{7FCE39B0-2CBF-4760-A56B-156EAF07A237}"/>
    <cellStyle name="Normal 6 2 2 12 2 4 2" xfId="22286" xr:uid="{E412DCB3-FA2D-44AD-AF44-DA75F87B8B64}"/>
    <cellStyle name="Normal 6 2 2 12 2 5" xfId="22287" xr:uid="{35CDAA95-D10A-4162-A672-4B1CB7EF7EA2}"/>
    <cellStyle name="Normal 6 2 2 12 3" xfId="22288" xr:uid="{52B1461B-4810-411E-BA40-36A14D4DF0F3}"/>
    <cellStyle name="Normal 6 2 2 12 3 2" xfId="22289" xr:uid="{64274882-CD87-421B-A313-D3EF4192AE7A}"/>
    <cellStyle name="Normal 6 2 2 12 3 2 2" xfId="22290" xr:uid="{8D242E2E-8992-4CA5-B3AA-0F0703389922}"/>
    <cellStyle name="Normal 6 2 2 12 3 2 2 2" xfId="22291" xr:uid="{066393E5-9E6A-4B6E-9DE3-DAA9D4F6FF4A}"/>
    <cellStyle name="Normal 6 2 2 12 3 2 3" xfId="22292" xr:uid="{40E31459-123C-4789-8B7B-6E2F4B2F60D2}"/>
    <cellStyle name="Normal 6 2 2 12 3 3" xfId="22293" xr:uid="{0AB319FB-EAF4-411F-AAD9-4F614B4EEDAF}"/>
    <cellStyle name="Normal 6 2 2 12 3 3 2" xfId="22294" xr:uid="{8E755A21-2111-440E-9AEA-BCE05AF22667}"/>
    <cellStyle name="Normal 6 2 2 12 3 4" xfId="22295" xr:uid="{DF61452A-5559-405E-8F7F-8139E62763B5}"/>
    <cellStyle name="Normal 6 2 2 12 4" xfId="22296" xr:uid="{5B8A935C-0127-44B1-AFCA-65137EFF4929}"/>
    <cellStyle name="Normal 6 2 2 12 5" xfId="22297" xr:uid="{2810ECAD-E658-48E4-A177-ECEDAAC30694}"/>
    <cellStyle name="Normal 6 2 2 12 5 2" xfId="22298" xr:uid="{C62D801B-9691-40A6-9D8F-B5726F213704}"/>
    <cellStyle name="Normal 6 2 2 12 6" xfId="22299" xr:uid="{E073437B-0E3E-430E-8DD9-70DF114CDECA}"/>
    <cellStyle name="Normal 6 2 2 12 7" xfId="22275" xr:uid="{6CB7D4A6-AC75-4944-997B-E7BEE4A966CC}"/>
    <cellStyle name="Normal 6 2 2 13" xfId="7675" xr:uid="{00000000-0005-0000-0000-00008C1B0000}"/>
    <cellStyle name="Normal 6 2 2 13 2" xfId="22301" xr:uid="{3ADD362E-096F-4533-BDAD-14237E4F6C3E}"/>
    <cellStyle name="Normal 6 2 2 13 2 2" xfId="22302" xr:uid="{378DE136-A121-4C69-8EAD-51AE2629A563}"/>
    <cellStyle name="Normal 6 2 2 13 2 2 2" xfId="22303" xr:uid="{5612736F-4B20-48C3-8D7C-1776B6106DAC}"/>
    <cellStyle name="Normal 6 2 2 13 2 2 2 2" xfId="22304" xr:uid="{4BC61E39-D5DE-4C5C-A461-C756B0241723}"/>
    <cellStyle name="Normal 6 2 2 13 2 2 3" xfId="22305" xr:uid="{20C0D4EB-5061-437F-A985-8BC5709ECCFE}"/>
    <cellStyle name="Normal 6 2 2 13 2 3" xfId="22306" xr:uid="{CDB898E4-BF51-43AA-9E94-FDEFA109738E}"/>
    <cellStyle name="Normal 6 2 2 13 2 3 2" xfId="22307" xr:uid="{73B07C81-3D87-463E-BE91-44BEF622B71D}"/>
    <cellStyle name="Normal 6 2 2 13 2 3 2 2" xfId="22308" xr:uid="{3FB736EF-DAAD-4290-BA17-3CA5DD6FA267}"/>
    <cellStyle name="Normal 6 2 2 13 2 3 3" xfId="22309" xr:uid="{34A68CE9-2C2A-4C0D-9082-3749DDBB8477}"/>
    <cellStyle name="Normal 6 2 2 13 2 4" xfId="22310" xr:uid="{B42B599D-CE60-45EE-9A35-9EACBE8B9647}"/>
    <cellStyle name="Normal 6 2 2 13 2 4 2" xfId="22311" xr:uid="{B7C95675-180A-45A0-B4EA-D8B4B7863686}"/>
    <cellStyle name="Normal 6 2 2 13 2 5" xfId="22312" xr:uid="{CF088BD8-755F-4338-BE49-DB4BB17B2569}"/>
    <cellStyle name="Normal 6 2 2 13 3" xfId="22313" xr:uid="{8AFDCBDC-C15E-406B-9D47-1F1B78C2AEFB}"/>
    <cellStyle name="Normal 6 2 2 13 3 2" xfId="22314" xr:uid="{612C7ECA-BE39-42D3-8FF0-F3B464FE0C53}"/>
    <cellStyle name="Normal 6 2 2 13 3 2 2" xfId="22315" xr:uid="{14ADD742-B902-445A-A8E6-11875C2C12AD}"/>
    <cellStyle name="Normal 6 2 2 13 3 2 2 2" xfId="22316" xr:uid="{51356F69-D331-4088-9E91-7297BD6D1249}"/>
    <cellStyle name="Normal 6 2 2 13 3 2 3" xfId="22317" xr:uid="{93F888BB-E665-43E1-A6E5-E510A5364B4B}"/>
    <cellStyle name="Normal 6 2 2 13 3 3" xfId="22318" xr:uid="{41F22664-BE6F-4E87-BDB7-0008B3D6B3CA}"/>
    <cellStyle name="Normal 6 2 2 13 3 3 2" xfId="22319" xr:uid="{1E008ED6-459D-4C73-8869-9523584085DC}"/>
    <cellStyle name="Normal 6 2 2 13 3 4" xfId="22320" xr:uid="{D3B7C092-F5AC-4208-B2AD-EC12AAD2081D}"/>
    <cellStyle name="Normal 6 2 2 13 4" xfId="22321" xr:uid="{CD91F32D-883B-4716-955C-2BBCA79A51C7}"/>
    <cellStyle name="Normal 6 2 2 13 5" xfId="22322" xr:uid="{953D72D5-5108-418A-BD1D-C0726266C591}"/>
    <cellStyle name="Normal 6 2 2 13 5 2" xfId="22323" xr:uid="{76C92454-8F44-4AE6-B97B-437C2895249C}"/>
    <cellStyle name="Normal 6 2 2 13 6" xfId="22324" xr:uid="{300CD6D8-BE08-4BC7-B434-F5C956150816}"/>
    <cellStyle name="Normal 6 2 2 13 7" xfId="22300" xr:uid="{CBD01A8B-4168-4DDD-9E11-8D1A94D1C0D5}"/>
    <cellStyle name="Normal 6 2 2 2" xfId="7676" xr:uid="{00000000-0005-0000-0000-00008D1B0000}"/>
    <cellStyle name="Normal 6 2 2 2 2" xfId="22326" xr:uid="{F083D39A-96E8-4BEC-ACAE-D8948D58AD94}"/>
    <cellStyle name="Normal 6 2 2 2 2 2" xfId="22327" xr:uid="{47FDC718-EC8A-4E11-9D1A-D2AD0D4C65E2}"/>
    <cellStyle name="Normal 6 2 2 2 2 2 2" xfId="22328" xr:uid="{A745CFE2-45FF-4072-BFC0-F07451E4C979}"/>
    <cellStyle name="Normal 6 2 2 2 2 2 2 2" xfId="22329" xr:uid="{CB2B7E98-4819-4801-9236-585D64338D20}"/>
    <cellStyle name="Normal 6 2 2 2 2 2 3" xfId="22330" xr:uid="{81D4946F-CFD3-4F89-8845-121A48F698FC}"/>
    <cellStyle name="Normal 6 2 2 2 2 3" xfId="22331" xr:uid="{F1222B56-74D0-435F-89B5-6D7EDF0CA002}"/>
    <cellStyle name="Normal 6 2 2 2 2 3 2" xfId="22332" xr:uid="{A8F530EE-06AD-47EE-8064-24BD1B29B09B}"/>
    <cellStyle name="Normal 6 2 2 2 2 3 2 2" xfId="22333" xr:uid="{A10B41A6-F6A8-41AB-A43A-85AAAB4961DE}"/>
    <cellStyle name="Normal 6 2 2 2 2 3 3" xfId="22334" xr:uid="{135FD2ED-E88E-475F-8619-66671149BAAB}"/>
    <cellStyle name="Normal 6 2 2 2 2 4" xfId="22335" xr:uid="{6E7D912C-AC1D-4D7B-A11D-CAD73F458641}"/>
    <cellStyle name="Normal 6 2 2 2 2 4 2" xfId="22336" xr:uid="{F223FB48-23E5-44AA-9140-23F93FC9CDAE}"/>
    <cellStyle name="Normal 6 2 2 2 2 5" xfId="22337" xr:uid="{5FE2C8E3-CDE6-44D5-8B62-CAECFD5490E8}"/>
    <cellStyle name="Normal 6 2 2 2 3" xfId="22338" xr:uid="{29C1286E-D875-47F3-B1B9-3B4096B7E197}"/>
    <cellStyle name="Normal 6 2 2 2 3 2" xfId="22339" xr:uid="{C2C3FAEF-DA75-496C-9523-A05F735D0F6D}"/>
    <cellStyle name="Normal 6 2 2 2 3 2 2" xfId="22340" xr:uid="{2C983FDA-460A-4222-80E0-DCAEAE02FB58}"/>
    <cellStyle name="Normal 6 2 2 2 3 2 2 2" xfId="22341" xr:uid="{583901A7-7C61-4D65-A022-90EB3D26B7E2}"/>
    <cellStyle name="Normal 6 2 2 2 3 2 3" xfId="22342" xr:uid="{447AA148-A6C2-4160-AE65-3DAA37A5F580}"/>
    <cellStyle name="Normal 6 2 2 2 3 3" xfId="22343" xr:uid="{5EADFC24-6777-4F68-9803-AD446005E1BB}"/>
    <cellStyle name="Normal 6 2 2 2 3 3 2" xfId="22344" xr:uid="{1D1C977F-47B4-418D-B304-821658261D14}"/>
    <cellStyle name="Normal 6 2 2 2 3 4" xfId="22345" xr:uid="{CAAFAE14-9052-4E7A-A6BD-E993D6621FD1}"/>
    <cellStyle name="Normal 6 2 2 2 4" xfId="22346" xr:uid="{C7E361A8-3907-45FD-B333-B04F03A307FC}"/>
    <cellStyle name="Normal 6 2 2 2 5" xfId="22347" xr:uid="{10E44F39-B5CF-438B-AEBF-371690D0211A}"/>
    <cellStyle name="Normal 6 2 2 2 5 2" xfId="22348" xr:uid="{0A22C27A-411B-46E5-99DB-6CCAA732B711}"/>
    <cellStyle name="Normal 6 2 2 2 6" xfId="22349" xr:uid="{9BE25C86-B14A-4B5F-8EF5-B1CC146929B8}"/>
    <cellStyle name="Normal 6 2 2 2 7" xfId="22325" xr:uid="{B57DBAFA-8246-46EF-8424-50F05DCADEC4}"/>
    <cellStyle name="Normal 6 2 2 3" xfId="7677" xr:uid="{00000000-0005-0000-0000-00008E1B0000}"/>
    <cellStyle name="Normal 6 2 2 3 2" xfId="22351" xr:uid="{9956F946-9B89-493A-BD9B-3C3A4CB50D9E}"/>
    <cellStyle name="Normal 6 2 2 3 2 2" xfId="22352" xr:uid="{3682F5ED-B47E-4E7E-951B-516256993D68}"/>
    <cellStyle name="Normal 6 2 2 3 2 2 2" xfId="22353" xr:uid="{25D39167-4DB6-4C4A-A882-B0DA2752C439}"/>
    <cellStyle name="Normal 6 2 2 3 2 2 2 2" xfId="22354" xr:uid="{CAD4500E-E789-4CDA-A98A-1F0DFC136B48}"/>
    <cellStyle name="Normal 6 2 2 3 2 2 3" xfId="22355" xr:uid="{68E87512-128C-43CF-92A3-2ADAE36BB2FF}"/>
    <cellStyle name="Normal 6 2 2 3 2 3" xfId="22356" xr:uid="{7D35FA13-A5AB-49EA-A436-B24757B739FF}"/>
    <cellStyle name="Normal 6 2 2 3 2 3 2" xfId="22357" xr:uid="{D48D9591-5D15-43C5-B935-0761E47CEF12}"/>
    <cellStyle name="Normal 6 2 2 3 2 3 2 2" xfId="22358" xr:uid="{F925B346-2AC4-4701-9C55-F7681AA40954}"/>
    <cellStyle name="Normal 6 2 2 3 2 3 3" xfId="22359" xr:uid="{29AB853C-786E-4E93-8FF4-A9E6F6A57C5E}"/>
    <cellStyle name="Normal 6 2 2 3 2 4" xfId="22360" xr:uid="{B3871225-F5C5-43C3-91A6-5CCC1A5CB933}"/>
    <cellStyle name="Normal 6 2 2 3 2 4 2" xfId="22361" xr:uid="{D8C82270-ACE6-4196-9BF7-D0F4F2BB1BC1}"/>
    <cellStyle name="Normal 6 2 2 3 2 5" xfId="22362" xr:uid="{ED5C1A13-B360-4401-8268-7661276FEABA}"/>
    <cellStyle name="Normal 6 2 2 3 3" xfId="22363" xr:uid="{8BFFA04D-E42D-4C5C-AB6D-B91DDD4E293E}"/>
    <cellStyle name="Normal 6 2 2 3 3 2" xfId="22364" xr:uid="{3F20094E-83BB-4AA9-BB53-E62438886478}"/>
    <cellStyle name="Normal 6 2 2 3 3 2 2" xfId="22365" xr:uid="{F41D9133-C39F-4074-9241-1641EB2D8BAF}"/>
    <cellStyle name="Normal 6 2 2 3 3 2 2 2" xfId="22366" xr:uid="{186C7C96-0136-4A12-86F9-1F4A5DDD17F3}"/>
    <cellStyle name="Normal 6 2 2 3 3 2 3" xfId="22367" xr:uid="{C98BB848-8DD8-4E04-8502-469CE6623511}"/>
    <cellStyle name="Normal 6 2 2 3 3 3" xfId="22368" xr:uid="{14575123-A4D0-45DF-95C9-917218CBB79D}"/>
    <cellStyle name="Normal 6 2 2 3 3 3 2" xfId="22369" xr:uid="{0C56E27E-FB76-45C7-A325-5095FAC4C734}"/>
    <cellStyle name="Normal 6 2 2 3 3 4" xfId="22370" xr:uid="{5A5DAC7A-28DC-412E-AA11-6F7A3194CE6D}"/>
    <cellStyle name="Normal 6 2 2 3 4" xfId="22371" xr:uid="{B5788392-DAE2-4ADD-B711-5FA193336DAF}"/>
    <cellStyle name="Normal 6 2 2 3 5" xfId="22372" xr:uid="{E5FA8E4E-133A-4CE3-9A83-6A18D00ABC2E}"/>
    <cellStyle name="Normal 6 2 2 3 5 2" xfId="22373" xr:uid="{808E7A3A-F4AA-49AD-A217-97E26683CC0D}"/>
    <cellStyle name="Normal 6 2 2 3 6" xfId="22374" xr:uid="{B5A6A7D7-EB4C-49B0-A2FC-359849F19AD4}"/>
    <cellStyle name="Normal 6 2 2 3 7" xfId="22350" xr:uid="{539FAA6A-DD46-4060-8829-C63DE7F9784C}"/>
    <cellStyle name="Normal 6 2 2 4" xfId="7678" xr:uid="{00000000-0005-0000-0000-00008F1B0000}"/>
    <cellStyle name="Normal 6 2 2 4 2" xfId="22376" xr:uid="{5C0EAF6C-ACF2-49A0-B6C0-77A79AC4E12D}"/>
    <cellStyle name="Normal 6 2 2 4 2 2" xfId="22377" xr:uid="{38E5BBFB-E9BB-4356-94CF-81A2FC1809CE}"/>
    <cellStyle name="Normal 6 2 2 4 2 2 2" xfId="22378" xr:uid="{284532B7-1E7B-4C23-A137-568E89BF6446}"/>
    <cellStyle name="Normal 6 2 2 4 2 2 2 2" xfId="22379" xr:uid="{ADDCFEE6-9570-4FB3-83C0-1F0EBE424F56}"/>
    <cellStyle name="Normal 6 2 2 4 2 2 3" xfId="22380" xr:uid="{EAA6C503-6166-49F0-8577-FA32668190E5}"/>
    <cellStyle name="Normal 6 2 2 4 2 3" xfId="22381" xr:uid="{79EBD0B4-699A-42ED-A64D-E413EC65DF1D}"/>
    <cellStyle name="Normal 6 2 2 4 2 3 2" xfId="22382" xr:uid="{85FC9004-D238-432B-B647-9DA4EE53B6BD}"/>
    <cellStyle name="Normal 6 2 2 4 2 3 2 2" xfId="22383" xr:uid="{F8CEFC2E-E62D-43E7-98F6-CD30B3052D55}"/>
    <cellStyle name="Normal 6 2 2 4 2 3 3" xfId="22384" xr:uid="{94A2B625-B419-47C6-BE97-419D0451B44C}"/>
    <cellStyle name="Normal 6 2 2 4 2 4" xfId="22385" xr:uid="{38D536E2-F8C1-4634-A89E-03AEB3BAD75D}"/>
    <cellStyle name="Normal 6 2 2 4 2 4 2" xfId="22386" xr:uid="{9ACA0CBE-6077-42F3-B10E-346BB092FCBB}"/>
    <cellStyle name="Normal 6 2 2 4 2 5" xfId="22387" xr:uid="{0039DDE5-4148-4108-80FB-387C8EB9770D}"/>
    <cellStyle name="Normal 6 2 2 4 3" xfId="22388" xr:uid="{D343993E-7C56-4C4D-8ADA-4F12B30F90B9}"/>
    <cellStyle name="Normal 6 2 2 4 3 2" xfId="22389" xr:uid="{7CCC8E29-D3FD-4392-8175-656D0A170BF5}"/>
    <cellStyle name="Normal 6 2 2 4 3 2 2" xfId="22390" xr:uid="{17CABB60-829B-423E-ABA8-A27FF99D2843}"/>
    <cellStyle name="Normal 6 2 2 4 3 2 2 2" xfId="22391" xr:uid="{BB77CC49-8B3B-4C62-B511-FC4363630977}"/>
    <cellStyle name="Normal 6 2 2 4 3 2 3" xfId="22392" xr:uid="{1C0CE76D-B515-43F9-931C-31B893332589}"/>
    <cellStyle name="Normal 6 2 2 4 3 3" xfId="22393" xr:uid="{CF6EBB87-270B-4DF4-9C7F-AC8598F825AF}"/>
    <cellStyle name="Normal 6 2 2 4 3 3 2" xfId="22394" xr:uid="{38DE5380-05C5-4819-8893-05206CECE9EA}"/>
    <cellStyle name="Normal 6 2 2 4 3 4" xfId="22395" xr:uid="{BC4A6572-9F3B-4951-BA33-59DEEAD7E650}"/>
    <cellStyle name="Normal 6 2 2 4 4" xfId="22396" xr:uid="{BDF1A544-E8EF-4999-AD59-76FBB4921246}"/>
    <cellStyle name="Normal 6 2 2 4 5" xfId="22397" xr:uid="{71D86A07-7C05-41E7-9101-00A88EC7D1C3}"/>
    <cellStyle name="Normal 6 2 2 4 5 2" xfId="22398" xr:uid="{49B9C32B-4871-41CB-952A-8B1B48DE6982}"/>
    <cellStyle name="Normal 6 2 2 4 6" xfId="22399" xr:uid="{6308588B-F05C-4960-AF39-F53BCB4973CC}"/>
    <cellStyle name="Normal 6 2 2 4 7" xfId="22375" xr:uid="{083FC460-1849-48A9-8FF5-A97BD9C92AC1}"/>
    <cellStyle name="Normal 6 2 2 5" xfId="7679" xr:uid="{00000000-0005-0000-0000-0000901B0000}"/>
    <cellStyle name="Normal 6 2 2 5 2" xfId="22401" xr:uid="{A5CC872D-3F5F-453A-BE2F-AEEFB8027CC4}"/>
    <cellStyle name="Normal 6 2 2 5 2 2" xfId="22402" xr:uid="{C4E6467E-35CE-408A-B7CD-3FA5F7541F68}"/>
    <cellStyle name="Normal 6 2 2 5 2 2 2" xfId="22403" xr:uid="{8DBDCBF5-9045-4CEB-A259-B328A7E4E6F9}"/>
    <cellStyle name="Normal 6 2 2 5 2 2 2 2" xfId="22404" xr:uid="{864A542F-833D-454E-A8D8-EB962502E8EC}"/>
    <cellStyle name="Normal 6 2 2 5 2 2 3" xfId="22405" xr:uid="{0D3E4870-FD7A-4102-B2EF-73B84CF1458E}"/>
    <cellStyle name="Normal 6 2 2 5 2 3" xfId="22406" xr:uid="{A8FA14CF-3968-4941-8A38-36ACB58DD53A}"/>
    <cellStyle name="Normal 6 2 2 5 2 3 2" xfId="22407" xr:uid="{2AE4A47B-1BCC-4105-B929-E225A3A80B8C}"/>
    <cellStyle name="Normal 6 2 2 5 2 3 2 2" xfId="22408" xr:uid="{AAE9A49B-48FF-4D80-82AD-CC0E9EBC207A}"/>
    <cellStyle name="Normal 6 2 2 5 2 3 3" xfId="22409" xr:uid="{EC541BA0-488D-4B25-A0C4-480A67625BB3}"/>
    <cellStyle name="Normal 6 2 2 5 2 4" xfId="22410" xr:uid="{BB2BD37C-84EA-40B9-9C79-4D59B3EE5808}"/>
    <cellStyle name="Normal 6 2 2 5 2 4 2" xfId="22411" xr:uid="{BCD586FE-4108-46FC-BDF6-24F5EE37BE39}"/>
    <cellStyle name="Normal 6 2 2 5 2 5" xfId="22412" xr:uid="{8C5BFED6-CA72-4087-B1F4-93DFDF89B618}"/>
    <cellStyle name="Normal 6 2 2 5 3" xfId="22413" xr:uid="{B8F49313-7F39-4C37-A000-9984CD028AA3}"/>
    <cellStyle name="Normal 6 2 2 5 3 2" xfId="22414" xr:uid="{985CB959-526C-43DE-A892-C165B4CD5709}"/>
    <cellStyle name="Normal 6 2 2 5 3 2 2" xfId="22415" xr:uid="{A8F2922E-0C12-42CF-B522-9150711E3FC3}"/>
    <cellStyle name="Normal 6 2 2 5 3 2 2 2" xfId="22416" xr:uid="{019E2988-F481-44D6-908C-DE3EB24280DE}"/>
    <cellStyle name="Normal 6 2 2 5 3 2 3" xfId="22417" xr:uid="{AC65C4C8-66D7-44C8-948E-4323A9EA9BA3}"/>
    <cellStyle name="Normal 6 2 2 5 3 3" xfId="22418" xr:uid="{A632438D-5DFE-4DBA-83C9-D8AF08183615}"/>
    <cellStyle name="Normal 6 2 2 5 3 3 2" xfId="22419" xr:uid="{30CACB70-6906-4B5D-AC77-6A1CF977B706}"/>
    <cellStyle name="Normal 6 2 2 5 3 4" xfId="22420" xr:uid="{E9149D01-92AA-4622-9ED9-5A20946F7B4B}"/>
    <cellStyle name="Normal 6 2 2 5 4" xfId="22421" xr:uid="{303F0AA4-F0B5-46F3-9C90-4AB6F0F00613}"/>
    <cellStyle name="Normal 6 2 2 5 5" xfId="22422" xr:uid="{D79E4623-427C-4EDC-8B69-05864AC954F1}"/>
    <cellStyle name="Normal 6 2 2 5 5 2" xfId="22423" xr:uid="{1835A175-8DD2-4060-9FE1-B80407D1A0CE}"/>
    <cellStyle name="Normal 6 2 2 5 6" xfId="22424" xr:uid="{AA80709F-E742-4CCA-838B-A522DE85FEFB}"/>
    <cellStyle name="Normal 6 2 2 5 7" xfId="22400" xr:uid="{896C9302-CA83-4E8D-86CC-D6BBC2D4EEF7}"/>
    <cellStyle name="Normal 6 2 2 6" xfId="7680" xr:uid="{00000000-0005-0000-0000-0000911B0000}"/>
    <cellStyle name="Normal 6 2 2 6 2" xfId="22426" xr:uid="{FD10D4D4-B04C-44C5-894B-36D736B3F9A6}"/>
    <cellStyle name="Normal 6 2 2 6 2 2" xfId="22427" xr:uid="{6830D332-6F1B-4ECD-BED3-76281788084B}"/>
    <cellStyle name="Normal 6 2 2 6 2 2 2" xfId="22428" xr:uid="{D8D4A35A-15FB-456A-B4E6-ADC8539AD545}"/>
    <cellStyle name="Normal 6 2 2 6 2 2 2 2" xfId="22429" xr:uid="{BEF79064-8F5C-484C-B709-8DA83CD74888}"/>
    <cellStyle name="Normal 6 2 2 6 2 2 3" xfId="22430" xr:uid="{925FA332-501B-4063-B89C-E9286C61F936}"/>
    <cellStyle name="Normal 6 2 2 6 2 3" xfId="22431" xr:uid="{75CFAD79-B492-4AAD-BA7B-1F7AE91D546F}"/>
    <cellStyle name="Normal 6 2 2 6 2 3 2" xfId="22432" xr:uid="{81388BEB-FD3D-4B9A-8A71-A6639EE82ED1}"/>
    <cellStyle name="Normal 6 2 2 6 2 3 2 2" xfId="22433" xr:uid="{789DE846-5BC1-4837-B924-79CAB0BD4E89}"/>
    <cellStyle name="Normal 6 2 2 6 2 3 3" xfId="22434" xr:uid="{82C8F17C-5343-4DB4-9D7C-696DCC2E314E}"/>
    <cellStyle name="Normal 6 2 2 6 2 4" xfId="22435" xr:uid="{967D49A6-6CAE-4FC9-A7DF-E85DB99669B6}"/>
    <cellStyle name="Normal 6 2 2 6 2 4 2" xfId="22436" xr:uid="{839D6B81-160D-45D8-9E4D-F91ABF52228D}"/>
    <cellStyle name="Normal 6 2 2 6 2 5" xfId="22437" xr:uid="{3DEBF098-9EB7-4AB3-AF03-286C985F39F7}"/>
    <cellStyle name="Normal 6 2 2 6 3" xfId="22438" xr:uid="{57A1FD81-831A-472E-83EC-45F0BA528255}"/>
    <cellStyle name="Normal 6 2 2 6 3 2" xfId="22439" xr:uid="{4752F193-6F6F-4FEC-B74A-AF5A43DD2896}"/>
    <cellStyle name="Normal 6 2 2 6 3 2 2" xfId="22440" xr:uid="{E4BA3786-77AF-4266-B97E-553539129828}"/>
    <cellStyle name="Normal 6 2 2 6 3 2 2 2" xfId="22441" xr:uid="{6AF7F73B-C8F9-4262-BEA2-8ED40CAB1A29}"/>
    <cellStyle name="Normal 6 2 2 6 3 2 3" xfId="22442" xr:uid="{BAE1B94B-2C40-4F63-AAE6-A38D10BAE2DD}"/>
    <cellStyle name="Normal 6 2 2 6 3 3" xfId="22443" xr:uid="{4AF89EEC-9C63-4B7D-BD62-06E8D40B57D1}"/>
    <cellStyle name="Normal 6 2 2 6 3 3 2" xfId="22444" xr:uid="{797F2205-C585-41FB-97C9-B8C6F818019E}"/>
    <cellStyle name="Normal 6 2 2 6 3 4" xfId="22445" xr:uid="{7833637E-7742-4AFC-8C31-6B1847D71591}"/>
    <cellStyle name="Normal 6 2 2 6 4" xfId="22446" xr:uid="{157EB17D-4B4C-4692-B3C7-91B10FBC0829}"/>
    <cellStyle name="Normal 6 2 2 6 5" xfId="22447" xr:uid="{93D2CDAE-8535-4A57-9870-42B46C269DE4}"/>
    <cellStyle name="Normal 6 2 2 6 5 2" xfId="22448" xr:uid="{D387268C-D2EE-42F7-859B-34ABAAC5F5A0}"/>
    <cellStyle name="Normal 6 2 2 6 6" xfId="22449" xr:uid="{EA75DA16-F53B-4225-BFF4-E24E0731FAFB}"/>
    <cellStyle name="Normal 6 2 2 6 7" xfId="22425" xr:uid="{98F264DD-D8E6-41CD-9BD2-0DE9BD5D6A68}"/>
    <cellStyle name="Normal 6 2 2 7" xfId="7681" xr:uid="{00000000-0005-0000-0000-0000921B0000}"/>
    <cellStyle name="Normal 6 2 2 7 2" xfId="22451" xr:uid="{E3C11432-93B1-4E70-B509-81844443B897}"/>
    <cellStyle name="Normal 6 2 2 7 2 2" xfId="22452" xr:uid="{1A535EE7-2F87-4DDC-B45A-2F670E837D51}"/>
    <cellStyle name="Normal 6 2 2 7 2 2 2" xfId="22453" xr:uid="{148DBEBA-CFDE-47FA-8729-ECF308BC5EDE}"/>
    <cellStyle name="Normal 6 2 2 7 2 2 2 2" xfId="22454" xr:uid="{8BD020F9-FE5D-41D7-9908-7D74F4FB7497}"/>
    <cellStyle name="Normal 6 2 2 7 2 2 3" xfId="22455" xr:uid="{F27C95DA-620A-4EFA-B878-CD72E4C28952}"/>
    <cellStyle name="Normal 6 2 2 7 2 3" xfId="22456" xr:uid="{1538DD69-C82F-45DD-B43F-8A0ACCC9E14B}"/>
    <cellStyle name="Normal 6 2 2 7 2 3 2" xfId="22457" xr:uid="{F49B529B-9881-49A5-823F-E88C58E4687D}"/>
    <cellStyle name="Normal 6 2 2 7 2 3 2 2" xfId="22458" xr:uid="{91DB15C9-C185-4936-ABE7-097D7444A7A1}"/>
    <cellStyle name="Normal 6 2 2 7 2 3 3" xfId="22459" xr:uid="{98965769-4B39-4284-B042-569833CF264F}"/>
    <cellStyle name="Normal 6 2 2 7 2 4" xfId="22460" xr:uid="{62E6CE33-EF2A-487A-94AD-1608180777DA}"/>
    <cellStyle name="Normal 6 2 2 7 2 4 2" xfId="22461" xr:uid="{B152C9EC-FD62-46B9-84B1-11D46CC327B0}"/>
    <cellStyle name="Normal 6 2 2 7 2 5" xfId="22462" xr:uid="{3155D740-21CE-4B9D-955D-C416899F5950}"/>
    <cellStyle name="Normal 6 2 2 7 3" xfId="22463" xr:uid="{1E1BF8E5-26DA-4EB3-B6CA-C9C02C5412D0}"/>
    <cellStyle name="Normal 6 2 2 7 3 2" xfId="22464" xr:uid="{44C075AF-9A27-491C-A912-7FD7ADCAC7C7}"/>
    <cellStyle name="Normal 6 2 2 7 3 2 2" xfId="22465" xr:uid="{122AD22F-9FC2-4F25-ADA8-4514A70CC4B0}"/>
    <cellStyle name="Normal 6 2 2 7 3 2 2 2" xfId="22466" xr:uid="{D77DB9B8-3E3A-4A47-BCC5-0F7B22134861}"/>
    <cellStyle name="Normal 6 2 2 7 3 2 3" xfId="22467" xr:uid="{E27D01BF-49EE-4CF8-8C90-A9E4601B81B6}"/>
    <cellStyle name="Normal 6 2 2 7 3 3" xfId="22468" xr:uid="{4BBB1B1A-8094-49EB-9EAE-D7F7A132CD15}"/>
    <cellStyle name="Normal 6 2 2 7 3 3 2" xfId="22469" xr:uid="{042EB126-0940-4E2D-A5DC-0988E83293FC}"/>
    <cellStyle name="Normal 6 2 2 7 3 4" xfId="22470" xr:uid="{E5C19F78-997E-4BA9-864F-1EBF406330B7}"/>
    <cellStyle name="Normal 6 2 2 7 4" xfId="22471" xr:uid="{5A2747FE-BEC3-4B5F-BB4E-15B6C26B8954}"/>
    <cellStyle name="Normal 6 2 2 7 5" xfId="22472" xr:uid="{45AEF791-8EC7-4FA9-A555-CC40C48D2527}"/>
    <cellStyle name="Normal 6 2 2 7 5 2" xfId="22473" xr:uid="{C661C281-22A8-4844-8886-8DF6638F8C57}"/>
    <cellStyle name="Normal 6 2 2 7 6" xfId="22474" xr:uid="{771E70EC-AE20-4258-AE17-4E739D4F6942}"/>
    <cellStyle name="Normal 6 2 2 7 7" xfId="22450" xr:uid="{43AB13BD-DC89-409E-9E0F-A441FED33E83}"/>
    <cellStyle name="Normal 6 2 2 8" xfId="7682" xr:uid="{00000000-0005-0000-0000-0000931B0000}"/>
    <cellStyle name="Normal 6 2 2 8 2" xfId="22476" xr:uid="{4200BD15-10DF-4645-AAC2-9534D481F989}"/>
    <cellStyle name="Normal 6 2 2 8 2 2" xfId="22477" xr:uid="{4D656D22-7BDC-4730-9D62-09363EC02391}"/>
    <cellStyle name="Normal 6 2 2 8 2 2 2" xfId="22478" xr:uid="{8E735BC5-A3B2-49D0-A768-295200F738C9}"/>
    <cellStyle name="Normal 6 2 2 8 2 2 2 2" xfId="22479" xr:uid="{B1EFBC33-1DE5-4C6B-82D9-DE520A071CBE}"/>
    <cellStyle name="Normal 6 2 2 8 2 2 3" xfId="22480" xr:uid="{E1D4D496-FFCD-4E41-B45F-6D7C35234F71}"/>
    <cellStyle name="Normal 6 2 2 8 2 3" xfId="22481" xr:uid="{31BD323C-2860-4705-8BFB-364877CDFED5}"/>
    <cellStyle name="Normal 6 2 2 8 2 3 2" xfId="22482" xr:uid="{2AA3BF00-C873-410F-8248-BE6F3E74E07C}"/>
    <cellStyle name="Normal 6 2 2 8 2 3 2 2" xfId="22483" xr:uid="{37D5A1E3-2838-4770-A8FF-F8E43399FF97}"/>
    <cellStyle name="Normal 6 2 2 8 2 3 3" xfId="22484" xr:uid="{6C3CA6D5-E875-427F-9463-602478076159}"/>
    <cellStyle name="Normal 6 2 2 8 2 4" xfId="22485" xr:uid="{4AD9DECB-0AEE-4E95-8484-BD8C162E8F80}"/>
    <cellStyle name="Normal 6 2 2 8 2 4 2" xfId="22486" xr:uid="{A86A5A3F-91F0-417D-8946-CEF7A0021410}"/>
    <cellStyle name="Normal 6 2 2 8 2 5" xfId="22487" xr:uid="{9CA9B441-C712-492E-83BE-7A5BD03BF481}"/>
    <cellStyle name="Normal 6 2 2 8 3" xfId="22488" xr:uid="{E4E02FC6-F902-4C21-84D4-1F7F027D00DA}"/>
    <cellStyle name="Normal 6 2 2 8 3 2" xfId="22489" xr:uid="{85A6AD8C-CD26-4AA6-B7E9-CB91AEF81D32}"/>
    <cellStyle name="Normal 6 2 2 8 3 2 2" xfId="22490" xr:uid="{EB54076A-A262-46C6-8877-BA6E1A5D9BE1}"/>
    <cellStyle name="Normal 6 2 2 8 3 2 2 2" xfId="22491" xr:uid="{FD9E671B-49E6-4119-85BD-1D2430DCA85E}"/>
    <cellStyle name="Normal 6 2 2 8 3 2 3" xfId="22492" xr:uid="{C34D371F-BD50-402D-A75C-5BE978EE7C3B}"/>
    <cellStyle name="Normal 6 2 2 8 3 3" xfId="22493" xr:uid="{17DFB609-FB92-4EC0-AC69-F85B571536E5}"/>
    <cellStyle name="Normal 6 2 2 8 3 3 2" xfId="22494" xr:uid="{543A73BC-EEB8-47F5-A4F5-1B2BB4B3C042}"/>
    <cellStyle name="Normal 6 2 2 8 3 4" xfId="22495" xr:uid="{92646BC4-0945-4F73-8D71-A81A3BFB3629}"/>
    <cellStyle name="Normal 6 2 2 8 4" xfId="22496" xr:uid="{6FAC77AD-6310-4BB7-AA90-B2A9C8E8957B}"/>
    <cellStyle name="Normal 6 2 2 8 5" xfId="22497" xr:uid="{1A34A9A2-6865-41B6-92C4-E3FF39EDF4A3}"/>
    <cellStyle name="Normal 6 2 2 8 5 2" xfId="22498" xr:uid="{9A12720F-3FA9-4D69-85F8-348B3CAB9878}"/>
    <cellStyle name="Normal 6 2 2 8 6" xfId="22499" xr:uid="{31491CFC-92B6-4D14-BADB-5BB935318814}"/>
    <cellStyle name="Normal 6 2 2 8 7" xfId="22475" xr:uid="{638069C2-09DD-4A93-AB75-17EBB173E2DD}"/>
    <cellStyle name="Normal 6 2 2 9" xfId="7683" xr:uid="{00000000-0005-0000-0000-0000941B0000}"/>
    <cellStyle name="Normal 6 2 2 9 2" xfId="22501" xr:uid="{FF65D3B6-102B-41AB-9D8C-42C6097B2678}"/>
    <cellStyle name="Normal 6 2 2 9 2 2" xfId="22502" xr:uid="{B9AB838D-B312-406F-B1BF-C3225FBC574F}"/>
    <cellStyle name="Normal 6 2 2 9 2 2 2" xfId="22503" xr:uid="{89BEA2EE-A56B-4074-8A25-65CEF628F981}"/>
    <cellStyle name="Normal 6 2 2 9 2 2 2 2" xfId="22504" xr:uid="{86A06E9A-A669-48A0-9782-6699A531A14B}"/>
    <cellStyle name="Normal 6 2 2 9 2 2 3" xfId="22505" xr:uid="{87B49101-58D2-4227-8E5F-1425B09A38AE}"/>
    <cellStyle name="Normal 6 2 2 9 2 3" xfId="22506" xr:uid="{94222A57-4E3C-444F-B7B7-FAB0A8C51BF2}"/>
    <cellStyle name="Normal 6 2 2 9 2 3 2" xfId="22507" xr:uid="{A7B9F556-97D9-4F2E-8D30-E1EB8BEDE8A7}"/>
    <cellStyle name="Normal 6 2 2 9 2 3 2 2" xfId="22508" xr:uid="{69C3E6B5-D774-459D-B31E-3F6F4E6029C2}"/>
    <cellStyle name="Normal 6 2 2 9 2 3 3" xfId="22509" xr:uid="{AF9CC151-CC47-41E8-9881-9463F8DB134D}"/>
    <cellStyle name="Normal 6 2 2 9 2 4" xfId="22510" xr:uid="{260574F0-E2AE-4BDA-845F-F71086414528}"/>
    <cellStyle name="Normal 6 2 2 9 2 4 2" xfId="22511" xr:uid="{6CEEFD55-EF54-4A0E-86FA-CAD2796BA0CE}"/>
    <cellStyle name="Normal 6 2 2 9 2 5" xfId="22512" xr:uid="{3676292D-4D5E-4A93-BE2C-89D48D471ABE}"/>
    <cellStyle name="Normal 6 2 2 9 3" xfId="22513" xr:uid="{87810EAA-F7C2-4C4E-B35D-43521F799465}"/>
    <cellStyle name="Normal 6 2 2 9 3 2" xfId="22514" xr:uid="{CD1024C3-487F-4307-85E9-8AB8B9362183}"/>
    <cellStyle name="Normal 6 2 2 9 3 2 2" xfId="22515" xr:uid="{25D827E6-CF32-43FB-97B9-406BDAA3D4AF}"/>
    <cellStyle name="Normal 6 2 2 9 3 2 2 2" xfId="22516" xr:uid="{7E5C276C-FC2C-45F1-84F4-06687EBA70CD}"/>
    <cellStyle name="Normal 6 2 2 9 3 2 3" xfId="22517" xr:uid="{D9D635A3-E599-4B37-AB53-597EA631D3E5}"/>
    <cellStyle name="Normal 6 2 2 9 3 3" xfId="22518" xr:uid="{9AAFA17F-DCBA-4303-BC84-B8277B36272A}"/>
    <cellStyle name="Normal 6 2 2 9 3 3 2" xfId="22519" xr:uid="{55103E72-EF91-4625-A487-D6D965FC925E}"/>
    <cellStyle name="Normal 6 2 2 9 3 4" xfId="22520" xr:uid="{ED8CD0A0-5E9E-4B85-B35A-54E4DAD69C41}"/>
    <cellStyle name="Normal 6 2 2 9 4" xfId="22521" xr:uid="{C5454260-4AB9-4D86-993B-ACC8760819F9}"/>
    <cellStyle name="Normal 6 2 2 9 5" xfId="22522" xr:uid="{303A9029-3DBB-43CA-8587-36B822F89B58}"/>
    <cellStyle name="Normal 6 2 2 9 5 2" xfId="22523" xr:uid="{B81AC1BB-BB24-4939-B51D-AD8C0B341D4D}"/>
    <cellStyle name="Normal 6 2 2 9 6" xfId="22524" xr:uid="{F1674BA2-8351-436A-94E0-7A46947DD130}"/>
    <cellStyle name="Normal 6 2 2 9 7" xfId="22500" xr:uid="{8AA0532C-084B-43DC-8243-193053D53A27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14 2" xfId="22525" xr:uid="{1CBFC788-FB0F-4C21-8553-5D582B78BCB8}"/>
    <cellStyle name="Normal 6 3 15" xfId="22526" xr:uid="{E449B07B-60BB-42A0-8F33-EA2BEB7630EA}"/>
    <cellStyle name="Normal 6 3 16" xfId="22527" xr:uid="{0B339C0E-FA6B-4CDC-A2DD-C44EC59BEFC9}"/>
    <cellStyle name="Normal 6 3 17" xfId="22528" xr:uid="{B401C7A6-B52B-4D70-95F3-33CFFB6B7F2B}"/>
    <cellStyle name="Normal 6 3 17 2" xfId="22529" xr:uid="{4396145E-8A46-41EB-9E0E-7DD7A3A0AB11}"/>
    <cellStyle name="Normal 6 3 17 2 2" xfId="22530" xr:uid="{B4E52C06-2C8C-4C00-A899-60D5BA50EA2A}"/>
    <cellStyle name="Normal 6 3 17 2 2 2" xfId="22531" xr:uid="{623AE347-9343-4E50-B546-E00D16B2840D}"/>
    <cellStyle name="Normal 6 3 17 2 2 2 2" xfId="22532" xr:uid="{FFC53792-D0CC-4027-9444-81CA5634CE63}"/>
    <cellStyle name="Normal 6 3 17 2 2 3" xfId="22533" xr:uid="{25711809-FFFB-4673-8453-276CEF5092BF}"/>
    <cellStyle name="Normal 6 3 17 2 3" xfId="22534" xr:uid="{22DE466D-4F68-473C-9FB4-3BB47E77D4F0}"/>
    <cellStyle name="Normal 6 3 17 2 3 2" xfId="22535" xr:uid="{382C6EEE-8E6C-4299-B1C7-FF010D3815F4}"/>
    <cellStyle name="Normal 6 3 17 2 3 2 2" xfId="22536" xr:uid="{056879F4-6B04-4D8F-99B4-85AFFBF48076}"/>
    <cellStyle name="Normal 6 3 17 2 3 3" xfId="22537" xr:uid="{32AE4483-F485-463A-8C6F-7B12A0FA6038}"/>
    <cellStyle name="Normal 6 3 17 2 4" xfId="22538" xr:uid="{0D6C6E69-5BA9-49FD-ACDD-EB192CF8D8B3}"/>
    <cellStyle name="Normal 6 3 17 2 4 2" xfId="22539" xr:uid="{3CD4F836-A254-4820-8448-7D4FE8237F57}"/>
    <cellStyle name="Normal 6 3 17 2 5" xfId="22540" xr:uid="{B31327A9-1793-4FE8-8150-B64ED34A8530}"/>
    <cellStyle name="Normal 6 3 17 3" xfId="22541" xr:uid="{089DC599-FEAD-44A2-B237-CD96EB530283}"/>
    <cellStyle name="Normal 6 3 17 3 2" xfId="22542" xr:uid="{D6D8E392-F6C0-4FD7-B5C7-34B85FD286D2}"/>
    <cellStyle name="Normal 6 3 17 3 2 2" xfId="22543" xr:uid="{4E399E6F-12F5-40BD-888A-8C81228D378C}"/>
    <cellStyle name="Normal 6 3 17 3 3" xfId="22544" xr:uid="{ECC748C4-6B8A-421B-8E6F-1BCD0D20FFDA}"/>
    <cellStyle name="Normal 6 3 17 4" xfId="22545" xr:uid="{05C87A7C-3635-4B26-8E67-C1C47902C26B}"/>
    <cellStyle name="Normal 6 3 17 4 2" xfId="22546" xr:uid="{634D9C61-2F36-4E89-8601-F1C09FDA0699}"/>
    <cellStyle name="Normal 6 3 17 4 2 2" xfId="22547" xr:uid="{515A1E25-F8F1-4F5F-9F9B-112A3BB765DA}"/>
    <cellStyle name="Normal 6 3 17 4 3" xfId="22548" xr:uid="{CABD6FC6-D81E-4C03-9B8C-B1E8854BC691}"/>
    <cellStyle name="Normal 6 3 17 5" xfId="22549" xr:uid="{696ECDCB-BD4F-412E-9578-75E58C53CA86}"/>
    <cellStyle name="Normal 6 3 17 5 2" xfId="22550" xr:uid="{1DFA17C4-83FB-4134-A10E-C2497D9A8F59}"/>
    <cellStyle name="Normal 6 3 17 6" xfId="22551" xr:uid="{E1BC5070-4C07-46E2-ACAD-F62E7A2945FA}"/>
    <cellStyle name="Normal 6 3 18" xfId="22552" xr:uid="{29015E4C-2156-437F-891A-9EDA254E0B4E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60" xfId="22553" xr:uid="{C558BB71-B084-4B19-B5C5-517DD5BD4ECD}"/>
    <cellStyle name="Normal 61" xfId="22554" xr:uid="{450810AB-B03A-4745-B4AD-8E854F1AE79D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3 3" xfId="22555" xr:uid="{E89B329B-0529-44A2-A480-D522692A0671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0 2" xfId="22557" xr:uid="{D224C3C4-09E9-427F-9C73-27073150CC2D}"/>
    <cellStyle name="Normal 7 3 10 2 2" xfId="22558" xr:uid="{5E23EF1D-F31C-4EFC-8A9F-D3984D4496FA}"/>
    <cellStyle name="Normal 7 3 10 2 2 2" xfId="22559" xr:uid="{969293C5-B0E5-488D-B7FA-B545A0F9EEF3}"/>
    <cellStyle name="Normal 7 3 10 2 3" xfId="22560" xr:uid="{E77BD80D-3325-4864-ADFB-4F2656912D53}"/>
    <cellStyle name="Normal 7 3 10 3" xfId="22561" xr:uid="{FC0262D3-117A-4F87-B2B9-C2D2C28EFBEC}"/>
    <cellStyle name="Normal 7 3 10 3 2" xfId="22562" xr:uid="{BA487575-4A70-482F-B0BC-2689B0E30739}"/>
    <cellStyle name="Normal 7 3 10 3 2 2" xfId="22563" xr:uid="{D7F37C6E-116B-4C13-83A4-369C72F77146}"/>
    <cellStyle name="Normal 7 3 10 3 3" xfId="22564" xr:uid="{20F9DEA9-944B-471A-9A0D-3363E0FA1E3F}"/>
    <cellStyle name="Normal 7 3 10 4" xfId="22565" xr:uid="{A9B353D7-E28C-4622-BD16-181DA89DEBFC}"/>
    <cellStyle name="Normal 7 3 10 4 2" xfId="22566" xr:uid="{E4AD3B64-D556-47B7-A64E-569B7FAAF188}"/>
    <cellStyle name="Normal 7 3 10 5" xfId="22567" xr:uid="{19198E3C-33FE-4B8A-A8AB-3055B2B305AE}"/>
    <cellStyle name="Normal 7 3 10 6" xfId="22556" xr:uid="{1B736D08-52CD-4ACE-9C35-88A69A4DA66E}"/>
    <cellStyle name="Normal 7 3 11" xfId="8382" xr:uid="{00000000-0005-0000-0000-0000EC1B0000}"/>
    <cellStyle name="Normal 7 3 11 2" xfId="22569" xr:uid="{1F01A8B3-DC43-4234-A3C8-74FE7264AFAE}"/>
    <cellStyle name="Normal 7 3 11 2 2" xfId="22570" xr:uid="{ABDE1BA5-F3FE-44BF-A598-4FB63EA325FE}"/>
    <cellStyle name="Normal 7 3 11 2 2 2" xfId="22571" xr:uid="{C0E33E4E-A790-434C-B023-5FAB72A1E76F}"/>
    <cellStyle name="Normal 7 3 11 2 3" xfId="22572" xr:uid="{4A6A64C2-56A5-4457-A00D-A11BA1CD563F}"/>
    <cellStyle name="Normal 7 3 11 3" xfId="22573" xr:uid="{0FF5CB11-79D2-4B92-B1A4-34F4CA24D771}"/>
    <cellStyle name="Normal 7 3 11 3 2" xfId="22574" xr:uid="{D16C30EB-577B-4935-B9B1-F5D3B6B22FF4}"/>
    <cellStyle name="Normal 7 3 11 4" xfId="22575" xr:uid="{1CA0209A-C101-4571-9B88-63EDACED12CC}"/>
    <cellStyle name="Normal 7 3 11 5" xfId="22568" xr:uid="{774ACACE-F234-4445-A3A8-5E826CE16D8D}"/>
    <cellStyle name="Normal 7 3 12" xfId="8502" xr:uid="{00000000-0005-0000-0000-0000ED1B0000}"/>
    <cellStyle name="Normal 7 3 12 2" xfId="22577" xr:uid="{A952B28E-D0F9-468B-BAF6-A6F495F22FD1}"/>
    <cellStyle name="Normal 7 3 12 3" xfId="22576" xr:uid="{7EF02608-6560-4197-AD8F-FD6CDDA73521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0 3 2" xfId="22578" xr:uid="{76F2FF8D-F303-4563-BC80-E476EB8F2B66}"/>
    <cellStyle name="Normal 8 11" xfId="3005" xr:uid="{00000000-0005-0000-0000-0000161C0000}"/>
    <cellStyle name="Normal 8 11 2" xfId="22579" xr:uid="{1A9CDB94-418B-4A95-BA1A-2E60E3A1D08F}"/>
    <cellStyle name="Normal 8 11 3" xfId="22580" xr:uid="{1976CAE1-3214-49D2-9E3E-BBD810DEB4E8}"/>
    <cellStyle name="Normal 8 11 3 2" xfId="22581" xr:uid="{86900433-0577-4F1C-B4A6-9EF337D0DE53}"/>
    <cellStyle name="Normal 8 11 3 2 2" xfId="22582" xr:uid="{021555BF-FFDB-4EFF-A2AE-BA30AB0E7C53}"/>
    <cellStyle name="Normal 8 11 3 2 2 2" xfId="22583" xr:uid="{201D3876-061D-46A6-B120-6146D838B24A}"/>
    <cellStyle name="Normal 8 11 3 2 3" xfId="22584" xr:uid="{4BA659C6-5CFE-446A-9BD7-D199868F57E3}"/>
    <cellStyle name="Normal 8 11 3 3" xfId="22585" xr:uid="{912C94E6-7FEC-4E1A-80BA-BC2AA0F70517}"/>
    <cellStyle name="Normal 8 11 3 3 2" xfId="22586" xr:uid="{62546F26-6C6B-48CE-ADFB-E86CE2545BBA}"/>
    <cellStyle name="Normal 8 11 3 3 2 2" xfId="22587" xr:uid="{E4F259AF-7CFD-4995-98FF-E06B00704B42}"/>
    <cellStyle name="Normal 8 11 3 3 3" xfId="22588" xr:uid="{9AA63352-1367-4F76-AA7E-F2505ED92FD9}"/>
    <cellStyle name="Normal 8 11 3 4" xfId="22589" xr:uid="{A8D2D53C-7DB6-41DF-8796-D815CBB6B97F}"/>
    <cellStyle name="Normal 8 11 3 4 2" xfId="22590" xr:uid="{5ECA6503-F5D2-40E4-9DA8-462513BE29EE}"/>
    <cellStyle name="Normal 8 11 3 5" xfId="22591" xr:uid="{C2C35AEF-4168-487B-8B9C-9567B6B2E706}"/>
    <cellStyle name="Normal 8 11 4" xfId="22592" xr:uid="{FADB3D56-38B7-4702-805F-D55223ED0CD5}"/>
    <cellStyle name="Normal 8 11 4 2" xfId="22593" xr:uid="{516D7BE7-92ED-48C6-8B77-69865454F258}"/>
    <cellStyle name="Normal 8 11 4 2 2" xfId="22594" xr:uid="{3085284F-FBC3-4F87-9721-ACB06A0D45FA}"/>
    <cellStyle name="Normal 8 11 4 2 2 2" xfId="22595" xr:uid="{20DD8623-D279-4EC8-93B2-F45DC249C75A}"/>
    <cellStyle name="Normal 8 11 4 2 3" xfId="22596" xr:uid="{91004BA7-83AC-4452-8F3F-1388929BA657}"/>
    <cellStyle name="Normal 8 11 4 3" xfId="22597" xr:uid="{F41679C5-F5D7-4033-B7FA-AAB19EA58BF2}"/>
    <cellStyle name="Normal 8 11 4 3 2" xfId="22598" xr:uid="{5F9E06FD-F89F-4C0B-BF8B-904ABF58F007}"/>
    <cellStyle name="Normal 8 11 4 4" xfId="22599" xr:uid="{34F48E56-7C0A-4FED-AB4D-9768A97C8024}"/>
    <cellStyle name="Normal 8 11 5" xfId="22600" xr:uid="{D4049862-F7C6-4DB7-BDBF-4C65FA4E19B5}"/>
    <cellStyle name="Normal 8 11 5 2" xfId="22601" xr:uid="{087D7241-7613-4345-98E8-219B8346D93B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0 2" xfId="22602" xr:uid="{4314773C-846B-4BC8-BC89-7EE83447E902}"/>
    <cellStyle name="Normal 9 10 2 2" xfId="22603" xr:uid="{20DF4B54-D121-4217-9196-809E9C5577CB}"/>
    <cellStyle name="Normal 9 10 2 2 2" xfId="22604" xr:uid="{D0403665-CD46-4A6E-BC3C-AE290413704C}"/>
    <cellStyle name="Normal 9 10 2 2 2 2" xfId="22605" xr:uid="{9C690ADD-E7F3-417C-A020-687EED8023F8}"/>
    <cellStyle name="Normal 9 10 2 2 3" xfId="22606" xr:uid="{D53277FE-CF83-492D-ADD9-AF81181C39BB}"/>
    <cellStyle name="Normal 9 10 2 3" xfId="22607" xr:uid="{E69FF92B-858C-4D27-8680-8B4D84847CE2}"/>
    <cellStyle name="Normal 9 10 2 3 2" xfId="22608" xr:uid="{1D00581E-4164-4EFF-920B-B8F2645D1BD6}"/>
    <cellStyle name="Normal 9 10 2 3 2 2" xfId="22609" xr:uid="{4931E0C6-708B-472F-B2AC-88AB48D62C28}"/>
    <cellStyle name="Normal 9 10 2 3 3" xfId="22610" xr:uid="{C5C8AB15-F3E0-4B27-8B53-C434028ECE23}"/>
    <cellStyle name="Normal 9 10 2 4" xfId="22611" xr:uid="{473EE2BB-D38C-4FAD-9CF5-EAE5103FB4A5}"/>
    <cellStyle name="Normal 9 10 2 4 2" xfId="22612" xr:uid="{02C988AC-27FC-44B3-8297-39C52E1B0EA7}"/>
    <cellStyle name="Normal 9 10 2 5" xfId="22613" xr:uid="{5A4F72E7-4E57-476A-812A-640D554781B9}"/>
    <cellStyle name="Normal 9 10 3" xfId="22614" xr:uid="{D216147B-E8FB-4250-9E17-A35604BAC5AF}"/>
    <cellStyle name="Normal 9 10 3 2" xfId="22615" xr:uid="{7158CBA8-84E4-484C-A3F8-312E7977B4C3}"/>
    <cellStyle name="Normal 9 10 3 2 2" xfId="22616" xr:uid="{A9232E97-E53B-4E81-8C61-F46FB074FC63}"/>
    <cellStyle name="Normal 9 10 3 3" xfId="22617" xr:uid="{B35C6270-3E21-4C66-A1DA-E6D00B4939F8}"/>
    <cellStyle name="Normal 9 10 4" xfId="22618" xr:uid="{70B63B2D-97D1-42D2-8F8B-2DF6519CBE9C}"/>
    <cellStyle name="Normal 9 10 4 2" xfId="22619" xr:uid="{021AEB82-ED45-45F1-A8D2-D5A35B22213E}"/>
    <cellStyle name="Normal 9 10 4 2 2" xfId="22620" xr:uid="{3247B8E4-87F4-48D0-87D9-CCBAD45B80F7}"/>
    <cellStyle name="Normal 9 10 4 3" xfId="22621" xr:uid="{1D8F4522-9245-471C-BED8-AADF9D01A79C}"/>
    <cellStyle name="Normal 9 10 5" xfId="22622" xr:uid="{C67E29F5-F696-454F-A57A-F5BA41AD0E37}"/>
    <cellStyle name="Normal 9 10 5 2" xfId="22623" xr:uid="{DE2F21D4-451D-4C03-A507-98A2CE32776F}"/>
    <cellStyle name="Normal 9 10 6" xfId="22624" xr:uid="{CCB63B9E-4185-487D-B7CC-A66CBBC68A2E}"/>
    <cellStyle name="Normal 9 11" xfId="3049" xr:uid="{00000000-0005-0000-0000-00006F1C0000}"/>
    <cellStyle name="Normal 9 11 2" xfId="22625" xr:uid="{008D841E-4997-4CEC-920A-344098C5DC70}"/>
    <cellStyle name="Normal 9 11 2 2" xfId="22626" xr:uid="{357D3999-E819-4004-9B68-D8D32F637939}"/>
    <cellStyle name="Normal 9 11 2 2 2" xfId="22627" xr:uid="{5D348EA1-26FC-41AA-8527-66E8C3B10865}"/>
    <cellStyle name="Normal 9 11 2 2 2 2" xfId="22628" xr:uid="{FB727801-E8E1-4C67-869C-84F36238BC6A}"/>
    <cellStyle name="Normal 9 11 2 2 3" xfId="22629" xr:uid="{82358BBC-1E6D-48C7-92E0-56CD7C7D1F0D}"/>
    <cellStyle name="Normal 9 11 2 3" xfId="22630" xr:uid="{DD5738A3-6271-43F7-80E6-9C68E05881E4}"/>
    <cellStyle name="Normal 9 11 2 3 2" xfId="22631" xr:uid="{272864B6-8E7A-4B79-8672-2D9DD592EAA8}"/>
    <cellStyle name="Normal 9 11 2 3 2 2" xfId="22632" xr:uid="{F8401FFC-DA9C-4C1B-AF8C-208B8C62C7E9}"/>
    <cellStyle name="Normal 9 11 2 3 3" xfId="22633" xr:uid="{96C5083D-6C3D-4101-A69D-8DDCE0129DD9}"/>
    <cellStyle name="Normal 9 11 2 4" xfId="22634" xr:uid="{27143E7A-12D1-466B-A2DE-12544D91AD0D}"/>
    <cellStyle name="Normal 9 11 2 4 2" xfId="22635" xr:uid="{AB00B176-9AF8-45EA-9B35-74D1EC04DA9E}"/>
    <cellStyle name="Normal 9 11 2 5" xfId="22636" xr:uid="{E44E9731-41E8-4677-BA40-DD904F213673}"/>
    <cellStyle name="Normal 9 11 3" xfId="22637" xr:uid="{CDB366CB-A41D-4751-AB29-7D3456C99B4B}"/>
    <cellStyle name="Normal 9 11 3 2" xfId="22638" xr:uid="{3F305899-2272-472C-88AD-EC7E6236EBCD}"/>
    <cellStyle name="Normal 9 11 3 2 2" xfId="22639" xr:uid="{481282FC-DEED-42A8-971A-679F88D755C2}"/>
    <cellStyle name="Normal 9 11 3 3" xfId="22640" xr:uid="{FD5B1E55-04A7-450C-AC79-4BCF06872B53}"/>
    <cellStyle name="Normal 9 11 4" xfId="22641" xr:uid="{F79BC34D-79DD-43C3-93E3-055645D48493}"/>
    <cellStyle name="Normal 9 11 4 2" xfId="22642" xr:uid="{BA2B88D5-592D-4512-A54D-2A2CA88B3CD2}"/>
    <cellStyle name="Normal 9 11 4 2 2" xfId="22643" xr:uid="{29305D2F-65B1-469D-8D44-3C9F0FA67E09}"/>
    <cellStyle name="Normal 9 11 4 3" xfId="22644" xr:uid="{219CB787-07B6-4040-A678-AB40A2CA27F5}"/>
    <cellStyle name="Normal 9 11 5" xfId="22645" xr:uid="{5C4F7055-7956-4056-8DDC-E397B1767025}"/>
    <cellStyle name="Normal 9 11 5 2" xfId="22646" xr:uid="{F10F4962-C546-4E32-97C5-3EBA32889543}"/>
    <cellStyle name="Normal 9 11 6" xfId="22647" xr:uid="{BCD3BBB2-9BC2-410F-B9BE-F449044B5482}"/>
    <cellStyle name="Normal 9 12" xfId="3050" xr:uid="{00000000-0005-0000-0000-0000701C0000}"/>
    <cellStyle name="Normal 9 12 2" xfId="3703" xr:uid="{00000000-0005-0000-0000-0000711C0000}"/>
    <cellStyle name="Normal 9 12 2 2" xfId="22650" xr:uid="{10EA939C-63DC-4136-90E0-1FBA8D28BE13}"/>
    <cellStyle name="Normal 9 12 2 2 2" xfId="22651" xr:uid="{5C6C87E9-CC69-4011-91E6-E7D797D4514E}"/>
    <cellStyle name="Normal 9 12 2 3" xfId="22652" xr:uid="{36C48464-69E3-4C1A-ABB5-9CFECF839928}"/>
    <cellStyle name="Normal 9 12 2 4" xfId="22649" xr:uid="{26D995AC-1FB4-417A-81E6-AD31C449915D}"/>
    <cellStyle name="Normal 9 12 3" xfId="22653" xr:uid="{2CAB92AA-8437-485C-8BD8-7D59CA62ADD2}"/>
    <cellStyle name="Normal 9 12 3 2" xfId="22654" xr:uid="{9CE27CF2-3059-49F0-AD21-FCACA3D5C3DC}"/>
    <cellStyle name="Normal 9 12 3 2 2" xfId="22655" xr:uid="{8823CA30-38B8-48D9-9092-D6018C28DDC7}"/>
    <cellStyle name="Normal 9 12 3 3" xfId="22656" xr:uid="{81BBFB17-599E-4A8C-8380-9BDCCBDE4C18}"/>
    <cellStyle name="Normal 9 12 4" xfId="22657" xr:uid="{275D5386-8D3C-4D8C-AFD8-8A6A29DE9912}"/>
    <cellStyle name="Normal 9 12 4 2" xfId="22658" xr:uid="{9B2EB316-FBFC-4E92-A6D6-70B08E72E3CE}"/>
    <cellStyle name="Normal 9 12 5" xfId="22659" xr:uid="{CC3CB829-8622-4523-BC59-CF5458D1377F}"/>
    <cellStyle name="Normal 9 12 6" xfId="22648" xr:uid="{837A485C-A258-4BBB-8860-A7484918581B}"/>
    <cellStyle name="Normal 9 13" xfId="3665" xr:uid="{00000000-0005-0000-0000-0000721C0000}"/>
    <cellStyle name="Normal 9 13 2" xfId="4677" xr:uid="{00000000-0005-0000-0000-0000731C0000}"/>
    <cellStyle name="Normal 9 13 2 2" xfId="22660" xr:uid="{807D06F3-D343-4567-9A27-70ED3C8942FD}"/>
    <cellStyle name="Normal 9 13 2 2 2" xfId="22661" xr:uid="{165151F7-7652-4DB4-B012-241917055FC0}"/>
    <cellStyle name="Normal 9 13 2 3" xfId="22662" xr:uid="{FE2D741E-C9DA-4767-8FE0-66DB685AEBD9}"/>
    <cellStyle name="Normal 9 13 3" xfId="4676" xr:uid="{00000000-0005-0000-0000-0000741C0000}"/>
    <cellStyle name="Normal 9 13 3 2" xfId="22663" xr:uid="{47BB298D-C8BC-47E8-9849-6A4CD8B65734}"/>
    <cellStyle name="Normal 9 13 4" xfId="10466" xr:uid="{00000000-0005-0000-0000-0000E41C0000}"/>
    <cellStyle name="Normal 9 13 4 2" xfId="22664" xr:uid="{85EA40D9-DCD4-4A00-BBA2-A88F6FA34CA0}"/>
    <cellStyle name="Normal 9 14" xfId="6132" xr:uid="{00000000-0005-0000-0000-0000751C0000}"/>
    <cellStyle name="Normal 9 14 2" xfId="22666" xr:uid="{2067DF9B-016B-491F-876D-6C41A66C5FCC}"/>
    <cellStyle name="Normal 9 14 3" xfId="22665" xr:uid="{6F3754BA-E09D-42B9-AF91-14335DC0E066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2 3" xfId="22667" xr:uid="{C3021166-CFCE-4ADC-A892-0D3A15990F93}"/>
    <cellStyle name="Normal 9 2 2 3 2" xfId="22668" xr:uid="{A0B828FE-742E-47E6-A287-3FF70F868D29}"/>
    <cellStyle name="Normal 9 2 2 3 2 2" xfId="22669" xr:uid="{AAFDE7F2-BB6E-419D-AFF2-6D9083661061}"/>
    <cellStyle name="Normal 9 2 2 3 2 2 2" xfId="22670" xr:uid="{6BA71F0D-6C60-418D-B02E-3EB0DB2DE04D}"/>
    <cellStyle name="Normal 9 2 2 3 2 3" xfId="22671" xr:uid="{93B71878-9C63-42E9-AF81-D323A2A701CB}"/>
    <cellStyle name="Normal 9 2 2 3 3" xfId="22672" xr:uid="{095831E5-FBB4-48FA-A786-C0C0F9761EAD}"/>
    <cellStyle name="Normal 9 2 2 3 3 2" xfId="22673" xr:uid="{CB872192-2C23-4D0F-92FF-198F64B962A2}"/>
    <cellStyle name="Normal 9 2 2 3 3 2 2" xfId="22674" xr:uid="{78FC2F02-DA98-4988-A4BF-8CB8F9F1B5C5}"/>
    <cellStyle name="Normal 9 2 2 3 3 3" xfId="22675" xr:uid="{147C32DF-51F5-44CC-8FBF-9DAE1C8F63C3}"/>
    <cellStyle name="Normal 9 2 2 3 4" xfId="22676" xr:uid="{D2EB0BB5-DF7C-4407-B0CF-25A202550DC1}"/>
    <cellStyle name="Normal 9 2 2 3 4 2" xfId="22677" xr:uid="{24019710-DCB4-4520-9DC5-773483F3BE91}"/>
    <cellStyle name="Normal 9 2 2 3 5" xfId="22678" xr:uid="{D4FDA041-C289-4F20-A374-74904E60C8A6}"/>
    <cellStyle name="Normal 9 2 2 4" xfId="22679" xr:uid="{9901057F-B139-4D6B-99E9-D8FA799FF67D}"/>
    <cellStyle name="Normal 9 2 2 4 2" xfId="22680" xr:uid="{72E740E5-4728-4CB9-AF88-86BA4E3AC5CA}"/>
    <cellStyle name="Normal 9 2 2 4 2 2" xfId="22681" xr:uid="{7EA6C287-7799-45C7-9842-CC43FAD3E2F4}"/>
    <cellStyle name="Normal 9 2 2 4 3" xfId="22682" xr:uid="{5A74EE1E-A6E7-40E4-9C1B-38289859C07F}"/>
    <cellStyle name="Normal 9 2 2 5" xfId="22683" xr:uid="{66A23EAD-BB23-4EAC-8FF3-C00BF7232552}"/>
    <cellStyle name="Normal 9 2 2 5 2" xfId="22684" xr:uid="{F1B3BACC-FC41-48C0-AA7D-DDB398A2A9C2}"/>
    <cellStyle name="Normal 9 2 2 5 2 2" xfId="22685" xr:uid="{D1EF6E4C-A953-4ADA-B2D0-07B44811F045}"/>
    <cellStyle name="Normal 9 2 2 5 3" xfId="22686" xr:uid="{469860D2-B1BB-4240-B030-9659C5A8C0EA}"/>
    <cellStyle name="Normal 9 2 2 6" xfId="22687" xr:uid="{10634689-96B4-4867-A5E8-2508D3C055EE}"/>
    <cellStyle name="Normal 9 2 2 6 2" xfId="22688" xr:uid="{ED2E3C01-8767-47B8-A532-C2C8FFA1D11C}"/>
    <cellStyle name="Normal 9 2 2 7" xfId="22689" xr:uid="{FB737F8F-48C6-49C3-AFE5-583E3AF7200B}"/>
    <cellStyle name="Normal 9 2 3" xfId="3054" xr:uid="{00000000-0005-0000-0000-0000871C0000}"/>
    <cellStyle name="Normal 9 2 3 2" xfId="22690" xr:uid="{3676FC23-064B-4868-9667-96F7008EDE2D}"/>
    <cellStyle name="Normal 9 2 3 2 2" xfId="22691" xr:uid="{6A5DBA84-6AB6-425D-BBC1-8BE122C58351}"/>
    <cellStyle name="Normal 9 2 3 2 2 2" xfId="22692" xr:uid="{664ED676-E765-41F0-B783-ABDFD6E4DAFE}"/>
    <cellStyle name="Normal 9 2 3 2 2 2 2" xfId="22693" xr:uid="{11BDA2E4-DFD9-44E8-8AF7-443691FAC714}"/>
    <cellStyle name="Normal 9 2 3 2 2 3" xfId="22694" xr:uid="{C96D05C3-E5DA-40CD-BAD9-9C458A8BB2FB}"/>
    <cellStyle name="Normal 9 2 3 2 3" xfId="22695" xr:uid="{5BF665AD-8E93-4559-A6CB-36CE93669E79}"/>
    <cellStyle name="Normal 9 2 3 2 3 2" xfId="22696" xr:uid="{809112D3-0031-493F-8904-2185908501B0}"/>
    <cellStyle name="Normal 9 2 3 2 3 2 2" xfId="22697" xr:uid="{8B806A44-DE99-4BEF-A07E-AFB704966D08}"/>
    <cellStyle name="Normal 9 2 3 2 3 3" xfId="22698" xr:uid="{43FA6BA4-80F4-4376-A263-A3ABE82A1EF1}"/>
    <cellStyle name="Normal 9 2 3 2 4" xfId="22699" xr:uid="{8672CA4A-4DF6-409E-93C9-FE3C42D4F763}"/>
    <cellStyle name="Normal 9 2 3 2 4 2" xfId="22700" xr:uid="{7630C59D-EDEB-4C5B-AC34-6EDC3F84525F}"/>
    <cellStyle name="Normal 9 2 3 2 5" xfId="22701" xr:uid="{E4051B17-C2F2-45E4-81A1-FF2C360058D0}"/>
    <cellStyle name="Normal 9 2 3 3" xfId="22702" xr:uid="{E16CDDB3-88C7-49C4-95BE-A344582BBE29}"/>
    <cellStyle name="Normal 9 2 3 3 2" xfId="22703" xr:uid="{FD176B87-AFE3-40DD-A4E5-A93D95C83B1F}"/>
    <cellStyle name="Normal 9 2 3 3 2 2" xfId="22704" xr:uid="{3444BCDE-AA01-4883-B3F6-4F27948DAFA0}"/>
    <cellStyle name="Normal 9 2 3 3 3" xfId="22705" xr:uid="{218C784F-6917-41EE-AE3A-2C2B351EF5B6}"/>
    <cellStyle name="Normal 9 2 3 4" xfId="22706" xr:uid="{2EBDB42E-5177-4B15-9238-55DCE14D3B66}"/>
    <cellStyle name="Normal 9 2 3 4 2" xfId="22707" xr:uid="{032F521B-B5D9-4DD5-AE85-522DA1DFFA2B}"/>
    <cellStyle name="Normal 9 2 3 4 2 2" xfId="22708" xr:uid="{EA7E1202-DC59-46D7-88AC-914E31F929C8}"/>
    <cellStyle name="Normal 9 2 3 4 3" xfId="22709" xr:uid="{8DA313A3-989B-4127-B549-C89BDBF13AC1}"/>
    <cellStyle name="Normal 9 2 3 5" xfId="22710" xr:uid="{FE7345D3-2301-4011-BD25-DA31F3BDCB07}"/>
    <cellStyle name="Normal 9 2 3 5 2" xfId="22711" xr:uid="{5E14A5FE-B38D-456C-8364-087A30052AF2}"/>
    <cellStyle name="Normal 9 2 3 6" xfId="22712" xr:uid="{96E81B8D-37C0-4386-A57D-AB926F9057BE}"/>
    <cellStyle name="Normal 9 2 4" xfId="3055" xr:uid="{00000000-0005-0000-0000-0000881C0000}"/>
    <cellStyle name="Normal 9 2 4 2" xfId="22713" xr:uid="{B11961E0-6AA0-4ACC-87D0-B98B6D6298F8}"/>
    <cellStyle name="Normal 9 2 4 2 2" xfId="22714" xr:uid="{A31BAC99-4C5D-463A-AE03-0B142CB2536D}"/>
    <cellStyle name="Normal 9 2 4 2 2 2" xfId="22715" xr:uid="{D19A0360-3015-49D3-82F0-B0D1EA7A601B}"/>
    <cellStyle name="Normal 9 2 4 2 2 2 2" xfId="22716" xr:uid="{DDF9085C-0F74-4115-9605-DFECE078DF59}"/>
    <cellStyle name="Normal 9 2 4 2 2 3" xfId="22717" xr:uid="{AACD40F2-7D41-412C-83C0-7F6B1FF6E2F2}"/>
    <cellStyle name="Normal 9 2 4 2 3" xfId="22718" xr:uid="{D31A0639-7D6A-4D91-9F93-082CD960F888}"/>
    <cellStyle name="Normal 9 2 4 2 3 2" xfId="22719" xr:uid="{D8D1C610-C1E9-4751-BFC4-EF2C1422F6CA}"/>
    <cellStyle name="Normal 9 2 4 2 3 2 2" xfId="22720" xr:uid="{E0F63445-1E65-4007-914C-89DA972F3DE4}"/>
    <cellStyle name="Normal 9 2 4 2 3 3" xfId="22721" xr:uid="{9DB95AAC-3940-4993-815A-CD0B5C9698A2}"/>
    <cellStyle name="Normal 9 2 4 2 4" xfId="22722" xr:uid="{DDEB2B0D-D611-4926-A8D0-A14B16980C86}"/>
    <cellStyle name="Normal 9 2 4 2 4 2" xfId="22723" xr:uid="{DABE9E8B-08DB-4E11-9CD6-3FD718F6C862}"/>
    <cellStyle name="Normal 9 2 4 2 5" xfId="22724" xr:uid="{ABACB11F-78A0-4C46-98CF-8FD4C9D64C26}"/>
    <cellStyle name="Normal 9 2 4 3" xfId="22725" xr:uid="{9AE5BAE7-8236-4025-B0EA-28F2CE4DF877}"/>
    <cellStyle name="Normal 9 2 4 3 2" xfId="22726" xr:uid="{6D901A6A-1206-4318-A49D-2EF582A8805F}"/>
    <cellStyle name="Normal 9 2 4 3 2 2" xfId="22727" xr:uid="{DE009C96-ABE0-4765-946D-EAC5A2CDB007}"/>
    <cellStyle name="Normal 9 2 4 3 3" xfId="22728" xr:uid="{8EFBDB5E-1AC5-4115-BFB1-A729157BB9B3}"/>
    <cellStyle name="Normal 9 2 4 4" xfId="22729" xr:uid="{F7B60CF4-EA82-4316-AAA9-B686E518FED2}"/>
    <cellStyle name="Normal 9 2 4 4 2" xfId="22730" xr:uid="{4BBD82A5-330E-4BB0-9A29-FF456D8D6F89}"/>
    <cellStyle name="Normal 9 2 4 4 2 2" xfId="22731" xr:uid="{96F08F43-C65B-4453-9898-824B46338BE4}"/>
    <cellStyle name="Normal 9 2 4 4 3" xfId="22732" xr:uid="{3B9442D6-690F-4232-A474-E46FD01A3404}"/>
    <cellStyle name="Normal 9 2 4 5" xfId="22733" xr:uid="{4AA1481B-3BD6-4B5E-85D5-77C146FDFB7F}"/>
    <cellStyle name="Normal 9 2 4 5 2" xfId="22734" xr:uid="{E2857A59-1A47-4215-BAA7-3D596D3EE8AB}"/>
    <cellStyle name="Normal 9 2 4 6" xfId="22735" xr:uid="{6541E08B-588A-47B1-8FDC-D6BB4602CA35}"/>
    <cellStyle name="Normal 9 2 5" xfId="3056" xr:uid="{00000000-0005-0000-0000-0000891C0000}"/>
    <cellStyle name="Normal 9 2 5 2" xfId="22736" xr:uid="{0201167E-CC70-48FE-820E-DEC674A38411}"/>
    <cellStyle name="Normal 9 2 5 2 2" xfId="22737" xr:uid="{508621AF-4132-4116-B36B-6A9616FFFEE5}"/>
    <cellStyle name="Normal 9 2 5 2 2 2" xfId="22738" xr:uid="{5C54A363-4038-4297-B5D8-8BBE79174A2F}"/>
    <cellStyle name="Normal 9 2 5 2 3" xfId="22739" xr:uid="{9F1A3C08-CC5B-4492-93E1-903422CD4BC7}"/>
    <cellStyle name="Normal 9 2 5 3" xfId="22740" xr:uid="{FF21FF5F-3BC4-4976-929B-3CD40DB05600}"/>
    <cellStyle name="Normal 9 2 5 3 2" xfId="22741" xr:uid="{D3615664-F18B-491F-B1A0-766C2FA271CA}"/>
    <cellStyle name="Normal 9 2 5 3 2 2" xfId="22742" xr:uid="{D9214FEC-7A1D-423E-A5F2-6D36B0598C28}"/>
    <cellStyle name="Normal 9 2 5 3 3" xfId="22743" xr:uid="{6975B27E-B1A3-41EE-AA49-98A86F0700A1}"/>
    <cellStyle name="Normal 9 2 5 4" xfId="22744" xr:uid="{0BE09C3C-1F43-4424-AC9A-B268A890B982}"/>
    <cellStyle name="Normal 9 2 5 4 2" xfId="22745" xr:uid="{0451075F-CDB6-4459-AE53-89AE534F7F8B}"/>
    <cellStyle name="Normal 9 2 5 5" xfId="22746" xr:uid="{3D19D794-90BD-4F33-AB83-6DE176CF93A0}"/>
    <cellStyle name="Normal 9 2 6" xfId="3057" xr:uid="{00000000-0005-0000-0000-00008A1C0000}"/>
    <cellStyle name="Normal 9 2 6 2" xfId="22747" xr:uid="{EA960DE6-97BD-4852-8861-18053EC9F7C6}"/>
    <cellStyle name="Normal 9 2 6 2 2" xfId="22748" xr:uid="{B07BB1CB-5479-4A17-94A3-58FBE76740D3}"/>
    <cellStyle name="Normal 9 2 6 2 2 2" xfId="22749" xr:uid="{2A980C9F-38C7-4F38-BB41-2148199EE6F3}"/>
    <cellStyle name="Normal 9 2 6 2 3" xfId="22750" xr:uid="{D5F09FB6-38DA-48FB-A7F6-331E3A935562}"/>
    <cellStyle name="Normal 9 2 6 3" xfId="22751" xr:uid="{7BDF911E-A83A-4464-97A3-FE997586151B}"/>
    <cellStyle name="Normal 9 2 6 3 2" xfId="22752" xr:uid="{1F1F281F-9BBC-453B-BF16-9FFEAC65BED7}"/>
    <cellStyle name="Normal 9 2 6 4" xfId="22753" xr:uid="{D36C69B8-126F-485F-A4C1-E29CF2B44FF3}"/>
    <cellStyle name="Normal 9 2 7" xfId="4678" xr:uid="{00000000-0005-0000-0000-00008B1C0000}"/>
    <cellStyle name="Normal 9 2 7 2" xfId="22754" xr:uid="{4D093EA1-A49C-464F-8EC9-686132A88DD7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3 2" xfId="22755" xr:uid="{5B449B94-EAB9-44CA-9A36-AFB22D6324EB}"/>
    <cellStyle name="Normal 9 3 3 2 2" xfId="22756" xr:uid="{C89F29BA-B043-4BA3-9178-0C3557C3CAA3}"/>
    <cellStyle name="Normal 9 3 3 2 2 2" xfId="22757" xr:uid="{E33B8A5F-60DD-411A-A891-2BCCF45EAEDA}"/>
    <cellStyle name="Normal 9 3 3 2 3" xfId="22758" xr:uid="{9792D521-9AC1-426F-87BD-E3D3BB664CB9}"/>
    <cellStyle name="Normal 9 3 3 3" xfId="22759" xr:uid="{CDB98F1A-F614-4905-A34E-22FC028F56E6}"/>
    <cellStyle name="Normal 9 3 3 3 2" xfId="22760" xr:uid="{AFF788B0-1AB5-4DA3-9B94-F122AD656BB2}"/>
    <cellStyle name="Normal 9 3 3 3 2 2" xfId="22761" xr:uid="{96F98DC4-7F48-45D1-8CDC-862F7D29237F}"/>
    <cellStyle name="Normal 9 3 3 3 3" xfId="22762" xr:uid="{1B208E29-2E72-4AE7-B7FF-499A65E90D4E}"/>
    <cellStyle name="Normal 9 3 3 4" xfId="22763" xr:uid="{23292C69-A85C-46FA-B631-492023D59782}"/>
    <cellStyle name="Normal 9 3 3 4 2" xfId="22764" xr:uid="{70F88DE4-8960-42E2-875C-E1F5A4DE1985}"/>
    <cellStyle name="Normal 9 3 3 5" xfId="22765" xr:uid="{50D7164B-472A-4F42-A17F-6EB5CA5645A7}"/>
    <cellStyle name="Normal 9 3 4" xfId="3062" xr:uid="{00000000-0005-0000-0000-0000A01C0000}"/>
    <cellStyle name="Normal 9 3 4 2" xfId="22766" xr:uid="{F756C674-1AE4-4C10-A0B8-471B8599DC5D}"/>
    <cellStyle name="Normal 9 3 4 2 2" xfId="22767" xr:uid="{5A71EF9E-0DEE-4E19-8C9D-90C9F33EF6A1}"/>
    <cellStyle name="Normal 9 3 4 2 2 2" xfId="22768" xr:uid="{4ADD3071-E037-4C4B-B4E1-0ED6C7C8609B}"/>
    <cellStyle name="Normal 9 3 4 2 3" xfId="22769" xr:uid="{09942749-6992-44FF-86FE-CEFCBA57C143}"/>
    <cellStyle name="Normal 9 3 4 3" xfId="22770" xr:uid="{E58094DD-8037-459E-B086-5B542D31A023}"/>
    <cellStyle name="Normal 9 3 4 3 2" xfId="22771" xr:uid="{5DD47FA0-ABBB-4E98-8599-869CC734EA5A}"/>
    <cellStyle name="Normal 9 3 4 4" xfId="22772" xr:uid="{B6A08BB1-0ACC-4CE1-B1C3-22F2D6C9A7A8}"/>
    <cellStyle name="Normal 9 3 5" xfId="3063" xr:uid="{00000000-0005-0000-0000-0000A11C0000}"/>
    <cellStyle name="Normal 9 3 5 2" xfId="22773" xr:uid="{EFEAD3FF-DD22-4A64-A712-4D49BF726E32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Numbers (0.00) 8" xfId="22774" xr:uid="{6EB396D5-6B60-4E60-8E00-F813FC126511}"/>
    <cellStyle name="Normal GHG Textfiels Bold" xfId="3095" xr:uid="{00000000-0005-0000-0000-0000CF1C0000}"/>
    <cellStyle name="Normal GHG Textfiels Bold 2" xfId="22775" xr:uid="{EC441025-3DD7-4E68-B3B2-ED064F6278E5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6" xfId="15430" xr:uid="{00000000-0005-0000-0000-0000D01C0000}"/>
    <cellStyle name="Normal GHG whole table 7" xfId="22776" xr:uid="{37A6CE1E-D378-46A2-874F-44D092383CFE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 GHG-Shade 4" xfId="22777" xr:uid="{B47EDF9F-E377-4B27-9B89-3A4466A3FFCE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2 3" xfId="22779" xr:uid="{553A17CA-B485-493E-9979-78FEAB20E4DC}"/>
    <cellStyle name="Note 10 3" xfId="10114" xr:uid="{00000000-0005-0000-0000-0000282C0000}"/>
    <cellStyle name="Note 10 3 2" xfId="13819" xr:uid="{00000000-0005-0000-0000-0000DF0D0000}"/>
    <cellStyle name="Note 10 3 2 2" xfId="22781" xr:uid="{148625CB-EF8D-4D18-93D9-7D540F342175}"/>
    <cellStyle name="Note 10 3 3" xfId="22780" xr:uid="{3C1E6DAA-CB07-4145-B2A4-7D1FA6FCD225}"/>
    <cellStyle name="Note 10 3_ELC_final" xfId="13820" xr:uid="{00000000-0005-0000-0000-0000E00D0000}"/>
    <cellStyle name="Note 10 4" xfId="22778" xr:uid="{D63838E8-D8B8-4CD2-82F4-D825F1471B1F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2 3" xfId="22783" xr:uid="{FE28F48F-E502-4096-AD51-77352462F165}"/>
    <cellStyle name="Note 11 3" xfId="10098" xr:uid="{00000000-0005-0000-0000-0000292C0000}"/>
    <cellStyle name="Note 11 4" xfId="22782" xr:uid="{3155AA37-3987-4911-8701-5226777410B3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 2 2" xfId="22785" xr:uid="{3A3AF4C7-8299-4BCB-86DB-C1385669D53F}"/>
    <cellStyle name="Note 12 3" xfId="22784" xr:uid="{86E2986B-B80F-427F-88CE-1755052B5244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 2 2" xfId="22787" xr:uid="{1700D33D-BD3C-4D66-B75E-4D31E1FEAE94}"/>
    <cellStyle name="Note 13 3" xfId="22786" xr:uid="{B632F8DB-5BEB-4341-911F-28AF3EC9D49E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 2 2" xfId="22789" xr:uid="{E2D3D376-6F32-4F9D-A57F-F47AA5638223}"/>
    <cellStyle name="Note 14 3" xfId="22788" xr:uid="{A93188DD-AF5B-41DF-8108-6C4020BDD09D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 2 2" xfId="22791" xr:uid="{AE05F105-CFAA-4527-9FCE-9EF6282FD998}"/>
    <cellStyle name="Note 15 3" xfId="22790" xr:uid="{4999CC82-4CF7-4BE0-BCCC-CA4FD09ACF60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 2 2" xfId="22793" xr:uid="{70D51122-FEF6-4A7B-BE29-9A7C8910F11A}"/>
    <cellStyle name="Note 16 3" xfId="22792" xr:uid="{F2252787-1B97-4AAE-957D-7AF62EF6E11C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 2 2" xfId="22795" xr:uid="{C2DFB071-82C3-45DC-AFFD-20F7B9224456}"/>
    <cellStyle name="Note 17 3" xfId="22794" xr:uid="{69A9894E-1740-4479-9F8C-FBB56E65A182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 2 2" xfId="22797" xr:uid="{CD38E42E-82EB-46F0-8C7C-40CDE2BFC321}"/>
    <cellStyle name="Note 18 3" xfId="22796" xr:uid="{F52A03DB-844B-4DE0-AF13-F579E1A2128A}"/>
    <cellStyle name="Note 18_ELC_final" xfId="13843" xr:uid="{00000000-0005-0000-0000-0000F90D0000}"/>
    <cellStyle name="Note 19" xfId="13844" xr:uid="{00000000-0005-0000-0000-0000FA0D0000}"/>
    <cellStyle name="Note 19 2" xfId="22798" xr:uid="{FBD7CF27-1217-48ED-BEB3-3E085DD7FB8B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0 4" xfId="22800" xr:uid="{5188AFBD-3C01-4426-8998-EC92EA4C7916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1 4" xfId="22801" xr:uid="{76D336FC-7C89-4187-9ACE-6257A28B7039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2 4" xfId="22802" xr:uid="{67B3935A-65E4-45F0-9B35-B96C9763BB50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3 4" xfId="22803" xr:uid="{6C090C50-EE79-4869-8A54-CE6D443F615C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4 6" xfId="22804" xr:uid="{046E378A-7385-45FB-815A-9FA8BD3E5D3A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5 5" xfId="22805" xr:uid="{F48B3732-F987-4BE3-9229-DBF4FAB67E0D}"/>
    <cellStyle name="Note 2 16" xfId="9584" xr:uid="{00000000-0005-0000-0000-00002B2C0000}"/>
    <cellStyle name="Note 2 16 2" xfId="13845" xr:uid="{00000000-0005-0000-0000-0000020E0000}"/>
    <cellStyle name="Note 2 16 3" xfId="22806" xr:uid="{9BD9A5DC-3851-4569-8914-66BCD3EDA822}"/>
    <cellStyle name="Note 2 17" xfId="22799" xr:uid="{49427C57-BD65-4144-8FB8-3F13DF265452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2 2" xfId="22809" xr:uid="{868E41A7-372A-455E-9F65-73DAC19D0DE7}"/>
    <cellStyle name="Note 2 2 2 3" xfId="14703" xr:uid="{00000000-0005-0000-0000-0000051D0000}"/>
    <cellStyle name="Note 2 2 2 4" xfId="22808" xr:uid="{A9471E44-3CBE-4A9A-ADED-200B60A4FBB0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2 5" xfId="22807" xr:uid="{AD542471-C5FD-4F34-BEBB-F86F7B00E7B8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3 4" xfId="22810" xr:uid="{C2024962-DD0F-4AA8-9896-87C32CFFDF2E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4 4" xfId="22811" xr:uid="{73F9CADA-2A3C-4DE1-B917-98A191103B99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5 4" xfId="22812" xr:uid="{3CC0BC8A-2EA8-4E1B-B9D4-A965EC0051E3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6 4" xfId="22813" xr:uid="{778E6DF4-2AA4-4555-8CBA-FF63D740AE86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7 4" xfId="22814" xr:uid="{DEB919FD-96E7-49FC-A969-D604C13A8375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8 4" xfId="22815" xr:uid="{17BDF4C8-BEC2-4560-A4C1-163DC6938208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 9 4" xfId="22816" xr:uid="{4B790872-08C6-4A37-9B63-82488352A58A}"/>
    <cellStyle name="Note 2_PrimaryEnergyPrices_TIMES" xfId="13848" xr:uid="{00000000-0005-0000-0000-00000D0E0000}"/>
    <cellStyle name="Note 20" xfId="13849" xr:uid="{00000000-0005-0000-0000-00000E0E0000}"/>
    <cellStyle name="Note 20 2" xfId="22817" xr:uid="{8FAC6E5F-5ED3-4BF2-B939-0793D2518842}"/>
    <cellStyle name="Note 21" xfId="13850" xr:uid="{00000000-0005-0000-0000-00000F0E0000}"/>
    <cellStyle name="Note 21 2" xfId="22818" xr:uid="{CBA8ABB3-B9ED-4966-942B-7EBF1DDB87C9}"/>
    <cellStyle name="Note 22" xfId="13851" xr:uid="{00000000-0005-0000-0000-0000100E0000}"/>
    <cellStyle name="Note 22 2" xfId="22819" xr:uid="{1F030F32-A733-4FA4-BA89-7726A8D91D6E}"/>
    <cellStyle name="Note 23" xfId="13852" xr:uid="{00000000-0005-0000-0000-0000110E0000}"/>
    <cellStyle name="Note 23 2" xfId="22820" xr:uid="{3F081F04-1A3C-414C-97C1-56CB890AE779}"/>
    <cellStyle name="Note 24" xfId="13853" xr:uid="{00000000-0005-0000-0000-0000120E0000}"/>
    <cellStyle name="Note 24 2" xfId="22821" xr:uid="{0D5086BB-F999-44C5-8A29-42DB83525807}"/>
    <cellStyle name="Note 25" xfId="13854" xr:uid="{00000000-0005-0000-0000-0000130E0000}"/>
    <cellStyle name="Note 25 2" xfId="22822" xr:uid="{C0906055-9D12-45A8-9DC8-61DA7DC37E4E}"/>
    <cellStyle name="Note 26" xfId="13855" xr:uid="{00000000-0005-0000-0000-0000140E0000}"/>
    <cellStyle name="Note 26 2" xfId="22823" xr:uid="{3ED3B65A-B500-4BF5-AE41-9A23282A0D67}"/>
    <cellStyle name="Note 27" xfId="13856" xr:uid="{00000000-0005-0000-0000-0000150E0000}"/>
    <cellStyle name="Note 27 2" xfId="22824" xr:uid="{59E81FB0-D01A-4C22-AEA9-5305D44B2B88}"/>
    <cellStyle name="Note 28" xfId="13857" xr:uid="{00000000-0005-0000-0000-0000160E0000}"/>
    <cellStyle name="Note 28 2" xfId="22825" xr:uid="{C6B3F732-3DE2-4EC5-8192-3A4086F5AE3E}"/>
    <cellStyle name="Note 29" xfId="13858" xr:uid="{00000000-0005-0000-0000-0000170E0000}"/>
    <cellStyle name="Note 29 2" xfId="22826" xr:uid="{661D8089-859F-4441-AE02-A45470FD1ACA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16" xfId="22827" xr:uid="{3ABFC73D-8DBD-4047-8EA5-A566FC9DE810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2 4" xfId="22829" xr:uid="{2775A7C0-ECAB-4F2B-9E7E-7391210B48DB}"/>
    <cellStyle name="Note 3 2 3" xfId="9567" xr:uid="{00000000-0005-0000-0000-00003E2C0000}"/>
    <cellStyle name="Note 3 2 4" xfId="13860" xr:uid="{00000000-0005-0000-0000-0000190E0000}"/>
    <cellStyle name="Note 3 2 5" xfId="22828" xr:uid="{41570AA3-D370-4D7D-AD30-527B23D75C15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3 4" xfId="22830" xr:uid="{3FE9F2F7-E2F1-4BFC-9E32-204E8135D2FC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2 3" xfId="22832" xr:uid="{FBCC93F2-C86E-461F-A4CE-C453B55EF109}"/>
    <cellStyle name="Note 3 4 3" xfId="9565" xr:uid="{00000000-0005-0000-0000-0000402C0000}"/>
    <cellStyle name="Note 3 4 3 2" xfId="22833" xr:uid="{6EDE3E8B-F5CD-4C0E-AC05-CEB35D3694AE}"/>
    <cellStyle name="Note 3 4 4" xfId="13859" xr:uid="{00000000-0005-0000-0000-00001B0E0000}"/>
    <cellStyle name="Note 3 4 5" xfId="22831" xr:uid="{89599CDE-0174-45C2-92E1-C50419CAFC37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5 4" xfId="22834" xr:uid="{F9FAB298-185E-47C4-9F56-5456465E4E83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6 4" xfId="22835" xr:uid="{74778DD3-7A52-451A-A743-6502A1D9F195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7 4" xfId="22836" xr:uid="{F31ED835-083B-4829-847E-DC0731218B7C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0 2" xfId="22837" xr:uid="{5E6CD5BD-C6D7-4756-8776-CF3A2B377360}"/>
    <cellStyle name="Note 31" xfId="13863" xr:uid="{00000000-0005-0000-0000-00001E0E0000}"/>
    <cellStyle name="Note 31 2" xfId="22838" xr:uid="{14A90E08-4FCA-43DE-AAC4-4BA21B65FF23}"/>
    <cellStyle name="Note 32" xfId="13864" xr:uid="{00000000-0005-0000-0000-00001F0E0000}"/>
    <cellStyle name="Note 32 2" xfId="22839" xr:uid="{2BB6E9C5-2013-4B4C-9691-E668F9F78026}"/>
    <cellStyle name="Note 33" xfId="13865" xr:uid="{00000000-0005-0000-0000-0000200E0000}"/>
    <cellStyle name="Note 33 2" xfId="22840" xr:uid="{579FAE67-FB5C-4E52-B857-DD7D72B18102}"/>
    <cellStyle name="Note 34" xfId="13866" xr:uid="{00000000-0005-0000-0000-0000210E0000}"/>
    <cellStyle name="Note 34 2" xfId="22841" xr:uid="{9AE83824-B125-4060-A3DA-521F32D8158D}"/>
    <cellStyle name="Note 35" xfId="13867" xr:uid="{00000000-0005-0000-0000-0000220E0000}"/>
    <cellStyle name="Note 35 2" xfId="22842" xr:uid="{71E33E9E-DAD7-43DF-8AC6-E121799EC846}"/>
    <cellStyle name="Note 36" xfId="13868" xr:uid="{00000000-0005-0000-0000-0000230E0000}"/>
    <cellStyle name="Note 36 2" xfId="22843" xr:uid="{86D75052-8BC9-4967-B1AC-AD01ADF28BD8}"/>
    <cellStyle name="Note 37" xfId="13869" xr:uid="{00000000-0005-0000-0000-0000240E0000}"/>
    <cellStyle name="Note 37 2" xfId="22844" xr:uid="{1EB52A5A-A48F-40DF-8434-92C971C74303}"/>
    <cellStyle name="Note 38" xfId="13870" xr:uid="{00000000-0005-0000-0000-0000250E0000}"/>
    <cellStyle name="Note 38 2" xfId="22845" xr:uid="{3DA8F56B-7593-4855-AFAD-DF9D3996188C}"/>
    <cellStyle name="Note 39" xfId="13871" xr:uid="{00000000-0005-0000-0000-0000260E0000}"/>
    <cellStyle name="Note 39 2" xfId="22846" xr:uid="{8BF3471A-DE4D-4449-BBA9-2B5B63A65A8B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14" xfId="22847" xr:uid="{75B72559-F031-40BC-8288-5520946CA673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2 4" xfId="22848" xr:uid="{E23F25A4-CAA7-46B1-A149-D3F40D382967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2 3" xfId="22850" xr:uid="{1A8EF1B3-ECEA-4110-9F32-1F9678C025BC}"/>
    <cellStyle name="Note 4 3 3" xfId="9556" xr:uid="{00000000-0005-0000-0000-00004A2C0000}"/>
    <cellStyle name="Note 4 3 4" xfId="22849" xr:uid="{8A998EE1-A413-407D-B1C2-A645FB214EFB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4 5" xfId="22851" xr:uid="{6CCFD0A3-891A-44DF-A451-AC9688A59C78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0 2" xfId="22852" xr:uid="{29836A2A-E16A-4D7E-B19D-6146E9DB6190}"/>
    <cellStyle name="Note 41" xfId="13877" xr:uid="{00000000-0005-0000-0000-00002F0E0000}"/>
    <cellStyle name="Note 41 2" xfId="22853" xr:uid="{ABCC85B9-6209-4CFF-B5DF-4CA523CAE1A8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14" xfId="22854" xr:uid="{2C5CC590-D7CF-42E6-B4DF-F83F261A83EA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2 4" xfId="22855" xr:uid="{2C0101AE-4232-45B7-BBCA-DEDFC9C9B9D9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2 3" xfId="22857" xr:uid="{87ABACC5-86B8-4F71-9E51-D3DCF6461A2B}"/>
    <cellStyle name="Note 5 3 3" xfId="9547" xr:uid="{00000000-0005-0000-0000-0000552C0000}"/>
    <cellStyle name="Note 5 3 4" xfId="22856" xr:uid="{86CEA5C6-FA0C-4D4F-AB3D-22778478CE32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4 5" xfId="22858" xr:uid="{262325C5-E536-444F-BA55-4AA4E3C7275F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14" xfId="22859" xr:uid="{948B269D-156A-4AE3-AAC4-A84F066CCFDF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2 4" xfId="22860" xr:uid="{2441E05A-8E74-478A-A0C4-3AF771339E69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2 3" xfId="22862" xr:uid="{4EDC7382-F01D-4B89-88BE-0ABEE760A720}"/>
    <cellStyle name="Note 6 3 3" xfId="9544" xr:uid="{00000000-0005-0000-0000-0000602C0000}"/>
    <cellStyle name="Note 6 3 4" xfId="22861" xr:uid="{AA7699FA-40E4-4E86-BB80-48194EDDAE98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4 5" xfId="22863" xr:uid="{270BEDA0-437A-4F02-9FB7-5B772BE5C0DF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2 3" xfId="22865" xr:uid="{1743CB3F-2D01-4103-9C30-670B1BF5C6E8}"/>
    <cellStyle name="Note 7 3" xfId="9542" xr:uid="{00000000-0005-0000-0000-0000672C0000}"/>
    <cellStyle name="Note 7 3 2" xfId="13887" xr:uid="{00000000-0005-0000-0000-0000410E0000}"/>
    <cellStyle name="Note 7 3 2 2" xfId="22867" xr:uid="{30B077CE-F693-4D8E-B3C8-73D5BE1D7170}"/>
    <cellStyle name="Note 7 3 3" xfId="22866" xr:uid="{42FE977C-E260-4470-A602-DB372071231E}"/>
    <cellStyle name="Note 7 3_ELC_final" xfId="13888" xr:uid="{00000000-0005-0000-0000-0000420E0000}"/>
    <cellStyle name="Note 7 4" xfId="13889" xr:uid="{00000000-0005-0000-0000-0000430E0000}"/>
    <cellStyle name="Note 7 4 2" xfId="22868" xr:uid="{4CD5A5DB-2289-4177-AC5C-22BEB749170C}"/>
    <cellStyle name="Note 7 5" xfId="22864" xr:uid="{351A1E6E-662C-48D7-9B33-12A06E68BE71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2 3" xfId="22870" xr:uid="{723EBF48-E618-4FB8-93FC-E6BC44E4FDF6}"/>
    <cellStyle name="Note 8 3" xfId="9541" xr:uid="{00000000-0005-0000-0000-0000682C0000}"/>
    <cellStyle name="Note 8 3 2" xfId="13892" xr:uid="{00000000-0005-0000-0000-0000480E0000}"/>
    <cellStyle name="Note 8 3 2 2" xfId="22872" xr:uid="{DBBEAC51-6DBC-4CC2-90C9-A66E940080B0}"/>
    <cellStyle name="Note 8 3 3" xfId="22871" xr:uid="{BFC39610-178F-4B7A-9715-53653CCE28F6}"/>
    <cellStyle name="Note 8 3_ELC_final" xfId="13893" xr:uid="{00000000-0005-0000-0000-0000490E0000}"/>
    <cellStyle name="Note 8 4" xfId="13894" xr:uid="{00000000-0005-0000-0000-00004A0E0000}"/>
    <cellStyle name="Note 8 4 2" xfId="22873" xr:uid="{4805EA04-9902-4451-A0F2-AE1F883D7F96}"/>
    <cellStyle name="Note 8 5" xfId="22869" xr:uid="{FA562497-2063-425C-9EC4-29EA88D926A4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2 3" xfId="22875" xr:uid="{47A34056-7BC2-48BE-9A30-9F874500AE37}"/>
    <cellStyle name="Note 9 3" xfId="9540" xr:uid="{00000000-0005-0000-0000-0000692C0000}"/>
    <cellStyle name="Note 9 3 2" xfId="13897" xr:uid="{00000000-0005-0000-0000-00004F0E0000}"/>
    <cellStyle name="Note 9 3 2 2" xfId="22877" xr:uid="{90F15179-072F-4BA7-90A8-E69E65476F80}"/>
    <cellStyle name="Note 9 3 3" xfId="22876" xr:uid="{B05227B6-F8A3-4FC7-8A2B-04C49275A3A0}"/>
    <cellStyle name="Note 9 3_ELC_final" xfId="13898" xr:uid="{00000000-0005-0000-0000-0000500E0000}"/>
    <cellStyle name="Note 9 4" xfId="13899" xr:uid="{00000000-0005-0000-0000-0000510E0000}"/>
    <cellStyle name="Note 9 4 2" xfId="22878" xr:uid="{46917AD5-77B0-4FEF-AD63-E2EDDFD167B0}"/>
    <cellStyle name="Note 9 5" xfId="22874" xr:uid="{971F0C98-C60B-4C2E-85B6-760526782208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2 3" xfId="22880" xr:uid="{E6A5D113-A010-4494-AAED-E64CE1409158}"/>
    <cellStyle name="Notiz 3" xfId="13901" xr:uid="{00000000-0005-0000-0000-0000530E0000}"/>
    <cellStyle name="Notiz 3 2" xfId="22881" xr:uid="{AF51B78B-18B4-4ABF-835E-AD4F532714B6}"/>
    <cellStyle name="Notiz 4" xfId="22879" xr:uid="{E47F8A45-3812-45F7-90CD-A05D74EB86FF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0 2" xfId="22883" xr:uid="{ADCC50DC-7305-427C-8884-52AF020940F6}"/>
    <cellStyle name="Nuovo 11" xfId="13903" xr:uid="{00000000-0005-0000-0000-0000570E0000}"/>
    <cellStyle name="Nuovo 11 2" xfId="22884" xr:uid="{757CC65F-4915-4732-9FBD-6E1E34C9C189}"/>
    <cellStyle name="Nuovo 12" xfId="13904" xr:uid="{00000000-0005-0000-0000-0000580E0000}"/>
    <cellStyle name="Nuovo 12 2" xfId="22885" xr:uid="{24F81C9F-64E0-45D7-BB04-6B292AE1A43B}"/>
    <cellStyle name="Nuovo 13" xfId="13905" xr:uid="{00000000-0005-0000-0000-0000590E0000}"/>
    <cellStyle name="Nuovo 13 2" xfId="22886" xr:uid="{7EE8217F-DD2F-4F5B-B52E-111B76C8B8AD}"/>
    <cellStyle name="Nuovo 14" xfId="13906" xr:uid="{00000000-0005-0000-0000-00005A0E0000}"/>
    <cellStyle name="Nuovo 14 2" xfId="22887" xr:uid="{34B8CCB4-A91C-495A-8690-7FFE26673CA0}"/>
    <cellStyle name="Nuovo 15" xfId="13907" xr:uid="{00000000-0005-0000-0000-00005B0E0000}"/>
    <cellStyle name="Nuovo 15 2" xfId="22888" xr:uid="{C2EECA4D-742F-4ED1-9B6C-0B4813B45A41}"/>
    <cellStyle name="Nuovo 16" xfId="13908" xr:uid="{00000000-0005-0000-0000-00005C0E0000}"/>
    <cellStyle name="Nuovo 16 2" xfId="22889" xr:uid="{68B41F34-E45D-44F2-85D5-F4451D415671}"/>
    <cellStyle name="Nuovo 17" xfId="13909" xr:uid="{00000000-0005-0000-0000-00005D0E0000}"/>
    <cellStyle name="Nuovo 17 2" xfId="22890" xr:uid="{4BFB64C4-CC28-4B2D-8D8F-45A545EBC8BB}"/>
    <cellStyle name="Nuovo 18" xfId="13910" xr:uid="{00000000-0005-0000-0000-00005E0E0000}"/>
    <cellStyle name="Nuovo 18 2" xfId="22891" xr:uid="{92BE2AE4-6717-4E29-A65B-7073F63EC342}"/>
    <cellStyle name="Nuovo 19" xfId="13911" xr:uid="{00000000-0005-0000-0000-00005F0E0000}"/>
    <cellStyle name="Nuovo 19 2" xfId="22892" xr:uid="{98BD303E-765A-4016-8D8C-8EEB4DD8A3CA}"/>
    <cellStyle name="Nuovo 2" xfId="4699" xr:uid="{00000000-0005-0000-0000-00007C1D0000}"/>
    <cellStyle name="Nuovo 2 2" xfId="22894" xr:uid="{737156E2-07C9-44A1-ACBE-A20C3BEFB9EA}"/>
    <cellStyle name="Nuovo 2 3" xfId="22893" xr:uid="{F91A8220-5415-43E0-BE8C-8DCA1FE07591}"/>
    <cellStyle name="Nuovo 20" xfId="13912" xr:uid="{00000000-0005-0000-0000-0000610E0000}"/>
    <cellStyle name="Nuovo 20 2" xfId="22895" xr:uid="{E8413D0D-3498-47BE-A5E3-D2BD6F4ED493}"/>
    <cellStyle name="Nuovo 21" xfId="13913" xr:uid="{00000000-0005-0000-0000-0000620E0000}"/>
    <cellStyle name="Nuovo 21 2" xfId="22896" xr:uid="{1EAAB6C1-4116-48AC-9C46-E41B63B903DD}"/>
    <cellStyle name="Nuovo 22" xfId="13914" xr:uid="{00000000-0005-0000-0000-0000630E0000}"/>
    <cellStyle name="Nuovo 22 2" xfId="22897" xr:uid="{53E5DD71-4F57-428C-AEB1-1A20310FE41D}"/>
    <cellStyle name="Nuovo 23" xfId="13915" xr:uid="{00000000-0005-0000-0000-0000640E0000}"/>
    <cellStyle name="Nuovo 23 2" xfId="22898" xr:uid="{028F7338-1E06-47E5-A9F7-1722B5AFB114}"/>
    <cellStyle name="Nuovo 24" xfId="13916" xr:uid="{00000000-0005-0000-0000-0000650E0000}"/>
    <cellStyle name="Nuovo 24 2" xfId="22899" xr:uid="{18A5AFF1-67B8-4753-9F50-18E6DAA8D62C}"/>
    <cellStyle name="Nuovo 25" xfId="13917" xr:uid="{00000000-0005-0000-0000-0000660E0000}"/>
    <cellStyle name="Nuovo 25 2" xfId="22900" xr:uid="{47756271-051E-4100-8664-B54D6CEE8941}"/>
    <cellStyle name="Nuovo 26" xfId="13918" xr:uid="{00000000-0005-0000-0000-0000670E0000}"/>
    <cellStyle name="Nuovo 26 2" xfId="22901" xr:uid="{AA80CFF9-9C28-4405-A488-4DA15816845B}"/>
    <cellStyle name="Nuovo 27" xfId="13919" xr:uid="{00000000-0005-0000-0000-0000680E0000}"/>
    <cellStyle name="Nuovo 27 2" xfId="22902" xr:uid="{FAC96159-23BE-47D3-88F9-B492D0CF78AC}"/>
    <cellStyle name="Nuovo 28" xfId="13920" xr:uid="{00000000-0005-0000-0000-0000690E0000}"/>
    <cellStyle name="Nuovo 28 2" xfId="22903" xr:uid="{CB23CA0C-B5C4-449C-8F67-55AB74102DAC}"/>
    <cellStyle name="Nuovo 29" xfId="13921" xr:uid="{00000000-0005-0000-0000-00006A0E0000}"/>
    <cellStyle name="Nuovo 29 2" xfId="22904" xr:uid="{2E47D1C2-973C-4A61-8356-B52146E968DE}"/>
    <cellStyle name="Nuovo 3" xfId="4700" xr:uid="{00000000-0005-0000-0000-00007D1D0000}"/>
    <cellStyle name="Nuovo 3 2" xfId="4701" xr:uid="{00000000-0005-0000-0000-00007E1D0000}"/>
    <cellStyle name="Nuovo 3 3" xfId="22905" xr:uid="{F4F8EFE2-6009-4628-8B5F-C89D4F724176}"/>
    <cellStyle name="Nuovo 30" xfId="13922" xr:uid="{00000000-0005-0000-0000-00006C0E0000}"/>
    <cellStyle name="Nuovo 30 2" xfId="22906" xr:uid="{6F79C8AC-0EDD-430B-A517-330B363A85FF}"/>
    <cellStyle name="Nuovo 31" xfId="13923" xr:uid="{00000000-0005-0000-0000-00006D0E0000}"/>
    <cellStyle name="Nuovo 31 2" xfId="22907" xr:uid="{E038F2F0-068F-445F-8225-2A4BEE9B4676}"/>
    <cellStyle name="Nuovo 32" xfId="13924" xr:uid="{00000000-0005-0000-0000-00006E0E0000}"/>
    <cellStyle name="Nuovo 32 2" xfId="22908" xr:uid="{7DC0DCCA-3AAF-481C-AAE1-ABDF8ED97E4F}"/>
    <cellStyle name="Nuovo 33" xfId="13925" xr:uid="{00000000-0005-0000-0000-00006F0E0000}"/>
    <cellStyle name="Nuovo 33 2" xfId="22909" xr:uid="{CA5034EC-CA55-4B0C-A4A3-83E782EAED44}"/>
    <cellStyle name="Nuovo 34" xfId="13926" xr:uid="{00000000-0005-0000-0000-0000700E0000}"/>
    <cellStyle name="Nuovo 34 2" xfId="22910" xr:uid="{A7F49DEE-8F7A-408C-868E-B0D8E58991EB}"/>
    <cellStyle name="Nuovo 35" xfId="13927" xr:uid="{00000000-0005-0000-0000-0000710E0000}"/>
    <cellStyle name="Nuovo 35 2" xfId="22911" xr:uid="{54521D38-A82B-4FCA-A391-2784370F28BC}"/>
    <cellStyle name="Nuovo 36" xfId="13928" xr:uid="{00000000-0005-0000-0000-0000720E0000}"/>
    <cellStyle name="Nuovo 36 2" xfId="22912" xr:uid="{73BA3DCC-C221-4587-81DB-C945E981CF42}"/>
    <cellStyle name="Nuovo 37" xfId="13929" xr:uid="{00000000-0005-0000-0000-0000730E0000}"/>
    <cellStyle name="Nuovo 37 2" xfId="22913" xr:uid="{50150E4E-CC1F-4EA8-9638-26B9BDE9E075}"/>
    <cellStyle name="Nuovo 38" xfId="13930" xr:uid="{00000000-0005-0000-0000-0000740E0000}"/>
    <cellStyle name="Nuovo 38 2" xfId="22915" xr:uid="{644AA6C9-F2B9-420C-A298-A695E0AA481F}"/>
    <cellStyle name="Nuovo 38 3" xfId="22916" xr:uid="{ED8CF1E6-6315-4899-9954-F517B44CE500}"/>
    <cellStyle name="Nuovo 38 4" xfId="22917" xr:uid="{EC6BA5DF-2F16-4424-BA6A-B0C780422E3E}"/>
    <cellStyle name="Nuovo 38 5" xfId="22914" xr:uid="{DD373984-BAF7-4154-8294-11285CE03003}"/>
    <cellStyle name="Nuovo 39" xfId="22918" xr:uid="{98DDB4D1-C823-4BE1-BD31-5B4E5167E0B1}"/>
    <cellStyle name="Nuovo 39 2" xfId="22919" xr:uid="{A1625CB1-E494-4DFB-9145-8025FDD4860B}"/>
    <cellStyle name="Nuovo 4" xfId="13931" xr:uid="{00000000-0005-0000-0000-0000750E0000}"/>
    <cellStyle name="Nuovo 4 2" xfId="22921" xr:uid="{1C662C07-6392-4502-9F68-4128759DAC46}"/>
    <cellStyle name="Nuovo 4 3" xfId="22920" xr:uid="{BFDD77F4-031F-4D8F-A68B-8136CD3D4AB4}"/>
    <cellStyle name="Nuovo 40" xfId="22922" xr:uid="{236D5139-BE95-408D-84A2-2C8BA3B1663C}"/>
    <cellStyle name="Nuovo 40 2" xfId="22923" xr:uid="{1CF1AB8C-7FAB-486C-8EAB-CBD1B819F8C6}"/>
    <cellStyle name="Nuovo 41" xfId="22882" xr:uid="{DE6960AB-C853-4590-9F04-772AFD5EE3C9}"/>
    <cellStyle name="Nuovo 5" xfId="13932" xr:uid="{00000000-0005-0000-0000-0000760E0000}"/>
    <cellStyle name="Nuovo 5 2" xfId="22924" xr:uid="{B70BEC24-5BB1-4DEF-9E8B-1878021FB2BD}"/>
    <cellStyle name="Nuovo 6" xfId="13933" xr:uid="{00000000-0005-0000-0000-0000770E0000}"/>
    <cellStyle name="Nuovo 6 2" xfId="22925" xr:uid="{FF336BA8-7172-480B-B2CA-CA53C500D694}"/>
    <cellStyle name="Nuovo 7" xfId="13934" xr:uid="{00000000-0005-0000-0000-0000780E0000}"/>
    <cellStyle name="Nuovo 7 2" xfId="22926" xr:uid="{1B44EB47-6E20-42EA-848F-342E6430D3E6}"/>
    <cellStyle name="Nuovo 8" xfId="13935" xr:uid="{00000000-0005-0000-0000-0000790E0000}"/>
    <cellStyle name="Nuovo 8 2" xfId="22927" xr:uid="{5C6067B5-15E3-4758-B0C4-D78BB3B72769}"/>
    <cellStyle name="Nuovo 9" xfId="13936" xr:uid="{00000000-0005-0000-0000-00007A0E0000}"/>
    <cellStyle name="Nuovo 9 2" xfId="22928" xr:uid="{84B009A3-F24E-4A45-9208-9C6A6EABD70F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0 6" xfId="22929" xr:uid="{DA8322C4-F5F1-4B8B-9860-D53BD31023B2}"/>
    <cellStyle name="Output 11" xfId="13937" xr:uid="{00000000-0005-0000-0000-00007C0E0000}"/>
    <cellStyle name="Output 11 2" xfId="22930" xr:uid="{0B547D99-845E-4842-A0C5-340E68447768}"/>
    <cellStyle name="Output 12" xfId="13938" xr:uid="{00000000-0005-0000-0000-00007D0E0000}"/>
    <cellStyle name="Output 12 2" xfId="22931" xr:uid="{629B16AD-5E13-4360-A98F-B422870DB5C9}"/>
    <cellStyle name="Output 13" xfId="13939" xr:uid="{00000000-0005-0000-0000-00007E0E0000}"/>
    <cellStyle name="Output 13 2" xfId="22932" xr:uid="{81C881E1-71EA-403F-9EB7-AE4523164BD3}"/>
    <cellStyle name="Output 14" xfId="13940" xr:uid="{00000000-0005-0000-0000-00007F0E0000}"/>
    <cellStyle name="Output 14 2" xfId="22933" xr:uid="{764D30A9-6E31-4AC3-B459-0C3257FDD903}"/>
    <cellStyle name="Output 15" xfId="13941" xr:uid="{00000000-0005-0000-0000-0000800E0000}"/>
    <cellStyle name="Output 15 2" xfId="22934" xr:uid="{1D028317-E0F1-4B6B-AA94-A3065E4D7264}"/>
    <cellStyle name="Output 16" xfId="13942" xr:uid="{00000000-0005-0000-0000-0000810E0000}"/>
    <cellStyle name="Output 16 2" xfId="22935" xr:uid="{9320D7A2-825B-493B-95AF-507A0F4D8C61}"/>
    <cellStyle name="Output 17" xfId="13943" xr:uid="{00000000-0005-0000-0000-0000820E0000}"/>
    <cellStyle name="Output 17 2" xfId="22936" xr:uid="{049AC09F-29CD-45FA-A302-32DFD8BB86C2}"/>
    <cellStyle name="Output 18" xfId="13944" xr:uid="{00000000-0005-0000-0000-0000830E0000}"/>
    <cellStyle name="Output 18 2" xfId="22937" xr:uid="{891B98BF-A39E-4FF0-96F1-79829EE07493}"/>
    <cellStyle name="Output 19" xfId="13945" xr:uid="{00000000-0005-0000-0000-0000840E0000}"/>
    <cellStyle name="Output 19 2" xfId="22938" xr:uid="{B73EE1BE-B874-40B5-85CC-E9601277ADC3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7" xfId="14758" xr:uid="{00000000-0005-0000-0000-0000831D0000}"/>
    <cellStyle name="Output 2 10 8" xfId="22940" xr:uid="{F5A8E547-6B57-4844-AC1B-C7A9DC33B782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1 6" xfId="22941" xr:uid="{1B725E99-567E-46B2-9A4A-6FE1D6806797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16" xfId="22939" xr:uid="{E2866CF9-2B91-4D23-83CA-F674AFA4E34F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7" xfId="14763" xr:uid="{00000000-0005-0000-0000-00008A1D0000}"/>
    <cellStyle name="Output 2 2 8" xfId="22942" xr:uid="{7C7E3BFA-9E79-44A3-9648-132BD7919FCD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7" xfId="14765" xr:uid="{00000000-0005-0000-0000-00008E1D0000}"/>
    <cellStyle name="Output 2 3 8" xfId="22943" xr:uid="{60F79D7B-F013-45C6-8D2E-1F3D3AA61D75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7" xfId="14767" xr:uid="{00000000-0005-0000-0000-0000921D0000}"/>
    <cellStyle name="Output 2 4 8" xfId="22944" xr:uid="{8C0352B3-88AC-4805-9956-0CF180F62568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7" xfId="14769" xr:uid="{00000000-0005-0000-0000-0000961D0000}"/>
    <cellStyle name="Output 2 5 8" xfId="22945" xr:uid="{73F2C29F-C0FB-4241-A492-6319F20E483C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7" xfId="14771" xr:uid="{00000000-0005-0000-0000-00009A1D0000}"/>
    <cellStyle name="Output 2 6 8" xfId="22946" xr:uid="{9B21BDD4-9F49-4E2F-9ECB-DCFECBE6502B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7" xfId="14773" xr:uid="{00000000-0005-0000-0000-00009E1D0000}"/>
    <cellStyle name="Output 2 7 8" xfId="22947" xr:uid="{38378303-8E57-443B-9A30-352FDF98A34A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7" xfId="14775" xr:uid="{00000000-0005-0000-0000-0000A21D0000}"/>
    <cellStyle name="Output 2 8 8" xfId="22948" xr:uid="{44B58673-684E-4CA2-AD94-4EB3F7CA1E03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7" xfId="14777" xr:uid="{00000000-0005-0000-0000-0000A61D0000}"/>
    <cellStyle name="Output 2 9 8" xfId="22949" xr:uid="{05829287-CFE2-42B3-B3CF-1E0F53EC36BC}"/>
    <cellStyle name="Output 20" xfId="13946" xr:uid="{00000000-0005-0000-0000-0000900E0000}"/>
    <cellStyle name="Output 20 2" xfId="22950" xr:uid="{70290678-A770-40FB-8247-9DF8A0D53516}"/>
    <cellStyle name="Output 21" xfId="13947" xr:uid="{00000000-0005-0000-0000-0000910E0000}"/>
    <cellStyle name="Output 21 2" xfId="22951" xr:uid="{97ED8617-222E-4DC0-9034-E1BAABBB83FE}"/>
    <cellStyle name="Output 22" xfId="13948" xr:uid="{00000000-0005-0000-0000-0000920E0000}"/>
    <cellStyle name="Output 22 2" xfId="22952" xr:uid="{748A7619-998F-4320-B074-75DA25E3C6FE}"/>
    <cellStyle name="Output 23" xfId="13949" xr:uid="{00000000-0005-0000-0000-0000930E0000}"/>
    <cellStyle name="Output 23 2" xfId="22953" xr:uid="{A47C5275-69B7-49BD-AB56-44EFCA5109F9}"/>
    <cellStyle name="Output 24" xfId="13950" xr:uid="{00000000-0005-0000-0000-0000940E0000}"/>
    <cellStyle name="Output 24 2" xfId="22954" xr:uid="{2BEA738E-6D2E-4734-B1E9-1D146A03169B}"/>
    <cellStyle name="Output 25" xfId="13951" xr:uid="{00000000-0005-0000-0000-0000950E0000}"/>
    <cellStyle name="Output 25 2" xfId="22955" xr:uid="{28783747-F731-4160-90B0-D0DBBC373EB7}"/>
    <cellStyle name="Output 26" xfId="13952" xr:uid="{00000000-0005-0000-0000-0000960E0000}"/>
    <cellStyle name="Output 26 2" xfId="22956" xr:uid="{CB172B0B-3296-471E-932A-36B7872DA727}"/>
    <cellStyle name="Output 27" xfId="13953" xr:uid="{00000000-0005-0000-0000-0000970E0000}"/>
    <cellStyle name="Output 27 2" xfId="22957" xr:uid="{4CA758C0-9FE9-402D-A6EF-491B1032FBDA}"/>
    <cellStyle name="Output 28" xfId="13954" xr:uid="{00000000-0005-0000-0000-0000980E0000}"/>
    <cellStyle name="Output 28 2" xfId="22958" xr:uid="{EA76B3C6-0DD0-4CA5-95B2-66F7BDA7555F}"/>
    <cellStyle name="Output 29" xfId="13955" xr:uid="{00000000-0005-0000-0000-0000990E0000}"/>
    <cellStyle name="Output 29 2" xfId="22959" xr:uid="{1CE6B875-C291-46D9-9194-95777214B403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7" xfId="14779" xr:uid="{00000000-0005-0000-0000-0000AA1D0000}"/>
    <cellStyle name="Output 3 18" xfId="22960" xr:uid="{E05E6883-EF07-45A4-8787-C6B83F5AE1BD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2 4" xfId="22962" xr:uid="{D7486AD4-0AEC-4328-8799-279A1291AF37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6" xfId="14785" xr:uid="{00000000-0005-0000-0000-0000B21D0000}"/>
    <cellStyle name="Output 3 2 7" xfId="22961" xr:uid="{D4D65FBA-078D-4F29-88B5-C02CF15BD75D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3 6" xfId="22963" xr:uid="{5E44BB3A-B7DE-4417-97C1-68A3536054C8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4 6" xfId="22964" xr:uid="{880AB48B-761D-4B0D-831F-220614FA9FC7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0 2" xfId="22965" xr:uid="{978DEF47-28D1-4A4C-8C14-FCE597942FD2}"/>
    <cellStyle name="Output 31" xfId="13958" xr:uid="{00000000-0005-0000-0000-00009E0E0000}"/>
    <cellStyle name="Output 31 2" xfId="22966" xr:uid="{A857ABB7-B875-4AC4-B6A2-186264BC2BAB}"/>
    <cellStyle name="Output 32" xfId="13959" xr:uid="{00000000-0005-0000-0000-00009F0E0000}"/>
    <cellStyle name="Output 32 2" xfId="22967" xr:uid="{15640013-FA10-47D6-93AF-2BE5E43390BF}"/>
    <cellStyle name="Output 33" xfId="13960" xr:uid="{00000000-0005-0000-0000-0000A00E0000}"/>
    <cellStyle name="Output 33 2" xfId="22968" xr:uid="{6A69347D-B250-4512-A497-8E42553882A6}"/>
    <cellStyle name="Output 34" xfId="13961" xr:uid="{00000000-0005-0000-0000-0000A10E0000}"/>
    <cellStyle name="Output 34 2" xfId="22969" xr:uid="{0164170B-D01C-4B7D-8C4D-1DE5886760A8}"/>
    <cellStyle name="Output 35" xfId="13962" xr:uid="{00000000-0005-0000-0000-0000A20E0000}"/>
    <cellStyle name="Output 35 2" xfId="22970" xr:uid="{C261A6AF-8778-4E8B-8639-1201F4698B28}"/>
    <cellStyle name="Output 36" xfId="13963" xr:uid="{00000000-0005-0000-0000-0000A30E0000}"/>
    <cellStyle name="Output 36 2" xfId="22971" xr:uid="{15EAB7AF-4199-4AB5-9C6D-7A91F96B1CA8}"/>
    <cellStyle name="Output 37" xfId="13964" xr:uid="{00000000-0005-0000-0000-0000A40E0000}"/>
    <cellStyle name="Output 37 2" xfId="22972" xr:uid="{488992BE-8CA6-44C5-BBCB-95A9667BD54C}"/>
    <cellStyle name="Output 38" xfId="13965" xr:uid="{00000000-0005-0000-0000-0000A50E0000}"/>
    <cellStyle name="Output 38 2" xfId="22973" xr:uid="{2E108E8F-4DA3-48EB-89BF-B6A5F66297A6}"/>
    <cellStyle name="Output 39" xfId="13966" xr:uid="{00000000-0005-0000-0000-0000A60E0000}"/>
    <cellStyle name="Output 39 2" xfId="22974" xr:uid="{380818BD-4E42-4FAA-AA10-B13BFE3255EF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0 2" xfId="22975" xr:uid="{9C91CEFA-8A5F-4C3C-9DA8-B98D1FB2E649}"/>
    <cellStyle name="Output 41" xfId="13968" xr:uid="{00000000-0005-0000-0000-0000AA0E0000}"/>
    <cellStyle name="Output 41 2" xfId="22976" xr:uid="{85C0CCC0-9029-47F3-82FB-E8FE158567EA}"/>
    <cellStyle name="Output 42" xfId="13969" xr:uid="{00000000-0005-0000-0000-0000AB0E0000}"/>
    <cellStyle name="Output 42 2" xfId="22977" xr:uid="{42F552F8-132C-4D3B-93E7-83B2E3175249}"/>
    <cellStyle name="Output 43" xfId="13970" xr:uid="{00000000-0005-0000-0000-0000AC0E0000}"/>
    <cellStyle name="Output 43 2" xfId="22978" xr:uid="{147C5183-E90D-4D90-9736-B59229F0FE05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attern 2" xfId="22979" xr:uid="{EE823FB0-DAE5-4F51-93A9-71B958B46148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0 2" xfId="22981" xr:uid="{C00434FB-4EBC-480E-B8ED-A12F3A4FC67F}"/>
    <cellStyle name="Percent 10 11" xfId="13973" xr:uid="{00000000-0005-0000-0000-0000B70E0000}"/>
    <cellStyle name="Percent 10 11 2" xfId="22983" xr:uid="{E509CD55-2DE5-453A-BB7D-07B31CB6B5B6}"/>
    <cellStyle name="Percent 10 11 3" xfId="22984" xr:uid="{CA58570E-9BCA-4D2B-8A31-779D0751177A}"/>
    <cellStyle name="Percent 10 11 4" xfId="22985" xr:uid="{E5B2B594-40A5-4592-A637-FDF6C2A864B0}"/>
    <cellStyle name="Percent 10 11 5" xfId="22982" xr:uid="{6AC38C49-89DE-47CA-A191-7B1BE3D4EAE2}"/>
    <cellStyle name="Percent 10 12" xfId="13974" xr:uid="{00000000-0005-0000-0000-0000B80E0000}"/>
    <cellStyle name="Percent 10 12 2" xfId="22987" xr:uid="{43F73F8E-27C9-4C73-A14F-A87CB8DFC582}"/>
    <cellStyle name="Percent 10 12 3" xfId="22988" xr:uid="{412CBB21-C7AB-4D7A-8051-BC5066D38DE2}"/>
    <cellStyle name="Percent 10 12 4" xfId="22989" xr:uid="{D8DBFA5E-1208-4B34-974E-BD376FFE3B02}"/>
    <cellStyle name="Percent 10 12 5" xfId="22986" xr:uid="{5FBDCD83-F6CC-4E92-99D1-C4E99AD00BD9}"/>
    <cellStyle name="Percent 10 13" xfId="13975" xr:uid="{00000000-0005-0000-0000-0000B90E0000}"/>
    <cellStyle name="Percent 10 13 2" xfId="22991" xr:uid="{D934EAA6-6FDD-439B-AB7E-6E915E9BB1D7}"/>
    <cellStyle name="Percent 10 13 3" xfId="22992" xr:uid="{12A10913-7B97-4251-BCBC-32317779C6EC}"/>
    <cellStyle name="Percent 10 13 4" xfId="22993" xr:uid="{D13B5396-C5D9-46B6-BF3A-C550F68E4B79}"/>
    <cellStyle name="Percent 10 13 5" xfId="22990" xr:uid="{DEB498EE-328E-4AA4-AD8B-345BC6D9180E}"/>
    <cellStyle name="Percent 10 14" xfId="13976" xr:uid="{00000000-0005-0000-0000-0000BA0E0000}"/>
    <cellStyle name="Percent 10 14 2" xfId="22995" xr:uid="{2C234563-FC40-46FC-AD42-B6246C74779D}"/>
    <cellStyle name="Percent 10 14 3" xfId="22996" xr:uid="{DC77B2DE-5694-4F10-AC0D-7B57BD806F87}"/>
    <cellStyle name="Percent 10 14 4" xfId="22997" xr:uid="{E0D51542-C743-4E8E-B0CC-BDE74F9C3EF9}"/>
    <cellStyle name="Percent 10 14 5" xfId="22998" xr:uid="{92D25AED-E832-4D86-BAC2-E812AA400D5C}"/>
    <cellStyle name="Percent 10 14 6" xfId="22994" xr:uid="{C7114A40-7B17-433E-A36E-5DB1E9B95835}"/>
    <cellStyle name="Percent 10 15" xfId="13977" xr:uid="{00000000-0005-0000-0000-0000BB0E0000}"/>
    <cellStyle name="Percent 10 15 2" xfId="23000" xr:uid="{D1836660-61E0-4A12-BF2A-FC84CF109FAB}"/>
    <cellStyle name="Percent 10 15 3" xfId="23001" xr:uid="{44125EB9-85E8-41DD-B337-7B51A8819816}"/>
    <cellStyle name="Percent 10 15 4" xfId="23002" xr:uid="{A3157B57-BAB4-4C5D-9C3D-C58984AF2AFE}"/>
    <cellStyle name="Percent 10 15 5" xfId="23003" xr:uid="{4D5C850B-E3D9-42C4-A827-7CE3A8BBD3EC}"/>
    <cellStyle name="Percent 10 15 6" xfId="22999" xr:uid="{3A0C8A07-B74A-4CC4-ABD4-EA2D0C49EE09}"/>
    <cellStyle name="Percent 10 16" xfId="13978" xr:uid="{00000000-0005-0000-0000-0000BC0E0000}"/>
    <cellStyle name="Percent 10 16 2" xfId="23005" xr:uid="{0F88994E-2844-4A2B-987A-7D70EB6B0429}"/>
    <cellStyle name="Percent 10 16 3" xfId="23006" xr:uid="{7BB4A3AF-DD23-46DE-BDE9-CD73C833592F}"/>
    <cellStyle name="Percent 10 16 4" xfId="23007" xr:uid="{3197A612-DC55-4129-8359-AA058C0C8F07}"/>
    <cellStyle name="Percent 10 16 5" xfId="23008" xr:uid="{3FD238CA-F436-45D0-8AC5-186F7FE49548}"/>
    <cellStyle name="Percent 10 16 6" xfId="23004" xr:uid="{8858DE6C-FCA1-480B-B2C9-0C60471DA519}"/>
    <cellStyle name="Percent 10 17" xfId="13979" xr:uid="{00000000-0005-0000-0000-0000BD0E0000}"/>
    <cellStyle name="Percent 10 17 2" xfId="23010" xr:uid="{1EA6DE27-0C7A-4B0F-943F-02BE88FC2531}"/>
    <cellStyle name="Percent 10 17 3" xfId="23011" xr:uid="{FC847D48-17F9-465B-9595-B36F7A874B67}"/>
    <cellStyle name="Percent 10 17 4" xfId="23012" xr:uid="{D07AF869-66DC-4F96-B9CE-E4557D65A10F}"/>
    <cellStyle name="Percent 10 17 5" xfId="23013" xr:uid="{1A4C0EBA-41F3-4064-BAD6-A21A4468E84A}"/>
    <cellStyle name="Percent 10 17 6" xfId="23009" xr:uid="{25BB51D4-E438-4B9D-83E3-FD20B92A8F37}"/>
    <cellStyle name="Percent 10 18" xfId="13980" xr:uid="{00000000-0005-0000-0000-0000BE0E0000}"/>
    <cellStyle name="Percent 10 18 2" xfId="23015" xr:uid="{937DA45C-B12C-4B09-9F2D-72D698C3471B}"/>
    <cellStyle name="Percent 10 18 3" xfId="23016" xr:uid="{84E3B539-2FFE-4D74-9A05-065C45EDD641}"/>
    <cellStyle name="Percent 10 18 4" xfId="23017" xr:uid="{00B7DC1F-D71E-48E9-84C3-099100BA7D46}"/>
    <cellStyle name="Percent 10 18 5" xfId="23018" xr:uid="{F9023565-DD42-4406-8AA5-8AA4A2857AD3}"/>
    <cellStyle name="Percent 10 18 6" xfId="23014" xr:uid="{8A170959-19C5-457E-A510-D44DD183513D}"/>
    <cellStyle name="Percent 10 19" xfId="13981" xr:uid="{00000000-0005-0000-0000-0000BF0E0000}"/>
    <cellStyle name="Percent 10 19 2" xfId="23020" xr:uid="{D9CD71E3-7528-4E7F-9B16-1F9E6C5B1C68}"/>
    <cellStyle name="Percent 10 19 3" xfId="23021" xr:uid="{91936C83-F958-4259-AF05-225358AE2A35}"/>
    <cellStyle name="Percent 10 19 4" xfId="23022" xr:uid="{70E815C1-7221-4549-B5CE-79C9F2A8F475}"/>
    <cellStyle name="Percent 10 19 5" xfId="23023" xr:uid="{4ACB24F1-087F-40EF-A64C-E8CB263253D9}"/>
    <cellStyle name="Percent 10 19 6" xfId="23019" xr:uid="{8E57EE4D-1EC2-42A9-8B54-B078BF26DAEA}"/>
    <cellStyle name="Percent 10 2" xfId="7766" xr:uid="{00000000-0005-0000-0000-0000691E0000}"/>
    <cellStyle name="Percent 10 2 2" xfId="13983" xr:uid="{00000000-0005-0000-0000-0000C10E0000}"/>
    <cellStyle name="Percent 10 2 2 2" xfId="23026" xr:uid="{18CFE310-9E0D-45A4-8199-01B6E1ECC5FF}"/>
    <cellStyle name="Percent 10 2 2 3" xfId="23027" xr:uid="{C9BA3052-012A-4FD8-9D64-1288576BD0C5}"/>
    <cellStyle name="Percent 10 2 2 4" xfId="23028" xr:uid="{A1DAE3FC-6B6E-4BA5-9379-A949FE556125}"/>
    <cellStyle name="Percent 10 2 2 5" xfId="23029" xr:uid="{9F494371-8275-49A0-8915-63CCC6580A5D}"/>
    <cellStyle name="Percent 10 2 2 6" xfId="23025" xr:uid="{071D52B3-0508-43FC-8856-D3A1BD0EF182}"/>
    <cellStyle name="Percent 10 2 3" xfId="13982" xr:uid="{00000000-0005-0000-0000-0000C20E0000}"/>
    <cellStyle name="Percent 10 2 3 2" xfId="23031" xr:uid="{CCF881A6-DB47-4765-8C6D-164AD9000F8E}"/>
    <cellStyle name="Percent 10 2 3 3" xfId="23032" xr:uid="{F04C3394-7C0F-4B70-B445-C1D6038C9FC7}"/>
    <cellStyle name="Percent 10 2 3 4" xfId="23033" xr:uid="{6D073485-E57E-46C0-8D3F-C271CDD7F4C0}"/>
    <cellStyle name="Percent 10 2 3 5" xfId="23034" xr:uid="{EC99469A-DFCB-491B-A010-F321E3AF41F4}"/>
    <cellStyle name="Percent 10 2 3 6" xfId="23030" xr:uid="{EA583B60-E2AE-408D-B11D-219F748C4D60}"/>
    <cellStyle name="Percent 10 2 4" xfId="23035" xr:uid="{56ED7E23-C1AE-4710-9A37-F57A77510A59}"/>
    <cellStyle name="Percent 10 2 5" xfId="23036" xr:uid="{B692EA5C-B6F4-4B8A-8951-9FB6AC6A0335}"/>
    <cellStyle name="Percent 10 2 6" xfId="23037" xr:uid="{0DA5A260-4222-43B0-9348-2D2295F0E20E}"/>
    <cellStyle name="Percent 10 2 7" xfId="23038" xr:uid="{3AAC72B2-50AF-4505-9C3C-398168229D8D}"/>
    <cellStyle name="Percent 10 2 8" xfId="23024" xr:uid="{D10E582D-EBAA-46AC-81CD-297348099EBE}"/>
    <cellStyle name="Percent 10 20" xfId="13984" xr:uid="{00000000-0005-0000-0000-0000C30E0000}"/>
    <cellStyle name="Percent 10 20 2" xfId="23040" xr:uid="{55981BBE-1DFE-4C6D-B21F-99B3E9CF2654}"/>
    <cellStyle name="Percent 10 20 3" xfId="23041" xr:uid="{42A5F032-CBEB-4098-8C4C-A429F59DDC81}"/>
    <cellStyle name="Percent 10 20 4" xfId="23042" xr:uid="{C427CCC4-ABD3-46EF-B946-E84AF3E3E742}"/>
    <cellStyle name="Percent 10 20 5" xfId="23043" xr:uid="{05945DB0-74A8-4ECD-ACB9-AAB44A2663A2}"/>
    <cellStyle name="Percent 10 20 6" xfId="23039" xr:uid="{BA6322CF-B537-417D-8D9B-F11F66DA6557}"/>
    <cellStyle name="Percent 10 21" xfId="22980" xr:uid="{A3F8069B-CED8-4C06-8ADA-730CBA628B88}"/>
    <cellStyle name="Percent 10 3" xfId="7767" xr:uid="{00000000-0005-0000-0000-00006A1E0000}"/>
    <cellStyle name="Percent 10 3 2" xfId="13986" xr:uid="{00000000-0005-0000-0000-0000C50E0000}"/>
    <cellStyle name="Percent 10 3 2 2" xfId="23046" xr:uid="{29C77CDB-BEC2-47FA-B74F-50B57309C4F0}"/>
    <cellStyle name="Percent 10 3 2 3" xfId="23047" xr:uid="{FD09236B-0EFE-45DC-B5E0-BD48A939C221}"/>
    <cellStyle name="Percent 10 3 2 4" xfId="23048" xr:uid="{857D3AAA-4665-4BFF-B3F1-A7F580C9FE9E}"/>
    <cellStyle name="Percent 10 3 2 5" xfId="23049" xr:uid="{69BF6B00-4422-42D0-ADE7-F56065770252}"/>
    <cellStyle name="Percent 10 3 2 6" xfId="23045" xr:uid="{4511AFB3-DE1A-43C1-85E5-F6284057F7A0}"/>
    <cellStyle name="Percent 10 3 3" xfId="13985" xr:uid="{00000000-0005-0000-0000-0000C60E0000}"/>
    <cellStyle name="Percent 10 3 3 2" xfId="23051" xr:uid="{D51B357E-17C9-4D24-9690-4B886AAF6865}"/>
    <cellStyle name="Percent 10 3 3 3" xfId="23052" xr:uid="{E74D2009-2452-4AE3-992D-6458C7327591}"/>
    <cellStyle name="Percent 10 3 3 4" xfId="23053" xr:uid="{B6C53577-EFED-4162-B0DF-DE83A87C35AA}"/>
    <cellStyle name="Percent 10 3 3 5" xfId="23054" xr:uid="{F5E738E7-6D3D-4CA5-B8D9-69AFB7888F47}"/>
    <cellStyle name="Percent 10 3 3 6" xfId="23050" xr:uid="{7423B8BD-C19E-47DC-8B58-F05690E773F6}"/>
    <cellStyle name="Percent 10 3 4" xfId="23055" xr:uid="{BE001299-269B-416C-98D3-148D2F79C62C}"/>
    <cellStyle name="Percent 10 3 5" xfId="23056" xr:uid="{6E3856FB-FE99-4531-B047-C7FB5B216B36}"/>
    <cellStyle name="Percent 10 3 6" xfId="23057" xr:uid="{743EEE6F-5F4C-47DA-B9DC-AA0D6DB4EA52}"/>
    <cellStyle name="Percent 10 3 7" xfId="23058" xr:uid="{B17DEAEC-1F4C-4276-B2B6-4D6ED8666A5B}"/>
    <cellStyle name="Percent 10 3 8" xfId="23044" xr:uid="{35DC9929-AF2D-4534-A419-E3B899430B3E}"/>
    <cellStyle name="Percent 10 4" xfId="7768" xr:uid="{00000000-0005-0000-0000-00006B1E0000}"/>
    <cellStyle name="Percent 10 4 2" xfId="13988" xr:uid="{00000000-0005-0000-0000-0000C80E0000}"/>
    <cellStyle name="Percent 10 4 2 2" xfId="23061" xr:uid="{2F6E0BE9-D3B3-4FD0-8AD1-37354C6B9DD3}"/>
    <cellStyle name="Percent 10 4 2 3" xfId="23062" xr:uid="{7997DF44-4668-404C-9909-320476E2E528}"/>
    <cellStyle name="Percent 10 4 2 4" xfId="23063" xr:uid="{336B53D5-7125-46D8-AEA0-300772BBA413}"/>
    <cellStyle name="Percent 10 4 2 5" xfId="23064" xr:uid="{DF435B3D-38A5-4BB4-AE33-4955469CCB2A}"/>
    <cellStyle name="Percent 10 4 2 6" xfId="23060" xr:uid="{64314AD2-403B-43DE-A9A1-66DEA2590847}"/>
    <cellStyle name="Percent 10 4 3" xfId="13987" xr:uid="{00000000-0005-0000-0000-0000C90E0000}"/>
    <cellStyle name="Percent 10 4 3 2" xfId="23066" xr:uid="{E819A3DD-7944-4705-A268-C55AC9D7BF8D}"/>
    <cellStyle name="Percent 10 4 3 3" xfId="23067" xr:uid="{8665900F-2218-4581-AEE6-9C35303E191D}"/>
    <cellStyle name="Percent 10 4 3 4" xfId="23068" xr:uid="{310547E3-A953-4B86-865B-85F96E0081E3}"/>
    <cellStyle name="Percent 10 4 3 5" xfId="23069" xr:uid="{DB5DC70C-6536-4907-AD40-833C23687552}"/>
    <cellStyle name="Percent 10 4 3 6" xfId="23065" xr:uid="{2DC85629-73C5-4793-97F2-E5B11E7E6324}"/>
    <cellStyle name="Percent 10 4 4" xfId="23070" xr:uid="{4B9FD58F-CC12-45D3-AA10-707BA6C9A794}"/>
    <cellStyle name="Percent 10 4 5" xfId="23071" xr:uid="{6BB6FCAB-3CE1-4619-AC57-192644D6ADDE}"/>
    <cellStyle name="Percent 10 4 6" xfId="23072" xr:uid="{E7F42EC8-AFB3-4706-A0C8-1B92A89D3950}"/>
    <cellStyle name="Percent 10 4 7" xfId="23073" xr:uid="{79A50B5A-B52B-46F1-839B-993C7EEC28DD}"/>
    <cellStyle name="Percent 10 4 8" xfId="23059" xr:uid="{B7D773C9-C32D-4315-A952-4BDB20BDB34D}"/>
    <cellStyle name="Percent 10 5" xfId="7769" xr:uid="{00000000-0005-0000-0000-00006C1E0000}"/>
    <cellStyle name="Percent 10 5 2" xfId="13990" xr:uid="{00000000-0005-0000-0000-0000CB0E0000}"/>
    <cellStyle name="Percent 10 5 2 2" xfId="23076" xr:uid="{6E041794-D063-4F74-98FC-3760E25294D2}"/>
    <cellStyle name="Percent 10 5 2 3" xfId="23077" xr:uid="{5F4E0255-DC29-4C86-B0BA-0D2F184DD287}"/>
    <cellStyle name="Percent 10 5 2 4" xfId="23078" xr:uid="{C31147FF-4718-43C0-B3FB-AE24A119DF21}"/>
    <cellStyle name="Percent 10 5 2 5" xfId="23079" xr:uid="{EEAE7BE5-AB8C-48F3-AFEA-1B9229F8E5C4}"/>
    <cellStyle name="Percent 10 5 2 6" xfId="23075" xr:uid="{548A90C9-3354-4F9A-9935-E8C1185100F8}"/>
    <cellStyle name="Percent 10 5 3" xfId="13989" xr:uid="{00000000-0005-0000-0000-0000CC0E0000}"/>
    <cellStyle name="Percent 10 5 3 2" xfId="23081" xr:uid="{C8A545E8-C397-45F3-8AE0-8CDF26FB8167}"/>
    <cellStyle name="Percent 10 5 3 3" xfId="23082" xr:uid="{B48109A6-DB98-4971-801C-6312EF8CF13C}"/>
    <cellStyle name="Percent 10 5 3 4" xfId="23083" xr:uid="{ED572084-572F-48E9-9AE2-1AB872963F88}"/>
    <cellStyle name="Percent 10 5 3 5" xfId="23084" xr:uid="{A5158E56-DD79-4EA0-B782-FD3A186AE03A}"/>
    <cellStyle name="Percent 10 5 3 6" xfId="23080" xr:uid="{1BCB34A2-5329-4664-AA55-7815D8065AF4}"/>
    <cellStyle name="Percent 10 5 4" xfId="23085" xr:uid="{8A224917-11AA-4A3C-8F6E-F1685BC65EB7}"/>
    <cellStyle name="Percent 10 5 5" xfId="23086" xr:uid="{2917A92B-E6BD-4D21-8766-248FD126ADEF}"/>
    <cellStyle name="Percent 10 5 6" xfId="23087" xr:uid="{15B2A8F0-BC28-491F-AE7B-A20E17FF03FA}"/>
    <cellStyle name="Percent 10 5 7" xfId="23088" xr:uid="{2B81756D-62D8-4052-9BF8-163AA264F56F}"/>
    <cellStyle name="Percent 10 5 8" xfId="23074" xr:uid="{9C65CB55-390D-469D-BECC-21505DF8C00D}"/>
    <cellStyle name="Percent 10 6" xfId="7770" xr:uid="{00000000-0005-0000-0000-00006D1E0000}"/>
    <cellStyle name="Percent 10 6 2" xfId="13992" xr:uid="{00000000-0005-0000-0000-0000CE0E0000}"/>
    <cellStyle name="Percent 10 6 2 2" xfId="23091" xr:uid="{B7572C67-58D7-4A97-9376-C5D8BA75D9BE}"/>
    <cellStyle name="Percent 10 6 2 3" xfId="23092" xr:uid="{8E626EE1-575D-4635-A4E6-B6957DD7A1AC}"/>
    <cellStyle name="Percent 10 6 2 4" xfId="23093" xr:uid="{8D3119D6-D1CC-4593-B437-36DDDFCC9DF8}"/>
    <cellStyle name="Percent 10 6 2 5" xfId="23094" xr:uid="{9906928D-5117-449A-824A-DFCD3EA7C53D}"/>
    <cellStyle name="Percent 10 6 2 6" xfId="23090" xr:uid="{E9C6BC71-2CB1-4453-BF10-375CC81AF3A0}"/>
    <cellStyle name="Percent 10 6 3" xfId="13991" xr:uid="{00000000-0005-0000-0000-0000CF0E0000}"/>
    <cellStyle name="Percent 10 6 3 2" xfId="23096" xr:uid="{5F47142F-1CA3-4C59-A938-067E30F7B7D6}"/>
    <cellStyle name="Percent 10 6 3 3" xfId="23097" xr:uid="{12074BCF-B15C-4121-8429-BCDC847DB3E2}"/>
    <cellStyle name="Percent 10 6 3 4" xfId="23098" xr:uid="{ECB81B61-8EA8-45C5-B24B-E1D8AC448773}"/>
    <cellStyle name="Percent 10 6 3 5" xfId="23099" xr:uid="{7408C563-F0B5-47E9-8446-88EF5A3D494E}"/>
    <cellStyle name="Percent 10 6 3 6" xfId="23095" xr:uid="{A1BD8355-C634-4E60-BA4D-122B9D48BC28}"/>
    <cellStyle name="Percent 10 6 4" xfId="23100" xr:uid="{0395748F-E449-4173-979C-FC6CAC913832}"/>
    <cellStyle name="Percent 10 6 5" xfId="23101" xr:uid="{1C1A0459-41EE-464A-9498-D7FF656E5463}"/>
    <cellStyle name="Percent 10 6 6" xfId="23102" xr:uid="{66693D8E-9710-476A-9A5B-30891B4D8C46}"/>
    <cellStyle name="Percent 10 6 7" xfId="23103" xr:uid="{10583FCE-C31F-4DBD-A41C-F4EB69445B70}"/>
    <cellStyle name="Percent 10 6 8" xfId="23089" xr:uid="{ED31AA54-2BA9-499B-8E10-7CF46E1DBD75}"/>
    <cellStyle name="Percent 10 7" xfId="7771" xr:uid="{00000000-0005-0000-0000-00006E1E0000}"/>
    <cellStyle name="Percent 10 7 10" xfId="23104" xr:uid="{63C2B19F-DD8F-43DD-A19F-42E919E32CC9}"/>
    <cellStyle name="Percent 10 7 2" xfId="13994" xr:uid="{00000000-0005-0000-0000-0000D10E0000}"/>
    <cellStyle name="Percent 10 7 2 2" xfId="23106" xr:uid="{2EB448EC-C0CE-49A3-94B8-8E39FFEA1D6F}"/>
    <cellStyle name="Percent 10 7 2 3" xfId="23107" xr:uid="{1BD004E8-52F7-4B72-B8D4-3694444ACAF3}"/>
    <cellStyle name="Percent 10 7 2 4" xfId="23108" xr:uid="{8016834F-248D-4BB2-AA08-947234251F47}"/>
    <cellStyle name="Percent 10 7 2 5" xfId="23109" xr:uid="{D2489D47-3601-4F0B-BED2-266022773390}"/>
    <cellStyle name="Percent 10 7 2 6" xfId="23105" xr:uid="{9ED9814E-03A4-48CD-A9D7-763AB052F1B2}"/>
    <cellStyle name="Percent 10 7 3" xfId="13995" xr:uid="{00000000-0005-0000-0000-0000D20E0000}"/>
    <cellStyle name="Percent 10 7 3 2" xfId="23111" xr:uid="{544FD133-BC02-41A4-AEF8-0711BF5148A5}"/>
    <cellStyle name="Percent 10 7 3 3" xfId="23112" xr:uid="{2547AECF-B8BD-4BE7-B623-C284A0BAC01F}"/>
    <cellStyle name="Percent 10 7 3 4" xfId="23113" xr:uid="{26153733-1151-472C-B940-410ED70D9473}"/>
    <cellStyle name="Percent 10 7 3 5" xfId="23114" xr:uid="{82F66000-4AD7-453B-9DFD-BBD08F8CE08F}"/>
    <cellStyle name="Percent 10 7 3 6" xfId="23110" xr:uid="{8523AC31-559A-4796-9BA3-0FC70CA75EBF}"/>
    <cellStyle name="Percent 10 7 4" xfId="13996" xr:uid="{00000000-0005-0000-0000-0000D30E0000}"/>
    <cellStyle name="Percent 10 7 4 2" xfId="23116" xr:uid="{C1D5505F-841F-4E29-A1A3-A6B96FA8ED47}"/>
    <cellStyle name="Percent 10 7 4 3" xfId="23117" xr:uid="{2B249534-7CF2-4FE6-A5C8-4151E347B2FB}"/>
    <cellStyle name="Percent 10 7 4 4" xfId="23118" xr:uid="{F095F39A-1DE0-431C-9FE3-3AB2519064C2}"/>
    <cellStyle name="Percent 10 7 4 5" xfId="23119" xr:uid="{74C1024A-FA7F-4358-BECA-6298C2D472E2}"/>
    <cellStyle name="Percent 10 7 4 6" xfId="23115" xr:uid="{DFBDB5ED-73AB-4DF0-8CCC-7EF0C87FA0D3}"/>
    <cellStyle name="Percent 10 7 5" xfId="13993" xr:uid="{00000000-0005-0000-0000-0000D40E0000}"/>
    <cellStyle name="Percent 10 7 5 2" xfId="23121" xr:uid="{583C422F-487C-451F-8DC5-D64A9A315013}"/>
    <cellStyle name="Percent 10 7 5 3" xfId="23122" xr:uid="{87140895-7594-4B81-8D79-CB92D40D4E34}"/>
    <cellStyle name="Percent 10 7 5 4" xfId="23123" xr:uid="{4BFF0B1E-A6DB-44E6-9312-89D8E1841800}"/>
    <cellStyle name="Percent 10 7 5 5" xfId="23124" xr:uid="{95417195-E0F7-44E6-A818-D2F02EB73579}"/>
    <cellStyle name="Percent 10 7 5 6" xfId="23120" xr:uid="{B450F670-2A7E-4AD4-B24D-F6E7D28D82F9}"/>
    <cellStyle name="Percent 10 7 6" xfId="23125" xr:uid="{C8618E33-CCFC-47A7-9E8B-8A4B0D4A0688}"/>
    <cellStyle name="Percent 10 7 7" xfId="23126" xr:uid="{6CBDA276-2D8A-4853-8E81-0736E76E73EA}"/>
    <cellStyle name="Percent 10 7 8" xfId="23127" xr:uid="{DFC1C932-5553-4A29-846F-C083EC4C0E43}"/>
    <cellStyle name="Percent 10 7 9" xfId="23128" xr:uid="{DEB9AFDA-E895-4794-9F3F-4F0D2A056D1A}"/>
    <cellStyle name="Percent 10 8" xfId="7772" xr:uid="{00000000-0005-0000-0000-00006F1E0000}"/>
    <cellStyle name="Percent 10 8 2" xfId="13998" xr:uid="{00000000-0005-0000-0000-0000D60E0000}"/>
    <cellStyle name="Percent 10 8 2 2" xfId="23131" xr:uid="{BD67417F-DC4A-4040-9369-C8D7BE736857}"/>
    <cellStyle name="Percent 10 8 2 3" xfId="23132" xr:uid="{C394815A-B31E-4810-A9C5-EE2B07418E50}"/>
    <cellStyle name="Percent 10 8 2 4" xfId="23133" xr:uid="{9D31CD3F-82F4-480D-B17E-578934432919}"/>
    <cellStyle name="Percent 10 8 2 5" xfId="23134" xr:uid="{BAEC8A5D-5D49-4A47-B136-031D5C92D753}"/>
    <cellStyle name="Percent 10 8 2 6" xfId="23130" xr:uid="{D6A6B28F-8DB3-4009-B083-F0A6D017C2A5}"/>
    <cellStyle name="Percent 10 8 3" xfId="13997" xr:uid="{00000000-0005-0000-0000-0000D70E0000}"/>
    <cellStyle name="Percent 10 8 3 2" xfId="23136" xr:uid="{76AB84D9-AAE9-4E1D-A6CC-1B6A42A3B34D}"/>
    <cellStyle name="Percent 10 8 3 3" xfId="23137" xr:uid="{AF6347AD-A954-418A-9C0C-F0EF16639AA0}"/>
    <cellStyle name="Percent 10 8 3 4" xfId="23138" xr:uid="{02231768-7269-4A20-8B11-EE32E600732C}"/>
    <cellStyle name="Percent 10 8 3 5" xfId="23139" xr:uid="{961CAF80-2777-44BC-80BA-582B46EAA8B5}"/>
    <cellStyle name="Percent 10 8 3 6" xfId="23135" xr:uid="{10809237-FFAA-4A91-B27F-A14087DFAB52}"/>
    <cellStyle name="Percent 10 8 4" xfId="23140" xr:uid="{64E1DEE4-481A-4763-8F65-E2AF915B0FA0}"/>
    <cellStyle name="Percent 10 8 5" xfId="23141" xr:uid="{4D9B3B83-FA87-42E0-9E07-98CC3418335B}"/>
    <cellStyle name="Percent 10 8 6" xfId="23142" xr:uid="{E19702A8-8AF0-433B-9E0B-0A23D9D014C1}"/>
    <cellStyle name="Percent 10 8 7" xfId="23143" xr:uid="{B505FE3A-83CD-4D87-88AE-56A6F5AC4712}"/>
    <cellStyle name="Percent 10 8 8" xfId="23129" xr:uid="{8BBD41C1-83DA-439C-9F85-27BB93E66F85}"/>
    <cellStyle name="Percent 10 9" xfId="13999" xr:uid="{00000000-0005-0000-0000-0000D80E0000}"/>
    <cellStyle name="Percent 10 9 2" xfId="23145" xr:uid="{BE9F27FC-774A-4418-8B13-AEE98A3F9D8D}"/>
    <cellStyle name="Percent 10 9 3" xfId="23146" xr:uid="{981685DA-F887-45F8-92E0-9E2F7E29793F}"/>
    <cellStyle name="Percent 10 9 4" xfId="23147" xr:uid="{5299AAE7-5B91-44FD-B9D7-82FEBA4D337A}"/>
    <cellStyle name="Percent 10 9 5" xfId="23148" xr:uid="{20D662B3-6C20-4B9B-BABD-687AE3427C15}"/>
    <cellStyle name="Percent 10 9 6" xfId="23144" xr:uid="{0870AF4D-31CA-4705-94F1-D0686C6601E4}"/>
    <cellStyle name="Percent 11" xfId="7773" xr:uid="{00000000-0005-0000-0000-0000701E0000}"/>
    <cellStyle name="Percent 11 10" xfId="14000" xr:uid="{00000000-0005-0000-0000-0000DA0E0000}"/>
    <cellStyle name="Percent 11 10 2" xfId="23151" xr:uid="{AF699937-57CA-400A-8A67-F4407CF8DFA0}"/>
    <cellStyle name="Percent 11 10 3" xfId="23152" xr:uid="{D6AD04DA-2B1C-4161-BC61-5DB19A4E6A62}"/>
    <cellStyle name="Percent 11 10 4" xfId="23153" xr:uid="{BE8CD17B-B614-4A00-884B-657694843877}"/>
    <cellStyle name="Percent 11 10 5" xfId="23154" xr:uid="{0E83F395-653F-4641-9711-371C787B7F98}"/>
    <cellStyle name="Percent 11 10 6" xfId="23150" xr:uid="{6E93734E-1491-4ABD-B422-0A0F9E37BC6D}"/>
    <cellStyle name="Percent 11 11" xfId="23155" xr:uid="{E5135D91-6C6C-4A23-8BB6-24B332DD4A89}"/>
    <cellStyle name="Percent 11 12" xfId="23156" xr:uid="{92BDA161-59CD-4ECD-A255-5D9DFF26E568}"/>
    <cellStyle name="Percent 11 13" xfId="23157" xr:uid="{952DD587-5CB5-47B9-9ADE-7215B204D21E}"/>
    <cellStyle name="Percent 11 14" xfId="23158" xr:uid="{2C590123-AB54-40F9-9B50-8A3CB37E2465}"/>
    <cellStyle name="Percent 11 15" xfId="23149" xr:uid="{6E736D42-CBF0-4277-BFD6-C32AB1A8337C}"/>
    <cellStyle name="Percent 11 2" xfId="7774" xr:uid="{00000000-0005-0000-0000-0000711E0000}"/>
    <cellStyle name="Percent 11 2 2" xfId="14002" xr:uid="{00000000-0005-0000-0000-0000DC0E0000}"/>
    <cellStyle name="Percent 11 2 2 2" xfId="23161" xr:uid="{B5C3C5CF-A0C9-4DF2-8DE4-3A7037A5349E}"/>
    <cellStyle name="Percent 11 2 2 3" xfId="23162" xr:uid="{9AE4A5C7-DE77-4530-B954-2FFE1BEC2E8A}"/>
    <cellStyle name="Percent 11 2 2 4" xfId="23163" xr:uid="{784425EF-3FEB-41A0-82DA-66106BE7DE8F}"/>
    <cellStyle name="Percent 11 2 2 5" xfId="23164" xr:uid="{4B24BEA4-92E0-4148-B3E9-B336CC34B252}"/>
    <cellStyle name="Percent 11 2 2 6" xfId="23160" xr:uid="{E5342F17-71CF-4B72-A78A-DB872C1F0636}"/>
    <cellStyle name="Percent 11 2 3" xfId="14001" xr:uid="{00000000-0005-0000-0000-0000DD0E0000}"/>
    <cellStyle name="Percent 11 2 3 2" xfId="23166" xr:uid="{689F319D-900B-48D3-B8E2-2F1E040FAE90}"/>
    <cellStyle name="Percent 11 2 3 3" xfId="23167" xr:uid="{F66F6686-EE79-46D3-B321-D697F60B9C1A}"/>
    <cellStyle name="Percent 11 2 3 4" xfId="23168" xr:uid="{1021573D-DC02-42AE-A395-49688772D099}"/>
    <cellStyle name="Percent 11 2 3 5" xfId="23169" xr:uid="{DB707B26-31A2-4F4A-8FC3-E8792C1E9F46}"/>
    <cellStyle name="Percent 11 2 3 6" xfId="23165" xr:uid="{BA77470F-4229-491C-9D9F-F536C41E0ADD}"/>
    <cellStyle name="Percent 11 2 4" xfId="23170" xr:uid="{88EA4689-4C3A-4425-B9C2-242876DE859D}"/>
    <cellStyle name="Percent 11 2 5" xfId="23171" xr:uid="{885FB161-D8AA-4E0F-AE10-FF34C3788E18}"/>
    <cellStyle name="Percent 11 2 6" xfId="23172" xr:uid="{5C96F289-EFA3-41F3-B102-C7ED28897C4C}"/>
    <cellStyle name="Percent 11 2 7" xfId="23173" xr:uid="{B9684768-68F3-49A5-902E-6B4C7B3FA73C}"/>
    <cellStyle name="Percent 11 2 8" xfId="23159" xr:uid="{CE89D961-0D9E-4FB4-8A8A-22B271E02AF0}"/>
    <cellStyle name="Percent 11 3" xfId="7775" xr:uid="{00000000-0005-0000-0000-0000721E0000}"/>
    <cellStyle name="Percent 11 3 2" xfId="14004" xr:uid="{00000000-0005-0000-0000-0000DF0E0000}"/>
    <cellStyle name="Percent 11 3 2 2" xfId="23176" xr:uid="{525CA6D3-4670-4336-9EE6-7E83802AC47A}"/>
    <cellStyle name="Percent 11 3 2 3" xfId="23177" xr:uid="{08207F28-5746-4094-9DAC-394E11AFED8F}"/>
    <cellStyle name="Percent 11 3 2 4" xfId="23178" xr:uid="{8133580D-3E2D-4FF2-A051-58CE5A116368}"/>
    <cellStyle name="Percent 11 3 2 5" xfId="23179" xr:uid="{61BAC4AB-D4C8-49AE-A3EA-BF6EEA7F78D8}"/>
    <cellStyle name="Percent 11 3 2 6" xfId="23175" xr:uid="{79FD2749-D81C-4E35-BA60-B08CACE61319}"/>
    <cellStyle name="Percent 11 3 3" xfId="14003" xr:uid="{00000000-0005-0000-0000-0000E00E0000}"/>
    <cellStyle name="Percent 11 3 3 2" xfId="23181" xr:uid="{E7355A9F-4599-4602-86F9-60D55D3D9370}"/>
    <cellStyle name="Percent 11 3 3 3" xfId="23182" xr:uid="{4814F3AD-125F-4C91-83DB-E7802D59678E}"/>
    <cellStyle name="Percent 11 3 3 4" xfId="23183" xr:uid="{134BE554-AB97-467D-B187-FB574D6BBB5C}"/>
    <cellStyle name="Percent 11 3 3 5" xfId="23184" xr:uid="{22A1002A-43B1-4E5E-ABF6-3B9AD62D17A6}"/>
    <cellStyle name="Percent 11 3 3 6" xfId="23180" xr:uid="{7EE0D112-C5BC-4D7E-93B2-3EE0411A1D6E}"/>
    <cellStyle name="Percent 11 3 4" xfId="23185" xr:uid="{F777FE84-4DF0-4F70-80FE-C64D33D3F68B}"/>
    <cellStyle name="Percent 11 3 5" xfId="23186" xr:uid="{D04172A4-4A50-4027-83A9-601FC1419261}"/>
    <cellStyle name="Percent 11 3 6" xfId="23187" xr:uid="{6B5BB344-D472-47D7-ADF2-B66044946D55}"/>
    <cellStyle name="Percent 11 3 7" xfId="23188" xr:uid="{3AFE2EBD-183D-457C-96E9-EEC5C2A390DF}"/>
    <cellStyle name="Percent 11 3 8" xfId="23174" xr:uid="{91467B92-388F-4F79-BC3B-15EA69AEE1CC}"/>
    <cellStyle name="Percent 11 4" xfId="7776" xr:uid="{00000000-0005-0000-0000-0000731E0000}"/>
    <cellStyle name="Percent 11 4 2" xfId="14006" xr:uid="{00000000-0005-0000-0000-0000E20E0000}"/>
    <cellStyle name="Percent 11 4 2 2" xfId="23191" xr:uid="{F1C2AE96-DF14-410F-BE0D-97362115DA5D}"/>
    <cellStyle name="Percent 11 4 2 3" xfId="23192" xr:uid="{C91CFC82-C6CF-4045-922B-3E6717543589}"/>
    <cellStyle name="Percent 11 4 2 4" xfId="23193" xr:uid="{87E30AD1-552F-4E1C-A404-B6CF961FFBC6}"/>
    <cellStyle name="Percent 11 4 2 5" xfId="23194" xr:uid="{3767F075-7F2D-4C29-8A6B-12BE5F8E225B}"/>
    <cellStyle name="Percent 11 4 2 6" xfId="23190" xr:uid="{CE39A204-D6F0-4780-9FBA-4BB4BC9918FD}"/>
    <cellStyle name="Percent 11 4 3" xfId="14005" xr:uid="{00000000-0005-0000-0000-0000E30E0000}"/>
    <cellStyle name="Percent 11 4 3 2" xfId="23196" xr:uid="{9E7DEBAA-AA96-40D9-ABB0-00086C85C0FE}"/>
    <cellStyle name="Percent 11 4 3 3" xfId="23197" xr:uid="{E4BFE8A0-42E7-4726-83F4-4378EBA4C1E8}"/>
    <cellStyle name="Percent 11 4 3 4" xfId="23198" xr:uid="{19D40FCD-7B3C-4692-B042-623EC655AE16}"/>
    <cellStyle name="Percent 11 4 3 5" xfId="23199" xr:uid="{3B8B25D9-F9E9-49EC-BA15-3C35B6F7D3EC}"/>
    <cellStyle name="Percent 11 4 3 6" xfId="23195" xr:uid="{C9DB6144-55C3-48BD-B50E-1583286FFB59}"/>
    <cellStyle name="Percent 11 4 4" xfId="23200" xr:uid="{4568BAC0-F7AA-45D2-9A4B-FCABAC638461}"/>
    <cellStyle name="Percent 11 4 5" xfId="23201" xr:uid="{503C6208-8050-487E-B85C-94A2D22F7AF3}"/>
    <cellStyle name="Percent 11 4 6" xfId="23202" xr:uid="{265C1DD3-BF4D-41ED-ACBC-3FEC3B6FF9EA}"/>
    <cellStyle name="Percent 11 4 7" xfId="23203" xr:uid="{128A6F92-ABE7-41F3-AB64-A5D2F912AB8C}"/>
    <cellStyle name="Percent 11 4 8" xfId="23189" xr:uid="{20D72BF7-59C8-4268-B5F2-875B90F9FE9C}"/>
    <cellStyle name="Percent 11 5" xfId="7777" xr:uid="{00000000-0005-0000-0000-0000741E0000}"/>
    <cellStyle name="Percent 11 5 2" xfId="14008" xr:uid="{00000000-0005-0000-0000-0000E50E0000}"/>
    <cellStyle name="Percent 11 5 2 2" xfId="23206" xr:uid="{0D97930E-AE4B-429B-A242-A226AE5B0E30}"/>
    <cellStyle name="Percent 11 5 2 3" xfId="23207" xr:uid="{44498F42-6912-4CAD-AEB2-6074E5B27619}"/>
    <cellStyle name="Percent 11 5 2 4" xfId="23208" xr:uid="{25C36D3F-B1E1-4B08-938B-F1B509ECB12F}"/>
    <cellStyle name="Percent 11 5 2 5" xfId="23209" xr:uid="{B12B216A-34F4-4614-800D-8A73A15C29BD}"/>
    <cellStyle name="Percent 11 5 2 6" xfId="23205" xr:uid="{0A3A2465-5850-4736-8BA9-70B690FADB56}"/>
    <cellStyle name="Percent 11 5 3" xfId="14007" xr:uid="{00000000-0005-0000-0000-0000E60E0000}"/>
    <cellStyle name="Percent 11 5 3 2" xfId="23211" xr:uid="{A607256B-90C3-41F6-AAFD-C4CDD2FCABE0}"/>
    <cellStyle name="Percent 11 5 3 3" xfId="23212" xr:uid="{16415525-4A92-4E29-B277-80593A997A8F}"/>
    <cellStyle name="Percent 11 5 3 4" xfId="23213" xr:uid="{D18230A9-A933-4D19-AD5F-EB1276635C45}"/>
    <cellStyle name="Percent 11 5 3 5" xfId="23214" xr:uid="{5496C3E8-B171-4996-87D7-8079D0EC2BEE}"/>
    <cellStyle name="Percent 11 5 3 6" xfId="23210" xr:uid="{7318C891-02D9-4503-AC51-C82DB4535F3E}"/>
    <cellStyle name="Percent 11 5 4" xfId="23215" xr:uid="{601FAD95-A57A-46E9-99E2-2697B6B90466}"/>
    <cellStyle name="Percent 11 5 5" xfId="23216" xr:uid="{FAADFD5B-5BC7-4148-9B54-C88AF262E534}"/>
    <cellStyle name="Percent 11 5 6" xfId="23217" xr:uid="{50512707-4125-442D-A616-9D0288174A0A}"/>
    <cellStyle name="Percent 11 5 7" xfId="23218" xr:uid="{3699D663-F6D4-43B7-BAF5-DAD9569AE9B8}"/>
    <cellStyle name="Percent 11 5 8" xfId="23204" xr:uid="{DC8A1E48-6004-49B3-9F9E-067B72BEB946}"/>
    <cellStyle name="Percent 11 6" xfId="7778" xr:uid="{00000000-0005-0000-0000-0000751E0000}"/>
    <cellStyle name="Percent 11 6 2" xfId="14010" xr:uid="{00000000-0005-0000-0000-0000E80E0000}"/>
    <cellStyle name="Percent 11 6 2 2" xfId="23221" xr:uid="{370332F5-ECB0-43C3-A810-077BE0564A37}"/>
    <cellStyle name="Percent 11 6 2 3" xfId="23222" xr:uid="{7226598B-B134-4E8D-ACD1-A6D810538D19}"/>
    <cellStyle name="Percent 11 6 2 4" xfId="23223" xr:uid="{F5A62DB6-EDBF-469D-8F4E-88C4A8621598}"/>
    <cellStyle name="Percent 11 6 2 5" xfId="23224" xr:uid="{F11B3535-A059-4E00-9C9B-6D347FF5272E}"/>
    <cellStyle name="Percent 11 6 2 6" xfId="23220" xr:uid="{665204F8-9EFB-48A1-AC61-CE2336A5A265}"/>
    <cellStyle name="Percent 11 6 3" xfId="14009" xr:uid="{00000000-0005-0000-0000-0000E90E0000}"/>
    <cellStyle name="Percent 11 6 3 2" xfId="23226" xr:uid="{4FCEB838-A183-49A3-BA26-51854EC30DB5}"/>
    <cellStyle name="Percent 11 6 3 3" xfId="23227" xr:uid="{8A3B64D0-6229-4397-A5DD-AE29CE6A163B}"/>
    <cellStyle name="Percent 11 6 3 4" xfId="23228" xr:uid="{516B3936-B427-4661-9708-BA21C926835F}"/>
    <cellStyle name="Percent 11 6 3 5" xfId="23229" xr:uid="{3AC2AD41-04AA-48DF-A94D-96B1863BB202}"/>
    <cellStyle name="Percent 11 6 3 6" xfId="23225" xr:uid="{3725EB0A-1A90-4A2A-B151-99B962A809FE}"/>
    <cellStyle name="Percent 11 6 4" xfId="23230" xr:uid="{691DD315-590F-4FCA-9AB3-31AF123D3E94}"/>
    <cellStyle name="Percent 11 6 5" xfId="23231" xr:uid="{8D8BA406-B9B9-4443-943A-754A8E92A2E4}"/>
    <cellStyle name="Percent 11 6 6" xfId="23232" xr:uid="{CEBF01DF-7EEA-4724-879B-9911B352E8DB}"/>
    <cellStyle name="Percent 11 6 7" xfId="23233" xr:uid="{6BFBB765-17CA-41CD-B61D-0FB622914A83}"/>
    <cellStyle name="Percent 11 6 8" xfId="23219" xr:uid="{8C6BAE38-F368-4CA0-A6CE-0AB136634D69}"/>
    <cellStyle name="Percent 11 7" xfId="7779" xr:uid="{00000000-0005-0000-0000-0000761E0000}"/>
    <cellStyle name="Percent 11 7 10" xfId="23234" xr:uid="{C98E22DD-D215-4593-9CC2-85B9C2F9CF58}"/>
    <cellStyle name="Percent 11 7 2" xfId="14012" xr:uid="{00000000-0005-0000-0000-0000EB0E0000}"/>
    <cellStyle name="Percent 11 7 2 2" xfId="23236" xr:uid="{5CFC5DFC-1899-46F4-82A5-CDE0046BDC90}"/>
    <cellStyle name="Percent 11 7 2 3" xfId="23237" xr:uid="{EDC8B840-9EAF-4FB9-9991-BE33F2E436A1}"/>
    <cellStyle name="Percent 11 7 2 4" xfId="23238" xr:uid="{EE2E4660-8194-4FCE-A68B-98FE57BA70FD}"/>
    <cellStyle name="Percent 11 7 2 5" xfId="23239" xr:uid="{93BC8AD1-1996-4947-9EB4-AC70B1D63E56}"/>
    <cellStyle name="Percent 11 7 2 6" xfId="23235" xr:uid="{29B187F0-3935-44A1-83B1-55B8C72EC0E9}"/>
    <cellStyle name="Percent 11 7 3" xfId="14013" xr:uid="{00000000-0005-0000-0000-0000EC0E0000}"/>
    <cellStyle name="Percent 11 7 3 2" xfId="23241" xr:uid="{BBCC085F-127D-450A-8637-24DE58FCD289}"/>
    <cellStyle name="Percent 11 7 3 3" xfId="23242" xr:uid="{0A44A17A-D545-40EB-9930-BB87971139A7}"/>
    <cellStyle name="Percent 11 7 3 4" xfId="23243" xr:uid="{807DFF23-A2D0-485B-8045-885368F68C44}"/>
    <cellStyle name="Percent 11 7 3 5" xfId="23244" xr:uid="{83FDB0D6-9D5E-4025-BD5C-9742FBBE0111}"/>
    <cellStyle name="Percent 11 7 3 6" xfId="23240" xr:uid="{F3439D1B-D93D-4196-B7FC-BF8199011378}"/>
    <cellStyle name="Percent 11 7 4" xfId="14014" xr:uid="{00000000-0005-0000-0000-0000ED0E0000}"/>
    <cellStyle name="Percent 11 7 4 2" xfId="23246" xr:uid="{465C636D-7E65-446F-A94C-4CB02EEDE34A}"/>
    <cellStyle name="Percent 11 7 4 3" xfId="23247" xr:uid="{39DDF368-FBDD-46BF-A99A-D90EBB54D06D}"/>
    <cellStyle name="Percent 11 7 4 4" xfId="23248" xr:uid="{0887B173-86C1-43BF-901F-74000BD049E4}"/>
    <cellStyle name="Percent 11 7 4 5" xfId="23249" xr:uid="{F9FA30C4-963B-4935-AA88-B3E791EDE1E0}"/>
    <cellStyle name="Percent 11 7 4 6" xfId="23245" xr:uid="{B4861482-8A6C-4C4C-8389-10267C6EA14E}"/>
    <cellStyle name="Percent 11 7 5" xfId="14011" xr:uid="{00000000-0005-0000-0000-0000EE0E0000}"/>
    <cellStyle name="Percent 11 7 5 2" xfId="23251" xr:uid="{3EDEFF02-ADDB-4A14-A66D-5EC6F353A59F}"/>
    <cellStyle name="Percent 11 7 5 3" xfId="23252" xr:uid="{66A373C4-9EA5-43D7-96B7-6A305EE371B2}"/>
    <cellStyle name="Percent 11 7 5 4" xfId="23253" xr:uid="{1CA06483-A837-492F-B6EC-F37A3FDC72D4}"/>
    <cellStyle name="Percent 11 7 5 5" xfId="23254" xr:uid="{04751DFF-F5E4-4E07-88F8-3BCCF54A4810}"/>
    <cellStyle name="Percent 11 7 5 6" xfId="23250" xr:uid="{E64F82BA-2BD2-46D4-BF70-3D6502C794AD}"/>
    <cellStyle name="Percent 11 7 6" xfId="23255" xr:uid="{F1D8B5BE-E515-4E05-BB69-6B4E99E63BA8}"/>
    <cellStyle name="Percent 11 7 7" xfId="23256" xr:uid="{B1F5DCA0-639D-439A-9A48-AEBD30B0D45E}"/>
    <cellStyle name="Percent 11 7 8" xfId="23257" xr:uid="{5D28EEEE-5D7D-4439-82EE-25FB2EF132E8}"/>
    <cellStyle name="Percent 11 7 9" xfId="23258" xr:uid="{B51465DF-8782-49A4-A67A-045B3BCFCB18}"/>
    <cellStyle name="Percent 11 8" xfId="7780" xr:uid="{00000000-0005-0000-0000-0000771E0000}"/>
    <cellStyle name="Percent 11 8 2" xfId="14016" xr:uid="{00000000-0005-0000-0000-0000F00E0000}"/>
    <cellStyle name="Percent 11 8 2 2" xfId="23261" xr:uid="{94FEC770-B7CD-48A2-8D22-C5718C3C3055}"/>
    <cellStyle name="Percent 11 8 2 3" xfId="23262" xr:uid="{647850DB-4EB8-4090-925A-C249EE148353}"/>
    <cellStyle name="Percent 11 8 2 4" xfId="23263" xr:uid="{510DC191-9AB5-4A65-AA93-CEB2D5FEDF50}"/>
    <cellStyle name="Percent 11 8 2 5" xfId="23264" xr:uid="{08B7649F-3DC5-4E69-935B-A21656C4CE21}"/>
    <cellStyle name="Percent 11 8 2 6" xfId="23260" xr:uid="{5ED740AD-419C-4A17-AA7F-28E7D9CFA094}"/>
    <cellStyle name="Percent 11 8 3" xfId="14015" xr:uid="{00000000-0005-0000-0000-0000F10E0000}"/>
    <cellStyle name="Percent 11 8 3 2" xfId="23266" xr:uid="{E11B62BC-0994-4280-A187-4964EE4412B6}"/>
    <cellStyle name="Percent 11 8 3 3" xfId="23267" xr:uid="{347F5D52-89BF-4C54-BA21-AB0F27D4E1B4}"/>
    <cellStyle name="Percent 11 8 3 4" xfId="23268" xr:uid="{03F48D55-3604-4944-B93E-6EE871D71F33}"/>
    <cellStyle name="Percent 11 8 3 5" xfId="23269" xr:uid="{840B2B2A-97C7-4866-B1A7-79640580E034}"/>
    <cellStyle name="Percent 11 8 3 6" xfId="23265" xr:uid="{50B20DD1-BC5F-4058-86A6-948A2BE20D29}"/>
    <cellStyle name="Percent 11 8 4" xfId="23270" xr:uid="{973CB843-75EA-43CB-9789-F41110278410}"/>
    <cellStyle name="Percent 11 8 5" xfId="23271" xr:uid="{D00AF92C-C105-42C5-B952-A610F50D4FB4}"/>
    <cellStyle name="Percent 11 8 6" xfId="23272" xr:uid="{9812C133-F6CE-4565-9FF2-1C03E6E9682C}"/>
    <cellStyle name="Percent 11 8 7" xfId="23273" xr:uid="{83C57FEB-F47B-42D2-A1CE-C2FCA2E0C948}"/>
    <cellStyle name="Percent 11 8 8" xfId="23259" xr:uid="{84392A66-9071-4BEB-B892-4567CB741D81}"/>
    <cellStyle name="Percent 11 9" xfId="14017" xr:uid="{00000000-0005-0000-0000-0000F20E0000}"/>
    <cellStyle name="Percent 11 9 2" xfId="23275" xr:uid="{D28ED1FB-DB17-4D18-A08D-3FF367E5ED6B}"/>
    <cellStyle name="Percent 11 9 3" xfId="23276" xr:uid="{A1F5142B-F647-4F40-97E0-2C87F430F93E}"/>
    <cellStyle name="Percent 11 9 4" xfId="23277" xr:uid="{57E58023-EEE7-4F0F-9E7B-7E38B829AB02}"/>
    <cellStyle name="Percent 11 9 5" xfId="23278" xr:uid="{FCE69C6B-8A86-4D5D-8F1E-2448A7F9AE6C}"/>
    <cellStyle name="Percent 11 9 6" xfId="23274" xr:uid="{70DE3B93-FAA8-46D7-8A5E-EEBF4858EAFC}"/>
    <cellStyle name="Percent 12" xfId="7781" xr:uid="{00000000-0005-0000-0000-0000781E0000}"/>
    <cellStyle name="Percent 12 10" xfId="14018" xr:uid="{00000000-0005-0000-0000-0000F40E0000}"/>
    <cellStyle name="Percent 12 10 2" xfId="23281" xr:uid="{80F5D30F-EE18-4319-9E9D-F1653A4746B8}"/>
    <cellStyle name="Percent 12 10 3" xfId="23282" xr:uid="{0F51F03F-69A9-4EE3-BE73-E79CD712B841}"/>
    <cellStyle name="Percent 12 10 4" xfId="23283" xr:uid="{6D7730C2-B020-4F45-9A5B-CA36937AC8D0}"/>
    <cellStyle name="Percent 12 10 5" xfId="23284" xr:uid="{A39754DA-D2D7-4688-8823-5D1AF0B8CB69}"/>
    <cellStyle name="Percent 12 10 6" xfId="23280" xr:uid="{8A981D68-DACC-4E78-A755-7D6BF3E9AB6E}"/>
    <cellStyle name="Percent 12 11" xfId="23285" xr:uid="{12336EC5-9B37-4E7A-B4D9-3948A6461BF7}"/>
    <cellStyle name="Percent 12 12" xfId="23286" xr:uid="{08871178-6385-44DA-B65D-DABEDF481FD5}"/>
    <cellStyle name="Percent 12 13" xfId="23287" xr:uid="{E0692527-7680-4EFC-B42B-9C227FE575AD}"/>
    <cellStyle name="Percent 12 14" xfId="23288" xr:uid="{33D5AC6B-F6D2-4AF0-B447-E6531F27BA93}"/>
    <cellStyle name="Percent 12 15" xfId="23279" xr:uid="{CBB07DD4-125A-4A5B-ACCE-DC5FAEA6A0D4}"/>
    <cellStyle name="Percent 12 2" xfId="7782" xr:uid="{00000000-0005-0000-0000-0000791E0000}"/>
    <cellStyle name="Percent 12 2 2" xfId="14020" xr:uid="{00000000-0005-0000-0000-0000F60E0000}"/>
    <cellStyle name="Percent 12 2 2 2" xfId="23291" xr:uid="{53CFFC2B-1084-4F97-95BD-2EA2F15CE98D}"/>
    <cellStyle name="Percent 12 2 2 3" xfId="23292" xr:uid="{B848CC43-CE70-465A-9E61-A2BEB459EA33}"/>
    <cellStyle name="Percent 12 2 2 4" xfId="23293" xr:uid="{38E29636-6372-46E7-B60D-26DBE55332E3}"/>
    <cellStyle name="Percent 12 2 2 5" xfId="23294" xr:uid="{4AC40396-0867-4AE6-B400-CD77AC7448A4}"/>
    <cellStyle name="Percent 12 2 2 6" xfId="23290" xr:uid="{445F68EE-4E7F-4718-9D54-B053C4403815}"/>
    <cellStyle name="Percent 12 2 3" xfId="14019" xr:uid="{00000000-0005-0000-0000-0000F70E0000}"/>
    <cellStyle name="Percent 12 2 3 2" xfId="23296" xr:uid="{A4BB5120-FF4E-4B57-9D91-D3DEF18BDEED}"/>
    <cellStyle name="Percent 12 2 3 3" xfId="23297" xr:uid="{0F7413D7-E0AC-4086-A109-0577222878B9}"/>
    <cellStyle name="Percent 12 2 3 4" xfId="23298" xr:uid="{81E378EA-6ED5-4A49-B6EA-077F4990A312}"/>
    <cellStyle name="Percent 12 2 3 5" xfId="23299" xr:uid="{1507AFE4-AD03-40B7-85CC-62D553895901}"/>
    <cellStyle name="Percent 12 2 3 6" xfId="23295" xr:uid="{9195502D-FC50-4345-AA8A-24032B309DE4}"/>
    <cellStyle name="Percent 12 2 4" xfId="23300" xr:uid="{93006768-EC9A-4BA6-B94D-096D6420F8A0}"/>
    <cellStyle name="Percent 12 2 5" xfId="23301" xr:uid="{D66D2860-69F1-4BAB-93C7-E57B116378E6}"/>
    <cellStyle name="Percent 12 2 6" xfId="23302" xr:uid="{E8B82C63-194F-4286-961D-1EE9B42D3DBB}"/>
    <cellStyle name="Percent 12 2 7" xfId="23303" xr:uid="{04D79F6F-1960-48D5-BE6A-D62ECC0CDF86}"/>
    <cellStyle name="Percent 12 2 8" xfId="23289" xr:uid="{AEAB0BF4-F6BA-41F0-8A5C-9C756D7B423C}"/>
    <cellStyle name="Percent 12 3" xfId="7783" xr:uid="{00000000-0005-0000-0000-00007A1E0000}"/>
    <cellStyle name="Percent 12 3 2" xfId="14022" xr:uid="{00000000-0005-0000-0000-0000F90E0000}"/>
    <cellStyle name="Percent 12 3 2 2" xfId="23306" xr:uid="{6C7C8E20-0365-4826-A0DA-7B5C119A6506}"/>
    <cellStyle name="Percent 12 3 2 3" xfId="23307" xr:uid="{3452AEA8-A101-4F3B-99D9-23E7DCD5C108}"/>
    <cellStyle name="Percent 12 3 2 4" xfId="23308" xr:uid="{3F553FFE-1B75-4012-BE20-9D2BA8DC43FA}"/>
    <cellStyle name="Percent 12 3 2 5" xfId="23309" xr:uid="{A253094D-0586-4DA1-8446-DBCB8E233407}"/>
    <cellStyle name="Percent 12 3 2 6" xfId="23305" xr:uid="{3087EBDF-E61C-4225-B848-3F092BFE2E6E}"/>
    <cellStyle name="Percent 12 3 3" xfId="14021" xr:uid="{00000000-0005-0000-0000-0000FA0E0000}"/>
    <cellStyle name="Percent 12 3 3 2" xfId="23311" xr:uid="{43946A48-EABD-4E38-BDB1-AE0FE0E433EE}"/>
    <cellStyle name="Percent 12 3 3 3" xfId="23312" xr:uid="{33AF1169-314C-4DA1-961F-A3A3DF9D2D85}"/>
    <cellStyle name="Percent 12 3 3 4" xfId="23313" xr:uid="{CDC271F4-9C56-4C9C-BF46-48FC0B137A49}"/>
    <cellStyle name="Percent 12 3 3 5" xfId="23314" xr:uid="{6D0CBD40-798F-4BEA-851D-1153C69FA879}"/>
    <cellStyle name="Percent 12 3 3 6" xfId="23310" xr:uid="{803EEBD4-4B0D-489E-A7E5-902EB46188C9}"/>
    <cellStyle name="Percent 12 3 4" xfId="23315" xr:uid="{BA2F481E-A11D-4B55-9774-18DACA781F12}"/>
    <cellStyle name="Percent 12 3 5" xfId="23316" xr:uid="{2FABE14C-E4D4-49A0-ACDB-2507C0A9FF3C}"/>
    <cellStyle name="Percent 12 3 6" xfId="23317" xr:uid="{AE7B60FB-6B71-40B0-9C12-F9976FC89493}"/>
    <cellStyle name="Percent 12 3 7" xfId="23318" xr:uid="{EDD73F20-7962-4A7A-AA78-8FC31FE652DB}"/>
    <cellStyle name="Percent 12 3 8" xfId="23304" xr:uid="{72F13427-8D65-496F-A96E-AFEA4285D1F6}"/>
    <cellStyle name="Percent 12 4" xfId="7784" xr:uid="{00000000-0005-0000-0000-00007B1E0000}"/>
    <cellStyle name="Percent 12 4 2" xfId="14024" xr:uid="{00000000-0005-0000-0000-0000FC0E0000}"/>
    <cellStyle name="Percent 12 4 2 2" xfId="23321" xr:uid="{3510E2E0-2F97-4BA3-8453-FAE462DDA51D}"/>
    <cellStyle name="Percent 12 4 2 3" xfId="23322" xr:uid="{2E2C4050-3867-4053-AD4E-B2125F2B0B0C}"/>
    <cellStyle name="Percent 12 4 2 4" xfId="23323" xr:uid="{607DB2D5-24A4-4C88-BB4D-C44B54C475E1}"/>
    <cellStyle name="Percent 12 4 2 5" xfId="23324" xr:uid="{8F6FBCDD-8302-4BA0-BDFB-B8589071C019}"/>
    <cellStyle name="Percent 12 4 2 6" xfId="23320" xr:uid="{756F2744-501A-4FC8-82AD-80F04203A04F}"/>
    <cellStyle name="Percent 12 4 3" xfId="14023" xr:uid="{00000000-0005-0000-0000-0000FD0E0000}"/>
    <cellStyle name="Percent 12 4 3 2" xfId="23326" xr:uid="{7379DF23-25D0-48E7-9277-6A33C681CFAF}"/>
    <cellStyle name="Percent 12 4 3 3" xfId="23327" xr:uid="{EF0094FE-11D5-43DA-8BDE-1EA17AF92F9F}"/>
    <cellStyle name="Percent 12 4 3 4" xfId="23328" xr:uid="{BB5F6B4E-8048-45DD-9337-1807EF70E6E6}"/>
    <cellStyle name="Percent 12 4 3 5" xfId="23329" xr:uid="{FFEA3138-D9FA-415B-BE55-D50EBEDF246C}"/>
    <cellStyle name="Percent 12 4 3 6" xfId="23325" xr:uid="{A1D00AA5-F911-4521-97B5-7B125ECACD30}"/>
    <cellStyle name="Percent 12 4 4" xfId="23330" xr:uid="{8B4CB596-2271-429A-9A0E-A76A720E60A8}"/>
    <cellStyle name="Percent 12 4 5" xfId="23331" xr:uid="{0334861B-9837-4741-897F-145770B2DA4F}"/>
    <cellStyle name="Percent 12 4 6" xfId="23332" xr:uid="{B526C818-5B7A-4041-9AEB-0F8EE7C4153D}"/>
    <cellStyle name="Percent 12 4 7" xfId="23333" xr:uid="{40825CA3-87AB-4636-B6C6-596D1AAF82BC}"/>
    <cellStyle name="Percent 12 4 8" xfId="23319" xr:uid="{2DFC699F-51B0-4D5F-BD8F-FD494B2A1D7E}"/>
    <cellStyle name="Percent 12 5" xfId="7785" xr:uid="{00000000-0005-0000-0000-00007C1E0000}"/>
    <cellStyle name="Percent 12 5 2" xfId="14026" xr:uid="{00000000-0005-0000-0000-0000FF0E0000}"/>
    <cellStyle name="Percent 12 5 2 2" xfId="23336" xr:uid="{A2961E05-40EB-4979-A75D-4B96DEFE17B9}"/>
    <cellStyle name="Percent 12 5 2 3" xfId="23337" xr:uid="{196032F5-9B49-4601-A5F7-F6625EE46958}"/>
    <cellStyle name="Percent 12 5 2 4" xfId="23338" xr:uid="{8D3D7F81-DC17-4A95-A4EE-2872D588A621}"/>
    <cellStyle name="Percent 12 5 2 5" xfId="23339" xr:uid="{5CA6C083-E086-4523-8C43-3EF66F7E09CF}"/>
    <cellStyle name="Percent 12 5 2 6" xfId="23335" xr:uid="{D94AE9B6-4DA1-4FC9-99B9-467124E37E1F}"/>
    <cellStyle name="Percent 12 5 3" xfId="14025" xr:uid="{00000000-0005-0000-0000-0000000F0000}"/>
    <cellStyle name="Percent 12 5 3 2" xfId="23341" xr:uid="{092C1CD8-3204-4918-AB66-F7D85B633930}"/>
    <cellStyle name="Percent 12 5 3 3" xfId="23342" xr:uid="{28FB5F03-A6D5-4055-948D-4D3C8E751EB9}"/>
    <cellStyle name="Percent 12 5 3 4" xfId="23343" xr:uid="{E68CCA87-E0D6-4582-8211-4120048F1685}"/>
    <cellStyle name="Percent 12 5 3 5" xfId="23344" xr:uid="{97723B5E-7393-4CCE-B2C4-81E4A0DFFD34}"/>
    <cellStyle name="Percent 12 5 3 6" xfId="23340" xr:uid="{B1F5C6D6-FDDB-49F5-A837-E8BD1018C738}"/>
    <cellStyle name="Percent 12 5 4" xfId="23345" xr:uid="{78023FAE-043B-4522-8AA0-C68B38E108E0}"/>
    <cellStyle name="Percent 12 5 5" xfId="23346" xr:uid="{B6BE1F7F-B5B6-4F1F-ABE9-9724B11E8B7E}"/>
    <cellStyle name="Percent 12 5 6" xfId="23347" xr:uid="{E977D4A9-808C-4405-9517-D804C992D9F7}"/>
    <cellStyle name="Percent 12 5 7" xfId="23348" xr:uid="{B1F1A155-F544-4143-896B-9B430CA1FC7A}"/>
    <cellStyle name="Percent 12 5 8" xfId="23334" xr:uid="{EC6DC727-E241-4062-B6D3-43F5EF7E1185}"/>
    <cellStyle name="Percent 12 6" xfId="7786" xr:uid="{00000000-0005-0000-0000-00007D1E0000}"/>
    <cellStyle name="Percent 12 6 2" xfId="14028" xr:uid="{00000000-0005-0000-0000-0000020F0000}"/>
    <cellStyle name="Percent 12 6 2 2" xfId="23351" xr:uid="{433B03F5-F183-4EB1-9292-09B8D247A42E}"/>
    <cellStyle name="Percent 12 6 2 3" xfId="23352" xr:uid="{4548B5AC-FE1E-4D05-95D9-A226C9AD6D60}"/>
    <cellStyle name="Percent 12 6 2 4" xfId="23353" xr:uid="{47C0B80D-3938-46C2-B232-A0B2018624A2}"/>
    <cellStyle name="Percent 12 6 2 5" xfId="23354" xr:uid="{9AA3737D-4033-490E-8A75-18940971A113}"/>
    <cellStyle name="Percent 12 6 2 6" xfId="23350" xr:uid="{FF6F3816-ED66-47B7-A2BB-E4621EBAA058}"/>
    <cellStyle name="Percent 12 6 3" xfId="14027" xr:uid="{00000000-0005-0000-0000-0000030F0000}"/>
    <cellStyle name="Percent 12 6 3 2" xfId="23356" xr:uid="{0B4142FB-3075-49C8-AC75-5316A0A1E8AE}"/>
    <cellStyle name="Percent 12 6 3 3" xfId="23357" xr:uid="{96562754-B0BB-4BC7-8E3D-02845D52BD6A}"/>
    <cellStyle name="Percent 12 6 3 4" xfId="23358" xr:uid="{007C96E8-CB91-46B0-A38F-27E9A421AC1A}"/>
    <cellStyle name="Percent 12 6 3 5" xfId="23359" xr:uid="{96043773-D1DE-4DFB-AF02-342B20028FD9}"/>
    <cellStyle name="Percent 12 6 3 6" xfId="23355" xr:uid="{6C3ABBA9-F43B-4243-BFAF-70BBB1B708BE}"/>
    <cellStyle name="Percent 12 6 4" xfId="23360" xr:uid="{166431ED-A865-429F-B82D-968EC72EACBC}"/>
    <cellStyle name="Percent 12 6 5" xfId="23361" xr:uid="{A5E347FA-9E4F-4E52-9DFC-12E9C32CF901}"/>
    <cellStyle name="Percent 12 6 6" xfId="23362" xr:uid="{081A65A7-D46C-4548-A2BE-24D79B130F15}"/>
    <cellStyle name="Percent 12 6 7" xfId="23363" xr:uid="{CB0BB31E-B21D-4158-B98F-FC30781CCCE0}"/>
    <cellStyle name="Percent 12 6 8" xfId="23349" xr:uid="{F75A9089-FFCD-4054-9393-B22A8E289024}"/>
    <cellStyle name="Percent 12 7" xfId="7787" xr:uid="{00000000-0005-0000-0000-00007E1E0000}"/>
    <cellStyle name="Percent 12 7 10" xfId="23364" xr:uid="{0AFE1DA0-AFB2-4333-83BB-ADF85A724A99}"/>
    <cellStyle name="Percent 12 7 2" xfId="14030" xr:uid="{00000000-0005-0000-0000-0000050F0000}"/>
    <cellStyle name="Percent 12 7 2 2" xfId="23366" xr:uid="{8A835E88-29C6-4E4D-A3B8-B2E1FD61BE98}"/>
    <cellStyle name="Percent 12 7 2 3" xfId="23367" xr:uid="{E1DFC24E-BFA2-42EF-9BEC-8388BF076048}"/>
    <cellStyle name="Percent 12 7 2 4" xfId="23368" xr:uid="{07D89A84-0ABF-4C1F-97CB-86AAABFCB243}"/>
    <cellStyle name="Percent 12 7 2 5" xfId="23369" xr:uid="{91D63784-CB97-4092-80A4-50AD482EB563}"/>
    <cellStyle name="Percent 12 7 2 6" xfId="23365" xr:uid="{127E1394-7E02-489D-9957-43ECF886F6FD}"/>
    <cellStyle name="Percent 12 7 3" xfId="14031" xr:uid="{00000000-0005-0000-0000-0000060F0000}"/>
    <cellStyle name="Percent 12 7 3 2" xfId="23371" xr:uid="{4E851E55-008D-4F55-94A6-303A9A669D25}"/>
    <cellStyle name="Percent 12 7 3 3" xfId="23372" xr:uid="{BDA788A2-18C2-4162-90F7-4FAE43EF2136}"/>
    <cellStyle name="Percent 12 7 3 4" xfId="23373" xr:uid="{6C906A83-CC81-47EC-86F6-AE73A9A34EAF}"/>
    <cellStyle name="Percent 12 7 3 5" xfId="23374" xr:uid="{8E9D35A3-F543-48F1-8958-6450008F605E}"/>
    <cellStyle name="Percent 12 7 3 6" xfId="23370" xr:uid="{42B0B295-4A5E-49BE-837C-20494121603E}"/>
    <cellStyle name="Percent 12 7 4" xfId="14032" xr:uid="{00000000-0005-0000-0000-0000070F0000}"/>
    <cellStyle name="Percent 12 7 4 2" xfId="23376" xr:uid="{E4A8EA4F-FD93-4571-A33D-A649CD117264}"/>
    <cellStyle name="Percent 12 7 4 3" xfId="23377" xr:uid="{454A2DD9-38D4-4697-8F36-F133EDAC0D3F}"/>
    <cellStyle name="Percent 12 7 4 4" xfId="23378" xr:uid="{EAD20CE7-FE77-4508-BC51-CF9BFAE1608D}"/>
    <cellStyle name="Percent 12 7 4 5" xfId="23379" xr:uid="{21187835-6B3A-49EB-997E-6F0645CEEF25}"/>
    <cellStyle name="Percent 12 7 4 6" xfId="23375" xr:uid="{455B609D-6F83-4597-ABF1-37DDC63D904A}"/>
    <cellStyle name="Percent 12 7 5" xfId="14029" xr:uid="{00000000-0005-0000-0000-0000080F0000}"/>
    <cellStyle name="Percent 12 7 5 2" xfId="23381" xr:uid="{D1129B8C-6413-43E8-9BFA-5C535127A054}"/>
    <cellStyle name="Percent 12 7 5 3" xfId="23382" xr:uid="{8630B47C-7164-4060-9DF4-7CB77C7C99E0}"/>
    <cellStyle name="Percent 12 7 5 4" xfId="23383" xr:uid="{B23CFD4F-9C40-4CEC-AA3D-339A8D78EF74}"/>
    <cellStyle name="Percent 12 7 5 5" xfId="23384" xr:uid="{E33EB141-2037-4524-94AB-F118915AAB6F}"/>
    <cellStyle name="Percent 12 7 5 6" xfId="23380" xr:uid="{86754F14-0FDD-4F01-8F10-9294DF9D6B79}"/>
    <cellStyle name="Percent 12 7 6" xfId="23385" xr:uid="{A06E8560-53DD-45CD-8DF3-78FB091A17A3}"/>
    <cellStyle name="Percent 12 7 7" xfId="23386" xr:uid="{A291BF1F-EC71-4D80-BD11-F6B5F4C09324}"/>
    <cellStyle name="Percent 12 7 8" xfId="23387" xr:uid="{492FB744-A94F-4F03-AE67-ACCCD8F2FB76}"/>
    <cellStyle name="Percent 12 7 9" xfId="23388" xr:uid="{2B56C818-7108-4DAE-8EF2-42D16AE74F61}"/>
    <cellStyle name="Percent 12 8" xfId="7788" xr:uid="{00000000-0005-0000-0000-00007F1E0000}"/>
    <cellStyle name="Percent 12 8 2" xfId="14034" xr:uid="{00000000-0005-0000-0000-00000A0F0000}"/>
    <cellStyle name="Percent 12 8 2 2" xfId="23391" xr:uid="{86168FD2-0091-402B-AD67-A729E743A5C1}"/>
    <cellStyle name="Percent 12 8 2 3" xfId="23392" xr:uid="{7B233E46-A9EC-4C8A-85B3-7B868038FE1C}"/>
    <cellStyle name="Percent 12 8 2 4" xfId="23393" xr:uid="{4D022305-D02D-4EDC-831C-F53DD109FA40}"/>
    <cellStyle name="Percent 12 8 2 5" xfId="23394" xr:uid="{9C2C1351-E6BB-4630-8CB8-6D7AD3011B01}"/>
    <cellStyle name="Percent 12 8 2 6" xfId="23390" xr:uid="{5E5D0069-B627-4C5E-A6BC-8CA60D3085A1}"/>
    <cellStyle name="Percent 12 8 3" xfId="14033" xr:uid="{00000000-0005-0000-0000-00000B0F0000}"/>
    <cellStyle name="Percent 12 8 3 2" xfId="23396" xr:uid="{38D6F9F7-7083-47C4-9B23-091C015B6007}"/>
    <cellStyle name="Percent 12 8 3 3" xfId="23397" xr:uid="{2AE6D19B-5C17-412C-88F0-ADF53C145F90}"/>
    <cellStyle name="Percent 12 8 3 4" xfId="23398" xr:uid="{718B818A-EF5D-4A45-82CE-8633805A515C}"/>
    <cellStyle name="Percent 12 8 3 5" xfId="23399" xr:uid="{003EC578-C8A1-4CE5-9058-1E0ED75167C9}"/>
    <cellStyle name="Percent 12 8 3 6" xfId="23395" xr:uid="{56684A5E-6A8F-4E5B-B159-6408699A85BA}"/>
    <cellStyle name="Percent 12 8 4" xfId="23400" xr:uid="{C23D43E9-BF85-4886-B3C4-15606A4E441D}"/>
    <cellStyle name="Percent 12 8 5" xfId="23401" xr:uid="{4CBE9740-9216-41D3-BB13-D47A52B67142}"/>
    <cellStyle name="Percent 12 8 6" xfId="23402" xr:uid="{CECF1F75-4200-4BEC-81B8-58575C56D47F}"/>
    <cellStyle name="Percent 12 8 7" xfId="23403" xr:uid="{A3CFAAF5-C79E-45A7-B1D8-C2BD70FD8541}"/>
    <cellStyle name="Percent 12 8 8" xfId="23389" xr:uid="{46B5AEB9-6622-401B-AF24-F082D182D572}"/>
    <cellStyle name="Percent 12 9" xfId="14035" xr:uid="{00000000-0005-0000-0000-00000C0F0000}"/>
    <cellStyle name="Percent 12 9 2" xfId="23405" xr:uid="{ECD92183-2D27-4370-BC71-3B0B006B5D46}"/>
    <cellStyle name="Percent 12 9 3" xfId="23406" xr:uid="{C8B297FE-3538-4A76-BB18-868AFB965C2A}"/>
    <cellStyle name="Percent 12 9 4" xfId="23407" xr:uid="{78281CB9-5761-4B14-AB79-B14A6C9C62E7}"/>
    <cellStyle name="Percent 12 9 5" xfId="23408" xr:uid="{52B137D0-61D8-4AFA-BB0E-9B5502D4D1A6}"/>
    <cellStyle name="Percent 12 9 6" xfId="23404" xr:uid="{92BDB37F-D4D8-4336-A1E5-E54AE976468B}"/>
    <cellStyle name="Percent 13" xfId="7789" xr:uid="{00000000-0005-0000-0000-0000801E0000}"/>
    <cellStyle name="Percent 13 10" xfId="14036" xr:uid="{00000000-0005-0000-0000-00000E0F0000}"/>
    <cellStyle name="Percent 13 10 2" xfId="23411" xr:uid="{D3C91DA9-D175-4EB4-8DBF-2F08226C1E62}"/>
    <cellStyle name="Percent 13 10 3" xfId="23412" xr:uid="{493525CC-C8A9-4C06-B0EB-39F38BC78818}"/>
    <cellStyle name="Percent 13 10 4" xfId="23413" xr:uid="{2FE986AB-4914-4458-BEEC-3445F3729ABB}"/>
    <cellStyle name="Percent 13 10 5" xfId="23414" xr:uid="{0F3AE0FD-D7F9-4AF2-805D-E46D84F25E34}"/>
    <cellStyle name="Percent 13 10 6" xfId="23410" xr:uid="{243572B3-4BF4-47CA-B7A0-C4A62BFA1FCA}"/>
    <cellStyle name="Percent 13 11" xfId="23415" xr:uid="{68DF5522-6150-4DCC-BBE4-4CFE5BE8552E}"/>
    <cellStyle name="Percent 13 12" xfId="23416" xr:uid="{1372E409-9A7E-4A87-9967-0B2FDDFDF108}"/>
    <cellStyle name="Percent 13 13" xfId="23417" xr:uid="{CE0D7157-7074-4D0E-9A11-2F3F8C9248CB}"/>
    <cellStyle name="Percent 13 14" xfId="23418" xr:uid="{EABCB80A-29A7-41A3-9B8D-783B94F9BEA6}"/>
    <cellStyle name="Percent 13 15" xfId="23409" xr:uid="{53924C80-BCB5-429D-9000-0EA2B51E2198}"/>
    <cellStyle name="Percent 13 2" xfId="7790" xr:uid="{00000000-0005-0000-0000-0000811E0000}"/>
    <cellStyle name="Percent 13 2 2" xfId="14038" xr:uid="{00000000-0005-0000-0000-0000100F0000}"/>
    <cellStyle name="Percent 13 2 2 2" xfId="23421" xr:uid="{589A24FC-C52C-4BA1-BC9B-5970CE4B0E14}"/>
    <cellStyle name="Percent 13 2 2 3" xfId="23422" xr:uid="{BE64E0BD-8A9C-4D31-B432-97B40FB28E32}"/>
    <cellStyle name="Percent 13 2 2 4" xfId="23423" xr:uid="{1253E619-BBE2-4C6E-A812-A09110509E1C}"/>
    <cellStyle name="Percent 13 2 2 5" xfId="23424" xr:uid="{3556F12D-DCA1-43E7-82EF-35501303011A}"/>
    <cellStyle name="Percent 13 2 2 6" xfId="23420" xr:uid="{3F397AFB-2262-4BEA-8632-3C698845ADF3}"/>
    <cellStyle name="Percent 13 2 3" xfId="14037" xr:uid="{00000000-0005-0000-0000-0000110F0000}"/>
    <cellStyle name="Percent 13 2 3 2" xfId="23426" xr:uid="{91C8874F-F7FA-43A6-B58D-BEE78017B08D}"/>
    <cellStyle name="Percent 13 2 3 3" xfId="23427" xr:uid="{36F24324-660D-4095-8081-EAE1F70E2E6D}"/>
    <cellStyle name="Percent 13 2 3 4" xfId="23428" xr:uid="{94B549C8-1DF0-498E-82E9-0BE061F15CEC}"/>
    <cellStyle name="Percent 13 2 3 5" xfId="23429" xr:uid="{C61ECAF1-A464-46E0-8AF1-4E1E66AD9574}"/>
    <cellStyle name="Percent 13 2 3 6" xfId="23425" xr:uid="{00B59F4D-0A56-4908-B8AB-1E2DF44DC7B6}"/>
    <cellStyle name="Percent 13 2 4" xfId="23430" xr:uid="{FEA45A40-4EB1-4652-83FF-68053FE34D0E}"/>
    <cellStyle name="Percent 13 2 5" xfId="23431" xr:uid="{03BC8D6E-3357-41F1-97D7-4C2043AC740E}"/>
    <cellStyle name="Percent 13 2 6" xfId="23432" xr:uid="{1920F1F8-8CF4-4B75-840D-5245FDB83CBC}"/>
    <cellStyle name="Percent 13 2 7" xfId="23433" xr:uid="{83F10769-B0F8-4355-830E-64513DDE56AD}"/>
    <cellStyle name="Percent 13 2 8" xfId="23419" xr:uid="{FA8AAA15-706F-483B-9138-6A3564DDD9B9}"/>
    <cellStyle name="Percent 13 3" xfId="7791" xr:uid="{00000000-0005-0000-0000-0000821E0000}"/>
    <cellStyle name="Percent 13 3 2" xfId="14040" xr:uid="{00000000-0005-0000-0000-0000130F0000}"/>
    <cellStyle name="Percent 13 3 2 2" xfId="23436" xr:uid="{4DDAE091-A797-4D5E-A631-6A7775BB821A}"/>
    <cellStyle name="Percent 13 3 2 3" xfId="23437" xr:uid="{E7218CAC-4D4D-4D7D-8A11-06F8526BBCA4}"/>
    <cellStyle name="Percent 13 3 2 4" xfId="23438" xr:uid="{ADDD6F77-3310-42E1-8A3B-8B23A49EDF6F}"/>
    <cellStyle name="Percent 13 3 2 5" xfId="23439" xr:uid="{D6AF876F-98E0-47D5-9E82-56AF6BC19149}"/>
    <cellStyle name="Percent 13 3 2 6" xfId="23435" xr:uid="{0F3450D2-3CA4-4848-AF85-AE6653A12E8C}"/>
    <cellStyle name="Percent 13 3 3" xfId="14039" xr:uid="{00000000-0005-0000-0000-0000140F0000}"/>
    <cellStyle name="Percent 13 3 3 2" xfId="23441" xr:uid="{07D72202-F9E5-4A1A-98AD-737290D95A34}"/>
    <cellStyle name="Percent 13 3 3 3" xfId="23442" xr:uid="{8E9C9D6A-1043-4B9E-B5E8-D5B82E607A01}"/>
    <cellStyle name="Percent 13 3 3 4" xfId="23443" xr:uid="{03A50863-3127-4EE0-8EC5-0F111D7C0303}"/>
    <cellStyle name="Percent 13 3 3 5" xfId="23444" xr:uid="{4EE7F439-C6E8-4D06-90A1-72C646978A2C}"/>
    <cellStyle name="Percent 13 3 3 6" xfId="23440" xr:uid="{EDC44672-425E-4E62-BA2E-B59303582E60}"/>
    <cellStyle name="Percent 13 3 4" xfId="23445" xr:uid="{F58A87DB-84B0-4169-A3BA-26B7CED1563D}"/>
    <cellStyle name="Percent 13 3 5" xfId="23446" xr:uid="{F5CA78DC-CD23-4389-862A-250B3A72E33D}"/>
    <cellStyle name="Percent 13 3 6" xfId="23447" xr:uid="{FC80655C-E213-4985-AA45-D132D11D5C5D}"/>
    <cellStyle name="Percent 13 3 7" xfId="23448" xr:uid="{51BC4780-A392-477A-8DCF-8A92F347C7B0}"/>
    <cellStyle name="Percent 13 3 8" xfId="23434" xr:uid="{B46348E3-D8D1-48C7-BF4E-548EB61FD1FA}"/>
    <cellStyle name="Percent 13 4" xfId="7792" xr:uid="{00000000-0005-0000-0000-0000831E0000}"/>
    <cellStyle name="Percent 13 4 2" xfId="14042" xr:uid="{00000000-0005-0000-0000-0000160F0000}"/>
    <cellStyle name="Percent 13 4 2 2" xfId="23451" xr:uid="{3B66C3DA-3DDB-49D1-A810-D4E5657891B7}"/>
    <cellStyle name="Percent 13 4 2 3" xfId="23452" xr:uid="{8C96031F-B77B-4EEA-821D-DCFAAA759C51}"/>
    <cellStyle name="Percent 13 4 2 4" xfId="23453" xr:uid="{E0A871A0-EF71-41A5-84AE-393818E8D432}"/>
    <cellStyle name="Percent 13 4 2 5" xfId="23454" xr:uid="{4F55A70D-42CC-4BAA-9BBE-C3FBC03DFC3A}"/>
    <cellStyle name="Percent 13 4 2 6" xfId="23450" xr:uid="{2738ED65-95F9-4AAA-B348-36C082C3887C}"/>
    <cellStyle name="Percent 13 4 3" xfId="14041" xr:uid="{00000000-0005-0000-0000-0000170F0000}"/>
    <cellStyle name="Percent 13 4 3 2" xfId="23456" xr:uid="{AD016C37-DE06-454A-8AF4-1DA07B81AF2D}"/>
    <cellStyle name="Percent 13 4 3 3" xfId="23457" xr:uid="{DBF2A381-9EDF-4A50-A85B-5B6C4A386FC7}"/>
    <cellStyle name="Percent 13 4 3 4" xfId="23458" xr:uid="{DFD2AAA3-815D-4D82-85C2-9DFC20371400}"/>
    <cellStyle name="Percent 13 4 3 5" xfId="23459" xr:uid="{811A4268-8D97-49C8-A1EA-65793608246E}"/>
    <cellStyle name="Percent 13 4 3 6" xfId="23455" xr:uid="{DBBF63C8-43BA-4BB2-8F91-D2766E99AEA9}"/>
    <cellStyle name="Percent 13 4 4" xfId="23460" xr:uid="{9642E9FA-6D9B-451B-8970-ADC4470132F2}"/>
    <cellStyle name="Percent 13 4 5" xfId="23461" xr:uid="{9E5C3869-CE0F-4741-9D4B-F505AABA23A7}"/>
    <cellStyle name="Percent 13 4 6" xfId="23462" xr:uid="{AEDB9B1D-55A1-4D6C-89BD-812C16570ACD}"/>
    <cellStyle name="Percent 13 4 7" xfId="23463" xr:uid="{2FA08A21-7E9A-40BC-8BD4-A6382C5490F3}"/>
    <cellStyle name="Percent 13 4 8" xfId="23449" xr:uid="{AAEC4632-060B-4D8D-9302-0BAD1F8EADB7}"/>
    <cellStyle name="Percent 13 5" xfId="7793" xr:uid="{00000000-0005-0000-0000-0000841E0000}"/>
    <cellStyle name="Percent 13 5 2" xfId="14044" xr:uid="{00000000-0005-0000-0000-0000190F0000}"/>
    <cellStyle name="Percent 13 5 2 2" xfId="23466" xr:uid="{856ACE32-E02C-4915-A765-F73C1FB07E68}"/>
    <cellStyle name="Percent 13 5 2 3" xfId="23467" xr:uid="{C0922297-9D2D-4DA4-A6AC-943C488ADBA5}"/>
    <cellStyle name="Percent 13 5 2 4" xfId="23468" xr:uid="{8C1A377A-422C-4C27-ABAD-EC31E72F9B55}"/>
    <cellStyle name="Percent 13 5 2 5" xfId="23469" xr:uid="{84F71DED-A7E3-4639-A617-2FBCEA394AB3}"/>
    <cellStyle name="Percent 13 5 2 6" xfId="23465" xr:uid="{947EBAD1-CF2B-465E-B0CF-A28642D00559}"/>
    <cellStyle name="Percent 13 5 3" xfId="14043" xr:uid="{00000000-0005-0000-0000-00001A0F0000}"/>
    <cellStyle name="Percent 13 5 3 2" xfId="23471" xr:uid="{0C8CCC8E-71E3-4CDA-B17A-2E45C761BCED}"/>
    <cellStyle name="Percent 13 5 3 3" xfId="23472" xr:uid="{6F7551E8-1AEC-46A9-90A0-3BC3B2371423}"/>
    <cellStyle name="Percent 13 5 3 4" xfId="23473" xr:uid="{3EED3A8B-F86C-4820-9695-45DB1B4C2735}"/>
    <cellStyle name="Percent 13 5 3 5" xfId="23474" xr:uid="{BC89C9C6-EE00-4B46-B110-3EF950BD30FD}"/>
    <cellStyle name="Percent 13 5 3 6" xfId="23470" xr:uid="{41F4A433-D0CA-475D-B9FD-1CB6A404D7A4}"/>
    <cellStyle name="Percent 13 5 4" xfId="23475" xr:uid="{FC554775-17C5-4AB3-80A8-01EC7FEB0146}"/>
    <cellStyle name="Percent 13 5 5" xfId="23476" xr:uid="{6F79BA95-8766-4290-A733-80194139766D}"/>
    <cellStyle name="Percent 13 5 6" xfId="23477" xr:uid="{DFB5D543-77E6-44EA-B261-AB79D82F9D71}"/>
    <cellStyle name="Percent 13 5 7" xfId="23478" xr:uid="{F2E099EC-55F1-48FF-956D-726508497AD8}"/>
    <cellStyle name="Percent 13 5 8" xfId="23464" xr:uid="{D1495278-E691-40E4-B541-8F4D71136989}"/>
    <cellStyle name="Percent 13 6" xfId="7794" xr:uid="{00000000-0005-0000-0000-0000851E0000}"/>
    <cellStyle name="Percent 13 6 2" xfId="14046" xr:uid="{00000000-0005-0000-0000-00001C0F0000}"/>
    <cellStyle name="Percent 13 6 2 2" xfId="23481" xr:uid="{810EED87-8485-4053-9B20-68E049C0CA33}"/>
    <cellStyle name="Percent 13 6 2 3" xfId="23482" xr:uid="{4C84B1FA-F2BA-4404-A23F-7C7EF7A70EC7}"/>
    <cellStyle name="Percent 13 6 2 4" xfId="23483" xr:uid="{337AC149-5670-48B6-96F4-F9B15CE61E8D}"/>
    <cellStyle name="Percent 13 6 2 5" xfId="23484" xr:uid="{776CFDD1-6B53-43F2-A25B-071380DBE93E}"/>
    <cellStyle name="Percent 13 6 2 6" xfId="23480" xr:uid="{161766E5-F460-4A41-947A-F909E3DDA41E}"/>
    <cellStyle name="Percent 13 6 3" xfId="14045" xr:uid="{00000000-0005-0000-0000-00001D0F0000}"/>
    <cellStyle name="Percent 13 6 3 2" xfId="23486" xr:uid="{EE0FE036-2525-49B9-9784-056A36088D2D}"/>
    <cellStyle name="Percent 13 6 3 3" xfId="23487" xr:uid="{E24D8711-5147-4DFC-B03F-32AD49B30E12}"/>
    <cellStyle name="Percent 13 6 3 4" xfId="23488" xr:uid="{2FD683D8-4B87-416E-A489-D86CC16866FA}"/>
    <cellStyle name="Percent 13 6 3 5" xfId="23489" xr:uid="{8BE3C9FA-6C38-45F5-9152-521B75365A91}"/>
    <cellStyle name="Percent 13 6 3 6" xfId="23485" xr:uid="{33A68AB6-8665-4D15-AF47-463A3D03A255}"/>
    <cellStyle name="Percent 13 6 4" xfId="23490" xr:uid="{D41DC63C-F7C5-4458-A2D6-5DF4A5F6CC9E}"/>
    <cellStyle name="Percent 13 6 5" xfId="23491" xr:uid="{241F5DB7-9534-4EB2-9633-403A21B7701C}"/>
    <cellStyle name="Percent 13 6 6" xfId="23492" xr:uid="{66B509ED-49F2-491A-A621-5CD69876F173}"/>
    <cellStyle name="Percent 13 6 7" xfId="23493" xr:uid="{6027BB4F-1F39-4120-BF4B-2981A7016E0B}"/>
    <cellStyle name="Percent 13 6 8" xfId="23479" xr:uid="{071C5024-9ED7-47F0-B79C-AECE69519A10}"/>
    <cellStyle name="Percent 13 7" xfId="7795" xr:uid="{00000000-0005-0000-0000-0000861E0000}"/>
    <cellStyle name="Percent 13 7 10" xfId="23494" xr:uid="{CA76CAC9-EB32-4E72-9940-32C5F457EE34}"/>
    <cellStyle name="Percent 13 7 2" xfId="14048" xr:uid="{00000000-0005-0000-0000-00001F0F0000}"/>
    <cellStyle name="Percent 13 7 2 2" xfId="23496" xr:uid="{1C74F08F-3DAD-4D77-AA20-7920957EF0C9}"/>
    <cellStyle name="Percent 13 7 2 3" xfId="23497" xr:uid="{699DBFC6-EFAC-40DC-A5FA-5E2331C40339}"/>
    <cellStyle name="Percent 13 7 2 4" xfId="23498" xr:uid="{912AA976-865C-4472-AA98-BC8294D1071F}"/>
    <cellStyle name="Percent 13 7 2 5" xfId="23499" xr:uid="{DA4EB178-D788-4606-9911-DA7ADFBF358F}"/>
    <cellStyle name="Percent 13 7 2 6" xfId="23495" xr:uid="{EA2595CF-6928-4355-BC7F-8BF698C782E8}"/>
    <cellStyle name="Percent 13 7 3" xfId="14049" xr:uid="{00000000-0005-0000-0000-0000200F0000}"/>
    <cellStyle name="Percent 13 7 3 2" xfId="23501" xr:uid="{CC160D2A-6B32-4784-802E-62DF6827D73F}"/>
    <cellStyle name="Percent 13 7 3 3" xfId="23502" xr:uid="{3C432767-4D48-4473-A353-F045B02B3044}"/>
    <cellStyle name="Percent 13 7 3 4" xfId="23503" xr:uid="{B981E2A5-0877-4D07-8891-E92532E6ED4D}"/>
    <cellStyle name="Percent 13 7 3 5" xfId="23504" xr:uid="{F5CB457D-E256-44A5-853F-FB9F779A5344}"/>
    <cellStyle name="Percent 13 7 3 6" xfId="23500" xr:uid="{51AB32C5-BD68-4F02-BCE8-B73E3D78D4D2}"/>
    <cellStyle name="Percent 13 7 4" xfId="14050" xr:uid="{00000000-0005-0000-0000-0000210F0000}"/>
    <cellStyle name="Percent 13 7 4 2" xfId="23506" xr:uid="{31FD24A8-8CB6-4998-BD23-7A64EE63AFCD}"/>
    <cellStyle name="Percent 13 7 4 3" xfId="23507" xr:uid="{0FFF5FA8-2096-4785-B8EA-B7AB83FACA68}"/>
    <cellStyle name="Percent 13 7 4 4" xfId="23508" xr:uid="{C232EB50-95A4-483E-8E0C-8596CC611FBA}"/>
    <cellStyle name="Percent 13 7 4 5" xfId="23509" xr:uid="{29E06F27-2394-48F6-83EA-5FFB461F5260}"/>
    <cellStyle name="Percent 13 7 4 6" xfId="23505" xr:uid="{609D0694-EC19-48BA-AA8C-1BB03E5ADC66}"/>
    <cellStyle name="Percent 13 7 5" xfId="14047" xr:uid="{00000000-0005-0000-0000-0000220F0000}"/>
    <cellStyle name="Percent 13 7 5 2" xfId="23511" xr:uid="{B62F6619-21D1-4841-BBEE-62ABE38EF53A}"/>
    <cellStyle name="Percent 13 7 5 3" xfId="23512" xr:uid="{34AA93A5-06ED-4B87-B46E-49755CE21C2C}"/>
    <cellStyle name="Percent 13 7 5 4" xfId="23513" xr:uid="{683F3177-CB64-4B5E-A282-1D9E3BD50742}"/>
    <cellStyle name="Percent 13 7 5 5" xfId="23514" xr:uid="{F23ADB92-BCEC-4042-A89B-CAE2D7E9F55A}"/>
    <cellStyle name="Percent 13 7 5 6" xfId="23510" xr:uid="{0E5F6E67-19BA-4E5B-8F41-A5BA028C44F6}"/>
    <cellStyle name="Percent 13 7 6" xfId="23515" xr:uid="{D8EF61C8-8DC3-4E1D-A19E-D6ABC299E495}"/>
    <cellStyle name="Percent 13 7 7" xfId="23516" xr:uid="{2342539F-BF18-4FCF-A5DF-8DB6E23E1F32}"/>
    <cellStyle name="Percent 13 7 8" xfId="23517" xr:uid="{8BAE6721-5BC2-476D-AE7A-138505B1C002}"/>
    <cellStyle name="Percent 13 7 9" xfId="23518" xr:uid="{9F4DBA46-1E2D-416A-9D31-2EEDD6DC3AB2}"/>
    <cellStyle name="Percent 13 8" xfId="7796" xr:uid="{00000000-0005-0000-0000-0000871E0000}"/>
    <cellStyle name="Percent 13 8 2" xfId="14052" xr:uid="{00000000-0005-0000-0000-0000240F0000}"/>
    <cellStyle name="Percent 13 8 2 2" xfId="23521" xr:uid="{616B4FE2-0180-4075-A74E-266F5CAA8FA2}"/>
    <cellStyle name="Percent 13 8 2 3" xfId="23522" xr:uid="{C3E5CB92-5D72-4F75-AECF-6F9AEBC510B6}"/>
    <cellStyle name="Percent 13 8 2 4" xfId="23523" xr:uid="{644F384B-5807-440B-BFFC-CD4CBFBEDCC5}"/>
    <cellStyle name="Percent 13 8 2 5" xfId="23524" xr:uid="{ED34E9F1-0158-478C-9E9E-302FE136143A}"/>
    <cellStyle name="Percent 13 8 2 6" xfId="23520" xr:uid="{6B2F002D-59AB-4EDB-B599-58869C1C1104}"/>
    <cellStyle name="Percent 13 8 3" xfId="14051" xr:uid="{00000000-0005-0000-0000-0000250F0000}"/>
    <cellStyle name="Percent 13 8 3 2" xfId="23526" xr:uid="{64E0874D-632D-4928-8688-28AD1477C9B9}"/>
    <cellStyle name="Percent 13 8 3 3" xfId="23527" xr:uid="{63B7689A-A14B-4E83-9E9E-8FA50C5D54AC}"/>
    <cellStyle name="Percent 13 8 3 4" xfId="23528" xr:uid="{1E416316-F4AA-49D2-B4A9-2DEA6FB3CAB1}"/>
    <cellStyle name="Percent 13 8 3 5" xfId="23529" xr:uid="{1D95D432-4CA6-4E9F-B96A-B3DE02BD278E}"/>
    <cellStyle name="Percent 13 8 3 6" xfId="23525" xr:uid="{1E79A6A0-8DA5-4F27-B667-DA53E8AA55ED}"/>
    <cellStyle name="Percent 13 8 4" xfId="23530" xr:uid="{B3BC1449-66AD-4A5A-950F-4D4F939DE981}"/>
    <cellStyle name="Percent 13 8 5" xfId="23531" xr:uid="{D777908D-0071-44A0-B6AB-B8CF37C5465C}"/>
    <cellStyle name="Percent 13 8 6" xfId="23532" xr:uid="{D1FC220F-33B3-44E1-85EA-3D76F6EEDE2E}"/>
    <cellStyle name="Percent 13 8 7" xfId="23533" xr:uid="{402B74E2-1211-4A89-ABD2-9E771BA5D74A}"/>
    <cellStyle name="Percent 13 8 8" xfId="23519" xr:uid="{61F74DF3-137E-42F8-A0F0-4EB473581929}"/>
    <cellStyle name="Percent 13 9" xfId="14053" xr:uid="{00000000-0005-0000-0000-0000260F0000}"/>
    <cellStyle name="Percent 13 9 2" xfId="23535" xr:uid="{8BCAB1B4-7876-4B7A-9CD4-C2A7F92FB4FB}"/>
    <cellStyle name="Percent 13 9 3" xfId="23536" xr:uid="{E376E93D-7756-4642-8DCE-AC5DC48CBB19}"/>
    <cellStyle name="Percent 13 9 4" xfId="23537" xr:uid="{C87A6343-1B06-43F8-805B-3DC5685BD0B8}"/>
    <cellStyle name="Percent 13 9 5" xfId="23538" xr:uid="{26C16458-2539-4B2E-AD49-CAC87303613D}"/>
    <cellStyle name="Percent 13 9 6" xfId="23534" xr:uid="{953DA376-54D5-43FE-9CA4-4E911A222F0F}"/>
    <cellStyle name="Percent 14" xfId="7797" xr:uid="{00000000-0005-0000-0000-0000881E0000}"/>
    <cellStyle name="Percent 14 10" xfId="14054" xr:uid="{00000000-0005-0000-0000-0000280F0000}"/>
    <cellStyle name="Percent 14 10 2" xfId="23541" xr:uid="{E88E5EBC-C304-4CD1-88E8-7B14B1A13FC8}"/>
    <cellStyle name="Percent 14 10 3" xfId="23542" xr:uid="{9F356ABA-93B4-4581-9A07-82DE4AAE4483}"/>
    <cellStyle name="Percent 14 10 4" xfId="23543" xr:uid="{2CF15BBC-781C-46F0-A867-126BDC82051C}"/>
    <cellStyle name="Percent 14 10 5" xfId="23544" xr:uid="{DF57476A-2EC9-4ECF-A8BB-728387E81325}"/>
    <cellStyle name="Percent 14 10 6" xfId="23540" xr:uid="{090D1479-88D7-4CE8-B902-2A15228E38FB}"/>
    <cellStyle name="Percent 14 11" xfId="23545" xr:uid="{8E30CF28-3418-47A6-B780-F552165D01BD}"/>
    <cellStyle name="Percent 14 12" xfId="23546" xr:uid="{F5488707-34BF-491F-891E-183B593EF54D}"/>
    <cellStyle name="Percent 14 13" xfId="23547" xr:uid="{3676AE27-312A-48EB-BEFE-7D3E02E221D5}"/>
    <cellStyle name="Percent 14 14" xfId="23548" xr:uid="{BC10E998-C555-4777-BE7F-C562A687BC7C}"/>
    <cellStyle name="Percent 14 15" xfId="23539" xr:uid="{A700D7AD-E9B0-47D6-B486-4638EA0213E1}"/>
    <cellStyle name="Percent 14 2" xfId="7798" xr:uid="{00000000-0005-0000-0000-0000891E0000}"/>
    <cellStyle name="Percent 14 2 2" xfId="14056" xr:uid="{00000000-0005-0000-0000-00002A0F0000}"/>
    <cellStyle name="Percent 14 2 2 2" xfId="23551" xr:uid="{AE55AE86-7EFD-48CF-81F0-B3C4AE28A831}"/>
    <cellStyle name="Percent 14 2 2 3" xfId="23552" xr:uid="{52B9D080-01F8-4336-8A40-51BEED2FD580}"/>
    <cellStyle name="Percent 14 2 2 4" xfId="23553" xr:uid="{A11BACEB-7BFF-4659-97CA-CD6675FD5D87}"/>
    <cellStyle name="Percent 14 2 2 5" xfId="23554" xr:uid="{105D1DA9-E93B-4B3D-877B-FE6B5A12A4DF}"/>
    <cellStyle name="Percent 14 2 2 6" xfId="23550" xr:uid="{6BDC2AA1-7106-499F-8661-08D9696116FF}"/>
    <cellStyle name="Percent 14 2 3" xfId="14055" xr:uid="{00000000-0005-0000-0000-00002B0F0000}"/>
    <cellStyle name="Percent 14 2 3 2" xfId="23556" xr:uid="{E78ADA7F-29B3-448A-88FD-C38C092683DB}"/>
    <cellStyle name="Percent 14 2 3 3" xfId="23557" xr:uid="{F20C279B-A419-4211-A4FA-1C4368B0A198}"/>
    <cellStyle name="Percent 14 2 3 4" xfId="23558" xr:uid="{3075B2D3-BF75-4919-86C9-174AC43A5FF5}"/>
    <cellStyle name="Percent 14 2 3 5" xfId="23559" xr:uid="{01A1642C-C354-4C24-AE24-27A57D7146DE}"/>
    <cellStyle name="Percent 14 2 3 6" xfId="23555" xr:uid="{644204AF-A7A0-418C-8E33-DB53B97486E3}"/>
    <cellStyle name="Percent 14 2 4" xfId="23560" xr:uid="{B02EEF60-8C43-4055-AB1B-E253A75780CF}"/>
    <cellStyle name="Percent 14 2 5" xfId="23561" xr:uid="{8BA3F6E4-817D-4B9A-9D13-A45D906B32CA}"/>
    <cellStyle name="Percent 14 2 6" xfId="23562" xr:uid="{47C481C7-50A8-4C04-BDE1-59749F0A3771}"/>
    <cellStyle name="Percent 14 2 7" xfId="23563" xr:uid="{74A4FBF7-BFD3-4575-BA50-DA45A7DDC6ED}"/>
    <cellStyle name="Percent 14 2 8" xfId="23549" xr:uid="{FE44C873-3F43-4DBA-9696-B920C8257207}"/>
    <cellStyle name="Percent 14 3" xfId="7799" xr:uid="{00000000-0005-0000-0000-00008A1E0000}"/>
    <cellStyle name="Percent 14 3 2" xfId="14058" xr:uid="{00000000-0005-0000-0000-00002D0F0000}"/>
    <cellStyle name="Percent 14 3 2 2" xfId="23566" xr:uid="{0E7220BF-6500-4562-85DF-1939A5229433}"/>
    <cellStyle name="Percent 14 3 2 3" xfId="23567" xr:uid="{ABA7B7E5-0ECC-4241-93E1-E557F539B872}"/>
    <cellStyle name="Percent 14 3 2 4" xfId="23568" xr:uid="{DBFDD0CA-4978-4283-B178-4430E0588D0C}"/>
    <cellStyle name="Percent 14 3 2 5" xfId="23569" xr:uid="{379E9DFC-E86F-4303-867B-DD9A8444F771}"/>
    <cellStyle name="Percent 14 3 2 6" xfId="23565" xr:uid="{07FBBF91-5203-409C-9AD6-E98AB63D4163}"/>
    <cellStyle name="Percent 14 3 3" xfId="14057" xr:uid="{00000000-0005-0000-0000-00002E0F0000}"/>
    <cellStyle name="Percent 14 3 3 2" xfId="23571" xr:uid="{BC337127-EEAD-4976-92CB-17CF896419EA}"/>
    <cellStyle name="Percent 14 3 3 3" xfId="23572" xr:uid="{9346015B-B726-491F-A5C8-0305970DAEFF}"/>
    <cellStyle name="Percent 14 3 3 4" xfId="23573" xr:uid="{E0EB337A-40DD-4030-8DBE-FD7E83AF2412}"/>
    <cellStyle name="Percent 14 3 3 5" xfId="23574" xr:uid="{53CD3BAB-D851-4EF7-AB6D-CCE2836727DF}"/>
    <cellStyle name="Percent 14 3 3 6" xfId="23570" xr:uid="{1E79D6DD-C7A0-4FE4-A0E8-DE47073B1790}"/>
    <cellStyle name="Percent 14 3 4" xfId="23575" xr:uid="{3EA4E3B6-6C5B-43B4-96C0-34112E61D493}"/>
    <cellStyle name="Percent 14 3 5" xfId="23576" xr:uid="{40DE1B6E-886C-47E2-B632-DE06F98327F5}"/>
    <cellStyle name="Percent 14 3 6" xfId="23577" xr:uid="{E77C491D-1884-4975-8628-1C01B8A36A44}"/>
    <cellStyle name="Percent 14 3 7" xfId="23578" xr:uid="{CB3C6032-5AD7-43EE-A6F4-2A19F1CD8B40}"/>
    <cellStyle name="Percent 14 3 8" xfId="23564" xr:uid="{EB589B2A-4AD1-4CC7-9F24-F314459967E5}"/>
    <cellStyle name="Percent 14 4" xfId="7800" xr:uid="{00000000-0005-0000-0000-00008B1E0000}"/>
    <cellStyle name="Percent 14 4 2" xfId="14060" xr:uid="{00000000-0005-0000-0000-0000300F0000}"/>
    <cellStyle name="Percent 14 4 2 2" xfId="23581" xr:uid="{8F792601-4572-4AED-B0F1-090A631294B7}"/>
    <cellStyle name="Percent 14 4 2 3" xfId="23582" xr:uid="{3CA4BE18-92FD-4FE3-8A8A-EFB961804EC7}"/>
    <cellStyle name="Percent 14 4 2 4" xfId="23583" xr:uid="{7EF39E3F-55CA-4983-B587-EF09260E5FF7}"/>
    <cellStyle name="Percent 14 4 2 5" xfId="23584" xr:uid="{0B5486C5-AC47-4922-9678-5D767F0C8EB5}"/>
    <cellStyle name="Percent 14 4 2 6" xfId="23580" xr:uid="{54A91981-7658-496F-B55D-C51500633FF8}"/>
    <cellStyle name="Percent 14 4 3" xfId="14059" xr:uid="{00000000-0005-0000-0000-0000310F0000}"/>
    <cellStyle name="Percent 14 4 3 2" xfId="23586" xr:uid="{FF225010-276B-4C44-BFF1-065A75A6E2F8}"/>
    <cellStyle name="Percent 14 4 3 3" xfId="23587" xr:uid="{2A697AD8-BBC1-4F4A-AA01-E72C3A4B1640}"/>
    <cellStyle name="Percent 14 4 3 4" xfId="23588" xr:uid="{7A65EE53-4918-4F24-9AB7-4B804EDD1F1E}"/>
    <cellStyle name="Percent 14 4 3 5" xfId="23589" xr:uid="{13B77C3B-8A74-4794-ACA9-69A783D95DF3}"/>
    <cellStyle name="Percent 14 4 3 6" xfId="23585" xr:uid="{C307DA18-B8BA-4165-8F79-2C15D1B52FCC}"/>
    <cellStyle name="Percent 14 4 4" xfId="23590" xr:uid="{071CA1D4-6F0D-4AEF-9E29-9BB35DC398F8}"/>
    <cellStyle name="Percent 14 4 5" xfId="23591" xr:uid="{36695399-8951-4DEE-A87D-87CC5E7BE1E5}"/>
    <cellStyle name="Percent 14 4 6" xfId="23592" xr:uid="{14B497D4-DCC5-4D2D-917C-BF291C00B4DE}"/>
    <cellStyle name="Percent 14 4 7" xfId="23593" xr:uid="{FA2C23F3-E557-4B6B-8433-5562B066BCA8}"/>
    <cellStyle name="Percent 14 4 8" xfId="23579" xr:uid="{4E834491-289D-4BE6-99BC-206510BF50F2}"/>
    <cellStyle name="Percent 14 5" xfId="7801" xr:uid="{00000000-0005-0000-0000-00008C1E0000}"/>
    <cellStyle name="Percent 14 5 2" xfId="14062" xr:uid="{00000000-0005-0000-0000-0000330F0000}"/>
    <cellStyle name="Percent 14 5 2 2" xfId="23596" xr:uid="{41EEA7B7-6BE5-4841-9699-B3341A6EF562}"/>
    <cellStyle name="Percent 14 5 2 3" xfId="23597" xr:uid="{7E280505-AC0F-46DC-833D-07ECBC71014A}"/>
    <cellStyle name="Percent 14 5 2 4" xfId="23598" xr:uid="{AF893AA2-4C15-415D-A8F2-135E5610D5B0}"/>
    <cellStyle name="Percent 14 5 2 5" xfId="23599" xr:uid="{22C40492-AB50-41ED-AA6B-42DE4D48DF36}"/>
    <cellStyle name="Percent 14 5 2 6" xfId="23595" xr:uid="{E9844327-3AB1-4443-AE69-3B96383CE70B}"/>
    <cellStyle name="Percent 14 5 3" xfId="14061" xr:uid="{00000000-0005-0000-0000-0000340F0000}"/>
    <cellStyle name="Percent 14 5 3 2" xfId="23601" xr:uid="{C9A6AC92-3692-4610-9151-9E40CB3D4EC0}"/>
    <cellStyle name="Percent 14 5 3 3" xfId="23602" xr:uid="{CB3FC4E1-6640-4492-9A48-6E91487D614A}"/>
    <cellStyle name="Percent 14 5 3 4" xfId="23603" xr:uid="{F52A1801-6419-43E3-9627-9F3C06004E8A}"/>
    <cellStyle name="Percent 14 5 3 5" xfId="23604" xr:uid="{10C946FD-0382-4A54-9B04-52E5FA9AB81E}"/>
    <cellStyle name="Percent 14 5 3 6" xfId="23600" xr:uid="{A04CE7D6-300E-4BEB-A682-E127E8903583}"/>
    <cellStyle name="Percent 14 5 4" xfId="23605" xr:uid="{8C96C5A2-8810-47BC-AD6F-8AE7BEDCF66E}"/>
    <cellStyle name="Percent 14 5 5" xfId="23606" xr:uid="{E37DF413-C45F-4EE4-9AC6-F8AD3656893D}"/>
    <cellStyle name="Percent 14 5 6" xfId="23607" xr:uid="{5328FA8D-2C60-45FE-ACCB-536539126C2F}"/>
    <cellStyle name="Percent 14 5 7" xfId="23608" xr:uid="{3C5FECF4-7C5E-4F6A-9E9C-4774AF39904D}"/>
    <cellStyle name="Percent 14 5 8" xfId="23594" xr:uid="{77F239B5-BCDF-4C26-A317-8FF41A4CF4FF}"/>
    <cellStyle name="Percent 14 6" xfId="7802" xr:uid="{00000000-0005-0000-0000-00008D1E0000}"/>
    <cellStyle name="Percent 14 6 2" xfId="14064" xr:uid="{00000000-0005-0000-0000-0000360F0000}"/>
    <cellStyle name="Percent 14 6 2 2" xfId="23611" xr:uid="{79FC0628-F42D-4808-8FB0-FC20F17A296F}"/>
    <cellStyle name="Percent 14 6 2 3" xfId="23612" xr:uid="{B3445A5C-1EC9-4497-8E2F-9862F63417F4}"/>
    <cellStyle name="Percent 14 6 2 4" xfId="23613" xr:uid="{C505566D-D4A2-47E7-866F-B602367DD3F0}"/>
    <cellStyle name="Percent 14 6 2 5" xfId="23614" xr:uid="{C2A0A1A7-FBB9-454C-9BE2-B7011A9D8202}"/>
    <cellStyle name="Percent 14 6 2 6" xfId="23610" xr:uid="{35BE1F96-7E07-4C1D-856D-EF95C63D2AB2}"/>
    <cellStyle name="Percent 14 6 3" xfId="14063" xr:uid="{00000000-0005-0000-0000-0000370F0000}"/>
    <cellStyle name="Percent 14 6 3 2" xfId="23616" xr:uid="{1E083C94-2F09-4789-B90C-22A954765BD0}"/>
    <cellStyle name="Percent 14 6 3 3" xfId="23617" xr:uid="{68A05BDC-AB90-4F61-B756-7EC793B37618}"/>
    <cellStyle name="Percent 14 6 3 4" xfId="23618" xr:uid="{91B6C5FA-3AAD-483F-A17C-CB67A5A56662}"/>
    <cellStyle name="Percent 14 6 3 5" xfId="23619" xr:uid="{06C80304-3446-4CF3-BFC0-F70D17B5F3BB}"/>
    <cellStyle name="Percent 14 6 3 6" xfId="23615" xr:uid="{02BF3915-F070-42A2-98C1-BD3E24F47DB3}"/>
    <cellStyle name="Percent 14 6 4" xfId="23620" xr:uid="{D069D6A1-B98C-4E7F-A052-4B8FA74F46BB}"/>
    <cellStyle name="Percent 14 6 5" xfId="23621" xr:uid="{DC0BF7F4-064A-4550-B8E4-C07623959DF5}"/>
    <cellStyle name="Percent 14 6 6" xfId="23622" xr:uid="{9484871E-7DAB-491F-8FC9-BBD7401B9A2C}"/>
    <cellStyle name="Percent 14 6 7" xfId="23623" xr:uid="{6304901A-E67B-4903-A5EC-23A55F98E23F}"/>
    <cellStyle name="Percent 14 6 8" xfId="23609" xr:uid="{2612A49E-4089-4000-A96E-FFD104D242C9}"/>
    <cellStyle name="Percent 14 7" xfId="7803" xr:uid="{00000000-0005-0000-0000-00008E1E0000}"/>
    <cellStyle name="Percent 14 7 10" xfId="23624" xr:uid="{25FBA232-DD32-4CC1-8B97-C8BAC89B39B0}"/>
    <cellStyle name="Percent 14 7 2" xfId="14066" xr:uid="{00000000-0005-0000-0000-0000390F0000}"/>
    <cellStyle name="Percent 14 7 2 2" xfId="23626" xr:uid="{7185DCF2-5016-4C98-B9B3-83C16D4758CB}"/>
    <cellStyle name="Percent 14 7 2 3" xfId="23627" xr:uid="{026C7B84-70AC-416C-A9AA-58F6D8E013DC}"/>
    <cellStyle name="Percent 14 7 2 4" xfId="23628" xr:uid="{BA129165-0C78-489B-8EA8-C36087A29155}"/>
    <cellStyle name="Percent 14 7 2 5" xfId="23629" xr:uid="{F3780F47-7F6F-4474-A126-F13D5482CD60}"/>
    <cellStyle name="Percent 14 7 2 6" xfId="23625" xr:uid="{491F0D2E-C3D6-4DED-A423-683F7B57CA37}"/>
    <cellStyle name="Percent 14 7 3" xfId="14067" xr:uid="{00000000-0005-0000-0000-00003A0F0000}"/>
    <cellStyle name="Percent 14 7 3 2" xfId="23631" xr:uid="{95291B52-D562-4812-8721-9A8BE8FA7EE5}"/>
    <cellStyle name="Percent 14 7 3 3" xfId="23632" xr:uid="{F27FE9C5-4FF0-4609-9F36-C6A933B4C6AA}"/>
    <cellStyle name="Percent 14 7 3 4" xfId="23633" xr:uid="{8DEBCFF8-1555-4C27-8D43-5377C9459636}"/>
    <cellStyle name="Percent 14 7 3 5" xfId="23634" xr:uid="{B44E3B7F-2165-4EF4-9EAD-DE261C05BCB6}"/>
    <cellStyle name="Percent 14 7 3 6" xfId="23630" xr:uid="{855F0C6F-7F2D-4E92-BA74-5804B806B133}"/>
    <cellStyle name="Percent 14 7 4" xfId="14068" xr:uid="{00000000-0005-0000-0000-00003B0F0000}"/>
    <cellStyle name="Percent 14 7 4 2" xfId="23636" xr:uid="{0E5FA71E-C47D-48FD-A3A1-63EAA15781A6}"/>
    <cellStyle name="Percent 14 7 4 3" xfId="23637" xr:uid="{B720DC0E-CADC-4ACB-AA43-AEE2F5470441}"/>
    <cellStyle name="Percent 14 7 4 4" xfId="23638" xr:uid="{E3BB0ED3-AF45-4F4A-88E6-49A2EEECFAA7}"/>
    <cellStyle name="Percent 14 7 4 5" xfId="23639" xr:uid="{1BE7E3B2-47FB-48E0-9015-69E8A2B380C1}"/>
    <cellStyle name="Percent 14 7 4 6" xfId="23635" xr:uid="{4DED3B25-B3D4-4293-BE88-F1F65120444E}"/>
    <cellStyle name="Percent 14 7 5" xfId="14065" xr:uid="{00000000-0005-0000-0000-00003C0F0000}"/>
    <cellStyle name="Percent 14 7 5 2" xfId="23641" xr:uid="{173BA68F-FBF0-4055-B979-01270DED12D4}"/>
    <cellStyle name="Percent 14 7 5 3" xfId="23642" xr:uid="{B0ED6507-E2E5-4C84-96FD-5F3966DB19EA}"/>
    <cellStyle name="Percent 14 7 5 4" xfId="23643" xr:uid="{C2E0DC40-CA5B-4CF1-A497-38D3F07E1F13}"/>
    <cellStyle name="Percent 14 7 5 5" xfId="23644" xr:uid="{18CF28B9-093B-4E3D-8348-4D272128BE8F}"/>
    <cellStyle name="Percent 14 7 5 6" xfId="23640" xr:uid="{D06FF5AF-21C4-46F5-8A82-50354BF474BE}"/>
    <cellStyle name="Percent 14 7 6" xfId="23645" xr:uid="{AE856660-967F-4F31-8F61-87B1F29C0332}"/>
    <cellStyle name="Percent 14 7 7" xfId="23646" xr:uid="{6099A1D9-632C-4DDE-BDA0-67BF8D1DAFB3}"/>
    <cellStyle name="Percent 14 7 8" xfId="23647" xr:uid="{8F243221-79DD-4DDD-8F51-BF29C0AB2C53}"/>
    <cellStyle name="Percent 14 7 9" xfId="23648" xr:uid="{552E6D23-5227-4E6A-86C7-80DFE81C0EDF}"/>
    <cellStyle name="Percent 14 8" xfId="7804" xr:uid="{00000000-0005-0000-0000-00008F1E0000}"/>
    <cellStyle name="Percent 14 8 2" xfId="14070" xr:uid="{00000000-0005-0000-0000-00003E0F0000}"/>
    <cellStyle name="Percent 14 8 2 2" xfId="23651" xr:uid="{D168ECA8-E011-47EB-B949-FB73EDDAC4EE}"/>
    <cellStyle name="Percent 14 8 2 3" xfId="23652" xr:uid="{63E46BA5-B679-4CD5-BD07-F614482CC458}"/>
    <cellStyle name="Percent 14 8 2 4" xfId="23653" xr:uid="{154BAA38-1A64-41D5-9E67-5261A4AE8AC6}"/>
    <cellStyle name="Percent 14 8 2 5" xfId="23654" xr:uid="{52AFCFB4-CA27-4E85-B472-2B3FE5154E10}"/>
    <cellStyle name="Percent 14 8 2 6" xfId="23650" xr:uid="{79706EB6-075D-44E1-BABC-BD6B2B4E1744}"/>
    <cellStyle name="Percent 14 8 3" xfId="14069" xr:uid="{00000000-0005-0000-0000-00003F0F0000}"/>
    <cellStyle name="Percent 14 8 3 2" xfId="23656" xr:uid="{C05831B9-D8ED-4607-9D7E-21AF1217DFCB}"/>
    <cellStyle name="Percent 14 8 3 3" xfId="23657" xr:uid="{FFF3A2D6-4F37-40AD-8FB4-0EFE008D91C6}"/>
    <cellStyle name="Percent 14 8 3 4" xfId="23658" xr:uid="{9B1EA0AE-352F-40D9-994D-64039D5543D8}"/>
    <cellStyle name="Percent 14 8 3 5" xfId="23659" xr:uid="{CA7B560A-6120-46A4-9C8F-D983114C9013}"/>
    <cellStyle name="Percent 14 8 3 6" xfId="23655" xr:uid="{2845CC78-DB14-4734-8552-A01660E2CADD}"/>
    <cellStyle name="Percent 14 8 4" xfId="23660" xr:uid="{8AFD7C79-9EDE-462B-BA15-F2266120FAB5}"/>
    <cellStyle name="Percent 14 8 5" xfId="23661" xr:uid="{6D5ACB65-49BF-41AF-9762-2E995FB558D9}"/>
    <cellStyle name="Percent 14 8 6" xfId="23662" xr:uid="{82B082B1-70B5-458B-AB58-DDFDA8379941}"/>
    <cellStyle name="Percent 14 8 7" xfId="23663" xr:uid="{38C2D966-0E49-4F23-9F00-233BD54917CA}"/>
    <cellStyle name="Percent 14 8 8" xfId="23649" xr:uid="{2971AAD8-2D7A-4E7F-845E-8B701E47D4A5}"/>
    <cellStyle name="Percent 14 9" xfId="14071" xr:uid="{00000000-0005-0000-0000-0000400F0000}"/>
    <cellStyle name="Percent 14 9 2" xfId="23665" xr:uid="{30C83B0D-32C9-4782-818E-0862BB93C547}"/>
    <cellStyle name="Percent 14 9 3" xfId="23666" xr:uid="{3E1A9CDE-C093-4F43-BFC4-25828549EBC9}"/>
    <cellStyle name="Percent 14 9 4" xfId="23667" xr:uid="{05FE6A1F-D1DD-4FCB-97A4-6269C80195D2}"/>
    <cellStyle name="Percent 14 9 5" xfId="23668" xr:uid="{962BF42A-EF0F-49E5-8F3D-A88792DAB68E}"/>
    <cellStyle name="Percent 14 9 6" xfId="23664" xr:uid="{4FC192E2-DBB2-498A-8652-783A415C4777}"/>
    <cellStyle name="Percent 15" xfId="7805" xr:uid="{00000000-0005-0000-0000-0000901E0000}"/>
    <cellStyle name="Percent 15 10" xfId="7806" xr:uid="{00000000-0005-0000-0000-0000911E0000}"/>
    <cellStyle name="Percent 15 10 2" xfId="23671" xr:uid="{28C96228-A803-4164-97E6-37B0334A5034}"/>
    <cellStyle name="Percent 15 10 3" xfId="23672" xr:uid="{02585A36-BF30-4644-83E8-127F3340A71C}"/>
    <cellStyle name="Percent 15 10 4" xfId="23673" xr:uid="{E7769266-6E7C-4496-894B-E31C7F4FCFEC}"/>
    <cellStyle name="Percent 15 10 5" xfId="23674" xr:uid="{CB2DAB0E-4405-4062-95BF-AC665FC61630}"/>
    <cellStyle name="Percent 15 10 6" xfId="23670" xr:uid="{E8933AC5-D918-4C88-9159-5478472393AF}"/>
    <cellStyle name="Percent 15 11" xfId="7807" xr:uid="{00000000-0005-0000-0000-0000921E0000}"/>
    <cellStyle name="Percent 15 11 2" xfId="23676" xr:uid="{4FBE50BD-8A60-488F-AD0B-EBD58E2F531D}"/>
    <cellStyle name="Percent 15 11 3" xfId="23677" xr:uid="{ED9C3D79-162E-4CC5-A66D-94A4308BE9D4}"/>
    <cellStyle name="Percent 15 11 4" xfId="23678" xr:uid="{E3169816-03EA-4F8E-B31C-F8AD8A38AFCF}"/>
    <cellStyle name="Percent 15 11 5" xfId="23679" xr:uid="{E34A365A-8C8D-4D14-AC84-DEC545548B39}"/>
    <cellStyle name="Percent 15 11 6" xfId="23675" xr:uid="{CAD743C5-B9A4-4A10-AEAD-D03868B5E384}"/>
    <cellStyle name="Percent 15 12" xfId="7808" xr:uid="{00000000-0005-0000-0000-0000931E0000}"/>
    <cellStyle name="Percent 15 12 2" xfId="23681" xr:uid="{248EF28D-1AA7-4718-B79F-E0DE6AC9D6DD}"/>
    <cellStyle name="Percent 15 12 3" xfId="23682" xr:uid="{7997E77D-5162-4DF9-A081-C2532C335E7D}"/>
    <cellStyle name="Percent 15 12 4" xfId="23683" xr:uid="{78DBC762-0BDA-4C5F-96AE-780EFFD8D6ED}"/>
    <cellStyle name="Percent 15 12 5" xfId="23684" xr:uid="{9500A8DA-6340-4E5C-9DEF-4779CA529A74}"/>
    <cellStyle name="Percent 15 12 6" xfId="23680" xr:uid="{02C2646E-56DC-4678-826E-385098C70B39}"/>
    <cellStyle name="Percent 15 13" xfId="7809" xr:uid="{00000000-0005-0000-0000-0000941E0000}"/>
    <cellStyle name="Percent 15 13 2" xfId="23686" xr:uid="{DE5FBEDB-43D9-4B7F-A9BC-3FD961805F37}"/>
    <cellStyle name="Percent 15 13 3" xfId="23687" xr:uid="{C3E86AEE-6239-43D8-9E4D-8873F1121BF1}"/>
    <cellStyle name="Percent 15 13 4" xfId="23688" xr:uid="{DF9B7836-1833-46B3-A37E-4741D1E70FE6}"/>
    <cellStyle name="Percent 15 13 5" xfId="23689" xr:uid="{18F86878-A245-403D-A9D4-6F085B069FC9}"/>
    <cellStyle name="Percent 15 13 6" xfId="23685" xr:uid="{3D241B71-9E6D-4F2A-9514-7B4E6524D8A9}"/>
    <cellStyle name="Percent 15 14" xfId="7810" xr:uid="{00000000-0005-0000-0000-0000951E0000}"/>
    <cellStyle name="Percent 15 14 2" xfId="23691" xr:uid="{6436B6EF-B1C3-4010-B1B0-AB78D01F5BDC}"/>
    <cellStyle name="Percent 15 14 3" xfId="23692" xr:uid="{6771654C-9EC3-40ED-B49D-82F5139DB6EB}"/>
    <cellStyle name="Percent 15 14 4" xfId="23693" xr:uid="{BAF1CA1A-9AE3-48CD-B8A8-A7F75E8C0793}"/>
    <cellStyle name="Percent 15 14 5" xfId="23694" xr:uid="{1E216BB6-11FD-4BAC-AB44-173CA2B34116}"/>
    <cellStyle name="Percent 15 14 6" xfId="23690" xr:uid="{F03CA16F-7598-4320-B461-31F6611CB720}"/>
    <cellStyle name="Percent 15 15" xfId="14073" xr:uid="{00000000-0005-0000-0000-0000470F0000}"/>
    <cellStyle name="Percent 15 15 2" xfId="23696" xr:uid="{252576A0-763B-4ABB-83B1-1A253DF97544}"/>
    <cellStyle name="Percent 15 15 3" xfId="23697" xr:uid="{A18FC2F7-72AF-47B6-A09B-CC65D4A4BD3E}"/>
    <cellStyle name="Percent 15 15 4" xfId="23698" xr:uid="{10FA8FA4-A569-4BD6-93EF-0E2057296569}"/>
    <cellStyle name="Percent 15 15 5" xfId="23699" xr:uid="{4AD3251C-0849-44D2-AB87-846B7C8D2AB4}"/>
    <cellStyle name="Percent 15 15 6" xfId="23695" xr:uid="{49E7BCF5-E94E-478E-BDB4-44E44E4DD948}"/>
    <cellStyle name="Percent 15 16" xfId="14072" xr:uid="{00000000-0005-0000-0000-0000480F0000}"/>
    <cellStyle name="Percent 15 16 2" xfId="23700" xr:uid="{37118830-8503-456C-8CAA-7FEB3CD0DED2}"/>
    <cellStyle name="Percent 15 17" xfId="23701" xr:uid="{1F3B5EAD-70F5-4892-A990-B5B6C038690E}"/>
    <cellStyle name="Percent 15 18" xfId="23702" xr:uid="{DE1AA90F-17FB-4625-91DC-9BD424C09BAB}"/>
    <cellStyle name="Percent 15 19" xfId="23703" xr:uid="{F7A5B4BE-8880-44A1-BEB1-9C23B13C3121}"/>
    <cellStyle name="Percent 15 2" xfId="7811" xr:uid="{00000000-0005-0000-0000-0000961E0000}"/>
    <cellStyle name="Percent 15 2 10" xfId="23705" xr:uid="{8C2FF961-B11C-4949-9C8F-8152DE76C4CC}"/>
    <cellStyle name="Percent 15 2 11" xfId="23706" xr:uid="{2F9B0E0C-3D69-4954-909A-012A3C89D96B}"/>
    <cellStyle name="Percent 15 2 12" xfId="23707" xr:uid="{23974DB2-712E-4777-9DE2-E9FA34A96BFC}"/>
    <cellStyle name="Percent 15 2 13" xfId="23704" xr:uid="{F79B20DC-ED86-479E-A0A0-60094D77D090}"/>
    <cellStyle name="Percent 15 2 2" xfId="7812" xr:uid="{00000000-0005-0000-0000-0000971E0000}"/>
    <cellStyle name="Percent 15 2 2 2" xfId="11694" xr:uid="{00000000-0005-0000-0000-0000DF2D0000}"/>
    <cellStyle name="Percent 15 2 2 2 2" xfId="23709" xr:uid="{692FF2E2-7F4F-4D93-8969-F3E313CE9E2C}"/>
    <cellStyle name="Percent 15 2 2 3" xfId="14075" xr:uid="{00000000-0005-0000-0000-00004C0F0000}"/>
    <cellStyle name="Percent 15 2 2 3 2" xfId="23710" xr:uid="{9BD12DF6-EF4F-47D3-BF44-5F5DD44B0566}"/>
    <cellStyle name="Percent 15 2 2 4" xfId="23711" xr:uid="{AF558436-B133-478D-8F41-1DA9AF93CA87}"/>
    <cellStyle name="Percent 15 2 2 5" xfId="23712" xr:uid="{10DD21DF-88C6-4398-A36D-3E99275396C6}"/>
    <cellStyle name="Percent 15 2 2 6" xfId="23713" xr:uid="{5F775244-0937-4865-B983-66D4C2D17593}"/>
    <cellStyle name="Percent 15 2 2 7" xfId="23708" xr:uid="{A4978BE6-78CE-4F1F-81F6-6F4C9E2B54A0}"/>
    <cellStyle name="Percent 15 2 3" xfId="7813" xr:uid="{00000000-0005-0000-0000-0000981E0000}"/>
    <cellStyle name="Percent 15 2 3 2" xfId="11695" xr:uid="{00000000-0005-0000-0000-0000E02D0000}"/>
    <cellStyle name="Percent 15 2 3 2 2" xfId="23715" xr:uid="{22FAD599-15E1-41B9-B5B3-640E4FD95A4B}"/>
    <cellStyle name="Percent 15 2 3 3" xfId="14076" xr:uid="{00000000-0005-0000-0000-00004F0F0000}"/>
    <cellStyle name="Percent 15 2 3 3 2" xfId="23716" xr:uid="{836629E0-861B-4130-AD2F-7EFDDFF6A1FE}"/>
    <cellStyle name="Percent 15 2 3 4" xfId="23717" xr:uid="{5F13DCFB-3074-4C29-ADC0-BD098FD409F8}"/>
    <cellStyle name="Percent 15 2 3 5" xfId="23718" xr:uid="{0590D675-461B-44F0-9B97-99B043E1572F}"/>
    <cellStyle name="Percent 15 2 3 6" xfId="23719" xr:uid="{8B4FF4F5-57C0-420B-B835-83E09641C925}"/>
    <cellStyle name="Percent 15 2 3 7" xfId="23714" xr:uid="{FC1FB0E8-3B1F-420A-8DAC-51B1E2DAFEE2}"/>
    <cellStyle name="Percent 15 2 4" xfId="7814" xr:uid="{00000000-0005-0000-0000-0000991E0000}"/>
    <cellStyle name="Percent 15 2 4 2" xfId="11696" xr:uid="{00000000-0005-0000-0000-0000E12D0000}"/>
    <cellStyle name="Percent 15 2 4 2 2" xfId="23721" xr:uid="{B2610941-52EE-454C-B650-570197DA4C7A}"/>
    <cellStyle name="Percent 15 2 4 3" xfId="14077" xr:uid="{00000000-0005-0000-0000-0000520F0000}"/>
    <cellStyle name="Percent 15 2 4 3 2" xfId="23722" xr:uid="{D33D06EE-6FAC-471A-93B8-C3E542DE1906}"/>
    <cellStyle name="Percent 15 2 4 4" xfId="23723" xr:uid="{CBDADBE3-9E73-455D-8912-EBC19498CB5D}"/>
    <cellStyle name="Percent 15 2 4 5" xfId="23724" xr:uid="{9416E3F7-5FF6-4205-ADC0-C4F2420C0280}"/>
    <cellStyle name="Percent 15 2 4 6" xfId="23725" xr:uid="{E9BD0914-273C-442E-A9A7-D5B34E807AE1}"/>
    <cellStyle name="Percent 15 2 4 7" xfId="23720" xr:uid="{52A6A1D6-AE03-47F4-816A-511A0E78FB57}"/>
    <cellStyle name="Percent 15 2 5" xfId="7815" xr:uid="{00000000-0005-0000-0000-00009A1E0000}"/>
    <cellStyle name="Percent 15 2 5 2" xfId="11697" xr:uid="{00000000-0005-0000-0000-0000E22D0000}"/>
    <cellStyle name="Percent 15 2 5 2 2" xfId="23727" xr:uid="{3F696BFF-4C6F-4A70-B46E-1C5C80898817}"/>
    <cellStyle name="Percent 15 2 5 3" xfId="14078" xr:uid="{00000000-0005-0000-0000-0000550F0000}"/>
    <cellStyle name="Percent 15 2 5 3 2" xfId="23728" xr:uid="{658616BB-78DB-4C5C-8FD4-D542F1BB33DA}"/>
    <cellStyle name="Percent 15 2 5 4" xfId="23729" xr:uid="{F088C3F2-F01E-463E-8C75-1F3699464B26}"/>
    <cellStyle name="Percent 15 2 5 5" xfId="23730" xr:uid="{66C38BCC-EB19-46CA-98A2-BB4671F8E99E}"/>
    <cellStyle name="Percent 15 2 5 6" xfId="23731" xr:uid="{32C0B2A5-478F-4FBE-B6A4-FBAE63635D53}"/>
    <cellStyle name="Percent 15 2 5 7" xfId="23726" xr:uid="{BCA7EA9F-2C14-479D-9273-C26BD9640945}"/>
    <cellStyle name="Percent 15 2 6" xfId="7816" xr:uid="{00000000-0005-0000-0000-00009B1E0000}"/>
    <cellStyle name="Percent 15 2 6 2" xfId="11698" xr:uid="{00000000-0005-0000-0000-0000E32D0000}"/>
    <cellStyle name="Percent 15 2 6 2 2" xfId="23733" xr:uid="{094F2A55-A341-4444-9460-BFF1C45DDA22}"/>
    <cellStyle name="Percent 15 2 6 3" xfId="14079" xr:uid="{00000000-0005-0000-0000-0000580F0000}"/>
    <cellStyle name="Percent 15 2 6 3 2" xfId="23734" xr:uid="{1D797CD0-E2DC-4943-8F68-57E086B6F004}"/>
    <cellStyle name="Percent 15 2 6 4" xfId="23735" xr:uid="{FE4DED77-A867-4044-AC15-C7366CDDF0CC}"/>
    <cellStyle name="Percent 15 2 6 5" xfId="23736" xr:uid="{528E5C47-E666-4350-A0CF-69F144952E44}"/>
    <cellStyle name="Percent 15 2 6 6" xfId="23737" xr:uid="{76D4BF6A-DA44-4DD2-8B4E-5DE15BB12CAC}"/>
    <cellStyle name="Percent 15 2 6 7" xfId="23732" xr:uid="{0AD2007F-266E-49F1-A37D-CBBCCA604266}"/>
    <cellStyle name="Percent 15 2 7" xfId="7817" xr:uid="{00000000-0005-0000-0000-00009C1E0000}"/>
    <cellStyle name="Percent 15 2 7 2" xfId="11699" xr:uid="{00000000-0005-0000-0000-0000E42D0000}"/>
    <cellStyle name="Percent 15 2 7 2 2" xfId="23739" xr:uid="{2F906D59-1FF6-4340-BFCD-C921DA21BE72}"/>
    <cellStyle name="Percent 15 2 7 3" xfId="14080" xr:uid="{00000000-0005-0000-0000-00005B0F0000}"/>
    <cellStyle name="Percent 15 2 7 3 2" xfId="23740" xr:uid="{3EA2BE20-4F76-4140-9488-80E5C3555BF9}"/>
    <cellStyle name="Percent 15 2 7 4" xfId="23741" xr:uid="{666E6257-E744-4476-966D-1B8AA5296DE6}"/>
    <cellStyle name="Percent 15 2 7 5" xfId="23742" xr:uid="{AF22AD6B-CA10-46E4-85D1-01FA6780C001}"/>
    <cellStyle name="Percent 15 2 7 6" xfId="23743" xr:uid="{90FAA7AB-D765-455E-8B2B-082792A773C3}"/>
    <cellStyle name="Percent 15 2 7 7" xfId="23738" xr:uid="{CFCFDF1F-B743-4BDE-B321-4BF1853986D4}"/>
    <cellStyle name="Percent 15 2 8" xfId="14081" xr:uid="{00000000-0005-0000-0000-00005C0F0000}"/>
    <cellStyle name="Percent 15 2 8 2" xfId="23745" xr:uid="{175A6CB7-9C76-4B78-B43F-5690FF3B4519}"/>
    <cellStyle name="Percent 15 2 8 3" xfId="23746" xr:uid="{BB8D818A-0D58-43C3-BD21-E6118E72DBB4}"/>
    <cellStyle name="Percent 15 2 8 4" xfId="23747" xr:uid="{61AEEBF5-786D-481E-A0D6-B74F80EC22D4}"/>
    <cellStyle name="Percent 15 2 8 5" xfId="23748" xr:uid="{027200A6-F650-44E0-A338-1DCD6AEEBCB7}"/>
    <cellStyle name="Percent 15 2 8 6" xfId="23744" xr:uid="{3BF352B0-9842-45B2-B2C7-A65D5E8C9999}"/>
    <cellStyle name="Percent 15 2 9" xfId="14074" xr:uid="{00000000-0005-0000-0000-00005D0F0000}"/>
    <cellStyle name="Percent 15 2 9 2" xfId="23749" xr:uid="{62CF0909-4248-4A31-8873-341B856662F4}"/>
    <cellStyle name="Percent 15 20" xfId="23669" xr:uid="{A0D963DB-B9E3-4B7A-A188-1339FD65D35E}"/>
    <cellStyle name="Percent 15 3" xfId="7818" xr:uid="{00000000-0005-0000-0000-00009D1E0000}"/>
    <cellStyle name="Percent 15 3 2" xfId="11700" xr:uid="{00000000-0005-0000-0000-0000E52D0000}"/>
    <cellStyle name="Percent 15 3 2 2" xfId="23751" xr:uid="{5293CBA6-75B9-4CFF-A047-9BABAEB3AD9B}"/>
    <cellStyle name="Percent 15 3 3" xfId="14083" xr:uid="{00000000-0005-0000-0000-0000600F0000}"/>
    <cellStyle name="Percent 15 3 3 2" xfId="23753" xr:uid="{F266AA78-C336-4D51-86ED-C24C5C2BCF7A}"/>
    <cellStyle name="Percent 15 3 3 3" xfId="23752" xr:uid="{0341B4B7-9CC2-4BA7-9546-E0793985105D}"/>
    <cellStyle name="Percent 15 3 4" xfId="14082" xr:uid="{00000000-0005-0000-0000-0000610F0000}"/>
    <cellStyle name="Percent 15 3 4 2" xfId="23754" xr:uid="{97D06344-FEE7-49EB-9686-DCCB6FAA1D24}"/>
    <cellStyle name="Percent 15 3 5" xfId="23755" xr:uid="{891C260F-416E-45E6-9564-BBDB23890B71}"/>
    <cellStyle name="Percent 15 3 6" xfId="23756" xr:uid="{09942FCA-20C7-462A-BFEB-4C31E25A1A52}"/>
    <cellStyle name="Percent 15 3 7" xfId="23757" xr:uid="{6938AA72-812E-43FD-99B7-160242D20194}"/>
    <cellStyle name="Percent 15 3 8" xfId="23750" xr:uid="{7929EB1A-4028-492F-A55C-3C71711AD71C}"/>
    <cellStyle name="Percent 15 4" xfId="7819" xr:uid="{00000000-0005-0000-0000-00009E1E0000}"/>
    <cellStyle name="Percent 15 4 2" xfId="14085" xr:uid="{00000000-0005-0000-0000-0000630F0000}"/>
    <cellStyle name="Percent 15 4 2 2" xfId="23760" xr:uid="{F08B59C5-9924-42BE-A9DD-6BAB7E2DF91F}"/>
    <cellStyle name="Percent 15 4 2 3" xfId="23761" xr:uid="{160E3693-B044-408C-994E-D3EBC2D5C7D4}"/>
    <cellStyle name="Percent 15 4 2 4" xfId="23762" xr:uid="{164B7FE2-5D0C-4889-9123-CBC174368AF3}"/>
    <cellStyle name="Percent 15 4 2 5" xfId="23763" xr:uid="{173FE963-B40E-4D24-B477-E4A43CB390F8}"/>
    <cellStyle name="Percent 15 4 2 6" xfId="23759" xr:uid="{B7C7992B-FA13-4602-8309-666131FC05CC}"/>
    <cellStyle name="Percent 15 4 3" xfId="14084" xr:uid="{00000000-0005-0000-0000-0000640F0000}"/>
    <cellStyle name="Percent 15 4 3 2" xfId="23765" xr:uid="{EF9A5B34-872D-492F-BE52-DD010856CF06}"/>
    <cellStyle name="Percent 15 4 3 3" xfId="23766" xr:uid="{7B399071-B7B7-4D48-B9BE-59F9FF7C1079}"/>
    <cellStyle name="Percent 15 4 3 4" xfId="23767" xr:uid="{F88623AF-C116-45C8-A555-92E7F7741B53}"/>
    <cellStyle name="Percent 15 4 3 5" xfId="23768" xr:uid="{6CBA6C63-3B13-44C5-97FA-BE579A64885A}"/>
    <cellStyle name="Percent 15 4 3 6" xfId="23764" xr:uid="{7BDE7457-D61D-4F39-8D77-2C0AD4CEBADE}"/>
    <cellStyle name="Percent 15 4 4" xfId="23769" xr:uid="{47EC0592-E2E4-4D6D-B8D6-D4F1B26F1DC0}"/>
    <cellStyle name="Percent 15 4 5" xfId="23770" xr:uid="{B881C720-900D-428B-94A8-E15D572E0B9B}"/>
    <cellStyle name="Percent 15 4 6" xfId="23771" xr:uid="{3DB693FE-E216-4D2E-B8DA-EE6C125A98BA}"/>
    <cellStyle name="Percent 15 4 7" xfId="23772" xr:uid="{0AD36B79-1D34-4CAE-9D58-6A81C9198484}"/>
    <cellStyle name="Percent 15 4 8" xfId="23758" xr:uid="{9F46803E-EAE8-49A0-96A9-F7BD7998395F}"/>
    <cellStyle name="Percent 15 5" xfId="7820" xr:uid="{00000000-0005-0000-0000-00009F1E0000}"/>
    <cellStyle name="Percent 15 5 2" xfId="11701" xr:uid="{00000000-0005-0000-0000-0000E62D0000}"/>
    <cellStyle name="Percent 15 5 2 2" xfId="23774" xr:uid="{DCA17681-C98F-4AE8-B393-97A4EA10F235}"/>
    <cellStyle name="Percent 15 5 3" xfId="14087" xr:uid="{00000000-0005-0000-0000-0000670F0000}"/>
    <cellStyle name="Percent 15 5 3 2" xfId="23776" xr:uid="{43952B96-4F99-4B9E-96C8-F202D646AF7E}"/>
    <cellStyle name="Percent 15 5 3 3" xfId="23775" xr:uid="{3A921F0B-74C7-4EB3-9E67-46A7ABCFEDA4}"/>
    <cellStyle name="Percent 15 5 4" xfId="14086" xr:uid="{00000000-0005-0000-0000-0000680F0000}"/>
    <cellStyle name="Percent 15 5 4 2" xfId="23777" xr:uid="{EF69F838-BF6F-49E7-90FD-0494CCFF8B1D}"/>
    <cellStyle name="Percent 15 5 5" xfId="23778" xr:uid="{0D69BBA5-4656-4FDF-AC18-EF30EBC66BA6}"/>
    <cellStyle name="Percent 15 5 6" xfId="23779" xr:uid="{54F2770C-7EF8-4C81-B8A0-BD1512701FE9}"/>
    <cellStyle name="Percent 15 5 7" xfId="23780" xr:uid="{43DC94DC-C2E6-4471-BDCF-92F5FBB11A6D}"/>
    <cellStyle name="Percent 15 5 8" xfId="23773" xr:uid="{21F00CAD-AF98-43E3-8ADE-964A07F7049E}"/>
    <cellStyle name="Percent 15 6" xfId="7821" xr:uid="{00000000-0005-0000-0000-0000A01E0000}"/>
    <cellStyle name="Percent 15 6 2" xfId="11702" xr:uid="{00000000-0005-0000-0000-0000E72D0000}"/>
    <cellStyle name="Percent 15 6 2 2" xfId="23782" xr:uid="{98689C0C-F818-4691-AEBA-3418D50F967B}"/>
    <cellStyle name="Percent 15 6 3" xfId="14089" xr:uid="{00000000-0005-0000-0000-00006B0F0000}"/>
    <cellStyle name="Percent 15 6 3 2" xfId="23784" xr:uid="{CBFECBAD-56B9-4D6B-9804-1E00A114D510}"/>
    <cellStyle name="Percent 15 6 3 3" xfId="23783" xr:uid="{283C0D0F-9078-45AB-BE0D-B3EA6163A4B6}"/>
    <cellStyle name="Percent 15 6 4" xfId="14088" xr:uid="{00000000-0005-0000-0000-00006C0F0000}"/>
    <cellStyle name="Percent 15 6 4 2" xfId="23785" xr:uid="{1809AD52-8249-4681-A4D7-46E7B6EE22CD}"/>
    <cellStyle name="Percent 15 6 5" xfId="23786" xr:uid="{51755067-2BDC-4D5F-B884-372350FA546E}"/>
    <cellStyle name="Percent 15 6 6" xfId="23787" xr:uid="{01421A84-3E82-47DA-9428-71D4CECB4EDC}"/>
    <cellStyle name="Percent 15 6 7" xfId="23788" xr:uid="{5CD46D9F-8C90-4E83-BE29-B758D3057B73}"/>
    <cellStyle name="Percent 15 6 8" xfId="23781" xr:uid="{BE443D0F-A06B-4E14-9A51-99693C147AB5}"/>
    <cellStyle name="Percent 15 7" xfId="7822" xr:uid="{00000000-0005-0000-0000-0000A11E0000}"/>
    <cellStyle name="Percent 15 7 2" xfId="11703" xr:uid="{00000000-0005-0000-0000-0000E82D0000}"/>
    <cellStyle name="Percent 15 7 2 2" xfId="23791" xr:uid="{21C9E607-7B89-40B0-86EF-935F9136AB3F}"/>
    <cellStyle name="Percent 15 7 2 3" xfId="23792" xr:uid="{19B50DB3-E279-4DBA-8F68-A45D65824548}"/>
    <cellStyle name="Percent 15 7 2 4" xfId="23793" xr:uid="{B69BDB54-FD8B-4DAC-819E-769122D29D75}"/>
    <cellStyle name="Percent 15 7 2 5" xfId="23794" xr:uid="{FE72638E-E9CA-41CB-91F9-173DC48ED44A}"/>
    <cellStyle name="Percent 15 7 2 6" xfId="23790" xr:uid="{A2B99BCA-3C38-406A-8D24-85E18F53BEAF}"/>
    <cellStyle name="Percent 15 7 3" xfId="14091" xr:uid="{00000000-0005-0000-0000-00006F0F0000}"/>
    <cellStyle name="Percent 15 7 3 2" xfId="23796" xr:uid="{7597239C-AAFE-4DC8-8C24-0CAC92A21A1B}"/>
    <cellStyle name="Percent 15 7 3 3" xfId="23797" xr:uid="{A2D95138-6E0B-4053-B008-E7D110AE8486}"/>
    <cellStyle name="Percent 15 7 3 4" xfId="23798" xr:uid="{65EEA18A-349D-4F47-98E8-78DAE13969A7}"/>
    <cellStyle name="Percent 15 7 3 5" xfId="23799" xr:uid="{34F41342-65B3-4A91-BE22-E05DB0A6220B}"/>
    <cellStyle name="Percent 15 7 3 6" xfId="23795" xr:uid="{D8D82E30-5449-404A-8B05-625583730694}"/>
    <cellStyle name="Percent 15 7 4" xfId="14092" xr:uid="{00000000-0005-0000-0000-0000700F0000}"/>
    <cellStyle name="Percent 15 7 4 2" xfId="23801" xr:uid="{C88FEAE7-08B1-4742-918E-B1DB5C80C585}"/>
    <cellStyle name="Percent 15 7 4 3" xfId="23800" xr:uid="{0F7873BF-BB13-4D1A-99E9-35FED142B732}"/>
    <cellStyle name="Percent 15 7 5" xfId="14090" xr:uid="{00000000-0005-0000-0000-0000710F0000}"/>
    <cellStyle name="Percent 15 7 5 2" xfId="23802" xr:uid="{3F21658D-AF80-428D-AEC4-ADC4B126C7F2}"/>
    <cellStyle name="Percent 15 7 6" xfId="23803" xr:uid="{38A2F995-A106-45B0-80CE-7FC5ECFB0E84}"/>
    <cellStyle name="Percent 15 7 7" xfId="23804" xr:uid="{76D42963-DB5F-487C-B040-ECE99CA23AC3}"/>
    <cellStyle name="Percent 15 7 8" xfId="23805" xr:uid="{90EF7D9C-578A-4C00-A946-48947589BC13}"/>
    <cellStyle name="Percent 15 7 9" xfId="23789" xr:uid="{EBEA7A19-C3AE-4886-9DC1-98D84765C7BA}"/>
    <cellStyle name="Percent 15 8" xfId="7823" xr:uid="{00000000-0005-0000-0000-0000A21E0000}"/>
    <cellStyle name="Percent 15 8 2" xfId="11704" xr:uid="{00000000-0005-0000-0000-0000E92D0000}"/>
    <cellStyle name="Percent 15 8 2 2" xfId="23807" xr:uid="{8AA3A7A3-A695-4AFC-B561-2157DEF6DBDB}"/>
    <cellStyle name="Percent 15 8 3" xfId="14093" xr:uid="{00000000-0005-0000-0000-0000740F0000}"/>
    <cellStyle name="Percent 15 8 3 2" xfId="23808" xr:uid="{1A67FDC9-184C-4214-83AC-4724FF3EC46F}"/>
    <cellStyle name="Percent 15 8 4" xfId="23809" xr:uid="{AF4747CB-4B27-491F-AF03-143C16EF0930}"/>
    <cellStyle name="Percent 15 8 5" xfId="23810" xr:uid="{D847A20C-CC19-43CF-90FF-093057C7F79C}"/>
    <cellStyle name="Percent 15 8 6" xfId="23811" xr:uid="{5ED98AA5-60EE-4414-B83D-D799D1AF8CF2}"/>
    <cellStyle name="Percent 15 8 7" xfId="23806" xr:uid="{0764C1AE-8722-4CB1-9904-3DA1AA0590AC}"/>
    <cellStyle name="Percent 15 9" xfId="7824" xr:uid="{00000000-0005-0000-0000-0000A31E0000}"/>
    <cellStyle name="Percent 15 9 2" xfId="23813" xr:uid="{2339955A-80B1-4952-AC9D-F10BDABC907D}"/>
    <cellStyle name="Percent 15 9 3" xfId="23814" xr:uid="{29FC846D-385B-49C6-B7F2-CAB01357324D}"/>
    <cellStyle name="Percent 15 9 4" xfId="23815" xr:uid="{57862F6C-0B87-454E-B25D-DD74DB22F715}"/>
    <cellStyle name="Percent 15 9 5" xfId="23816" xr:uid="{81160831-2D8F-4B48-9DF7-FD11A3FAA785}"/>
    <cellStyle name="Percent 15 9 6" xfId="23812" xr:uid="{FA51F0A8-C026-46AE-BF20-E0812FAD559E}"/>
    <cellStyle name="Percent 16" xfId="8766" xr:uid="{00000000-0005-0000-0000-0000A41E0000}"/>
    <cellStyle name="Percent 16 10" xfId="14094" xr:uid="{00000000-0005-0000-0000-0000760F0000}"/>
    <cellStyle name="Percent 16 10 2" xfId="23819" xr:uid="{40D16B43-8903-464B-AEFB-13CC5FA27528}"/>
    <cellStyle name="Percent 16 10 3" xfId="23820" xr:uid="{D2F7B8CF-0F89-4EB4-8F08-B53B04577B14}"/>
    <cellStyle name="Percent 16 10 4" xfId="23818" xr:uid="{F54ADAE9-88CD-4B64-9890-0C0E3DCF0D02}"/>
    <cellStyle name="Percent 16 11" xfId="23821" xr:uid="{F9BBADAD-5456-4BD2-91AB-1BC688154ED3}"/>
    <cellStyle name="Percent 16 12" xfId="23822" xr:uid="{AE3F6C63-AE57-43CA-AA0D-DC95A13FCC1D}"/>
    <cellStyle name="Percent 16 13" xfId="23823" xr:uid="{B4D04D96-7DE1-4B29-81B4-F2713E71701B}"/>
    <cellStyle name="Percent 16 14" xfId="23817" xr:uid="{8196874E-77B4-42F4-9A04-F5D96DEA8EED}"/>
    <cellStyle name="Percent 16 2" xfId="7825" xr:uid="{00000000-0005-0000-0000-0000A51E0000}"/>
    <cellStyle name="Percent 16 2 2" xfId="14096" xr:uid="{00000000-0005-0000-0000-0000780F0000}"/>
    <cellStyle name="Percent 16 2 2 2" xfId="23826" xr:uid="{CEAA7AB9-CC64-4B5E-9F15-5F9D81BBEC56}"/>
    <cellStyle name="Percent 16 2 2 3" xfId="23827" xr:uid="{52691C71-E6ED-414B-B1D4-C88641467CD3}"/>
    <cellStyle name="Percent 16 2 2 4" xfId="23828" xr:uid="{6CB8E790-A034-424A-AEA8-A648D3852D5E}"/>
    <cellStyle name="Percent 16 2 2 5" xfId="23829" xr:uid="{67D83DE7-DF5F-4F77-A721-DFDE96C9CAD2}"/>
    <cellStyle name="Percent 16 2 2 6" xfId="23825" xr:uid="{39D17440-9805-4867-9EDE-D716E086B394}"/>
    <cellStyle name="Percent 16 2 3" xfId="14095" xr:uid="{00000000-0005-0000-0000-0000790F0000}"/>
    <cellStyle name="Percent 16 2 3 2" xfId="23831" xr:uid="{BD422F0E-BA78-44CB-9985-71B629004716}"/>
    <cellStyle name="Percent 16 2 3 3" xfId="23832" xr:uid="{3BD22B65-0F62-4071-8CDE-0DB2EFD7FBA0}"/>
    <cellStyle name="Percent 16 2 3 4" xfId="23833" xr:uid="{E484CF14-2BF2-4781-A8EA-214E83408714}"/>
    <cellStyle name="Percent 16 2 3 5" xfId="23834" xr:uid="{006D56F7-36F3-4C44-9753-6E019C95E92C}"/>
    <cellStyle name="Percent 16 2 3 6" xfId="23830" xr:uid="{7133C24B-D4AA-4F57-B6DD-33579E03E6AC}"/>
    <cellStyle name="Percent 16 2 4" xfId="23835" xr:uid="{EF5C89A6-A504-41D8-9E14-0EB6AB4AE32E}"/>
    <cellStyle name="Percent 16 2 5" xfId="23836" xr:uid="{83E0B86B-F49E-4516-8B1B-7E472EDC718C}"/>
    <cellStyle name="Percent 16 2 6" xfId="23837" xr:uid="{5AC548CF-A88C-431B-BE97-E8E322FFCD66}"/>
    <cellStyle name="Percent 16 2 7" xfId="23838" xr:uid="{75D997AD-FCD9-433B-83BB-479BD6A1C714}"/>
    <cellStyle name="Percent 16 2 8" xfId="23824" xr:uid="{4C63B5CC-D0D3-4405-B533-40A4F7A37A45}"/>
    <cellStyle name="Percent 16 3" xfId="7826" xr:uid="{00000000-0005-0000-0000-0000A61E0000}"/>
    <cellStyle name="Percent 16 3 10" xfId="7827" xr:uid="{00000000-0005-0000-0000-0000A71E0000}"/>
    <cellStyle name="Percent 16 3 10 2" xfId="23841" xr:uid="{29843F77-BA07-41CD-B00C-625077011454}"/>
    <cellStyle name="Percent 16 3 10 3" xfId="23842" xr:uid="{403A765B-1585-4549-BD9A-479FAB6BD416}"/>
    <cellStyle name="Percent 16 3 10 4" xfId="23843" xr:uid="{6009101F-6B91-4602-8AA3-C9404058AEED}"/>
    <cellStyle name="Percent 16 3 10 5" xfId="23844" xr:uid="{5ED2A352-A6D3-4B50-9CA1-B2B396796A8C}"/>
    <cellStyle name="Percent 16 3 10 6" xfId="23840" xr:uid="{896B48B8-7D7B-4A2B-94EF-1E7705BE2BBB}"/>
    <cellStyle name="Percent 16 3 11" xfId="7828" xr:uid="{00000000-0005-0000-0000-0000A81E0000}"/>
    <cellStyle name="Percent 16 3 11 2" xfId="23846" xr:uid="{1392AA57-B65A-435A-9A41-B988193B527C}"/>
    <cellStyle name="Percent 16 3 11 3" xfId="23847" xr:uid="{B3BA3B57-C63D-496F-9F43-92DDD0216BCE}"/>
    <cellStyle name="Percent 16 3 11 4" xfId="23848" xr:uid="{200C2182-F2BC-43A2-B1B6-A839E2BAE8B4}"/>
    <cellStyle name="Percent 16 3 11 5" xfId="23849" xr:uid="{50848D7E-DE5C-4344-BCC1-FA678845620B}"/>
    <cellStyle name="Percent 16 3 11 6" xfId="23845" xr:uid="{8BF4208E-2BF6-4950-8B33-FBD8D88C7541}"/>
    <cellStyle name="Percent 16 3 12" xfId="7829" xr:uid="{00000000-0005-0000-0000-0000A91E0000}"/>
    <cellStyle name="Percent 16 3 12 2" xfId="23851" xr:uid="{51C0B458-DCCB-49AD-9C5B-4B4DF3961B12}"/>
    <cellStyle name="Percent 16 3 12 3" xfId="23852" xr:uid="{768160C8-B706-49D2-93D9-D1124CD6AB67}"/>
    <cellStyle name="Percent 16 3 12 4" xfId="23853" xr:uid="{F6DE52B7-2BEE-4F78-96E7-869ADE67A206}"/>
    <cellStyle name="Percent 16 3 12 5" xfId="23854" xr:uid="{5790E947-5A3F-4414-BFD8-A1ED41914C0A}"/>
    <cellStyle name="Percent 16 3 12 6" xfId="23850" xr:uid="{28F43639-F982-4075-B61C-C101E9D48DB8}"/>
    <cellStyle name="Percent 16 3 13" xfId="7830" xr:uid="{00000000-0005-0000-0000-0000AA1E0000}"/>
    <cellStyle name="Percent 16 3 13 2" xfId="23856" xr:uid="{8FC78116-61E9-4387-BEDF-88E6EE94C102}"/>
    <cellStyle name="Percent 16 3 13 3" xfId="23857" xr:uid="{89B7ACFA-1D5F-4FA9-AE69-6D4A9D6B4B21}"/>
    <cellStyle name="Percent 16 3 13 4" xfId="23858" xr:uid="{05080CDA-2B7E-40E6-BC6F-2663E723D36A}"/>
    <cellStyle name="Percent 16 3 13 5" xfId="23859" xr:uid="{3AE34218-749E-443D-B08A-5CD79D1C30E8}"/>
    <cellStyle name="Percent 16 3 13 6" xfId="23855" xr:uid="{BFD50D83-3BA5-415C-B946-D25FF5BC774D}"/>
    <cellStyle name="Percent 16 3 14" xfId="7831" xr:uid="{00000000-0005-0000-0000-0000AB1E0000}"/>
    <cellStyle name="Percent 16 3 14 2" xfId="23861" xr:uid="{CBF78C9F-F6D0-4FE4-B983-C59733794B4D}"/>
    <cellStyle name="Percent 16 3 14 3" xfId="23862" xr:uid="{51C410FF-0803-42C3-AEF0-877B7EE93B78}"/>
    <cellStyle name="Percent 16 3 14 4" xfId="23863" xr:uid="{75DED7C1-B1B4-4704-8DFB-D604BA47F487}"/>
    <cellStyle name="Percent 16 3 14 5" xfId="23864" xr:uid="{0EFCAB87-97EE-4F36-95DA-1823558AC0F0}"/>
    <cellStyle name="Percent 16 3 14 6" xfId="23860" xr:uid="{DD3FDFF0-8DCE-4451-A547-647F3298AD52}"/>
    <cellStyle name="Percent 16 3 15" xfId="7832" xr:uid="{00000000-0005-0000-0000-0000AC1E0000}"/>
    <cellStyle name="Percent 16 3 15 2" xfId="23866" xr:uid="{D2345855-669A-4152-AAEC-49F75FBC50FC}"/>
    <cellStyle name="Percent 16 3 15 3" xfId="23867" xr:uid="{195FC40A-6F41-4454-87BF-60414CF53205}"/>
    <cellStyle name="Percent 16 3 15 4" xfId="23868" xr:uid="{ED632FA5-E9D3-4D26-9024-9C963BFC3DAC}"/>
    <cellStyle name="Percent 16 3 15 5" xfId="23869" xr:uid="{42F558A2-91A7-4FBE-B969-544BD1E19B83}"/>
    <cellStyle name="Percent 16 3 15 6" xfId="23865" xr:uid="{F0244130-7939-4ABF-AAA5-FAACC0226492}"/>
    <cellStyle name="Percent 16 3 16" xfId="7833" xr:uid="{00000000-0005-0000-0000-0000AD1E0000}"/>
    <cellStyle name="Percent 16 3 16 2" xfId="23871" xr:uid="{BE91B98E-820D-42D4-B0FA-B1DB4D94EA72}"/>
    <cellStyle name="Percent 16 3 16 3" xfId="23872" xr:uid="{A1D8C9BE-E371-4D6A-A783-2808E8B617AA}"/>
    <cellStyle name="Percent 16 3 16 4" xfId="23873" xr:uid="{8FBEE352-04EF-4386-B618-F3DC14FEAE01}"/>
    <cellStyle name="Percent 16 3 16 5" xfId="23874" xr:uid="{89A71B17-1FB3-4938-B475-D35024AC9FCA}"/>
    <cellStyle name="Percent 16 3 16 6" xfId="23870" xr:uid="{8804E668-727C-457C-9FB2-E7337AAFD1FD}"/>
    <cellStyle name="Percent 16 3 17" xfId="7834" xr:uid="{00000000-0005-0000-0000-0000AE1E0000}"/>
    <cellStyle name="Percent 16 3 17 2" xfId="23876" xr:uid="{63CA2913-362D-4AAE-A9A6-3A9EC10D61B8}"/>
    <cellStyle name="Percent 16 3 17 3" xfId="23877" xr:uid="{E66FA684-21BC-4368-9045-571C6A9460C6}"/>
    <cellStyle name="Percent 16 3 17 4" xfId="23878" xr:uid="{12FEBACC-ACC7-45B9-A07F-9DBAD239F369}"/>
    <cellStyle name="Percent 16 3 17 5" xfId="23879" xr:uid="{6DE9D517-B07F-40BE-8308-202AFC31FA34}"/>
    <cellStyle name="Percent 16 3 17 6" xfId="23875" xr:uid="{CE98E3A9-9E8D-4EA4-A377-3C231DC4C1F3}"/>
    <cellStyle name="Percent 16 3 18" xfId="14098" xr:uid="{00000000-0005-0000-0000-0000830F0000}"/>
    <cellStyle name="Percent 16 3 18 2" xfId="23881" xr:uid="{51948463-6D01-4D1D-8F93-870BC873E10D}"/>
    <cellStyle name="Percent 16 3 18 3" xfId="23882" xr:uid="{AF5643F7-8F2A-459B-9004-F6A32112C3D1}"/>
    <cellStyle name="Percent 16 3 18 4" xfId="23883" xr:uid="{2C43B802-FD8C-441F-A132-269A4E3C67B9}"/>
    <cellStyle name="Percent 16 3 18 5" xfId="23884" xr:uid="{33349096-EB6B-46C8-BCBA-5B587015F9D8}"/>
    <cellStyle name="Percent 16 3 18 6" xfId="23880" xr:uid="{E6C0E592-6148-44F1-AFA9-B007A0DDC5B6}"/>
    <cellStyle name="Percent 16 3 19" xfId="14097" xr:uid="{00000000-0005-0000-0000-0000840F0000}"/>
    <cellStyle name="Percent 16 3 19 2" xfId="23886" xr:uid="{4CEA683E-842B-4F0F-AAB3-F1310FAF0990}"/>
    <cellStyle name="Percent 16 3 19 3" xfId="23887" xr:uid="{DE75AAD7-B4F7-4F39-8CB4-409A246BFBF8}"/>
    <cellStyle name="Percent 16 3 19 4" xfId="23888" xr:uid="{ECE6D8F2-115C-4092-A8EB-9B2516333B24}"/>
    <cellStyle name="Percent 16 3 19 5" xfId="23889" xr:uid="{379C336E-4304-4C83-A09D-FB2B1CE2FC8C}"/>
    <cellStyle name="Percent 16 3 19 6" xfId="23885" xr:uid="{EF3A19DC-949A-41D3-B02D-B8512CFBA2AA}"/>
    <cellStyle name="Percent 16 3 2" xfId="7835" xr:uid="{00000000-0005-0000-0000-0000AF1E0000}"/>
    <cellStyle name="Percent 16 3 2 2" xfId="23891" xr:uid="{17082FAD-EB2C-48BE-A322-E5D87760746E}"/>
    <cellStyle name="Percent 16 3 2 3" xfId="23892" xr:uid="{3D46CFDF-5545-410D-9388-C789B9F0E9A1}"/>
    <cellStyle name="Percent 16 3 2 4" xfId="23893" xr:uid="{EAA812FC-003F-4C93-953C-403E99C33D33}"/>
    <cellStyle name="Percent 16 3 2 5" xfId="23894" xr:uid="{E334BD3F-C8E0-4B0E-BF0B-6EC957D1E507}"/>
    <cellStyle name="Percent 16 3 2 6" xfId="23890" xr:uid="{364AA97B-A057-4485-B105-9278D115A702}"/>
    <cellStyle name="Percent 16 3 20" xfId="23895" xr:uid="{04B5033B-9F37-4189-9A01-2911B8547F0E}"/>
    <cellStyle name="Percent 16 3 21" xfId="23896" xr:uid="{8344C0FF-1212-42FE-85AF-E275C0706FCB}"/>
    <cellStyle name="Percent 16 3 22" xfId="23897" xr:uid="{531417B4-4303-42C8-9561-C8A6643B87D3}"/>
    <cellStyle name="Percent 16 3 23" xfId="23898" xr:uid="{04D65861-C743-4846-A2AA-B35B8FC73A7A}"/>
    <cellStyle name="Percent 16 3 24" xfId="23839" xr:uid="{F72F6E5A-3A31-4860-B1EE-7C2276BEEF49}"/>
    <cellStyle name="Percent 16 3 3" xfId="7836" xr:uid="{00000000-0005-0000-0000-0000B01E0000}"/>
    <cellStyle name="Percent 16 3 3 2" xfId="23900" xr:uid="{C0841CEB-8954-4111-84E4-D2ED952BBA12}"/>
    <cellStyle name="Percent 16 3 3 3" xfId="23901" xr:uid="{75222735-88F6-44E0-A079-FAA58E5926CC}"/>
    <cellStyle name="Percent 16 3 3 4" xfId="23902" xr:uid="{70AE5DE2-1DBC-4CB0-AF56-67F216832031}"/>
    <cellStyle name="Percent 16 3 3 5" xfId="23903" xr:uid="{ABD4B3CD-0B60-404F-89EC-DF82D615BA52}"/>
    <cellStyle name="Percent 16 3 3 6" xfId="23899" xr:uid="{2B546364-F879-4373-84EA-F893A4525F08}"/>
    <cellStyle name="Percent 16 3 4" xfId="7837" xr:uid="{00000000-0005-0000-0000-0000B11E0000}"/>
    <cellStyle name="Percent 16 3 4 2" xfId="23905" xr:uid="{40A02B90-D0AA-457C-B74E-9DD75D81AAF5}"/>
    <cellStyle name="Percent 16 3 4 3" xfId="23906" xr:uid="{BB5903B9-BE16-40DE-9E92-2C4701D2ABEF}"/>
    <cellStyle name="Percent 16 3 4 4" xfId="23907" xr:uid="{41D4EB02-C285-46AE-B37B-90F516294A6C}"/>
    <cellStyle name="Percent 16 3 4 5" xfId="23908" xr:uid="{4E0CDA76-E7C0-4AA9-B260-B0E05C3BAB98}"/>
    <cellStyle name="Percent 16 3 4 6" xfId="23904" xr:uid="{2E77AE33-A1CB-424D-B1EE-1BB02056CD6C}"/>
    <cellStyle name="Percent 16 3 5" xfId="7838" xr:uid="{00000000-0005-0000-0000-0000B21E0000}"/>
    <cellStyle name="Percent 16 3 5 2" xfId="23910" xr:uid="{84E044E4-52A8-44BF-BAD0-2F2B808FB4ED}"/>
    <cellStyle name="Percent 16 3 5 3" xfId="23911" xr:uid="{BB0D5EE8-8AA3-4352-8811-49BB68D5DC77}"/>
    <cellStyle name="Percent 16 3 5 4" xfId="23912" xr:uid="{06A75255-9603-462B-8EC5-C0EE8998C60A}"/>
    <cellStyle name="Percent 16 3 5 5" xfId="23913" xr:uid="{4FCCFF90-AAEF-4630-8D87-78F9F28AED6A}"/>
    <cellStyle name="Percent 16 3 5 6" xfId="23909" xr:uid="{9C817E7B-880B-4945-8443-F3BE6941A25D}"/>
    <cellStyle name="Percent 16 3 6" xfId="7839" xr:uid="{00000000-0005-0000-0000-0000B31E0000}"/>
    <cellStyle name="Percent 16 3 6 2" xfId="23915" xr:uid="{6D1D15D2-3494-4C7A-B0C8-CEBD4389E377}"/>
    <cellStyle name="Percent 16 3 6 3" xfId="23916" xr:uid="{D7B8FB06-120E-4596-8451-29F463444418}"/>
    <cellStyle name="Percent 16 3 6 4" xfId="23917" xr:uid="{0179C4A9-F1A0-4DE1-BCAE-0DAA46456538}"/>
    <cellStyle name="Percent 16 3 6 5" xfId="23918" xr:uid="{2DDE2502-B111-4953-A196-DE901DB0131C}"/>
    <cellStyle name="Percent 16 3 6 6" xfId="23914" xr:uid="{B5C2349A-BE6C-4929-A877-E69E35B266F3}"/>
    <cellStyle name="Percent 16 3 7" xfId="7840" xr:uid="{00000000-0005-0000-0000-0000B41E0000}"/>
    <cellStyle name="Percent 16 3 7 2" xfId="23920" xr:uid="{7CD56E2B-F21F-46E0-9C12-A1D1EA6965CA}"/>
    <cellStyle name="Percent 16 3 7 3" xfId="23921" xr:uid="{3267462C-3303-489A-973B-CA5DAA40044F}"/>
    <cellStyle name="Percent 16 3 7 4" xfId="23922" xr:uid="{92409CEE-26F2-491B-8603-B76416366DA8}"/>
    <cellStyle name="Percent 16 3 7 5" xfId="23923" xr:uid="{DFFA8D18-136E-45FE-BA18-CF658F172000}"/>
    <cellStyle name="Percent 16 3 7 6" xfId="23919" xr:uid="{4B58E15D-8CD3-4E9F-AD04-0FECBD1B23EA}"/>
    <cellStyle name="Percent 16 3 8" xfId="7841" xr:uid="{00000000-0005-0000-0000-0000B51E0000}"/>
    <cellStyle name="Percent 16 3 8 2" xfId="23925" xr:uid="{613925FD-A6DE-4188-AEB3-0681368B8E5D}"/>
    <cellStyle name="Percent 16 3 8 3" xfId="23926" xr:uid="{2136227B-7BAA-4780-BBBB-3590E23F570A}"/>
    <cellStyle name="Percent 16 3 8 4" xfId="23927" xr:uid="{AF3B5C15-2824-4D83-9483-CBDEB91957C8}"/>
    <cellStyle name="Percent 16 3 8 5" xfId="23928" xr:uid="{5F14B856-C189-4BFD-B67D-0752A18FBAA7}"/>
    <cellStyle name="Percent 16 3 8 6" xfId="23924" xr:uid="{CA605C43-7E50-46E0-99A6-DE7E4CC4C031}"/>
    <cellStyle name="Percent 16 3 9" xfId="7842" xr:uid="{00000000-0005-0000-0000-0000B61E0000}"/>
    <cellStyle name="Percent 16 3 9 2" xfId="23930" xr:uid="{65036B7C-45A9-4170-8E72-1A99DCEC633C}"/>
    <cellStyle name="Percent 16 3 9 3" xfId="23931" xr:uid="{20ABEB12-FC14-441D-B9D6-0A7346BD70E5}"/>
    <cellStyle name="Percent 16 3 9 4" xfId="23932" xr:uid="{6A4705ED-6D79-42B7-82AC-3D854DD3CB6B}"/>
    <cellStyle name="Percent 16 3 9 5" xfId="23933" xr:uid="{BB377A68-30B6-4895-8BED-457F689130DE}"/>
    <cellStyle name="Percent 16 3 9 6" xfId="23929" xr:uid="{E57EC15A-C8CF-48E8-B49F-A93B57E1E9C7}"/>
    <cellStyle name="Percent 16 4" xfId="7843" xr:uid="{00000000-0005-0000-0000-0000B71E0000}"/>
    <cellStyle name="Percent 16 4 10" xfId="7844" xr:uid="{00000000-0005-0000-0000-0000B81E0000}"/>
    <cellStyle name="Percent 16 4 10 2" xfId="23936" xr:uid="{473B5A64-0993-418D-97B5-C454819BFAE6}"/>
    <cellStyle name="Percent 16 4 10 3" xfId="23937" xr:uid="{5656F7AA-31B2-4933-BDCF-E401A38692B3}"/>
    <cellStyle name="Percent 16 4 10 4" xfId="23938" xr:uid="{02B9C3EC-9556-412F-A229-57A304737562}"/>
    <cellStyle name="Percent 16 4 10 5" xfId="23939" xr:uid="{206EAC0A-5F02-4218-BA57-76049613749C}"/>
    <cellStyle name="Percent 16 4 10 6" xfId="23935" xr:uid="{B341A1CC-4ADD-48F9-BA3A-7AFC49ACB868}"/>
    <cellStyle name="Percent 16 4 11" xfId="7845" xr:uid="{00000000-0005-0000-0000-0000B91E0000}"/>
    <cellStyle name="Percent 16 4 11 2" xfId="23941" xr:uid="{28911A92-6809-4665-B327-AC4EA30D0AD2}"/>
    <cellStyle name="Percent 16 4 11 3" xfId="23942" xr:uid="{0B25B193-FE23-49D0-915D-282C5956DB7A}"/>
    <cellStyle name="Percent 16 4 11 4" xfId="23943" xr:uid="{40B59027-FA09-45A4-BD03-D690DC3D44DD}"/>
    <cellStyle name="Percent 16 4 11 5" xfId="23944" xr:uid="{A0CE2672-B580-4212-AA75-BA98F6A48CE6}"/>
    <cellStyle name="Percent 16 4 11 6" xfId="23940" xr:uid="{59180172-79D4-475B-90CA-63DC9D7BBCC7}"/>
    <cellStyle name="Percent 16 4 12" xfId="7846" xr:uid="{00000000-0005-0000-0000-0000BA1E0000}"/>
    <cellStyle name="Percent 16 4 12 2" xfId="23946" xr:uid="{234183B4-C8BC-432E-8230-6408F1F6D687}"/>
    <cellStyle name="Percent 16 4 12 3" xfId="23947" xr:uid="{B649E0D6-A4BC-41E1-B329-8B3FF6EFDB8A}"/>
    <cellStyle name="Percent 16 4 12 4" xfId="23948" xr:uid="{528E1996-9EDA-4574-9EB2-BBFEAFDC3489}"/>
    <cellStyle name="Percent 16 4 12 5" xfId="23949" xr:uid="{A590A820-2D44-4867-94C0-CE7B448A5593}"/>
    <cellStyle name="Percent 16 4 12 6" xfId="23945" xr:uid="{481E8F72-AD24-465C-B8B9-EBDA793E2F1A}"/>
    <cellStyle name="Percent 16 4 13" xfId="7847" xr:uid="{00000000-0005-0000-0000-0000BB1E0000}"/>
    <cellStyle name="Percent 16 4 13 2" xfId="23951" xr:uid="{B240996B-D27D-429C-BD60-9571CA6A377A}"/>
    <cellStyle name="Percent 16 4 13 3" xfId="23952" xr:uid="{99332299-E280-43F7-83B0-4227B1BCC0E7}"/>
    <cellStyle name="Percent 16 4 13 4" xfId="23953" xr:uid="{C737BBB9-1FD1-4C92-907D-C890A7F4CEFA}"/>
    <cellStyle name="Percent 16 4 13 5" xfId="23954" xr:uid="{298AB773-A8DD-4AA4-8E73-E3E6C3161ADA}"/>
    <cellStyle name="Percent 16 4 13 6" xfId="23950" xr:uid="{CDBC2978-AC93-48DC-81F3-ABE2A03A50EB}"/>
    <cellStyle name="Percent 16 4 14" xfId="7848" xr:uid="{00000000-0005-0000-0000-0000BC1E0000}"/>
    <cellStyle name="Percent 16 4 14 2" xfId="23956" xr:uid="{790CC227-7D6E-494E-B2BA-6CFD21427A88}"/>
    <cellStyle name="Percent 16 4 14 3" xfId="23957" xr:uid="{0B476EDF-6989-4736-8C5C-4C2130799F56}"/>
    <cellStyle name="Percent 16 4 14 4" xfId="23958" xr:uid="{3F4AC7A0-0DF5-42FA-9BF1-FF8FA39991C7}"/>
    <cellStyle name="Percent 16 4 14 5" xfId="23959" xr:uid="{F4B24813-6619-4D45-AF58-97ABDBE234BF}"/>
    <cellStyle name="Percent 16 4 14 6" xfId="23955" xr:uid="{A165DFAE-C8F2-47AE-B8A1-D690AB1A1A48}"/>
    <cellStyle name="Percent 16 4 15" xfId="7849" xr:uid="{00000000-0005-0000-0000-0000BD1E0000}"/>
    <cellStyle name="Percent 16 4 15 2" xfId="23961" xr:uid="{65E17752-E71C-4E89-A76A-01EBA2536F66}"/>
    <cellStyle name="Percent 16 4 15 3" xfId="23962" xr:uid="{274E392B-83B5-4C05-B422-BD1026EC6FB5}"/>
    <cellStyle name="Percent 16 4 15 4" xfId="23963" xr:uid="{6FD9A10F-5641-452C-86D4-205150D9E815}"/>
    <cellStyle name="Percent 16 4 15 5" xfId="23964" xr:uid="{DD4BA60E-A2DC-46D6-B713-E63F4AAE6525}"/>
    <cellStyle name="Percent 16 4 15 6" xfId="23960" xr:uid="{6614E91A-4F09-4E89-80D0-9928E3B90260}"/>
    <cellStyle name="Percent 16 4 16" xfId="7850" xr:uid="{00000000-0005-0000-0000-0000BE1E0000}"/>
    <cellStyle name="Percent 16 4 16 2" xfId="23966" xr:uid="{A0C5FF68-DABB-4524-A5BB-AA622E009E85}"/>
    <cellStyle name="Percent 16 4 16 3" xfId="23967" xr:uid="{6EFC1259-7736-4C3D-96F8-3AB371C4D0C9}"/>
    <cellStyle name="Percent 16 4 16 4" xfId="23968" xr:uid="{0E194F4A-CBD6-4D4B-B941-0147B86EC63B}"/>
    <cellStyle name="Percent 16 4 16 5" xfId="23969" xr:uid="{2EC65329-FB3D-44D1-AB3B-C3DB637B35D9}"/>
    <cellStyle name="Percent 16 4 16 6" xfId="23965" xr:uid="{4DBA377A-30CE-4F6E-95AC-AD015F8C0C4D}"/>
    <cellStyle name="Percent 16 4 17" xfId="7851" xr:uid="{00000000-0005-0000-0000-0000BF1E0000}"/>
    <cellStyle name="Percent 16 4 17 2" xfId="23971" xr:uid="{7A8EBDED-57E0-4B4C-8E3C-0CC1FF80A3E4}"/>
    <cellStyle name="Percent 16 4 17 3" xfId="23972" xr:uid="{F01EAC3B-867D-4161-8444-86ACD22EC321}"/>
    <cellStyle name="Percent 16 4 17 4" xfId="23973" xr:uid="{804CB1EB-1D5F-4B6D-84F1-5079E1AD8A35}"/>
    <cellStyle name="Percent 16 4 17 5" xfId="23974" xr:uid="{1A12D663-28BF-4F56-B7EE-57E8B6E24857}"/>
    <cellStyle name="Percent 16 4 17 6" xfId="23970" xr:uid="{6EBEDEC7-6C66-4535-B6EC-BFC10B512756}"/>
    <cellStyle name="Percent 16 4 18" xfId="14100" xr:uid="{00000000-0005-0000-0000-0000960F0000}"/>
    <cellStyle name="Percent 16 4 18 2" xfId="23976" xr:uid="{2131F756-E25B-43D3-9FE6-EFA0904EAE3F}"/>
    <cellStyle name="Percent 16 4 18 3" xfId="23977" xr:uid="{9086E448-7B4C-40D7-9581-BAF56596F0EA}"/>
    <cellStyle name="Percent 16 4 18 4" xfId="23978" xr:uid="{37893F8A-E7F5-4898-B29A-F3C0B81CF69A}"/>
    <cellStyle name="Percent 16 4 18 5" xfId="23979" xr:uid="{4A0E52EF-B9BE-4C8E-B1E6-0283B128CE17}"/>
    <cellStyle name="Percent 16 4 18 6" xfId="23975" xr:uid="{A7E0B8FB-11BA-4ACF-B40A-6B08BECE2015}"/>
    <cellStyle name="Percent 16 4 19" xfId="14099" xr:uid="{00000000-0005-0000-0000-0000970F0000}"/>
    <cellStyle name="Percent 16 4 19 2" xfId="23981" xr:uid="{2F52B512-21BF-4466-966B-05ED09B2B5DA}"/>
    <cellStyle name="Percent 16 4 19 3" xfId="23982" xr:uid="{0108FF96-6563-4AB4-8E46-9AFB4282334F}"/>
    <cellStyle name="Percent 16 4 19 4" xfId="23983" xr:uid="{4B52EEFF-D124-4056-918C-8C8C348688E4}"/>
    <cellStyle name="Percent 16 4 19 5" xfId="23984" xr:uid="{906ED89F-450C-46C3-93E9-1D97EA7332EA}"/>
    <cellStyle name="Percent 16 4 19 6" xfId="23980" xr:uid="{155FA723-4A5E-4C40-8F64-104FE05B231B}"/>
    <cellStyle name="Percent 16 4 2" xfId="7852" xr:uid="{00000000-0005-0000-0000-0000C01E0000}"/>
    <cellStyle name="Percent 16 4 2 2" xfId="23986" xr:uid="{101424B8-5CFF-4EBB-8579-4C8D775EFA8F}"/>
    <cellStyle name="Percent 16 4 2 3" xfId="23987" xr:uid="{1398360E-C9F5-4236-951E-17C074A2B3C8}"/>
    <cellStyle name="Percent 16 4 2 4" xfId="23988" xr:uid="{9DD67FC9-95BA-43C9-95FC-5C1AAA5BB419}"/>
    <cellStyle name="Percent 16 4 2 5" xfId="23989" xr:uid="{588DCE5C-C961-4433-9AD2-7A90A16A6F95}"/>
    <cellStyle name="Percent 16 4 2 6" xfId="23985" xr:uid="{04D327EE-A815-4525-A9D2-F4F3E72AFBFB}"/>
    <cellStyle name="Percent 16 4 20" xfId="23990" xr:uid="{0BD1D8E2-DA78-46C2-BE58-D244F753B3B6}"/>
    <cellStyle name="Percent 16 4 21" xfId="23991" xr:uid="{BF63E1FB-6625-449F-B0EC-21932FA5C631}"/>
    <cellStyle name="Percent 16 4 22" xfId="23992" xr:uid="{83C1CEAF-8BA4-4679-8CAF-43DFAC68CF60}"/>
    <cellStyle name="Percent 16 4 23" xfId="23993" xr:uid="{B7EB21F5-40B9-431D-AF8E-3C7D24531D2D}"/>
    <cellStyle name="Percent 16 4 24" xfId="23934" xr:uid="{10B4CFFD-6759-4A34-85A0-3F9E7C592276}"/>
    <cellStyle name="Percent 16 4 3" xfId="7853" xr:uid="{00000000-0005-0000-0000-0000C11E0000}"/>
    <cellStyle name="Percent 16 4 3 2" xfId="23995" xr:uid="{4C6E909D-4F13-4F2C-9C7C-37606B9172E7}"/>
    <cellStyle name="Percent 16 4 3 3" xfId="23996" xr:uid="{99D6F86F-2C1F-437B-9352-071891B085D5}"/>
    <cellStyle name="Percent 16 4 3 4" xfId="23997" xr:uid="{5F34222D-D5FA-4E70-A08F-56E35E79C527}"/>
    <cellStyle name="Percent 16 4 3 5" xfId="23998" xr:uid="{00C9E8A3-6AF0-47A1-927C-8D2B84C31DED}"/>
    <cellStyle name="Percent 16 4 3 6" xfId="23994" xr:uid="{D60A7546-3692-4546-9E3F-830CE8E37C4E}"/>
    <cellStyle name="Percent 16 4 4" xfId="7854" xr:uid="{00000000-0005-0000-0000-0000C21E0000}"/>
    <cellStyle name="Percent 16 4 4 2" xfId="24000" xr:uid="{1565FE18-C0D6-4D32-9042-328CB657533D}"/>
    <cellStyle name="Percent 16 4 4 3" xfId="24001" xr:uid="{A1518944-9B75-4B9D-9DE5-51AD9C2F4BFC}"/>
    <cellStyle name="Percent 16 4 4 4" xfId="24002" xr:uid="{7BC53B33-2EE6-4DD3-8E29-F90DB8FCD337}"/>
    <cellStyle name="Percent 16 4 4 5" xfId="24003" xr:uid="{91F8A246-521C-40E4-994C-7921C6D7205D}"/>
    <cellStyle name="Percent 16 4 4 6" xfId="23999" xr:uid="{FC3A7A18-ADF8-46F5-8F8F-18B269B73839}"/>
    <cellStyle name="Percent 16 4 5" xfId="7855" xr:uid="{00000000-0005-0000-0000-0000C31E0000}"/>
    <cellStyle name="Percent 16 4 5 2" xfId="24005" xr:uid="{1346E51A-90F8-4B38-9AF5-79101B03A055}"/>
    <cellStyle name="Percent 16 4 5 3" xfId="24006" xr:uid="{6413C203-4B23-44D7-A839-9EE0BE6B616D}"/>
    <cellStyle name="Percent 16 4 5 4" xfId="24007" xr:uid="{89500A31-1663-4416-80CA-CA8729269EE1}"/>
    <cellStyle name="Percent 16 4 5 5" xfId="24008" xr:uid="{57704896-5ED3-40FF-8FFE-C79A8102944A}"/>
    <cellStyle name="Percent 16 4 5 6" xfId="24004" xr:uid="{B639DF21-5D5E-4995-A559-534F56A17367}"/>
    <cellStyle name="Percent 16 4 6" xfId="7856" xr:uid="{00000000-0005-0000-0000-0000C41E0000}"/>
    <cellStyle name="Percent 16 4 6 2" xfId="24010" xr:uid="{CAA0549F-8B18-4757-84EF-7AEC96C75F5D}"/>
    <cellStyle name="Percent 16 4 6 3" xfId="24011" xr:uid="{559CFC46-9D89-456B-A163-FDCE0442FCBB}"/>
    <cellStyle name="Percent 16 4 6 4" xfId="24012" xr:uid="{5CF0F610-7AF2-4ED2-AD33-DE67CA2300FB}"/>
    <cellStyle name="Percent 16 4 6 5" xfId="24013" xr:uid="{694B6AAE-6F26-4CC7-AC12-ACD27879CF59}"/>
    <cellStyle name="Percent 16 4 6 6" xfId="24009" xr:uid="{EE5E9590-1796-4FB4-A074-FBB47C752757}"/>
    <cellStyle name="Percent 16 4 7" xfId="7857" xr:uid="{00000000-0005-0000-0000-0000C51E0000}"/>
    <cellStyle name="Percent 16 4 7 2" xfId="24015" xr:uid="{10CA5791-B762-4BA1-A520-D1B9021437F9}"/>
    <cellStyle name="Percent 16 4 7 3" xfId="24016" xr:uid="{FECF3362-ABFB-4F80-AA40-1702689423D1}"/>
    <cellStyle name="Percent 16 4 7 4" xfId="24017" xr:uid="{37D23F3D-8ECB-436A-9E11-180FF31533EA}"/>
    <cellStyle name="Percent 16 4 7 5" xfId="24018" xr:uid="{4FCCF916-2E9E-45BF-B65A-98B47BB2B2A9}"/>
    <cellStyle name="Percent 16 4 7 6" xfId="24014" xr:uid="{9A522892-963B-4C0B-895E-2CBF44395EE8}"/>
    <cellStyle name="Percent 16 4 8" xfId="7858" xr:uid="{00000000-0005-0000-0000-0000C61E0000}"/>
    <cellStyle name="Percent 16 4 8 2" xfId="24020" xr:uid="{CF6BC42B-1025-4BB8-A451-92C69B72D17D}"/>
    <cellStyle name="Percent 16 4 8 3" xfId="24021" xr:uid="{049BE739-1F60-4F58-915D-2423FCD3891E}"/>
    <cellStyle name="Percent 16 4 8 4" xfId="24022" xr:uid="{E9481FC0-2B0D-43FE-ABA4-B8FE161F14E1}"/>
    <cellStyle name="Percent 16 4 8 5" xfId="24023" xr:uid="{AC0BC0D4-C770-4E2C-BC75-446D1A2E90A6}"/>
    <cellStyle name="Percent 16 4 8 6" xfId="24019" xr:uid="{53ECA467-41AC-49DA-BFD1-82891B64B70C}"/>
    <cellStyle name="Percent 16 4 9" xfId="7859" xr:uid="{00000000-0005-0000-0000-0000C71E0000}"/>
    <cellStyle name="Percent 16 4 9 2" xfId="24025" xr:uid="{EAE3A4CB-EBC7-4BEB-AB77-3666F1024C93}"/>
    <cellStyle name="Percent 16 4 9 3" xfId="24026" xr:uid="{69E299C8-E9B0-4AD6-B0CD-98B2B8489303}"/>
    <cellStyle name="Percent 16 4 9 4" xfId="24027" xr:uid="{037ECD1A-F1CC-44CE-92C8-F9B54B35C7C3}"/>
    <cellStyle name="Percent 16 4 9 5" xfId="24028" xr:uid="{9A84C969-BDE3-442F-AA05-B6280DFED41A}"/>
    <cellStyle name="Percent 16 4 9 6" xfId="24024" xr:uid="{508EF773-9D24-4054-900D-DA4D84CC252E}"/>
    <cellStyle name="Percent 16 5" xfId="7860" xr:uid="{00000000-0005-0000-0000-0000C81E0000}"/>
    <cellStyle name="Percent 16 5 10" xfId="7861" xr:uid="{00000000-0005-0000-0000-0000C91E0000}"/>
    <cellStyle name="Percent 16 5 10 2" xfId="24031" xr:uid="{E42001DB-2666-41B2-BB8C-37A240437966}"/>
    <cellStyle name="Percent 16 5 10 3" xfId="24032" xr:uid="{AC45DF80-FE0F-4D74-8EB6-77D3B1351AF3}"/>
    <cellStyle name="Percent 16 5 10 4" xfId="24033" xr:uid="{8DB2907E-132F-4B70-BAE2-ADB8735F83CC}"/>
    <cellStyle name="Percent 16 5 10 5" xfId="24034" xr:uid="{55915E4B-A89E-45EC-8761-E89114C52D3E}"/>
    <cellStyle name="Percent 16 5 10 6" xfId="24030" xr:uid="{450C00D7-4DB6-4B0D-80EB-CE7AB440A808}"/>
    <cellStyle name="Percent 16 5 11" xfId="7862" xr:uid="{00000000-0005-0000-0000-0000CA1E0000}"/>
    <cellStyle name="Percent 16 5 11 2" xfId="24036" xr:uid="{8590B502-A2AC-4933-BBB6-11FF0537CC46}"/>
    <cellStyle name="Percent 16 5 11 3" xfId="24037" xr:uid="{BD05818A-80B9-4FB0-B826-CB8E41D3F2A9}"/>
    <cellStyle name="Percent 16 5 11 4" xfId="24038" xr:uid="{DBF7A44C-CCBD-49DB-89C3-D74A6FC23DDB}"/>
    <cellStyle name="Percent 16 5 11 5" xfId="24039" xr:uid="{88DE41CB-126D-4C85-A168-357CF3BE6A63}"/>
    <cellStyle name="Percent 16 5 11 6" xfId="24035" xr:uid="{02A90F85-0A01-4ED6-B2A1-32646DD10051}"/>
    <cellStyle name="Percent 16 5 12" xfId="7863" xr:uid="{00000000-0005-0000-0000-0000CB1E0000}"/>
    <cellStyle name="Percent 16 5 12 2" xfId="24041" xr:uid="{97CA87AB-5535-46BC-8B2D-C529B849D778}"/>
    <cellStyle name="Percent 16 5 12 3" xfId="24042" xr:uid="{3A1BCD0A-8592-49F3-BB04-49561647E951}"/>
    <cellStyle name="Percent 16 5 12 4" xfId="24043" xr:uid="{4E34381D-6330-4807-BC3C-6A3FF97F05F7}"/>
    <cellStyle name="Percent 16 5 12 5" xfId="24044" xr:uid="{9704F3BF-55E8-47A5-913D-23AE3A63B080}"/>
    <cellStyle name="Percent 16 5 12 6" xfId="24040" xr:uid="{F1609EED-206E-4063-B359-27672F5ACF97}"/>
    <cellStyle name="Percent 16 5 13" xfId="7864" xr:uid="{00000000-0005-0000-0000-0000CC1E0000}"/>
    <cellStyle name="Percent 16 5 13 2" xfId="24046" xr:uid="{DE0F827A-BF4B-4262-B1A4-AF41308E8A32}"/>
    <cellStyle name="Percent 16 5 13 3" xfId="24047" xr:uid="{B64F8B94-0752-49F7-A48A-5C204F135ECC}"/>
    <cellStyle name="Percent 16 5 13 4" xfId="24048" xr:uid="{D446DEA7-D2D7-4309-AC49-283A764E76A1}"/>
    <cellStyle name="Percent 16 5 13 5" xfId="24049" xr:uid="{FC18766F-C87E-4327-BED2-8B1464864E6D}"/>
    <cellStyle name="Percent 16 5 13 6" xfId="24045" xr:uid="{2D05FF10-0696-4047-A379-96ED8936ACAA}"/>
    <cellStyle name="Percent 16 5 14" xfId="7865" xr:uid="{00000000-0005-0000-0000-0000CD1E0000}"/>
    <cellStyle name="Percent 16 5 14 2" xfId="24051" xr:uid="{F4A4D782-6C05-4C8F-A821-4A7A3DD2E2B5}"/>
    <cellStyle name="Percent 16 5 14 3" xfId="24052" xr:uid="{D5B52519-8FBE-4EA5-8C68-EA4EA5B1583B}"/>
    <cellStyle name="Percent 16 5 14 4" xfId="24053" xr:uid="{BC6190F9-7570-4DCD-9337-0427910E0E8C}"/>
    <cellStyle name="Percent 16 5 14 5" xfId="24054" xr:uid="{71690ABC-B6AC-4087-8A79-F8A9D46D0E7E}"/>
    <cellStyle name="Percent 16 5 14 6" xfId="24050" xr:uid="{197EA679-0C9E-4526-979A-A028F1B6321C}"/>
    <cellStyle name="Percent 16 5 15" xfId="7866" xr:uid="{00000000-0005-0000-0000-0000CE1E0000}"/>
    <cellStyle name="Percent 16 5 15 2" xfId="24056" xr:uid="{38C0B02B-9C27-4908-999A-D0D0487F7929}"/>
    <cellStyle name="Percent 16 5 15 3" xfId="24057" xr:uid="{60003A12-A6CF-4013-AB41-FE84BBFAEACA}"/>
    <cellStyle name="Percent 16 5 15 4" xfId="24058" xr:uid="{1BD93086-BCEE-42EB-A73A-11525D333C5E}"/>
    <cellStyle name="Percent 16 5 15 5" xfId="24059" xr:uid="{3EC7A543-8108-485B-8442-BAAF7DA34A5E}"/>
    <cellStyle name="Percent 16 5 15 6" xfId="24055" xr:uid="{CF30B99C-0A0B-4211-8F08-22DF406F5408}"/>
    <cellStyle name="Percent 16 5 16" xfId="7867" xr:uid="{00000000-0005-0000-0000-0000CF1E0000}"/>
    <cellStyle name="Percent 16 5 16 2" xfId="24061" xr:uid="{0084C7A2-6373-4796-8BC9-1091C7A1160F}"/>
    <cellStyle name="Percent 16 5 16 3" xfId="24062" xr:uid="{8F36F143-AE95-4008-91FF-DE0315B88AC5}"/>
    <cellStyle name="Percent 16 5 16 4" xfId="24063" xr:uid="{EEA712BF-135D-4889-A381-3761D12F3AA7}"/>
    <cellStyle name="Percent 16 5 16 5" xfId="24064" xr:uid="{32F319B8-D41B-4459-A108-C707E2F7C9AA}"/>
    <cellStyle name="Percent 16 5 16 6" xfId="24060" xr:uid="{90AA633E-18E4-4643-8FA9-A7F2D52923B2}"/>
    <cellStyle name="Percent 16 5 17" xfId="7868" xr:uid="{00000000-0005-0000-0000-0000D01E0000}"/>
    <cellStyle name="Percent 16 5 17 2" xfId="24066" xr:uid="{21F19C42-9967-4F67-A896-F93B292C8E53}"/>
    <cellStyle name="Percent 16 5 17 3" xfId="24067" xr:uid="{5C2AC356-DC2A-4B98-823F-E8F49565D43F}"/>
    <cellStyle name="Percent 16 5 17 4" xfId="24068" xr:uid="{023AAAB9-C480-4F65-8E83-DC1495A63B17}"/>
    <cellStyle name="Percent 16 5 17 5" xfId="24069" xr:uid="{139E2507-CF32-47CB-8CBF-3BEB56410D81}"/>
    <cellStyle name="Percent 16 5 17 6" xfId="24065" xr:uid="{E2E7CA0A-A0CB-432E-801D-5080DCF86889}"/>
    <cellStyle name="Percent 16 5 18" xfId="14102" xr:uid="{00000000-0005-0000-0000-0000A90F0000}"/>
    <cellStyle name="Percent 16 5 18 2" xfId="24071" xr:uid="{1C623BDA-0C1D-443A-9A91-EFB8D26CF16D}"/>
    <cellStyle name="Percent 16 5 18 3" xfId="24072" xr:uid="{BE174414-50F2-46AC-A1D6-A3A5961EE19D}"/>
    <cellStyle name="Percent 16 5 18 4" xfId="24073" xr:uid="{9B86CAFC-DFF2-4431-AEC8-4C5D1371BE03}"/>
    <cellStyle name="Percent 16 5 18 5" xfId="24074" xr:uid="{33829BE4-D9AD-4422-A8A7-22A5799838DF}"/>
    <cellStyle name="Percent 16 5 18 6" xfId="24070" xr:uid="{7AF42173-6FC3-4DBC-93E1-A7915EBE012F}"/>
    <cellStyle name="Percent 16 5 19" xfId="14101" xr:uid="{00000000-0005-0000-0000-0000AA0F0000}"/>
    <cellStyle name="Percent 16 5 19 2" xfId="24076" xr:uid="{AC429153-EF79-4C1A-BC3F-BAF2DCB79E04}"/>
    <cellStyle name="Percent 16 5 19 3" xfId="24077" xr:uid="{8421BA50-4920-4890-965A-F38A71DD36F5}"/>
    <cellStyle name="Percent 16 5 19 4" xfId="24078" xr:uid="{C33437CF-68AA-4F6D-91D4-C536B9DD140D}"/>
    <cellStyle name="Percent 16 5 19 5" xfId="24079" xr:uid="{14E5A82B-4C61-4103-BDE7-CB2CD27D78D9}"/>
    <cellStyle name="Percent 16 5 19 6" xfId="24075" xr:uid="{FD7E3A2D-A943-48FC-9A9A-120AC4437AFC}"/>
    <cellStyle name="Percent 16 5 2" xfId="7869" xr:uid="{00000000-0005-0000-0000-0000D11E0000}"/>
    <cellStyle name="Percent 16 5 2 2" xfId="24081" xr:uid="{C4E6B632-4A52-43FB-A68D-7783ABEB98F2}"/>
    <cellStyle name="Percent 16 5 2 3" xfId="24082" xr:uid="{DEAE0435-1984-458B-AB5C-0A1C44FD55C4}"/>
    <cellStyle name="Percent 16 5 2 4" xfId="24083" xr:uid="{5F766E43-C1CD-43C0-8EB9-38B3EE3F0486}"/>
    <cellStyle name="Percent 16 5 2 5" xfId="24084" xr:uid="{24A046D3-1686-4446-B9B1-3A46FD62593F}"/>
    <cellStyle name="Percent 16 5 2 6" xfId="24080" xr:uid="{321DD286-55AD-4F3A-A0B6-20D5C8D30D1B}"/>
    <cellStyle name="Percent 16 5 20" xfId="24085" xr:uid="{99E81AFA-EFEB-4CA1-832D-CF91884D48EC}"/>
    <cellStyle name="Percent 16 5 21" xfId="24086" xr:uid="{48B135F1-5266-4906-AA78-CABC304F6D03}"/>
    <cellStyle name="Percent 16 5 22" xfId="24087" xr:uid="{F2FCA42B-D835-4C36-941A-A31F290BA553}"/>
    <cellStyle name="Percent 16 5 23" xfId="24088" xr:uid="{3AF006A0-8B20-4F43-BEE7-D28BA513DF71}"/>
    <cellStyle name="Percent 16 5 24" xfId="24029" xr:uid="{C0686E81-7F8E-4720-8049-E3C5EC6254B8}"/>
    <cellStyle name="Percent 16 5 3" xfId="7870" xr:uid="{00000000-0005-0000-0000-0000D21E0000}"/>
    <cellStyle name="Percent 16 5 3 2" xfId="24090" xr:uid="{94579511-8681-4FB9-81CE-BA0A5979AB98}"/>
    <cellStyle name="Percent 16 5 3 3" xfId="24091" xr:uid="{583A95B9-41E8-4252-8AFF-A113433287A0}"/>
    <cellStyle name="Percent 16 5 3 4" xfId="24092" xr:uid="{D8D7D490-5C82-4739-AA1A-2A1ED1286D89}"/>
    <cellStyle name="Percent 16 5 3 5" xfId="24093" xr:uid="{9E9D2508-1D77-4872-BDA9-9FE50915F695}"/>
    <cellStyle name="Percent 16 5 3 6" xfId="24089" xr:uid="{E02E64DA-9B6D-4EEF-897E-036C6B4CB859}"/>
    <cellStyle name="Percent 16 5 4" xfId="7871" xr:uid="{00000000-0005-0000-0000-0000D31E0000}"/>
    <cellStyle name="Percent 16 5 4 2" xfId="24095" xr:uid="{A8A4B17A-4F94-435A-9152-DA8F32ADCB82}"/>
    <cellStyle name="Percent 16 5 4 3" xfId="24096" xr:uid="{53B11760-EAFA-4085-B9A8-6DFC29F22DC0}"/>
    <cellStyle name="Percent 16 5 4 4" xfId="24097" xr:uid="{5DC486E7-93B6-4FA1-BAEE-5A22F7F32E57}"/>
    <cellStyle name="Percent 16 5 4 5" xfId="24098" xr:uid="{606762F0-17CE-42FF-987B-694BFE8055BA}"/>
    <cellStyle name="Percent 16 5 4 6" xfId="24094" xr:uid="{03EBD0FC-913F-4C42-9A75-643EE274DCEC}"/>
    <cellStyle name="Percent 16 5 5" xfId="7872" xr:uid="{00000000-0005-0000-0000-0000D41E0000}"/>
    <cellStyle name="Percent 16 5 5 2" xfId="24100" xr:uid="{FB41F8DA-E82D-4909-BD61-C55161ED291F}"/>
    <cellStyle name="Percent 16 5 5 3" xfId="24101" xr:uid="{4F4D89E4-ED08-490E-9A4F-9E4DB31076D1}"/>
    <cellStyle name="Percent 16 5 5 4" xfId="24102" xr:uid="{E6CB0083-A436-42B6-8907-C42FD6272DF2}"/>
    <cellStyle name="Percent 16 5 5 5" xfId="24103" xr:uid="{86B018EF-E146-4EF3-937F-D9AE9B731A2D}"/>
    <cellStyle name="Percent 16 5 5 6" xfId="24099" xr:uid="{296D4E96-E1FB-4508-8CF7-B61A6C323595}"/>
    <cellStyle name="Percent 16 5 6" xfId="7873" xr:uid="{00000000-0005-0000-0000-0000D51E0000}"/>
    <cellStyle name="Percent 16 5 6 2" xfId="24105" xr:uid="{FD957041-15F7-4DCF-BC96-56B71E261FDE}"/>
    <cellStyle name="Percent 16 5 6 3" xfId="24106" xr:uid="{F9FBF285-587F-4038-AC69-423D69FFD63B}"/>
    <cellStyle name="Percent 16 5 6 4" xfId="24107" xr:uid="{F6506D9E-22D3-4398-8C5E-2C0E99A6298B}"/>
    <cellStyle name="Percent 16 5 6 5" xfId="24108" xr:uid="{E1B6A6D9-9D30-4135-AABD-E522C2B1CD44}"/>
    <cellStyle name="Percent 16 5 6 6" xfId="24104" xr:uid="{F407A933-6BF2-4400-9339-F1D647B7B735}"/>
    <cellStyle name="Percent 16 5 7" xfId="7874" xr:uid="{00000000-0005-0000-0000-0000D61E0000}"/>
    <cellStyle name="Percent 16 5 7 2" xfId="24110" xr:uid="{37B00FE1-6B55-4B03-88F1-847C64AB09EA}"/>
    <cellStyle name="Percent 16 5 7 3" xfId="24111" xr:uid="{46CD6040-72CF-4DA2-A38A-F84A441E906E}"/>
    <cellStyle name="Percent 16 5 7 4" xfId="24112" xr:uid="{76D00201-B445-4B42-B9C0-1069307379E2}"/>
    <cellStyle name="Percent 16 5 7 5" xfId="24113" xr:uid="{88620F40-AE02-4611-A791-E9E013B466A5}"/>
    <cellStyle name="Percent 16 5 7 6" xfId="24109" xr:uid="{6BBFC50F-7A24-4CBB-A5FA-B00E326573C5}"/>
    <cellStyle name="Percent 16 5 8" xfId="7875" xr:uid="{00000000-0005-0000-0000-0000D71E0000}"/>
    <cellStyle name="Percent 16 5 8 2" xfId="24115" xr:uid="{4D1AAB2A-5297-4D2B-BB46-5147ED1B5AB7}"/>
    <cellStyle name="Percent 16 5 8 3" xfId="24116" xr:uid="{825DF416-65A1-44FA-9526-6CDEC3E5827B}"/>
    <cellStyle name="Percent 16 5 8 4" xfId="24117" xr:uid="{A982D04A-9CC6-4C35-A6AA-5E581D48C397}"/>
    <cellStyle name="Percent 16 5 8 5" xfId="24118" xr:uid="{A97D0045-53CD-4902-B3A4-8CAFFD60FC98}"/>
    <cellStyle name="Percent 16 5 8 6" xfId="24114" xr:uid="{130D3945-E5B0-4E0D-9948-F3B8FBEBC695}"/>
    <cellStyle name="Percent 16 5 9" xfId="7876" xr:uid="{00000000-0005-0000-0000-0000D81E0000}"/>
    <cellStyle name="Percent 16 5 9 2" xfId="24120" xr:uid="{14A64585-4022-48BF-B589-7578A75C712E}"/>
    <cellStyle name="Percent 16 5 9 3" xfId="24121" xr:uid="{FA960DA0-EA4C-4C21-9E67-E69D6E1B5833}"/>
    <cellStyle name="Percent 16 5 9 4" xfId="24122" xr:uid="{C0C9AB68-D301-4000-AC6C-5D8F3EFCFBC6}"/>
    <cellStyle name="Percent 16 5 9 5" xfId="24123" xr:uid="{DA978220-7176-4C68-82C5-F35809D09B6E}"/>
    <cellStyle name="Percent 16 5 9 6" xfId="24119" xr:uid="{1A03996E-D961-4318-BDAC-646427E735D1}"/>
    <cellStyle name="Percent 16 6" xfId="7877" xr:uid="{00000000-0005-0000-0000-0000D91E0000}"/>
    <cellStyle name="Percent 16 6 10" xfId="7878" xr:uid="{00000000-0005-0000-0000-0000DA1E0000}"/>
    <cellStyle name="Percent 16 6 10 2" xfId="24126" xr:uid="{5F324322-7152-4249-B054-116E72522572}"/>
    <cellStyle name="Percent 16 6 10 3" xfId="24127" xr:uid="{C669EB20-D6EF-4BE1-B6C1-A46D39C34EE4}"/>
    <cellStyle name="Percent 16 6 10 4" xfId="24128" xr:uid="{5914CC5A-E734-4CD1-8B46-9099C525AA41}"/>
    <cellStyle name="Percent 16 6 10 5" xfId="24129" xr:uid="{424B5D52-5B6B-4237-8A87-1B1C72EEB82A}"/>
    <cellStyle name="Percent 16 6 10 6" xfId="24125" xr:uid="{DD8DA37A-5442-4B77-AC26-88B5BA0C2A31}"/>
    <cellStyle name="Percent 16 6 11" xfId="7879" xr:uid="{00000000-0005-0000-0000-0000DB1E0000}"/>
    <cellStyle name="Percent 16 6 11 2" xfId="24131" xr:uid="{10B480B8-86CD-4102-B5FC-3BAD308C88C1}"/>
    <cellStyle name="Percent 16 6 11 3" xfId="24132" xr:uid="{9F857AC7-1265-4A6D-AA4B-B0180B9ACEE9}"/>
    <cellStyle name="Percent 16 6 11 4" xfId="24133" xr:uid="{C9C9C828-4239-4657-9A72-A8793DE61954}"/>
    <cellStyle name="Percent 16 6 11 5" xfId="24134" xr:uid="{4FA111A4-B51B-4F49-80CC-0FE9324E438B}"/>
    <cellStyle name="Percent 16 6 11 6" xfId="24130" xr:uid="{A670260B-D611-486C-BC2C-29B8169F4FD4}"/>
    <cellStyle name="Percent 16 6 12" xfId="7880" xr:uid="{00000000-0005-0000-0000-0000DC1E0000}"/>
    <cellStyle name="Percent 16 6 12 2" xfId="24136" xr:uid="{CEF2D5E8-A6B1-4281-8C3D-4F973E6E20AF}"/>
    <cellStyle name="Percent 16 6 12 3" xfId="24137" xr:uid="{2BBC0318-5803-47E4-84CD-3C103F6444B2}"/>
    <cellStyle name="Percent 16 6 12 4" xfId="24138" xr:uid="{7F4C5259-8805-4C7E-9761-1DED4ACE4EEA}"/>
    <cellStyle name="Percent 16 6 12 5" xfId="24139" xr:uid="{64BA6ABA-0391-43F9-9522-3D5CD8801D88}"/>
    <cellStyle name="Percent 16 6 12 6" xfId="24135" xr:uid="{ECE79C1E-45BD-41DF-913D-C05FB67287E6}"/>
    <cellStyle name="Percent 16 6 13" xfId="7881" xr:uid="{00000000-0005-0000-0000-0000DD1E0000}"/>
    <cellStyle name="Percent 16 6 13 2" xfId="24141" xr:uid="{1B2D485E-9E5F-41A3-8C68-C09D8ED8686F}"/>
    <cellStyle name="Percent 16 6 13 3" xfId="24142" xr:uid="{A6B155C0-D33D-42B2-AD37-FEA1AB833758}"/>
    <cellStyle name="Percent 16 6 13 4" xfId="24143" xr:uid="{635C3D3A-77BE-49BE-9D53-9E78CAE535DC}"/>
    <cellStyle name="Percent 16 6 13 5" xfId="24144" xr:uid="{799984C2-49E2-462B-ACF1-E011C3D01602}"/>
    <cellStyle name="Percent 16 6 13 6" xfId="24140" xr:uid="{EF46EC0C-7793-434B-8CAA-B12BD2323C7D}"/>
    <cellStyle name="Percent 16 6 14" xfId="7882" xr:uid="{00000000-0005-0000-0000-0000DE1E0000}"/>
    <cellStyle name="Percent 16 6 14 2" xfId="24146" xr:uid="{9FDC5FAE-5C0D-4513-97A4-B44530777C1C}"/>
    <cellStyle name="Percent 16 6 14 3" xfId="24147" xr:uid="{6D029C7F-2170-48DF-8415-413C83189E30}"/>
    <cellStyle name="Percent 16 6 14 4" xfId="24148" xr:uid="{2EC6ECB2-F150-4D9A-9309-AEB801C94A3B}"/>
    <cellStyle name="Percent 16 6 14 5" xfId="24149" xr:uid="{8741F56E-8ACF-4B52-AD74-278148BCC9D9}"/>
    <cellStyle name="Percent 16 6 14 6" xfId="24145" xr:uid="{CBF6C5FD-29F1-4753-963E-018E82789131}"/>
    <cellStyle name="Percent 16 6 15" xfId="7883" xr:uid="{00000000-0005-0000-0000-0000DF1E0000}"/>
    <cellStyle name="Percent 16 6 15 2" xfId="24151" xr:uid="{EFECD48A-5451-4D5F-9C54-F573A509F884}"/>
    <cellStyle name="Percent 16 6 15 3" xfId="24152" xr:uid="{9BADBCB6-CBCA-4720-9CAC-F6A039438924}"/>
    <cellStyle name="Percent 16 6 15 4" xfId="24153" xr:uid="{6CA21E28-E6BF-4ED2-AE18-F32EF6EA3864}"/>
    <cellStyle name="Percent 16 6 15 5" xfId="24154" xr:uid="{941B72CB-486E-42B4-8994-0E9BFC1E9F4E}"/>
    <cellStyle name="Percent 16 6 15 6" xfId="24150" xr:uid="{6F1FBCB7-DEF9-4F44-9CFF-B18E393E0ACB}"/>
    <cellStyle name="Percent 16 6 16" xfId="7884" xr:uid="{00000000-0005-0000-0000-0000E01E0000}"/>
    <cellStyle name="Percent 16 6 16 2" xfId="24156" xr:uid="{D7F55BAF-A3FB-44E2-B8F8-C994E71FF2B2}"/>
    <cellStyle name="Percent 16 6 16 3" xfId="24157" xr:uid="{E177923F-9CD7-4467-B99E-969CEE0DB937}"/>
    <cellStyle name="Percent 16 6 16 4" xfId="24158" xr:uid="{933222B0-30A1-4EEA-AD6A-E521B6F4C012}"/>
    <cellStyle name="Percent 16 6 16 5" xfId="24159" xr:uid="{4B22A155-8CE2-45F8-A070-556FCD36D688}"/>
    <cellStyle name="Percent 16 6 16 6" xfId="24155" xr:uid="{0AFEF4C9-925D-41CA-BE91-155060A308B8}"/>
    <cellStyle name="Percent 16 6 17" xfId="7885" xr:uid="{00000000-0005-0000-0000-0000E11E0000}"/>
    <cellStyle name="Percent 16 6 17 2" xfId="24161" xr:uid="{FAA64DFD-DD0A-49D6-9D7B-AF68ECCEAB6A}"/>
    <cellStyle name="Percent 16 6 17 3" xfId="24162" xr:uid="{1F765032-14FD-47AE-A524-8D13DA35C71B}"/>
    <cellStyle name="Percent 16 6 17 4" xfId="24163" xr:uid="{0388038C-8D7E-472B-A6F9-2FFE262BF149}"/>
    <cellStyle name="Percent 16 6 17 5" xfId="24164" xr:uid="{EBE04746-65BE-4609-9E28-92409D66B9A3}"/>
    <cellStyle name="Percent 16 6 17 6" xfId="24160" xr:uid="{8A9D8127-2E60-47F3-BB4C-685F5A7EC75D}"/>
    <cellStyle name="Percent 16 6 18" xfId="14104" xr:uid="{00000000-0005-0000-0000-0000BC0F0000}"/>
    <cellStyle name="Percent 16 6 18 2" xfId="24166" xr:uid="{62F3E119-473B-4BFD-80C5-02A47BF89549}"/>
    <cellStyle name="Percent 16 6 18 3" xfId="24167" xr:uid="{16C877BA-60EA-40C2-A9AA-6B7A3A0A3181}"/>
    <cellStyle name="Percent 16 6 18 4" xfId="24168" xr:uid="{7EC7F014-4339-4E74-8D31-9DC4BBA79D4F}"/>
    <cellStyle name="Percent 16 6 18 5" xfId="24169" xr:uid="{0147E5A0-E4F2-493B-B929-9FE44DED26A9}"/>
    <cellStyle name="Percent 16 6 18 6" xfId="24165" xr:uid="{9A6B7EF9-238E-437A-91A6-3B6D2AA50328}"/>
    <cellStyle name="Percent 16 6 19" xfId="14103" xr:uid="{00000000-0005-0000-0000-0000BD0F0000}"/>
    <cellStyle name="Percent 16 6 19 2" xfId="24171" xr:uid="{FE495EE6-1C2B-47A6-B81E-31E899EA4504}"/>
    <cellStyle name="Percent 16 6 19 3" xfId="24172" xr:uid="{ABBEE424-529A-4C77-B3CC-975C8BBC321E}"/>
    <cellStyle name="Percent 16 6 19 4" xfId="24173" xr:uid="{662F791A-3AEB-4CBF-9FB6-FCE875D531A7}"/>
    <cellStyle name="Percent 16 6 19 5" xfId="24174" xr:uid="{C689D90E-AD37-42BC-A0A8-ACF3F2117EA6}"/>
    <cellStyle name="Percent 16 6 19 6" xfId="24170" xr:uid="{F433249D-1710-4DD8-9667-9886DC4CF041}"/>
    <cellStyle name="Percent 16 6 2" xfId="7886" xr:uid="{00000000-0005-0000-0000-0000E21E0000}"/>
    <cellStyle name="Percent 16 6 2 2" xfId="24176" xr:uid="{E84C98E2-99AA-422D-B57B-6459708CEAB5}"/>
    <cellStyle name="Percent 16 6 2 3" xfId="24177" xr:uid="{BA4747F1-D3FB-4FA5-8222-BAB27AD746CE}"/>
    <cellStyle name="Percent 16 6 2 4" xfId="24178" xr:uid="{4CF284D6-63F0-4DCB-8D4D-C1BB2DC3DF83}"/>
    <cellStyle name="Percent 16 6 2 5" xfId="24179" xr:uid="{BC2EB154-06CE-43D5-A4CD-20885841EE77}"/>
    <cellStyle name="Percent 16 6 2 6" xfId="24175" xr:uid="{D45091B0-4531-4A1E-832B-807D775CC51C}"/>
    <cellStyle name="Percent 16 6 20" xfId="24180" xr:uid="{815FB29F-CEC9-434E-B7D3-0D1BFC8FA739}"/>
    <cellStyle name="Percent 16 6 21" xfId="24181" xr:uid="{DA0F9A3E-2778-4E9C-A42C-859635316287}"/>
    <cellStyle name="Percent 16 6 22" xfId="24182" xr:uid="{80077F34-E3EA-4141-B931-E615D481DE10}"/>
    <cellStyle name="Percent 16 6 23" xfId="24183" xr:uid="{7C4BC7B3-CC8B-4BE9-AE5E-C8FA7888471A}"/>
    <cellStyle name="Percent 16 6 24" xfId="24124" xr:uid="{1C8A1E1F-A831-417D-82EC-299CECDFFDAE}"/>
    <cellStyle name="Percent 16 6 3" xfId="7887" xr:uid="{00000000-0005-0000-0000-0000E31E0000}"/>
    <cellStyle name="Percent 16 6 3 2" xfId="24185" xr:uid="{B3ED1076-3681-4612-922D-EDB323F96A86}"/>
    <cellStyle name="Percent 16 6 3 3" xfId="24186" xr:uid="{F4BC4779-685F-4DD3-99EA-D86D4C3A7A0D}"/>
    <cellStyle name="Percent 16 6 3 4" xfId="24187" xr:uid="{A138F444-8048-4DA3-9123-2C0B8B836AD7}"/>
    <cellStyle name="Percent 16 6 3 5" xfId="24188" xr:uid="{94EAFFA6-EE97-4F67-99BC-F4F48327C43E}"/>
    <cellStyle name="Percent 16 6 3 6" xfId="24184" xr:uid="{11A601C7-1921-4929-86C0-F32563271080}"/>
    <cellStyle name="Percent 16 6 4" xfId="7888" xr:uid="{00000000-0005-0000-0000-0000E41E0000}"/>
    <cellStyle name="Percent 16 6 4 2" xfId="24190" xr:uid="{641BCD9A-148A-4FEE-A272-20FF69B9163E}"/>
    <cellStyle name="Percent 16 6 4 3" xfId="24191" xr:uid="{129032AC-002D-4489-ADA6-FAB257A4B845}"/>
    <cellStyle name="Percent 16 6 4 4" xfId="24192" xr:uid="{8EF51140-CA7E-47C4-BF73-22248AB2C592}"/>
    <cellStyle name="Percent 16 6 4 5" xfId="24193" xr:uid="{65C02E72-2CE7-4CEC-9D09-AB338AE06D6E}"/>
    <cellStyle name="Percent 16 6 4 6" xfId="24189" xr:uid="{B1C45AAE-0E93-4DA2-A10F-0D7BC9F8DB78}"/>
    <cellStyle name="Percent 16 6 5" xfId="7889" xr:uid="{00000000-0005-0000-0000-0000E51E0000}"/>
    <cellStyle name="Percent 16 6 5 2" xfId="24195" xr:uid="{B19DE94A-29CA-493E-B4E7-FE25DB5FC2D6}"/>
    <cellStyle name="Percent 16 6 5 3" xfId="24196" xr:uid="{3AF18532-8A45-46F7-8217-0353CC39C259}"/>
    <cellStyle name="Percent 16 6 5 4" xfId="24197" xr:uid="{E0933772-DF35-4192-BFA2-1A7041FE30FC}"/>
    <cellStyle name="Percent 16 6 5 5" xfId="24198" xr:uid="{E7ADDA8B-432A-421F-8D08-6C021AAA7F84}"/>
    <cellStyle name="Percent 16 6 5 6" xfId="24194" xr:uid="{F85147FF-7451-4ECF-9354-03E0B93C172C}"/>
    <cellStyle name="Percent 16 6 6" xfId="7890" xr:uid="{00000000-0005-0000-0000-0000E61E0000}"/>
    <cellStyle name="Percent 16 6 6 2" xfId="24200" xr:uid="{6C6140B3-D319-4C60-A755-E434B0FD87A1}"/>
    <cellStyle name="Percent 16 6 6 3" xfId="24201" xr:uid="{6D45FDB1-2EA2-4051-BBF8-90A67359A8E7}"/>
    <cellStyle name="Percent 16 6 6 4" xfId="24202" xr:uid="{E1B4DF26-EE4F-46E8-BB99-1D6ACE417499}"/>
    <cellStyle name="Percent 16 6 6 5" xfId="24203" xr:uid="{74142C19-F861-4FC0-93B9-314ED67570F9}"/>
    <cellStyle name="Percent 16 6 6 6" xfId="24199" xr:uid="{4119BC0A-9DAC-4151-9F33-C7AC90105DA6}"/>
    <cellStyle name="Percent 16 6 7" xfId="7891" xr:uid="{00000000-0005-0000-0000-0000E71E0000}"/>
    <cellStyle name="Percent 16 6 7 2" xfId="24205" xr:uid="{93F12455-A9E6-433E-9A67-A2CF08FEC9BD}"/>
    <cellStyle name="Percent 16 6 7 3" xfId="24206" xr:uid="{6DAAE2F2-7D47-4A4A-AAD9-19D39CADCE88}"/>
    <cellStyle name="Percent 16 6 7 4" xfId="24207" xr:uid="{96B5420B-CB77-475E-92CF-A72697FE0842}"/>
    <cellStyle name="Percent 16 6 7 5" xfId="24208" xr:uid="{F91842FC-D8E1-4CAC-AE04-316A4DE3538E}"/>
    <cellStyle name="Percent 16 6 7 6" xfId="24204" xr:uid="{ED69E651-6A33-4CE1-AD64-AA9A2567B74C}"/>
    <cellStyle name="Percent 16 6 8" xfId="7892" xr:uid="{00000000-0005-0000-0000-0000E81E0000}"/>
    <cellStyle name="Percent 16 6 8 2" xfId="24210" xr:uid="{76E001F0-7233-4638-A66D-4EEF74F1ED18}"/>
    <cellStyle name="Percent 16 6 8 3" xfId="24211" xr:uid="{A8920C7C-F93F-43A3-8807-0463A7FEB019}"/>
    <cellStyle name="Percent 16 6 8 4" xfId="24212" xr:uid="{C3733687-78D2-4EB3-A2B3-80AB32001E59}"/>
    <cellStyle name="Percent 16 6 8 5" xfId="24213" xr:uid="{AE5A4187-56A4-4DAF-81B4-464284141FCE}"/>
    <cellStyle name="Percent 16 6 8 6" xfId="24209" xr:uid="{9C41B33E-78ED-4E4A-92B3-D9DCE4D428C7}"/>
    <cellStyle name="Percent 16 6 9" xfId="7893" xr:uid="{00000000-0005-0000-0000-0000E91E0000}"/>
    <cellStyle name="Percent 16 6 9 2" xfId="24215" xr:uid="{123C3AC9-7162-400F-AF5C-387CA954EBAD}"/>
    <cellStyle name="Percent 16 6 9 3" xfId="24216" xr:uid="{68F243AE-EBF2-44D0-B7CD-8B670A55803C}"/>
    <cellStyle name="Percent 16 6 9 4" xfId="24217" xr:uid="{829AE49A-8F60-4B50-A704-6ACAAF493C22}"/>
    <cellStyle name="Percent 16 6 9 5" xfId="24218" xr:uid="{70ED17E4-622A-495C-A5A4-045C5A818464}"/>
    <cellStyle name="Percent 16 6 9 6" xfId="24214" xr:uid="{8E6A371D-A93C-4906-9368-4A9148B16935}"/>
    <cellStyle name="Percent 16 7" xfId="7894" xr:uid="{00000000-0005-0000-0000-0000EA1E0000}"/>
    <cellStyle name="Percent 16 7 10" xfId="7895" xr:uid="{00000000-0005-0000-0000-0000EB1E0000}"/>
    <cellStyle name="Percent 16 7 10 2" xfId="24221" xr:uid="{3F248E32-2FD1-491E-AEF6-4CF97F7B18CA}"/>
    <cellStyle name="Percent 16 7 10 3" xfId="24222" xr:uid="{476C9CE7-E174-40FD-BB7B-AEA53447F50D}"/>
    <cellStyle name="Percent 16 7 10 4" xfId="24223" xr:uid="{E4F4FD75-58B6-4DFB-AC28-0B282F68CCDB}"/>
    <cellStyle name="Percent 16 7 10 5" xfId="24224" xr:uid="{FF28A844-7EAF-4E28-AB45-6C8873C78B40}"/>
    <cellStyle name="Percent 16 7 10 6" xfId="24220" xr:uid="{E3BDF95E-BC60-4583-9C6D-301B69049D29}"/>
    <cellStyle name="Percent 16 7 11" xfId="7896" xr:uid="{00000000-0005-0000-0000-0000EC1E0000}"/>
    <cellStyle name="Percent 16 7 11 2" xfId="24226" xr:uid="{A0E6B904-A580-45C7-9BC6-4AF0FF9FFAFB}"/>
    <cellStyle name="Percent 16 7 11 3" xfId="24227" xr:uid="{0AEC2256-26AC-499D-A6B8-11FF0B3C577F}"/>
    <cellStyle name="Percent 16 7 11 4" xfId="24228" xr:uid="{F1C5E51E-97BC-47A7-BFE1-DA031E7E97C6}"/>
    <cellStyle name="Percent 16 7 11 5" xfId="24229" xr:uid="{6654D09A-4A98-4DE7-B015-699E71D14303}"/>
    <cellStyle name="Percent 16 7 11 6" xfId="24225" xr:uid="{C216A42E-B8AC-4C66-918A-0CECDD16B10D}"/>
    <cellStyle name="Percent 16 7 12" xfId="7897" xr:uid="{00000000-0005-0000-0000-0000ED1E0000}"/>
    <cellStyle name="Percent 16 7 12 2" xfId="24231" xr:uid="{187CE391-EC85-4ABC-AAD2-857F8530463B}"/>
    <cellStyle name="Percent 16 7 12 3" xfId="24232" xr:uid="{38DE91D5-B7D2-4A4C-985B-594CB065F4B7}"/>
    <cellStyle name="Percent 16 7 12 4" xfId="24233" xr:uid="{DFB1F1AC-9D21-4D41-8EAD-7DA19C19E7E6}"/>
    <cellStyle name="Percent 16 7 12 5" xfId="24234" xr:uid="{68742431-64A8-4C5B-9860-9E750CACE311}"/>
    <cellStyle name="Percent 16 7 12 6" xfId="24230" xr:uid="{CDAFC13F-C3D8-4B7D-80D8-DF228254926A}"/>
    <cellStyle name="Percent 16 7 13" xfId="7898" xr:uid="{00000000-0005-0000-0000-0000EE1E0000}"/>
    <cellStyle name="Percent 16 7 13 2" xfId="24236" xr:uid="{DA7FA798-4E31-4964-951E-AB626351A36E}"/>
    <cellStyle name="Percent 16 7 13 3" xfId="24237" xr:uid="{AA5ACA95-4F4E-4362-9644-E7659ABB7F09}"/>
    <cellStyle name="Percent 16 7 13 4" xfId="24238" xr:uid="{C2CEF927-758B-42FD-B6BD-7CA39A8DE453}"/>
    <cellStyle name="Percent 16 7 13 5" xfId="24239" xr:uid="{31EA1A2C-1413-481E-9AC3-73EEF7AB9B4B}"/>
    <cellStyle name="Percent 16 7 13 6" xfId="24235" xr:uid="{3896E994-CFE2-41AF-8AA5-FEFE9B36EE0D}"/>
    <cellStyle name="Percent 16 7 14" xfId="7899" xr:uid="{00000000-0005-0000-0000-0000EF1E0000}"/>
    <cellStyle name="Percent 16 7 14 2" xfId="24241" xr:uid="{CF0341BC-8A61-45E9-B3F7-3C6873023929}"/>
    <cellStyle name="Percent 16 7 14 3" xfId="24242" xr:uid="{BF0B84A3-A591-446B-9A0B-FF8899EA90D2}"/>
    <cellStyle name="Percent 16 7 14 4" xfId="24243" xr:uid="{8E6FE2A2-7028-4CFD-9983-757C2D223F3A}"/>
    <cellStyle name="Percent 16 7 14 5" xfId="24244" xr:uid="{005036EC-F608-483B-84AA-119358859097}"/>
    <cellStyle name="Percent 16 7 14 6" xfId="24240" xr:uid="{4EA6938E-A16E-4F12-B203-B4A9A2A40B9B}"/>
    <cellStyle name="Percent 16 7 15" xfId="7900" xr:uid="{00000000-0005-0000-0000-0000F01E0000}"/>
    <cellStyle name="Percent 16 7 15 2" xfId="24246" xr:uid="{17BB8520-1DBD-4A8B-B26C-82D3A6642C3C}"/>
    <cellStyle name="Percent 16 7 15 3" xfId="24247" xr:uid="{1881B929-AE31-42BE-AB65-C31C83ECE34D}"/>
    <cellStyle name="Percent 16 7 15 4" xfId="24248" xr:uid="{68F95E4F-F305-482F-BEA7-43EFCB9B9EB5}"/>
    <cellStyle name="Percent 16 7 15 5" xfId="24249" xr:uid="{338E771B-B51F-4140-B12C-E009FD90441A}"/>
    <cellStyle name="Percent 16 7 15 6" xfId="24245" xr:uid="{887DB30B-3CFD-4736-B09E-444DB20C10A1}"/>
    <cellStyle name="Percent 16 7 16" xfId="7901" xr:uid="{00000000-0005-0000-0000-0000F11E0000}"/>
    <cellStyle name="Percent 16 7 16 2" xfId="24251" xr:uid="{35119204-79B5-4225-8760-CD0621CF79F2}"/>
    <cellStyle name="Percent 16 7 16 3" xfId="24252" xr:uid="{12C94504-B67E-411F-B71D-823D0D5DBE7E}"/>
    <cellStyle name="Percent 16 7 16 4" xfId="24253" xr:uid="{A639D088-1203-4AC4-90E9-FF9022439783}"/>
    <cellStyle name="Percent 16 7 16 5" xfId="24254" xr:uid="{0C00163E-C2BE-4D39-B182-A154A732F416}"/>
    <cellStyle name="Percent 16 7 16 6" xfId="24250" xr:uid="{71E4A907-4719-4212-BE54-292FE18F79B5}"/>
    <cellStyle name="Percent 16 7 17" xfId="7902" xr:uid="{00000000-0005-0000-0000-0000F21E0000}"/>
    <cellStyle name="Percent 16 7 17 2" xfId="24256" xr:uid="{0EEAECB4-7458-4A1E-B1F9-01E83A71D7A7}"/>
    <cellStyle name="Percent 16 7 17 3" xfId="24257" xr:uid="{8AEB5246-A7E7-4B48-960D-8F2BBD01ADFD}"/>
    <cellStyle name="Percent 16 7 17 4" xfId="24258" xr:uid="{2FAF25EE-07AC-4751-B2EE-C714662E1681}"/>
    <cellStyle name="Percent 16 7 17 5" xfId="24259" xr:uid="{A6CB94CD-71B0-43C0-AAD0-E87904A189E8}"/>
    <cellStyle name="Percent 16 7 17 6" xfId="24255" xr:uid="{4EBBF2C2-4D71-4C0F-9D35-B8DF7868AF12}"/>
    <cellStyle name="Percent 16 7 18" xfId="14106" xr:uid="{00000000-0005-0000-0000-0000CF0F0000}"/>
    <cellStyle name="Percent 16 7 18 2" xfId="24261" xr:uid="{8BB08127-A475-4C6D-AF51-7B32828EE54D}"/>
    <cellStyle name="Percent 16 7 18 3" xfId="24262" xr:uid="{6E933716-EB61-4A21-AFB6-146DD23E4B27}"/>
    <cellStyle name="Percent 16 7 18 4" xfId="24263" xr:uid="{F5231FB7-6350-4534-9773-03416E70013D}"/>
    <cellStyle name="Percent 16 7 18 5" xfId="24264" xr:uid="{66F245AA-2C75-4D41-9333-ED73229B5785}"/>
    <cellStyle name="Percent 16 7 18 6" xfId="24260" xr:uid="{2C927FBF-2BE3-48D5-939D-69C2C49AC7D0}"/>
    <cellStyle name="Percent 16 7 19" xfId="14105" xr:uid="{00000000-0005-0000-0000-0000D00F0000}"/>
    <cellStyle name="Percent 16 7 19 2" xfId="24266" xr:uid="{35359997-210A-4352-A7F7-5722AD846756}"/>
    <cellStyle name="Percent 16 7 19 3" xfId="24267" xr:uid="{E546B8DB-9046-4012-8888-6BA712CF8A09}"/>
    <cellStyle name="Percent 16 7 19 4" xfId="24268" xr:uid="{3B09D1CD-7731-4374-B81D-6D18B9123524}"/>
    <cellStyle name="Percent 16 7 19 5" xfId="24269" xr:uid="{8A6259C2-D12D-43ED-BE24-713593F02556}"/>
    <cellStyle name="Percent 16 7 19 6" xfId="24265" xr:uid="{7372CDA4-D8CB-4834-A7AE-E1D2537136A6}"/>
    <cellStyle name="Percent 16 7 2" xfId="7903" xr:uid="{00000000-0005-0000-0000-0000F31E0000}"/>
    <cellStyle name="Percent 16 7 2 2" xfId="14108" xr:uid="{00000000-0005-0000-0000-0000D20F0000}"/>
    <cellStyle name="Percent 16 7 2 2 2" xfId="24272" xr:uid="{5D272BCE-D33E-4AF2-8E74-6570B28C26F6}"/>
    <cellStyle name="Percent 16 7 2 2 3" xfId="24273" xr:uid="{A898AC3F-634B-4AA2-AE1C-7C2A70A4126F}"/>
    <cellStyle name="Percent 16 7 2 2 4" xfId="24274" xr:uid="{5859D9A6-2EE7-4AFD-A60F-D125EB8C682E}"/>
    <cellStyle name="Percent 16 7 2 2 5" xfId="24275" xr:uid="{E1CC1027-BD14-4E29-B58D-596D13B6B1CE}"/>
    <cellStyle name="Percent 16 7 2 2 6" xfId="24271" xr:uid="{73F6A1DD-83FE-48AC-AEBD-88FA85441E3E}"/>
    <cellStyle name="Percent 16 7 2 3" xfId="14107" xr:uid="{00000000-0005-0000-0000-0000D30F0000}"/>
    <cellStyle name="Percent 16 7 2 3 2" xfId="24277" xr:uid="{B2DC232D-C265-4F2D-A262-1F1A3A210421}"/>
    <cellStyle name="Percent 16 7 2 3 3" xfId="24278" xr:uid="{C3768447-45B8-423B-93DA-760A4B45AB51}"/>
    <cellStyle name="Percent 16 7 2 3 4" xfId="24279" xr:uid="{1A34F52E-A59F-45B9-9EF9-7BF6C6ACE835}"/>
    <cellStyle name="Percent 16 7 2 3 5" xfId="24280" xr:uid="{F3141998-4A1F-4090-BEFC-B4B6F48E5378}"/>
    <cellStyle name="Percent 16 7 2 3 6" xfId="24276" xr:uid="{F317F6E0-6200-43A5-9293-467E9C54E04E}"/>
    <cellStyle name="Percent 16 7 2 4" xfId="24281" xr:uid="{C4C134F9-CF8C-47FC-A562-E08C4A5B20E5}"/>
    <cellStyle name="Percent 16 7 2 5" xfId="24282" xr:uid="{82E1B7B2-AB08-46C3-BBBC-EFC9FF23AB11}"/>
    <cellStyle name="Percent 16 7 2 6" xfId="24283" xr:uid="{E63B7505-A416-47B5-9908-C66097873D8B}"/>
    <cellStyle name="Percent 16 7 2 7" xfId="24284" xr:uid="{272D66CB-66E2-4F2A-A587-608266C08531}"/>
    <cellStyle name="Percent 16 7 2 8" xfId="24270" xr:uid="{4A420283-43AC-488F-BD89-024AD5903E41}"/>
    <cellStyle name="Percent 16 7 20" xfId="24285" xr:uid="{197DD143-4E81-43CF-8D56-200146F8C9EB}"/>
    <cellStyle name="Percent 16 7 21" xfId="24286" xr:uid="{9CDAD53F-FA00-4D0A-9343-20DFF9131A6F}"/>
    <cellStyle name="Percent 16 7 22" xfId="24287" xr:uid="{F886D9F0-6083-4E03-90B0-8B18C84F5033}"/>
    <cellStyle name="Percent 16 7 23" xfId="24288" xr:uid="{E3037965-61F4-4509-8C0F-F283B9C4CC7D}"/>
    <cellStyle name="Percent 16 7 24" xfId="24219" xr:uid="{85789829-2001-4838-87E6-20618C50EC1C}"/>
    <cellStyle name="Percent 16 7 3" xfId="7904" xr:uid="{00000000-0005-0000-0000-0000F41E0000}"/>
    <cellStyle name="Percent 16 7 3 2" xfId="14110" xr:uid="{00000000-0005-0000-0000-0000D50F0000}"/>
    <cellStyle name="Percent 16 7 3 2 2" xfId="24291" xr:uid="{25CA27BD-FBCB-4CBD-BF3E-BA7D68375809}"/>
    <cellStyle name="Percent 16 7 3 2 3" xfId="24292" xr:uid="{58F12EB6-BEE1-4A16-894C-340CA066EE71}"/>
    <cellStyle name="Percent 16 7 3 2 4" xfId="24293" xr:uid="{24B36775-A99B-4EAB-8F15-B46037EC04E3}"/>
    <cellStyle name="Percent 16 7 3 2 5" xfId="24294" xr:uid="{3D4C1E5A-45D3-41E8-9537-24BA616F53DA}"/>
    <cellStyle name="Percent 16 7 3 2 6" xfId="24290" xr:uid="{7FA95D8B-D980-4A77-8269-BDCC70A873C6}"/>
    <cellStyle name="Percent 16 7 3 3" xfId="14109" xr:uid="{00000000-0005-0000-0000-0000D60F0000}"/>
    <cellStyle name="Percent 16 7 3 3 2" xfId="24296" xr:uid="{D4CE879C-5758-4952-B917-4B79E23513B4}"/>
    <cellStyle name="Percent 16 7 3 3 3" xfId="24297" xr:uid="{D6A69823-211A-4F39-9F27-2470AFF75C17}"/>
    <cellStyle name="Percent 16 7 3 3 4" xfId="24298" xr:uid="{0FC7E029-2510-4CE5-876A-5DBE42C1725E}"/>
    <cellStyle name="Percent 16 7 3 3 5" xfId="24299" xr:uid="{347711D0-E918-4A73-94E0-64222B65406A}"/>
    <cellStyle name="Percent 16 7 3 3 6" xfId="24295" xr:uid="{BF1E9BEE-6F47-4F4D-AA05-2E8012AB8160}"/>
    <cellStyle name="Percent 16 7 3 4" xfId="24300" xr:uid="{6FB75323-EB6E-44FB-9707-609B6FDB2217}"/>
    <cellStyle name="Percent 16 7 3 5" xfId="24301" xr:uid="{2C326237-21ED-4E04-B015-B846E34CB3FA}"/>
    <cellStyle name="Percent 16 7 3 6" xfId="24302" xr:uid="{3AEBD366-375F-41D6-BE81-A28D3249E1F8}"/>
    <cellStyle name="Percent 16 7 3 7" xfId="24303" xr:uid="{D260E162-0DEE-436A-BED1-3B34BE7B1424}"/>
    <cellStyle name="Percent 16 7 3 8" xfId="24289" xr:uid="{1F029980-3DC5-4824-8543-3545A60C937C}"/>
    <cellStyle name="Percent 16 7 4" xfId="7905" xr:uid="{00000000-0005-0000-0000-0000F51E0000}"/>
    <cellStyle name="Percent 16 7 4 2" xfId="24305" xr:uid="{F2A491CA-5213-47E1-8C10-1311F554EA94}"/>
    <cellStyle name="Percent 16 7 4 3" xfId="24306" xr:uid="{E34B6EB9-5900-4D35-B88A-5F3EB2D3CDED}"/>
    <cellStyle name="Percent 16 7 4 4" xfId="24307" xr:uid="{9D27ABAD-C41A-4E3D-AFD8-74F1A5AAA6FB}"/>
    <cellStyle name="Percent 16 7 4 5" xfId="24308" xr:uid="{5F58A18D-224A-41EF-BA63-1297419F8382}"/>
    <cellStyle name="Percent 16 7 4 6" xfId="24304" xr:uid="{00E96C69-5C2C-4490-A637-C4E45F8C3B5A}"/>
    <cellStyle name="Percent 16 7 5" xfId="7906" xr:uid="{00000000-0005-0000-0000-0000F61E0000}"/>
    <cellStyle name="Percent 16 7 5 2" xfId="24310" xr:uid="{B0A0D049-6EED-4DCB-904A-E5ABC76CE812}"/>
    <cellStyle name="Percent 16 7 5 3" xfId="24311" xr:uid="{2A00F865-34C2-4FCD-A97C-0108EF1F9949}"/>
    <cellStyle name="Percent 16 7 5 4" xfId="24312" xr:uid="{47181365-30A0-4967-BF05-779FD7C6FABF}"/>
    <cellStyle name="Percent 16 7 5 5" xfId="24313" xr:uid="{DF3A4296-A5EB-4128-B4D8-28B8DD3F654C}"/>
    <cellStyle name="Percent 16 7 5 6" xfId="24309" xr:uid="{19E11207-F9F4-4B44-8701-E4DFCE4B408B}"/>
    <cellStyle name="Percent 16 7 6" xfId="7907" xr:uid="{00000000-0005-0000-0000-0000F71E0000}"/>
    <cellStyle name="Percent 16 7 6 2" xfId="24315" xr:uid="{9426A36C-6B54-4725-A51E-6949E8A1C34E}"/>
    <cellStyle name="Percent 16 7 6 3" xfId="24316" xr:uid="{DA6EC439-0A24-4F30-8194-AA9A87A57F92}"/>
    <cellStyle name="Percent 16 7 6 4" xfId="24317" xr:uid="{71BC4F51-9346-4FDB-A0B1-564E1AB04DD3}"/>
    <cellStyle name="Percent 16 7 6 5" xfId="24318" xr:uid="{6E9794D2-EE0A-4367-959E-8BFB11778721}"/>
    <cellStyle name="Percent 16 7 6 6" xfId="24314" xr:uid="{EEC0A761-3FE7-4D4D-8981-2102B10835BB}"/>
    <cellStyle name="Percent 16 7 7" xfId="7908" xr:uid="{00000000-0005-0000-0000-0000F81E0000}"/>
    <cellStyle name="Percent 16 7 7 2" xfId="24320" xr:uid="{C7380135-4B0A-4A91-8868-A91F1F8534C0}"/>
    <cellStyle name="Percent 16 7 7 3" xfId="24321" xr:uid="{9D51D726-FE80-430B-9D09-A2FF672C0613}"/>
    <cellStyle name="Percent 16 7 7 4" xfId="24322" xr:uid="{32E512EF-CD07-4778-83CA-24A41ABF7744}"/>
    <cellStyle name="Percent 16 7 7 5" xfId="24323" xr:uid="{4C692B31-A70E-468C-BB84-A28FE8432EF1}"/>
    <cellStyle name="Percent 16 7 7 6" xfId="24319" xr:uid="{74DC2816-4325-4941-931E-7FB07589A21E}"/>
    <cellStyle name="Percent 16 7 8" xfId="7909" xr:uid="{00000000-0005-0000-0000-0000F91E0000}"/>
    <cellStyle name="Percent 16 7 8 2" xfId="24325" xr:uid="{1E5C6F6B-7442-46DE-A407-B250642FF3B3}"/>
    <cellStyle name="Percent 16 7 8 3" xfId="24326" xr:uid="{4E3D53F4-63B6-48F4-8084-36513335E448}"/>
    <cellStyle name="Percent 16 7 8 4" xfId="24327" xr:uid="{B5E79542-80F3-4A9D-9B32-F0577220FF68}"/>
    <cellStyle name="Percent 16 7 8 5" xfId="24328" xr:uid="{C3CEB420-E8D3-4654-B39E-A1647E729E72}"/>
    <cellStyle name="Percent 16 7 8 6" xfId="24324" xr:uid="{DA636A0E-4F23-4A98-A33A-B8EB4AD703DD}"/>
    <cellStyle name="Percent 16 7 9" xfId="7910" xr:uid="{00000000-0005-0000-0000-0000FA1E0000}"/>
    <cellStyle name="Percent 16 7 9 2" xfId="24330" xr:uid="{21359B79-2E3F-465C-9AD5-2634D08484F0}"/>
    <cellStyle name="Percent 16 7 9 3" xfId="24331" xr:uid="{E99A10A3-A549-41D2-9004-F7122E2C8D48}"/>
    <cellStyle name="Percent 16 7 9 4" xfId="24332" xr:uid="{88410C01-7E11-439C-BCE5-5A4EED0FF137}"/>
    <cellStyle name="Percent 16 7 9 5" xfId="24333" xr:uid="{6BB37ABD-837F-4917-852D-F1AAC5B9FD85}"/>
    <cellStyle name="Percent 16 7 9 6" xfId="24329" xr:uid="{0ECB0BD3-5D95-476E-B7BE-A3724D6737B5}"/>
    <cellStyle name="Percent 16 8" xfId="7911" xr:uid="{00000000-0005-0000-0000-0000FB1E0000}"/>
    <cellStyle name="Percent 16 8 10" xfId="7912" xr:uid="{00000000-0005-0000-0000-0000FC1E0000}"/>
    <cellStyle name="Percent 16 8 10 2" xfId="24336" xr:uid="{6A476D4C-399B-4501-BCD4-ED0AD6A00D12}"/>
    <cellStyle name="Percent 16 8 10 3" xfId="24337" xr:uid="{509C9AB1-33E0-41E7-8264-8D1ECBBC61A7}"/>
    <cellStyle name="Percent 16 8 10 4" xfId="24338" xr:uid="{423D05D7-A270-4D11-BA46-1984195A19A2}"/>
    <cellStyle name="Percent 16 8 10 5" xfId="24339" xr:uid="{A84F12F4-FFED-4736-81C1-F486844AE87E}"/>
    <cellStyle name="Percent 16 8 10 6" xfId="24335" xr:uid="{74085FD5-50DD-4230-B17B-6D71B4A67B9A}"/>
    <cellStyle name="Percent 16 8 11" xfId="7913" xr:uid="{00000000-0005-0000-0000-0000FD1E0000}"/>
    <cellStyle name="Percent 16 8 11 2" xfId="24341" xr:uid="{6A3C2CBE-0CBB-48F1-A522-F32A8634076D}"/>
    <cellStyle name="Percent 16 8 11 3" xfId="24342" xr:uid="{9B0FEA51-E44A-4879-93BB-CEC7A5E29F09}"/>
    <cellStyle name="Percent 16 8 11 4" xfId="24343" xr:uid="{743D3601-D264-4A32-AD69-D37C4525A7CE}"/>
    <cellStyle name="Percent 16 8 11 5" xfId="24344" xr:uid="{E89687C7-6D11-4014-9EB4-9FE5AC09B331}"/>
    <cellStyle name="Percent 16 8 11 6" xfId="24340" xr:uid="{C250988E-24A5-481C-A329-E3215440F96A}"/>
    <cellStyle name="Percent 16 8 12" xfId="7914" xr:uid="{00000000-0005-0000-0000-0000FE1E0000}"/>
    <cellStyle name="Percent 16 8 12 2" xfId="24346" xr:uid="{53DF9A04-D647-4643-BD30-30FE975992D5}"/>
    <cellStyle name="Percent 16 8 12 3" xfId="24347" xr:uid="{A55A9F7C-A914-4520-B0FF-447EA7CB6A96}"/>
    <cellStyle name="Percent 16 8 12 4" xfId="24348" xr:uid="{41BAEE82-B66B-4154-81CB-F574C5A8CD71}"/>
    <cellStyle name="Percent 16 8 12 5" xfId="24349" xr:uid="{D1CEEA0D-BEF1-453E-9B4F-EBFEB296BBBD}"/>
    <cellStyle name="Percent 16 8 12 6" xfId="24345" xr:uid="{4834AF11-6D9A-4A68-99E0-03542BD3D704}"/>
    <cellStyle name="Percent 16 8 13" xfId="7915" xr:uid="{00000000-0005-0000-0000-0000FF1E0000}"/>
    <cellStyle name="Percent 16 8 13 2" xfId="24351" xr:uid="{255A7041-AB5A-4AB8-B12A-3F4CD977B64E}"/>
    <cellStyle name="Percent 16 8 13 3" xfId="24352" xr:uid="{D93C48D4-0274-4C35-94EA-A5CAC0C37692}"/>
    <cellStyle name="Percent 16 8 13 4" xfId="24353" xr:uid="{9C087527-9869-416B-9507-C4AE605ED087}"/>
    <cellStyle name="Percent 16 8 13 5" xfId="24354" xr:uid="{9D39B59A-67EC-4B96-AD32-F6E16F3CAB78}"/>
    <cellStyle name="Percent 16 8 13 6" xfId="24350" xr:uid="{37DFE60D-75E0-40F9-B1D2-D9B0AB2DB75A}"/>
    <cellStyle name="Percent 16 8 14" xfId="7916" xr:uid="{00000000-0005-0000-0000-0000001F0000}"/>
    <cellStyle name="Percent 16 8 14 2" xfId="24356" xr:uid="{4619DEA8-113A-4686-8DEB-0A5530BBF631}"/>
    <cellStyle name="Percent 16 8 14 3" xfId="24357" xr:uid="{5835A480-7F58-4653-948F-327345E23DA9}"/>
    <cellStyle name="Percent 16 8 14 4" xfId="24358" xr:uid="{D5F12340-543F-4D46-B3FF-9893815E0F11}"/>
    <cellStyle name="Percent 16 8 14 5" xfId="24359" xr:uid="{76563586-C057-43F2-A0D7-486583CFA504}"/>
    <cellStyle name="Percent 16 8 14 6" xfId="24355" xr:uid="{95A3C0BA-8EC1-4DE5-9AF7-38EB6E3007C2}"/>
    <cellStyle name="Percent 16 8 15" xfId="7917" xr:uid="{00000000-0005-0000-0000-0000011F0000}"/>
    <cellStyle name="Percent 16 8 15 2" xfId="24361" xr:uid="{23060FDF-8E2B-4278-8518-CFB6A2B8BA58}"/>
    <cellStyle name="Percent 16 8 15 3" xfId="24362" xr:uid="{5505467A-46CD-47CE-9B29-D0A3137D6F80}"/>
    <cellStyle name="Percent 16 8 15 4" xfId="24363" xr:uid="{5BBC884B-CF1E-4A30-A26B-22173ABEBE46}"/>
    <cellStyle name="Percent 16 8 15 5" xfId="24364" xr:uid="{64DFD36C-6947-407E-ACB8-191169D84267}"/>
    <cellStyle name="Percent 16 8 15 6" xfId="24360" xr:uid="{545C7F07-717E-4935-812E-E54501838B23}"/>
    <cellStyle name="Percent 16 8 16" xfId="7918" xr:uid="{00000000-0005-0000-0000-0000021F0000}"/>
    <cellStyle name="Percent 16 8 16 2" xfId="24366" xr:uid="{1198559F-7D5C-4CDC-A4CB-22DE22CB319C}"/>
    <cellStyle name="Percent 16 8 16 3" xfId="24367" xr:uid="{1B4FDFA2-0D2A-4BC6-B29D-EB6259099C21}"/>
    <cellStyle name="Percent 16 8 16 4" xfId="24368" xr:uid="{17AB5819-864D-43F6-8DFD-CA37E7871ED6}"/>
    <cellStyle name="Percent 16 8 16 5" xfId="24369" xr:uid="{E48A87F1-7EF5-4F45-B246-2E82B6C6DCB5}"/>
    <cellStyle name="Percent 16 8 16 6" xfId="24365" xr:uid="{131C071B-52C3-43CB-A28E-CBEAEABABBB3}"/>
    <cellStyle name="Percent 16 8 17" xfId="7919" xr:uid="{00000000-0005-0000-0000-0000031F0000}"/>
    <cellStyle name="Percent 16 8 17 2" xfId="24371" xr:uid="{45BAD709-0E06-46E1-94EC-711F1A22E5F9}"/>
    <cellStyle name="Percent 16 8 17 3" xfId="24372" xr:uid="{89367F2F-D691-44AD-ACBC-60C2D96B6A72}"/>
    <cellStyle name="Percent 16 8 17 4" xfId="24373" xr:uid="{249FAC98-83FF-413A-8FCD-AA5605180ABB}"/>
    <cellStyle name="Percent 16 8 17 5" xfId="24374" xr:uid="{16CAA99A-9D42-482B-BB59-07C8C8954D26}"/>
    <cellStyle name="Percent 16 8 17 6" xfId="24370" xr:uid="{A58716BC-12B6-4942-A20A-D5FEEDF24330}"/>
    <cellStyle name="Percent 16 8 18" xfId="24375" xr:uid="{22602D07-1834-4C89-850C-F90F93524462}"/>
    <cellStyle name="Percent 16 8 19" xfId="24376" xr:uid="{43064FB1-16E9-4F6C-8592-24DABFA43D53}"/>
    <cellStyle name="Percent 16 8 2" xfId="7920" xr:uid="{00000000-0005-0000-0000-0000041F0000}"/>
    <cellStyle name="Percent 16 8 2 2" xfId="24378" xr:uid="{0B13628F-4C61-41D2-B17E-03D3176A93C2}"/>
    <cellStyle name="Percent 16 8 2 3" xfId="24379" xr:uid="{A59687CE-6242-4D45-8B54-3988F4BDB70E}"/>
    <cellStyle name="Percent 16 8 2 4" xfId="24380" xr:uid="{01A15E6A-5540-4FA3-B14E-5C1E19EC6BF9}"/>
    <cellStyle name="Percent 16 8 2 5" xfId="24381" xr:uid="{D0C313E3-D71F-47D0-A739-4734CD56A952}"/>
    <cellStyle name="Percent 16 8 2 6" xfId="24377" xr:uid="{FCE9D203-0865-4FE1-9A70-EF210AA03C52}"/>
    <cellStyle name="Percent 16 8 20" xfId="24382" xr:uid="{F7540B52-3684-4B3D-9187-9D48970AA704}"/>
    <cellStyle name="Percent 16 8 21" xfId="24383" xr:uid="{84D8F38D-8CA1-4F4D-940B-28C36D11BDD1}"/>
    <cellStyle name="Percent 16 8 22" xfId="24334" xr:uid="{1BFEA75C-4B1B-4D4E-9ED2-EA3AC2605DD2}"/>
    <cellStyle name="Percent 16 8 3" xfId="7921" xr:uid="{00000000-0005-0000-0000-0000051F0000}"/>
    <cellStyle name="Percent 16 8 3 2" xfId="24385" xr:uid="{96D6F4A0-1160-48C7-BF3F-BDF9C8F49BF5}"/>
    <cellStyle name="Percent 16 8 3 3" xfId="24386" xr:uid="{6CCDD5F4-59F5-4C5A-A533-A02D3EAE4816}"/>
    <cellStyle name="Percent 16 8 3 4" xfId="24387" xr:uid="{9769EDE3-8153-47E2-A598-02D0A32C2E6E}"/>
    <cellStyle name="Percent 16 8 3 5" xfId="24388" xr:uid="{52E53A9D-A176-496F-B176-27011185092A}"/>
    <cellStyle name="Percent 16 8 3 6" xfId="24384" xr:uid="{163F9D15-3837-4345-B8A6-D1EF5B92C043}"/>
    <cellStyle name="Percent 16 8 4" xfId="7922" xr:uid="{00000000-0005-0000-0000-0000061F0000}"/>
    <cellStyle name="Percent 16 8 4 2" xfId="24390" xr:uid="{19240443-0AC0-4BBC-AE18-E92AFA00156C}"/>
    <cellStyle name="Percent 16 8 4 3" xfId="24391" xr:uid="{48CD373C-B4DA-4D6E-B2C5-550A968D73D9}"/>
    <cellStyle name="Percent 16 8 4 4" xfId="24392" xr:uid="{83A8BE12-1A0D-44DD-9120-70B09157C095}"/>
    <cellStyle name="Percent 16 8 4 5" xfId="24393" xr:uid="{99F655EC-E073-4110-B620-B8A230F93B06}"/>
    <cellStyle name="Percent 16 8 4 6" xfId="24389" xr:uid="{06C72931-2EF2-4736-A871-3FC868F824A6}"/>
    <cellStyle name="Percent 16 8 5" xfId="7923" xr:uid="{00000000-0005-0000-0000-0000071F0000}"/>
    <cellStyle name="Percent 16 8 5 2" xfId="24395" xr:uid="{43F1DC89-9A7E-41C7-9A5B-D7567CF8532E}"/>
    <cellStyle name="Percent 16 8 5 3" xfId="24396" xr:uid="{619FF7C1-62E3-4DA9-8ACA-EFD97DD980CE}"/>
    <cellStyle name="Percent 16 8 5 4" xfId="24397" xr:uid="{E0D8BA74-ABBC-42EB-BC3D-EA54C90FBF00}"/>
    <cellStyle name="Percent 16 8 5 5" xfId="24398" xr:uid="{8CAC0877-6853-473C-A949-9CC576274B41}"/>
    <cellStyle name="Percent 16 8 5 6" xfId="24394" xr:uid="{F07533DA-6D11-463E-90C9-7289C6D4FB1C}"/>
    <cellStyle name="Percent 16 8 6" xfId="7924" xr:uid="{00000000-0005-0000-0000-0000081F0000}"/>
    <cellStyle name="Percent 16 8 6 2" xfId="24400" xr:uid="{A65B75AD-027E-40AC-B1AF-EE9F25FB7BC1}"/>
    <cellStyle name="Percent 16 8 6 3" xfId="24401" xr:uid="{4F4C202D-9220-4EB7-A56F-118B3626A46B}"/>
    <cellStyle name="Percent 16 8 6 4" xfId="24402" xr:uid="{B20188E5-6DF0-4676-8951-EFCCE2E7CDFA}"/>
    <cellStyle name="Percent 16 8 6 5" xfId="24403" xr:uid="{BAE3297C-B908-4FD4-B099-C4F7E5E8CDEB}"/>
    <cellStyle name="Percent 16 8 6 6" xfId="24399" xr:uid="{502391DA-BC61-4E74-9B78-7272C71773ED}"/>
    <cellStyle name="Percent 16 8 7" xfId="7925" xr:uid="{00000000-0005-0000-0000-0000091F0000}"/>
    <cellStyle name="Percent 16 8 7 2" xfId="24405" xr:uid="{75A82E5C-8863-4040-AB15-D111D7A1F8B7}"/>
    <cellStyle name="Percent 16 8 7 3" xfId="24406" xr:uid="{474C5034-883B-4FAD-A39D-27C2BAA80C45}"/>
    <cellStyle name="Percent 16 8 7 4" xfId="24407" xr:uid="{5B412791-C5E7-4982-9163-FEB72A5A4B53}"/>
    <cellStyle name="Percent 16 8 7 5" xfId="24408" xr:uid="{F27A49A1-F48F-4FBB-83C2-65F9FF9243A3}"/>
    <cellStyle name="Percent 16 8 7 6" xfId="24404" xr:uid="{BB14EE51-C105-451A-B00E-03AE81B386DE}"/>
    <cellStyle name="Percent 16 8 8" xfId="7926" xr:uid="{00000000-0005-0000-0000-00000A1F0000}"/>
    <cellStyle name="Percent 16 8 8 2" xfId="24410" xr:uid="{2E117008-5ACB-4CAD-B0BD-10029989A9CB}"/>
    <cellStyle name="Percent 16 8 8 3" xfId="24411" xr:uid="{0E6CBFED-EE49-4A55-9CC7-8EC562C98D6D}"/>
    <cellStyle name="Percent 16 8 8 4" xfId="24412" xr:uid="{49ECE2BC-B695-43AA-ADB8-8DDCF3EE2BB7}"/>
    <cellStyle name="Percent 16 8 8 5" xfId="24413" xr:uid="{0C3413D5-0598-48E3-8D66-3CEF8EBF33C0}"/>
    <cellStyle name="Percent 16 8 8 6" xfId="24409" xr:uid="{D13D1EBE-E529-49BF-9911-06D81C8EB08E}"/>
    <cellStyle name="Percent 16 8 9" xfId="7927" xr:uid="{00000000-0005-0000-0000-00000B1F0000}"/>
    <cellStyle name="Percent 16 8 9 2" xfId="24415" xr:uid="{FEEEE26F-749D-455C-88D2-4DA94E9074FC}"/>
    <cellStyle name="Percent 16 8 9 3" xfId="24416" xr:uid="{F8D3A4E4-1121-4970-A287-AA40FF60A070}"/>
    <cellStyle name="Percent 16 8 9 4" xfId="24417" xr:uid="{4BB7ABA1-86AB-4A18-B269-EC96FF1938B0}"/>
    <cellStyle name="Percent 16 8 9 5" xfId="24418" xr:uid="{D49AB3E6-EE5C-4EA6-92E1-824E08D1F581}"/>
    <cellStyle name="Percent 16 8 9 6" xfId="24414" xr:uid="{8C029913-0D21-458B-AA9A-FFD598E1E5DC}"/>
    <cellStyle name="Percent 16 9" xfId="7928" xr:uid="{00000000-0005-0000-0000-00000C1F0000}"/>
    <cellStyle name="Percent 16 9 10" xfId="7929" xr:uid="{00000000-0005-0000-0000-00000D1F0000}"/>
    <cellStyle name="Percent 16 9 10 2" xfId="24421" xr:uid="{6F29A33E-8BCF-43E5-8016-820BF420F4CB}"/>
    <cellStyle name="Percent 16 9 10 3" xfId="24422" xr:uid="{20E3E4F7-6392-4C68-80E5-1D5414B14431}"/>
    <cellStyle name="Percent 16 9 10 4" xfId="24423" xr:uid="{F3AE0392-F47A-42FE-ADB3-772E238A15D6}"/>
    <cellStyle name="Percent 16 9 10 5" xfId="24424" xr:uid="{31E7D648-3B98-4051-A338-81C35C274422}"/>
    <cellStyle name="Percent 16 9 10 6" xfId="24420" xr:uid="{1845109F-BFAA-4E21-963F-1C797DEC281F}"/>
    <cellStyle name="Percent 16 9 11" xfId="7930" xr:uid="{00000000-0005-0000-0000-00000E1F0000}"/>
    <cellStyle name="Percent 16 9 11 2" xfId="24426" xr:uid="{942DAFAD-FD04-4B14-A437-71D971A1E6BD}"/>
    <cellStyle name="Percent 16 9 11 3" xfId="24427" xr:uid="{0D17A79A-9343-4EE2-9D59-D0D6F6AB7DD9}"/>
    <cellStyle name="Percent 16 9 11 4" xfId="24428" xr:uid="{28F24392-5188-49ED-A397-31BB1194E707}"/>
    <cellStyle name="Percent 16 9 11 5" xfId="24429" xr:uid="{2A8C38C6-B2D5-4ADE-B5AA-B1444909801B}"/>
    <cellStyle name="Percent 16 9 11 6" xfId="24425" xr:uid="{EB45DDAA-6E1F-4C1E-843E-73BCA74B08B5}"/>
    <cellStyle name="Percent 16 9 12" xfId="7931" xr:uid="{00000000-0005-0000-0000-00000F1F0000}"/>
    <cellStyle name="Percent 16 9 12 2" xfId="24431" xr:uid="{6CACF5DE-FD45-4C0F-9A68-00DF5E90C5F7}"/>
    <cellStyle name="Percent 16 9 12 3" xfId="24432" xr:uid="{BA666634-256B-4AB4-B173-67FDDD76848E}"/>
    <cellStyle name="Percent 16 9 12 4" xfId="24433" xr:uid="{153B94EC-3847-436E-93D7-B327A3799824}"/>
    <cellStyle name="Percent 16 9 12 5" xfId="24434" xr:uid="{14147776-A164-46DA-BB7F-0BC6174A352E}"/>
    <cellStyle name="Percent 16 9 12 6" xfId="24430" xr:uid="{792DE30C-D49D-4442-BDD2-B487CDB87774}"/>
    <cellStyle name="Percent 16 9 13" xfId="7932" xr:uid="{00000000-0005-0000-0000-0000101F0000}"/>
    <cellStyle name="Percent 16 9 13 2" xfId="24436" xr:uid="{B26F72CC-4A25-4F5C-A467-BDCA0F89F082}"/>
    <cellStyle name="Percent 16 9 13 3" xfId="24437" xr:uid="{CE90C8C0-D621-4D1D-9016-3312DB7E6435}"/>
    <cellStyle name="Percent 16 9 13 4" xfId="24438" xr:uid="{D03F240E-BF42-408B-8ABB-6667D82C5A88}"/>
    <cellStyle name="Percent 16 9 13 5" xfId="24439" xr:uid="{5776B569-FE14-4997-8BC0-6F9C75BD5409}"/>
    <cellStyle name="Percent 16 9 13 6" xfId="24435" xr:uid="{F04D6E8F-9069-4F59-A2EB-C83A5F5DBA34}"/>
    <cellStyle name="Percent 16 9 14" xfId="7933" xr:uid="{00000000-0005-0000-0000-0000111F0000}"/>
    <cellStyle name="Percent 16 9 14 2" xfId="24441" xr:uid="{1279152D-E3BC-4270-8FFA-29ED5EC80C10}"/>
    <cellStyle name="Percent 16 9 14 3" xfId="24442" xr:uid="{5B478041-66C1-4CD0-AECF-3476227A661D}"/>
    <cellStyle name="Percent 16 9 14 4" xfId="24443" xr:uid="{DC0FCA1E-410E-455F-AFCF-ABC0E6A551C5}"/>
    <cellStyle name="Percent 16 9 14 5" xfId="24444" xr:uid="{834B582F-8859-4DF8-B311-AA92767E60DF}"/>
    <cellStyle name="Percent 16 9 14 6" xfId="24440" xr:uid="{7C515B9F-40C7-44AD-9FC3-634E6186DE18}"/>
    <cellStyle name="Percent 16 9 15" xfId="7934" xr:uid="{00000000-0005-0000-0000-0000121F0000}"/>
    <cellStyle name="Percent 16 9 15 2" xfId="24446" xr:uid="{4E1C9272-BB33-4C3F-A1B8-E75D06B38322}"/>
    <cellStyle name="Percent 16 9 15 3" xfId="24447" xr:uid="{97FDC9CB-88F4-40F6-87E2-FC71140F87F8}"/>
    <cellStyle name="Percent 16 9 15 4" xfId="24448" xr:uid="{3AB55BBC-440A-4E1A-869B-B2D49C964FAF}"/>
    <cellStyle name="Percent 16 9 15 5" xfId="24449" xr:uid="{E309996B-CD42-435D-A1B2-A89BD457CE19}"/>
    <cellStyle name="Percent 16 9 15 6" xfId="24445" xr:uid="{160AEBED-8C54-48F2-AE55-D63C6104EE4D}"/>
    <cellStyle name="Percent 16 9 16" xfId="7935" xr:uid="{00000000-0005-0000-0000-0000131F0000}"/>
    <cellStyle name="Percent 16 9 16 2" xfId="24451" xr:uid="{B584AD8D-375A-4704-B277-E9B3D4A1CC04}"/>
    <cellStyle name="Percent 16 9 16 3" xfId="24452" xr:uid="{3D2DCE19-2C10-4921-A279-39C85A3F612B}"/>
    <cellStyle name="Percent 16 9 16 4" xfId="24453" xr:uid="{AD3E101C-AE4C-40DE-A4AC-EBD77A34C9AC}"/>
    <cellStyle name="Percent 16 9 16 5" xfId="24454" xr:uid="{E6AAE00A-C21C-4273-BD56-7BE6FD87223E}"/>
    <cellStyle name="Percent 16 9 16 6" xfId="24450" xr:uid="{456EC75F-F30B-4501-9DEA-B9D5F54DDF21}"/>
    <cellStyle name="Percent 16 9 17" xfId="7936" xr:uid="{00000000-0005-0000-0000-0000141F0000}"/>
    <cellStyle name="Percent 16 9 17 2" xfId="24456" xr:uid="{F9FD96E2-4807-4BBE-9FEE-E8C003655860}"/>
    <cellStyle name="Percent 16 9 17 3" xfId="24457" xr:uid="{CDAD4A9B-9F33-4BDC-B644-7DF020BE1A4A}"/>
    <cellStyle name="Percent 16 9 17 4" xfId="24458" xr:uid="{F6E91BEB-61B5-44D0-91C5-B59A0D11BCC1}"/>
    <cellStyle name="Percent 16 9 17 5" xfId="24459" xr:uid="{F899260F-FC86-4A2D-9846-189C4CA5A105}"/>
    <cellStyle name="Percent 16 9 17 6" xfId="24455" xr:uid="{3D04035C-0D66-47ED-A466-73D8C88B043A}"/>
    <cellStyle name="Percent 16 9 18" xfId="24460" xr:uid="{B601678A-1702-4C36-A699-7C1C987B54A7}"/>
    <cellStyle name="Percent 16 9 19" xfId="24461" xr:uid="{00C2F934-84AE-4E39-9A34-145AB3507AE8}"/>
    <cellStyle name="Percent 16 9 2" xfId="7937" xr:uid="{00000000-0005-0000-0000-0000151F0000}"/>
    <cellStyle name="Percent 16 9 2 2" xfId="24463" xr:uid="{50CDD66A-BB48-4A21-8220-913DDBAF7AAC}"/>
    <cellStyle name="Percent 16 9 2 3" xfId="24464" xr:uid="{C6561709-D087-4EEC-AC7C-619E2FB4F6FA}"/>
    <cellStyle name="Percent 16 9 2 4" xfId="24465" xr:uid="{8C94331D-2916-47A8-954F-3DE71F0A5D7D}"/>
    <cellStyle name="Percent 16 9 2 5" xfId="24466" xr:uid="{4A007617-29D3-43D1-9FCA-6C200926284F}"/>
    <cellStyle name="Percent 16 9 2 6" xfId="24462" xr:uid="{41994274-664F-43BF-9627-4CB77921EDEC}"/>
    <cellStyle name="Percent 16 9 20" xfId="24467" xr:uid="{A2CDDF58-787A-4A17-A11E-5A94AE6AD5C7}"/>
    <cellStyle name="Percent 16 9 21" xfId="24468" xr:uid="{D00DF633-84A9-4418-8ECB-E3B94BAFDBF1}"/>
    <cellStyle name="Percent 16 9 22" xfId="24419" xr:uid="{0CA76DE3-2786-4879-8996-26C79B7769D6}"/>
    <cellStyle name="Percent 16 9 3" xfId="7938" xr:uid="{00000000-0005-0000-0000-0000161F0000}"/>
    <cellStyle name="Percent 16 9 3 2" xfId="24470" xr:uid="{8202CAD4-303C-43FF-8253-D35C4CF4F32E}"/>
    <cellStyle name="Percent 16 9 3 3" xfId="24471" xr:uid="{C95D6512-5136-4E91-9CCE-72CDBFA4ED27}"/>
    <cellStyle name="Percent 16 9 3 4" xfId="24472" xr:uid="{97B22F33-5C1B-45BA-8288-B6F3043C68DF}"/>
    <cellStyle name="Percent 16 9 3 5" xfId="24473" xr:uid="{2614E465-8624-4AD5-99E4-45F0D90683B3}"/>
    <cellStyle name="Percent 16 9 3 6" xfId="24469" xr:uid="{AB58A2C5-6833-4D28-8ACA-9EA559B96675}"/>
    <cellStyle name="Percent 16 9 4" xfId="7939" xr:uid="{00000000-0005-0000-0000-0000171F0000}"/>
    <cellStyle name="Percent 16 9 4 2" xfId="24475" xr:uid="{F723749D-4422-45E5-A8BD-F847D4F0959F}"/>
    <cellStyle name="Percent 16 9 4 3" xfId="24476" xr:uid="{2E901F23-708C-406F-A39F-C1BDE6F5B9EF}"/>
    <cellStyle name="Percent 16 9 4 4" xfId="24477" xr:uid="{AE5D957B-E46F-4F94-8604-674B04C397D1}"/>
    <cellStyle name="Percent 16 9 4 5" xfId="24478" xr:uid="{5DB08177-92A7-47CF-BA12-F9FDDA763E05}"/>
    <cellStyle name="Percent 16 9 4 6" xfId="24474" xr:uid="{ED72D403-4FA5-4B45-93D3-2C17CB28BC40}"/>
    <cellStyle name="Percent 16 9 5" xfId="7940" xr:uid="{00000000-0005-0000-0000-0000181F0000}"/>
    <cellStyle name="Percent 16 9 5 2" xfId="24480" xr:uid="{4431DCD4-1F25-4E8F-8870-32DA07461EE4}"/>
    <cellStyle name="Percent 16 9 5 3" xfId="24481" xr:uid="{C303D8D3-55A0-4533-88DA-780BD3329F1E}"/>
    <cellStyle name="Percent 16 9 5 4" xfId="24482" xr:uid="{0F10F73B-8062-47A6-A20E-D9FC1B48C432}"/>
    <cellStyle name="Percent 16 9 5 5" xfId="24483" xr:uid="{15C931C8-3027-4CA1-B16B-33B76307E296}"/>
    <cellStyle name="Percent 16 9 5 6" xfId="24479" xr:uid="{CB98C722-6AC8-4891-9345-CD0C759EF13D}"/>
    <cellStyle name="Percent 16 9 6" xfId="7941" xr:uid="{00000000-0005-0000-0000-0000191F0000}"/>
    <cellStyle name="Percent 16 9 6 2" xfId="24485" xr:uid="{0B0DBD68-F0D1-4988-BAAB-FFECB376C0D8}"/>
    <cellStyle name="Percent 16 9 6 3" xfId="24486" xr:uid="{D90E7780-8CDC-4DB6-94FD-154EE1CBD35F}"/>
    <cellStyle name="Percent 16 9 6 4" xfId="24487" xr:uid="{99A49A7F-C16A-4E9B-9F6E-255DEE3E97B7}"/>
    <cellStyle name="Percent 16 9 6 5" xfId="24488" xr:uid="{E1F959C3-1028-4B82-A51D-FE8169279D38}"/>
    <cellStyle name="Percent 16 9 6 6" xfId="24484" xr:uid="{84134708-7199-4218-AD7B-C7B7C3EE8233}"/>
    <cellStyle name="Percent 16 9 7" xfId="7942" xr:uid="{00000000-0005-0000-0000-00001A1F0000}"/>
    <cellStyle name="Percent 16 9 7 2" xfId="24490" xr:uid="{4595DAB3-3BD6-4BE2-BAE4-7528EF7282EE}"/>
    <cellStyle name="Percent 16 9 7 3" xfId="24491" xr:uid="{8B85BFCD-30CE-418D-8C50-78919E2FAC44}"/>
    <cellStyle name="Percent 16 9 7 4" xfId="24492" xr:uid="{E29FAD2F-1C2D-48E5-A9C9-638A36170BF6}"/>
    <cellStyle name="Percent 16 9 7 5" xfId="24493" xr:uid="{2C8A330B-E508-495A-9D21-911E8519F579}"/>
    <cellStyle name="Percent 16 9 7 6" xfId="24489" xr:uid="{19503FBB-FC1F-4A10-99CB-5A6D451145D8}"/>
    <cellStyle name="Percent 16 9 8" xfId="7943" xr:uid="{00000000-0005-0000-0000-00001B1F0000}"/>
    <cellStyle name="Percent 16 9 8 2" xfId="24495" xr:uid="{E7A4E47F-2C0E-4467-8EF5-FD856A2DB40B}"/>
    <cellStyle name="Percent 16 9 8 3" xfId="24496" xr:uid="{6DD93DFD-6095-4C2B-BF96-E63F48774B51}"/>
    <cellStyle name="Percent 16 9 8 4" xfId="24497" xr:uid="{52212706-AEC0-46E7-9FC7-5FA5224FB5A6}"/>
    <cellStyle name="Percent 16 9 8 5" xfId="24498" xr:uid="{53B929F9-DF10-4575-8688-8DF8F1FC4B60}"/>
    <cellStyle name="Percent 16 9 8 6" xfId="24494" xr:uid="{A57F74C4-F04F-499C-86CA-4F4E298BAB30}"/>
    <cellStyle name="Percent 16 9 9" xfId="7944" xr:uid="{00000000-0005-0000-0000-00001C1F0000}"/>
    <cellStyle name="Percent 16 9 9 2" xfId="24500" xr:uid="{BF468A66-E7F0-48D4-A5E2-21E5BEDBC462}"/>
    <cellStyle name="Percent 16 9 9 3" xfId="24501" xr:uid="{10060E9A-850B-4AA0-BB9E-3798E6F370EE}"/>
    <cellStyle name="Percent 16 9 9 4" xfId="24502" xr:uid="{D04007D8-6414-40E5-87C2-CD7423F028FC}"/>
    <cellStyle name="Percent 16 9 9 5" xfId="24503" xr:uid="{78D90C8E-5622-4D06-A770-3BF98C928A6B}"/>
    <cellStyle name="Percent 16 9 9 6" xfId="24499" xr:uid="{86471F7C-4FC2-45BE-9550-024B7AF77C1D}"/>
    <cellStyle name="Percent 17" xfId="7945" xr:uid="{00000000-0005-0000-0000-00001D1F0000}"/>
    <cellStyle name="Percent 17 10" xfId="14111" xr:uid="{00000000-0005-0000-0000-000000100000}"/>
    <cellStyle name="Percent 17 10 2" xfId="24506" xr:uid="{3E79ABCE-D3B7-4E83-BB62-B5286127B16D}"/>
    <cellStyle name="Percent 17 10 3" xfId="24507" xr:uid="{EAC9E2C6-C4B6-457F-A015-2B0954C2FFF4}"/>
    <cellStyle name="Percent 17 10 4" xfId="24505" xr:uid="{6DDEFA01-7C4A-4705-900B-39AD6E68029A}"/>
    <cellStyle name="Percent 17 11" xfId="24508" xr:uid="{A315B116-5622-43AF-91F5-BA0BF6B7E4CA}"/>
    <cellStyle name="Percent 17 12" xfId="24509" xr:uid="{BA981ED2-1486-44B0-B1A7-8F82D6079B32}"/>
    <cellStyle name="Percent 17 13" xfId="24510" xr:uid="{DA84AE5B-F846-475A-8E93-7E55AFC15A93}"/>
    <cellStyle name="Percent 17 14" xfId="24504" xr:uid="{BD8640A8-2374-4FA9-B8FC-D2E8A44F8117}"/>
    <cellStyle name="Percent 17 2" xfId="14112" xr:uid="{00000000-0005-0000-0000-000001100000}"/>
    <cellStyle name="Percent 17 2 2" xfId="14113" xr:uid="{00000000-0005-0000-0000-000002100000}"/>
    <cellStyle name="Percent 17 2 2 2" xfId="24512" xr:uid="{6C1C045C-4835-4870-A19C-77BFB181FB70}"/>
    <cellStyle name="Percent 17 2 3" xfId="24513" xr:uid="{CFA85487-2795-4F7E-9BBC-E7AB5632DFD2}"/>
    <cellStyle name="Percent 17 2 4" xfId="24514" xr:uid="{A666CD3F-3234-4DA0-91E8-E2575481262C}"/>
    <cellStyle name="Percent 17 2 5" xfId="24515" xr:uid="{D287010C-5A52-4627-B931-7AFE62FF4D5C}"/>
    <cellStyle name="Percent 17 2 6" xfId="24516" xr:uid="{8F85A8C5-9283-4BE1-9B65-C886C554CD6F}"/>
    <cellStyle name="Percent 17 2 7" xfId="24511" xr:uid="{05E62C99-A94C-4170-A011-2C4A821A8524}"/>
    <cellStyle name="Percent 17 3" xfId="14114" xr:uid="{00000000-0005-0000-0000-000003100000}"/>
    <cellStyle name="Percent 17 3 2" xfId="24518" xr:uid="{6FEA8E16-4336-4B0D-A834-7DE8BB26EC87}"/>
    <cellStyle name="Percent 17 3 3" xfId="24519" xr:uid="{E571F22E-CD3F-4BA1-913B-D55B0C1D8933}"/>
    <cellStyle name="Percent 17 3 4" xfId="24520" xr:uid="{679098A6-D570-4845-BA51-72F25D70A132}"/>
    <cellStyle name="Percent 17 3 5" xfId="24521" xr:uid="{26B21A8A-F878-4D1B-9E59-DE6CB01401A9}"/>
    <cellStyle name="Percent 17 3 6" xfId="24517" xr:uid="{9D4498ED-D7AB-4661-AAF1-7D6836679848}"/>
    <cellStyle name="Percent 17 4" xfId="14115" xr:uid="{00000000-0005-0000-0000-000004100000}"/>
    <cellStyle name="Percent 17 4 2" xfId="24523" xr:uid="{82955432-2927-4F2E-866C-57A4D803E6C2}"/>
    <cellStyle name="Percent 17 4 3" xfId="24524" xr:uid="{E54FA00A-1B4E-4EB2-AAC3-6BB38123AACF}"/>
    <cellStyle name="Percent 17 4 4" xfId="24525" xr:uid="{11B28A08-8256-4E80-8A68-F6CBE5CEBFB7}"/>
    <cellStyle name="Percent 17 4 5" xfId="24526" xr:uid="{79E11EA4-929C-49E3-8E35-B163387CC999}"/>
    <cellStyle name="Percent 17 4 6" xfId="24522" xr:uid="{89FA45DB-8701-4ABA-BE3B-146BC19D2D93}"/>
    <cellStyle name="Percent 17 5" xfId="14116" xr:uid="{00000000-0005-0000-0000-000005100000}"/>
    <cellStyle name="Percent 17 5 2" xfId="24528" xr:uid="{A74DA426-DCC1-431B-8F79-573323B44D8F}"/>
    <cellStyle name="Percent 17 5 3" xfId="24529" xr:uid="{D3D918D8-2256-431B-B584-D6AB02B2826F}"/>
    <cellStyle name="Percent 17 5 4" xfId="24530" xr:uid="{E8092BAB-FD05-455C-9146-95664D71B46C}"/>
    <cellStyle name="Percent 17 5 5" xfId="24531" xr:uid="{4A1FE973-D3E6-4973-94AD-CBFD8432EF96}"/>
    <cellStyle name="Percent 17 5 6" xfId="24527" xr:uid="{75567699-CB66-4013-BC25-1C0620210D0D}"/>
    <cellStyle name="Percent 17 6" xfId="14117" xr:uid="{00000000-0005-0000-0000-000006100000}"/>
    <cellStyle name="Percent 17 6 2" xfId="24533" xr:uid="{DEE76F91-5BCA-4424-991E-6CC41A455A11}"/>
    <cellStyle name="Percent 17 6 3" xfId="24534" xr:uid="{9AC28682-E573-4797-AB64-20F2467C892B}"/>
    <cellStyle name="Percent 17 6 4" xfId="24535" xr:uid="{5905024F-37E9-41DD-BB8F-3014FCCE893A}"/>
    <cellStyle name="Percent 17 6 5" xfId="24536" xr:uid="{16B65431-A834-4AE2-BD20-3DD419FAD4DA}"/>
    <cellStyle name="Percent 17 6 6" xfId="24532" xr:uid="{F22BDF33-4762-4CE7-ACC8-6FDF65BD6483}"/>
    <cellStyle name="Percent 17 7" xfId="14118" xr:uid="{00000000-0005-0000-0000-000007100000}"/>
    <cellStyle name="Percent 17 7 2" xfId="14119" xr:uid="{00000000-0005-0000-0000-000008100000}"/>
    <cellStyle name="Percent 17 7 2 2" xfId="24539" xr:uid="{0FD51E88-EBD0-45E0-AA42-33E2DD26C413}"/>
    <cellStyle name="Percent 17 7 2 3" xfId="24540" xr:uid="{8E837D6F-0559-4F5A-AE58-5ADFB6CC8259}"/>
    <cellStyle name="Percent 17 7 2 4" xfId="24541" xr:uid="{02C063AB-E41C-4F18-ACF5-232EB38DA08E}"/>
    <cellStyle name="Percent 17 7 2 5" xfId="24542" xr:uid="{8A82E0CB-B8AA-4BCE-AB34-96BA1A3E2EC8}"/>
    <cellStyle name="Percent 17 7 2 6" xfId="24538" xr:uid="{46666807-788C-4886-ADD2-DE989B222F8D}"/>
    <cellStyle name="Percent 17 7 3" xfId="14120" xr:uid="{00000000-0005-0000-0000-000009100000}"/>
    <cellStyle name="Percent 17 7 3 2" xfId="24544" xr:uid="{3D9ED493-5C17-44C2-BCC3-7E2A8CE9B690}"/>
    <cellStyle name="Percent 17 7 3 3" xfId="24545" xr:uid="{759AB5BE-47E1-499C-9FE7-F51FA35179F8}"/>
    <cellStyle name="Percent 17 7 3 4" xfId="24546" xr:uid="{C8EBAAD6-0B45-4A5D-8488-CABA14C34088}"/>
    <cellStyle name="Percent 17 7 3 5" xfId="24547" xr:uid="{CB725A90-CA46-4141-84C4-FF365A45542E}"/>
    <cellStyle name="Percent 17 7 3 6" xfId="24543" xr:uid="{5C324CA0-3475-4D88-9149-43D0DF4680D3}"/>
    <cellStyle name="Percent 17 7 4" xfId="24548" xr:uid="{D5558E45-4308-48D9-9E02-0778F3AD676A}"/>
    <cellStyle name="Percent 17 7 5" xfId="24549" xr:uid="{91CE0D56-2222-471A-BE58-AB9290FBCFBF}"/>
    <cellStyle name="Percent 17 7 6" xfId="24550" xr:uid="{83E0EEC7-D5E8-47E6-BC3C-F6821041A7F7}"/>
    <cellStyle name="Percent 17 7 7" xfId="24551" xr:uid="{1D15EB9C-FBE8-4E2A-9596-FABC9C6B3885}"/>
    <cellStyle name="Percent 17 7 8" xfId="24537" xr:uid="{D90DEDA9-DD40-498C-B694-F5AA9B43FAB6}"/>
    <cellStyle name="Percent 17 8" xfId="14121" xr:uid="{00000000-0005-0000-0000-00000A100000}"/>
    <cellStyle name="Percent 17 8 2" xfId="14122" xr:uid="{00000000-0005-0000-0000-00000B100000}"/>
    <cellStyle name="Percent 17 8 2 2" xfId="24554" xr:uid="{E898AED4-64D3-4A58-BA9B-B262361986BE}"/>
    <cellStyle name="Percent 17 8 2 3" xfId="24555" xr:uid="{94D882CD-CF60-4601-B249-869A6C133666}"/>
    <cellStyle name="Percent 17 8 2 4" xfId="24556" xr:uid="{25DA8425-CBAF-4F2A-B505-28A3178BBEC3}"/>
    <cellStyle name="Percent 17 8 2 5" xfId="24557" xr:uid="{BD4DFB8E-E215-4609-9B5F-D180FFBDB56F}"/>
    <cellStyle name="Percent 17 8 2 6" xfId="24553" xr:uid="{6FB919C5-A341-4D87-AEC9-E27336098927}"/>
    <cellStyle name="Percent 17 8 3" xfId="24558" xr:uid="{CCF90C32-5903-4CDD-94E5-20A13595D4E9}"/>
    <cellStyle name="Percent 17 8 4" xfId="24559" xr:uid="{AA1E6036-612F-420A-B547-47C60AA1741B}"/>
    <cellStyle name="Percent 17 8 5" xfId="24560" xr:uid="{99389837-9DE8-4E2B-9FC2-BC6E6411A086}"/>
    <cellStyle name="Percent 17 8 6" xfId="24561" xr:uid="{C1BFD240-7DF2-4179-9CDC-96C42271BDCE}"/>
    <cellStyle name="Percent 17 8 7" xfId="24552" xr:uid="{BF10F5E2-5851-442E-9164-9100167FAAE4}"/>
    <cellStyle name="Percent 17 9" xfId="14123" xr:uid="{00000000-0005-0000-0000-00000C100000}"/>
    <cellStyle name="Percent 17 9 10" xfId="24562" xr:uid="{2E8804C9-BC2E-435D-89BE-38704B339F14}"/>
    <cellStyle name="Percent 17 9 2" xfId="24563" xr:uid="{A5D90998-620F-4DCB-B0BA-F757F2C6A487}"/>
    <cellStyle name="Percent 17 9 3" xfId="24564" xr:uid="{621174E6-D5A5-48C8-A85B-A71DA068C4FE}"/>
    <cellStyle name="Percent 17 9 4" xfId="24565" xr:uid="{60162814-6A86-49C2-9376-9BE5297E7885}"/>
    <cellStyle name="Percent 17 9 5" xfId="24566" xr:uid="{BB9F975D-AD9B-4666-9FD4-1B85D4EDDF42}"/>
    <cellStyle name="Percent 17 9 6" xfId="24567" xr:uid="{AAEE29C4-90C1-4ADA-B493-F1EFA0E50D19}"/>
    <cellStyle name="Percent 17 9 7" xfId="24568" xr:uid="{3F784FC7-6462-431C-8DE0-7E233017F0B1}"/>
    <cellStyle name="Percent 17 9 8" xfId="24569" xr:uid="{80FB31CF-7FF2-42D3-AC12-1ED57A8DA9CF}"/>
    <cellStyle name="Percent 17 9 9" xfId="24570" xr:uid="{300992C4-3A71-4B59-A595-FC70C001547B}"/>
    <cellStyle name="Percent 18" xfId="8770" xr:uid="{00000000-0005-0000-0000-00001E1F0000}"/>
    <cellStyle name="Percent 18 2" xfId="11706" xr:uid="{00000000-0005-0000-0000-0000EB2D0000}"/>
    <cellStyle name="Percent 18 2 2" xfId="24573" xr:uid="{C82F75E9-30B0-43EE-83E4-8CA72B0D4E16}"/>
    <cellStyle name="Percent 18 2 3" xfId="24574" xr:uid="{22C42DB0-21F6-4642-9D62-749429AAAB9D}"/>
    <cellStyle name="Percent 18 2 4" xfId="24572" xr:uid="{508676B0-09E9-49FB-BF8F-4A70A9F2C30F}"/>
    <cellStyle name="Percent 18 3" xfId="11705" xr:uid="{00000000-0005-0000-0000-0000EA2D0000}"/>
    <cellStyle name="Percent 18 3 2" xfId="24575" xr:uid="{B06480C4-5D86-4518-93D1-7AF8AD3D79E4}"/>
    <cellStyle name="Percent 18 4" xfId="24576" xr:uid="{1B759F5D-D055-46FF-8700-53CD7CBB3228}"/>
    <cellStyle name="Percent 18 5" xfId="24577" xr:uid="{46F01579-DC47-4226-8F5F-1C73BFB12BB7}"/>
    <cellStyle name="Percent 18 6" xfId="24578" xr:uid="{E7F7B1F5-BBA4-4D32-8BC8-44506F970EA3}"/>
    <cellStyle name="Percent 18 7" xfId="24579" xr:uid="{4C0B4D4E-3EEF-44E4-8EC0-E0E129F8B04E}"/>
    <cellStyle name="Percent 18 8" xfId="24571" xr:uid="{94EC09A8-F9FF-428A-AA2F-864B6AC706A1}"/>
    <cellStyle name="Percent 19" xfId="11707" xr:uid="{00000000-0005-0000-0000-0000EC2D0000}"/>
    <cellStyle name="Percent 19 2" xfId="24581" xr:uid="{75FC9110-A8BF-4F7B-9951-09381A109820}"/>
    <cellStyle name="Percent 19 2 2" xfId="24582" xr:uid="{130D5496-7029-484B-BF4B-F6C3977D6EE6}"/>
    <cellStyle name="Percent 19 2 3" xfId="24583" xr:uid="{47D90FB7-9D9C-4D53-9242-883D7208A3E5}"/>
    <cellStyle name="Percent 19 2 4" xfId="24584" xr:uid="{2E3FC16B-3B95-4440-8871-9E8425EAC262}"/>
    <cellStyle name="Percent 19 2 5" xfId="24585" xr:uid="{E66CB9BB-D0F1-43D2-A2A9-B395DA74C037}"/>
    <cellStyle name="Percent 19 3" xfId="24586" xr:uid="{6E597436-8F25-45B5-B239-FF5988F647B9}"/>
    <cellStyle name="Percent 19 4" xfId="24587" xr:uid="{99263148-CA91-4C77-A7E8-3BA326CC660A}"/>
    <cellStyle name="Percent 19 5" xfId="24588" xr:uid="{41E2DF8F-93D2-41CD-8525-F9819FDBAE40}"/>
    <cellStyle name="Percent 19 6" xfId="24589" xr:uid="{7796BAE3-C408-4F1D-BA78-A6D81079B062}"/>
    <cellStyle name="Percent 19 7" xfId="24580" xr:uid="{A6D38274-16CB-467F-BF6F-61D7AC4F64D4}"/>
    <cellStyle name="Percent 2" xfId="97" xr:uid="{00000000-0005-0000-0000-00001F1F0000}"/>
    <cellStyle name="Percent 2 10" xfId="7946" xr:uid="{00000000-0005-0000-0000-0000201F0000}"/>
    <cellStyle name="Percent 2 10 10" xfId="24591" xr:uid="{2D9343EF-2C45-4DEB-8843-D2795653CB8E}"/>
    <cellStyle name="Percent 2 10 11" xfId="24592" xr:uid="{B602DC94-9D3B-4ED9-9423-F3C91680A5B1}"/>
    <cellStyle name="Percent 2 10 12" xfId="24593" xr:uid="{B0FCF096-D55C-40DB-A16F-5B86ECFB9F26}"/>
    <cellStyle name="Percent 2 10 13" xfId="24590" xr:uid="{9F9BC370-9CB9-48ED-9FCF-B84C0D9DA977}"/>
    <cellStyle name="Percent 2 10 2" xfId="7947" xr:uid="{00000000-0005-0000-0000-0000211F0000}"/>
    <cellStyle name="Percent 2 10 2 2" xfId="24595" xr:uid="{FD91C4F8-893A-4B59-B978-DBBCE2F29EEA}"/>
    <cellStyle name="Percent 2 10 2 3" xfId="24596" xr:uid="{085B5776-3B5C-4BD3-B726-E8F9949D4395}"/>
    <cellStyle name="Percent 2 10 2 4" xfId="24597" xr:uid="{75FC7217-14FA-4315-BD94-5233105C029B}"/>
    <cellStyle name="Percent 2 10 2 5" xfId="24598" xr:uid="{A6B441D0-EBCF-4436-AF0D-99D6391A7EC4}"/>
    <cellStyle name="Percent 2 10 2 6" xfId="24594" xr:uid="{4F272BB6-5DE1-4E7B-986E-9DBD912705BB}"/>
    <cellStyle name="Percent 2 10 3" xfId="7948" xr:uid="{00000000-0005-0000-0000-0000221F0000}"/>
    <cellStyle name="Percent 2 10 3 2" xfId="24600" xr:uid="{E3F4C67B-172B-491A-9E54-5F3054F920D2}"/>
    <cellStyle name="Percent 2 10 3 3" xfId="24601" xr:uid="{F9904336-2AA2-4EE2-9BB5-CE93F8142197}"/>
    <cellStyle name="Percent 2 10 3 4" xfId="24602" xr:uid="{03CCAD1A-3CD7-411D-AE7D-5DC8928AC431}"/>
    <cellStyle name="Percent 2 10 3 5" xfId="24603" xr:uid="{CC99C1DD-7901-469A-850F-CCDC5C29196F}"/>
    <cellStyle name="Percent 2 10 3 6" xfId="24599" xr:uid="{55C624A8-4DE9-4B85-910A-FC458E29BF17}"/>
    <cellStyle name="Percent 2 10 4" xfId="7949" xr:uid="{00000000-0005-0000-0000-0000231F0000}"/>
    <cellStyle name="Percent 2 10 4 2" xfId="24605" xr:uid="{72888707-9DCF-452B-A726-94F5FD14BA4A}"/>
    <cellStyle name="Percent 2 10 4 3" xfId="24606" xr:uid="{450CFE75-DD45-4AD9-96BF-F3ECE6616AEE}"/>
    <cellStyle name="Percent 2 10 4 4" xfId="24607" xr:uid="{0AFA2957-EF68-4FE1-8071-8B3801BB956C}"/>
    <cellStyle name="Percent 2 10 4 5" xfId="24608" xr:uid="{FB9278FF-4AFB-4609-BBCB-7D3FA63F2732}"/>
    <cellStyle name="Percent 2 10 4 6" xfId="24604" xr:uid="{B0CB8CA5-A96E-4CA3-8D0A-56677532CD7F}"/>
    <cellStyle name="Percent 2 10 5" xfId="7950" xr:uid="{00000000-0005-0000-0000-0000241F0000}"/>
    <cellStyle name="Percent 2 10 5 2" xfId="24610" xr:uid="{86B8FAB2-6B41-40B0-A832-8CE2C7968804}"/>
    <cellStyle name="Percent 2 10 5 3" xfId="24611" xr:uid="{363D29DF-2307-417E-A520-6D614CFE641E}"/>
    <cellStyle name="Percent 2 10 5 4" xfId="24612" xr:uid="{3603CCA4-C104-4FD0-A01B-BA08BB586231}"/>
    <cellStyle name="Percent 2 10 5 5" xfId="24613" xr:uid="{B7449D93-0476-40F0-81F3-39CC5BBAFB27}"/>
    <cellStyle name="Percent 2 10 5 6" xfId="24609" xr:uid="{FA1A6731-4404-4278-AFA9-94EF4955130E}"/>
    <cellStyle name="Percent 2 10 6" xfId="7951" xr:uid="{00000000-0005-0000-0000-0000251F0000}"/>
    <cellStyle name="Percent 2 10 6 2" xfId="24615" xr:uid="{AAF572B3-2E71-4C48-8D90-A0FFBBA3E0F4}"/>
    <cellStyle name="Percent 2 10 6 3" xfId="24616" xr:uid="{5642ADC0-F0FC-4A3C-AD64-7E1234A45B4E}"/>
    <cellStyle name="Percent 2 10 6 4" xfId="24617" xr:uid="{AB9CD89A-9A91-4493-A6FC-1AF4FC8AA8BC}"/>
    <cellStyle name="Percent 2 10 6 5" xfId="24618" xr:uid="{DDFC8097-B4E2-4305-9573-68222D377BEE}"/>
    <cellStyle name="Percent 2 10 6 6" xfId="24614" xr:uid="{5434B621-0F15-4EBA-803C-4DE72C3F12E1}"/>
    <cellStyle name="Percent 2 10 7" xfId="7952" xr:uid="{00000000-0005-0000-0000-0000261F0000}"/>
    <cellStyle name="Percent 2 10 7 2" xfId="24620" xr:uid="{667DCEF4-F731-4CBB-BFD3-E6D40246BFF9}"/>
    <cellStyle name="Percent 2 10 7 3" xfId="24621" xr:uid="{A8221E24-3D0A-4519-9A3F-D736037B17F6}"/>
    <cellStyle name="Percent 2 10 7 4" xfId="24622" xr:uid="{5287B400-18E8-40F7-BD54-EA607F4058D4}"/>
    <cellStyle name="Percent 2 10 7 5" xfId="24623" xr:uid="{9D23673D-9A70-40B8-A3CB-8E827AF7C758}"/>
    <cellStyle name="Percent 2 10 7 6" xfId="24619" xr:uid="{E71DE633-4EDE-4BCA-B679-A91424A5062B}"/>
    <cellStyle name="Percent 2 10 8" xfId="7953" xr:uid="{00000000-0005-0000-0000-0000271F0000}"/>
    <cellStyle name="Percent 2 10 8 2" xfId="24625" xr:uid="{40F15806-C3F3-4685-9AF9-09B29C4170DA}"/>
    <cellStyle name="Percent 2 10 8 3" xfId="24626" xr:uid="{9ED8E250-2F6F-427C-ADBF-E39E7AC26884}"/>
    <cellStyle name="Percent 2 10 8 4" xfId="24627" xr:uid="{5AA373B4-57D9-4887-BEAE-C8218E87C1D7}"/>
    <cellStyle name="Percent 2 10 8 5" xfId="24628" xr:uid="{9600EDE7-51BD-4E4F-80C8-500DF47105D4}"/>
    <cellStyle name="Percent 2 10 8 6" xfId="24624" xr:uid="{C4D4B4DE-C21F-47FF-901A-B8C330B3CB7C}"/>
    <cellStyle name="Percent 2 10 9" xfId="24629" xr:uid="{BDC50809-664D-40F4-BB99-08988E6666EE}"/>
    <cellStyle name="Percent 2 11" xfId="7954" xr:uid="{00000000-0005-0000-0000-0000281F0000}"/>
    <cellStyle name="Percent 2 11 10" xfId="24631" xr:uid="{58D63589-FA81-43B0-8138-F61DFC5B2AC6}"/>
    <cellStyle name="Percent 2 11 11" xfId="24632" xr:uid="{0B1D7050-3413-48C8-951B-6990F1164E45}"/>
    <cellStyle name="Percent 2 11 12" xfId="24633" xr:uid="{334AE112-7D23-43D9-9CA3-B2592F43112F}"/>
    <cellStyle name="Percent 2 11 13" xfId="24630" xr:uid="{1D9AEEE1-6AD0-4D2E-A95B-6CE8AF450CDF}"/>
    <cellStyle name="Percent 2 11 2" xfId="7955" xr:uid="{00000000-0005-0000-0000-0000291F0000}"/>
    <cellStyle name="Percent 2 11 2 2" xfId="24635" xr:uid="{C27B601F-11D5-4F0F-A563-BA787B81F789}"/>
    <cellStyle name="Percent 2 11 2 3" xfId="24636" xr:uid="{16E481D7-5346-4A66-B584-A753AFEF64FC}"/>
    <cellStyle name="Percent 2 11 2 4" xfId="24637" xr:uid="{C22B720B-3A90-44BB-B9E7-FEDC7AEDDB15}"/>
    <cellStyle name="Percent 2 11 2 5" xfId="24638" xr:uid="{D35A1B49-2605-47C9-82E3-62FF8BDAF576}"/>
    <cellStyle name="Percent 2 11 2 6" xfId="24634" xr:uid="{DF03916E-48D4-4B2E-8BD2-8AEE2FA06D1C}"/>
    <cellStyle name="Percent 2 11 3" xfId="7956" xr:uid="{00000000-0005-0000-0000-00002A1F0000}"/>
    <cellStyle name="Percent 2 11 3 2" xfId="24640" xr:uid="{70BB7E90-78BB-4AFB-A892-E48DE7D4F0BC}"/>
    <cellStyle name="Percent 2 11 3 3" xfId="24641" xr:uid="{2874A25F-176D-4AE4-AF64-C68FC0980FD4}"/>
    <cellStyle name="Percent 2 11 3 4" xfId="24642" xr:uid="{7F335CCA-D272-4F6A-B4BD-0D273E89D0E0}"/>
    <cellStyle name="Percent 2 11 3 5" xfId="24643" xr:uid="{F17B4A3F-46E3-48DB-BC7D-200C0BC76301}"/>
    <cellStyle name="Percent 2 11 3 6" xfId="24639" xr:uid="{745CD1CA-F1FB-4C36-A738-F3E725486006}"/>
    <cellStyle name="Percent 2 11 4" xfId="7957" xr:uid="{00000000-0005-0000-0000-00002B1F0000}"/>
    <cellStyle name="Percent 2 11 4 2" xfId="24645" xr:uid="{EFC2E123-EE56-4C13-A9BE-20E6AFE798D3}"/>
    <cellStyle name="Percent 2 11 4 3" xfId="24646" xr:uid="{4F386C49-03AC-44DD-9567-5DCCE330FB2A}"/>
    <cellStyle name="Percent 2 11 4 4" xfId="24647" xr:uid="{B89BBD25-7F1F-47BD-9BB5-6E6972A57AE0}"/>
    <cellStyle name="Percent 2 11 4 5" xfId="24648" xr:uid="{DFC91EAD-8666-4D4F-A859-F0067C338C71}"/>
    <cellStyle name="Percent 2 11 4 6" xfId="24644" xr:uid="{A47933E5-C478-4A32-8005-1AFD9EAE9E01}"/>
    <cellStyle name="Percent 2 11 5" xfId="7958" xr:uid="{00000000-0005-0000-0000-00002C1F0000}"/>
    <cellStyle name="Percent 2 11 5 2" xfId="24650" xr:uid="{21D9CD75-0157-4370-BC00-106FB810355F}"/>
    <cellStyle name="Percent 2 11 5 3" xfId="24651" xr:uid="{DEEC4EA2-D418-4448-BE96-6D4A1BF458F7}"/>
    <cellStyle name="Percent 2 11 5 4" xfId="24652" xr:uid="{69D6B5A2-5291-40F9-A391-877F4348AFCF}"/>
    <cellStyle name="Percent 2 11 5 5" xfId="24653" xr:uid="{B085BEFE-D988-4E3D-B256-C8EC30DB38CD}"/>
    <cellStyle name="Percent 2 11 5 6" xfId="24649" xr:uid="{007DB509-77E2-4D95-B4A2-A1A27F30C22A}"/>
    <cellStyle name="Percent 2 11 6" xfId="7959" xr:uid="{00000000-0005-0000-0000-00002D1F0000}"/>
    <cellStyle name="Percent 2 11 6 2" xfId="24655" xr:uid="{AEC07D89-B618-4777-BE7B-04DF15C89909}"/>
    <cellStyle name="Percent 2 11 6 3" xfId="24656" xr:uid="{4A00AFA5-CE54-4CCE-ACF4-5148A52FB509}"/>
    <cellStyle name="Percent 2 11 6 4" xfId="24657" xr:uid="{2F2D6744-2DD4-4118-A7C9-C4BB949072C1}"/>
    <cellStyle name="Percent 2 11 6 5" xfId="24658" xr:uid="{0F74ED03-349E-4279-AF31-AA31EBE351BA}"/>
    <cellStyle name="Percent 2 11 6 6" xfId="24654" xr:uid="{F067655D-D9F0-4BC5-AFC3-21461FAC644A}"/>
    <cellStyle name="Percent 2 11 7" xfId="7960" xr:uid="{00000000-0005-0000-0000-00002E1F0000}"/>
    <cellStyle name="Percent 2 11 7 2" xfId="24660" xr:uid="{64769209-BA4E-4287-B3EA-7BD9CEF001B6}"/>
    <cellStyle name="Percent 2 11 7 3" xfId="24661" xr:uid="{1E1CF4EB-5226-442F-86FE-36D4B3094B3C}"/>
    <cellStyle name="Percent 2 11 7 4" xfId="24662" xr:uid="{3381A471-009A-4554-AEE1-79453ACE9C33}"/>
    <cellStyle name="Percent 2 11 7 5" xfId="24663" xr:uid="{83F86B62-B4DD-492B-8C23-9D8DF813430E}"/>
    <cellStyle name="Percent 2 11 7 6" xfId="24659" xr:uid="{8257207A-7BE2-4CD7-B49A-28315976E11C}"/>
    <cellStyle name="Percent 2 11 8" xfId="7961" xr:uid="{00000000-0005-0000-0000-00002F1F0000}"/>
    <cellStyle name="Percent 2 11 8 2" xfId="24665" xr:uid="{0328CB4A-946A-4F83-B19E-088362456468}"/>
    <cellStyle name="Percent 2 11 8 3" xfId="24666" xr:uid="{3337DB72-E37E-4A8C-B548-9D653BA0434F}"/>
    <cellStyle name="Percent 2 11 8 4" xfId="24667" xr:uid="{D82EFFD0-FA9C-49F4-875F-53C88A563E6E}"/>
    <cellStyle name="Percent 2 11 8 5" xfId="24668" xr:uid="{E33D8562-9C18-4239-A4A6-91C2C7BD4888}"/>
    <cellStyle name="Percent 2 11 8 6" xfId="24664" xr:uid="{2202744E-09C2-4B0F-9694-DD147E420046}"/>
    <cellStyle name="Percent 2 11 9" xfId="24669" xr:uid="{AB480AF4-01E0-4E61-8F4D-D8ACF0909404}"/>
    <cellStyle name="Percent 2 12" xfId="7962" xr:uid="{00000000-0005-0000-0000-0000301F0000}"/>
    <cellStyle name="Percent 2 12 2" xfId="24671" xr:uid="{6488000B-0D50-48A0-B3AB-72D7559EFC8D}"/>
    <cellStyle name="Percent 2 12 3" xfId="24672" xr:uid="{23DA05A6-7D29-41CD-A1F1-F1CCFB65F361}"/>
    <cellStyle name="Percent 2 12 4" xfId="24673" xr:uid="{D0CA3342-0CCC-4DA9-B430-5FA51504A73D}"/>
    <cellStyle name="Percent 2 12 5" xfId="24674" xr:uid="{89B627E7-DB5D-4789-BEA7-80B792C71656}"/>
    <cellStyle name="Percent 2 12 6" xfId="24670" xr:uid="{91A8B028-B18C-41E9-915F-BDEC3E53BD69}"/>
    <cellStyle name="Percent 2 13" xfId="7963" xr:uid="{00000000-0005-0000-0000-0000311F0000}"/>
    <cellStyle name="Percent 2 13 2" xfId="24676" xr:uid="{A3DAC6D6-9D2D-4F01-8242-8185159CD1F6}"/>
    <cellStyle name="Percent 2 13 3" xfId="24677" xr:uid="{3999FFBE-C0EE-4AB7-93D4-AFCEB95F463A}"/>
    <cellStyle name="Percent 2 13 4" xfId="24678" xr:uid="{DE660DCF-D45D-42C2-833E-08A43D890442}"/>
    <cellStyle name="Percent 2 13 5" xfId="24679" xr:uid="{0761CB96-F21E-4959-8CE8-61FE49A0FA18}"/>
    <cellStyle name="Percent 2 13 6" xfId="24675" xr:uid="{4EB1F505-57B7-4F12-A94F-BB851274C627}"/>
    <cellStyle name="Percent 2 14" xfId="7964" xr:uid="{00000000-0005-0000-0000-0000321F0000}"/>
    <cellStyle name="Percent 2 14 2" xfId="24681" xr:uid="{34F9667A-A0C4-4034-928D-9E88B442A85E}"/>
    <cellStyle name="Percent 2 14 3" xfId="24682" xr:uid="{20A55F3C-0F80-4325-B309-215B328C12EA}"/>
    <cellStyle name="Percent 2 14 4" xfId="24683" xr:uid="{C5366497-7855-4F33-8C44-E467644840C0}"/>
    <cellStyle name="Percent 2 14 5" xfId="24684" xr:uid="{BC6CA51B-8E53-4A6E-955E-6F5E1BBC2A3B}"/>
    <cellStyle name="Percent 2 14 6" xfId="24680" xr:uid="{4B9AD6C5-C258-4762-893D-AFC03499F05A}"/>
    <cellStyle name="Percent 2 15" xfId="7965" xr:uid="{00000000-0005-0000-0000-0000331F0000}"/>
    <cellStyle name="Percent 2 15 2" xfId="24686" xr:uid="{A027668E-6D9D-49AC-8027-030BA8D196CD}"/>
    <cellStyle name="Percent 2 15 3" xfId="24687" xr:uid="{AA4DC8B3-959C-41A8-A450-5F8A33613AA3}"/>
    <cellStyle name="Percent 2 15 4" xfId="24688" xr:uid="{FBE61901-645E-4EDB-B5DC-8EB8EFD95CF2}"/>
    <cellStyle name="Percent 2 15 5" xfId="24689" xr:uid="{19CAE805-F99F-41C1-85B2-058504C8650F}"/>
    <cellStyle name="Percent 2 15 6" xfId="24685" xr:uid="{83F8FCDF-2699-4255-A878-33786587368E}"/>
    <cellStyle name="Percent 2 16" xfId="7966" xr:uid="{00000000-0005-0000-0000-0000341F0000}"/>
    <cellStyle name="Percent 2 16 2" xfId="24691" xr:uid="{28D15C5F-7799-4FB4-AAAD-8B93CC69B8A2}"/>
    <cellStyle name="Percent 2 16 3" xfId="24692" xr:uid="{7C8AEEBF-8F9D-4D7A-BD30-FCDED684FBC2}"/>
    <cellStyle name="Percent 2 16 4" xfId="24693" xr:uid="{E619DE15-A24D-4E28-8018-9FF555A14A8A}"/>
    <cellStyle name="Percent 2 16 5" xfId="24694" xr:uid="{3352A0F8-28CF-400B-96FE-5FE063BC9388}"/>
    <cellStyle name="Percent 2 16 6" xfId="24690" xr:uid="{F4D9C7DD-8889-455F-89B8-7A6B37AD0C48}"/>
    <cellStyle name="Percent 2 17" xfId="7967" xr:uid="{00000000-0005-0000-0000-0000351F0000}"/>
    <cellStyle name="Percent 2 17 2" xfId="24696" xr:uid="{84DA374D-3DDA-4702-8238-57E60BE58C95}"/>
    <cellStyle name="Percent 2 17 3" xfId="24697" xr:uid="{81848925-9F91-4158-B358-0DBD1B7F19ED}"/>
    <cellStyle name="Percent 2 17 4" xfId="24698" xr:uid="{FFE7F2C6-77D1-484F-9F42-52A25BF0B3BB}"/>
    <cellStyle name="Percent 2 17 5" xfId="24699" xr:uid="{590F37B2-20F6-4A97-ACBF-26B6A0639A15}"/>
    <cellStyle name="Percent 2 17 6" xfId="24695" xr:uid="{B6D5EFFB-64CD-4AF3-AB0C-34349D8C98EF}"/>
    <cellStyle name="Percent 2 18" xfId="7968" xr:uid="{00000000-0005-0000-0000-0000361F0000}"/>
    <cellStyle name="Percent 2 18 2" xfId="24701" xr:uid="{FE757EDD-C5E3-4CFF-BCC5-AA47C972C6FB}"/>
    <cellStyle name="Percent 2 18 3" xfId="24702" xr:uid="{FEFA9551-ACF9-456C-9512-965126049C80}"/>
    <cellStyle name="Percent 2 18 4" xfId="24703" xr:uid="{41E35FA1-A29F-4C3F-A2CA-2C3D385B68F3}"/>
    <cellStyle name="Percent 2 18 5" xfId="24704" xr:uid="{6714514C-FD55-456A-A627-B31319D0ECE8}"/>
    <cellStyle name="Percent 2 18 6" xfId="24700" xr:uid="{C5645A67-2F13-440C-A2F9-64D98C5F18AD}"/>
    <cellStyle name="Percent 2 19" xfId="7969" xr:uid="{00000000-0005-0000-0000-0000371F0000}"/>
    <cellStyle name="Percent 2 19 2" xfId="11708" xr:uid="{00000000-0005-0000-0000-0000ED2D0000}"/>
    <cellStyle name="Percent 2 19 2 2" xfId="24707" xr:uid="{81D7F942-2B06-4850-AC2E-B567B0981A72}"/>
    <cellStyle name="Percent 2 19 2 3" xfId="24706" xr:uid="{45D45313-51C5-4C0F-909C-D00838D23663}"/>
    <cellStyle name="Percent 2 19 3" xfId="24708" xr:uid="{DE9AD627-9047-4F9F-93B4-7CD0AFCFF962}"/>
    <cellStyle name="Percent 2 19 4" xfId="24709" xr:uid="{6C4DF110-07D2-4633-B81C-86159EBEC820}"/>
    <cellStyle name="Percent 2 19 5" xfId="24710" xr:uid="{5BD7F12F-8935-484D-8FFB-64B98DEC135D}"/>
    <cellStyle name="Percent 2 19 6" xfId="24711" xr:uid="{473CFB3F-8357-480F-AE0D-E07CAD0FD85A}"/>
    <cellStyle name="Percent 2 19 7" xfId="24705" xr:uid="{0361B17E-AF76-4B49-8C4A-21D0D8F105C4}"/>
    <cellStyle name="Percent 2 2" xfId="3356" xr:uid="{00000000-0005-0000-0000-0000381F0000}"/>
    <cellStyle name="Percent 2 2 10" xfId="9391" xr:uid="{00000000-0005-0000-0000-0000391F0000}"/>
    <cellStyle name="Percent 2 2 10 2" xfId="24712" xr:uid="{C8C47747-AEBE-48E0-9EE8-8BC78D6C5479}"/>
    <cellStyle name="Percent 2 2 11" xfId="24713" xr:uid="{E72E4762-AD34-4B46-860F-C71FAA254EE3}"/>
    <cellStyle name="Percent 2 2 12" xfId="24714" xr:uid="{8234BC17-E4B3-43A3-8EE3-E91B562E0C8B}"/>
    <cellStyle name="Percent 2 2 13" xfId="24715" xr:uid="{57C693E8-D7F5-475C-834E-9B6061C9741C}"/>
    <cellStyle name="Percent 2 2 2" xfId="4929" xr:uid="{00000000-0005-0000-0000-00003A1F0000}"/>
    <cellStyle name="Percent 2 2 2 2" xfId="6161" xr:uid="{00000000-0005-0000-0000-00003B1F0000}"/>
    <cellStyle name="Percent 2 2 2 2 2" xfId="24716" xr:uid="{89D5CBFA-6092-450C-9F84-93DB4DC67098}"/>
    <cellStyle name="Percent 2 2 2 3" xfId="7970" xr:uid="{00000000-0005-0000-0000-00003C1F0000}"/>
    <cellStyle name="Percent 2 2 2 3 2" xfId="24717" xr:uid="{CA01D6C5-8B22-4F8C-BEE2-AFE5E457ECD8}"/>
    <cellStyle name="Percent 2 2 2 4" xfId="5637" xr:uid="{00000000-0005-0000-0000-00003D1F0000}"/>
    <cellStyle name="Percent 2 2 2 5" xfId="24718" xr:uid="{36DCD6D3-B004-48FA-ABF5-BD2476F00EAC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2 2" xfId="24719" xr:uid="{135CDE15-808E-4020-AEE1-34EDCEBEB9C7}"/>
    <cellStyle name="Percent 2 2 3 2 3" xfId="5639" xr:uid="{00000000-0005-0000-0000-0000411F0000}"/>
    <cellStyle name="Percent 2 2 3 2 4" xfId="10911" xr:uid="{00000000-0005-0000-0000-00007D200000}"/>
    <cellStyle name="Percent 2 2 3 2 4 2" xfId="24720" xr:uid="{6E58D0C4-1662-4D44-B4F3-0B3E39032D75}"/>
    <cellStyle name="Percent 2 2 3 2 5" xfId="24721" xr:uid="{036B5D1E-A4D3-4E92-B0BD-A2F572A54779}"/>
    <cellStyle name="Percent 2 2 3 3" xfId="5454" xr:uid="{00000000-0005-0000-0000-0000421F0000}"/>
    <cellStyle name="Percent 2 2 3 3 2" xfId="6164" xr:uid="{00000000-0005-0000-0000-0000431F0000}"/>
    <cellStyle name="Percent 2 2 3 3 2 2" xfId="24722" xr:uid="{E9CCCC50-F699-437C-8724-DBA6023BD5B8}"/>
    <cellStyle name="Percent 2 2 3 3 3" xfId="5640" xr:uid="{00000000-0005-0000-0000-0000441F0000}"/>
    <cellStyle name="Percent 2 2 3 3 4" xfId="10912" xr:uid="{00000000-0005-0000-0000-000081200000}"/>
    <cellStyle name="Percent 2 2 3 3 4 2" xfId="24723" xr:uid="{E82E1A79-DF59-437C-B57F-71E4967140E3}"/>
    <cellStyle name="Percent 2 2 3 3 5" xfId="24724" xr:uid="{195245D5-5DD0-4D87-8FFA-0688BFE7D753}"/>
    <cellStyle name="Percent 2 2 3 4" xfId="6162" xr:uid="{00000000-0005-0000-0000-0000451F0000}"/>
    <cellStyle name="Percent 2 2 3 4 2" xfId="24726" xr:uid="{14057661-A358-42EE-9611-FEBBA65CB565}"/>
    <cellStyle name="Percent 2 2 3 4 2 2" xfId="24727" xr:uid="{D26A7531-6F66-430E-BD38-6A3B208AFB9D}"/>
    <cellStyle name="Percent 2 2 3 4 2 3" xfId="24728" xr:uid="{D54258FD-6DCE-4B6C-8D79-A74322B0A1D1}"/>
    <cellStyle name="Percent 2 2 3 4 2 4" xfId="24729" xr:uid="{058D6007-7AD7-43D1-B7F6-3FEFB9BEF4B7}"/>
    <cellStyle name="Percent 2 2 3 4 2 5" xfId="24730" xr:uid="{D6F076E3-3A1F-4410-BD1D-19BFCC77DAF5}"/>
    <cellStyle name="Percent 2 2 3 4 3" xfId="24731" xr:uid="{00EBAE0C-401C-4CD5-985D-616E8AC703C7}"/>
    <cellStyle name="Percent 2 2 3 4 4" xfId="24732" xr:uid="{07098556-A8C6-464E-B74B-5A2691F3FE1A}"/>
    <cellStyle name="Percent 2 2 3 4 5" xfId="24733" xr:uid="{1D76F575-26A7-4655-9FBF-DD3CBB585D2F}"/>
    <cellStyle name="Percent 2 2 3 4 6" xfId="24734" xr:uid="{0107E459-B761-4766-8D82-46894BC4450B}"/>
    <cellStyle name="Percent 2 2 3 4 7" xfId="24725" xr:uid="{3362D111-2400-4431-B735-FA17C70242DF}"/>
    <cellStyle name="Percent 2 2 3 5" xfId="7971" xr:uid="{00000000-0005-0000-0000-0000461F0000}"/>
    <cellStyle name="Percent 2 2 3 5 2" xfId="24735" xr:uid="{3CD00A4C-CC08-4B04-9E65-4210F4F45D54}"/>
    <cellStyle name="Percent 2 2 3 6" xfId="5638" xr:uid="{00000000-0005-0000-0000-0000471F0000}"/>
    <cellStyle name="Percent 2 2 3 7" xfId="24736" xr:uid="{3C3DE468-1397-422C-98F3-A1F35992B68E}"/>
    <cellStyle name="Percent 2 2 3 8" xfId="24737" xr:uid="{BE27BCE4-0B9A-44A3-A9CD-8B3ABB45D351}"/>
    <cellStyle name="Percent 2 2 4" xfId="5455" xr:uid="{00000000-0005-0000-0000-0000481F0000}"/>
    <cellStyle name="Percent 2 2 4 2" xfId="6165" xr:uid="{00000000-0005-0000-0000-0000491F0000}"/>
    <cellStyle name="Percent 2 2 4 2 2" xfId="24739" xr:uid="{555F1E8B-5AAD-4659-A9EC-7917A031D732}"/>
    <cellStyle name="Percent 2 2 4 2 3" xfId="24740" xr:uid="{3F3E1564-0477-4153-801A-96CC9FEE392B}"/>
    <cellStyle name="Percent 2 2 4 2 4" xfId="24741" xr:uid="{DB90E522-C437-4EDD-85AF-CF76DCAC3760}"/>
    <cellStyle name="Percent 2 2 4 2 5" xfId="24742" xr:uid="{DCF4FE4E-1243-4D07-BE03-E013987BB82B}"/>
    <cellStyle name="Percent 2 2 4 2 6" xfId="24738" xr:uid="{55EEB6B5-E0F9-4F53-8819-CEB67F46ED33}"/>
    <cellStyle name="Percent 2 2 4 3" xfId="7972" xr:uid="{00000000-0005-0000-0000-00004A1F0000}"/>
    <cellStyle name="Percent 2 2 4 3 2" xfId="24744" xr:uid="{7714525B-FF66-4FB3-8B43-4532A6BFA88F}"/>
    <cellStyle name="Percent 2 2 4 3 3" xfId="24745" xr:uid="{CFB138EC-EC2D-4F32-B298-0E8C78EA05E0}"/>
    <cellStyle name="Percent 2 2 4 3 4" xfId="24746" xr:uid="{26E361EB-6D34-46FD-A41F-533B85F3DB5B}"/>
    <cellStyle name="Percent 2 2 4 3 5" xfId="24747" xr:uid="{3BA49D84-A59D-4F92-B7F5-73086D0699A7}"/>
    <cellStyle name="Percent 2 2 4 3 6" xfId="24743" xr:uid="{8F55E0B7-687A-45D4-ACC4-9A80DA5940FC}"/>
    <cellStyle name="Percent 2 2 4 4" xfId="5641" xr:uid="{00000000-0005-0000-0000-00004B1F0000}"/>
    <cellStyle name="Percent 2 2 4 5" xfId="10913" xr:uid="{00000000-0005-0000-0000-000089200000}"/>
    <cellStyle name="Percent 2 2 4 5 2" xfId="24748" xr:uid="{905F947A-A1A8-4EDA-8DB3-BA7DD632679E}"/>
    <cellStyle name="Percent 2 2 4 6" xfId="24749" xr:uid="{A3C2EE4C-AAFD-415D-ADC2-9C7491E1611C}"/>
    <cellStyle name="Percent 2 2 4 7" xfId="24750" xr:uid="{CB664A61-9C7E-42F0-8B5E-FEF3F28F9B46}"/>
    <cellStyle name="Percent 2 2 4 8" xfId="24751" xr:uid="{B4CE00DF-A608-498C-A3D1-9805F2CC88E9}"/>
    <cellStyle name="Percent 2 2 5" xfId="4704" xr:uid="{00000000-0005-0000-0000-00004C1F0000}"/>
    <cellStyle name="Percent 2 2 5 2" xfId="7973" xr:uid="{00000000-0005-0000-0000-00004D1F0000}"/>
    <cellStyle name="Percent 2 2 5 2 2" xfId="24752" xr:uid="{C1196D4B-0760-4379-BD69-E75BCAC0208C}"/>
    <cellStyle name="Percent 2 2 5 3" xfId="5642" xr:uid="{00000000-0005-0000-0000-00004E1F0000}"/>
    <cellStyle name="Percent 2 2 5 4" xfId="10553" xr:uid="{00000000-0005-0000-0000-00008D200000}"/>
    <cellStyle name="Percent 2 2 5 4 2" xfId="24753" xr:uid="{33C0B424-0C00-4A93-A484-EFA497060A90}"/>
    <cellStyle name="Percent 2 2 5 5" xfId="24754" xr:uid="{916DD438-BA71-4231-9F76-069C8B95FCF4}"/>
    <cellStyle name="Percent 2 2 6" xfId="6160" xr:uid="{00000000-0005-0000-0000-00004F1F0000}"/>
    <cellStyle name="Percent 2 2 6 2" xfId="7974" xr:uid="{00000000-0005-0000-0000-0000501F0000}"/>
    <cellStyle name="Percent 2 2 6 2 2" xfId="24757" xr:uid="{800262E3-E0BB-4D09-94C7-3FDA321368D3}"/>
    <cellStyle name="Percent 2 2 6 2 3" xfId="24758" xr:uid="{D6CC7672-E904-4081-A360-F822CB06D11E}"/>
    <cellStyle name="Percent 2 2 6 2 4" xfId="24759" xr:uid="{A3DB54BC-F81F-4F89-9B76-AC5906CA5420}"/>
    <cellStyle name="Percent 2 2 6 2 5" xfId="24760" xr:uid="{8B885D15-7FEA-4104-B1A7-5EC70FDC5BB8}"/>
    <cellStyle name="Percent 2 2 6 2 6" xfId="24756" xr:uid="{C2A86C30-C67B-4B83-A65C-84ADDAA7BC4F}"/>
    <cellStyle name="Percent 2 2 6 3" xfId="24761" xr:uid="{C28C0013-0DB9-4345-9AF3-C45EDFDB51B6}"/>
    <cellStyle name="Percent 2 2 6 3 2" xfId="24762" xr:uid="{2D85228D-70BF-45BB-949B-1062AE611EC0}"/>
    <cellStyle name="Percent 2 2 6 3 3" xfId="24763" xr:uid="{06FE92BE-AC6B-4504-9AF1-82FAD1D00B87}"/>
    <cellStyle name="Percent 2 2 6 3 4" xfId="24764" xr:uid="{72948423-0E81-4D1D-90C6-2CB0A5EBA8A3}"/>
    <cellStyle name="Percent 2 2 6 3 5" xfId="24765" xr:uid="{4491DAF5-6B02-4F99-BA83-D81A14715FE8}"/>
    <cellStyle name="Percent 2 2 6 4" xfId="24766" xr:uid="{208B3461-6095-46F9-B541-F5727143FF24}"/>
    <cellStyle name="Percent 2 2 6 5" xfId="24767" xr:uid="{D86DF9FC-E9B0-4508-8A9B-1C659E20E7C8}"/>
    <cellStyle name="Percent 2 2 6 6" xfId="24768" xr:uid="{B649CE38-9870-4FA3-8F28-DB0E0B930C2F}"/>
    <cellStyle name="Percent 2 2 6 7" xfId="24769" xr:uid="{60D938BA-59DE-47B3-A353-9D9EDA91903F}"/>
    <cellStyle name="Percent 2 2 6 8" xfId="24770" xr:uid="{BB868868-43C6-4942-BC39-230D52D5B82C}"/>
    <cellStyle name="Percent 2 2 6 9" xfId="24755" xr:uid="{1F8F9625-C8DF-4FA3-8143-257CAD4465E4}"/>
    <cellStyle name="Percent 2 2 7" xfId="6402" xr:uid="{00000000-0005-0000-0000-0000511F0000}"/>
    <cellStyle name="Percent 2 2 7 2" xfId="24772" xr:uid="{4048D8B6-88F1-4D36-80F1-CEE54A1D5A74}"/>
    <cellStyle name="Percent 2 2 7 2 2" xfId="24773" xr:uid="{45D4ABDD-F3D5-4D4E-8636-85FAD7DB578E}"/>
    <cellStyle name="Percent 2 2 7 2 3" xfId="24774" xr:uid="{91998FA8-8263-42EE-93D0-3074BF1793DB}"/>
    <cellStyle name="Percent 2 2 7 2 4" xfId="24775" xr:uid="{D96B0402-E299-4919-AF2B-3A3607A797E2}"/>
    <cellStyle name="Percent 2 2 7 2 5" xfId="24776" xr:uid="{1BE3D902-CDE9-4B62-8C5B-33B1577C0A3A}"/>
    <cellStyle name="Percent 2 2 7 3" xfId="24777" xr:uid="{21AD5305-18F6-4F99-98DC-6693A89E9E98}"/>
    <cellStyle name="Percent 2 2 7 3 2" xfId="24778" xr:uid="{861FC61B-2CD9-4714-890C-1BBC75A171DF}"/>
    <cellStyle name="Percent 2 2 7 3 3" xfId="24779" xr:uid="{DA61E251-C1E0-429D-ACF1-41B6A5004F0E}"/>
    <cellStyle name="Percent 2 2 7 3 4" xfId="24780" xr:uid="{F62DCBA9-1072-4A4C-A91D-1CF12E44274A}"/>
    <cellStyle name="Percent 2 2 7 3 5" xfId="24781" xr:uid="{7F3A3FFF-028C-473A-BD0B-4AF53A67660E}"/>
    <cellStyle name="Percent 2 2 7 4" xfId="24782" xr:uid="{C6E31F3C-7FBE-4C9E-933B-637ACF72A0A9}"/>
    <cellStyle name="Percent 2 2 7 5" xfId="24783" xr:uid="{5D907F8D-E1CC-49E4-A80F-C51A851F7F04}"/>
    <cellStyle name="Percent 2 2 7 6" xfId="24784" xr:uid="{6D2B12FF-6E7A-4425-B258-E9F7C8CCEBF3}"/>
    <cellStyle name="Percent 2 2 7 7" xfId="24785" xr:uid="{D3F71136-D849-43C4-A83D-9D5E40409970}"/>
    <cellStyle name="Percent 2 2 7 8" xfId="24786" xr:uid="{0066282E-74C0-46E1-B7B2-956CA55D0CE0}"/>
    <cellStyle name="Percent 2 2 7 9" xfId="24771" xr:uid="{0C7354CA-DCC1-4CA5-968F-1DD1D90AC48B}"/>
    <cellStyle name="Percent 2 2 8" xfId="7975" xr:uid="{00000000-0005-0000-0000-0000521F0000}"/>
    <cellStyle name="Percent 2 2 8 2" xfId="24788" xr:uid="{0947572F-1287-48F2-A131-AE8F5E34E6BE}"/>
    <cellStyle name="Percent 2 2 8 3" xfId="24789" xr:uid="{60D16955-7847-4689-82BC-7F8FC487256F}"/>
    <cellStyle name="Percent 2 2 8 4" xfId="24790" xr:uid="{23F8B93D-6334-4AC2-9D5A-83E9708565C3}"/>
    <cellStyle name="Percent 2 2 8 5" xfId="24791" xr:uid="{172B0153-5CFF-4ADA-A3D0-C95C47483065}"/>
    <cellStyle name="Percent 2 2 8 6" xfId="24787" xr:uid="{E51D9E8C-4E0D-42C9-A81C-2BF7902F2C01}"/>
    <cellStyle name="Percent 2 2 9" xfId="5636" xr:uid="{00000000-0005-0000-0000-0000531F0000}"/>
    <cellStyle name="Percent 2 2 9 2" xfId="11709" xr:uid="{00000000-0005-0000-0000-0000EE2D0000}"/>
    <cellStyle name="Percent 2 2 9 2 2" xfId="24792" xr:uid="{527159C7-2185-4C89-B3A0-038DB9A1CC4E}"/>
    <cellStyle name="Percent 2 2 9 3" xfId="24793" xr:uid="{E139F4BB-242B-4D86-91B8-D5EDE59A2051}"/>
    <cellStyle name="Percent 2 2 9 4" xfId="24794" xr:uid="{413DF57E-BC71-40B9-9696-DED172916EFE}"/>
    <cellStyle name="Percent 2 2 9 5" xfId="24795" xr:uid="{B510D585-14F8-40E3-BC55-7A98FCB9D88C}"/>
    <cellStyle name="Percent 2 20" xfId="5635" xr:uid="{00000000-0005-0000-0000-0000541F0000}"/>
    <cellStyle name="Percent 2 20 2" xfId="14125" xr:uid="{00000000-0005-0000-0000-000030100000}"/>
    <cellStyle name="Percent 2 20 2 2" xfId="24797" xr:uid="{7255D3E2-3DE2-4840-A4F8-236C89CA6DC8}"/>
    <cellStyle name="Percent 2 20 2 3" xfId="24798" xr:uid="{78C1E961-35A3-4824-96DE-C2EE36C5F827}"/>
    <cellStyle name="Percent 2 20 2 4" xfId="24799" xr:uid="{50505672-4EDC-4C04-9D3F-39DCD23917A1}"/>
    <cellStyle name="Percent 2 20 2 5" xfId="24796" xr:uid="{AEF195E4-72BD-40E0-8F90-51A08622D661}"/>
    <cellStyle name="Percent 2 20 3" xfId="14124" xr:uid="{00000000-0005-0000-0000-00002F100000}"/>
    <cellStyle name="Percent 2 20 3 2" xfId="24800" xr:uid="{49B67B60-8D3C-422D-827C-6FB0F1C7BE42}"/>
    <cellStyle name="Percent 2 20 4" xfId="24801" xr:uid="{C90A769C-C149-414F-B876-83FAACB2EAD3}"/>
    <cellStyle name="Percent 2 20 5" xfId="24802" xr:uid="{C4E7D5B9-5424-4C88-A04F-404BF986FCC1}"/>
    <cellStyle name="Percent 2 20 6" xfId="24803" xr:uid="{834B5A36-41C1-4F38-A070-090B5480D570}"/>
    <cellStyle name="Percent 2 21" xfId="14126" xr:uid="{00000000-0005-0000-0000-000031100000}"/>
    <cellStyle name="Percent 2 21 2" xfId="24805" xr:uid="{9B850BAB-3E74-4C9B-95F0-6636B4A5A2CC}"/>
    <cellStyle name="Percent 2 21 3" xfId="24806" xr:uid="{BC40467D-AFD1-4C9B-8006-E242CC5423F5}"/>
    <cellStyle name="Percent 2 21 4" xfId="24807" xr:uid="{E286E9A8-4FF1-482F-A622-0EDDB96A7368}"/>
    <cellStyle name="Percent 2 21 5" xfId="24808" xr:uid="{A79A47D7-EE4D-4C4D-9D7D-B539687F9427}"/>
    <cellStyle name="Percent 2 21 6" xfId="24804" xr:uid="{98BE23F8-D76E-42A5-BC8F-34C020174A3F}"/>
    <cellStyle name="Percent 2 22" xfId="14127" xr:uid="{00000000-0005-0000-0000-000032100000}"/>
    <cellStyle name="Percent 2 22 2" xfId="24810" xr:uid="{41F3F9C7-81B0-4AE4-A2A6-50A41C594500}"/>
    <cellStyle name="Percent 2 22 3" xfId="24811" xr:uid="{284F6F71-5663-4BD2-8EC6-0295E8B6594E}"/>
    <cellStyle name="Percent 2 22 4" xfId="24812" xr:uid="{E565D798-969E-42F6-9B0F-590AAA882DD1}"/>
    <cellStyle name="Percent 2 22 5" xfId="24813" xr:uid="{54DDB33E-06B6-4F64-931D-09E1CA58FB60}"/>
    <cellStyle name="Percent 2 22 6" xfId="24809" xr:uid="{36B264FD-568B-49B0-8A78-4A3736A9BF23}"/>
    <cellStyle name="Percent 2 23" xfId="14128" xr:uid="{00000000-0005-0000-0000-000033100000}"/>
    <cellStyle name="Percent 2 23 2" xfId="24815" xr:uid="{28BDCA0C-B7D3-406E-86C8-272BB3AC4BAB}"/>
    <cellStyle name="Percent 2 23 3" xfId="24816" xr:uid="{1FCA960E-E703-49D2-B1B5-C1BAB14346DE}"/>
    <cellStyle name="Percent 2 23 4" xfId="24817" xr:uid="{0FE2066C-DE74-4311-90B9-A550AAACC701}"/>
    <cellStyle name="Percent 2 23 5" xfId="24818" xr:uid="{E2FBFF0D-AAF3-4DF2-88E3-C82093C4B6AC}"/>
    <cellStyle name="Percent 2 23 6" xfId="24814" xr:uid="{4245D578-CAAE-4872-A2B1-3793A18A4F3E}"/>
    <cellStyle name="Percent 2 24" xfId="14129" xr:uid="{00000000-0005-0000-0000-000034100000}"/>
    <cellStyle name="Percent 2 24 2" xfId="24820" xr:uid="{8C03DA9C-1B8C-4E14-8166-E8002DB0E634}"/>
    <cellStyle name="Percent 2 24 3" xfId="24821" xr:uid="{0F310A0E-ED25-4AB3-A98A-427673E48524}"/>
    <cellStyle name="Percent 2 24 4" xfId="24822" xr:uid="{B8E39AA0-92E2-40D0-9BA2-5894A96B93FA}"/>
    <cellStyle name="Percent 2 24 5" xfId="24823" xr:uid="{9F06B189-D622-4C1D-B65A-E2E232D68667}"/>
    <cellStyle name="Percent 2 24 6" xfId="24819" xr:uid="{64C9DFE2-ACDF-4CB9-8D62-EF2A6D7872F3}"/>
    <cellStyle name="Percent 2 25" xfId="14130" xr:uid="{00000000-0005-0000-0000-000035100000}"/>
    <cellStyle name="Percent 2 25 2" xfId="24825" xr:uid="{FF896AA8-513C-4679-AC68-74013AA0D6C2}"/>
    <cellStyle name="Percent 2 25 3" xfId="24826" xr:uid="{A4515D80-DDC3-4669-AFF1-0F0114292208}"/>
    <cellStyle name="Percent 2 25 4" xfId="24827" xr:uid="{36B9DBAA-09C5-4421-9B06-1E4C8B36201E}"/>
    <cellStyle name="Percent 2 25 5" xfId="24828" xr:uid="{4B8CC730-9BA5-4D29-BC71-73D69A6F9C3A}"/>
    <cellStyle name="Percent 2 25 6" xfId="24824" xr:uid="{4B35A304-0A69-4319-B2D1-33CA407A25AF}"/>
    <cellStyle name="Percent 2 26" xfId="14131" xr:uid="{00000000-0005-0000-0000-000036100000}"/>
    <cellStyle name="Percent 2 26 2" xfId="24830" xr:uid="{C50EB508-6E39-4B63-AF75-1D31139649F9}"/>
    <cellStyle name="Percent 2 26 3" xfId="24831" xr:uid="{390F05C0-1C9D-4C0F-B259-4BD72E7FE030}"/>
    <cellStyle name="Percent 2 26 4" xfId="24832" xr:uid="{CDE32BAF-21F0-4274-A9F0-604ED4AF6CE4}"/>
    <cellStyle name="Percent 2 26 5" xfId="24833" xr:uid="{AA11A2E1-E545-478B-A2B5-EDCF4756485F}"/>
    <cellStyle name="Percent 2 26 6" xfId="24829" xr:uid="{617F622E-0037-4543-A083-46FAD3764FD8}"/>
    <cellStyle name="Percent 2 27" xfId="14132" xr:uid="{00000000-0005-0000-0000-000037100000}"/>
    <cellStyle name="Percent 2 27 2" xfId="24835" xr:uid="{710F87D7-F21F-4356-AC63-D0234564E5DB}"/>
    <cellStyle name="Percent 2 27 3" xfId="24836" xr:uid="{A4B035EB-7970-44AD-B4A9-8A1FB1A81BF7}"/>
    <cellStyle name="Percent 2 27 4" xfId="24837" xr:uid="{10B9F6C6-01E4-44EA-BCC0-99C8F9AD3DA5}"/>
    <cellStyle name="Percent 2 27 5" xfId="24838" xr:uid="{1B667FFB-753F-401F-A69C-AB89DA4B4F26}"/>
    <cellStyle name="Percent 2 27 6" xfId="24834" xr:uid="{72DC72C5-F934-4145-A351-9B4B8989865B}"/>
    <cellStyle name="Percent 2 28" xfId="14133" xr:uid="{00000000-0005-0000-0000-000038100000}"/>
    <cellStyle name="Percent 2 28 2" xfId="24840" xr:uid="{3DE5F73C-FA23-4611-AD3F-3B058F255EA6}"/>
    <cellStyle name="Percent 2 28 3" xfId="24841" xr:uid="{708FDF93-5448-4C38-A184-0FFF77CB9991}"/>
    <cellStyle name="Percent 2 28 4" xfId="24842" xr:uid="{2F83428D-2070-49D5-8873-FE598D027E2C}"/>
    <cellStyle name="Percent 2 28 5" xfId="24843" xr:uid="{BD779EC6-5A9C-413C-8E7B-2BAAA96AE38A}"/>
    <cellStyle name="Percent 2 28 6" xfId="24839" xr:uid="{A16D15F0-914E-415E-9C8F-0ED438F7A5FD}"/>
    <cellStyle name="Percent 2 29" xfId="14134" xr:uid="{00000000-0005-0000-0000-000039100000}"/>
    <cellStyle name="Percent 2 29 2" xfId="24845" xr:uid="{37388C1F-A1FC-4EAE-B245-498CE98D4D90}"/>
    <cellStyle name="Percent 2 29 3" xfId="24846" xr:uid="{A10502D9-DE16-463D-BCC8-F9A2BB0C613C}"/>
    <cellStyle name="Percent 2 29 4" xfId="24847" xr:uid="{47A6DFD7-34A2-481B-9306-572AFBC6A2B9}"/>
    <cellStyle name="Percent 2 29 5" xfId="24848" xr:uid="{AB6A850C-AEB4-4295-A26F-0C0AB1987A7B}"/>
    <cellStyle name="Percent 2 29 6" xfId="24844" xr:uid="{38744A17-F9E9-44AE-8F8E-0593335771C0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0 2 2" xfId="24849" xr:uid="{D4767ED8-3EA6-4976-81AE-E7B697CD5CCE}"/>
    <cellStyle name="Percent 2 3 10 3" xfId="24850" xr:uid="{329C3B02-3583-4FA3-8E9A-128D5BA2CBA4}"/>
    <cellStyle name="Percent 2 3 10 4" xfId="24851" xr:uid="{5E7AC660-CC96-4AFB-816C-CA63BF0D3663}"/>
    <cellStyle name="Percent 2 3 10 5" xfId="24852" xr:uid="{C499BD92-1451-447C-B625-FDF97F7346E4}"/>
    <cellStyle name="Percent 2 3 11" xfId="14136" xr:uid="{00000000-0005-0000-0000-00003C100000}"/>
    <cellStyle name="Percent 2 3 11 2" xfId="24854" xr:uid="{5A9670B4-00FF-45CD-818B-DA2970CB1CFD}"/>
    <cellStyle name="Percent 2 3 11 3" xfId="24855" xr:uid="{2A820F26-7A25-485D-8ECF-BDB7565917CA}"/>
    <cellStyle name="Percent 2 3 11 4" xfId="24856" xr:uid="{1955DBE5-9005-4007-BC3B-D02F8EC1C5E9}"/>
    <cellStyle name="Percent 2 3 11 5" xfId="24857" xr:uid="{957A9806-0C5C-4A7E-A817-6173E2DD2EAC}"/>
    <cellStyle name="Percent 2 3 11 6" xfId="24853" xr:uid="{B3A9F618-2511-410B-AEAC-3ABD63DE0D69}"/>
    <cellStyle name="Percent 2 3 12" xfId="14137" xr:uid="{00000000-0005-0000-0000-00003D100000}"/>
    <cellStyle name="Percent 2 3 12 2" xfId="24859" xr:uid="{86E162E4-9895-4CC5-9FBA-70D028A8538B}"/>
    <cellStyle name="Percent 2 3 12 3" xfId="24860" xr:uid="{38D92AFD-8CBE-43F0-ACFC-FB72CD504F31}"/>
    <cellStyle name="Percent 2 3 12 4" xfId="24861" xr:uid="{17C05EAE-B7F3-4C4D-89A6-8107186886C3}"/>
    <cellStyle name="Percent 2 3 12 5" xfId="24862" xr:uid="{081E16E9-BCF5-4896-9608-FE092CC80C0F}"/>
    <cellStyle name="Percent 2 3 12 6" xfId="24858" xr:uid="{690969E9-EA34-423D-9754-5E18EA6769BF}"/>
    <cellStyle name="Percent 2 3 13" xfId="14138" xr:uid="{00000000-0005-0000-0000-00003E100000}"/>
    <cellStyle name="Percent 2 3 13 2" xfId="24864" xr:uid="{628CBDBD-77C3-40DE-ADBC-D05F68248C85}"/>
    <cellStyle name="Percent 2 3 13 3" xfId="24865" xr:uid="{E93BED1B-16D8-4F6F-8C2E-A8F6C56D5E87}"/>
    <cellStyle name="Percent 2 3 13 4" xfId="24866" xr:uid="{510F75F6-A672-4FE1-BF8B-72C8035871B8}"/>
    <cellStyle name="Percent 2 3 13 5" xfId="24867" xr:uid="{53E80AD9-9E2A-45C9-A15D-A268BEF9FB73}"/>
    <cellStyle name="Percent 2 3 13 6" xfId="24863" xr:uid="{F44C0A84-AE0B-4675-B7F1-2EFBF7C5A3BE}"/>
    <cellStyle name="Percent 2 3 14" xfId="14139" xr:uid="{00000000-0005-0000-0000-00003F100000}"/>
    <cellStyle name="Percent 2 3 14 2" xfId="24869" xr:uid="{1833F145-561A-44FA-8F20-75B607E2177E}"/>
    <cellStyle name="Percent 2 3 14 3" xfId="24870" xr:uid="{D2A8506C-BFD0-4044-8911-9AAD0943FA13}"/>
    <cellStyle name="Percent 2 3 14 4" xfId="24871" xr:uid="{93F024A6-B06C-46B3-AAFE-9D9F035886BF}"/>
    <cellStyle name="Percent 2 3 14 5" xfId="24872" xr:uid="{A25E03B9-5F0F-4F9C-AB47-760EB5438A8D}"/>
    <cellStyle name="Percent 2 3 14 6" xfId="24868" xr:uid="{B265EFC6-62A4-4B29-810D-14AEE488559E}"/>
    <cellStyle name="Percent 2 3 15" xfId="14140" xr:uid="{00000000-0005-0000-0000-000040100000}"/>
    <cellStyle name="Percent 2 3 15 2" xfId="24874" xr:uid="{B6D8CBAC-0D32-4E9A-B366-3099527FC763}"/>
    <cellStyle name="Percent 2 3 15 3" xfId="24875" xr:uid="{AC4F6E8B-9BC9-4E4C-A027-A9DE0AF2DB5F}"/>
    <cellStyle name="Percent 2 3 15 4" xfId="24876" xr:uid="{B50598B4-6836-47D5-880D-7EB60C35ECC2}"/>
    <cellStyle name="Percent 2 3 15 5" xfId="24877" xr:uid="{565EA976-7AE7-496C-8DBB-270FBA912E25}"/>
    <cellStyle name="Percent 2 3 15 6" xfId="24873" xr:uid="{C005E566-F71D-43ED-A125-9D98A7D6E810}"/>
    <cellStyle name="Percent 2 3 16" xfId="24878" xr:uid="{4B6CBC6F-254E-4AAF-AF5F-82820B8FC2E8}"/>
    <cellStyle name="Percent 2 3 16 2" xfId="24879" xr:uid="{DA4F44C4-3D57-4BF0-A070-3F1A6531D025}"/>
    <cellStyle name="Percent 2 3 16 3" xfId="24880" xr:uid="{E133618B-4CCB-4FB7-8555-A7DB2AE42364}"/>
    <cellStyle name="Percent 2 3 16 4" xfId="24881" xr:uid="{E6EF9D9B-90AB-49E0-8242-FDA92EEB98F5}"/>
    <cellStyle name="Percent 2 3 16 5" xfId="24882" xr:uid="{87F15C1A-C324-4FC5-B37F-A162D98B5939}"/>
    <cellStyle name="Percent 2 3 17" xfId="24883" xr:uid="{72292BF8-6827-4DE6-84D7-BB4322468833}"/>
    <cellStyle name="Percent 2 3 18" xfId="24884" xr:uid="{FE2F8EE7-CD82-4FAE-8C2A-1EF5A023CD32}"/>
    <cellStyle name="Percent 2 3 19" xfId="24885" xr:uid="{E8CF05A0-9068-4B89-A7D2-BE06726D425B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5 2" xfId="24886" xr:uid="{A646C662-B1D5-47F5-896C-0F12C6E4BC00}"/>
    <cellStyle name="Percent 2 3 2 6" xfId="7977" xr:uid="{00000000-0005-0000-0000-0000621F0000}"/>
    <cellStyle name="Percent 2 3 2 7" xfId="5644" xr:uid="{00000000-0005-0000-0000-0000631F0000}"/>
    <cellStyle name="Percent 2 3 20" xfId="24887" xr:uid="{D6C778A9-FD7E-40F0-B39D-2065B0E83098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2 2" xfId="24888" xr:uid="{B278B5D7-88AD-4F5C-A57E-B17FFE7D030A}"/>
    <cellStyle name="Percent 2 3 3 2 3" xfId="5649" xr:uid="{00000000-0005-0000-0000-0000671F0000}"/>
    <cellStyle name="Percent 2 3 3 2 4" xfId="10614" xr:uid="{00000000-0005-0000-0000-0000A9200000}"/>
    <cellStyle name="Percent 2 3 3 2 4 2" xfId="24889" xr:uid="{F22BB09B-7418-41A8-9CB9-DAF3E2D9F2D9}"/>
    <cellStyle name="Percent 2 3 3 2 5" xfId="24890" xr:uid="{4BAEF30E-7CC4-4A8A-AAA7-AFA18BE8ED39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2 2" xfId="24891" xr:uid="{0A4F3CF9-AB65-468E-816E-021D924AEA96}"/>
    <cellStyle name="Percent 2 3 3 3 2 3" xfId="5651" xr:uid="{00000000-0005-0000-0000-00006B1F0000}"/>
    <cellStyle name="Percent 2 3 3 3 2 4" xfId="10916" xr:uid="{00000000-0005-0000-0000-0000AE200000}"/>
    <cellStyle name="Percent 2 3 3 3 2 4 2" xfId="24892" xr:uid="{D92B5254-0AA3-4CD2-A0F5-260F10F3FE3E}"/>
    <cellStyle name="Percent 2 3 3 3 2 5" xfId="24893" xr:uid="{B768F1FA-C278-44D5-BE47-CB160BFDA42F}"/>
    <cellStyle name="Percent 2 3 3 3 3" xfId="5459" xr:uid="{00000000-0005-0000-0000-00006C1F0000}"/>
    <cellStyle name="Percent 2 3 3 3 3 2" xfId="6174" xr:uid="{00000000-0005-0000-0000-00006D1F0000}"/>
    <cellStyle name="Percent 2 3 3 3 3 2 2" xfId="24894" xr:uid="{94DC4425-C46E-4956-8DCA-ED60B8349865}"/>
    <cellStyle name="Percent 2 3 3 3 3 3" xfId="5652" xr:uid="{00000000-0005-0000-0000-00006E1F0000}"/>
    <cellStyle name="Percent 2 3 3 3 3 4" xfId="10917" xr:uid="{00000000-0005-0000-0000-0000B2200000}"/>
    <cellStyle name="Percent 2 3 3 3 3 4 2" xfId="24895" xr:uid="{68AC9080-EAB5-40C2-A2FE-167CDC35C845}"/>
    <cellStyle name="Percent 2 3 3 3 3 5" xfId="24896" xr:uid="{72304A0A-0ED1-4EF3-A9D1-3BE827F42B8A}"/>
    <cellStyle name="Percent 2 3 3 3 4" xfId="6172" xr:uid="{00000000-0005-0000-0000-00006F1F0000}"/>
    <cellStyle name="Percent 2 3 3 3 4 2" xfId="24898" xr:uid="{2E419803-7939-418D-8A63-C765925CD090}"/>
    <cellStyle name="Percent 2 3 3 3 4 2 2" xfId="24899" xr:uid="{D0C23EE0-80BE-4DF5-895D-C1884C5D82E9}"/>
    <cellStyle name="Percent 2 3 3 3 4 2 3" xfId="24900" xr:uid="{7A0B396B-D37C-4F8C-9422-6B3934E658B3}"/>
    <cellStyle name="Percent 2 3 3 3 4 2 4" xfId="24901" xr:uid="{0E0B0183-B537-4A21-9DE3-CB44FD3588D7}"/>
    <cellStyle name="Percent 2 3 3 3 4 2 5" xfId="24902" xr:uid="{A4EEF14B-C764-4517-8B23-53A9200F6722}"/>
    <cellStyle name="Percent 2 3 3 3 4 3" xfId="24903" xr:uid="{14440F95-E0EC-448D-A5CE-5896A7066A0A}"/>
    <cellStyle name="Percent 2 3 3 3 4 4" xfId="24904" xr:uid="{5CF821AD-2DC6-4813-9AC4-C5B7B364A27D}"/>
    <cellStyle name="Percent 2 3 3 3 4 5" xfId="24905" xr:uid="{4ADE3A42-0127-4124-97C9-E31D29742112}"/>
    <cellStyle name="Percent 2 3 3 3 4 6" xfId="24906" xr:uid="{C47BBF0F-C845-427C-A817-9A30C913FDB7}"/>
    <cellStyle name="Percent 2 3 3 3 4 7" xfId="24897" xr:uid="{DB9D6B8A-885D-4568-B93F-F087EB0D20A4}"/>
    <cellStyle name="Percent 2 3 3 3 5" xfId="5650" xr:uid="{00000000-0005-0000-0000-0000701F0000}"/>
    <cellStyle name="Percent 2 3 3 3 6" xfId="10915" xr:uid="{00000000-0005-0000-0000-0000B5200000}"/>
    <cellStyle name="Percent 2 3 3 3 6 2" xfId="24907" xr:uid="{85342D9D-9B52-46EB-AEBC-0F45BB1998B6}"/>
    <cellStyle name="Percent 2 3 3 3 7" xfId="24908" xr:uid="{0996910E-034A-4022-AA4D-66867690FF06}"/>
    <cellStyle name="Percent 2 3 3 3 8" xfId="24909" xr:uid="{5139BD87-BFDC-4B91-AF8B-876D6C729672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5 2" xfId="24910" xr:uid="{4D3B7FA5-EC35-4656-8BA5-D79DDB00F38C}"/>
    <cellStyle name="Percent 2 3 3 6" xfId="7978" xr:uid="{00000000-0005-0000-0000-0000741F0000}"/>
    <cellStyle name="Percent 2 3 3 6 2" xfId="24911" xr:uid="{11C3E5E2-96DD-4692-A9C7-45E1CD1FEC32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2 4" xfId="24912" xr:uid="{45A17BFD-928E-4CF2-B106-59C12933E04E}"/>
    <cellStyle name="Percent 2 3 4 3" xfId="7979" xr:uid="{00000000-0005-0000-0000-0000791F0000}"/>
    <cellStyle name="Percent 2 3 4 3 2" xfId="24913" xr:uid="{A81C48F8-B39F-498F-8B8E-724B109A20B9}"/>
    <cellStyle name="Percent 2 3 4 4" xfId="5654" xr:uid="{00000000-0005-0000-0000-00007A1F0000}"/>
    <cellStyle name="Percent 2 3 4 5" xfId="24914" xr:uid="{8DB9A4B0-AFF4-4D92-8E44-08637CC9444B}"/>
    <cellStyle name="Percent 2 3 5" xfId="4930" xr:uid="{00000000-0005-0000-0000-00007B1F0000}"/>
    <cellStyle name="Percent 2 3 5 2" xfId="6176" xr:uid="{00000000-0005-0000-0000-00007C1F0000}"/>
    <cellStyle name="Percent 2 3 5 2 2" xfId="24916" xr:uid="{CD2AC2CA-9778-4AEB-832B-1ABF8C3EA1F5}"/>
    <cellStyle name="Percent 2 3 5 2 3" xfId="24917" xr:uid="{95694D1D-A728-4847-806E-49B0EE9B46BC}"/>
    <cellStyle name="Percent 2 3 5 2 4" xfId="24918" xr:uid="{38664BFB-581A-4C17-AEDB-05672143616B}"/>
    <cellStyle name="Percent 2 3 5 2 5" xfId="24919" xr:uid="{CF6FFF46-2EC8-4F08-9DC6-FC48B6D4B360}"/>
    <cellStyle name="Percent 2 3 5 2 6" xfId="24915" xr:uid="{450D30AF-4BEB-47F4-939B-8EDF75941CBB}"/>
    <cellStyle name="Percent 2 3 5 3" xfId="7980" xr:uid="{00000000-0005-0000-0000-00007D1F0000}"/>
    <cellStyle name="Percent 2 3 5 3 2" xfId="24920" xr:uid="{A82BE0C8-37DF-4054-A9C9-14F42AAE1280}"/>
    <cellStyle name="Percent 2 3 5 4" xfId="5655" xr:uid="{00000000-0005-0000-0000-00007E1F0000}"/>
    <cellStyle name="Percent 2 3 5 5" xfId="10577" xr:uid="{00000000-0005-0000-0000-0000C5200000}"/>
    <cellStyle name="Percent 2 3 5 5 2" xfId="24921" xr:uid="{904C5AA6-C141-4C58-A4B0-5413FEF33036}"/>
    <cellStyle name="Percent 2 3 5 6" xfId="24922" xr:uid="{FA60A2B0-0A4E-4B8A-8C5F-EBD943359477}"/>
    <cellStyle name="Percent 2 3 6" xfId="4705" xr:uid="{00000000-0005-0000-0000-00007F1F0000}"/>
    <cellStyle name="Percent 2 3 6 2" xfId="7981" xr:uid="{00000000-0005-0000-0000-0000801F0000}"/>
    <cellStyle name="Percent 2 3 6 2 2" xfId="24923" xr:uid="{90525EAF-BDB6-4C9B-87D1-7125AC6C84FF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6 4 3" xfId="24924" xr:uid="{621B50D6-6134-4E90-9192-7BEE2547DBE9}"/>
    <cellStyle name="Percent 2 3 6 5" xfId="24925" xr:uid="{4E139007-9C23-4304-9F41-81A95655498B}"/>
    <cellStyle name="Percent 2 3 7" xfId="6166" xr:uid="{00000000-0005-0000-0000-0000831F0000}"/>
    <cellStyle name="Percent 2 3 7 2" xfId="7982" xr:uid="{00000000-0005-0000-0000-0000841F0000}"/>
    <cellStyle name="Percent 2 3 7 2 2" xfId="24927" xr:uid="{1364689C-D9F9-4AF5-825D-81EDD4096C36}"/>
    <cellStyle name="Percent 2 3 7 3" xfId="24928" xr:uid="{1B173BBB-4C5A-4DE5-AFF0-4FBBF826385B}"/>
    <cellStyle name="Percent 2 3 7 4" xfId="24929" xr:uid="{62239056-D806-47D5-BA75-C4B1A5214BF0}"/>
    <cellStyle name="Percent 2 3 7 5" xfId="24930" xr:uid="{0BB4B0D5-38C6-4FBB-90E4-D8C2C28BA905}"/>
    <cellStyle name="Percent 2 3 7 6" xfId="24926" xr:uid="{535B6724-AD1B-4341-9B52-2CE60FE76DB6}"/>
    <cellStyle name="Percent 2 3 8" xfId="7983" xr:uid="{00000000-0005-0000-0000-0000851F0000}"/>
    <cellStyle name="Percent 2 3 8 2" xfId="24932" xr:uid="{E1DEBC9D-3353-4B94-9BBD-E5AA1FFCDAB4}"/>
    <cellStyle name="Percent 2 3 8 3" xfId="24933" xr:uid="{271E047B-ECE6-40D4-B349-E4EB073F5124}"/>
    <cellStyle name="Percent 2 3 8 4" xfId="24934" xr:uid="{B2A40F70-B1E3-49A5-8A59-6975A2EA4286}"/>
    <cellStyle name="Percent 2 3 8 5" xfId="24935" xr:uid="{D08BF301-48C4-4DD3-B129-3397CACF695C}"/>
    <cellStyle name="Percent 2 3 8 6" xfId="24931" xr:uid="{A1277965-E6BD-476C-A216-6545CE16D22F}"/>
    <cellStyle name="Percent 2 3 9" xfId="7976" xr:uid="{00000000-0005-0000-0000-0000861F0000}"/>
    <cellStyle name="Percent 2 3 9 2" xfId="24937" xr:uid="{8B5D4B60-E663-4503-BE9F-ECA3D5D635B1}"/>
    <cellStyle name="Percent 2 3 9 3" xfId="24938" xr:uid="{25E6F578-69F2-4EC2-99C7-FA808FB16D59}"/>
    <cellStyle name="Percent 2 3 9 4" xfId="24939" xr:uid="{C76284E1-76CC-45D3-B634-9FDA02DFA5B2}"/>
    <cellStyle name="Percent 2 3 9 5" xfId="24940" xr:uid="{87C6C0EB-7BCC-43E7-9632-60FA8E469C12}"/>
    <cellStyle name="Percent 2 3 9 6" xfId="24936" xr:uid="{6D6D5DA0-EE32-484F-83BF-E91518C243BE}"/>
    <cellStyle name="Percent 2 30" xfId="14141" xr:uid="{00000000-0005-0000-0000-000049100000}"/>
    <cellStyle name="Percent 2 30 2" xfId="24942" xr:uid="{B8F0157E-A521-4EE6-AF5B-06C57BF938BC}"/>
    <cellStyle name="Percent 2 30 3" xfId="24943" xr:uid="{AD3EF3A7-0175-4D5A-95DA-210A3F0DBD55}"/>
    <cellStyle name="Percent 2 30 4" xfId="24944" xr:uid="{DCD6F40E-141F-463A-8A38-FD81DDB91793}"/>
    <cellStyle name="Percent 2 30 5" xfId="24945" xr:uid="{FFA8F711-2B57-42AC-91C2-77F65B3B9D1E}"/>
    <cellStyle name="Percent 2 30 6" xfId="24941" xr:uid="{77BE0635-3D41-4EAF-9607-F4582C8E8C90}"/>
    <cellStyle name="Percent 2 31" xfId="14142" xr:uid="{00000000-0005-0000-0000-00004A100000}"/>
    <cellStyle name="Percent 2 31 2" xfId="24947" xr:uid="{31FA00AC-CEA9-481F-9768-934C93E9422F}"/>
    <cellStyle name="Percent 2 31 3" xfId="24948" xr:uid="{88A8ED40-85B4-4FC1-B748-6A2ABAB8BEAA}"/>
    <cellStyle name="Percent 2 31 4" xfId="24949" xr:uid="{180EEE7D-836C-4552-9F97-308C9B5F990C}"/>
    <cellStyle name="Percent 2 31 5" xfId="24950" xr:uid="{075BE7B6-9341-49B1-B350-7B69D5A44DC1}"/>
    <cellStyle name="Percent 2 31 6" xfId="24946" xr:uid="{FB04976A-84F1-4273-B4FB-F024D90B3B01}"/>
    <cellStyle name="Percent 2 32" xfId="14143" xr:uid="{00000000-0005-0000-0000-00004B100000}"/>
    <cellStyle name="Percent 2 32 2" xfId="24952" xr:uid="{8057C44D-DC46-4176-BBFF-785053DCBEAD}"/>
    <cellStyle name="Percent 2 32 3" xfId="24953" xr:uid="{180E0C01-E637-4386-AACE-B8DC57E8BAD6}"/>
    <cellStyle name="Percent 2 32 4" xfId="24954" xr:uid="{DDE38B7E-E004-4A8F-923A-55917CCCC672}"/>
    <cellStyle name="Percent 2 32 5" xfId="24955" xr:uid="{0C6BDE56-00FE-4CA5-A475-15466A516DF7}"/>
    <cellStyle name="Percent 2 32 6" xfId="24951" xr:uid="{122D3378-7B49-45DE-A718-F0FF3E16B8ED}"/>
    <cellStyle name="Percent 2 33" xfId="14144" xr:uid="{00000000-0005-0000-0000-00004C100000}"/>
    <cellStyle name="Percent 2 33 2" xfId="24957" xr:uid="{E327E59B-6219-4D00-BA47-745D71227F64}"/>
    <cellStyle name="Percent 2 33 3" xfId="24958" xr:uid="{8528D0BD-76CB-47F7-ABFD-8218708E59C4}"/>
    <cellStyle name="Percent 2 33 4" xfId="24959" xr:uid="{C9D70115-3B7F-4AF3-927B-5C539CC55371}"/>
    <cellStyle name="Percent 2 33 5" xfId="24960" xr:uid="{FDE4B46F-61E0-4310-B18C-C2B2D73617C7}"/>
    <cellStyle name="Percent 2 33 6" xfId="24956" xr:uid="{59C66F3A-2F8C-4260-830A-AE8D85F3C35A}"/>
    <cellStyle name="Percent 2 34" xfId="14145" xr:uid="{00000000-0005-0000-0000-00004D100000}"/>
    <cellStyle name="Percent 2 34 2" xfId="24962" xr:uid="{E960DFF0-7F27-433E-A3AC-F932110FDA72}"/>
    <cellStyle name="Percent 2 34 3" xfId="24963" xr:uid="{BE1F2AAE-5C5E-4D2B-8861-7091E364F962}"/>
    <cellStyle name="Percent 2 34 4" xfId="24964" xr:uid="{307B2051-5272-4BFE-8503-8F66967C2BAD}"/>
    <cellStyle name="Percent 2 34 5" xfId="24965" xr:uid="{1C97150E-8736-419F-B04E-A101495FBD42}"/>
    <cellStyle name="Percent 2 34 6" xfId="24961" xr:uid="{3E43B748-899D-494C-AE81-FF761CEB0253}"/>
    <cellStyle name="Percent 2 35" xfId="14146" xr:uid="{00000000-0005-0000-0000-00004E100000}"/>
    <cellStyle name="Percent 2 35 2" xfId="24967" xr:uid="{0F17E7C9-29F2-412C-8B70-64FC6D73E84E}"/>
    <cellStyle name="Percent 2 35 3" xfId="24968" xr:uid="{E4EC0DF2-0705-4BD5-8F28-88C21236F826}"/>
    <cellStyle name="Percent 2 35 4" xfId="24969" xr:uid="{74B5CAFA-8BF1-455D-982A-352F7F4D15D0}"/>
    <cellStyle name="Percent 2 35 5" xfId="24970" xr:uid="{754A7E77-7877-43DE-AABE-D80AA181B7CB}"/>
    <cellStyle name="Percent 2 35 6" xfId="24966" xr:uid="{1A2AD9B4-8929-462A-99B2-B0403BD2F6A4}"/>
    <cellStyle name="Percent 2 36" xfId="14147" xr:uid="{00000000-0005-0000-0000-00004F100000}"/>
    <cellStyle name="Percent 2 36 2" xfId="24972" xr:uid="{D33F517B-8A19-4533-BF5A-DE4E5CD26157}"/>
    <cellStyle name="Percent 2 36 3" xfId="24973" xr:uid="{B2A9E83A-3298-4019-9366-BFBE6B1FDA54}"/>
    <cellStyle name="Percent 2 36 4" xfId="24974" xr:uid="{F885E694-C1CD-4CB5-B3A2-3182B13CF6C7}"/>
    <cellStyle name="Percent 2 36 5" xfId="24975" xr:uid="{D7934F82-A535-4674-A8AD-B7BCF573A7AA}"/>
    <cellStyle name="Percent 2 36 6" xfId="24971" xr:uid="{0E33BA37-B261-40D8-9426-8D586B9208CB}"/>
    <cellStyle name="Percent 2 37" xfId="14148" xr:uid="{00000000-0005-0000-0000-000050100000}"/>
    <cellStyle name="Percent 2 37 2" xfId="24977" xr:uid="{958089D3-5CF0-4597-823E-67F553877A99}"/>
    <cellStyle name="Percent 2 37 3" xfId="24978" xr:uid="{3306F90E-542A-443B-ABEE-EA1C9E0C693E}"/>
    <cellStyle name="Percent 2 37 4" xfId="24979" xr:uid="{CB5647CF-78F1-4D75-8C5C-F822AA97BD7A}"/>
    <cellStyle name="Percent 2 37 5" xfId="24980" xr:uid="{79220322-B37D-46C5-B2F1-ECC2E723673A}"/>
    <cellStyle name="Percent 2 37 6" xfId="24976" xr:uid="{ACFEAE74-5553-4A34-9F34-389141188CDA}"/>
    <cellStyle name="Percent 2 38" xfId="14149" xr:uid="{00000000-0005-0000-0000-000051100000}"/>
    <cellStyle name="Percent 2 38 2" xfId="24982" xr:uid="{EACF1F02-F109-4DD3-884D-F577F771F7CA}"/>
    <cellStyle name="Percent 2 38 3" xfId="24983" xr:uid="{606846D3-3E98-428D-876F-BFE241660869}"/>
    <cellStyle name="Percent 2 38 4" xfId="24984" xr:uid="{4D169FAC-29CC-4B96-AAF1-7D240B07C043}"/>
    <cellStyle name="Percent 2 38 5" xfId="24985" xr:uid="{2F9D833E-081D-40FA-ADFB-BBA86E395589}"/>
    <cellStyle name="Percent 2 38 6" xfId="24981" xr:uid="{13B7E453-9AD4-4671-BA16-DD863FDC3503}"/>
    <cellStyle name="Percent 2 39" xfId="14150" xr:uid="{00000000-0005-0000-0000-000052100000}"/>
    <cellStyle name="Percent 2 39 2" xfId="24987" xr:uid="{AD6EADF2-0747-4582-8D99-2A6C7D581ADA}"/>
    <cellStyle name="Percent 2 39 3" xfId="24988" xr:uid="{3E2648EB-8FCB-4071-8DAF-170338556CC6}"/>
    <cellStyle name="Percent 2 39 4" xfId="24989" xr:uid="{C305AA15-6B85-437E-845E-DBB3210D7624}"/>
    <cellStyle name="Percent 2 39 5" xfId="24990" xr:uid="{EF69783A-3ABB-444D-A182-976927DC9471}"/>
    <cellStyle name="Percent 2 39 6" xfId="24986" xr:uid="{C442AFCE-BA4E-49C3-A232-FE0701B45D72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0 2 2" xfId="24991" xr:uid="{EB8D2800-972E-420A-AAB0-3BFA81F3A9D6}"/>
    <cellStyle name="Percent 2 4 10 3" xfId="24992" xr:uid="{03C6E4CE-A3E4-4217-9C48-A6CC436CB29E}"/>
    <cellStyle name="Percent 2 4 10 4" xfId="24993" xr:uid="{E23705F7-58DB-40A4-AD62-2B336450F17F}"/>
    <cellStyle name="Percent 2 4 10 5" xfId="24994" xr:uid="{5E28CDFA-5EC2-4458-8EE4-69322D28D09E}"/>
    <cellStyle name="Percent 2 4 11" xfId="10438" xr:uid="{00000000-0005-0000-0000-0000D0200000}"/>
    <cellStyle name="Percent 2 4 11 2" xfId="14152" xr:uid="{00000000-0005-0000-0000-000055100000}"/>
    <cellStyle name="Percent 2 4 11 2 2" xfId="24996" xr:uid="{F823927B-7888-448D-9199-E44F83C293FC}"/>
    <cellStyle name="Percent 2 4 11 3" xfId="24997" xr:uid="{0D3C1378-8625-4773-90C6-790C4501B9AB}"/>
    <cellStyle name="Percent 2 4 11 4" xfId="24998" xr:uid="{757895FC-7E59-433D-A784-47C26DEE52FB}"/>
    <cellStyle name="Percent 2 4 11 5" xfId="24999" xr:uid="{7DF21C94-4582-4F65-8FAE-E8937C91B1BF}"/>
    <cellStyle name="Percent 2 4 11 6" xfId="24995" xr:uid="{DD18B3F2-39FA-492F-B4BD-7A02015FCACA}"/>
    <cellStyle name="Percent 2 4 12" xfId="14153" xr:uid="{00000000-0005-0000-0000-000056100000}"/>
    <cellStyle name="Percent 2 4 12 2" xfId="25001" xr:uid="{8C60F67D-0399-45BB-AC75-5AFBA7FFD62A}"/>
    <cellStyle name="Percent 2 4 12 3" xfId="25002" xr:uid="{8FB0D4D2-0493-4DDB-A3D8-2A5804C76659}"/>
    <cellStyle name="Percent 2 4 12 4" xfId="25003" xr:uid="{B7310347-5065-4435-B46C-BA0DEF076643}"/>
    <cellStyle name="Percent 2 4 12 5" xfId="25004" xr:uid="{06A06C4B-6A32-4BC1-A246-9F7B279A34DF}"/>
    <cellStyle name="Percent 2 4 12 6" xfId="25000" xr:uid="{78EEC9CD-6666-49E0-92E8-117E6866C503}"/>
    <cellStyle name="Percent 2 4 13" xfId="14154" xr:uid="{00000000-0005-0000-0000-000057100000}"/>
    <cellStyle name="Percent 2 4 13 2" xfId="25006" xr:uid="{5D290912-1330-4BA9-B058-3208F5547EB4}"/>
    <cellStyle name="Percent 2 4 13 3" xfId="25007" xr:uid="{A0CF5FBB-1A87-4C85-B428-AD3F73584895}"/>
    <cellStyle name="Percent 2 4 13 4" xfId="25008" xr:uid="{965B6E6E-024B-4565-8DA8-1BE406601AAA}"/>
    <cellStyle name="Percent 2 4 13 5" xfId="25009" xr:uid="{AFA3C8BF-BFD3-435D-9DBA-A4B53D3207B3}"/>
    <cellStyle name="Percent 2 4 13 6" xfId="25005" xr:uid="{D1D0FD12-EE43-462D-B5BC-12758EAAFE07}"/>
    <cellStyle name="Percent 2 4 14" xfId="14155" xr:uid="{00000000-0005-0000-0000-000058100000}"/>
    <cellStyle name="Percent 2 4 14 2" xfId="25011" xr:uid="{D37AE928-7686-4821-B902-6809AF831126}"/>
    <cellStyle name="Percent 2 4 14 3" xfId="25012" xr:uid="{AA56CFBF-AE7C-4623-8231-973612114D56}"/>
    <cellStyle name="Percent 2 4 14 4" xfId="25013" xr:uid="{0424229E-D8A8-4C7E-9F5C-5D1AA7D418EE}"/>
    <cellStyle name="Percent 2 4 14 5" xfId="25014" xr:uid="{CE673759-2C31-4A27-BD4A-7B929CBAFB40}"/>
    <cellStyle name="Percent 2 4 14 6" xfId="25010" xr:uid="{D384BCE8-32B1-4304-AE2B-3ACBB0FEA6A2}"/>
    <cellStyle name="Percent 2 4 15" xfId="14156" xr:uid="{00000000-0005-0000-0000-000059100000}"/>
    <cellStyle name="Percent 2 4 15 2" xfId="25016" xr:uid="{8827A98A-8F11-4CA0-BB0E-3F4EEA70E874}"/>
    <cellStyle name="Percent 2 4 15 3" xfId="25017" xr:uid="{535D9620-6CD3-4E75-ACEC-50B8E248D212}"/>
    <cellStyle name="Percent 2 4 15 4" xfId="25018" xr:uid="{8AD37ADE-58F7-4441-AB59-6587F9951D93}"/>
    <cellStyle name="Percent 2 4 15 5" xfId="25019" xr:uid="{86BABC41-19C4-4D2C-B327-1E1A6B8B4A4D}"/>
    <cellStyle name="Percent 2 4 15 6" xfId="25015" xr:uid="{94A84398-0E27-42A7-A403-F2116B84239E}"/>
    <cellStyle name="Percent 2 4 16" xfId="25020" xr:uid="{661215E1-595A-45B3-B604-7C14C0237CB1}"/>
    <cellStyle name="Percent 2 4 16 2" xfId="25021" xr:uid="{F49DCD84-5C36-465A-9B1D-EF4EA3853CC6}"/>
    <cellStyle name="Percent 2 4 16 3" xfId="25022" xr:uid="{EB4524DA-1CC8-4D51-A537-E9866EE70608}"/>
    <cellStyle name="Percent 2 4 16 4" xfId="25023" xr:uid="{C86D5FE6-EB03-4D96-8A22-6330A267D2E6}"/>
    <cellStyle name="Percent 2 4 16 5" xfId="25024" xr:uid="{B61AED9C-E52B-41C0-96C6-4AAB0A66C8D9}"/>
    <cellStyle name="Percent 2 4 17" xfId="25025" xr:uid="{5A735EA2-B2B8-49D2-BD37-A37926C1CCBE}"/>
    <cellStyle name="Percent 2 4 17 2" xfId="25026" xr:uid="{A680825E-4273-43E7-993E-0700C0C9C5BF}"/>
    <cellStyle name="Percent 2 4 17 3" xfId="25027" xr:uid="{35AE9F5D-F1DE-4A67-9F30-2FC25A8AB1F5}"/>
    <cellStyle name="Percent 2 4 17 4" xfId="25028" xr:uid="{0BCB04F9-E12F-49AC-91F8-6A9EDEE80329}"/>
    <cellStyle name="Percent 2 4 17 5" xfId="25029" xr:uid="{82AFEAFC-F972-46E6-8233-6CBF22E38EE8}"/>
    <cellStyle name="Percent 2 4 18" xfId="25030" xr:uid="{48D2A825-CD83-4EB3-86D0-2078D4FEDF73}"/>
    <cellStyle name="Percent 2 4 19" xfId="25031" xr:uid="{54BF677D-4E7B-4219-98C6-37BA342A5875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2 4" xfId="25032" xr:uid="{B2FA0416-7C22-4CDA-A55C-E3DD19B8CD3F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3 4" xfId="25033" xr:uid="{D33B5046-702E-4F1E-A1E3-560E0F5F2F23}"/>
    <cellStyle name="Percent 2 4 2 4" xfId="5658" xr:uid="{00000000-0005-0000-0000-00008E1F0000}"/>
    <cellStyle name="Percent 2 4 2 5" xfId="10439" xr:uid="{00000000-0005-0000-0000-0000D9200000}"/>
    <cellStyle name="Percent 2 4 2 5 2" xfId="25034" xr:uid="{B75A9CBF-6C1E-412F-A7A5-CE6FE2EF3936}"/>
    <cellStyle name="Percent 2 4 20" xfId="25035" xr:uid="{38629C0D-F798-46CF-A57D-931F05422887}"/>
    <cellStyle name="Percent 2 4 21" xfId="25036" xr:uid="{8FF92689-6AEC-47D9-8DA2-78DA7E655DE7}"/>
    <cellStyle name="Percent 2 4 22" xfId="25037" xr:uid="{43F2B9A1-C2AD-41D0-A0D8-2EF29B3557EC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2 4" xfId="25038" xr:uid="{48C6D77D-6E2D-4F77-9EE8-1AC0A5B61F3D}"/>
    <cellStyle name="Percent 2 4 3 3" xfId="5659" xr:uid="{00000000-0005-0000-0000-0000921F0000}"/>
    <cellStyle name="Percent 2 4 3 4" xfId="10468" xr:uid="{00000000-0005-0000-0000-0000DF200000}"/>
    <cellStyle name="Percent 2 4 3 4 2" xfId="25039" xr:uid="{09496C7A-B0FB-465F-A4CD-9159E74D51F7}"/>
    <cellStyle name="Percent 2 4 3 5" xfId="25040" xr:uid="{9EC1C8F1-3209-456F-8544-2E549AB085BF}"/>
    <cellStyle name="Percent 2 4 4" xfId="4710" xr:uid="{00000000-0005-0000-0000-0000931F0000}"/>
    <cellStyle name="Percent 2 4 4 2" xfId="7987" xr:uid="{00000000-0005-0000-0000-0000941F0000}"/>
    <cellStyle name="Percent 2 4 4 2 2" xfId="25042" xr:uid="{4E6D5E84-35B2-488D-A7FD-738BEE745B04}"/>
    <cellStyle name="Percent 2 4 4 3" xfId="25043" xr:uid="{DC6F29CC-7F17-4DC0-825A-F574ED44E7A8}"/>
    <cellStyle name="Percent 2 4 4 4" xfId="25044" xr:uid="{AC355920-AFB7-4D3D-AD84-0D4FABD83B5F}"/>
    <cellStyle name="Percent 2 4 4 5" xfId="25045" xr:uid="{93BDA782-67A4-4586-98E2-CB4B4AA52EE1}"/>
    <cellStyle name="Percent 2 4 4 6" xfId="25041" xr:uid="{949EFABF-18A1-44D6-ACAC-AD06CDEC2403}"/>
    <cellStyle name="Percent 2 4 5" xfId="7988" xr:uid="{00000000-0005-0000-0000-0000951F0000}"/>
    <cellStyle name="Percent 2 4 5 2" xfId="25047" xr:uid="{30AEB16C-D538-46A6-AA99-557E28DCC7A1}"/>
    <cellStyle name="Percent 2 4 5 3" xfId="25048" xr:uid="{385655CB-68E0-46AC-BFF4-AA47BAA1757A}"/>
    <cellStyle name="Percent 2 4 5 4" xfId="25049" xr:uid="{5D301AA7-6FD2-480C-B1A4-097F8853CB1B}"/>
    <cellStyle name="Percent 2 4 5 5" xfId="25050" xr:uid="{567026D7-140C-4C86-80C7-4ECF0DC5BE2E}"/>
    <cellStyle name="Percent 2 4 5 6" xfId="25046" xr:uid="{84393869-5D60-4214-B75E-0DE3F4688CE1}"/>
    <cellStyle name="Percent 2 4 6" xfId="7989" xr:uid="{00000000-0005-0000-0000-0000961F0000}"/>
    <cellStyle name="Percent 2 4 6 2" xfId="25052" xr:uid="{3C2A599E-4E5E-441D-B2C7-78C74CA7005D}"/>
    <cellStyle name="Percent 2 4 6 3" xfId="25053" xr:uid="{70040F5D-3EEE-4E76-8A4D-9F741C27D6FA}"/>
    <cellStyle name="Percent 2 4 6 4" xfId="25054" xr:uid="{00A7A8F4-95E2-48D2-A247-C3B8928923BB}"/>
    <cellStyle name="Percent 2 4 6 5" xfId="25055" xr:uid="{4122EADA-F3F8-4D7E-A77E-9C46C4561690}"/>
    <cellStyle name="Percent 2 4 6 6" xfId="25051" xr:uid="{568C2A24-2583-4702-9B92-8BCAECE90548}"/>
    <cellStyle name="Percent 2 4 7" xfId="7990" xr:uid="{00000000-0005-0000-0000-0000971F0000}"/>
    <cellStyle name="Percent 2 4 7 2" xfId="25057" xr:uid="{F29A8780-7E30-4E15-A9AB-1361EE19E1EB}"/>
    <cellStyle name="Percent 2 4 7 3" xfId="25058" xr:uid="{32F45CD4-8B6E-4ED5-B207-15A2DB7536A4}"/>
    <cellStyle name="Percent 2 4 7 4" xfId="25059" xr:uid="{117655BD-A708-4126-BA1B-C0FE2883CC52}"/>
    <cellStyle name="Percent 2 4 7 5" xfId="25060" xr:uid="{E2188284-56E8-42F6-A393-33AF8220298E}"/>
    <cellStyle name="Percent 2 4 7 6" xfId="25056" xr:uid="{AB556A1C-CB33-41CC-9C9F-5508BB2647FA}"/>
    <cellStyle name="Percent 2 4 8" xfId="7991" xr:uid="{00000000-0005-0000-0000-0000981F0000}"/>
    <cellStyle name="Percent 2 4 8 2" xfId="25062" xr:uid="{703AED86-4FB6-488B-AEAB-D2959C35EA2F}"/>
    <cellStyle name="Percent 2 4 8 3" xfId="25063" xr:uid="{F3A0A60C-2D07-4A6E-9247-9D442ADE69ED}"/>
    <cellStyle name="Percent 2 4 8 4" xfId="25064" xr:uid="{2601A2C4-FECC-4F3B-8F16-3C7CAA32B155}"/>
    <cellStyle name="Percent 2 4 8 5" xfId="25065" xr:uid="{A2ABA618-FE20-4743-9BAA-36A6CEF67C6C}"/>
    <cellStyle name="Percent 2 4 8 6" xfId="25061" xr:uid="{2995395B-D7E9-40F3-BAA9-F21A0B12065E}"/>
    <cellStyle name="Percent 2 4 9" xfId="7984" xr:uid="{00000000-0005-0000-0000-0000991F0000}"/>
    <cellStyle name="Percent 2 4 9 2" xfId="25067" xr:uid="{32E3EA18-9DC3-4337-A1D4-7413EDEE4266}"/>
    <cellStyle name="Percent 2 4 9 3" xfId="25068" xr:uid="{FBEC0998-F9CD-47DE-851F-4D11421947F4}"/>
    <cellStyle name="Percent 2 4 9 4" xfId="25069" xr:uid="{7A70146E-C681-482B-ABCD-C9FC9CE05EFC}"/>
    <cellStyle name="Percent 2 4 9 5" xfId="25070" xr:uid="{0EE317A0-272C-415D-B674-D87208DFE7D5}"/>
    <cellStyle name="Percent 2 4 9 6" xfId="25066" xr:uid="{A1E15CD0-DB47-4EBE-90C1-35E540599FD2}"/>
    <cellStyle name="Percent 2 40" xfId="14157" xr:uid="{00000000-0005-0000-0000-000062100000}"/>
    <cellStyle name="Percent 2 40 2" xfId="25072" xr:uid="{57FCDBCB-D20B-4E6F-9BBE-B2165AFD5A41}"/>
    <cellStyle name="Percent 2 40 3" xfId="25073" xr:uid="{30A7D958-7109-4BB3-986D-5028621CC49C}"/>
    <cellStyle name="Percent 2 40 4" xfId="25074" xr:uid="{EA12108C-F471-4E8A-B3F2-F468A4D6753D}"/>
    <cellStyle name="Percent 2 40 5" xfId="25075" xr:uid="{98A51365-3DBA-4A6C-A4C1-5BEFA4405CD6}"/>
    <cellStyle name="Percent 2 40 6" xfId="25071" xr:uid="{4B107BCD-1219-46BE-86B9-0AE2CCEA9653}"/>
    <cellStyle name="Percent 2 41" xfId="14158" xr:uid="{00000000-0005-0000-0000-000063100000}"/>
    <cellStyle name="Percent 2 41 2" xfId="25077" xr:uid="{EA2E3A61-C4A4-4928-B36D-43BEB0727B32}"/>
    <cellStyle name="Percent 2 41 3" xfId="25078" xr:uid="{69EDBB7B-4AD4-456D-AB77-987DD944F7AE}"/>
    <cellStyle name="Percent 2 41 4" xfId="25079" xr:uid="{4873C546-263F-42ED-91C4-55C984440527}"/>
    <cellStyle name="Percent 2 41 5" xfId="25080" xr:uid="{96C5823E-D7B9-48C9-BE7B-2285DDF6D9EE}"/>
    <cellStyle name="Percent 2 41 6" xfId="25076" xr:uid="{9B544B30-AD59-444B-A1B7-7F87B49DC7AA}"/>
    <cellStyle name="Percent 2 42" xfId="14159" xr:uid="{00000000-0005-0000-0000-000064100000}"/>
    <cellStyle name="Percent 2 42 2" xfId="25082" xr:uid="{DE55738B-34D5-4CEA-9B35-8C263D374C28}"/>
    <cellStyle name="Percent 2 42 3" xfId="25083" xr:uid="{022A8190-C4B4-4994-A124-5D951BD596BE}"/>
    <cellStyle name="Percent 2 42 4" xfId="25084" xr:uid="{1C99740E-9104-4505-B7CA-535F946D4A90}"/>
    <cellStyle name="Percent 2 42 5" xfId="25085" xr:uid="{4C84A35D-6DEB-4D55-BB37-A72C275461F4}"/>
    <cellStyle name="Percent 2 42 6" xfId="25081" xr:uid="{A0D7C3C3-ADC0-44E6-BB19-34F7DBAEFF28}"/>
    <cellStyle name="Percent 2 43" xfId="14160" xr:uid="{00000000-0005-0000-0000-000065100000}"/>
    <cellStyle name="Percent 2 43 2" xfId="25087" xr:uid="{C0FCFDDD-3D8C-4651-8EA8-B395A9C636BB}"/>
    <cellStyle name="Percent 2 43 3" xfId="25088" xr:uid="{411279A6-6A5B-4D0E-8598-45FFD4479F1D}"/>
    <cellStyle name="Percent 2 43 4" xfId="25089" xr:uid="{14B76DFE-7DCE-402F-A2F4-A22A884330C4}"/>
    <cellStyle name="Percent 2 43 5" xfId="25090" xr:uid="{E83D1E3D-41DD-494A-BD9C-31301EB45654}"/>
    <cellStyle name="Percent 2 43 6" xfId="25086" xr:uid="{02A67CE3-1A0B-459D-A16D-540E64D87BF8}"/>
    <cellStyle name="Percent 2 44" xfId="14161" xr:uid="{00000000-0005-0000-0000-000066100000}"/>
    <cellStyle name="Percent 2 44 2" xfId="25092" xr:uid="{635FEF22-A9BE-47F9-A28C-E53429D069FC}"/>
    <cellStyle name="Percent 2 44 3" xfId="25093" xr:uid="{25BFDE90-4E3A-41F2-8865-5D77CE60ABD2}"/>
    <cellStyle name="Percent 2 44 4" xfId="25094" xr:uid="{92419A61-45BF-485A-A31F-5A328DDA95DE}"/>
    <cellStyle name="Percent 2 44 5" xfId="25095" xr:uid="{78E1BF8C-177C-43C6-87A5-D76AEDF4A43A}"/>
    <cellStyle name="Percent 2 44 6" xfId="25091" xr:uid="{9561A559-BB6B-48F4-B709-9D828A1EC099}"/>
    <cellStyle name="Percent 2 45" xfId="14162" xr:uid="{00000000-0005-0000-0000-000067100000}"/>
    <cellStyle name="Percent 2 45 2" xfId="25097" xr:uid="{3E0AA337-4F63-438C-8BF7-289DC0A80BD9}"/>
    <cellStyle name="Percent 2 45 3" xfId="25098" xr:uid="{54750479-9CE2-4625-8809-910E25269DBD}"/>
    <cellStyle name="Percent 2 45 4" xfId="25099" xr:uid="{CB26576D-95D0-4F09-B90F-7BF708660C2F}"/>
    <cellStyle name="Percent 2 45 5" xfId="25100" xr:uid="{0B3143A5-FDB7-4566-A853-43C1536930DE}"/>
    <cellStyle name="Percent 2 45 6" xfId="25096" xr:uid="{84852A54-BE7E-425D-8CAD-7A90A1D89F4E}"/>
    <cellStyle name="Percent 2 46" xfId="14163" xr:uid="{00000000-0005-0000-0000-000068100000}"/>
    <cellStyle name="Percent 2 46 2" xfId="25102" xr:uid="{CC396151-4FBD-4111-B3BB-EDD0741E6F8C}"/>
    <cellStyle name="Percent 2 46 3" xfId="25103" xr:uid="{55D576E8-182E-4779-9519-E821BD2C5337}"/>
    <cellStyle name="Percent 2 46 4" xfId="25104" xr:uid="{EE59C0AF-7CD4-48B3-B3D0-2329647E2F5F}"/>
    <cellStyle name="Percent 2 46 5" xfId="25105" xr:uid="{BBB078EE-B618-4893-85A7-747651456C65}"/>
    <cellStyle name="Percent 2 46 6" xfId="25101" xr:uid="{70A44ADD-CE3C-4005-9E6B-8DFDCBF01525}"/>
    <cellStyle name="Percent 2 47" xfId="14164" xr:uid="{00000000-0005-0000-0000-000069100000}"/>
    <cellStyle name="Percent 2 47 2" xfId="25107" xr:uid="{81EAE79D-9B70-4025-BD1D-CA51FB84073B}"/>
    <cellStyle name="Percent 2 47 3" xfId="25108" xr:uid="{6CC11D23-8672-423A-B34A-AA0A37A28048}"/>
    <cellStyle name="Percent 2 47 4" xfId="25109" xr:uid="{6126818B-9A6B-43D1-9FBA-880779F8537C}"/>
    <cellStyle name="Percent 2 47 5" xfId="25110" xr:uid="{A8D324D9-FA2A-4A73-A07F-8097939B9FAA}"/>
    <cellStyle name="Percent 2 47 6" xfId="25106" xr:uid="{4179D563-1F93-4975-8DFB-B021C4756427}"/>
    <cellStyle name="Percent 2 48" xfId="14165" xr:uid="{00000000-0005-0000-0000-00006A100000}"/>
    <cellStyle name="Percent 2 48 2" xfId="14166" xr:uid="{00000000-0005-0000-0000-00006B100000}"/>
    <cellStyle name="Percent 2 48 2 2" xfId="25113" xr:uid="{60C91CED-C313-409D-971F-660077BB70C4}"/>
    <cellStyle name="Percent 2 48 2 3" xfId="25114" xr:uid="{B52EFC09-7296-4EDC-B4C7-70BC50A29B51}"/>
    <cellStyle name="Percent 2 48 2 4" xfId="25115" xr:uid="{9AA72715-3E27-43DE-95C7-45CD14DF32FD}"/>
    <cellStyle name="Percent 2 48 2 5" xfId="25116" xr:uid="{5838AE00-6F54-42B0-824F-61FF2EACDC4B}"/>
    <cellStyle name="Percent 2 48 2 6" xfId="25112" xr:uid="{1A26DB03-A47B-49D4-925C-8E698D43FB13}"/>
    <cellStyle name="Percent 2 48 3" xfId="14167" xr:uid="{00000000-0005-0000-0000-00006C100000}"/>
    <cellStyle name="Percent 2 48 3 2" xfId="25117" xr:uid="{5FE895C5-38DB-490A-9AA7-0BDDD95A153F}"/>
    <cellStyle name="Percent 2 48 4" xfId="25118" xr:uid="{EB68A049-86FF-480A-9337-C8421E814771}"/>
    <cellStyle name="Percent 2 48 5" xfId="25119" xr:uid="{1F2CFA44-EFE9-4EE9-BA8A-5E07FF110250}"/>
    <cellStyle name="Percent 2 48 6" xfId="25120" xr:uid="{022332EC-B658-4AD8-9C89-0B76B717268F}"/>
    <cellStyle name="Percent 2 48 7" xfId="25121" xr:uid="{41444EFA-D316-4B50-B360-6C753E8C3E94}"/>
    <cellStyle name="Percent 2 48 8" xfId="25111" xr:uid="{EFE36D72-C76D-468F-8237-30A55D53ECE2}"/>
    <cellStyle name="Percent 2 49" xfId="14168" xr:uid="{00000000-0005-0000-0000-00006D100000}"/>
    <cellStyle name="Percent 2 49 2" xfId="25123" xr:uid="{B12F0A4E-EDC3-4882-9319-731AD2FC0C86}"/>
    <cellStyle name="Percent 2 49 3" xfId="25124" xr:uid="{0BEF0E4E-B447-41E2-A70F-F8829FEFBA10}"/>
    <cellStyle name="Percent 2 49 4" xfId="25125" xr:uid="{998F9305-63F6-430A-B8EE-6067D5F1BC4B}"/>
    <cellStyle name="Percent 2 49 5" xfId="25126" xr:uid="{71D6BB10-7304-4D64-BA9B-9DFB979467EB}"/>
    <cellStyle name="Percent 2 49 6" xfId="25127" xr:uid="{4F6545FC-37E4-44B6-B7F9-DCC26C297A77}"/>
    <cellStyle name="Percent 2 49 7" xfId="25122" xr:uid="{7F2A9ABC-5F4A-4978-A50D-AABD3BE823B9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0 2 2" xfId="25128" xr:uid="{DCB66A4E-B238-4924-B626-5643FAFEBA61}"/>
    <cellStyle name="Percent 2 5 10 3" xfId="25129" xr:uid="{3F90EA69-E9EB-46D2-ABFD-02B9A14C727D}"/>
    <cellStyle name="Percent 2 5 10 4" xfId="25130" xr:uid="{F281ABF5-09C1-4C49-A192-F316B5004E0B}"/>
    <cellStyle name="Percent 2 5 10 5" xfId="25131" xr:uid="{AFF18280-D70D-42EF-B210-8472292092DB}"/>
    <cellStyle name="Percent 2 5 11" xfId="10440" xr:uid="{00000000-0005-0000-0000-0000E9200000}"/>
    <cellStyle name="Percent 2 5 11 2" xfId="14170" xr:uid="{00000000-0005-0000-0000-000070100000}"/>
    <cellStyle name="Percent 2 5 11 2 2" xfId="25133" xr:uid="{93933ED2-54F3-4B26-94FA-F2F5AF3B4ADF}"/>
    <cellStyle name="Percent 2 5 11 3" xfId="25134" xr:uid="{93B7C173-D256-46DF-BF3F-3471A1363A07}"/>
    <cellStyle name="Percent 2 5 11 4" xfId="25135" xr:uid="{0AB9BEAC-5003-441E-831D-65FB766C275D}"/>
    <cellStyle name="Percent 2 5 11 5" xfId="25136" xr:uid="{0C0DC29D-4492-4F98-ACFB-2B95AE170006}"/>
    <cellStyle name="Percent 2 5 11 6" xfId="25132" xr:uid="{39DA206A-987A-4B8E-A906-40DDC3039E9B}"/>
    <cellStyle name="Percent 2 5 12" xfId="14171" xr:uid="{00000000-0005-0000-0000-000071100000}"/>
    <cellStyle name="Percent 2 5 12 2" xfId="25138" xr:uid="{0A89D579-9454-4B14-A562-477AF02FFF55}"/>
    <cellStyle name="Percent 2 5 12 3" xfId="25139" xr:uid="{4A54C22B-D407-4C0E-912F-0D75E0537951}"/>
    <cellStyle name="Percent 2 5 12 4" xfId="25140" xr:uid="{754CFA8B-4CE9-4B65-89F4-E6B4710649DC}"/>
    <cellStyle name="Percent 2 5 12 5" xfId="25141" xr:uid="{B997EA35-F07C-4CDF-9778-689F4E2E11FE}"/>
    <cellStyle name="Percent 2 5 12 6" xfId="25137" xr:uid="{51825B00-37C2-4450-AC2C-7AB44929C6CF}"/>
    <cellStyle name="Percent 2 5 13" xfId="14172" xr:uid="{00000000-0005-0000-0000-000072100000}"/>
    <cellStyle name="Percent 2 5 13 2" xfId="25143" xr:uid="{BBA37ACC-F142-43A2-9F98-D70E8A3264F2}"/>
    <cellStyle name="Percent 2 5 13 3" xfId="25144" xr:uid="{4D34B77D-8D09-4F9F-B8DF-C214F3AD7521}"/>
    <cellStyle name="Percent 2 5 13 4" xfId="25145" xr:uid="{F3CD5280-2A19-469A-9DA1-02C8CA72847F}"/>
    <cellStyle name="Percent 2 5 13 5" xfId="25146" xr:uid="{F621DFCB-2E33-4CDC-9F84-17C7FA721763}"/>
    <cellStyle name="Percent 2 5 13 6" xfId="25142" xr:uid="{8A1166E8-3362-440A-AF6F-4EDB72126E33}"/>
    <cellStyle name="Percent 2 5 14" xfId="14173" xr:uid="{00000000-0005-0000-0000-000073100000}"/>
    <cellStyle name="Percent 2 5 14 2" xfId="25148" xr:uid="{5D7C6450-91F8-4FA1-9E36-DFB21C8D8FE2}"/>
    <cellStyle name="Percent 2 5 14 3" xfId="25149" xr:uid="{13E1CE73-E7EF-4CC4-A422-3222C4473531}"/>
    <cellStyle name="Percent 2 5 14 4" xfId="25150" xr:uid="{9B85D916-582F-4D24-B9A8-0903637CDFAA}"/>
    <cellStyle name="Percent 2 5 14 5" xfId="25151" xr:uid="{6A2DD1C7-5C46-4358-8B6E-06F60D62E922}"/>
    <cellStyle name="Percent 2 5 14 6" xfId="25147" xr:uid="{7B31CB2B-BCDA-4B54-87FA-41A4FBBE726F}"/>
    <cellStyle name="Percent 2 5 15" xfId="14174" xr:uid="{00000000-0005-0000-0000-000074100000}"/>
    <cellStyle name="Percent 2 5 15 2" xfId="25153" xr:uid="{24C1BF65-8481-4749-BB95-6254A8577518}"/>
    <cellStyle name="Percent 2 5 15 3" xfId="25154" xr:uid="{70768959-85D0-4487-9013-AB250DC53C37}"/>
    <cellStyle name="Percent 2 5 15 4" xfId="25155" xr:uid="{4B3A3B8E-9A69-4079-A2FD-FC8248E99087}"/>
    <cellStyle name="Percent 2 5 15 5" xfId="25156" xr:uid="{C1E054F2-D165-4BD2-87B7-9F6A655FF411}"/>
    <cellStyle name="Percent 2 5 15 6" xfId="25152" xr:uid="{61908F28-00E6-4F59-B162-86292EAA93FF}"/>
    <cellStyle name="Percent 2 5 16" xfId="25157" xr:uid="{26E396DA-A9F1-4B73-A433-048343B180D5}"/>
    <cellStyle name="Percent 2 5 17" xfId="25158" xr:uid="{63E1257B-195C-4466-BB0A-A7231F3CC22F}"/>
    <cellStyle name="Percent 2 5 18" xfId="25159" xr:uid="{2B51CC18-5E09-4057-BE82-21F5E7FF04B0}"/>
    <cellStyle name="Percent 2 5 19" xfId="25160" xr:uid="{DC1EB37A-1EC8-49E8-A76A-087444A42ABC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2 4" xfId="25161" xr:uid="{9DF649D5-3CF8-445A-8F49-0918C577B044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3 4" xfId="25162" xr:uid="{8CFF37D3-3D42-4F9C-AB19-63CC35978E6F}"/>
    <cellStyle name="Percent 2 5 2 4" xfId="5661" xr:uid="{00000000-0005-0000-0000-0000A11F0000}"/>
    <cellStyle name="Percent 2 5 2 5" xfId="10472" xr:uid="{00000000-0005-0000-0000-0000F2200000}"/>
    <cellStyle name="Percent 2 5 2 5 2" xfId="25163" xr:uid="{11361567-0F7C-48BD-AC42-3AE7DB94AFBD}"/>
    <cellStyle name="Percent 2 5 3" xfId="5099" xr:uid="{00000000-0005-0000-0000-0000A21F0000}"/>
    <cellStyle name="Percent 2 5 3 2" xfId="6180" xr:uid="{00000000-0005-0000-0000-0000A31F0000}"/>
    <cellStyle name="Percent 2 5 3 2 2" xfId="25164" xr:uid="{DFE49C56-5B16-45E5-88C9-CD65D6444E37}"/>
    <cellStyle name="Percent 2 5 3 3" xfId="7994" xr:uid="{00000000-0005-0000-0000-0000A41F0000}"/>
    <cellStyle name="Percent 2 5 3 3 2" xfId="25165" xr:uid="{FA385847-8996-4C83-924F-412302B40E7B}"/>
    <cellStyle name="Percent 2 5 3 4" xfId="5662" xr:uid="{00000000-0005-0000-0000-0000A51F0000}"/>
    <cellStyle name="Percent 2 5 3 5" xfId="10615" xr:uid="{00000000-0005-0000-0000-0000F7200000}"/>
    <cellStyle name="Percent 2 5 3 5 2" xfId="25166" xr:uid="{9396E1A1-B740-4D8D-BB0E-7C67D5BD1A52}"/>
    <cellStyle name="Percent 2 5 4" xfId="4712" xr:uid="{00000000-0005-0000-0000-0000A61F0000}"/>
    <cellStyle name="Percent 2 5 4 2" xfId="7995" xr:uid="{00000000-0005-0000-0000-0000A71F0000}"/>
    <cellStyle name="Percent 2 5 4 2 2" xfId="25167" xr:uid="{F3FD4FA9-B0D1-444C-B32F-1C4DF97FBAE5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4 4 3" xfId="25168" xr:uid="{3B884B1F-BE85-4AD1-B7A6-61023D3C3C13}"/>
    <cellStyle name="Percent 2 5 4 5" xfId="25169" xr:uid="{8EF9733E-F098-4BA2-A21D-4A120AC5BE3B}"/>
    <cellStyle name="Percent 2 5 5" xfId="6178" xr:uid="{00000000-0005-0000-0000-0000AA1F0000}"/>
    <cellStyle name="Percent 2 5 5 2" xfId="7996" xr:uid="{00000000-0005-0000-0000-0000AB1F0000}"/>
    <cellStyle name="Percent 2 5 5 2 2" xfId="25171" xr:uid="{50A2A95D-A344-4125-AC64-2470501EFEA6}"/>
    <cellStyle name="Percent 2 5 5 3" xfId="25172" xr:uid="{12C09520-4C29-422A-BD6C-BCACE78119BE}"/>
    <cellStyle name="Percent 2 5 5 4" xfId="25173" xr:uid="{7AEF309F-EDA9-4CCD-A646-F59E0B1066A1}"/>
    <cellStyle name="Percent 2 5 5 5" xfId="25174" xr:uid="{7CEE6B01-386B-403F-9CEA-0164FE71FCD7}"/>
    <cellStyle name="Percent 2 5 5 6" xfId="25170" xr:uid="{6296C323-22ED-46AA-AE85-C0A39B3D4282}"/>
    <cellStyle name="Percent 2 5 6" xfId="7997" xr:uid="{00000000-0005-0000-0000-0000AC1F0000}"/>
    <cellStyle name="Percent 2 5 6 2" xfId="25176" xr:uid="{EC7A5270-F69D-4D7D-9AC5-5642FDE1D419}"/>
    <cellStyle name="Percent 2 5 6 3" xfId="25177" xr:uid="{A9BE6C2F-3C09-490B-89B8-F77C135CF35B}"/>
    <cellStyle name="Percent 2 5 6 4" xfId="25178" xr:uid="{EE7D5B8B-C0FC-4870-9358-B11DB19244DA}"/>
    <cellStyle name="Percent 2 5 6 5" xfId="25179" xr:uid="{1F6E6401-E498-441E-BCED-86E37A875BAF}"/>
    <cellStyle name="Percent 2 5 6 6" xfId="25175" xr:uid="{82DD15CD-6AD9-4378-A198-365D8BD175B0}"/>
    <cellStyle name="Percent 2 5 7" xfId="7998" xr:uid="{00000000-0005-0000-0000-0000AD1F0000}"/>
    <cellStyle name="Percent 2 5 7 2" xfId="25181" xr:uid="{D270FD1B-BE65-4D79-B8C2-CF8124182B58}"/>
    <cellStyle name="Percent 2 5 7 3" xfId="25182" xr:uid="{19767211-5F7E-4EFE-B933-366077B04965}"/>
    <cellStyle name="Percent 2 5 7 4" xfId="25183" xr:uid="{51A0B45E-D60D-4E13-AE1C-187C892F2413}"/>
    <cellStyle name="Percent 2 5 7 5" xfId="25184" xr:uid="{0ADE5E93-73AF-448C-8248-226235695E38}"/>
    <cellStyle name="Percent 2 5 7 6" xfId="25180" xr:uid="{B9454A3B-4C94-488F-BEB5-E88DBA73BD0E}"/>
    <cellStyle name="Percent 2 5 8" xfId="7999" xr:uid="{00000000-0005-0000-0000-0000AE1F0000}"/>
    <cellStyle name="Percent 2 5 8 2" xfId="25186" xr:uid="{A9390309-8509-4209-9E46-7A9B4F7C2C6E}"/>
    <cellStyle name="Percent 2 5 8 3" xfId="25187" xr:uid="{D48E7483-8378-431A-AC55-8C3DE1FEA67C}"/>
    <cellStyle name="Percent 2 5 8 4" xfId="25188" xr:uid="{5B9146F7-6C08-4F9A-A406-36FEB2DC6126}"/>
    <cellStyle name="Percent 2 5 8 5" xfId="25189" xr:uid="{C144460B-1AA5-4A4E-A802-9F05451FA4C4}"/>
    <cellStyle name="Percent 2 5 8 6" xfId="25185" xr:uid="{614225B9-E72A-40E2-A061-24D3BF6C9272}"/>
    <cellStyle name="Percent 2 5 9" xfId="7992" xr:uid="{00000000-0005-0000-0000-0000AF1F0000}"/>
    <cellStyle name="Percent 2 5 9 2" xfId="25191" xr:uid="{D003D24D-DC00-4579-8260-D32D0A2C842D}"/>
    <cellStyle name="Percent 2 5 9 3" xfId="25192" xr:uid="{B1351A8B-3CEB-4D03-AB5F-A3B14613DF6E}"/>
    <cellStyle name="Percent 2 5 9 4" xfId="25193" xr:uid="{710AF258-5302-41ED-A903-D2C7CEE8235B}"/>
    <cellStyle name="Percent 2 5 9 5" xfId="25194" xr:uid="{017D4226-D9D7-4A68-BA04-42E7107C2FE7}"/>
    <cellStyle name="Percent 2 5 9 6" xfId="25190" xr:uid="{773DF7DC-4AFB-455C-AD40-9A620B8DFE27}"/>
    <cellStyle name="Percent 2 50" xfId="25195" xr:uid="{330A5858-3452-45B5-9E8F-6A1E4FF0234C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0 2 2" xfId="25196" xr:uid="{103D7DB4-54BA-4DDF-8293-3D2E3B1A6935}"/>
    <cellStyle name="Percent 2 6 10 3" xfId="25197" xr:uid="{AE386E89-C81B-46D7-91A5-BB0827B023CD}"/>
    <cellStyle name="Percent 2 6 10 4" xfId="25198" xr:uid="{6B60825A-0678-48BF-B47A-7E8AD974F673}"/>
    <cellStyle name="Percent 2 6 10 5" xfId="25199" xr:uid="{2D992692-E131-4EDD-AD4E-AE3EED65291F}"/>
    <cellStyle name="Percent 2 6 11" xfId="14176" xr:uid="{00000000-0005-0000-0000-00007F100000}"/>
    <cellStyle name="Percent 2 6 11 2" xfId="25201" xr:uid="{9C5A58A1-A883-493E-8742-235815284C98}"/>
    <cellStyle name="Percent 2 6 11 3" xfId="25202" xr:uid="{352B5E4A-4867-4CBD-9A59-ED262CA74EF8}"/>
    <cellStyle name="Percent 2 6 11 4" xfId="25203" xr:uid="{B158A619-1216-4FD6-8997-42B5EEEE5DDE}"/>
    <cellStyle name="Percent 2 6 11 5" xfId="25204" xr:uid="{DC13958C-C37F-4A31-8104-3C82777F7EB9}"/>
    <cellStyle name="Percent 2 6 11 6" xfId="25200" xr:uid="{588FD596-E64E-4A3B-B1D6-4F9DC1F01F35}"/>
    <cellStyle name="Percent 2 6 12" xfId="14177" xr:uid="{00000000-0005-0000-0000-000080100000}"/>
    <cellStyle name="Percent 2 6 12 2" xfId="25206" xr:uid="{6D48D6F9-9403-42AF-B573-839F97B4FE95}"/>
    <cellStyle name="Percent 2 6 12 3" xfId="25207" xr:uid="{0E4E597A-95C7-4383-A1B2-F5B83191BA2F}"/>
    <cellStyle name="Percent 2 6 12 4" xfId="25208" xr:uid="{6E7C0D86-29CD-4DF8-B661-B17E6276D6BE}"/>
    <cellStyle name="Percent 2 6 12 5" xfId="25209" xr:uid="{37EC20BC-31D3-47C9-AD2F-2C61112C6BAD}"/>
    <cellStyle name="Percent 2 6 12 6" xfId="25205" xr:uid="{2C33D6ED-F39D-4F0C-BD46-30980ED8B500}"/>
    <cellStyle name="Percent 2 6 13" xfId="14178" xr:uid="{00000000-0005-0000-0000-000081100000}"/>
    <cellStyle name="Percent 2 6 13 2" xfId="25211" xr:uid="{7A02EDD8-681F-4910-BB24-4EC03194CFCC}"/>
    <cellStyle name="Percent 2 6 13 3" xfId="25212" xr:uid="{AB7CE9BC-3859-48E1-80E2-6F93EBE9FACB}"/>
    <cellStyle name="Percent 2 6 13 4" xfId="25213" xr:uid="{E886A380-F986-475D-83A1-184301ED9975}"/>
    <cellStyle name="Percent 2 6 13 5" xfId="25214" xr:uid="{3A93EA29-3F41-4FC5-8E3A-EC34671039F0}"/>
    <cellStyle name="Percent 2 6 13 6" xfId="25210" xr:uid="{4471DAE6-208C-4B30-B461-5B65A199A983}"/>
    <cellStyle name="Percent 2 6 14" xfId="14179" xr:uid="{00000000-0005-0000-0000-000082100000}"/>
    <cellStyle name="Percent 2 6 14 2" xfId="25216" xr:uid="{CD289875-7688-49D7-95CF-89436F389F98}"/>
    <cellStyle name="Percent 2 6 14 3" xfId="25217" xr:uid="{0B937AB2-1695-42E6-ACB6-F44EBBF110DF}"/>
    <cellStyle name="Percent 2 6 14 4" xfId="25218" xr:uid="{A425B2A8-F4B7-4F82-848B-6CA806F8CA76}"/>
    <cellStyle name="Percent 2 6 14 5" xfId="25219" xr:uid="{E41400E5-CDF9-4CD1-B68D-CD9A686EBBE8}"/>
    <cellStyle name="Percent 2 6 14 6" xfId="25215" xr:uid="{9FDD92A9-943A-47FD-B68E-F8D81B53B953}"/>
    <cellStyle name="Percent 2 6 15" xfId="14180" xr:uid="{00000000-0005-0000-0000-000083100000}"/>
    <cellStyle name="Percent 2 6 15 2" xfId="25221" xr:uid="{FE248DBC-E029-4C85-AA55-13354D5DE239}"/>
    <cellStyle name="Percent 2 6 15 3" xfId="25222" xr:uid="{569805BA-CFF4-4F1C-9066-7481A6F9FCA8}"/>
    <cellStyle name="Percent 2 6 15 4" xfId="25223" xr:uid="{36C7F677-AA54-4F30-9F1A-F24C16F5BDA8}"/>
    <cellStyle name="Percent 2 6 15 5" xfId="25224" xr:uid="{55D39C63-7D89-48E6-AAC3-CE891BDE8D99}"/>
    <cellStyle name="Percent 2 6 15 6" xfId="25220" xr:uid="{EF6AC42D-1170-48A6-A1D9-88C6A4752FD9}"/>
    <cellStyle name="Percent 2 6 16" xfId="25225" xr:uid="{F7AEEB4D-B289-4672-85C6-BB25D0473D59}"/>
    <cellStyle name="Percent 2 6 17" xfId="25226" xr:uid="{EA8DDBFD-83E3-4CE7-A786-4B0FF1570703}"/>
    <cellStyle name="Percent 2 6 18" xfId="25227" xr:uid="{6D4CB866-7C4E-47BB-BE71-E193BA5A4878}"/>
    <cellStyle name="Percent 2 6 19" xfId="25228" xr:uid="{2D9C3EA0-3E75-40A9-8E7F-C004FA55E1F7}"/>
    <cellStyle name="Percent 2 6 2" xfId="5100" xr:uid="{00000000-0005-0000-0000-0000B21F0000}"/>
    <cellStyle name="Percent 2 6 2 2" xfId="8001" xr:uid="{00000000-0005-0000-0000-0000B31F0000}"/>
    <cellStyle name="Percent 2 6 2 2 2" xfId="25229" xr:uid="{D4B4210B-4257-460E-9147-CC76DD0DA94F}"/>
    <cellStyle name="Percent 2 6 2 3" xfId="5665" xr:uid="{00000000-0005-0000-0000-0000B41F0000}"/>
    <cellStyle name="Percent 2 6 2 4" xfId="25230" xr:uid="{867DFF8D-F21A-48FE-A272-270F1EFD21A8}"/>
    <cellStyle name="Percent 2 6 2 5" xfId="25231" xr:uid="{7A877368-B8AA-4BFE-A7BD-AB6957D09794}"/>
    <cellStyle name="Percent 2 6 3" xfId="5489" xr:uid="{00000000-0005-0000-0000-0000B51F0000}"/>
    <cellStyle name="Percent 2 6 3 2" xfId="8002" xr:uid="{00000000-0005-0000-0000-0000B61F0000}"/>
    <cellStyle name="Percent 2 6 3 2 2" xfId="25233" xr:uid="{4728D5E4-3B0E-43C7-97DB-EFDC4BFD4539}"/>
    <cellStyle name="Percent 2 6 3 3" xfId="6181" xr:uid="{00000000-0005-0000-0000-0000B71F0000}"/>
    <cellStyle name="Percent 2 6 3 3 2" xfId="25234" xr:uid="{81C21FB5-4C62-4BD9-AA7E-1202189E3705}"/>
    <cellStyle name="Percent 2 6 3 4" xfId="10939" xr:uid="{00000000-0005-0000-0000-00000A210000}"/>
    <cellStyle name="Percent 2 6 3 4 2" xfId="25235" xr:uid="{468190A8-4A3A-49CC-A035-84D2A73CDC9C}"/>
    <cellStyle name="Percent 2 6 3 5" xfId="25236" xr:uid="{9BF77B59-9109-4E14-A389-774773DD2BA1}"/>
    <cellStyle name="Percent 2 6 3 6" xfId="25232" xr:uid="{27846FE7-742C-4C9A-BCEC-9799EFD58200}"/>
    <cellStyle name="Percent 2 6 4" xfId="8003" xr:uid="{00000000-0005-0000-0000-0000B81F0000}"/>
    <cellStyle name="Percent 2 6 4 2" xfId="25238" xr:uid="{DFFC68EF-FB66-4D66-A553-92816E54E103}"/>
    <cellStyle name="Percent 2 6 4 3" xfId="25239" xr:uid="{24F3D530-EB11-41E6-875B-8E8B44878D80}"/>
    <cellStyle name="Percent 2 6 4 4" xfId="25240" xr:uid="{48814CA0-12E2-4E3E-A001-A16A4D82F2F3}"/>
    <cellStyle name="Percent 2 6 4 5" xfId="25241" xr:uid="{5203CE92-8EFF-4536-A605-47C9C1D286C9}"/>
    <cellStyle name="Percent 2 6 4 6" xfId="25237" xr:uid="{7AE5CE5B-25BA-474C-B807-43FEE5FCDF05}"/>
    <cellStyle name="Percent 2 6 5" xfId="8004" xr:uid="{00000000-0005-0000-0000-0000B91F0000}"/>
    <cellStyle name="Percent 2 6 5 2" xfId="25243" xr:uid="{F5BC833D-0B61-46FC-9A6D-0B5040C9BC3D}"/>
    <cellStyle name="Percent 2 6 5 3" xfId="25244" xr:uid="{2C7DAA66-6A12-464F-993A-ADF5C8BFC937}"/>
    <cellStyle name="Percent 2 6 5 4" xfId="25245" xr:uid="{AB19A7A4-70F2-4AC1-AE49-94428D2A9400}"/>
    <cellStyle name="Percent 2 6 5 5" xfId="25246" xr:uid="{019A4B31-38B1-4487-A1F2-87AC2819E353}"/>
    <cellStyle name="Percent 2 6 5 6" xfId="25242" xr:uid="{2375DE59-6730-409B-9D1F-EE4A16D68CCB}"/>
    <cellStyle name="Percent 2 6 6" xfId="8005" xr:uid="{00000000-0005-0000-0000-0000BA1F0000}"/>
    <cellStyle name="Percent 2 6 6 2" xfId="25248" xr:uid="{1731ABA1-4FDE-484B-BDBC-4E98802BD1EB}"/>
    <cellStyle name="Percent 2 6 6 3" xfId="25249" xr:uid="{639327D5-FD2B-4AD2-8868-8DC30D0EAFDB}"/>
    <cellStyle name="Percent 2 6 6 4" xfId="25250" xr:uid="{596C0DAE-D1EE-4EF2-9686-826DB4E75D9E}"/>
    <cellStyle name="Percent 2 6 6 5" xfId="25251" xr:uid="{FCB62A9A-5796-4BB5-A1DF-381FA102525C}"/>
    <cellStyle name="Percent 2 6 6 6" xfId="25247" xr:uid="{1F87963B-F952-4D90-AC01-2A9E5008FA9D}"/>
    <cellStyle name="Percent 2 6 7" xfId="8006" xr:uid="{00000000-0005-0000-0000-0000BB1F0000}"/>
    <cellStyle name="Percent 2 6 7 2" xfId="25253" xr:uid="{0F2EDBB9-0DE4-4E8F-B9ED-70FD7EB022BB}"/>
    <cellStyle name="Percent 2 6 7 3" xfId="25254" xr:uid="{1FEA6902-1769-46D2-ACB6-93291F7C0555}"/>
    <cellStyle name="Percent 2 6 7 4" xfId="25255" xr:uid="{AC581A82-E660-45B6-8BC3-7AE755D7821C}"/>
    <cellStyle name="Percent 2 6 7 5" xfId="25256" xr:uid="{A5C10E16-3E55-4516-B30C-C7AFE1446E1D}"/>
    <cellStyle name="Percent 2 6 7 6" xfId="25252" xr:uid="{EA7FF556-A748-4DA0-BEFB-BA74A6BB06F5}"/>
    <cellStyle name="Percent 2 6 8" xfId="8007" xr:uid="{00000000-0005-0000-0000-0000BC1F0000}"/>
    <cellStyle name="Percent 2 6 8 2" xfId="25258" xr:uid="{241F5F20-1EB2-452F-9B98-7B82E8342F0B}"/>
    <cellStyle name="Percent 2 6 8 3" xfId="25259" xr:uid="{3EA2CBB8-DFC5-4D33-961C-1D243F34EF06}"/>
    <cellStyle name="Percent 2 6 8 4" xfId="25260" xr:uid="{043DF93E-E76E-4959-892A-5D9E6D0435FA}"/>
    <cellStyle name="Percent 2 6 8 5" xfId="25261" xr:uid="{77A319B0-CDAD-412C-9EA1-9252C7CBB174}"/>
    <cellStyle name="Percent 2 6 8 6" xfId="25257" xr:uid="{9737CEE5-C93A-4E45-9634-BF4C71CA5634}"/>
    <cellStyle name="Percent 2 6 9" xfId="8000" xr:uid="{00000000-0005-0000-0000-0000BD1F0000}"/>
    <cellStyle name="Percent 2 6 9 2" xfId="25263" xr:uid="{6CABC582-BFAA-497E-B587-6D05876DDE2C}"/>
    <cellStyle name="Percent 2 6 9 3" xfId="25264" xr:uid="{F79C9A9C-7CB1-4ABA-AD59-9C7592A6E98F}"/>
    <cellStyle name="Percent 2 6 9 4" xfId="25265" xr:uid="{5E7B2904-999E-4DEF-A02E-8F41AF651E4C}"/>
    <cellStyle name="Percent 2 6 9 5" xfId="25266" xr:uid="{A0A2476E-7708-420E-B998-90D520F275C7}"/>
    <cellStyle name="Percent 2 6 9 6" xfId="25262" xr:uid="{FC3A02CD-45CE-4018-9D54-971A6B027EBE}"/>
    <cellStyle name="Percent 2 7" xfId="4928" xr:uid="{00000000-0005-0000-0000-0000BE1F0000}"/>
    <cellStyle name="Percent 2 7 10" xfId="5666" xr:uid="{00000000-0005-0000-0000-0000BF1F0000}"/>
    <cellStyle name="Percent 2 7 11" xfId="25267" xr:uid="{54E03E79-085D-4E00-B07F-DE09ED9186B9}"/>
    <cellStyle name="Percent 2 7 12" xfId="25268" xr:uid="{18D09732-F717-4819-AC85-028F5E563A4F}"/>
    <cellStyle name="Percent 2 7 2" xfId="8009" xr:uid="{00000000-0005-0000-0000-0000C01F0000}"/>
    <cellStyle name="Percent 2 7 2 2" xfId="25270" xr:uid="{36A9BB4F-66F3-483A-8823-A1C959EEBA9B}"/>
    <cellStyle name="Percent 2 7 2 3" xfId="25271" xr:uid="{672FF529-5CA4-4B55-B62D-461FBAB974D3}"/>
    <cellStyle name="Percent 2 7 2 4" xfId="25272" xr:uid="{34069B50-E756-4BB0-A0B2-50EE42E1611D}"/>
    <cellStyle name="Percent 2 7 2 5" xfId="25273" xr:uid="{0FE5159A-01E4-4D16-A07F-4E0E8A83B168}"/>
    <cellStyle name="Percent 2 7 2 6" xfId="25269" xr:uid="{15294A04-FE24-4EB0-9243-81E2C47B6C16}"/>
    <cellStyle name="Percent 2 7 3" xfId="8010" xr:uid="{00000000-0005-0000-0000-0000C11F0000}"/>
    <cellStyle name="Percent 2 7 3 2" xfId="25275" xr:uid="{68F375BA-D448-4E32-86E4-F2FC9A1594FC}"/>
    <cellStyle name="Percent 2 7 3 3" xfId="25276" xr:uid="{68513C32-1D0F-4939-BD8F-4EE79403C596}"/>
    <cellStyle name="Percent 2 7 3 4" xfId="25277" xr:uid="{E5A5F27D-7399-4F19-8A2D-2F44F2B81299}"/>
    <cellStyle name="Percent 2 7 3 5" xfId="25278" xr:uid="{35BF8922-9FEB-4877-88E0-FD3658169761}"/>
    <cellStyle name="Percent 2 7 3 6" xfId="25274" xr:uid="{30E48B28-2FB1-4CB4-AD0E-60D5EABB6030}"/>
    <cellStyle name="Percent 2 7 4" xfId="8011" xr:uid="{00000000-0005-0000-0000-0000C21F0000}"/>
    <cellStyle name="Percent 2 7 4 2" xfId="25280" xr:uid="{FEA5D348-CA2D-48F8-A61B-18F3E351E892}"/>
    <cellStyle name="Percent 2 7 4 3" xfId="25281" xr:uid="{741CE3AD-84E4-401D-9CF7-98F62C3FA5EB}"/>
    <cellStyle name="Percent 2 7 4 4" xfId="25282" xr:uid="{41A97483-82BB-4E42-B9D5-CAD76652115A}"/>
    <cellStyle name="Percent 2 7 4 5" xfId="25283" xr:uid="{9095BB44-F57B-4F2F-8336-A04BF5FFDE27}"/>
    <cellStyle name="Percent 2 7 4 6" xfId="25279" xr:uid="{061833F4-64CD-4A0A-A8E7-8FEC8AC8A80F}"/>
    <cellStyle name="Percent 2 7 5" xfId="8012" xr:uid="{00000000-0005-0000-0000-0000C31F0000}"/>
    <cellStyle name="Percent 2 7 5 2" xfId="25285" xr:uid="{84C42E50-13CB-4F62-962B-692F1A0E4505}"/>
    <cellStyle name="Percent 2 7 5 3" xfId="25286" xr:uid="{96B9A3BF-DDEF-4114-9EBE-C96CF499F586}"/>
    <cellStyle name="Percent 2 7 5 4" xfId="25287" xr:uid="{5F992C0A-614B-4F3D-BCFB-AF07B164A292}"/>
    <cellStyle name="Percent 2 7 5 5" xfId="25288" xr:uid="{8B026B90-D102-429F-99E9-83BED70D11C9}"/>
    <cellStyle name="Percent 2 7 5 6" xfId="25284" xr:uid="{92A772B9-67B0-4AB7-A25D-792F3B1D670A}"/>
    <cellStyle name="Percent 2 7 6" xfId="8013" xr:uid="{00000000-0005-0000-0000-0000C41F0000}"/>
    <cellStyle name="Percent 2 7 6 2" xfId="25290" xr:uid="{1B377DC6-269F-4DBA-B90A-0687B0988DD4}"/>
    <cellStyle name="Percent 2 7 6 3" xfId="25291" xr:uid="{A292E52B-18E7-4A73-9116-BC7EDA575A7E}"/>
    <cellStyle name="Percent 2 7 6 4" xfId="25292" xr:uid="{958A5449-DFB5-4D5A-ACD8-D43C0915654F}"/>
    <cellStyle name="Percent 2 7 6 5" xfId="25293" xr:uid="{4F7CEBB4-0A80-4B9B-AE31-15B902C445F6}"/>
    <cellStyle name="Percent 2 7 6 6" xfId="25289" xr:uid="{1585B727-46EA-487D-B3B8-32296F0DFD32}"/>
    <cellStyle name="Percent 2 7 7" xfId="8014" xr:uid="{00000000-0005-0000-0000-0000C51F0000}"/>
    <cellStyle name="Percent 2 7 7 2" xfId="25295" xr:uid="{5349D3C7-AAB6-4870-9951-4E3012157404}"/>
    <cellStyle name="Percent 2 7 7 3" xfId="25296" xr:uid="{53BCC813-FEA1-41F8-9FE5-0681544F74C7}"/>
    <cellStyle name="Percent 2 7 7 4" xfId="25297" xr:uid="{D58D8804-FA22-4637-AFB0-1A36D28C5F10}"/>
    <cellStyle name="Percent 2 7 7 5" xfId="25298" xr:uid="{6905BA6D-7517-45F5-B076-13DB686A4BB1}"/>
    <cellStyle name="Percent 2 7 7 6" xfId="25294" xr:uid="{9178DF55-F683-43DE-A29C-EDB05C3E217F}"/>
    <cellStyle name="Percent 2 7 8" xfId="8015" xr:uid="{00000000-0005-0000-0000-0000C61F0000}"/>
    <cellStyle name="Percent 2 7 8 2" xfId="25300" xr:uid="{F9A81F6B-20C6-45E5-B9F0-25E7363FE565}"/>
    <cellStyle name="Percent 2 7 8 3" xfId="25301" xr:uid="{445EF72C-7381-4D5A-9881-F8C290B43C5F}"/>
    <cellStyle name="Percent 2 7 8 4" xfId="25302" xr:uid="{23AF0269-6F3D-4EC2-A762-74FAEB49D36E}"/>
    <cellStyle name="Percent 2 7 8 5" xfId="25303" xr:uid="{C9A9EC54-C891-4FAA-A3BD-7B8410C4C25C}"/>
    <cellStyle name="Percent 2 7 8 6" xfId="25299" xr:uid="{4E7B8A0A-B7AE-467F-9D9B-6C77D6566AAF}"/>
    <cellStyle name="Percent 2 7 9" xfId="8008" xr:uid="{00000000-0005-0000-0000-0000C71F0000}"/>
    <cellStyle name="Percent 2 7 9 2" xfId="25304" xr:uid="{A5AF818E-625C-4C48-8CF4-BBBDC7C4BD61}"/>
    <cellStyle name="Percent 2 8" xfId="4703" xr:uid="{00000000-0005-0000-0000-0000C81F0000}"/>
    <cellStyle name="Percent 2 8 10" xfId="25306" xr:uid="{13A79FF5-65A7-4CDC-9492-AADBFCB216D5}"/>
    <cellStyle name="Percent 2 8 11" xfId="25307" xr:uid="{AD3E61B0-F183-4319-93BC-36455FA90CEE}"/>
    <cellStyle name="Percent 2 8 12" xfId="25308" xr:uid="{B8ADC270-3312-469B-BF0E-10D5AA346BF3}"/>
    <cellStyle name="Percent 2 8 13" xfId="25305" xr:uid="{C25FC9C5-E50C-4F4E-A73E-4977A98E0D02}"/>
    <cellStyle name="Percent 2 8 2" xfId="8017" xr:uid="{00000000-0005-0000-0000-0000C91F0000}"/>
    <cellStyle name="Percent 2 8 2 2" xfId="25310" xr:uid="{F9369BF6-2AC7-47D0-B89E-D5BA80E77CB9}"/>
    <cellStyle name="Percent 2 8 2 3" xfId="25311" xr:uid="{802D42AE-991A-4196-AB7D-A9B717D80AC9}"/>
    <cellStyle name="Percent 2 8 2 4" xfId="25312" xr:uid="{0CC2D6ED-7611-4A5E-8CF6-FC8D1D042DC5}"/>
    <cellStyle name="Percent 2 8 2 5" xfId="25313" xr:uid="{1725E0CB-BB32-414E-94C8-004AC5E835E2}"/>
    <cellStyle name="Percent 2 8 2 6" xfId="25309" xr:uid="{6015056B-4D0C-49F9-B58B-4BA1DD257566}"/>
    <cellStyle name="Percent 2 8 3" xfId="8018" xr:uid="{00000000-0005-0000-0000-0000CA1F0000}"/>
    <cellStyle name="Percent 2 8 3 2" xfId="25315" xr:uid="{311D6C69-F3CC-4024-B7E0-D50E166DF9E0}"/>
    <cellStyle name="Percent 2 8 3 3" xfId="25316" xr:uid="{7C22E9AB-4A6C-4935-95C1-A7020E9E1400}"/>
    <cellStyle name="Percent 2 8 3 4" xfId="25317" xr:uid="{2CF4A773-4055-4702-B587-8B4CBF0FA9DD}"/>
    <cellStyle name="Percent 2 8 3 5" xfId="25318" xr:uid="{EB6C8444-F641-4755-9870-BDD57F368535}"/>
    <cellStyle name="Percent 2 8 3 6" xfId="25314" xr:uid="{2A934815-5DA7-40D5-9B81-5E8D65F4750E}"/>
    <cellStyle name="Percent 2 8 4" xfId="8019" xr:uid="{00000000-0005-0000-0000-0000CB1F0000}"/>
    <cellStyle name="Percent 2 8 4 2" xfId="25320" xr:uid="{6EF48D9A-DFCF-4A28-8434-196D43500E94}"/>
    <cellStyle name="Percent 2 8 4 3" xfId="25321" xr:uid="{062DD561-BF6E-4BB7-B83C-2EB0F9A3D16C}"/>
    <cellStyle name="Percent 2 8 4 4" xfId="25322" xr:uid="{4686CFE6-8B38-4E79-9255-DFF340D3DDD6}"/>
    <cellStyle name="Percent 2 8 4 5" xfId="25323" xr:uid="{34DB52D1-0980-4B36-8D7B-03764EF6785A}"/>
    <cellStyle name="Percent 2 8 4 6" xfId="25319" xr:uid="{DBA9E1F2-D032-4EBE-A940-E92C528EE55B}"/>
    <cellStyle name="Percent 2 8 5" xfId="8020" xr:uid="{00000000-0005-0000-0000-0000CC1F0000}"/>
    <cellStyle name="Percent 2 8 5 2" xfId="25325" xr:uid="{FEF30417-A8A4-4993-B395-436B98EF0056}"/>
    <cellStyle name="Percent 2 8 5 3" xfId="25326" xr:uid="{FD9BA163-DD32-4638-813F-BF98DF844021}"/>
    <cellStyle name="Percent 2 8 5 4" xfId="25327" xr:uid="{C0772D3A-0763-4A99-9AA6-70E0D96E367D}"/>
    <cellStyle name="Percent 2 8 5 5" xfId="25328" xr:uid="{20053902-3BBE-4878-A31F-7A318FEF2FC7}"/>
    <cellStyle name="Percent 2 8 5 6" xfId="25324" xr:uid="{5C9403C3-3ECF-4D3E-9ED0-33FCD6873B6B}"/>
    <cellStyle name="Percent 2 8 6" xfId="8021" xr:uid="{00000000-0005-0000-0000-0000CD1F0000}"/>
    <cellStyle name="Percent 2 8 6 2" xfId="25330" xr:uid="{44FDF8BE-0295-4D93-B456-0207ABE1A62A}"/>
    <cellStyle name="Percent 2 8 6 3" xfId="25331" xr:uid="{D4026DC5-8096-4100-911E-71280C4D7D63}"/>
    <cellStyle name="Percent 2 8 6 4" xfId="25332" xr:uid="{7F0CA534-8A39-4132-BF6F-1F25EFA82BA5}"/>
    <cellStyle name="Percent 2 8 6 5" xfId="25333" xr:uid="{34074A5E-C980-4C91-9744-3AB323DD3653}"/>
    <cellStyle name="Percent 2 8 6 6" xfId="25329" xr:uid="{EDC97615-BE15-4F10-90AA-7E09D071BB09}"/>
    <cellStyle name="Percent 2 8 7" xfId="8022" xr:uid="{00000000-0005-0000-0000-0000CE1F0000}"/>
    <cellStyle name="Percent 2 8 7 2" xfId="25335" xr:uid="{3D91CD96-13F0-4D16-AC6D-95E337EA5183}"/>
    <cellStyle name="Percent 2 8 7 3" xfId="25336" xr:uid="{C37DCE1A-C0B4-4218-A184-6DF31E36BB70}"/>
    <cellStyle name="Percent 2 8 7 4" xfId="25337" xr:uid="{3F84EBFC-5B1D-4DE0-94B6-78263FD4901D}"/>
    <cellStyle name="Percent 2 8 7 5" xfId="25338" xr:uid="{F2659E14-CA03-486D-A65B-A0C4CDA7D807}"/>
    <cellStyle name="Percent 2 8 7 6" xfId="25334" xr:uid="{8F800AFC-A66E-439A-94E3-79D64D04A14D}"/>
    <cellStyle name="Percent 2 8 8" xfId="8023" xr:uid="{00000000-0005-0000-0000-0000CF1F0000}"/>
    <cellStyle name="Percent 2 8 8 2" xfId="25340" xr:uid="{E55DF651-E418-4F2C-82D3-FE663917F061}"/>
    <cellStyle name="Percent 2 8 8 3" xfId="25341" xr:uid="{4D4941E5-FBA3-43A4-8C10-E95BEA2C3B63}"/>
    <cellStyle name="Percent 2 8 8 4" xfId="25342" xr:uid="{B6B511F7-861C-4CCC-9C71-7E498CBF82DD}"/>
    <cellStyle name="Percent 2 8 8 5" xfId="25343" xr:uid="{3989914D-CFEC-4B9C-96DB-B14AF68734B6}"/>
    <cellStyle name="Percent 2 8 8 6" xfId="25339" xr:uid="{3898745D-2779-4D78-9644-4B6838A4623A}"/>
    <cellStyle name="Percent 2 8 9" xfId="8016" xr:uid="{00000000-0005-0000-0000-0000D01F0000}"/>
    <cellStyle name="Percent 2 8 9 2" xfId="25344" xr:uid="{6C3EDA6A-32D9-454C-8EB7-EA32FE47B8FF}"/>
    <cellStyle name="Percent 2 9" xfId="6401" xr:uid="{00000000-0005-0000-0000-0000D11F0000}"/>
    <cellStyle name="Percent 2 9 10" xfId="25346" xr:uid="{E8055588-D3DF-4021-86AC-AF831A39DEC1}"/>
    <cellStyle name="Percent 2 9 11" xfId="25347" xr:uid="{E5C910A5-9480-4081-9B9F-BFF67F5FDE88}"/>
    <cellStyle name="Percent 2 9 12" xfId="25348" xr:uid="{BB02D548-346C-4FFA-94A1-9455F9AF7A94}"/>
    <cellStyle name="Percent 2 9 13" xfId="25345" xr:uid="{D66AC9BB-7629-4084-AAD3-C5125E6BA1F8}"/>
    <cellStyle name="Percent 2 9 2" xfId="8024" xr:uid="{00000000-0005-0000-0000-0000D21F0000}"/>
    <cellStyle name="Percent 2 9 2 2" xfId="25350" xr:uid="{4B34617B-297F-4A70-ACB1-8393EB4C8AAC}"/>
    <cellStyle name="Percent 2 9 2 3" xfId="25351" xr:uid="{D2C6262D-99B9-4CFC-A900-4928A04D0B37}"/>
    <cellStyle name="Percent 2 9 2 4" xfId="25352" xr:uid="{9EE12F31-4BD3-4C09-BBCD-977634489B67}"/>
    <cellStyle name="Percent 2 9 2 5" xfId="25353" xr:uid="{B53C2EE9-E00E-4C6B-AB0C-773D318BC589}"/>
    <cellStyle name="Percent 2 9 2 6" xfId="25349" xr:uid="{8EC1FFB0-6136-422E-BD52-7E80FA7531FE}"/>
    <cellStyle name="Percent 2 9 3" xfId="8025" xr:uid="{00000000-0005-0000-0000-0000D31F0000}"/>
    <cellStyle name="Percent 2 9 3 2" xfId="25355" xr:uid="{8A2ABB37-BAC1-470F-B509-FC6679F5E88B}"/>
    <cellStyle name="Percent 2 9 3 3" xfId="25356" xr:uid="{48F6C697-0908-4A6C-9E83-FFEDE82EF806}"/>
    <cellStyle name="Percent 2 9 3 4" xfId="25357" xr:uid="{9AC233C2-4628-4175-9944-855AAE9DED01}"/>
    <cellStyle name="Percent 2 9 3 5" xfId="25358" xr:uid="{3516F157-A3E3-42B9-A866-78A8CD2EAA25}"/>
    <cellStyle name="Percent 2 9 3 6" xfId="25354" xr:uid="{F59CA536-EE07-44B8-8BAD-4455A7BD4DE4}"/>
    <cellStyle name="Percent 2 9 4" xfId="8026" xr:uid="{00000000-0005-0000-0000-0000D41F0000}"/>
    <cellStyle name="Percent 2 9 4 2" xfId="25360" xr:uid="{46F752C0-D0C7-4C5F-9E07-AAD70DAE0E52}"/>
    <cellStyle name="Percent 2 9 4 3" xfId="25361" xr:uid="{D17898BF-1EF5-4E9F-A262-7F1F734998CF}"/>
    <cellStyle name="Percent 2 9 4 4" xfId="25362" xr:uid="{AB05FF58-FC94-4640-B267-20605AAE63D8}"/>
    <cellStyle name="Percent 2 9 4 5" xfId="25363" xr:uid="{3465A77A-1060-4153-BE5B-2967A8E57A64}"/>
    <cellStyle name="Percent 2 9 4 6" xfId="25359" xr:uid="{F45414D5-CB9B-4662-9AD6-EDCA48977CFE}"/>
    <cellStyle name="Percent 2 9 5" xfId="8027" xr:uid="{00000000-0005-0000-0000-0000D51F0000}"/>
    <cellStyle name="Percent 2 9 5 2" xfId="25365" xr:uid="{CF5AD8EA-7E17-45FF-BEBE-6DF10BCF05CB}"/>
    <cellStyle name="Percent 2 9 5 3" xfId="25366" xr:uid="{42AD631A-B598-41F9-9F9F-816A5585FA67}"/>
    <cellStyle name="Percent 2 9 5 4" xfId="25367" xr:uid="{3BD92439-4E74-416B-86BB-1CC465E44C5D}"/>
    <cellStyle name="Percent 2 9 5 5" xfId="25368" xr:uid="{450EA767-0EBE-4BE4-B30D-21A37C0AEEFF}"/>
    <cellStyle name="Percent 2 9 5 6" xfId="25364" xr:uid="{29187B37-DAAB-49AA-BA8C-C7916180B839}"/>
    <cellStyle name="Percent 2 9 6" xfId="8028" xr:uid="{00000000-0005-0000-0000-0000D61F0000}"/>
    <cellStyle name="Percent 2 9 6 2" xfId="25370" xr:uid="{94E03888-6489-47EB-A5D6-9A960527DFAE}"/>
    <cellStyle name="Percent 2 9 6 3" xfId="25371" xr:uid="{82889857-2290-44A8-9D05-5E2012E65C78}"/>
    <cellStyle name="Percent 2 9 6 4" xfId="25372" xr:uid="{7A2D3E3B-FA8F-4112-8A81-B394AFEE268F}"/>
    <cellStyle name="Percent 2 9 6 5" xfId="25373" xr:uid="{252E0CE7-5F66-4D61-A84F-5165FF9B334E}"/>
    <cellStyle name="Percent 2 9 6 6" xfId="25369" xr:uid="{26E7F2F4-C9AB-4A31-9795-1DEA5C86C25C}"/>
    <cellStyle name="Percent 2 9 7" xfId="8029" xr:uid="{00000000-0005-0000-0000-0000D71F0000}"/>
    <cellStyle name="Percent 2 9 7 2" xfId="25375" xr:uid="{13720FD3-0720-4492-A572-1D6CF2C22F22}"/>
    <cellStyle name="Percent 2 9 7 3" xfId="25376" xr:uid="{A9090CC9-D797-4642-AFD2-E1C8BB702D7A}"/>
    <cellStyle name="Percent 2 9 7 4" xfId="25377" xr:uid="{FDC40C64-65BE-4EBA-812A-1EA2EE9C418D}"/>
    <cellStyle name="Percent 2 9 7 5" xfId="25378" xr:uid="{872A11B7-9EE3-46ED-B5B0-D09117B89E61}"/>
    <cellStyle name="Percent 2 9 7 6" xfId="25374" xr:uid="{7C5F3E19-2953-409E-9C39-8D1235B764BF}"/>
    <cellStyle name="Percent 2 9 8" xfId="8030" xr:uid="{00000000-0005-0000-0000-0000D81F0000}"/>
    <cellStyle name="Percent 2 9 8 2" xfId="25380" xr:uid="{F7738D9D-2C03-482B-B19E-52625E48D7B7}"/>
    <cellStyle name="Percent 2 9 8 3" xfId="25381" xr:uid="{B3B34BAD-42F0-4E3E-8545-A17B1B34EFDD}"/>
    <cellStyle name="Percent 2 9 8 4" xfId="25382" xr:uid="{D315945B-FBCB-48E2-9B56-98E0BB327BA5}"/>
    <cellStyle name="Percent 2 9 8 5" xfId="25383" xr:uid="{F727CFB7-042D-4BBB-ABC2-CAB5D53A8575}"/>
    <cellStyle name="Percent 2 9 8 6" xfId="25379" xr:uid="{5D2B5419-049C-4107-B211-D41B6E5105C7}"/>
    <cellStyle name="Percent 2 9 9" xfId="25384" xr:uid="{216D17AB-C264-4984-9996-5A371165FBAB}"/>
    <cellStyle name="Percent 20" xfId="14181" xr:uid="{00000000-0005-0000-0000-0000A4100000}"/>
    <cellStyle name="Percent 20 10" xfId="25386" xr:uid="{F6F60BE4-FDA7-483C-A85F-744D0537740E}"/>
    <cellStyle name="Percent 20 11" xfId="25387" xr:uid="{0553F3A1-4FF0-44A9-8156-4C971AC5CEF7}"/>
    <cellStyle name="Percent 20 12" xfId="25388" xr:uid="{9C58E3CE-84F0-47B3-BDFF-3B2770275FD3}"/>
    <cellStyle name="Percent 20 13" xfId="25385" xr:uid="{34DF2C6C-BC1E-49A0-942C-F83DA298B74C}"/>
    <cellStyle name="Percent 20 2" xfId="14182" xr:uid="{00000000-0005-0000-0000-0000A5100000}"/>
    <cellStyle name="Percent 20 2 2" xfId="14183" xr:uid="{00000000-0005-0000-0000-0000A6100000}"/>
    <cellStyle name="Percent 20 2 2 2" xfId="25390" xr:uid="{1143D6FA-2704-4152-BCE4-6AC752AB4162}"/>
    <cellStyle name="Percent 20 2 3" xfId="25391" xr:uid="{C32F6CDF-DA7C-4811-8E7B-8D5C12C2F76B}"/>
    <cellStyle name="Percent 20 2 4" xfId="25392" xr:uid="{218F3752-A397-4DED-AC51-B4BFFE5F526D}"/>
    <cellStyle name="Percent 20 2 5" xfId="25393" xr:uid="{4A8485C2-98B7-4D1A-8C81-8909D65C3156}"/>
    <cellStyle name="Percent 20 2 6" xfId="25394" xr:uid="{A2E4E979-37AF-45AA-A035-4D0DE3F04C7C}"/>
    <cellStyle name="Percent 20 2 7" xfId="25389" xr:uid="{77A9E1C6-E8DB-45CC-9AC1-C2694AF599C0}"/>
    <cellStyle name="Percent 20 3" xfId="14184" xr:uid="{00000000-0005-0000-0000-0000A7100000}"/>
    <cellStyle name="Percent 20 3 2" xfId="25396" xr:uid="{06C40D41-2BF9-47DF-ADB3-CA4377534927}"/>
    <cellStyle name="Percent 20 3 3" xfId="25397" xr:uid="{910E578A-F698-4596-9398-4C7415182DFF}"/>
    <cellStyle name="Percent 20 3 4" xfId="25398" xr:uid="{FC0A201E-31EF-47A3-B6D9-7B8A1E69FE13}"/>
    <cellStyle name="Percent 20 3 5" xfId="25399" xr:uid="{96A1F669-C859-42C1-98F4-907094B80A2D}"/>
    <cellStyle name="Percent 20 3 6" xfId="25395" xr:uid="{8E308A03-0C0A-43CE-BD25-7C98951C2E5E}"/>
    <cellStyle name="Percent 20 4" xfId="14185" xr:uid="{00000000-0005-0000-0000-0000A8100000}"/>
    <cellStyle name="Percent 20 4 2" xfId="25401" xr:uid="{59FECEBB-7DE8-48F6-9FF5-1D9F23CA56BB}"/>
    <cellStyle name="Percent 20 4 3" xfId="25402" xr:uid="{DAA40698-38F3-46D9-9CA5-88F7D0BA750F}"/>
    <cellStyle name="Percent 20 4 4" xfId="25403" xr:uid="{AB876D1D-33B6-4B03-958C-78FA7453DE01}"/>
    <cellStyle name="Percent 20 4 5" xfId="25404" xr:uid="{54F78728-CEB8-4385-8FF4-2B4B9F21DCC8}"/>
    <cellStyle name="Percent 20 4 6" xfId="25400" xr:uid="{58A3C657-1254-4B0D-B333-6D0099D57AEC}"/>
    <cellStyle name="Percent 20 5" xfId="14186" xr:uid="{00000000-0005-0000-0000-0000A9100000}"/>
    <cellStyle name="Percent 20 5 2" xfId="25406" xr:uid="{124D8A03-2704-46EA-8284-38BF429F3948}"/>
    <cellStyle name="Percent 20 5 3" xfId="25407" xr:uid="{FDADC4A4-2149-4A1D-AD6A-04B3EE4BC641}"/>
    <cellStyle name="Percent 20 5 4" xfId="25408" xr:uid="{BB00F739-8429-4873-BBDC-1F2500A2C274}"/>
    <cellStyle name="Percent 20 5 5" xfId="25409" xr:uid="{E55135B9-DAEE-440C-B2BE-F6F0F218D18E}"/>
    <cellStyle name="Percent 20 5 6" xfId="25405" xr:uid="{12AB86D7-DD3E-47B2-B493-9BE40BBEC55E}"/>
    <cellStyle name="Percent 20 6" xfId="14187" xr:uid="{00000000-0005-0000-0000-0000AA100000}"/>
    <cellStyle name="Percent 20 6 2" xfId="25411" xr:uid="{B8CD78F4-9B76-431B-8459-C6474BDC767B}"/>
    <cellStyle name="Percent 20 6 3" xfId="25412" xr:uid="{2F54D349-81B6-4ECB-A294-52668292CD27}"/>
    <cellStyle name="Percent 20 6 4" xfId="25413" xr:uid="{CC4500E0-8AEF-4E5A-A26A-8B50DB0C7F9D}"/>
    <cellStyle name="Percent 20 6 5" xfId="25414" xr:uid="{93F977C8-A523-4247-8B97-C73ACC94E92A}"/>
    <cellStyle name="Percent 20 6 6" xfId="25410" xr:uid="{CB76039F-9513-4678-82D1-175D66F0B695}"/>
    <cellStyle name="Percent 20 7" xfId="14188" xr:uid="{00000000-0005-0000-0000-0000AB100000}"/>
    <cellStyle name="Percent 20 7 2" xfId="14189" xr:uid="{00000000-0005-0000-0000-0000AC100000}"/>
    <cellStyle name="Percent 20 7 2 2" xfId="25417" xr:uid="{0DB83089-2E2D-48B0-9917-11045E7BD813}"/>
    <cellStyle name="Percent 20 7 2 3" xfId="25418" xr:uid="{AD00545D-FE55-4006-B46A-91D8B525F4D2}"/>
    <cellStyle name="Percent 20 7 2 4" xfId="25419" xr:uid="{40AEC757-6C40-46F9-8621-50BBA2BE2459}"/>
    <cellStyle name="Percent 20 7 2 5" xfId="25420" xr:uid="{2A9CE0EF-5DDA-42C0-8F49-9F02AF2FD3CA}"/>
    <cellStyle name="Percent 20 7 2 6" xfId="25416" xr:uid="{98AF0A7B-CF26-4C6B-8B06-CC5C9ED14B8F}"/>
    <cellStyle name="Percent 20 7 3" xfId="14190" xr:uid="{00000000-0005-0000-0000-0000AD100000}"/>
    <cellStyle name="Percent 20 7 3 2" xfId="25422" xr:uid="{B8D858B1-2CAC-46F2-9E1D-6FBDD49480CE}"/>
    <cellStyle name="Percent 20 7 3 3" xfId="25423" xr:uid="{0A17DD8B-898A-4D7E-A7C7-5BE8FA95C1BE}"/>
    <cellStyle name="Percent 20 7 3 4" xfId="25424" xr:uid="{712A02B3-231E-444F-B192-BEFB6B841AA0}"/>
    <cellStyle name="Percent 20 7 3 5" xfId="25425" xr:uid="{A694AFFF-8F28-4CFC-AED4-C7540B551DB9}"/>
    <cellStyle name="Percent 20 7 3 6" xfId="25421" xr:uid="{B9200438-5087-43AF-BE98-4CEF2EE8B9CD}"/>
    <cellStyle name="Percent 20 7 4" xfId="25426" xr:uid="{87F95677-210E-4288-A899-7E792E6B9EC1}"/>
    <cellStyle name="Percent 20 7 5" xfId="25427" xr:uid="{11C19824-CD4F-4759-A46A-FCCC9C157B41}"/>
    <cellStyle name="Percent 20 7 6" xfId="25428" xr:uid="{B89C5ABD-5DC8-4D15-BE17-643C8C91E390}"/>
    <cellStyle name="Percent 20 7 7" xfId="25429" xr:uid="{974A317C-CACA-4C20-BBF0-C48AADBD8982}"/>
    <cellStyle name="Percent 20 7 8" xfId="25415" xr:uid="{98D3D119-5604-466C-989B-603E867F717D}"/>
    <cellStyle name="Percent 20 8" xfId="14191" xr:uid="{00000000-0005-0000-0000-0000AE100000}"/>
    <cellStyle name="Percent 20 8 2" xfId="25430" xr:uid="{69B674F4-F7DF-4AA2-ADDE-13834D884669}"/>
    <cellStyle name="Percent 20 9" xfId="25431" xr:uid="{BDF08715-2E5F-4301-9850-CCE9FF0252BF}"/>
    <cellStyle name="Percent 21" xfId="14192" xr:uid="{00000000-0005-0000-0000-0000AF100000}"/>
    <cellStyle name="Percent 21 10" xfId="25433" xr:uid="{CEA5061C-ABBA-452B-B0C9-B1B0B50575A3}"/>
    <cellStyle name="Percent 21 11" xfId="25434" xr:uid="{19B4C01A-C468-46ED-A744-6DC89AB24D62}"/>
    <cellStyle name="Percent 21 12" xfId="25432" xr:uid="{8893150C-5A78-458F-BC29-8DB884EC6955}"/>
    <cellStyle name="Percent 21 2" xfId="14193" xr:uid="{00000000-0005-0000-0000-0000B0100000}"/>
    <cellStyle name="Percent 21 2 2" xfId="25436" xr:uid="{660F0F72-F4B9-47D2-8144-B57391358358}"/>
    <cellStyle name="Percent 21 2 3" xfId="25437" xr:uid="{DEAC0658-EF4E-41D1-8A32-C47ACB7E5831}"/>
    <cellStyle name="Percent 21 2 4" xfId="25438" xr:uid="{332D4EF9-827C-4322-B76B-439E1DD7F691}"/>
    <cellStyle name="Percent 21 2 5" xfId="25439" xr:uid="{B8ACDC0B-5CE5-4386-B74B-1EEA5A331965}"/>
    <cellStyle name="Percent 21 2 6" xfId="25435" xr:uid="{779B90FC-DC19-45A4-88BD-F1D8404A40CB}"/>
    <cellStyle name="Percent 21 3" xfId="14194" xr:uid="{00000000-0005-0000-0000-0000B1100000}"/>
    <cellStyle name="Percent 21 3 2" xfId="25441" xr:uid="{C398E205-CA70-47BC-8FA5-9FEBD04F3CF8}"/>
    <cellStyle name="Percent 21 3 3" xfId="25442" xr:uid="{11096870-54E4-4E2D-802C-D1AB8EC9E9A2}"/>
    <cellStyle name="Percent 21 3 4" xfId="25443" xr:uid="{EE6C9566-5781-4B76-970B-DFC9FEFDF0DD}"/>
    <cellStyle name="Percent 21 3 5" xfId="25444" xr:uid="{DE5B752C-D25E-47B5-9947-96E6F9A7F187}"/>
    <cellStyle name="Percent 21 3 6" xfId="25440" xr:uid="{B78476FF-FF73-4C94-A91E-746E67EDC83E}"/>
    <cellStyle name="Percent 21 4" xfId="14195" xr:uid="{00000000-0005-0000-0000-0000B2100000}"/>
    <cellStyle name="Percent 21 4 2" xfId="25446" xr:uid="{841FECA6-5C02-4320-A063-F9F357A8C0EB}"/>
    <cellStyle name="Percent 21 4 3" xfId="25447" xr:uid="{D671B82B-E335-4091-866E-6AEF698EE3BB}"/>
    <cellStyle name="Percent 21 4 4" xfId="25448" xr:uid="{2A4CAEC4-5F80-46EB-84A1-623236AE9852}"/>
    <cellStyle name="Percent 21 4 5" xfId="25449" xr:uid="{5E654B60-2DF3-4CCC-B43D-6B6C1074FB46}"/>
    <cellStyle name="Percent 21 4 6" xfId="25445" xr:uid="{E9A2A195-986B-46DC-8D1D-0021B97D612D}"/>
    <cellStyle name="Percent 21 5" xfId="14196" xr:uid="{00000000-0005-0000-0000-0000B3100000}"/>
    <cellStyle name="Percent 21 5 2" xfId="25451" xr:uid="{0BC3E576-6708-44F9-A21C-3A46AD6F3531}"/>
    <cellStyle name="Percent 21 5 3" xfId="25452" xr:uid="{D12A13BC-DFC0-4307-9AD3-E673A92D7515}"/>
    <cellStyle name="Percent 21 5 4" xfId="25453" xr:uid="{95E36E41-680C-4A57-AA3B-3F54319B5A46}"/>
    <cellStyle name="Percent 21 5 5" xfId="25454" xr:uid="{33B21613-BDA9-4D76-AB0D-14950130879F}"/>
    <cellStyle name="Percent 21 5 6" xfId="25450" xr:uid="{A72245E7-49DC-4490-A915-E276DADB2EE9}"/>
    <cellStyle name="Percent 21 6" xfId="14197" xr:uid="{00000000-0005-0000-0000-0000B4100000}"/>
    <cellStyle name="Percent 21 6 2" xfId="25456" xr:uid="{55793AA2-D244-40C4-BBB6-DB4E7B71B617}"/>
    <cellStyle name="Percent 21 6 3" xfId="25457" xr:uid="{43DE4A55-1AA8-4208-A19A-7173FE65AB94}"/>
    <cellStyle name="Percent 21 6 4" xfId="25458" xr:uid="{B2DA512C-BD05-4A9D-AFF6-E2486A76C46A}"/>
    <cellStyle name="Percent 21 6 5" xfId="25459" xr:uid="{EB041956-0C67-4145-A807-3A476A748E22}"/>
    <cellStyle name="Percent 21 6 6" xfId="25455" xr:uid="{C6F19E40-6326-4CC3-8A82-0596620566DE}"/>
    <cellStyle name="Percent 21 7" xfId="14198" xr:uid="{00000000-0005-0000-0000-0000B5100000}"/>
    <cellStyle name="Percent 21 7 2" xfId="14199" xr:uid="{00000000-0005-0000-0000-0000B6100000}"/>
    <cellStyle name="Percent 21 7 2 2" xfId="25462" xr:uid="{579A6F86-CEC7-4FD7-B9C9-472513D24C5F}"/>
    <cellStyle name="Percent 21 7 2 3" xfId="25463" xr:uid="{58CF086A-3849-4BD3-BC23-9071C8BDEB69}"/>
    <cellStyle name="Percent 21 7 2 4" xfId="25464" xr:uid="{D4E4A2E9-999C-42A7-A7F8-64B358A46A84}"/>
    <cellStyle name="Percent 21 7 2 5" xfId="25465" xr:uid="{BF38991F-02D1-4121-AEFC-C6D7FF4BC170}"/>
    <cellStyle name="Percent 21 7 2 6" xfId="25461" xr:uid="{3F40736C-FF01-4308-AFBE-83E1047312E2}"/>
    <cellStyle name="Percent 21 7 3" xfId="14200" xr:uid="{00000000-0005-0000-0000-0000B7100000}"/>
    <cellStyle name="Percent 21 7 3 2" xfId="25467" xr:uid="{E0692545-D6A3-4E24-8E0F-D42CB04BFF39}"/>
    <cellStyle name="Percent 21 7 3 3" xfId="25468" xr:uid="{515E70D2-8C7A-4712-8156-EBDD15ECA0D3}"/>
    <cellStyle name="Percent 21 7 3 4" xfId="25469" xr:uid="{14F0C40E-2C64-4DEF-BC07-4884F6C03378}"/>
    <cellStyle name="Percent 21 7 3 5" xfId="25470" xr:uid="{DCC3CD06-B2D6-426D-9B7D-865604782349}"/>
    <cellStyle name="Percent 21 7 3 6" xfId="25466" xr:uid="{25819F81-A53F-41DC-A9A0-1919EF3D0012}"/>
    <cellStyle name="Percent 21 7 4" xfId="25471" xr:uid="{297F29F8-4205-4C1B-A39C-FE6A2C4FEADE}"/>
    <cellStyle name="Percent 21 7 5" xfId="25472" xr:uid="{9BD88A76-8CFF-4DA2-8E8F-E17C4007FEC7}"/>
    <cellStyle name="Percent 21 7 6" xfId="25473" xr:uid="{3E1D5791-32EA-49B9-BE2A-29C3B64E0842}"/>
    <cellStyle name="Percent 21 7 7" xfId="25474" xr:uid="{47FDF89C-71EA-4D9A-94ED-3AF7DE1CD37E}"/>
    <cellStyle name="Percent 21 7 8" xfId="25460" xr:uid="{6AE1E6DB-91FC-446B-A18C-811CBAC72764}"/>
    <cellStyle name="Percent 21 8" xfId="25475" xr:uid="{2664D5E6-C68D-44E9-B04C-E7C5171D5F1A}"/>
    <cellStyle name="Percent 21 9" xfId="25476" xr:uid="{D2D55354-1F94-487B-A011-0A699B51EE8F}"/>
    <cellStyle name="Percent 22" xfId="14201" xr:uid="{00000000-0005-0000-0000-0000B8100000}"/>
    <cellStyle name="Percent 22 10" xfId="25478" xr:uid="{CC27BC7F-CB6F-4828-8027-DEF0339E167A}"/>
    <cellStyle name="Percent 22 11" xfId="25479" xr:uid="{4A64D07D-F3B0-4DC3-8195-DA395F3F02AB}"/>
    <cellStyle name="Percent 22 12" xfId="25477" xr:uid="{D24A6190-190D-4B47-B559-98A930083395}"/>
    <cellStyle name="Percent 22 2" xfId="14202" xr:uid="{00000000-0005-0000-0000-0000B9100000}"/>
    <cellStyle name="Percent 22 2 2" xfId="25481" xr:uid="{49EBF6A3-2960-4223-BD0B-46FAE61A86BB}"/>
    <cellStyle name="Percent 22 2 3" xfId="25482" xr:uid="{35617B40-9420-4C0E-8993-201FD9034B79}"/>
    <cellStyle name="Percent 22 2 4" xfId="25483" xr:uid="{5A3FC52F-A74D-49EA-B8E1-D9FFC494B57B}"/>
    <cellStyle name="Percent 22 2 5" xfId="25484" xr:uid="{791AA43A-60EA-4E08-B736-7C5103829397}"/>
    <cellStyle name="Percent 22 2 6" xfId="25480" xr:uid="{4CF8441B-769D-49AB-9FAA-3544EA55B0D9}"/>
    <cellStyle name="Percent 22 3" xfId="14203" xr:uid="{00000000-0005-0000-0000-0000BA100000}"/>
    <cellStyle name="Percent 22 3 2" xfId="25486" xr:uid="{B48BD2C9-6701-4F07-AF3F-46C8C27AB7C3}"/>
    <cellStyle name="Percent 22 3 3" xfId="25487" xr:uid="{7F43D544-343E-4EA3-A418-ADA1945CD69C}"/>
    <cellStyle name="Percent 22 3 4" xfId="25488" xr:uid="{65E29E30-F082-4ACE-9035-4A9356BB046E}"/>
    <cellStyle name="Percent 22 3 5" xfId="25489" xr:uid="{CBC7BBD6-C3E9-4D7A-B7CC-0409A2DF4C03}"/>
    <cellStyle name="Percent 22 3 6" xfId="25485" xr:uid="{306932D0-7578-484B-94BB-344E0479E458}"/>
    <cellStyle name="Percent 22 4" xfId="14204" xr:uid="{00000000-0005-0000-0000-0000BB100000}"/>
    <cellStyle name="Percent 22 4 2" xfId="25491" xr:uid="{1757DBD5-4193-46A0-B112-680170946D6A}"/>
    <cellStyle name="Percent 22 4 3" xfId="25492" xr:uid="{46AA6154-4765-473C-BEB4-3B1EF877B23A}"/>
    <cellStyle name="Percent 22 4 4" xfId="25493" xr:uid="{4528D7FD-FD80-457C-9C77-4989E993708D}"/>
    <cellStyle name="Percent 22 4 5" xfId="25494" xr:uid="{E9711097-330C-41AC-9764-C95CE6C88DFC}"/>
    <cellStyle name="Percent 22 4 6" xfId="25490" xr:uid="{495747A4-0CA4-4BCD-8364-6D0DDCBEAC46}"/>
    <cellStyle name="Percent 22 5" xfId="14205" xr:uid="{00000000-0005-0000-0000-0000BC100000}"/>
    <cellStyle name="Percent 22 5 2" xfId="25496" xr:uid="{544EAED8-DFDD-40FF-8C2B-52E5400493CD}"/>
    <cellStyle name="Percent 22 5 3" xfId="25497" xr:uid="{426D2F07-9E0F-451F-9F16-BFBAB87DDE57}"/>
    <cellStyle name="Percent 22 5 4" xfId="25498" xr:uid="{9AF9DA9B-0291-491D-B2C9-F89E357A6D2C}"/>
    <cellStyle name="Percent 22 5 5" xfId="25499" xr:uid="{7208AABD-B5DD-4CC1-9DD6-5CDCF507999E}"/>
    <cellStyle name="Percent 22 5 6" xfId="25495" xr:uid="{36873587-3773-4D4F-8505-9DA497BC428B}"/>
    <cellStyle name="Percent 22 6" xfId="14206" xr:uid="{00000000-0005-0000-0000-0000BD100000}"/>
    <cellStyle name="Percent 22 6 2" xfId="25501" xr:uid="{2ED6FE12-24B5-47BB-AB83-359324897323}"/>
    <cellStyle name="Percent 22 6 3" xfId="25502" xr:uid="{65B61429-70E9-4DD6-8FDE-DD5A26B00389}"/>
    <cellStyle name="Percent 22 6 4" xfId="25503" xr:uid="{1B9B963C-10BB-4D33-A78C-9047ABC8D61C}"/>
    <cellStyle name="Percent 22 6 5" xfId="25504" xr:uid="{BDE45E45-3473-4647-8BE5-1DD04A5AAB56}"/>
    <cellStyle name="Percent 22 6 6" xfId="25500" xr:uid="{839D6F5E-3192-4E1A-813D-879B0CD9B299}"/>
    <cellStyle name="Percent 22 7" xfId="14207" xr:uid="{00000000-0005-0000-0000-0000BE100000}"/>
    <cellStyle name="Percent 22 7 2" xfId="14208" xr:uid="{00000000-0005-0000-0000-0000BF100000}"/>
    <cellStyle name="Percent 22 7 2 2" xfId="25507" xr:uid="{59C136BA-180E-4AAB-A144-C4919C7CEB95}"/>
    <cellStyle name="Percent 22 7 2 3" xfId="25508" xr:uid="{9E58B6A6-5EDA-4F6D-8C34-6A4CBDBF2355}"/>
    <cellStyle name="Percent 22 7 2 4" xfId="25509" xr:uid="{09B65097-46C1-446D-A423-DF5AC5ECD64A}"/>
    <cellStyle name="Percent 22 7 2 5" xfId="25510" xr:uid="{A9FFC28C-E998-4FA3-BF5C-9814292D8501}"/>
    <cellStyle name="Percent 22 7 2 6" xfId="25506" xr:uid="{D422ED15-C405-40E7-9715-CAE4028FE62B}"/>
    <cellStyle name="Percent 22 7 3" xfId="14209" xr:uid="{00000000-0005-0000-0000-0000C0100000}"/>
    <cellStyle name="Percent 22 7 3 2" xfId="25512" xr:uid="{CB61B66B-FC65-4755-A7EC-ED0C90811273}"/>
    <cellStyle name="Percent 22 7 3 3" xfId="25513" xr:uid="{29FEAE25-58B6-46DF-9F67-8E005C1BD92F}"/>
    <cellStyle name="Percent 22 7 3 4" xfId="25514" xr:uid="{533F606A-8896-4958-BEBF-C2B433040361}"/>
    <cellStyle name="Percent 22 7 3 5" xfId="25515" xr:uid="{5D9F6654-8C78-420D-A082-B76F7F232060}"/>
    <cellStyle name="Percent 22 7 3 6" xfId="25511" xr:uid="{5A6B9FE7-22DB-403C-AE57-0CCD56C7C916}"/>
    <cellStyle name="Percent 22 7 4" xfId="25516" xr:uid="{8C5C3143-987F-4E19-A0EC-0D071C10A2AD}"/>
    <cellStyle name="Percent 22 7 5" xfId="25517" xr:uid="{8F8EC51E-BCAC-4B3C-9152-C3B10186E3F8}"/>
    <cellStyle name="Percent 22 7 6" xfId="25518" xr:uid="{F0FF76DC-35EF-4416-9F2D-7B2C0B3656A0}"/>
    <cellStyle name="Percent 22 7 7" xfId="25519" xr:uid="{E66AC40F-AB6E-471C-AEE0-8ACE26F824FD}"/>
    <cellStyle name="Percent 22 7 8" xfId="25505" xr:uid="{7FFBD696-5AB7-4758-BCD6-163D3C8CAD66}"/>
    <cellStyle name="Percent 22 8" xfId="25520" xr:uid="{1ED36450-B68E-4AC6-B58D-F1A99D5AF595}"/>
    <cellStyle name="Percent 22 9" xfId="25521" xr:uid="{0405273E-5248-4EAC-87F2-794FB94253F9}"/>
    <cellStyle name="Percent 23" xfId="14210" xr:uid="{00000000-0005-0000-0000-0000C1100000}"/>
    <cellStyle name="Percent 23 10" xfId="25523" xr:uid="{4870B488-D172-485F-BEA9-CA14CE4D3888}"/>
    <cellStyle name="Percent 23 11" xfId="25524" xr:uid="{32B59CFD-2724-4078-9C6D-47FD0407C183}"/>
    <cellStyle name="Percent 23 12" xfId="25522" xr:uid="{8EFC7ED8-CE3E-4F2E-A3AB-F244BFEEC756}"/>
    <cellStyle name="Percent 23 2" xfId="14211" xr:uid="{00000000-0005-0000-0000-0000C2100000}"/>
    <cellStyle name="Percent 23 2 2" xfId="25526" xr:uid="{A73E7823-7668-4747-9706-E2E1C4A95B4E}"/>
    <cellStyle name="Percent 23 2 3" xfId="25527" xr:uid="{57B8164D-4D26-47EC-97F9-EA483FC4C7E7}"/>
    <cellStyle name="Percent 23 2 4" xfId="25528" xr:uid="{782DE00D-0C07-4D6B-8804-B39540555DF8}"/>
    <cellStyle name="Percent 23 2 5" xfId="25529" xr:uid="{71A1A0A6-7878-4769-B138-5EFD4EA22BF2}"/>
    <cellStyle name="Percent 23 2 6" xfId="25525" xr:uid="{B59D223C-26C2-4534-9723-AB5059FC1C26}"/>
    <cellStyle name="Percent 23 3" xfId="14212" xr:uid="{00000000-0005-0000-0000-0000C3100000}"/>
    <cellStyle name="Percent 23 3 2" xfId="25531" xr:uid="{4260CA31-47E8-4778-B66C-AF076C84D774}"/>
    <cellStyle name="Percent 23 3 3" xfId="25532" xr:uid="{F6E89AA9-B2DE-4534-A70B-BACBB82C6388}"/>
    <cellStyle name="Percent 23 3 4" xfId="25533" xr:uid="{101805C5-7587-4C49-B06F-873915720978}"/>
    <cellStyle name="Percent 23 3 5" xfId="25534" xr:uid="{2971AE1B-9386-4340-91B0-0DF70CA70644}"/>
    <cellStyle name="Percent 23 3 6" xfId="25530" xr:uid="{D25AF1D9-2395-44AA-998D-083194EB44A1}"/>
    <cellStyle name="Percent 23 4" xfId="14213" xr:uid="{00000000-0005-0000-0000-0000C4100000}"/>
    <cellStyle name="Percent 23 4 2" xfId="25536" xr:uid="{DDE1A78B-3242-4E9F-9297-022D4B8AA3FB}"/>
    <cellStyle name="Percent 23 4 3" xfId="25537" xr:uid="{74835749-2339-4FDC-B2CD-4C2690486D73}"/>
    <cellStyle name="Percent 23 4 4" xfId="25538" xr:uid="{7333C926-3A91-4ECF-85DB-F73EF4A15AF4}"/>
    <cellStyle name="Percent 23 4 5" xfId="25539" xr:uid="{DADF8964-DA9A-4C73-A8AD-701417D8862A}"/>
    <cellStyle name="Percent 23 4 6" xfId="25535" xr:uid="{D6646F99-F889-49BA-9D48-D9ED3CDA399A}"/>
    <cellStyle name="Percent 23 5" xfId="14214" xr:uid="{00000000-0005-0000-0000-0000C5100000}"/>
    <cellStyle name="Percent 23 5 2" xfId="25541" xr:uid="{5C1D649B-543E-4B9A-B4DA-A5975AAA814B}"/>
    <cellStyle name="Percent 23 5 3" xfId="25542" xr:uid="{181D1424-9A4E-467B-977D-187EB4B2DFD4}"/>
    <cellStyle name="Percent 23 5 4" xfId="25543" xr:uid="{998728AE-FDBC-4086-879F-0CAB3B0F9466}"/>
    <cellStyle name="Percent 23 5 5" xfId="25544" xr:uid="{42520709-5E4B-4DB4-B8EE-549ADF88F71B}"/>
    <cellStyle name="Percent 23 5 6" xfId="25540" xr:uid="{CFD9ECD5-D246-45AB-8B7E-1B9FA290EDEF}"/>
    <cellStyle name="Percent 23 6" xfId="14215" xr:uid="{00000000-0005-0000-0000-0000C6100000}"/>
    <cellStyle name="Percent 23 6 2" xfId="25546" xr:uid="{BA85894D-A86B-4EF8-86B7-7803124643EE}"/>
    <cellStyle name="Percent 23 6 3" xfId="25547" xr:uid="{6A82FF85-1311-4C39-8BCA-FD8C0DDCCD1A}"/>
    <cellStyle name="Percent 23 6 4" xfId="25548" xr:uid="{A3E7757A-3875-48CD-AC58-2D0F93ACB5B6}"/>
    <cellStyle name="Percent 23 6 5" xfId="25549" xr:uid="{6910F5ED-C0EE-4F29-98EC-C05AA84726F3}"/>
    <cellStyle name="Percent 23 6 6" xfId="25545" xr:uid="{C6D546E1-F709-4B3B-BB8F-57DF5100CAFE}"/>
    <cellStyle name="Percent 23 7" xfId="14216" xr:uid="{00000000-0005-0000-0000-0000C7100000}"/>
    <cellStyle name="Percent 23 7 2" xfId="14217" xr:uid="{00000000-0005-0000-0000-0000C8100000}"/>
    <cellStyle name="Percent 23 7 2 2" xfId="25552" xr:uid="{2AE4320E-8F83-42EB-9000-1CEC5AB2B247}"/>
    <cellStyle name="Percent 23 7 2 3" xfId="25553" xr:uid="{EB834A3E-83B1-47F9-8AEA-644D859E3859}"/>
    <cellStyle name="Percent 23 7 2 4" xfId="25554" xr:uid="{578EDF0C-7366-4EAA-8E18-0BA93A68AEA6}"/>
    <cellStyle name="Percent 23 7 2 5" xfId="25555" xr:uid="{14689047-FA6D-4145-991D-D4A26FDAF05A}"/>
    <cellStyle name="Percent 23 7 2 6" xfId="25551" xr:uid="{3DA6D746-A4F0-48EA-B049-CC865E1C2FB4}"/>
    <cellStyle name="Percent 23 7 3" xfId="14218" xr:uid="{00000000-0005-0000-0000-0000C9100000}"/>
    <cellStyle name="Percent 23 7 3 2" xfId="25557" xr:uid="{339B14FD-AF98-45CC-85B3-505B90AEE16F}"/>
    <cellStyle name="Percent 23 7 3 3" xfId="25558" xr:uid="{336A2DC8-DAB9-4A28-B7D5-AF58B47DCEC9}"/>
    <cellStyle name="Percent 23 7 3 4" xfId="25559" xr:uid="{A205F4C2-6F31-4582-83F1-844317BDF33A}"/>
    <cellStyle name="Percent 23 7 3 5" xfId="25560" xr:uid="{A2A92D7A-AD16-4CB4-B55C-09B9ACDDE103}"/>
    <cellStyle name="Percent 23 7 3 6" xfId="25556" xr:uid="{49DAFEA1-E870-49E1-8CED-BFE5F9189446}"/>
    <cellStyle name="Percent 23 7 4" xfId="25561" xr:uid="{133585D0-678F-4720-AEFD-9F89EA11BCD8}"/>
    <cellStyle name="Percent 23 7 5" xfId="25562" xr:uid="{17C2AD0B-14C0-4754-955F-02DE478CCF0C}"/>
    <cellStyle name="Percent 23 7 6" xfId="25563" xr:uid="{F6443AF2-89CB-4388-9103-7EEAB651F835}"/>
    <cellStyle name="Percent 23 7 7" xfId="25564" xr:uid="{34221AFA-E227-4284-9BC5-2139F3064C2F}"/>
    <cellStyle name="Percent 23 7 8" xfId="25550" xr:uid="{FC3695AA-FE5F-413C-99A9-B894F2C5AC86}"/>
    <cellStyle name="Percent 23 8" xfId="25565" xr:uid="{290433A2-378A-46E2-9BD3-EFFB309E7967}"/>
    <cellStyle name="Percent 23 9" xfId="25566" xr:uid="{467C50B1-9037-4F2C-B357-D733828CC5EB}"/>
    <cellStyle name="Percent 24" xfId="25567" xr:uid="{C1E3C70D-327D-4635-B6A3-9443B9B9CB48}"/>
    <cellStyle name="Percent 24 10" xfId="25568" xr:uid="{428D6D70-E009-4AFE-B83B-D5A9957A1EC5}"/>
    <cellStyle name="Percent 24 10 2" xfId="25569" xr:uid="{90E10BDB-AA8C-42D5-B6E0-229897421FA9}"/>
    <cellStyle name="Percent 24 10 2 2" xfId="25570" xr:uid="{2A09ADBB-AB07-4EC7-B9E5-9BA7054382FC}"/>
    <cellStyle name="Percent 24 10 3" xfId="25571" xr:uid="{FD8C7AA4-BB3A-4AF3-A87E-D53ECF1C4C23}"/>
    <cellStyle name="Percent 24 11" xfId="25572" xr:uid="{299E926A-996E-48FA-80F2-DFCB77EB5F70}"/>
    <cellStyle name="Percent 24 11 2" xfId="25573" xr:uid="{F5452773-3233-4AEE-9F68-A65A9050A0E4}"/>
    <cellStyle name="Percent 24 12" xfId="25574" xr:uid="{25E8DDB4-4DCB-430E-A81C-CD5C722DEBB8}"/>
    <cellStyle name="Percent 24 13" xfId="25575" xr:uid="{51F529EA-B016-44E6-A702-8A0CDE4EC5A0}"/>
    <cellStyle name="Percent 24 14" xfId="25576" xr:uid="{5F914247-BF99-428C-A857-E87ED3AFA568}"/>
    <cellStyle name="Percent 24 15" xfId="25577" xr:uid="{807B65BB-6A4E-4B52-B3CF-53E2F07A67BE}"/>
    <cellStyle name="Percent 24 2" xfId="14219" xr:uid="{00000000-0005-0000-0000-0000CA100000}"/>
    <cellStyle name="Percent 24 2 2" xfId="25579" xr:uid="{44C2F754-0E13-40C9-A3AD-BCC15802D4E7}"/>
    <cellStyle name="Percent 24 2 3" xfId="25580" xr:uid="{FCA79402-79D1-4D74-B25E-ABF73EAEF21D}"/>
    <cellStyle name="Percent 24 2 4" xfId="25581" xr:uid="{F034C943-4FE1-4E12-ACB4-21C38085BCFB}"/>
    <cellStyle name="Percent 24 2 5" xfId="25582" xr:uid="{DD0E7B21-69C6-479A-95C4-3615FCE2B793}"/>
    <cellStyle name="Percent 24 2 6" xfId="25578" xr:uid="{5E6E3A85-A161-494B-99E9-4A048E64044E}"/>
    <cellStyle name="Percent 24 3" xfId="14220" xr:uid="{00000000-0005-0000-0000-0000CB100000}"/>
    <cellStyle name="Percent 24 3 2" xfId="25584" xr:uid="{F1A595D4-4083-49F1-9588-A1E3D3803357}"/>
    <cellStyle name="Percent 24 3 3" xfId="25585" xr:uid="{C2380B64-0CA9-41C4-AFCF-47D5B98D0CFA}"/>
    <cellStyle name="Percent 24 3 4" xfId="25586" xr:uid="{8E8D52CE-807E-4C89-8B73-B88426F34977}"/>
    <cellStyle name="Percent 24 3 5" xfId="25587" xr:uid="{DF0C2423-0BFF-4B66-9447-B4111518BED6}"/>
    <cellStyle name="Percent 24 3 6" xfId="25583" xr:uid="{CE8EDCD7-51DF-4322-9806-366E4B4E7EAD}"/>
    <cellStyle name="Percent 24 4" xfId="14221" xr:uid="{00000000-0005-0000-0000-0000CC100000}"/>
    <cellStyle name="Percent 24 4 2" xfId="25589" xr:uid="{2E60E3A6-C2C1-4ADD-A772-1EDFE5C3FF19}"/>
    <cellStyle name="Percent 24 4 3" xfId="25590" xr:uid="{E02C41B0-64C0-4872-9155-DA4092F8BE12}"/>
    <cellStyle name="Percent 24 4 4" xfId="25591" xr:uid="{6EA90E98-0518-4C4D-ADD1-C49C8E4C144C}"/>
    <cellStyle name="Percent 24 4 5" xfId="25592" xr:uid="{8730C440-F82F-4D26-9BD5-E7BF159C21A0}"/>
    <cellStyle name="Percent 24 4 6" xfId="25588" xr:uid="{37031B38-1D0D-4467-8608-15AC1C1C53D2}"/>
    <cellStyle name="Percent 24 5" xfId="14222" xr:uid="{00000000-0005-0000-0000-0000CD100000}"/>
    <cellStyle name="Percent 24 5 2" xfId="25594" xr:uid="{4F2C3139-1824-4307-A163-05692E50A086}"/>
    <cellStyle name="Percent 24 5 3" xfId="25595" xr:uid="{FA35246B-519B-4F25-B06E-F13D4464F74C}"/>
    <cellStyle name="Percent 24 5 4" xfId="25596" xr:uid="{B353EC07-1DBA-446C-B20E-244C47C6ABA9}"/>
    <cellStyle name="Percent 24 5 5" xfId="25597" xr:uid="{E478ECAA-934F-4AB0-9839-91C4C63CAF73}"/>
    <cellStyle name="Percent 24 5 6" xfId="25593" xr:uid="{F0D926F9-D488-449D-89CE-104E997EB84A}"/>
    <cellStyle name="Percent 24 6" xfId="14223" xr:uid="{00000000-0005-0000-0000-0000CE100000}"/>
    <cellStyle name="Percent 24 6 2" xfId="25599" xr:uid="{9BDD374A-8F8E-4A3D-9D89-3D3F20AEFC68}"/>
    <cellStyle name="Percent 24 6 3" xfId="25600" xr:uid="{BCE353F0-EEDE-4092-8386-6388D8413D02}"/>
    <cellStyle name="Percent 24 6 4" xfId="25601" xr:uid="{A62CA6BF-3360-40F8-8BB9-9B56FBE1C8E7}"/>
    <cellStyle name="Percent 24 6 5" xfId="25602" xr:uid="{B79E4E36-055C-46E7-813F-CDE0494D169A}"/>
    <cellStyle name="Percent 24 6 6" xfId="25598" xr:uid="{285F43B4-3461-4E8C-B62C-EE73EEB4F662}"/>
    <cellStyle name="Percent 24 7" xfId="14224" xr:uid="{00000000-0005-0000-0000-0000CF100000}"/>
    <cellStyle name="Percent 24 7 2" xfId="14225" xr:uid="{00000000-0005-0000-0000-0000D0100000}"/>
    <cellStyle name="Percent 24 7 2 2" xfId="25605" xr:uid="{7CE68910-916C-4FE9-9AD1-26BF1C241A93}"/>
    <cellStyle name="Percent 24 7 2 3" xfId="25606" xr:uid="{08AC5AE9-C16D-4C5B-9567-87F39186ACB6}"/>
    <cellStyle name="Percent 24 7 2 4" xfId="25607" xr:uid="{65CD7EDD-E3E2-4DBA-A6EB-94699E0B98FC}"/>
    <cellStyle name="Percent 24 7 2 5" xfId="25608" xr:uid="{44E20D4A-9B20-4206-B0D0-89B8A3965751}"/>
    <cellStyle name="Percent 24 7 2 6" xfId="25604" xr:uid="{8EEF6D66-4EA3-4FB6-AD1E-0626F27165DF}"/>
    <cellStyle name="Percent 24 7 3" xfId="14226" xr:uid="{00000000-0005-0000-0000-0000D1100000}"/>
    <cellStyle name="Percent 24 7 3 2" xfId="25610" xr:uid="{5954E9F4-2A2B-46D2-AF92-5706E4F07D6B}"/>
    <cellStyle name="Percent 24 7 3 3" xfId="25611" xr:uid="{335BD42D-9689-468A-954B-0F4736A24CE6}"/>
    <cellStyle name="Percent 24 7 3 4" xfId="25612" xr:uid="{5E2E3356-11C1-4B51-8DDD-2F3838DA8256}"/>
    <cellStyle name="Percent 24 7 3 5" xfId="25613" xr:uid="{EBFB7FE7-C285-4142-AA2D-2F0EF45198B9}"/>
    <cellStyle name="Percent 24 7 3 6" xfId="25609" xr:uid="{048CBE74-A439-424F-A007-37AD5B581836}"/>
    <cellStyle name="Percent 24 7 4" xfId="25614" xr:uid="{9DC1E4CF-0F87-48D2-BB78-82594185A937}"/>
    <cellStyle name="Percent 24 7 5" xfId="25615" xr:uid="{165312AA-F96D-4BD2-A9B1-4E25D9EC6873}"/>
    <cellStyle name="Percent 24 7 6" xfId="25616" xr:uid="{7964E189-96C2-4460-8D42-DFD27CFB893A}"/>
    <cellStyle name="Percent 24 7 7" xfId="25617" xr:uid="{EBF959B5-4DE3-435C-9464-445F9F16DA1E}"/>
    <cellStyle name="Percent 24 7 8" xfId="25603" xr:uid="{9AD2474B-3C29-4D41-9BCF-4C33925409C8}"/>
    <cellStyle name="Percent 24 8" xfId="25618" xr:uid="{51225936-38B8-4AE7-A475-636C16E5DB76}"/>
    <cellStyle name="Percent 24 8 2" xfId="25619" xr:uid="{5D02D527-C6E9-4B15-818F-9B7AE92D4B5F}"/>
    <cellStyle name="Percent 24 8 2 2" xfId="25620" xr:uid="{8F30E81B-0A85-47B1-BF8F-5ED2E72A4AF2}"/>
    <cellStyle name="Percent 24 8 2 2 2" xfId="25621" xr:uid="{3C347E5A-E2A6-4FB3-8C2D-ABF91D5EA97A}"/>
    <cellStyle name="Percent 24 8 2 3" xfId="25622" xr:uid="{F599BAFA-C447-4B03-AD70-EA6989EFA300}"/>
    <cellStyle name="Percent 24 8 3" xfId="25623" xr:uid="{7B953CCB-7D8C-4A9F-8E04-BAB94F5B64DD}"/>
    <cellStyle name="Percent 24 8 3 2" xfId="25624" xr:uid="{880876DA-553A-4BA5-B930-6970F4A6E617}"/>
    <cellStyle name="Percent 24 8 3 2 2" xfId="25625" xr:uid="{42E79DEB-3527-4D8C-91BF-1D22484ABC08}"/>
    <cellStyle name="Percent 24 8 3 3" xfId="25626" xr:uid="{0393F0D2-40E2-47C9-A7EB-97EFFC18C88A}"/>
    <cellStyle name="Percent 24 8 4" xfId="25627" xr:uid="{3522D078-680D-48E4-A70D-04A42540386B}"/>
    <cellStyle name="Percent 24 8 4 2" xfId="25628" xr:uid="{0E7ACC93-107A-4A09-9765-9FABF6A6171E}"/>
    <cellStyle name="Percent 24 8 5" xfId="25629" xr:uid="{3133AFCD-FA6A-495A-9C19-37665DB8A70E}"/>
    <cellStyle name="Percent 24 8 6" xfId="25630" xr:uid="{C038D243-10B9-437E-BAB2-8F4839A1B41B}"/>
    <cellStyle name="Percent 24 8 7" xfId="25631" xr:uid="{C6C3EEB4-BE6D-4023-B246-03207A5FB5DA}"/>
    <cellStyle name="Percent 24 8 8" xfId="25632" xr:uid="{70F1F613-5057-4360-AB59-4B9E563C42EA}"/>
    <cellStyle name="Percent 24 9" xfId="25633" xr:uid="{8ADC0E24-B098-4EE1-BF64-F6CDEC8FC1D9}"/>
    <cellStyle name="Percent 24 9 2" xfId="25634" xr:uid="{BF6D59FF-9A3B-4F56-B527-78FE1C19710B}"/>
    <cellStyle name="Percent 24 9 2 2" xfId="25635" xr:uid="{EC01DFB3-B94D-4DB2-9C75-100D8381666C}"/>
    <cellStyle name="Percent 24 9 3" xfId="25636" xr:uid="{774F9F7A-E895-4ED2-AAD2-8E2C37883B84}"/>
    <cellStyle name="Percent 25" xfId="14227" xr:uid="{00000000-0005-0000-0000-0000D2100000}"/>
    <cellStyle name="Percent 25 10" xfId="25638" xr:uid="{3E77F475-E057-4A36-A6BF-DE62AE687010}"/>
    <cellStyle name="Percent 25 11" xfId="25639" xr:uid="{73E2B7FC-395D-4419-8C25-52EB6171E933}"/>
    <cellStyle name="Percent 25 12" xfId="25637" xr:uid="{80A6778D-2FEB-4A9F-BFD2-4D96873EBCDA}"/>
    <cellStyle name="Percent 25 2" xfId="14228" xr:uid="{00000000-0005-0000-0000-0000D3100000}"/>
    <cellStyle name="Percent 25 2 2" xfId="25641" xr:uid="{614D0B32-9BC7-4729-BFD1-11F31A0183F1}"/>
    <cellStyle name="Percent 25 2 3" xfId="25642" xr:uid="{B04A5DE7-9AE3-43A3-AF9A-1E3145FF7E51}"/>
    <cellStyle name="Percent 25 2 4" xfId="25643" xr:uid="{F8E2D380-02FD-4911-B034-98F4ABCFDF1E}"/>
    <cellStyle name="Percent 25 2 5" xfId="25644" xr:uid="{E5BF6295-C4A3-4DFD-9463-10EF94F7D342}"/>
    <cellStyle name="Percent 25 2 6" xfId="25640" xr:uid="{CBDE75F1-B358-4DFF-BE10-4E7AFC56E98F}"/>
    <cellStyle name="Percent 25 3" xfId="14229" xr:uid="{00000000-0005-0000-0000-0000D4100000}"/>
    <cellStyle name="Percent 25 3 2" xfId="25646" xr:uid="{249D4017-9EF3-4351-881C-3F6325B44BB6}"/>
    <cellStyle name="Percent 25 3 3" xfId="25647" xr:uid="{AD5AEA15-E9F2-4F87-98C2-795F6E8FDF00}"/>
    <cellStyle name="Percent 25 3 4" xfId="25648" xr:uid="{BD77E1E0-5563-470D-8975-E1D0AC9A2F15}"/>
    <cellStyle name="Percent 25 3 5" xfId="25649" xr:uid="{C34CAC69-7DDA-40E6-8C5D-891368AB1BE2}"/>
    <cellStyle name="Percent 25 3 6" xfId="25645" xr:uid="{E79538C5-91A9-4D43-BB63-E6243B429E26}"/>
    <cellStyle name="Percent 25 4" xfId="14230" xr:uid="{00000000-0005-0000-0000-0000D5100000}"/>
    <cellStyle name="Percent 25 4 2" xfId="25651" xr:uid="{BC20C80A-1CE2-43B3-893C-E70DD214580C}"/>
    <cellStyle name="Percent 25 4 3" xfId="25652" xr:uid="{C439AAB2-02D9-438E-B69C-3F39A38B779D}"/>
    <cellStyle name="Percent 25 4 4" xfId="25653" xr:uid="{A9A27B13-0BA6-4C17-B8FE-C87EA66F4DF4}"/>
    <cellStyle name="Percent 25 4 5" xfId="25654" xr:uid="{EB30627F-A988-4AA0-B525-A0FDCA1EE75A}"/>
    <cellStyle name="Percent 25 4 6" xfId="25650" xr:uid="{9FDCE1F3-13D2-42BF-868B-A702EB1695B8}"/>
    <cellStyle name="Percent 25 5" xfId="14231" xr:uid="{00000000-0005-0000-0000-0000D6100000}"/>
    <cellStyle name="Percent 25 5 2" xfId="25656" xr:uid="{20EB7167-9854-4970-9545-2681511E5BFA}"/>
    <cellStyle name="Percent 25 5 3" xfId="25657" xr:uid="{EB51D5C9-D2D1-4030-8836-5783D9444B74}"/>
    <cellStyle name="Percent 25 5 4" xfId="25658" xr:uid="{7416508F-915A-4F52-9EC7-B2C77DC2CBDC}"/>
    <cellStyle name="Percent 25 5 5" xfId="25659" xr:uid="{3500554C-ACAD-41B6-829D-6310BAC6290D}"/>
    <cellStyle name="Percent 25 5 6" xfId="25655" xr:uid="{E473AD87-DA3E-4ED8-BA0F-89F2CDC8398E}"/>
    <cellStyle name="Percent 25 6" xfId="14232" xr:uid="{00000000-0005-0000-0000-0000D7100000}"/>
    <cellStyle name="Percent 25 6 2" xfId="25661" xr:uid="{B38995EA-6AF8-4F4B-9E4D-9CC37D47AD6E}"/>
    <cellStyle name="Percent 25 6 3" xfId="25662" xr:uid="{878D0E28-FE8A-4212-B4DD-78CDB7DD67BF}"/>
    <cellStyle name="Percent 25 6 4" xfId="25663" xr:uid="{7497CE3D-8AB5-4FD1-96AF-0B7115C7B9B1}"/>
    <cellStyle name="Percent 25 6 5" xfId="25664" xr:uid="{1768DC52-EE09-49D2-8780-83B0A3F5C650}"/>
    <cellStyle name="Percent 25 6 6" xfId="25660" xr:uid="{6F20EE7A-8C99-4222-8322-53C1BF3F188C}"/>
    <cellStyle name="Percent 25 7" xfId="14233" xr:uid="{00000000-0005-0000-0000-0000D8100000}"/>
    <cellStyle name="Percent 25 7 2" xfId="14234" xr:uid="{00000000-0005-0000-0000-0000D9100000}"/>
    <cellStyle name="Percent 25 7 2 2" xfId="25667" xr:uid="{D8DDBF26-C758-44B6-99A0-8016D34C738B}"/>
    <cellStyle name="Percent 25 7 2 3" xfId="25668" xr:uid="{D2BE8ED3-2B8A-4AC4-8446-3AF4327C0554}"/>
    <cellStyle name="Percent 25 7 2 4" xfId="25669" xr:uid="{9730AF53-F14A-4087-B552-7EC39B0B3AB6}"/>
    <cellStyle name="Percent 25 7 2 5" xfId="25670" xr:uid="{2331D218-1949-4864-A8F3-F32C06556D32}"/>
    <cellStyle name="Percent 25 7 2 6" xfId="25666" xr:uid="{45835965-6E5E-4349-9F0A-4F1D72C65B77}"/>
    <cellStyle name="Percent 25 7 3" xfId="14235" xr:uid="{00000000-0005-0000-0000-0000DA100000}"/>
    <cellStyle name="Percent 25 7 3 2" xfId="25672" xr:uid="{E37AD35B-DFBE-47CC-9FA5-43DFC7075794}"/>
    <cellStyle name="Percent 25 7 3 3" xfId="25673" xr:uid="{0E3D972E-F5F7-4934-A0F1-F90D136937D6}"/>
    <cellStyle name="Percent 25 7 3 4" xfId="25674" xr:uid="{964C5123-CFF0-41E4-AEF3-D6FE00C70440}"/>
    <cellStyle name="Percent 25 7 3 5" xfId="25675" xr:uid="{C2A68FDB-8519-469E-951C-D8BD06E12BD0}"/>
    <cellStyle name="Percent 25 7 3 6" xfId="25671" xr:uid="{0154D600-8FE3-4298-BAE9-B85A365749DD}"/>
    <cellStyle name="Percent 25 7 4" xfId="25676" xr:uid="{72C0B040-2C3B-452B-B905-CA675A64B2D1}"/>
    <cellStyle name="Percent 25 7 5" xfId="25677" xr:uid="{53C4A780-A6F3-4F88-A373-5617B5642F16}"/>
    <cellStyle name="Percent 25 7 6" xfId="25678" xr:uid="{896B50BE-437E-4694-B45C-16673A0942CD}"/>
    <cellStyle name="Percent 25 7 7" xfId="25679" xr:uid="{4DB1C83E-2029-4C72-9ADA-CD4B04DD1316}"/>
    <cellStyle name="Percent 25 7 8" xfId="25665" xr:uid="{5B9C8779-9AA5-4281-AB7F-B555257B50D9}"/>
    <cellStyle name="Percent 25 8" xfId="25680" xr:uid="{1A4028BF-A24E-4F3D-99CB-791353566EB9}"/>
    <cellStyle name="Percent 25 9" xfId="25681" xr:uid="{89B3A0A8-D331-4B14-AF67-3F382A70B7DE}"/>
    <cellStyle name="Percent 26" xfId="14236" xr:uid="{00000000-0005-0000-0000-0000DB100000}"/>
    <cellStyle name="Percent 26 10" xfId="25683" xr:uid="{3E9F5BF0-DD10-4876-8A6D-DB1E67AE2B51}"/>
    <cellStyle name="Percent 26 11" xfId="25684" xr:uid="{DDDE12D5-C9B4-4292-AF7A-6ECAA45260D3}"/>
    <cellStyle name="Percent 26 12" xfId="25682" xr:uid="{592A552D-0E10-44ED-91FB-3ED2BC58645D}"/>
    <cellStyle name="Percent 26 2" xfId="14237" xr:uid="{00000000-0005-0000-0000-0000DC100000}"/>
    <cellStyle name="Percent 26 2 2" xfId="25686" xr:uid="{77C0ECA8-BF6C-4EF0-86D6-466561B2468C}"/>
    <cellStyle name="Percent 26 2 3" xfId="25687" xr:uid="{4909F228-EB8A-48C2-A5CF-2FF1DA33C3F7}"/>
    <cellStyle name="Percent 26 2 4" xfId="25688" xr:uid="{0CFC6DAF-871E-4F1F-9F9C-66B6A4709081}"/>
    <cellStyle name="Percent 26 2 5" xfId="25689" xr:uid="{C3861AE3-7E70-40E3-9CBF-00F6E0013351}"/>
    <cellStyle name="Percent 26 2 6" xfId="25685" xr:uid="{6E6E8034-7FA1-40E2-8749-83FE9AC6FD9B}"/>
    <cellStyle name="Percent 26 3" xfId="14238" xr:uid="{00000000-0005-0000-0000-0000DD100000}"/>
    <cellStyle name="Percent 26 3 2" xfId="25691" xr:uid="{E52E146D-E860-4FDE-A63A-76C86CCC2B6C}"/>
    <cellStyle name="Percent 26 3 3" xfId="25692" xr:uid="{21BA439A-6182-4E94-8A19-FC84F73C3506}"/>
    <cellStyle name="Percent 26 3 4" xfId="25693" xr:uid="{CE6B2565-3906-4E43-AD99-6E6DFF8761B0}"/>
    <cellStyle name="Percent 26 3 5" xfId="25694" xr:uid="{218BB2C3-5E6E-4F8D-AD5A-D9A055E6A2A5}"/>
    <cellStyle name="Percent 26 3 6" xfId="25690" xr:uid="{59392869-9BCD-4B00-B0C5-E0142F7BC3F4}"/>
    <cellStyle name="Percent 26 4" xfId="14239" xr:uid="{00000000-0005-0000-0000-0000DE100000}"/>
    <cellStyle name="Percent 26 4 2" xfId="25696" xr:uid="{B4E7297F-01F6-4FF6-AA22-ECEE3237664D}"/>
    <cellStyle name="Percent 26 4 3" xfId="25697" xr:uid="{71C660D3-D9B2-49E0-A7D0-F0CCE2A6E58C}"/>
    <cellStyle name="Percent 26 4 4" xfId="25698" xr:uid="{18A07DA4-A737-4993-9C2C-A4797C941AE5}"/>
    <cellStyle name="Percent 26 4 5" xfId="25699" xr:uid="{2455185C-3A82-4DBA-9B7C-E25A7476DD70}"/>
    <cellStyle name="Percent 26 4 6" xfId="25695" xr:uid="{F53D500A-522F-493E-9BF6-5F3D6781B162}"/>
    <cellStyle name="Percent 26 5" xfId="14240" xr:uid="{00000000-0005-0000-0000-0000DF100000}"/>
    <cellStyle name="Percent 26 5 2" xfId="25701" xr:uid="{1EA951A2-2E58-4132-B41C-50A3BA500778}"/>
    <cellStyle name="Percent 26 5 3" xfId="25702" xr:uid="{85DB8497-2D8A-448E-BB7C-F3BB7378E016}"/>
    <cellStyle name="Percent 26 5 4" xfId="25703" xr:uid="{F8E190DD-9BF8-4C29-8AEA-E8F2146A0EE3}"/>
    <cellStyle name="Percent 26 5 5" xfId="25704" xr:uid="{6E5DB262-60EF-4DB1-A3B4-D7C5AE523A5D}"/>
    <cellStyle name="Percent 26 5 6" xfId="25700" xr:uid="{436AFF46-0328-4326-8F0B-9CA842CBAC86}"/>
    <cellStyle name="Percent 26 6" xfId="14241" xr:uid="{00000000-0005-0000-0000-0000E0100000}"/>
    <cellStyle name="Percent 26 6 2" xfId="25706" xr:uid="{93986EC6-B6EB-4EB0-80F5-C6F538A39E5F}"/>
    <cellStyle name="Percent 26 6 3" xfId="25707" xr:uid="{7A8FF967-224E-4073-9A94-1D4D8252B392}"/>
    <cellStyle name="Percent 26 6 4" xfId="25708" xr:uid="{803DB46E-8C5F-4DB2-8BC6-CA4BBA42727B}"/>
    <cellStyle name="Percent 26 6 5" xfId="25709" xr:uid="{008BBF08-7F10-4C7E-BB54-E0483CD9DE02}"/>
    <cellStyle name="Percent 26 6 6" xfId="25705" xr:uid="{DB9B186E-D65C-44D1-8DB6-BF44516F76D5}"/>
    <cellStyle name="Percent 26 7" xfId="14242" xr:uid="{00000000-0005-0000-0000-0000E1100000}"/>
    <cellStyle name="Percent 26 7 2" xfId="14243" xr:uid="{00000000-0005-0000-0000-0000E2100000}"/>
    <cellStyle name="Percent 26 7 2 2" xfId="25712" xr:uid="{6F3A9BB6-EB58-4786-BD3A-CD43A81F953E}"/>
    <cellStyle name="Percent 26 7 2 3" xfId="25713" xr:uid="{B242A1CD-6C42-43DD-8910-460AF364ECA7}"/>
    <cellStyle name="Percent 26 7 2 4" xfId="25714" xr:uid="{636C1F75-F3F8-4BCC-8ECE-28CE4CDA174A}"/>
    <cellStyle name="Percent 26 7 2 5" xfId="25715" xr:uid="{D194C726-8F52-40EA-8CF9-4F5E2EEC7160}"/>
    <cellStyle name="Percent 26 7 2 6" xfId="25711" xr:uid="{D928C098-904D-4E37-8897-ED170879D693}"/>
    <cellStyle name="Percent 26 7 3" xfId="14244" xr:uid="{00000000-0005-0000-0000-0000E3100000}"/>
    <cellStyle name="Percent 26 7 3 2" xfId="25717" xr:uid="{AA28F9A5-F780-461E-BB93-481C44777E9F}"/>
    <cellStyle name="Percent 26 7 3 3" xfId="25718" xr:uid="{89B92F27-D934-4CF0-9E03-DFE98D266513}"/>
    <cellStyle name="Percent 26 7 3 4" xfId="25719" xr:uid="{D1333F1E-58A8-4956-B04E-B09E36A1C41D}"/>
    <cellStyle name="Percent 26 7 3 5" xfId="25720" xr:uid="{32963EDB-B8F6-4813-87B6-7B47CC73F567}"/>
    <cellStyle name="Percent 26 7 3 6" xfId="25716" xr:uid="{6B0CD6D6-830C-4DBD-829F-DEEAAC584EB5}"/>
    <cellStyle name="Percent 26 7 4" xfId="25721" xr:uid="{559769E8-4C13-4896-801B-51807A6E2D16}"/>
    <cellStyle name="Percent 26 7 5" xfId="25722" xr:uid="{EFF64281-41C6-48DC-BC6E-2A24E81B75B0}"/>
    <cellStyle name="Percent 26 7 6" xfId="25723" xr:uid="{F597953C-A69D-48BD-A1C9-0449361A1123}"/>
    <cellStyle name="Percent 26 7 7" xfId="25724" xr:uid="{936A50AE-3C18-4F62-A34E-914F16C5876B}"/>
    <cellStyle name="Percent 26 7 8" xfId="25710" xr:uid="{5738D465-9B72-4336-80E6-D4C1F0B0E6D6}"/>
    <cellStyle name="Percent 26 8" xfId="25725" xr:uid="{5AF234B6-DEA5-4C0F-914D-923E13A32C41}"/>
    <cellStyle name="Percent 26 9" xfId="25726" xr:uid="{EC31563C-DF06-4DF8-B184-4E9428FBB2CF}"/>
    <cellStyle name="Percent 27" xfId="14245" xr:uid="{00000000-0005-0000-0000-0000E4100000}"/>
    <cellStyle name="Percent 27 2" xfId="25728" xr:uid="{9206034F-4087-4425-9DBC-706B28E2F177}"/>
    <cellStyle name="Percent 27 3" xfId="25729" xr:uid="{E11C17DD-0C59-415B-AA7B-EC85B6F3D8C3}"/>
    <cellStyle name="Percent 27 4" xfId="25730" xr:uid="{D7BBEC05-E8EF-47B9-A13F-340086FD042D}"/>
    <cellStyle name="Percent 27 5" xfId="25731" xr:uid="{6EB6F1B6-1BF4-472A-82CF-3BE38EF9455F}"/>
    <cellStyle name="Percent 27 6" xfId="25727" xr:uid="{D72A58D8-A50B-4945-8327-84BF4D245C4E}"/>
    <cellStyle name="Percent 28" xfId="25732" xr:uid="{8030BBC9-6592-48C2-8122-E82C751D17E4}"/>
    <cellStyle name="Percent 28 2" xfId="25733" xr:uid="{4C5A550B-89CE-45CB-A436-CDBD5C20649E}"/>
    <cellStyle name="Percent 28 2 2" xfId="25734" xr:uid="{E5B6CF61-B26C-4A07-ABAF-2D36BAFB2507}"/>
    <cellStyle name="Percent 28 2 2 2" xfId="25735" xr:uid="{6C5696CF-3215-41D2-9C1A-EEBE76D2AAF9}"/>
    <cellStyle name="Percent 28 2 2 2 2" xfId="25736" xr:uid="{2B4054D2-68B9-4663-A06A-CE4DB0A02527}"/>
    <cellStyle name="Percent 28 2 2 3" xfId="25737" xr:uid="{13DA65B5-06FE-4261-8F37-F48F116644CE}"/>
    <cellStyle name="Percent 28 2 3" xfId="25738" xr:uid="{BAB88316-DB4E-4358-9291-EDBB62CE973D}"/>
    <cellStyle name="Percent 28 2 3 2" xfId="25739" xr:uid="{CA90EF7E-F50A-49E4-A7E4-A86289E7FBBC}"/>
    <cellStyle name="Percent 28 2 3 2 2" xfId="25740" xr:uid="{EF9816E4-8CE5-4403-B86A-F4302E91F880}"/>
    <cellStyle name="Percent 28 2 3 3" xfId="25741" xr:uid="{85B63BCA-6315-4741-8F6B-03355B03ED50}"/>
    <cellStyle name="Percent 28 2 4" xfId="25742" xr:uid="{D2ACF05E-BF1D-44C6-B71D-85BC4AE08750}"/>
    <cellStyle name="Percent 28 2 4 2" xfId="25743" xr:uid="{8D4774AB-EDCE-446F-B978-3209B64CE95D}"/>
    <cellStyle name="Percent 28 2 5" xfId="25744" xr:uid="{5269F12B-BC69-410C-92C3-F80B6732816D}"/>
    <cellStyle name="Percent 28 2 6" xfId="25745" xr:uid="{A4BD08CA-2CAC-4CF3-8B14-D969C205A22C}"/>
    <cellStyle name="Percent 28 2 7" xfId="25746" xr:uid="{060467D5-3D5B-4C7E-9B75-D108DBBE40A4}"/>
    <cellStyle name="Percent 28 2 8" xfId="25747" xr:uid="{D6F8781E-C57B-4BD7-A631-F669ED34D8AA}"/>
    <cellStyle name="Percent 28 3" xfId="25748" xr:uid="{18AF3E69-8E6C-41BD-8111-F87964AB8748}"/>
    <cellStyle name="Percent 28 3 2" xfId="25749" xr:uid="{7A33DB60-F891-422C-8B31-6283763778F1}"/>
    <cellStyle name="Percent 28 3 2 2" xfId="25750" xr:uid="{051076D1-93FA-4DFA-AF43-9098535824C5}"/>
    <cellStyle name="Percent 28 3 3" xfId="25751" xr:uid="{A4F5B868-B00F-428E-B31D-97905E38AEE4}"/>
    <cellStyle name="Percent 28 4" xfId="25752" xr:uid="{2165D551-DD0D-452B-811C-DD8ED725A372}"/>
    <cellStyle name="Percent 28 4 2" xfId="25753" xr:uid="{FB6E98BD-9F78-4236-9F72-377DD67DA947}"/>
    <cellStyle name="Percent 28 4 2 2" xfId="25754" xr:uid="{CE7731E7-9BC1-4C2F-B39A-FF173B2EEA68}"/>
    <cellStyle name="Percent 28 4 3" xfId="25755" xr:uid="{AC7D06D3-ACF6-4467-9AC2-58D22660C857}"/>
    <cellStyle name="Percent 28 5" xfId="25756" xr:uid="{B6C651D1-4183-4EA9-854A-867D1760B680}"/>
    <cellStyle name="Percent 28 5 2" xfId="25757" xr:uid="{DE65D5BB-5729-481A-90C0-ADB0CC26123C}"/>
    <cellStyle name="Percent 28 6" xfId="25758" xr:uid="{D96FB5EB-6E8F-47B4-BBC3-A0D67AF635FA}"/>
    <cellStyle name="Percent 28 7" xfId="25759" xr:uid="{B8D06B1E-5302-4A0D-B667-EDDEF36C587C}"/>
    <cellStyle name="Percent 28 8" xfId="25760" xr:uid="{4959EFB6-A720-4795-9873-ED16CD2E0A62}"/>
    <cellStyle name="Percent 28 9" xfId="25761" xr:uid="{1B6A25D9-8159-4067-AE84-EEA7EA7DE3F8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0 2" xfId="25764" xr:uid="{18CC863D-9300-444E-BCE7-83751FB632DA}"/>
    <cellStyle name="Percent 3 10 10 3" xfId="25765" xr:uid="{E381F250-3330-4739-9E06-19419D6B91AE}"/>
    <cellStyle name="Percent 3 10 10 4" xfId="25766" xr:uid="{8250C45C-45B1-47E6-B86A-816A5E5F1BA6}"/>
    <cellStyle name="Percent 3 10 10 5" xfId="25767" xr:uid="{E141F57C-B632-4053-8F97-672C9B29135F}"/>
    <cellStyle name="Percent 3 10 10 6" xfId="25763" xr:uid="{832D5B6D-6158-463C-9AE5-B851BC8CE056}"/>
    <cellStyle name="Percent 3 10 11" xfId="14248" xr:uid="{00000000-0005-0000-0000-0000E8100000}"/>
    <cellStyle name="Percent 3 10 11 2" xfId="25769" xr:uid="{572847DD-5AEA-4A52-BA56-4669EE263E25}"/>
    <cellStyle name="Percent 3 10 11 3" xfId="25770" xr:uid="{B04DCBBB-BD3F-4DB7-AEEE-923ED1C41733}"/>
    <cellStyle name="Percent 3 10 11 4" xfId="25771" xr:uid="{CDC03477-F5A2-4B0F-818F-D6D81650B6C8}"/>
    <cellStyle name="Percent 3 10 11 5" xfId="25772" xr:uid="{A9B24CE2-1890-463F-9924-BEB46B413460}"/>
    <cellStyle name="Percent 3 10 11 6" xfId="25768" xr:uid="{D11EECE5-0747-4133-AEFD-89562DAA45E0}"/>
    <cellStyle name="Percent 3 10 12" xfId="14249" xr:uid="{00000000-0005-0000-0000-0000E9100000}"/>
    <cellStyle name="Percent 3 10 12 2" xfId="25774" xr:uid="{A2BE711D-A52B-4393-B593-F6C026B72F91}"/>
    <cellStyle name="Percent 3 10 12 3" xfId="25775" xr:uid="{D94C8E47-7E90-41B7-A18F-A892935BB5C3}"/>
    <cellStyle name="Percent 3 10 12 4" xfId="25776" xr:uid="{03744645-67A3-4BBB-A9B3-A2BD54F0D61A}"/>
    <cellStyle name="Percent 3 10 12 5" xfId="25777" xr:uid="{67F1550A-7AC6-45CC-8B13-BD9BB62ECD23}"/>
    <cellStyle name="Percent 3 10 12 6" xfId="25773" xr:uid="{99AA3C32-F41D-4B1B-93A9-BFB250CDEC97}"/>
    <cellStyle name="Percent 3 10 13" xfId="14250" xr:uid="{00000000-0005-0000-0000-0000EA100000}"/>
    <cellStyle name="Percent 3 10 13 2" xfId="25779" xr:uid="{FBCC970E-CBFD-426B-8856-9910F6B8F9ED}"/>
    <cellStyle name="Percent 3 10 13 3" xfId="25780" xr:uid="{DE0BE222-AA67-49DA-B46E-49E0B61275BF}"/>
    <cellStyle name="Percent 3 10 13 4" xfId="25781" xr:uid="{ADE54631-5031-4BEB-875A-0D17164DDD7C}"/>
    <cellStyle name="Percent 3 10 13 5" xfId="25782" xr:uid="{E88A87D4-7E51-4A73-BAED-E74C343EB8B8}"/>
    <cellStyle name="Percent 3 10 13 6" xfId="25778" xr:uid="{660AA812-A611-4EAF-832C-32450C64D9AD}"/>
    <cellStyle name="Percent 3 10 14" xfId="14251" xr:uid="{00000000-0005-0000-0000-0000EB100000}"/>
    <cellStyle name="Percent 3 10 14 2" xfId="25784" xr:uid="{8D8CC51D-1A5C-4152-ABCB-6435FE48B5A0}"/>
    <cellStyle name="Percent 3 10 14 3" xfId="25785" xr:uid="{E55710C4-627A-4A2D-83A8-A5FF5A8571E1}"/>
    <cellStyle name="Percent 3 10 14 4" xfId="25786" xr:uid="{AB3F856B-48D7-46D8-805E-341E1D39E2D4}"/>
    <cellStyle name="Percent 3 10 14 5" xfId="25787" xr:uid="{01D7E071-0118-49C5-9FD3-02839E24AAB8}"/>
    <cellStyle name="Percent 3 10 14 6" xfId="25783" xr:uid="{E9876F6A-2E59-4635-A3D1-87CF946D1E02}"/>
    <cellStyle name="Percent 3 10 15" xfId="14252" xr:uid="{00000000-0005-0000-0000-0000EC100000}"/>
    <cellStyle name="Percent 3 10 15 2" xfId="25789" xr:uid="{CD6B2FAA-652F-41E5-854A-EE567F71724E}"/>
    <cellStyle name="Percent 3 10 15 3" xfId="25790" xr:uid="{C64FA81E-5E4D-448D-89D8-A33E5D0DF354}"/>
    <cellStyle name="Percent 3 10 15 4" xfId="25791" xr:uid="{058E4FE0-7610-4258-A01F-45C1BE91FFA7}"/>
    <cellStyle name="Percent 3 10 15 5" xfId="25792" xr:uid="{C20CE96E-2425-40C0-82C4-0C8D42070B4E}"/>
    <cellStyle name="Percent 3 10 15 6" xfId="25788" xr:uid="{CAA5CDE9-944E-41C8-AD6D-4899C4021B10}"/>
    <cellStyle name="Percent 3 10 16" xfId="14246" xr:uid="{00000000-0005-0000-0000-0000E6100000}"/>
    <cellStyle name="Percent 3 10 16 2" xfId="25793" xr:uid="{CAA65A1A-11BE-4657-97FE-74487027E981}"/>
    <cellStyle name="Percent 3 10 17" xfId="25794" xr:uid="{B2D74D2C-341D-45F8-A572-DBC02B5D865F}"/>
    <cellStyle name="Percent 3 10 18" xfId="25795" xr:uid="{4EE12AF4-5B78-4675-9C60-EDCDD735E7B3}"/>
    <cellStyle name="Percent 3 10 19" xfId="25796" xr:uid="{6F6DAF7A-D73D-446B-AFCB-A8D3E397FE6E}"/>
    <cellStyle name="Percent 3 10 2" xfId="14253" xr:uid="{00000000-0005-0000-0000-0000ED100000}"/>
    <cellStyle name="Percent 3 10 2 2" xfId="25798" xr:uid="{A5755146-1C3F-4928-AEF1-8E4231A444F6}"/>
    <cellStyle name="Percent 3 10 2 3" xfId="25799" xr:uid="{F6ABF962-30A2-43C2-9B1D-7F9948D8E731}"/>
    <cellStyle name="Percent 3 10 2 4" xfId="25800" xr:uid="{E4A6EF41-BA38-497E-BDBD-81584CA5D32D}"/>
    <cellStyle name="Percent 3 10 2 5" xfId="25801" xr:uid="{7D3C37C1-BC71-4716-BECE-510B58846655}"/>
    <cellStyle name="Percent 3 10 2 6" xfId="25797" xr:uid="{9F71A214-6338-4939-8876-7233ABBCA239}"/>
    <cellStyle name="Percent 3 10 20" xfId="25762" xr:uid="{A13D19B2-D588-4249-B1E6-39FAB2E7960B}"/>
    <cellStyle name="Percent 3 10 3" xfId="14254" xr:uid="{00000000-0005-0000-0000-0000EE100000}"/>
    <cellStyle name="Percent 3 10 3 2" xfId="25803" xr:uid="{5EDFEF71-E21D-436D-AED9-020B16816173}"/>
    <cellStyle name="Percent 3 10 3 3" xfId="25804" xr:uid="{D5B7DE88-BDDB-4975-904C-AEE52AE2AFF8}"/>
    <cellStyle name="Percent 3 10 3 4" xfId="25805" xr:uid="{6351AC3E-A240-48E3-AC16-94A0B7F456BA}"/>
    <cellStyle name="Percent 3 10 3 5" xfId="25806" xr:uid="{AF1D093B-C003-45EC-95DF-AAE462BD0CE6}"/>
    <cellStyle name="Percent 3 10 3 6" xfId="25802" xr:uid="{F96B524B-EAF8-43BF-8628-A37CDAFAB73D}"/>
    <cellStyle name="Percent 3 10 4" xfId="14255" xr:uid="{00000000-0005-0000-0000-0000EF100000}"/>
    <cellStyle name="Percent 3 10 4 2" xfId="25808" xr:uid="{3E521CAC-75D6-4FCB-9051-653344441CEA}"/>
    <cellStyle name="Percent 3 10 4 3" xfId="25809" xr:uid="{4EBBCAA1-BAAE-4C1E-8ED3-5D59B67B0C1B}"/>
    <cellStyle name="Percent 3 10 4 4" xfId="25810" xr:uid="{F96FEAE7-E594-4DE8-ADA0-2E65E6719997}"/>
    <cellStyle name="Percent 3 10 4 5" xfId="25811" xr:uid="{7EF52CA3-A938-4B73-A650-9594F1DA3631}"/>
    <cellStyle name="Percent 3 10 4 6" xfId="25807" xr:uid="{8BDB06D2-89F1-434D-A9F0-86462EE910E2}"/>
    <cellStyle name="Percent 3 10 5" xfId="14256" xr:uid="{00000000-0005-0000-0000-0000F0100000}"/>
    <cellStyle name="Percent 3 10 5 2" xfId="25813" xr:uid="{5FABEDED-D411-43A6-A5CD-6554FF4F2395}"/>
    <cellStyle name="Percent 3 10 5 3" xfId="25814" xr:uid="{FB078C32-2FC7-42C7-9B15-814B7FB32FD2}"/>
    <cellStyle name="Percent 3 10 5 4" xfId="25815" xr:uid="{207A8E78-79C8-4920-A66E-5064BF73C557}"/>
    <cellStyle name="Percent 3 10 5 5" xfId="25816" xr:uid="{65DE5566-8931-40D5-804D-4B129CDC23F7}"/>
    <cellStyle name="Percent 3 10 5 6" xfId="25812" xr:uid="{1A3C0C76-5695-48B7-B179-EDCA88742442}"/>
    <cellStyle name="Percent 3 10 6" xfId="14257" xr:uid="{00000000-0005-0000-0000-0000F1100000}"/>
    <cellStyle name="Percent 3 10 6 2" xfId="25818" xr:uid="{A6FDF8D5-D09A-4591-A38B-1072C9086081}"/>
    <cellStyle name="Percent 3 10 6 3" xfId="25819" xr:uid="{B6022807-DE7E-4EBA-80A6-FDE443BB57A6}"/>
    <cellStyle name="Percent 3 10 6 4" xfId="25820" xr:uid="{FA52A96D-D9AA-4321-B32E-FBE17A5D26AA}"/>
    <cellStyle name="Percent 3 10 6 5" xfId="25821" xr:uid="{A01F1030-388A-48A5-8767-151203C31B9E}"/>
    <cellStyle name="Percent 3 10 6 6" xfId="25817" xr:uid="{22C69D0D-5CA0-4CAC-9DC0-8AFD17214E54}"/>
    <cellStyle name="Percent 3 10 7" xfId="14258" xr:uid="{00000000-0005-0000-0000-0000F2100000}"/>
    <cellStyle name="Percent 3 10 7 2" xfId="25823" xr:uid="{08C6E525-03FB-493E-AEF3-F319797AF178}"/>
    <cellStyle name="Percent 3 10 7 3" xfId="25824" xr:uid="{0EB8AE65-5D1A-48D3-A2C6-51A50B70A7E6}"/>
    <cellStyle name="Percent 3 10 7 4" xfId="25825" xr:uid="{B97E4A00-5249-40AB-83A9-E0CFCE07924C}"/>
    <cellStyle name="Percent 3 10 7 5" xfId="25826" xr:uid="{8CB8F0B5-9A56-42C1-96A5-8FAA7C6FE131}"/>
    <cellStyle name="Percent 3 10 7 6" xfId="25822" xr:uid="{31777C5C-4E77-4617-B505-D4332E970ACC}"/>
    <cellStyle name="Percent 3 10 8" xfId="14259" xr:uid="{00000000-0005-0000-0000-0000F3100000}"/>
    <cellStyle name="Percent 3 10 8 2" xfId="25828" xr:uid="{9F5D3DB4-4AC9-4D05-8856-B99A2808D2F4}"/>
    <cellStyle name="Percent 3 10 8 3" xfId="25829" xr:uid="{C4799FB2-BED7-4852-B468-B26DEA7BDBC2}"/>
    <cellStyle name="Percent 3 10 8 4" xfId="25830" xr:uid="{22BA60AE-A1E2-438E-AAA5-1543D8325740}"/>
    <cellStyle name="Percent 3 10 8 5" xfId="25831" xr:uid="{A0359487-E62D-412A-96AC-CCD22CAED8E5}"/>
    <cellStyle name="Percent 3 10 8 6" xfId="25827" xr:uid="{2195289D-0E54-4CE2-AE6C-E84CEA14F06E}"/>
    <cellStyle name="Percent 3 10 9" xfId="14260" xr:uid="{00000000-0005-0000-0000-0000F4100000}"/>
    <cellStyle name="Percent 3 10 9 2" xfId="25833" xr:uid="{F821901F-8A10-4647-A2D0-65ED5A4FEABF}"/>
    <cellStyle name="Percent 3 10 9 3" xfId="25834" xr:uid="{0C5493C6-4084-42EB-8E43-C30DC4B53F05}"/>
    <cellStyle name="Percent 3 10 9 4" xfId="25835" xr:uid="{5FAC0FDF-3B60-424A-AE1B-DE71F2B68A35}"/>
    <cellStyle name="Percent 3 10 9 5" xfId="25836" xr:uid="{438D7985-80CC-4120-84F1-CF6FDFB585FC}"/>
    <cellStyle name="Percent 3 10 9 6" xfId="25832" xr:uid="{61F8BF47-D2F2-4BBB-9433-BA2C00B48BE9}"/>
    <cellStyle name="Percent 3 11" xfId="6536" xr:uid="{00000000-0005-0000-0000-0000DB1F0000}"/>
    <cellStyle name="Percent 3 11 2" xfId="14261" xr:uid="{00000000-0005-0000-0000-0000F5100000}"/>
    <cellStyle name="Percent 3 11 2 2" xfId="25838" xr:uid="{18CAA9B8-CAE6-4EFE-89A5-58830BA23D82}"/>
    <cellStyle name="Percent 3 11 3" xfId="25839" xr:uid="{A98C6259-021F-4203-8F3E-C1837C477785}"/>
    <cellStyle name="Percent 3 11 4" xfId="25840" xr:uid="{F7B6E032-E536-4E72-9C25-DD7002DFCF11}"/>
    <cellStyle name="Percent 3 11 5" xfId="25841" xr:uid="{4D69F5FA-58E7-4B19-AD6C-E1E50FCFD2DE}"/>
    <cellStyle name="Percent 3 11 6" xfId="25837" xr:uid="{9D88BDBC-5B0B-4D72-8F34-83B7524BE652}"/>
    <cellStyle name="Percent 3 12" xfId="6654" xr:uid="{00000000-0005-0000-0000-0000DC1F0000}"/>
    <cellStyle name="Percent 3 12 2" xfId="14262" xr:uid="{00000000-0005-0000-0000-0000F6100000}"/>
    <cellStyle name="Percent 3 12 2 2" xfId="25843" xr:uid="{9064AE27-8A73-4EF8-8E60-111E2DCCE60A}"/>
    <cellStyle name="Percent 3 12 3" xfId="25844" xr:uid="{EF600A81-5F84-43F7-AD6B-7D96D13F110A}"/>
    <cellStyle name="Percent 3 12 4" xfId="25845" xr:uid="{C8E08057-6987-461F-A251-E532B669824D}"/>
    <cellStyle name="Percent 3 12 5" xfId="25846" xr:uid="{89554CEA-5930-438E-96A9-CED613CB3B2E}"/>
    <cellStyle name="Percent 3 12 6" xfId="25842" xr:uid="{5F82E6A6-3113-42D0-9C67-23BF8327A332}"/>
    <cellStyle name="Percent 3 13" xfId="6772" xr:uid="{00000000-0005-0000-0000-0000DD1F0000}"/>
    <cellStyle name="Percent 3 13 2" xfId="14263" xr:uid="{00000000-0005-0000-0000-0000F7100000}"/>
    <cellStyle name="Percent 3 13 2 2" xfId="25848" xr:uid="{345AA082-D446-48C2-A867-D304BE2E5093}"/>
    <cellStyle name="Percent 3 13 3" xfId="25849" xr:uid="{E532655D-D284-4FCB-95E4-72E501D88917}"/>
    <cellStyle name="Percent 3 13 4" xfId="25850" xr:uid="{388DB570-58FC-4320-BB5F-8B39DD733A46}"/>
    <cellStyle name="Percent 3 13 5" xfId="25851" xr:uid="{2541F726-CC6F-46F1-AC4B-6DDE32B14524}"/>
    <cellStyle name="Percent 3 13 6" xfId="25847" xr:uid="{7CC4504F-A828-464E-B851-64C861F786AD}"/>
    <cellStyle name="Percent 3 14" xfId="8275" xr:uid="{00000000-0005-0000-0000-0000DE1F0000}"/>
    <cellStyle name="Percent 3 14 2" xfId="14264" xr:uid="{00000000-0005-0000-0000-0000F8100000}"/>
    <cellStyle name="Percent 3 14 2 2" xfId="25853" xr:uid="{514BAEA9-68C6-4101-B5ED-35100CE97CEB}"/>
    <cellStyle name="Percent 3 14 3" xfId="25854" xr:uid="{6DB5D8EC-60DA-4F8E-853D-52B0084A6595}"/>
    <cellStyle name="Percent 3 14 4" xfId="25855" xr:uid="{CC8582EE-DF25-4BAB-A544-8B74D4080A2F}"/>
    <cellStyle name="Percent 3 14 5" xfId="25856" xr:uid="{3C83F301-65DF-49BB-A81B-56342CEB67E5}"/>
    <cellStyle name="Percent 3 14 6" xfId="25852" xr:uid="{9779CF01-8157-48E4-A509-01EAB1C18D3D}"/>
    <cellStyle name="Percent 3 15" xfId="8397" xr:uid="{00000000-0005-0000-0000-0000DF1F0000}"/>
    <cellStyle name="Percent 3 15 2" xfId="14265" xr:uid="{00000000-0005-0000-0000-0000F9100000}"/>
    <cellStyle name="Percent 3 15 2 2" xfId="25858" xr:uid="{BA4C269E-0B9C-4C25-B2E0-09F63032CE35}"/>
    <cellStyle name="Percent 3 15 3" xfId="25859" xr:uid="{E4253CAA-8906-47DB-BB70-08F7A6FE354B}"/>
    <cellStyle name="Percent 3 15 4" xfId="25860" xr:uid="{D016F4F0-964E-414D-8DA6-1126A4E9C667}"/>
    <cellStyle name="Percent 3 15 5" xfId="25861" xr:uid="{B5A8C817-4AF9-4ED2-B051-09ECAF9AB3BA}"/>
    <cellStyle name="Percent 3 15 6" xfId="25857" xr:uid="{B799712F-3626-49DC-9922-8880EF81705F}"/>
    <cellStyle name="Percent 3 16" xfId="8517" xr:uid="{00000000-0005-0000-0000-0000E01F0000}"/>
    <cellStyle name="Percent 3 16 2" xfId="14266" xr:uid="{00000000-0005-0000-0000-0000FA100000}"/>
    <cellStyle name="Percent 3 16 2 2" xfId="25863" xr:uid="{2BBAB34B-F6D1-47C2-AD12-31CC14036D8E}"/>
    <cellStyle name="Percent 3 16 3" xfId="25864" xr:uid="{D87906AE-DB77-4A31-B818-9F2E70ABA712}"/>
    <cellStyle name="Percent 3 16 4" xfId="25865" xr:uid="{D5E14AE1-FE75-4CF0-A5E3-FAF9B7218AFF}"/>
    <cellStyle name="Percent 3 16 5" xfId="25866" xr:uid="{E4F8B65C-DC14-45A8-8B02-C94CA526D828}"/>
    <cellStyle name="Percent 3 16 6" xfId="25862" xr:uid="{4991A381-9448-44B2-8D1F-E247F357937A}"/>
    <cellStyle name="Percent 3 17" xfId="8637" xr:uid="{00000000-0005-0000-0000-0000E11F0000}"/>
    <cellStyle name="Percent 3 17 2" xfId="14267" xr:uid="{00000000-0005-0000-0000-0000FB100000}"/>
    <cellStyle name="Percent 3 17 2 2" xfId="25868" xr:uid="{56A0A38C-30AA-43EF-A218-E8D2521BC389}"/>
    <cellStyle name="Percent 3 17 3" xfId="25869" xr:uid="{1FA91888-8CE5-46E0-992F-ABD9D3F9F94D}"/>
    <cellStyle name="Percent 3 17 4" xfId="25870" xr:uid="{B7272CAF-AA08-46B2-A09F-36E797E37CD5}"/>
    <cellStyle name="Percent 3 17 5" xfId="25871" xr:uid="{BC3257FC-E32D-4E29-99A4-28BF536609FF}"/>
    <cellStyle name="Percent 3 17 6" xfId="25867" xr:uid="{018C5EC2-7F67-478E-94B1-F4A3380F5E7E}"/>
    <cellStyle name="Percent 3 18" xfId="8757" xr:uid="{00000000-0005-0000-0000-0000E21F0000}"/>
    <cellStyle name="Percent 3 18 2" xfId="14268" xr:uid="{00000000-0005-0000-0000-0000FC100000}"/>
    <cellStyle name="Percent 3 18 2 2" xfId="25873" xr:uid="{A5B13971-19FF-40A0-AB5C-639C58E4DFF2}"/>
    <cellStyle name="Percent 3 18 3" xfId="25874" xr:uid="{A3E0FFFE-0795-4A17-8245-8D43A1CE56E0}"/>
    <cellStyle name="Percent 3 18 4" xfId="25875" xr:uid="{1A4B2CE6-A0D0-4047-9BAD-55F4C253C261}"/>
    <cellStyle name="Percent 3 18 5" xfId="25876" xr:uid="{DC07BE0F-AB5A-4D1E-AC67-AD653257D845}"/>
    <cellStyle name="Percent 3 18 6" xfId="25872" xr:uid="{BB369AF2-69D0-479F-8F20-FB9FCD2ADB91}"/>
    <cellStyle name="Percent 3 19" xfId="5667" xr:uid="{00000000-0005-0000-0000-0000E31F0000}"/>
    <cellStyle name="Percent 3 19 2" xfId="14269" xr:uid="{00000000-0005-0000-0000-0000FD100000}"/>
    <cellStyle name="Percent 3 19 2 2" xfId="25877" xr:uid="{BEA2FE73-C517-4940-87D7-1767C1737486}"/>
    <cellStyle name="Percent 3 19 3" xfId="25878" xr:uid="{B2A3BE21-9BD9-4733-B28C-C935267017BE}"/>
    <cellStyle name="Percent 3 19 4" xfId="25879" xr:uid="{65329E83-3311-4948-A438-98374EE4DBFB}"/>
    <cellStyle name="Percent 3 19 5" xfId="25880" xr:uid="{A5F2F64D-B35A-46A8-94DD-952E4483938E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0 2 2" xfId="25881" xr:uid="{63A93A38-79D2-4867-82D2-4C06D25AC656}"/>
    <cellStyle name="Percent 3 2 10 3" xfId="25882" xr:uid="{70544887-4476-43EC-ADBF-61AFDEDCFFBE}"/>
    <cellStyle name="Percent 3 2 10 4" xfId="25883" xr:uid="{F812FBCA-695F-473A-AB90-68E67480E280}"/>
    <cellStyle name="Percent 3 2 10 5" xfId="25884" xr:uid="{A28371E7-9F5F-42C7-BFF9-2BE564E33898}"/>
    <cellStyle name="Percent 3 2 11" xfId="14271" xr:uid="{00000000-0005-0000-0000-000000110000}"/>
    <cellStyle name="Percent 3 2 11 2" xfId="25886" xr:uid="{107ED6F7-877F-4584-904C-E55994CDF146}"/>
    <cellStyle name="Percent 3 2 11 3" xfId="25887" xr:uid="{BF07A571-03FB-475D-96BB-79C8E8615048}"/>
    <cellStyle name="Percent 3 2 11 4" xfId="25888" xr:uid="{2F14B0F2-FE51-495E-8306-1EE9956F1212}"/>
    <cellStyle name="Percent 3 2 11 5" xfId="25889" xr:uid="{1A7BE797-7578-42DB-BA1D-E791CD209745}"/>
    <cellStyle name="Percent 3 2 11 6" xfId="25885" xr:uid="{C7206FC4-3D2C-419C-985B-BA31B41252AF}"/>
    <cellStyle name="Percent 3 2 12" xfId="14272" xr:uid="{00000000-0005-0000-0000-000001110000}"/>
    <cellStyle name="Percent 3 2 12 2" xfId="25891" xr:uid="{AEE2F92A-6F14-44ED-917E-6107DEE914F6}"/>
    <cellStyle name="Percent 3 2 12 3" xfId="25892" xr:uid="{BE3ACFCF-A5BB-406E-940D-1A6B7A3FD888}"/>
    <cellStyle name="Percent 3 2 12 4" xfId="25893" xr:uid="{E105126A-FB6F-4A33-90FC-DC741BB2EF60}"/>
    <cellStyle name="Percent 3 2 12 5" xfId="25894" xr:uid="{FF9AE12C-956C-478D-BDD8-5529619E0E2D}"/>
    <cellStyle name="Percent 3 2 12 6" xfId="25890" xr:uid="{0F1F3DF5-8A98-464D-81B2-807B0936FAB5}"/>
    <cellStyle name="Percent 3 2 13" xfId="14273" xr:uid="{00000000-0005-0000-0000-000002110000}"/>
    <cellStyle name="Percent 3 2 13 2" xfId="25896" xr:uid="{017CB2B8-9EB1-4856-BA73-102CDC89D4E6}"/>
    <cellStyle name="Percent 3 2 13 3" xfId="25897" xr:uid="{137FCE8D-1A86-40E4-8BD7-93D0ABAB6B5D}"/>
    <cellStyle name="Percent 3 2 13 4" xfId="25898" xr:uid="{E894E90A-E236-4178-8DC1-CDC7F0B8330F}"/>
    <cellStyle name="Percent 3 2 13 5" xfId="25899" xr:uid="{F3D3FF43-3716-4AA2-AAD4-B9CDCD544547}"/>
    <cellStyle name="Percent 3 2 13 6" xfId="25895" xr:uid="{DF9ED6E7-4C29-45BE-802E-5F1D98975635}"/>
    <cellStyle name="Percent 3 2 14" xfId="14274" xr:uid="{00000000-0005-0000-0000-000003110000}"/>
    <cellStyle name="Percent 3 2 14 2" xfId="25901" xr:uid="{5B6A87FF-97A3-4BFA-8218-44947F06F7CE}"/>
    <cellStyle name="Percent 3 2 14 3" xfId="25902" xr:uid="{715CD629-47C1-4A3A-9F17-AADF4AFD00CB}"/>
    <cellStyle name="Percent 3 2 14 4" xfId="25903" xr:uid="{785E57BE-2957-4D6D-BC68-2243BD801A84}"/>
    <cellStyle name="Percent 3 2 14 5" xfId="25904" xr:uid="{E12923D3-2DF1-487B-9BE4-4FE2D328B2CB}"/>
    <cellStyle name="Percent 3 2 14 6" xfId="25900" xr:uid="{5DD23D4B-6536-4053-B048-748B1C7CD23F}"/>
    <cellStyle name="Percent 3 2 15" xfId="14275" xr:uid="{00000000-0005-0000-0000-000004110000}"/>
    <cellStyle name="Percent 3 2 15 2" xfId="25906" xr:uid="{DC83D65C-59C4-428F-B8ED-F8E486C3A7B3}"/>
    <cellStyle name="Percent 3 2 15 3" xfId="25907" xr:uid="{684A2ED8-80B6-4CF7-ADE0-9F5E572B415A}"/>
    <cellStyle name="Percent 3 2 15 4" xfId="25908" xr:uid="{AD65F955-A55D-49A4-BD25-94752DC27CC8}"/>
    <cellStyle name="Percent 3 2 15 5" xfId="25909" xr:uid="{40691707-9C3F-4A2B-A05B-70D1FB7C30DA}"/>
    <cellStyle name="Percent 3 2 15 6" xfId="25905" xr:uid="{952F61F7-0286-444E-91C2-25ACBA2D6601}"/>
    <cellStyle name="Percent 3 2 16" xfId="14276" xr:uid="{00000000-0005-0000-0000-000005110000}"/>
    <cellStyle name="Percent 3 2 16 2" xfId="25911" xr:uid="{82415565-0CBE-4623-9DE7-7129C13D67C6}"/>
    <cellStyle name="Percent 3 2 16 3" xfId="25912" xr:uid="{0B778EDC-921C-4722-892A-1D2E87775394}"/>
    <cellStyle name="Percent 3 2 16 4" xfId="25913" xr:uid="{E1117CBD-FAE4-40FF-83F6-E32808A68C13}"/>
    <cellStyle name="Percent 3 2 16 5" xfId="25914" xr:uid="{188F1382-586A-498E-95BF-24DE68681621}"/>
    <cellStyle name="Percent 3 2 16 6" xfId="25910" xr:uid="{29EBE107-F016-4D6B-BF9D-B61D569C1653}"/>
    <cellStyle name="Percent 3 2 17" xfId="25915" xr:uid="{DBB58F1B-5728-458D-8B06-C0E427D47814}"/>
    <cellStyle name="Percent 3 2 17 2" xfId="25916" xr:uid="{F919621B-3A51-4517-A754-2E90AF1971FF}"/>
    <cellStyle name="Percent 3 2 17 3" xfId="25917" xr:uid="{B9F5084D-D771-446C-8D2F-55ECB95902A6}"/>
    <cellStyle name="Percent 3 2 17 4" xfId="25918" xr:uid="{3586D998-23A1-462B-BA76-5DC883ACBF15}"/>
    <cellStyle name="Percent 3 2 17 5" xfId="25919" xr:uid="{C9FDCC5F-BE9F-471F-956E-192743C29B45}"/>
    <cellStyle name="Percent 3 2 18" xfId="25920" xr:uid="{E76BE099-ECDD-447F-A80A-50058AA921B9}"/>
    <cellStyle name="Percent 3 2 19" xfId="25921" xr:uid="{77D4B545-11B7-4B30-ACF6-17FA685DA231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2 2" xfId="25924" xr:uid="{F0DCAD45-9895-4E08-81FD-B8C73376FC3F}"/>
    <cellStyle name="Percent 3 2 2 2 2 3" xfId="25925" xr:uid="{B07BFB4B-AB95-457E-B6C3-13330CCF32D5}"/>
    <cellStyle name="Percent 3 2 2 2 2 4" xfId="25926" xr:uid="{0A963FCB-7739-4505-864F-640B4501CFE5}"/>
    <cellStyle name="Percent 3 2 2 2 2 5" xfId="25927" xr:uid="{532C0A63-5A20-4575-B0A7-7777A9229C9E}"/>
    <cellStyle name="Percent 3 2 2 2 2 6" xfId="25923" xr:uid="{B7C963F9-17B7-4101-8825-2CB373424EA2}"/>
    <cellStyle name="Percent 3 2 2 2 3" xfId="10580" xr:uid="{00000000-0005-0000-0000-00003C210000}"/>
    <cellStyle name="Percent 3 2 2 2 3 2" xfId="25929" xr:uid="{4E56C931-6B7C-479E-8832-98F34BB7EF42}"/>
    <cellStyle name="Percent 3 2 2 2 3 3" xfId="25930" xr:uid="{EE51306B-5824-41B1-BD79-7B1F305BDF13}"/>
    <cellStyle name="Percent 3 2 2 2 3 4" xfId="25928" xr:uid="{92504AF6-26B2-4E75-9AFE-CD493C79962F}"/>
    <cellStyle name="Percent 3 2 2 2 4" xfId="25931" xr:uid="{509B4F6D-90AA-402C-94CB-AC3A83E0AD05}"/>
    <cellStyle name="Percent 3 2 2 2 5" xfId="25932" xr:uid="{8C8DD6E3-B8EF-4F3F-8F6A-53DE4604CBB7}"/>
    <cellStyle name="Percent 3 2 2 2 6" xfId="25933" xr:uid="{D9E9C90B-FBEF-4EA9-89E5-EDD0A4BC7716}"/>
    <cellStyle name="Percent 3 2 2 2 7" xfId="25934" xr:uid="{5880E942-D6F2-4D3A-A36F-F51A3FF3FC70}"/>
    <cellStyle name="Percent 3 2 2 2 8" xfId="25935" xr:uid="{BE612704-0498-40E6-AEDF-E0F5850323AD}"/>
    <cellStyle name="Percent 3 2 2 2 9" xfId="25922" xr:uid="{443ABDBF-2DF5-45D4-91D6-91418F71B18B}"/>
    <cellStyle name="Percent 3 2 2 3" xfId="5462" xr:uid="{00000000-0005-0000-0000-0000E91F0000}"/>
    <cellStyle name="Percent 3 2 2 3 2" xfId="25937" xr:uid="{159CEF05-8057-4CFD-8CFE-6C04410AB1DD}"/>
    <cellStyle name="Percent 3 2 2 3 3" xfId="25938" xr:uid="{79F4E387-C579-4168-BA66-74FD004D4714}"/>
    <cellStyle name="Percent 3 2 2 3 4" xfId="25939" xr:uid="{4EB0F094-F1D6-4460-B2E5-E8A5A3BA8D4D}"/>
    <cellStyle name="Percent 3 2 2 3 5" xfId="25940" xr:uid="{1258DA1F-A3C7-4095-ACFA-7521CFF54743}"/>
    <cellStyle name="Percent 3 2 2 3 6" xfId="25941" xr:uid="{AA8A5F12-9991-491D-99E3-07DED419FC5C}"/>
    <cellStyle name="Percent 3 2 2 3 7" xfId="25936" xr:uid="{FB38CFE4-6BBF-4DCC-B731-B85FB82BA280}"/>
    <cellStyle name="Percent 3 2 2 4" xfId="5669" xr:uid="{00000000-0005-0000-0000-0000EA1F0000}"/>
    <cellStyle name="Percent 3 2 2 4 2" xfId="25942" xr:uid="{21964238-1EC7-4036-8AD8-532E39DFDB46}"/>
    <cellStyle name="Percent 3 2 2 4 3" xfId="25943" xr:uid="{F175952A-F17A-4BE0-87CF-BE909F42012C}"/>
    <cellStyle name="Percent 3 2 2 5" xfId="9392" xr:uid="{00000000-0005-0000-0000-0000EB1F0000}"/>
    <cellStyle name="Percent 3 2 2 5 2" xfId="25944" xr:uid="{37C7BD4F-5A38-4D0D-98FD-0CF7B7738FF6}"/>
    <cellStyle name="Percent 3 2 2 6" xfId="25945" xr:uid="{42DF72A2-3999-404B-A01E-A6472EB70360}"/>
    <cellStyle name="Percent 3 2 2 7" xfId="25946" xr:uid="{FAFFA3D3-EC78-4DC0-9AED-1597B2EFB75F}"/>
    <cellStyle name="Percent 3 2 20" xfId="25947" xr:uid="{4CFE39C7-F563-4436-B524-E1DF4FBAC93F}"/>
    <cellStyle name="Percent 3 2 21" xfId="25948" xr:uid="{8E11B882-9AAF-4481-AAD4-125B514F5D45}"/>
    <cellStyle name="Percent 3 2 3" xfId="4932" xr:uid="{00000000-0005-0000-0000-0000EC1F0000}"/>
    <cellStyle name="Percent 3 2 3 2" xfId="6185" xr:uid="{00000000-0005-0000-0000-0000ED1F0000}"/>
    <cellStyle name="Percent 3 2 3 2 2" xfId="25950" xr:uid="{4A903D38-AD5E-44C2-BD6B-49A979253047}"/>
    <cellStyle name="Percent 3 2 3 2 3" xfId="25951" xr:uid="{72FC27E8-CDD8-48C9-8020-E00B3AD0CF69}"/>
    <cellStyle name="Percent 3 2 3 2 4" xfId="25952" xr:uid="{06898765-F19F-47D4-8201-EEAC1A925001}"/>
    <cellStyle name="Percent 3 2 3 2 5" xfId="25953" xr:uid="{7243BAC8-2132-4530-A1AD-077957645176}"/>
    <cellStyle name="Percent 3 2 3 2 6" xfId="25949" xr:uid="{3BC862F7-F069-4628-87E1-61C4E4C884FA}"/>
    <cellStyle name="Percent 3 2 3 3" xfId="6397" xr:uid="{00000000-0005-0000-0000-0000EE1F0000}"/>
    <cellStyle name="Percent 3 2 3 3 2" xfId="25955" xr:uid="{0CEF708A-16F2-4EB8-8626-C313D958A14B}"/>
    <cellStyle name="Percent 3 2 3 3 3" xfId="25956" xr:uid="{15EEDD6A-8C51-468D-B5CD-0FEA18502E24}"/>
    <cellStyle name="Percent 3 2 3 3 4" xfId="25954" xr:uid="{66ADA917-7C8A-49EC-B692-FCA9868C4BAE}"/>
    <cellStyle name="Percent 3 2 3 4" xfId="5670" xr:uid="{00000000-0005-0000-0000-0000EF1F0000}"/>
    <cellStyle name="Percent 3 2 3 5" xfId="10579" xr:uid="{00000000-0005-0000-0000-000044210000}"/>
    <cellStyle name="Percent 3 2 3 5 2" xfId="25957" xr:uid="{019A9375-8ED1-45A3-84FB-80B53A9F44CC}"/>
    <cellStyle name="Percent 3 2 3 6" xfId="25958" xr:uid="{EFB916AF-853C-4F76-921E-1CD5142ED9D8}"/>
    <cellStyle name="Percent 3 2 3 7" xfId="25959" xr:uid="{C4DF818A-EFEB-4A3C-A02B-72A8E3655EB5}"/>
    <cellStyle name="Percent 3 2 3 8" xfId="25960" xr:uid="{F58D13F6-2FDA-4D01-943F-1DB7E5676BA7}"/>
    <cellStyle name="Percent 3 2 4" xfId="5463" xr:uid="{00000000-0005-0000-0000-0000F01F0000}"/>
    <cellStyle name="Percent 3 2 4 2" xfId="6186" xr:uid="{00000000-0005-0000-0000-0000F11F0000}"/>
    <cellStyle name="Percent 3 2 4 2 2" xfId="25961" xr:uid="{5C2872BF-4337-45B9-A487-96364576096A}"/>
    <cellStyle name="Percent 3 2 4 3" xfId="5671" xr:uid="{00000000-0005-0000-0000-0000F21F0000}"/>
    <cellStyle name="Percent 3 2 4 4" xfId="10920" xr:uid="{00000000-0005-0000-0000-000048210000}"/>
    <cellStyle name="Percent 3 2 4 4 2" xfId="25962" xr:uid="{7E0A2EDA-FD2B-4B74-A059-57391E86CAB7}"/>
    <cellStyle name="Percent 3 2 4 5" xfId="25963" xr:uid="{CDBF2DEF-4EAB-4842-82AB-4C4E8085452A}"/>
    <cellStyle name="Percent 3 2 5" xfId="4716" xr:uid="{00000000-0005-0000-0000-0000F31F0000}"/>
    <cellStyle name="Percent 3 2 5 2" xfId="6187" xr:uid="{00000000-0005-0000-0000-0000F41F0000}"/>
    <cellStyle name="Percent 3 2 5 2 2" xfId="25964" xr:uid="{0C7C68E9-07FE-482D-99DA-4D713B6D9CCD}"/>
    <cellStyle name="Percent 3 2 5 3" xfId="5672" xr:uid="{00000000-0005-0000-0000-0000F51F0000}"/>
    <cellStyle name="Percent 3 2 5 4" xfId="14277" xr:uid="{00000000-0005-0000-0000-00000A110000}"/>
    <cellStyle name="Percent 3 2 5 4 2" xfId="25965" xr:uid="{C964871C-7699-414B-9D2A-13DBBE2426E2}"/>
    <cellStyle name="Percent 3 2 5 5" xfId="25966" xr:uid="{549A1BDE-6E91-4E07-8D70-2645492AA2C5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6 3 2" xfId="25967" xr:uid="{8CE8584B-E51B-49DD-A674-247133ADF4ED}"/>
    <cellStyle name="Percent 3 2 6 4" xfId="25968" xr:uid="{38831AAA-330B-4064-917C-3A68CD4EBE2A}"/>
    <cellStyle name="Percent 3 2 6 5" xfId="25969" xr:uid="{89D775E9-2023-4326-86DC-9029F1EBAB5A}"/>
    <cellStyle name="Percent 3 2 7" xfId="6183" xr:uid="{00000000-0005-0000-0000-0000F81F0000}"/>
    <cellStyle name="Percent 3 2 7 2" xfId="14279" xr:uid="{00000000-0005-0000-0000-00000C110000}"/>
    <cellStyle name="Percent 3 2 7 2 2" xfId="25971" xr:uid="{31CCED0F-0E4A-42FC-99EF-A6BF5BA040D5}"/>
    <cellStyle name="Percent 3 2 7 3" xfId="25972" xr:uid="{B26B364E-D493-4166-83D3-A6B907B70A0E}"/>
    <cellStyle name="Percent 3 2 7 4" xfId="25973" xr:uid="{C00FA68E-8A2D-441F-B417-449C50360E4F}"/>
    <cellStyle name="Percent 3 2 7 5" xfId="25974" xr:uid="{D4D86A66-B76D-4C16-9A20-DB99D312CC46}"/>
    <cellStyle name="Percent 3 2 7 6" xfId="25970" xr:uid="{5C64ECD7-4FEC-4B04-8BDF-3FB4A6267ACF}"/>
    <cellStyle name="Percent 3 2 8" xfId="6396" xr:uid="{00000000-0005-0000-0000-0000F91F0000}"/>
    <cellStyle name="Percent 3 2 8 2" xfId="25976" xr:uid="{E5A80EF5-1C07-4420-BCF4-5F6B7C636A5C}"/>
    <cellStyle name="Percent 3 2 8 3" xfId="25977" xr:uid="{7ACEF6D1-9535-4804-A5CE-A0B2F83600C8}"/>
    <cellStyle name="Percent 3 2 8 4" xfId="25978" xr:uid="{BE8D3965-ED1B-451B-8EFF-AD8022414820}"/>
    <cellStyle name="Percent 3 2 8 5" xfId="25979" xr:uid="{DEEA45F6-DD86-480D-A47F-A0ACE62B2527}"/>
    <cellStyle name="Percent 3 2 8 6" xfId="25975" xr:uid="{030C52D4-4B65-4B62-B112-2AFEC21999C8}"/>
    <cellStyle name="Percent 3 2 9" xfId="8767" xr:uid="{00000000-0005-0000-0000-0000FA1F0000}"/>
    <cellStyle name="Percent 3 2 9 2" xfId="14280" xr:uid="{00000000-0005-0000-0000-00000E110000}"/>
    <cellStyle name="Percent 3 2 9 2 2" xfId="25981" xr:uid="{48F53B37-0276-4872-B48C-1530F5B18A8C}"/>
    <cellStyle name="Percent 3 2 9 3" xfId="25982" xr:uid="{B87C1C5F-2182-40B8-A6D0-69C7ADDB5A46}"/>
    <cellStyle name="Percent 3 2 9 4" xfId="25983" xr:uid="{9DC5EDC9-1776-48B4-A7F3-6DB948826AAC}"/>
    <cellStyle name="Percent 3 2 9 5" xfId="25984" xr:uid="{421F7A07-6F20-40D2-AFBA-7EC7BEB3D93F}"/>
    <cellStyle name="Percent 3 2 9 6" xfId="25980" xr:uid="{91A9825C-A82B-4B4A-A127-1EAA0AA689F4}"/>
    <cellStyle name="Percent 3 20" xfId="14281" xr:uid="{00000000-0005-0000-0000-00000F110000}"/>
    <cellStyle name="Percent 3 20 2" xfId="25986" xr:uid="{ED5FDD79-B1D6-47B1-8B44-7F0D4055A6ED}"/>
    <cellStyle name="Percent 3 20 3" xfId="25987" xr:uid="{8A24BF43-EE31-4CD2-84A5-078DF394C55E}"/>
    <cellStyle name="Percent 3 20 4" xfId="25988" xr:uid="{3D0542AC-333D-423E-8520-623ADBA88685}"/>
    <cellStyle name="Percent 3 20 5" xfId="25989" xr:uid="{29B6EFAE-8B1D-4A79-BCA7-72A3D4C80A7B}"/>
    <cellStyle name="Percent 3 20 6" xfId="25985" xr:uid="{F03960ED-A135-4747-8DE6-A5832A29324E}"/>
    <cellStyle name="Percent 3 21" xfId="14282" xr:uid="{00000000-0005-0000-0000-000010110000}"/>
    <cellStyle name="Percent 3 21 2" xfId="25991" xr:uid="{99DD77FA-76E1-4100-B0DB-539D87FA99B0}"/>
    <cellStyle name="Percent 3 21 3" xfId="25992" xr:uid="{2AACACE4-BDFA-4B4B-9216-492D8FD1DD99}"/>
    <cellStyle name="Percent 3 21 4" xfId="25993" xr:uid="{674689ED-A292-4058-A3CD-623140D6FD39}"/>
    <cellStyle name="Percent 3 21 5" xfId="25994" xr:uid="{4C976300-7D0F-4DE1-A375-6B911D9FF0CA}"/>
    <cellStyle name="Percent 3 21 6" xfId="25990" xr:uid="{AD2F694C-830A-4C1B-B2A8-4E597630B724}"/>
    <cellStyle name="Percent 3 22" xfId="14283" xr:uid="{00000000-0005-0000-0000-000011110000}"/>
    <cellStyle name="Percent 3 22 2" xfId="25996" xr:uid="{77CE5D66-EEFC-4D3A-BE98-1F37C02BFC78}"/>
    <cellStyle name="Percent 3 22 3" xfId="25997" xr:uid="{657C6CF1-3D43-4F9D-8A05-9D2E9E0E0CA1}"/>
    <cellStyle name="Percent 3 22 4" xfId="25998" xr:uid="{CA7C01F7-D1A4-4CBA-BA4B-06E9790D67DF}"/>
    <cellStyle name="Percent 3 22 5" xfId="25999" xr:uid="{7741505B-1BA7-4E90-A4E1-C74744B6B63B}"/>
    <cellStyle name="Percent 3 22 6" xfId="25995" xr:uid="{5209B9EC-91AF-4592-8DD5-59A7AF7A5B38}"/>
    <cellStyle name="Percent 3 23" xfId="14284" xr:uid="{00000000-0005-0000-0000-000012110000}"/>
    <cellStyle name="Percent 3 23 2" xfId="26001" xr:uid="{2F808E30-3B3A-40E2-90F0-29A716B05910}"/>
    <cellStyle name="Percent 3 23 3" xfId="26002" xr:uid="{AECFC2BA-E5F5-4B8A-B29F-1F25543E5A91}"/>
    <cellStyle name="Percent 3 23 4" xfId="26003" xr:uid="{A9445BD6-596E-4B86-B26B-CDB4975361FB}"/>
    <cellStyle name="Percent 3 23 5" xfId="26004" xr:uid="{571A801E-6253-4BD1-BC88-92023BABFE48}"/>
    <cellStyle name="Percent 3 23 6" xfId="26000" xr:uid="{3EF4F28E-DA39-42A7-A0B1-976DBF52501D}"/>
    <cellStyle name="Percent 3 24" xfId="14285" xr:uid="{00000000-0005-0000-0000-000013110000}"/>
    <cellStyle name="Percent 3 24 2" xfId="26006" xr:uid="{C64B8085-1CD1-441E-AD4C-4084A5AE296E}"/>
    <cellStyle name="Percent 3 24 3" xfId="26007" xr:uid="{3A25DEBD-9FD7-4066-A446-D8E40FA6CC1E}"/>
    <cellStyle name="Percent 3 24 4" xfId="26008" xr:uid="{B7C91FD5-1EE3-418D-81CE-98B5AB3216F0}"/>
    <cellStyle name="Percent 3 24 5" xfId="26009" xr:uid="{FF44E110-0D6E-473C-8192-B5275A3853DA}"/>
    <cellStyle name="Percent 3 24 6" xfId="26005" xr:uid="{4655EA2F-BF96-4824-BC29-53040F87E765}"/>
    <cellStyle name="Percent 3 25" xfId="14286" xr:uid="{00000000-0005-0000-0000-000014110000}"/>
    <cellStyle name="Percent 3 25 2" xfId="26011" xr:uid="{FA115ED0-229B-4A13-9CB0-162D14CEC893}"/>
    <cellStyle name="Percent 3 25 3" xfId="26012" xr:uid="{E76F5E0B-F55B-4DD8-8BD5-DADD1E7FE1DE}"/>
    <cellStyle name="Percent 3 25 4" xfId="26013" xr:uid="{EE626474-C47E-432C-A185-098C1D1A1E72}"/>
    <cellStyle name="Percent 3 25 5" xfId="26014" xr:uid="{5572BE97-6DCA-4862-BB68-3A61C2E1D050}"/>
    <cellStyle name="Percent 3 25 6" xfId="26010" xr:uid="{32CBDDE6-B35C-48F5-820A-C75099466E91}"/>
    <cellStyle name="Percent 3 26" xfId="14287" xr:uid="{00000000-0005-0000-0000-000015110000}"/>
    <cellStyle name="Percent 3 26 2" xfId="26016" xr:uid="{0BC690A4-9CE8-445B-A8E4-218C66CD65A0}"/>
    <cellStyle name="Percent 3 26 3" xfId="26017" xr:uid="{0A685CF6-891D-4E71-8681-4DB547D416A9}"/>
    <cellStyle name="Percent 3 26 4" xfId="26018" xr:uid="{509117B1-4711-4D35-B6EF-35BA7C279E2C}"/>
    <cellStyle name="Percent 3 26 5" xfId="26019" xr:uid="{D422E654-88E3-43A4-B60E-5C2DA065797C}"/>
    <cellStyle name="Percent 3 26 6" xfId="26015" xr:uid="{421DF432-3D61-40C6-BB64-10AA7C0C6425}"/>
    <cellStyle name="Percent 3 27" xfId="14288" xr:uid="{00000000-0005-0000-0000-000016110000}"/>
    <cellStyle name="Percent 3 27 2" xfId="26021" xr:uid="{01F35B7A-D53A-468C-8880-E5A4602DF88F}"/>
    <cellStyle name="Percent 3 27 3" xfId="26022" xr:uid="{A867E39B-D518-46C4-84EA-10CB2F627476}"/>
    <cellStyle name="Percent 3 27 4" xfId="26023" xr:uid="{D7B90E48-5295-4C28-9DBE-35B8151AD8FB}"/>
    <cellStyle name="Percent 3 27 5" xfId="26024" xr:uid="{518E4485-44F2-4B0B-B366-67496BFA3465}"/>
    <cellStyle name="Percent 3 27 6" xfId="26020" xr:uid="{4D6BC96D-F6BA-4511-98A8-318941481D11}"/>
    <cellStyle name="Percent 3 28" xfId="14289" xr:uid="{00000000-0005-0000-0000-000017110000}"/>
    <cellStyle name="Percent 3 28 2" xfId="26026" xr:uid="{2F754ABC-73C0-4332-BDB3-7A1B7EC4793E}"/>
    <cellStyle name="Percent 3 28 3" xfId="26027" xr:uid="{DC56F0D2-25B1-4DA5-8413-C4325FA90157}"/>
    <cellStyle name="Percent 3 28 4" xfId="26028" xr:uid="{684808CF-169C-4301-8A4C-DAC40182F470}"/>
    <cellStyle name="Percent 3 28 5" xfId="26029" xr:uid="{F18462E1-FCC3-43A9-BB87-114BAC951165}"/>
    <cellStyle name="Percent 3 28 6" xfId="26025" xr:uid="{B00D4691-9073-4AA6-AD14-6C12ABE3E828}"/>
    <cellStyle name="Percent 3 29" xfId="26030" xr:uid="{981DDED3-4AE1-4D18-9A22-46AFC75249D6}"/>
    <cellStyle name="Percent 3 29 2" xfId="26031" xr:uid="{0EFDDF53-68E9-4ACB-9132-3A38A91C1051}"/>
    <cellStyle name="Percent 3 29 3" xfId="26032" xr:uid="{047DD248-536B-42CB-9788-6D91F810C455}"/>
    <cellStyle name="Percent 3 29 4" xfId="26033" xr:uid="{6BDBAEE8-ADA8-448E-A706-9C4843491A66}"/>
    <cellStyle name="Percent 3 29 5" xfId="26034" xr:uid="{33E8695D-E307-4C78-80BD-E53A9343D2EB}"/>
    <cellStyle name="Percent 3 3" xfId="5101" xr:uid="{00000000-0005-0000-0000-0000FB1F0000}"/>
    <cellStyle name="Percent 3 3 10" xfId="14290" xr:uid="{00000000-0005-0000-0000-000019110000}"/>
    <cellStyle name="Percent 3 3 10 2" xfId="26036" xr:uid="{7ED14B3A-2AC0-47E5-AC81-2CE07F7FDDF0}"/>
    <cellStyle name="Percent 3 3 10 3" xfId="26037" xr:uid="{2AEAA831-D0C7-4A9E-8F19-8C13E5D8F555}"/>
    <cellStyle name="Percent 3 3 10 4" xfId="26038" xr:uid="{B993D841-0A5B-4357-B87B-B24399A5D56E}"/>
    <cellStyle name="Percent 3 3 10 5" xfId="26039" xr:uid="{67F757AB-9640-49F5-80F2-2B7CC75B9FE1}"/>
    <cellStyle name="Percent 3 3 10 6" xfId="26035" xr:uid="{8674E52C-A2F7-4784-98C3-6EAE39C52C47}"/>
    <cellStyle name="Percent 3 3 11" xfId="14291" xr:uid="{00000000-0005-0000-0000-00001A110000}"/>
    <cellStyle name="Percent 3 3 11 2" xfId="26041" xr:uid="{55AE26AE-8E49-4156-8577-F1803F201B1B}"/>
    <cellStyle name="Percent 3 3 11 3" xfId="26042" xr:uid="{7CEC79FD-F50C-40EB-A25C-ACB08A91CEF5}"/>
    <cellStyle name="Percent 3 3 11 4" xfId="26043" xr:uid="{3DD8085B-9C86-49F0-AAB3-1C8280FE6AA6}"/>
    <cellStyle name="Percent 3 3 11 5" xfId="26044" xr:uid="{DEC3FC5F-0476-4D8F-9384-A92C51FEDA65}"/>
    <cellStyle name="Percent 3 3 11 6" xfId="26040" xr:uid="{2B055CC7-CB2F-4684-A0C0-86095CF57550}"/>
    <cellStyle name="Percent 3 3 12" xfId="14292" xr:uid="{00000000-0005-0000-0000-00001B110000}"/>
    <cellStyle name="Percent 3 3 12 2" xfId="26046" xr:uid="{DCE15381-E10F-4F9E-B576-60D998230BB7}"/>
    <cellStyle name="Percent 3 3 12 3" xfId="26047" xr:uid="{0C34B0CD-9AA3-4D78-9B16-71A981C899B5}"/>
    <cellStyle name="Percent 3 3 12 4" xfId="26048" xr:uid="{667055D2-72BD-49C9-9661-8341422DF160}"/>
    <cellStyle name="Percent 3 3 12 5" xfId="26049" xr:uid="{E0414C53-F178-4E2A-92C2-1B0B282CF46C}"/>
    <cellStyle name="Percent 3 3 12 6" xfId="26045" xr:uid="{5E606352-9D05-4E82-B56D-3DA12B7FF335}"/>
    <cellStyle name="Percent 3 3 13" xfId="14293" xr:uid="{00000000-0005-0000-0000-00001C110000}"/>
    <cellStyle name="Percent 3 3 13 2" xfId="26051" xr:uid="{FEBE3CF0-F6A1-426F-AB5D-3B5FEA89F77D}"/>
    <cellStyle name="Percent 3 3 13 3" xfId="26052" xr:uid="{AF4EED5E-3807-46BA-92C1-8286A7FCA6F7}"/>
    <cellStyle name="Percent 3 3 13 4" xfId="26053" xr:uid="{41B1F906-E272-4A76-8E6F-331361B5CFEC}"/>
    <cellStyle name="Percent 3 3 13 5" xfId="26054" xr:uid="{48292325-7BA2-4788-AFFF-54E8E49681F5}"/>
    <cellStyle name="Percent 3 3 13 6" xfId="26050" xr:uid="{CEBD2317-7361-4765-8AD8-438D5C33E8E9}"/>
    <cellStyle name="Percent 3 3 14" xfId="14294" xr:uid="{00000000-0005-0000-0000-00001D110000}"/>
    <cellStyle name="Percent 3 3 14 2" xfId="26056" xr:uid="{9B6345CD-7CCF-4B41-9A20-96397FE6AC9C}"/>
    <cellStyle name="Percent 3 3 14 3" xfId="26057" xr:uid="{1BC11051-697A-401B-AB11-A9854726651A}"/>
    <cellStyle name="Percent 3 3 14 4" xfId="26058" xr:uid="{32EC7523-59E6-47C8-A11D-8F382DA4B194}"/>
    <cellStyle name="Percent 3 3 14 5" xfId="26059" xr:uid="{679A44D9-BB41-4AF5-BED5-444F1A9261E6}"/>
    <cellStyle name="Percent 3 3 14 6" xfId="26055" xr:uid="{CCA141A5-57EA-4971-9A2F-542F39602761}"/>
    <cellStyle name="Percent 3 3 15" xfId="14295" xr:uid="{00000000-0005-0000-0000-00001E110000}"/>
    <cellStyle name="Percent 3 3 15 2" xfId="26061" xr:uid="{4EE4B313-A2E6-4DFF-8F3E-939575C47F9C}"/>
    <cellStyle name="Percent 3 3 15 3" xfId="26062" xr:uid="{E6ABC42C-EC5F-4944-8956-994184B56920}"/>
    <cellStyle name="Percent 3 3 15 4" xfId="26063" xr:uid="{B745C5CE-FD5E-4FAB-9984-195E17DED008}"/>
    <cellStyle name="Percent 3 3 15 5" xfId="26064" xr:uid="{47879C7D-BA45-4284-9364-69B318D07F7C}"/>
    <cellStyle name="Percent 3 3 15 6" xfId="26060" xr:uid="{84CEC06A-2739-4AE3-8DAD-9B9A94A11825}"/>
    <cellStyle name="Percent 3 3 16" xfId="26065" xr:uid="{5D804CBD-07D7-43DC-B8D0-B4D0AB779CC3}"/>
    <cellStyle name="Percent 3 3 17" xfId="26066" xr:uid="{60D642AA-F72F-4CCC-A902-8EEE51DEEDF4}"/>
    <cellStyle name="Percent 3 3 18" xfId="26067" xr:uid="{AA4EEBAD-9429-403D-99B9-50DD93FF636D}"/>
    <cellStyle name="Percent 3 3 19" xfId="26068" xr:uid="{2207FFF7-F416-4A82-80FB-DD2641720363}"/>
    <cellStyle name="Percent 3 3 2" xfId="5464" xr:uid="{00000000-0005-0000-0000-0000FC1F0000}"/>
    <cellStyle name="Percent 3 3 2 2" xfId="6189" xr:uid="{00000000-0005-0000-0000-0000FD1F0000}"/>
    <cellStyle name="Percent 3 3 2 2 2" xfId="26069" xr:uid="{3B06E1D4-40F3-445E-B037-2181ED5CA249}"/>
    <cellStyle name="Percent 3 3 2 3" xfId="5675" xr:uid="{00000000-0005-0000-0000-0000FE1F0000}"/>
    <cellStyle name="Percent 3 3 2 4" xfId="10921" xr:uid="{00000000-0005-0000-0000-000055210000}"/>
    <cellStyle name="Percent 3 3 2 4 2" xfId="26070" xr:uid="{2EC23576-2AD3-44F6-998A-317194F15D8E}"/>
    <cellStyle name="Percent 3 3 2 5" xfId="26071" xr:uid="{C1B48FF4-E76D-4733-872A-DC472A74606D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2 2" xfId="26072" xr:uid="{EE12D041-0134-4446-AA4F-84B7AEA03221}"/>
    <cellStyle name="Percent 3 3 3 2 3" xfId="5677" xr:uid="{00000000-0005-0000-0000-000002200000}"/>
    <cellStyle name="Percent 3 3 3 2 4" xfId="10923" xr:uid="{00000000-0005-0000-0000-00005A210000}"/>
    <cellStyle name="Percent 3 3 3 2 4 2" xfId="26073" xr:uid="{4318D54A-97EF-4F53-9CDC-3CC514A1A7B3}"/>
    <cellStyle name="Percent 3 3 3 2 5" xfId="26074" xr:uid="{C1050AF7-935D-4A1B-8AB0-EA1B3758AC65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2 2" xfId="26075" xr:uid="{BBDD7B26-6535-4351-BBE8-74B40E98A1EF}"/>
    <cellStyle name="Percent 3 3 3 3 2 3" xfId="5679" xr:uid="{00000000-0005-0000-0000-000006200000}"/>
    <cellStyle name="Percent 3 3 3 3 2 4" xfId="10925" xr:uid="{00000000-0005-0000-0000-00005F210000}"/>
    <cellStyle name="Percent 3 3 3 3 2 4 2" xfId="26076" xr:uid="{0FB3B227-248A-4A23-BCCE-C68F1A5ACF79}"/>
    <cellStyle name="Percent 3 3 3 3 2 5" xfId="26077" xr:uid="{A0C5B2E7-5F5F-4954-8FD7-6887106EF5FE}"/>
    <cellStyle name="Percent 3 3 3 3 3" xfId="5469" xr:uid="{00000000-0005-0000-0000-000007200000}"/>
    <cellStyle name="Percent 3 3 3 3 3 2" xfId="6194" xr:uid="{00000000-0005-0000-0000-000008200000}"/>
    <cellStyle name="Percent 3 3 3 3 3 2 2" xfId="26078" xr:uid="{C6BFABF9-692F-4D3A-9F1B-F3DBC288DFC6}"/>
    <cellStyle name="Percent 3 3 3 3 3 3" xfId="5680" xr:uid="{00000000-0005-0000-0000-000009200000}"/>
    <cellStyle name="Percent 3 3 3 3 3 4" xfId="10926" xr:uid="{00000000-0005-0000-0000-000063210000}"/>
    <cellStyle name="Percent 3 3 3 3 3 4 2" xfId="26079" xr:uid="{717C6B54-43B2-458B-A624-9C7934E60501}"/>
    <cellStyle name="Percent 3 3 3 3 3 5" xfId="26080" xr:uid="{31444D40-E864-48F0-9E34-CAEC5AD462CB}"/>
    <cellStyle name="Percent 3 3 3 3 4" xfId="6192" xr:uid="{00000000-0005-0000-0000-00000A200000}"/>
    <cellStyle name="Percent 3 3 3 3 4 2" xfId="26082" xr:uid="{85BA882E-4175-439B-BDC3-C692555C87D6}"/>
    <cellStyle name="Percent 3 3 3 3 4 2 2" xfId="26083" xr:uid="{8292A050-AC2C-4D4B-AB33-89595C3B2E50}"/>
    <cellStyle name="Percent 3 3 3 3 4 2 3" xfId="26084" xr:uid="{E2159902-2BF3-4A78-974D-2B9A49155918}"/>
    <cellStyle name="Percent 3 3 3 3 4 2 4" xfId="26085" xr:uid="{13368123-5528-48D0-8E01-BBA75FB47841}"/>
    <cellStyle name="Percent 3 3 3 3 4 2 5" xfId="26086" xr:uid="{7166E103-9D8E-4AAE-8E62-1EA5CE087F8A}"/>
    <cellStyle name="Percent 3 3 3 3 4 3" xfId="26087" xr:uid="{11CD5DB2-0AED-4E81-B9DD-3AA67F7DB701}"/>
    <cellStyle name="Percent 3 3 3 3 4 4" xfId="26088" xr:uid="{C1DA3CD8-C994-4B9E-93FF-341D1D226FB3}"/>
    <cellStyle name="Percent 3 3 3 3 4 5" xfId="26089" xr:uid="{42F57A65-5AE5-46FE-9A1A-004798F2CE8B}"/>
    <cellStyle name="Percent 3 3 3 3 4 6" xfId="26090" xr:uid="{A59C9AC4-848D-42C9-A3E4-D52F09524FE7}"/>
    <cellStyle name="Percent 3 3 3 3 4 7" xfId="26081" xr:uid="{FA7FC528-DC83-43E0-9F0D-F4CD2C1AB2C6}"/>
    <cellStyle name="Percent 3 3 3 3 5" xfId="5678" xr:uid="{00000000-0005-0000-0000-00000B200000}"/>
    <cellStyle name="Percent 3 3 3 3 6" xfId="10924" xr:uid="{00000000-0005-0000-0000-000066210000}"/>
    <cellStyle name="Percent 3 3 3 3 6 2" xfId="26091" xr:uid="{28DC29F6-934B-4358-904C-B721C411F7F7}"/>
    <cellStyle name="Percent 3 3 3 3 7" xfId="26092" xr:uid="{203055FB-6E43-4F48-8CF1-E2AEDD86B716}"/>
    <cellStyle name="Percent 3 3 3 3 8" xfId="26093" xr:uid="{31614216-B90C-4E20-BB67-6B03142047E1}"/>
    <cellStyle name="Percent 3 3 3 4" xfId="6190" xr:uid="{00000000-0005-0000-0000-00000C200000}"/>
    <cellStyle name="Percent 3 3 3 4 2" xfId="26094" xr:uid="{660E2508-A01E-419F-B15C-01715A58BB39}"/>
    <cellStyle name="Percent 3 3 3 5" xfId="5676" xr:uid="{00000000-0005-0000-0000-00000D200000}"/>
    <cellStyle name="Percent 3 3 3 6" xfId="10922" xr:uid="{00000000-0005-0000-0000-000069210000}"/>
    <cellStyle name="Percent 3 3 3 6 2" xfId="26095" xr:uid="{4F56BBE5-59C1-4343-B9E1-E19BF1EDED62}"/>
    <cellStyle name="Percent 3 3 3 7" xfId="26096" xr:uid="{11D03FBD-995E-4554-A0C6-2DEE5A20FB21}"/>
    <cellStyle name="Percent 3 3 4" xfId="5470" xr:uid="{00000000-0005-0000-0000-00000E200000}"/>
    <cellStyle name="Percent 3 3 4 2" xfId="6195" xr:uid="{00000000-0005-0000-0000-00000F200000}"/>
    <cellStyle name="Percent 3 3 4 2 2" xfId="26098" xr:uid="{24D08C61-2E85-4DE0-9597-17BF2E4239F2}"/>
    <cellStyle name="Percent 3 3 4 2 3" xfId="26099" xr:uid="{9BCBB562-6492-4CDA-A347-BD897608D526}"/>
    <cellStyle name="Percent 3 3 4 2 4" xfId="26100" xr:uid="{320B122D-D179-423C-A5CA-8B367CB6BF9E}"/>
    <cellStyle name="Percent 3 3 4 2 5" xfId="26101" xr:uid="{0752A0CA-2B1F-4F1D-9F0B-FCDA3EEB3EEA}"/>
    <cellStyle name="Percent 3 3 4 2 6" xfId="26097" xr:uid="{81C1D753-1266-4020-9D40-F096B0808705}"/>
    <cellStyle name="Percent 3 3 4 3" xfId="5681" xr:uid="{00000000-0005-0000-0000-000010200000}"/>
    <cellStyle name="Percent 3 3 4 4" xfId="10927" xr:uid="{00000000-0005-0000-0000-00006D210000}"/>
    <cellStyle name="Percent 3 3 4 4 2" xfId="26102" xr:uid="{542A6424-4D60-4A33-A6BB-F477C1244D06}"/>
    <cellStyle name="Percent 3 3 4 5" xfId="14296" xr:uid="{00000000-0005-0000-0000-000021110000}"/>
    <cellStyle name="Percent 3 3 4 5 2" xfId="26103" xr:uid="{2DEF04D6-9CBA-457E-B826-44203C293278}"/>
    <cellStyle name="Percent 3 3 4 6" xfId="26104" xr:uid="{25395359-CC5D-4E29-8A61-141B1F5860DF}"/>
    <cellStyle name="Percent 3 3 5" xfId="5471" xr:uid="{00000000-0005-0000-0000-000011200000}"/>
    <cellStyle name="Percent 3 3 5 2" xfId="6196" xr:uid="{00000000-0005-0000-0000-000012200000}"/>
    <cellStyle name="Percent 3 3 5 2 2" xfId="26105" xr:uid="{6722AFF6-66CA-49A1-97C8-ED18BE4958B5}"/>
    <cellStyle name="Percent 3 3 5 3" xfId="5682" xr:uid="{00000000-0005-0000-0000-000013200000}"/>
    <cellStyle name="Percent 3 3 5 4" xfId="10928" xr:uid="{00000000-0005-0000-0000-000071210000}"/>
    <cellStyle name="Percent 3 3 5 4 2" xfId="26106" xr:uid="{CCF52F08-A67E-4F18-AD8C-74D937B42817}"/>
    <cellStyle name="Percent 3 3 5 5" xfId="26107" xr:uid="{6767BCE2-4BFB-447C-B822-1ADA911BA0F1}"/>
    <cellStyle name="Percent 3 3 5 6" xfId="26108" xr:uid="{102F0DF0-5D75-4B62-A486-898EBFAA5CB5}"/>
    <cellStyle name="Percent 3 3 5 7" xfId="26109" xr:uid="{520394D2-CF3B-4919-BE89-D153AC00BF13}"/>
    <cellStyle name="Percent 3 3 6" xfId="6188" xr:uid="{00000000-0005-0000-0000-000014200000}"/>
    <cellStyle name="Percent 3 3 6 2" xfId="14297" xr:uid="{00000000-0005-0000-0000-000023110000}"/>
    <cellStyle name="Percent 3 3 6 2 2" xfId="26112" xr:uid="{E9B13F94-5403-4B90-9511-FA0CCEADE1E5}"/>
    <cellStyle name="Percent 3 3 6 2 3" xfId="26113" xr:uid="{A9E1246C-5523-4F57-88EE-7EC2248F79E6}"/>
    <cellStyle name="Percent 3 3 6 2 4" xfId="26114" xr:uid="{3B5FCBDE-EF97-4CCC-A5D6-7418C3C01E15}"/>
    <cellStyle name="Percent 3 3 6 2 5" xfId="26115" xr:uid="{F17EC72B-AC13-4C7A-B7E0-BBF1BA0ECE7A}"/>
    <cellStyle name="Percent 3 3 6 2 6" xfId="26111" xr:uid="{3BB41141-64DF-478D-9B62-633027F508D7}"/>
    <cellStyle name="Percent 3 3 6 3" xfId="26116" xr:uid="{5BE0E345-0ACA-4211-8C26-27F7F5A1FA77}"/>
    <cellStyle name="Percent 3 3 6 4" xfId="26117" xr:uid="{DD2C3215-6092-4A2A-80D3-8CC705827FD3}"/>
    <cellStyle name="Percent 3 3 6 5" xfId="26118" xr:uid="{20E303ED-319C-4ACB-A53E-05BF58305F0B}"/>
    <cellStyle name="Percent 3 3 6 6" xfId="26119" xr:uid="{A96AE0A8-02CB-46DB-A8B6-9CE4AA7995D4}"/>
    <cellStyle name="Percent 3 3 6 7" xfId="26120" xr:uid="{E588607D-E162-4BC6-B278-96FE08050333}"/>
    <cellStyle name="Percent 3 3 6 8" xfId="26110" xr:uid="{C987BE52-93EB-498A-A244-D6E02AC11621}"/>
    <cellStyle name="Percent 3 3 7" xfId="8031" xr:uid="{00000000-0005-0000-0000-000015200000}"/>
    <cellStyle name="Percent 3 3 7 2" xfId="26122" xr:uid="{C6F0915D-63C2-45B5-B06A-4BB7D38B7A7A}"/>
    <cellStyle name="Percent 3 3 7 3" xfId="26123" xr:uid="{BC1B0AE4-83E0-4DFA-89A3-A8814ED1252B}"/>
    <cellStyle name="Percent 3 3 7 4" xfId="26124" xr:uid="{A0092136-9666-440C-B87A-0A4A696F13F1}"/>
    <cellStyle name="Percent 3 3 7 5" xfId="26125" xr:uid="{3A22DFBA-21D4-4D7C-81BF-4E73487AA5B4}"/>
    <cellStyle name="Percent 3 3 7 6" xfId="26126" xr:uid="{515CB091-5172-4D8D-B283-343F79E9C0D0}"/>
    <cellStyle name="Percent 3 3 7 7" xfId="26127" xr:uid="{A13A3D0B-BC9A-44C9-945F-A8FB394728E8}"/>
    <cellStyle name="Percent 3 3 7 8" xfId="26121" xr:uid="{4A621D6D-67F6-4E15-B0B6-68071D768E8C}"/>
    <cellStyle name="Percent 3 3 8" xfId="5674" xr:uid="{00000000-0005-0000-0000-000016200000}"/>
    <cellStyle name="Percent 3 3 8 2" xfId="14298" xr:uid="{00000000-0005-0000-0000-000025110000}"/>
    <cellStyle name="Percent 3 3 8 2 2" xfId="26128" xr:uid="{A21CD6A6-1991-49C8-9EA4-799FFCA75182}"/>
    <cellStyle name="Percent 3 3 8 3" xfId="26129" xr:uid="{923D072E-24FC-4323-90F6-C70FCCA088AE}"/>
    <cellStyle name="Percent 3 3 8 4" xfId="26130" xr:uid="{C4C48E96-45E4-467E-BA14-E9DE6B1AB41D}"/>
    <cellStyle name="Percent 3 3 8 5" xfId="26131" xr:uid="{4DE68AC5-C41C-4E74-A67C-89D68038A396}"/>
    <cellStyle name="Percent 3 3 8 6" xfId="26132" xr:uid="{08C631DB-AF24-474C-A469-826FEA368508}"/>
    <cellStyle name="Percent 3 3 8 7" xfId="26133" xr:uid="{21FC5AD0-6850-4A77-9E4B-A148FBB6A74E}"/>
    <cellStyle name="Percent 3 3 9" xfId="9393" xr:uid="{00000000-0005-0000-0000-000017200000}"/>
    <cellStyle name="Percent 3 3 9 2" xfId="14299" xr:uid="{00000000-0005-0000-0000-000026110000}"/>
    <cellStyle name="Percent 3 3 9 2 2" xfId="26135" xr:uid="{FFE7F0CC-AE0C-4AB9-B3BB-E60C29FB7DC6}"/>
    <cellStyle name="Percent 3 3 9 3" xfId="26136" xr:uid="{FFC45B60-0965-4B2B-B66D-FC0E62DFC041}"/>
    <cellStyle name="Percent 3 3 9 4" xfId="26137" xr:uid="{7F38C11B-252A-43D7-8478-A89941E4FAB7}"/>
    <cellStyle name="Percent 3 3 9 5" xfId="26138" xr:uid="{B670D5DB-5054-4C00-8544-7EEE53305BF3}"/>
    <cellStyle name="Percent 3 3 9 6" xfId="26139" xr:uid="{01118F85-863A-4D90-8097-F1E3D7C68B2D}"/>
    <cellStyle name="Percent 3 3 9 7" xfId="26140" xr:uid="{866DCD7C-2F17-4E16-97ED-382A9043A707}"/>
    <cellStyle name="Percent 3 3 9 8" xfId="26134" xr:uid="{3F751E34-01E8-4224-970E-571F48041A4D}"/>
    <cellStyle name="Percent 3 30" xfId="26141" xr:uid="{82204A9B-1D66-42BB-8EF7-45F952ABD6A8}"/>
    <cellStyle name="Percent 3 30 2" xfId="26142" xr:uid="{8BA830D1-6AE6-4ED3-B819-8540685D015F}"/>
    <cellStyle name="Percent 3 30 3" xfId="26143" xr:uid="{48468E04-659D-48D2-8D5F-59218F110EE9}"/>
    <cellStyle name="Percent 3 30 4" xfId="26144" xr:uid="{1E622597-9701-45D1-B2B6-8EE26605A0A6}"/>
    <cellStyle name="Percent 3 30 5" xfId="26145" xr:uid="{4F3BE4F0-BF43-4827-AA3F-B00C0CEBCE37}"/>
    <cellStyle name="Percent 3 31" xfId="26146" xr:uid="{30D19974-1DC0-478A-81C2-526AC5C2BAE1}"/>
    <cellStyle name="Percent 3 4" xfId="5472" xr:uid="{00000000-0005-0000-0000-000018200000}"/>
    <cellStyle name="Percent 3 4 10" xfId="14300" xr:uid="{00000000-0005-0000-0000-000028110000}"/>
    <cellStyle name="Percent 3 4 10 2" xfId="26147" xr:uid="{A1D53E0F-56CA-4FA1-99F2-96D013F6F6C2}"/>
    <cellStyle name="Percent 3 4 10 3" xfId="26148" xr:uid="{F87336DE-7D2A-458F-A6C4-16505665EADF}"/>
    <cellStyle name="Percent 3 4 10 4" xfId="26149" xr:uid="{C6549ABD-6C58-46B0-AB90-51F45A238FEB}"/>
    <cellStyle name="Percent 3 4 10 5" xfId="26150" xr:uid="{FEF73C9C-3746-49B9-88DF-23DEC7888C67}"/>
    <cellStyle name="Percent 3 4 10 6" xfId="26151" xr:uid="{7AA62FD3-550C-4388-B84D-E58FC706EA06}"/>
    <cellStyle name="Percent 3 4 10 7" xfId="26152" xr:uid="{B689DF95-F516-4101-ABD6-34DFC292BF71}"/>
    <cellStyle name="Percent 3 4 11" xfId="14301" xr:uid="{00000000-0005-0000-0000-000029110000}"/>
    <cellStyle name="Percent 3 4 11 2" xfId="26153" xr:uid="{8E3044C2-A763-4AA2-8D5C-B776E96D75DE}"/>
    <cellStyle name="Percent 3 4 11 3" xfId="26154" xr:uid="{812C3E8D-B6E0-4ABF-904C-2CDFA8F58998}"/>
    <cellStyle name="Percent 3 4 11 4" xfId="26155" xr:uid="{8DE41B8A-F0C3-4AAF-8B19-B9A41C15C091}"/>
    <cellStyle name="Percent 3 4 11 5" xfId="26156" xr:uid="{CBE6888C-3E6C-4D80-BF01-BF785AEB78D9}"/>
    <cellStyle name="Percent 3 4 11 6" xfId="26157" xr:uid="{C2CDBECE-6840-487F-97B4-CCF91F399562}"/>
    <cellStyle name="Percent 3 4 11 7" xfId="26158" xr:uid="{51A35CDE-0688-4B93-84AC-CD304F9BF13F}"/>
    <cellStyle name="Percent 3 4 12" xfId="14302" xr:uid="{00000000-0005-0000-0000-00002A110000}"/>
    <cellStyle name="Percent 3 4 12 2" xfId="26159" xr:uid="{FB2AE033-098E-439B-9EC0-8089A1CE8B56}"/>
    <cellStyle name="Percent 3 4 12 3" xfId="26160" xr:uid="{CA9F96E7-9401-4865-8403-D02FBF720682}"/>
    <cellStyle name="Percent 3 4 12 4" xfId="26161" xr:uid="{E4729186-3B78-41C8-9900-987F9DF34943}"/>
    <cellStyle name="Percent 3 4 12 5" xfId="26162" xr:uid="{366EB579-CBC2-4596-BE41-DD6BB00938B6}"/>
    <cellStyle name="Percent 3 4 12 6" xfId="26163" xr:uid="{4505A5DB-3D14-4785-93A6-E3DC2C867C48}"/>
    <cellStyle name="Percent 3 4 12 7" xfId="26164" xr:uid="{EDF060FE-B458-4BB4-BD7A-78E328FBD1B8}"/>
    <cellStyle name="Percent 3 4 13" xfId="14303" xr:uid="{00000000-0005-0000-0000-00002B110000}"/>
    <cellStyle name="Percent 3 4 13 2" xfId="26165" xr:uid="{DC234250-30ED-4281-A187-39B3D8745240}"/>
    <cellStyle name="Percent 3 4 13 3" xfId="26166" xr:uid="{5815F72B-37CB-4FCA-ADFA-956B2BF16617}"/>
    <cellStyle name="Percent 3 4 13 4" xfId="26167" xr:uid="{C4B1877D-9F30-4DDD-9A78-CB863F1EEEAA}"/>
    <cellStyle name="Percent 3 4 13 5" xfId="26168" xr:uid="{F8FE12AC-5175-47F9-B211-BAEA42CF262D}"/>
    <cellStyle name="Percent 3 4 13 6" xfId="26169" xr:uid="{BBE798BD-0E16-4AB9-87FE-BCF73438A31E}"/>
    <cellStyle name="Percent 3 4 13 7" xfId="26170" xr:uid="{2E049E9E-E585-4B39-B212-4F76CCE3A4FA}"/>
    <cellStyle name="Percent 3 4 14" xfId="14304" xr:uid="{00000000-0005-0000-0000-00002C110000}"/>
    <cellStyle name="Percent 3 4 14 2" xfId="26171" xr:uid="{651DCCD3-1989-428B-B346-BD91F7C5BDE6}"/>
    <cellStyle name="Percent 3 4 14 3" xfId="26172" xr:uid="{AE9A8D00-4A0C-4A00-9146-C6E6C075BE53}"/>
    <cellStyle name="Percent 3 4 14 4" xfId="26173" xr:uid="{164148CB-8644-4AD0-9A58-6A780C574F20}"/>
    <cellStyle name="Percent 3 4 14 5" xfId="26174" xr:uid="{21FCDC19-968C-4816-9520-4D81545DB14D}"/>
    <cellStyle name="Percent 3 4 14 6" xfId="26175" xr:uid="{C3873DC0-D5B0-4F28-8E26-53A15D39C8A2}"/>
    <cellStyle name="Percent 3 4 14 7" xfId="26176" xr:uid="{EC8009D4-1D2F-4663-A586-36A3CA3551F6}"/>
    <cellStyle name="Percent 3 4 15" xfId="14305" xr:uid="{00000000-0005-0000-0000-00002D110000}"/>
    <cellStyle name="Percent 3 4 15 2" xfId="26177" xr:uid="{6F7F971B-5BB9-431E-88A5-A1A0012CDDF1}"/>
    <cellStyle name="Percent 3 4 15 3" xfId="26178" xr:uid="{7E8349C1-58FF-4BDD-9DD5-7A6DB9DD0977}"/>
    <cellStyle name="Percent 3 4 15 4" xfId="26179" xr:uid="{6F298700-F310-4413-84A0-1477F8B4CE0F}"/>
    <cellStyle name="Percent 3 4 15 5" xfId="26180" xr:uid="{66648970-F9B3-4132-9150-858C35347FCB}"/>
    <cellStyle name="Percent 3 4 15 6" xfId="26181" xr:uid="{84D22B8D-31C6-4701-92E1-FA60389C02F1}"/>
    <cellStyle name="Percent 3 4 15 7" xfId="26182" xr:uid="{D2B881A9-8C94-47F4-9E5B-321093E565C5}"/>
    <cellStyle name="Percent 3 4 16" xfId="26183" xr:uid="{A903878D-D8F5-4362-8876-BF8E71BBFB9C}"/>
    <cellStyle name="Percent 3 4 17" xfId="26184" xr:uid="{AF72BA85-B174-4C03-A4A0-863B9789955C}"/>
    <cellStyle name="Percent 3 4 18" xfId="26185" xr:uid="{6DD8D331-6074-4B20-B8BA-B7F8D5C99859}"/>
    <cellStyle name="Percent 3 4 19" xfId="26186" xr:uid="{644E261B-45CA-4FFE-8228-F8C816395A00}"/>
    <cellStyle name="Percent 3 4 2" xfId="5473" xr:uid="{00000000-0005-0000-0000-000019200000}"/>
    <cellStyle name="Percent 3 4 2 2" xfId="6198" xr:uid="{00000000-0005-0000-0000-00001A200000}"/>
    <cellStyle name="Percent 3 4 2 2 2" xfId="26187" xr:uid="{2742D154-5BE2-4EB2-8ABB-EB5AC68C0E86}"/>
    <cellStyle name="Percent 3 4 2 3" xfId="5684" xr:uid="{00000000-0005-0000-0000-00001B200000}"/>
    <cellStyle name="Percent 3 4 2 4" xfId="9413" xr:uid="{00000000-0005-0000-0000-00001C200000}"/>
    <cellStyle name="Percent 3 4 2 4 2" xfId="26188" xr:uid="{CAC19C8B-0B8A-447E-B301-BA4D4CC98B75}"/>
    <cellStyle name="Percent 3 4 2 5" xfId="26189" xr:uid="{117DDC27-00B2-445F-A152-7FF3F758C9A1}"/>
    <cellStyle name="Percent 3 4 2 6" xfId="26190" xr:uid="{B0FE7DA6-1CCD-42B9-A097-449CE8710CAB}"/>
    <cellStyle name="Percent 3 4 2 7" xfId="26191" xr:uid="{0CBEC0EF-04D7-4D85-9673-9B1D6C1FCCEC}"/>
    <cellStyle name="Percent 3 4 2 8" xfId="26192" xr:uid="{4DD1ED90-AE6A-46D6-AA3E-8E941B9D766C}"/>
    <cellStyle name="Percent 3 4 20" xfId="26193" xr:uid="{798C6B32-F745-485A-873C-5BAC5A447E93}"/>
    <cellStyle name="Percent 3 4 21" xfId="26194" xr:uid="{8A0E15C9-F385-4C16-8DF3-C75F1C46D59C}"/>
    <cellStyle name="Percent 3 4 3" xfId="5474" xr:uid="{00000000-0005-0000-0000-00001D200000}"/>
    <cellStyle name="Percent 3 4 3 2" xfId="6199" xr:uid="{00000000-0005-0000-0000-00001E200000}"/>
    <cellStyle name="Percent 3 4 3 2 2" xfId="26195" xr:uid="{713026F6-C617-4FC1-9081-60CA96214155}"/>
    <cellStyle name="Percent 3 4 3 3" xfId="5685" xr:uid="{00000000-0005-0000-0000-00001F200000}"/>
    <cellStyle name="Percent 3 4 3 4" xfId="10929" xr:uid="{00000000-0005-0000-0000-00007E210000}"/>
    <cellStyle name="Percent 3 4 3 4 2" xfId="26196" xr:uid="{9F944BDD-F29A-46FB-B1D8-884F773A9131}"/>
    <cellStyle name="Percent 3 4 3 5" xfId="26197" xr:uid="{3B947A0B-26D7-4715-BD6B-279E27D2F21F}"/>
    <cellStyle name="Percent 3 4 3 6" xfId="26198" xr:uid="{58F45238-3C86-43BE-9167-CF3A263C7C3E}"/>
    <cellStyle name="Percent 3 4 3 7" xfId="26199" xr:uid="{700A6D67-985A-41EB-A883-608824748AF8}"/>
    <cellStyle name="Percent 3 4 3 8" xfId="26200" xr:uid="{A16C3555-027C-43AC-82A8-512B180BA36E}"/>
    <cellStyle name="Percent 3 4 4" xfId="6197" xr:uid="{00000000-0005-0000-0000-000020200000}"/>
    <cellStyle name="Percent 3 4 4 2" xfId="14306" xr:uid="{00000000-0005-0000-0000-000030110000}"/>
    <cellStyle name="Percent 3 4 4 2 2" xfId="26201" xr:uid="{DC69228E-00E2-406A-9BC6-4F729700F167}"/>
    <cellStyle name="Percent 3 4 4 2 3" xfId="26202" xr:uid="{22861673-7F35-415F-B8F2-87230969A30F}"/>
    <cellStyle name="Percent 3 4 4 2 4" xfId="26203" xr:uid="{BEEC4079-2E67-4045-8BD1-11002CF8DABF}"/>
    <cellStyle name="Percent 3 4 4 2 5" xfId="26204" xr:uid="{B037FE56-3B06-407F-987D-903B3775DCC4}"/>
    <cellStyle name="Percent 3 4 4 3" xfId="26205" xr:uid="{9E56352F-0EF2-41E6-976A-D776AF9B4DBC}"/>
    <cellStyle name="Percent 3 4 4 4" xfId="26206" xr:uid="{229010A4-5A5E-4AD3-A0CC-ED70C8685435}"/>
    <cellStyle name="Percent 3 4 4 5" xfId="26207" xr:uid="{90910F63-0D97-4EF1-A73D-39027ED14D97}"/>
    <cellStyle name="Percent 3 4 4 6" xfId="26208" xr:uid="{81B01C66-5C7B-4E84-93C9-84352174AEED}"/>
    <cellStyle name="Percent 3 4 4 7" xfId="26209" xr:uid="{066304EF-4709-4780-8D53-91A690B1F184}"/>
    <cellStyle name="Percent 3 4 4 8" xfId="26210" xr:uid="{E83D6327-27B2-4392-B413-7389FBC1A748}"/>
    <cellStyle name="Percent 3 4 5" xfId="8032" xr:uid="{00000000-0005-0000-0000-000021200000}"/>
    <cellStyle name="Percent 3 4 5 2" xfId="14307" xr:uid="{00000000-0005-0000-0000-000031110000}"/>
    <cellStyle name="Percent 3 4 5 3" xfId="26211" xr:uid="{82820DEE-5D22-452D-8A7F-43C64FB295D5}"/>
    <cellStyle name="Percent 3 4 5 4" xfId="26212" xr:uid="{A4D6B324-1572-4E15-AD2D-C1055DC93CB3}"/>
    <cellStyle name="Percent 3 4 5 5" xfId="26213" xr:uid="{890C7F97-75EF-44A8-8C32-B89F0CAF0340}"/>
    <cellStyle name="Percent 3 4 5 6" xfId="26214" xr:uid="{4AEA47E0-E936-4269-9448-00396F620F5E}"/>
    <cellStyle name="Percent 3 4 5 7" xfId="26215" xr:uid="{B517840D-D937-4D37-84FC-6D5714A7DD2B}"/>
    <cellStyle name="Percent 3 4 5 8" xfId="26216" xr:uid="{A90B6620-A7CD-4496-A6D9-4470917422CB}"/>
    <cellStyle name="Percent 3 4 6" xfId="5683" xr:uid="{00000000-0005-0000-0000-000022200000}"/>
    <cellStyle name="Percent 3 4 6 2" xfId="26217" xr:uid="{F4AE8464-3316-4BEF-AC77-416BECD6D77D}"/>
    <cellStyle name="Percent 3 4 6 3" xfId="26218" xr:uid="{3DDDABDB-AB8F-48E9-BFEE-466B8DFCDE94}"/>
    <cellStyle name="Percent 3 4 6 4" xfId="26219" xr:uid="{58684FD8-97B2-47B9-99A0-34F19CD8B350}"/>
    <cellStyle name="Percent 3 4 6 5" xfId="26220" xr:uid="{DD6BDD36-C470-47AF-9B76-D5F0342A39DC}"/>
    <cellStyle name="Percent 3 4 6 6" xfId="26221" xr:uid="{814BF5D0-E9C6-4891-B64C-386C4D410716}"/>
    <cellStyle name="Percent 3 4 6 7" xfId="26222" xr:uid="{774769B8-18BB-4E2B-BD0B-D33E6DD6F24B}"/>
    <cellStyle name="Percent 3 4 6 8" xfId="26223" xr:uid="{55B595C9-6C4C-4E3B-BAEF-9D960B63324D}"/>
    <cellStyle name="Percent 3 4 7" xfId="14308" xr:uid="{00000000-0005-0000-0000-000033110000}"/>
    <cellStyle name="Percent 3 4 7 2" xfId="26224" xr:uid="{0AF4ED25-7786-4A47-923C-EC1522516800}"/>
    <cellStyle name="Percent 3 4 7 3" xfId="26225" xr:uid="{6BF6D88E-17E5-48B7-808C-D909DF3818DB}"/>
    <cellStyle name="Percent 3 4 7 4" xfId="26226" xr:uid="{4AE29492-AB7D-4519-A45B-489C9071EDC3}"/>
    <cellStyle name="Percent 3 4 7 5" xfId="26227" xr:uid="{B61CC2B7-61DD-44C9-B6A3-6FB76BF56FFD}"/>
    <cellStyle name="Percent 3 4 7 6" xfId="26228" xr:uid="{83FE7633-3ADD-4131-B84B-A0EDD98F859E}"/>
    <cellStyle name="Percent 3 4 7 7" xfId="26229" xr:uid="{24572AA6-650B-4D59-ADAA-87BFB4D2935C}"/>
    <cellStyle name="Percent 3 4 7 8" xfId="26230" xr:uid="{0A3C7040-89BA-462C-BC5B-4C725DEBEAA2}"/>
    <cellStyle name="Percent 3 4 8" xfId="14309" xr:uid="{00000000-0005-0000-0000-000034110000}"/>
    <cellStyle name="Percent 3 4 8 10" xfId="26231" xr:uid="{5AE5AAC9-7600-47A3-AC09-0443D8051FDB}"/>
    <cellStyle name="Percent 3 4 8 2" xfId="26232" xr:uid="{D0F854F3-3C7E-45BB-A91D-BD7B643D7AFE}"/>
    <cellStyle name="Percent 3 4 8 3" xfId="26233" xr:uid="{E16E181C-C138-4A7A-82F1-F79D28124E41}"/>
    <cellStyle name="Percent 3 4 8 4" xfId="26234" xr:uid="{B5E14DF0-3C33-4988-B6E6-6F28D96BCDE9}"/>
    <cellStyle name="Percent 3 4 8 5" xfId="26235" xr:uid="{6AE924B7-1DF6-4AF9-A841-6C96B3567848}"/>
    <cellStyle name="Percent 3 4 8 6" xfId="26236" xr:uid="{5DFA128F-B6ED-4962-A897-70E1D6159971}"/>
    <cellStyle name="Percent 3 4 8 7" xfId="26237" xr:uid="{8F3DA690-2F2A-4415-A364-D131D929B7B2}"/>
    <cellStyle name="Percent 3 4 8 8" xfId="26238" xr:uid="{1255BD57-1768-4C6F-BBFD-3FCBCED5321D}"/>
    <cellStyle name="Percent 3 4 8 9" xfId="26239" xr:uid="{A4B5C915-A7DD-43D0-9942-DDA1AAD28DFF}"/>
    <cellStyle name="Percent 3 4 9" xfId="14310" xr:uid="{00000000-0005-0000-0000-000035110000}"/>
    <cellStyle name="Percent 3 4 9 10" xfId="26240" xr:uid="{1DEE5003-3BDE-4BA4-AC49-5A0AAB98E371}"/>
    <cellStyle name="Percent 3 4 9 2" xfId="26241" xr:uid="{4EF3EA23-ADB8-4A63-B37A-FE0BA304CEB9}"/>
    <cellStyle name="Percent 3 4 9 3" xfId="26242" xr:uid="{D4A66D9B-F347-46A2-9331-D9F086150587}"/>
    <cellStyle name="Percent 3 4 9 4" xfId="26243" xr:uid="{0EE0E29F-21E4-4BD1-8C15-EB978C6B2D79}"/>
    <cellStyle name="Percent 3 4 9 5" xfId="26244" xr:uid="{49047504-B18A-4471-80C5-6F05DD4AABA7}"/>
    <cellStyle name="Percent 3 4 9 6" xfId="26245" xr:uid="{4A46459F-0827-4EBB-9A7D-BDABC0BD6C05}"/>
    <cellStyle name="Percent 3 4 9 7" xfId="26246" xr:uid="{0E48ADE9-9EF9-4A5D-9095-5CD638A6A674}"/>
    <cellStyle name="Percent 3 4 9 8" xfId="26247" xr:uid="{414B6AFF-8783-4B42-9BCC-E29A52DB83C6}"/>
    <cellStyle name="Percent 3 4 9 9" xfId="26248" xr:uid="{01846BBF-642D-4BE0-9C69-742BCAB1D371}"/>
    <cellStyle name="Percent 3 5" xfId="5475" xr:uid="{00000000-0005-0000-0000-000023200000}"/>
    <cellStyle name="Percent 3 5 10" xfId="14312" xr:uid="{00000000-0005-0000-0000-000037110000}"/>
    <cellStyle name="Percent 3 5 10 10" xfId="26249" xr:uid="{C688C01A-338A-4C2F-BA4E-B7BBB5505AF5}"/>
    <cellStyle name="Percent 3 5 10 2" xfId="26250" xr:uid="{1492A8BF-5816-4D39-8B54-919553424A79}"/>
    <cellStyle name="Percent 3 5 10 3" xfId="26251" xr:uid="{0DCCC06B-6D10-4205-8F57-06A208635197}"/>
    <cellStyle name="Percent 3 5 10 4" xfId="26252" xr:uid="{B86A18DD-A3D4-4E33-AFCD-6E8F371DFB32}"/>
    <cellStyle name="Percent 3 5 10 5" xfId="26253" xr:uid="{7488D47F-46D7-4A7D-ADBF-9D63E5C574D9}"/>
    <cellStyle name="Percent 3 5 10 6" xfId="26254" xr:uid="{F3048CC0-6E33-4F64-80F0-700367CFB05B}"/>
    <cellStyle name="Percent 3 5 10 7" xfId="26255" xr:uid="{35C5EF44-3363-4486-81CC-8DE63AAD23D5}"/>
    <cellStyle name="Percent 3 5 10 8" xfId="26256" xr:uid="{6A159882-70A5-4D53-8EC8-8EDCF35BD118}"/>
    <cellStyle name="Percent 3 5 10 9" xfId="26257" xr:uid="{5E21CA48-08F4-4EC4-8F40-3B3804481FA4}"/>
    <cellStyle name="Percent 3 5 11" xfId="14313" xr:uid="{00000000-0005-0000-0000-000038110000}"/>
    <cellStyle name="Percent 3 5 11 10" xfId="26258" xr:uid="{D1404D1B-2640-4C77-A219-8F6D470C4B23}"/>
    <cellStyle name="Percent 3 5 11 2" xfId="26259" xr:uid="{D7A6D696-3DB6-4547-BA39-96746D542860}"/>
    <cellStyle name="Percent 3 5 11 3" xfId="26260" xr:uid="{FD1938C9-625A-40C0-9227-4AB1F5249DC7}"/>
    <cellStyle name="Percent 3 5 11 4" xfId="26261" xr:uid="{BC589936-5BB4-4B9F-B063-67DDB2C12728}"/>
    <cellStyle name="Percent 3 5 11 5" xfId="26262" xr:uid="{CD7A2153-BF0F-4F89-BBD7-2AC9DC1C7D7A}"/>
    <cellStyle name="Percent 3 5 11 6" xfId="26263" xr:uid="{24E1D7CF-3B86-46EC-8A8A-B4616318FE08}"/>
    <cellStyle name="Percent 3 5 11 7" xfId="26264" xr:uid="{B7007982-33EF-479D-87A4-8A2A5FFA67D5}"/>
    <cellStyle name="Percent 3 5 11 8" xfId="26265" xr:uid="{AAD5C4BB-28AE-446E-8883-A48F380882B6}"/>
    <cellStyle name="Percent 3 5 11 9" xfId="26266" xr:uid="{23CA2D1F-6718-49A0-92DD-A37F766651F6}"/>
    <cellStyle name="Percent 3 5 12" xfId="14314" xr:uid="{00000000-0005-0000-0000-000039110000}"/>
    <cellStyle name="Percent 3 5 12 10" xfId="26267" xr:uid="{A5681100-F541-42D8-96AF-25261D69ACBE}"/>
    <cellStyle name="Percent 3 5 12 2" xfId="26268" xr:uid="{7E582D4B-69A8-4652-A57A-BB2648AF910D}"/>
    <cellStyle name="Percent 3 5 12 3" xfId="26269" xr:uid="{52624697-BA84-4A54-9871-6656B1AD665E}"/>
    <cellStyle name="Percent 3 5 12 4" xfId="26270" xr:uid="{A8646733-EC1C-402F-8EDC-3DB50D771F2D}"/>
    <cellStyle name="Percent 3 5 12 5" xfId="26271" xr:uid="{8FC82101-DC3A-499F-A5FD-40E806C7D8E1}"/>
    <cellStyle name="Percent 3 5 12 6" xfId="26272" xr:uid="{3FF9DB72-FED4-45FC-9316-C9E109D32081}"/>
    <cellStyle name="Percent 3 5 12 7" xfId="26273" xr:uid="{BA2520DC-C91C-4EA6-BF9B-F021CDE5A00B}"/>
    <cellStyle name="Percent 3 5 12 8" xfId="26274" xr:uid="{E29F6110-A8BC-46F7-B302-2AA2053A0392}"/>
    <cellStyle name="Percent 3 5 12 9" xfId="26275" xr:uid="{CFCD057E-06B4-4D69-BF56-66273EFDE279}"/>
    <cellStyle name="Percent 3 5 13" xfId="14315" xr:uid="{00000000-0005-0000-0000-00003A110000}"/>
    <cellStyle name="Percent 3 5 13 10" xfId="26276" xr:uid="{19BC3C99-81FB-4BF4-B44E-B1C7ED469C2A}"/>
    <cellStyle name="Percent 3 5 13 2" xfId="26277" xr:uid="{0F20C0D6-47F4-42B3-9C39-595A562D0238}"/>
    <cellStyle name="Percent 3 5 13 3" xfId="26278" xr:uid="{1927CF9B-B095-4CF7-BB16-B01E9AD262BD}"/>
    <cellStyle name="Percent 3 5 13 4" xfId="26279" xr:uid="{8FD46DDE-D841-44A7-B0F5-FCC52DBDEBBF}"/>
    <cellStyle name="Percent 3 5 13 5" xfId="26280" xr:uid="{47982EDF-21D5-473B-BDA5-F1B89151EB25}"/>
    <cellStyle name="Percent 3 5 13 6" xfId="26281" xr:uid="{DC78EA4C-0BE7-4E05-AAB0-78F52D91B29C}"/>
    <cellStyle name="Percent 3 5 13 7" xfId="26282" xr:uid="{79702EDC-F4BB-4620-B18F-734DE01E3B42}"/>
    <cellStyle name="Percent 3 5 13 8" xfId="26283" xr:uid="{C8E83963-0ED6-4C4B-9FA9-3D637DA9C3BB}"/>
    <cellStyle name="Percent 3 5 13 9" xfId="26284" xr:uid="{CD3D1C25-F1DC-40D4-8B46-9D950044DC6C}"/>
    <cellStyle name="Percent 3 5 14" xfId="14316" xr:uid="{00000000-0005-0000-0000-00003B110000}"/>
    <cellStyle name="Percent 3 5 14 10" xfId="26285" xr:uid="{059BEE13-5B8C-415E-9185-02D01EF03C6D}"/>
    <cellStyle name="Percent 3 5 14 2" xfId="26286" xr:uid="{9085F7C3-D65C-4E1E-9C31-DDE26DF68C86}"/>
    <cellStyle name="Percent 3 5 14 3" xfId="26287" xr:uid="{98DE93C5-6538-4482-A753-48C9113D1D7B}"/>
    <cellStyle name="Percent 3 5 14 4" xfId="26288" xr:uid="{D3DA14E2-9F3F-4FEE-9180-0C508C677610}"/>
    <cellStyle name="Percent 3 5 14 5" xfId="26289" xr:uid="{85C58FB3-CB83-4F70-9E1F-93C82560F092}"/>
    <cellStyle name="Percent 3 5 14 6" xfId="26290" xr:uid="{FDB32887-CB8D-4887-A2BA-72EC71D0B81A}"/>
    <cellStyle name="Percent 3 5 14 7" xfId="26291" xr:uid="{179B9FD6-5FDD-449C-96D4-78E733A7EFF8}"/>
    <cellStyle name="Percent 3 5 14 8" xfId="26292" xr:uid="{201F5011-529B-4C98-969A-1E10F9776276}"/>
    <cellStyle name="Percent 3 5 14 9" xfId="26293" xr:uid="{BF6F9454-FFF1-4812-8CD0-E09371B8BBD0}"/>
    <cellStyle name="Percent 3 5 15" xfId="14317" xr:uid="{00000000-0005-0000-0000-00003C110000}"/>
    <cellStyle name="Percent 3 5 15 10" xfId="26294" xr:uid="{51CEC1E5-6597-4143-9AE7-3C036A4DEA26}"/>
    <cellStyle name="Percent 3 5 15 2" xfId="26295" xr:uid="{04880CFE-0163-4607-BD3B-3292CCAAC0C5}"/>
    <cellStyle name="Percent 3 5 15 3" xfId="26296" xr:uid="{BD45B630-2917-4A3D-AE00-8CD883667FB1}"/>
    <cellStyle name="Percent 3 5 15 4" xfId="26297" xr:uid="{30C2B12C-2840-4C47-817B-77EB618A6BBE}"/>
    <cellStyle name="Percent 3 5 15 5" xfId="26298" xr:uid="{6868E204-EC93-410A-85D9-75E308F97971}"/>
    <cellStyle name="Percent 3 5 15 6" xfId="26299" xr:uid="{84DADE33-2AE6-492B-BBE7-B5428506505B}"/>
    <cellStyle name="Percent 3 5 15 7" xfId="26300" xr:uid="{C94A3227-0E56-47FF-9B02-75E020994F64}"/>
    <cellStyle name="Percent 3 5 15 8" xfId="26301" xr:uid="{9611A21B-1008-45CA-9B3C-2A1530046B45}"/>
    <cellStyle name="Percent 3 5 15 9" xfId="26302" xr:uid="{74CDD9E0-1A25-4784-86A3-D90F96BFC258}"/>
    <cellStyle name="Percent 3 5 16" xfId="14311" xr:uid="{00000000-0005-0000-0000-00003D110000}"/>
    <cellStyle name="Percent 3 5 16 2" xfId="26303" xr:uid="{420663DF-9DF3-42E8-9595-06EB7F1E376E}"/>
    <cellStyle name="Percent 3 5 16 3" xfId="26304" xr:uid="{CAA9AA24-2702-431B-9888-B2957215E59F}"/>
    <cellStyle name="Percent 3 5 16 4" xfId="26305" xr:uid="{6BB04BF4-A8FE-47EB-A74D-DAEF7ED1010B}"/>
    <cellStyle name="Percent 3 5 16 5" xfId="26306" xr:uid="{D18A4B7C-B4C1-40CD-BFCF-F01B21C82A4F}"/>
    <cellStyle name="Percent 3 5 17" xfId="26307" xr:uid="{5A6F7991-C762-4ECD-8E6E-CC93B42A83E9}"/>
    <cellStyle name="Percent 3 5 17 2" xfId="26308" xr:uid="{986999CB-CD0A-428F-B140-779976589BCF}"/>
    <cellStyle name="Percent 3 5 17 3" xfId="26309" xr:uid="{EB6AD920-5395-4A32-84D6-7F67F10F5A01}"/>
    <cellStyle name="Percent 3 5 17 4" xfId="26310" xr:uid="{790264E5-6853-4235-8E35-CA1B6A627A32}"/>
    <cellStyle name="Percent 3 5 17 5" xfId="26311" xr:uid="{40A8F088-A4F4-4B97-971F-C2C87D514084}"/>
    <cellStyle name="Percent 3 5 18" xfId="26312" xr:uid="{BDD60E1D-BA2F-493F-B0E8-75EEBCE7AF32}"/>
    <cellStyle name="Percent 3 5 19" xfId="26313" xr:uid="{9D619566-0225-462E-BB10-432ABB9822CA}"/>
    <cellStyle name="Percent 3 5 2" xfId="6200" xr:uid="{00000000-0005-0000-0000-000024200000}"/>
    <cellStyle name="Percent 3 5 2 10" xfId="26314" xr:uid="{36345E06-289D-44DC-B659-F2B4B9CD44D5}"/>
    <cellStyle name="Percent 3 5 2 2" xfId="14318" xr:uid="{00000000-0005-0000-0000-00003E110000}"/>
    <cellStyle name="Percent 3 5 2 3" xfId="26315" xr:uid="{CE52AD55-C6B2-49EB-8EB9-50B2766F0857}"/>
    <cellStyle name="Percent 3 5 2 4" xfId="26316" xr:uid="{614DF604-5EB8-4EFC-B773-B80BBD006CA3}"/>
    <cellStyle name="Percent 3 5 2 5" xfId="26317" xr:uid="{11FA625A-1772-4F96-9E01-C6AEA228770C}"/>
    <cellStyle name="Percent 3 5 2 6" xfId="26318" xr:uid="{80B45C61-E53F-4D35-8ED1-F4EBBC48B103}"/>
    <cellStyle name="Percent 3 5 2 7" xfId="26319" xr:uid="{153A9BEE-B6E9-4B8E-9F85-D2361A9024F2}"/>
    <cellStyle name="Percent 3 5 2 8" xfId="26320" xr:uid="{3FE027FA-DC70-4681-AF03-D5160151A8C4}"/>
    <cellStyle name="Percent 3 5 2 9" xfId="26321" xr:uid="{7475FF5D-AC81-489C-9CDC-5CD6741A56F3}"/>
    <cellStyle name="Percent 3 5 20" xfId="26322" xr:uid="{E79E9752-4664-4757-B2B0-8F97291B09F3}"/>
    <cellStyle name="Percent 3 5 21" xfId="26323" xr:uid="{58637E34-11C0-40F2-ABAD-E06474FC5EEF}"/>
    <cellStyle name="Percent 3 5 22" xfId="26324" xr:uid="{68391C6F-90FC-4826-A468-0816E9A41D96}"/>
    <cellStyle name="Percent 3 5 23" xfId="26325" xr:uid="{DAD83FAB-E29E-4000-A6DE-5511BEF4031A}"/>
    <cellStyle name="Percent 3 5 24" xfId="26326" xr:uid="{8B19B2EF-8561-4C3B-8AC5-27FB6F6B4D7D}"/>
    <cellStyle name="Percent 3 5 25" xfId="26327" xr:uid="{0C030ABA-9D0A-49D2-92EC-308CD200C503}"/>
    <cellStyle name="Percent 3 5 3" xfId="8033" xr:uid="{00000000-0005-0000-0000-000025200000}"/>
    <cellStyle name="Percent 3 5 3 10" xfId="26328" xr:uid="{25A3F882-163B-4FD2-84A5-3546F6E46922}"/>
    <cellStyle name="Percent 3 5 3 2" xfId="14319" xr:uid="{00000000-0005-0000-0000-00003F110000}"/>
    <cellStyle name="Percent 3 5 3 3" xfId="26329" xr:uid="{32D0CFFE-0C73-4DEB-8AC4-2B8A4FF0B8E0}"/>
    <cellStyle name="Percent 3 5 3 4" xfId="26330" xr:uid="{77AAFC45-ACA5-4C03-A84D-715C53622149}"/>
    <cellStyle name="Percent 3 5 3 5" xfId="26331" xr:uid="{9DEF2141-1FE8-4FFF-87FA-28CC8AD13E3F}"/>
    <cellStyle name="Percent 3 5 3 6" xfId="26332" xr:uid="{0E24798B-2E05-47EB-A9A3-91EC4A64085E}"/>
    <cellStyle name="Percent 3 5 3 7" xfId="26333" xr:uid="{F17A6B9A-1C75-449E-881F-498AE3EC708C}"/>
    <cellStyle name="Percent 3 5 3 8" xfId="26334" xr:uid="{9059497A-4378-4460-BC20-BA65F5396F50}"/>
    <cellStyle name="Percent 3 5 3 9" xfId="26335" xr:uid="{7DE3AD39-245C-4F49-ADA5-A8941516A3A0}"/>
    <cellStyle name="Percent 3 5 4" xfId="5686" xr:uid="{00000000-0005-0000-0000-000026200000}"/>
    <cellStyle name="Percent 3 5 4 10" xfId="26336" xr:uid="{3AC86F9B-E576-4466-8EF4-27D7789C20A3}"/>
    <cellStyle name="Percent 3 5 4 2" xfId="26337" xr:uid="{D37D5857-1D2D-43BB-9737-C05799E3109A}"/>
    <cellStyle name="Percent 3 5 4 3" xfId="26338" xr:uid="{7CAF4EEA-A2BD-40D3-91F8-DD163B8A4CCB}"/>
    <cellStyle name="Percent 3 5 4 4" xfId="26339" xr:uid="{E1A8D21E-E61B-43B4-9FCB-D672D3BFD7BC}"/>
    <cellStyle name="Percent 3 5 4 5" xfId="26340" xr:uid="{91BB89A0-A678-4C76-9C45-800236F2E511}"/>
    <cellStyle name="Percent 3 5 4 6" xfId="26341" xr:uid="{A039EF2F-7081-4842-ACC7-C482A4863E4B}"/>
    <cellStyle name="Percent 3 5 4 7" xfId="26342" xr:uid="{9D02B1F5-FE18-4A2B-AA7F-3EC5A8A3A67D}"/>
    <cellStyle name="Percent 3 5 4 8" xfId="26343" xr:uid="{E43D16F5-7D33-4161-9F03-87435236E9BC}"/>
    <cellStyle name="Percent 3 5 4 9" xfId="26344" xr:uid="{CD6FEB30-77B8-4A55-97E7-A3132AAEEB85}"/>
    <cellStyle name="Percent 3 5 5" xfId="10930" xr:uid="{00000000-0005-0000-0000-000086210000}"/>
    <cellStyle name="Percent 3 5 5 10" xfId="26345" xr:uid="{1F98B690-36F3-4C3C-A503-532F93D7CDBD}"/>
    <cellStyle name="Percent 3 5 5 2" xfId="14320" xr:uid="{00000000-0005-0000-0000-000041110000}"/>
    <cellStyle name="Percent 3 5 5 3" xfId="26346" xr:uid="{883C8FA4-6045-4D95-A75C-DE359D8CE4C2}"/>
    <cellStyle name="Percent 3 5 5 4" xfId="26347" xr:uid="{C2513447-0833-48B0-99F8-EE3A3DA0FD24}"/>
    <cellStyle name="Percent 3 5 5 5" xfId="26348" xr:uid="{79414EDF-9677-4AA1-88CD-41ED0481E88D}"/>
    <cellStyle name="Percent 3 5 5 6" xfId="26349" xr:uid="{C15DCE0E-4B57-42A7-8ACD-4BB747280271}"/>
    <cellStyle name="Percent 3 5 5 7" xfId="26350" xr:uid="{22196EB5-EEA5-44AF-947A-71F06D45AF3D}"/>
    <cellStyle name="Percent 3 5 5 8" xfId="26351" xr:uid="{E3FA884B-57D9-4178-B829-384BD6363216}"/>
    <cellStyle name="Percent 3 5 5 9" xfId="26352" xr:uid="{F1219BB7-B724-4863-ACB6-B46A1B99B8F6}"/>
    <cellStyle name="Percent 3 5 6" xfId="14321" xr:uid="{00000000-0005-0000-0000-000042110000}"/>
    <cellStyle name="Percent 3 5 6 10" xfId="26353" xr:uid="{0562EE2D-90B5-4CA0-9DAC-7021F5DEECFD}"/>
    <cellStyle name="Percent 3 5 6 2" xfId="26354" xr:uid="{474D84B1-3C0B-4C46-9986-A990744BCD4B}"/>
    <cellStyle name="Percent 3 5 6 3" xfId="26355" xr:uid="{51564E43-6808-45D2-AE2B-F36FAAECF191}"/>
    <cellStyle name="Percent 3 5 6 4" xfId="26356" xr:uid="{B5E38FF4-F62E-4ACB-8752-23D593C8CDF7}"/>
    <cellStyle name="Percent 3 5 6 5" xfId="26357" xr:uid="{2DBF03C4-F1D1-4BEF-932E-B27182FDC5B1}"/>
    <cellStyle name="Percent 3 5 6 6" xfId="26358" xr:uid="{B9ED347E-040E-4B27-8B86-C49E3603A862}"/>
    <cellStyle name="Percent 3 5 6 7" xfId="26359" xr:uid="{5F89A409-6EDD-4471-861D-5DC108FBC867}"/>
    <cellStyle name="Percent 3 5 6 8" xfId="26360" xr:uid="{6843274B-2768-46D1-9A2F-1F6F30D90A49}"/>
    <cellStyle name="Percent 3 5 6 9" xfId="26361" xr:uid="{6695D70B-89DF-4963-8431-7774CB9E09A0}"/>
    <cellStyle name="Percent 3 5 7" xfId="14322" xr:uid="{00000000-0005-0000-0000-000043110000}"/>
    <cellStyle name="Percent 3 5 7 10" xfId="26362" xr:uid="{A8AB1603-5383-467E-989B-D8D4DBF3C8D4}"/>
    <cellStyle name="Percent 3 5 7 2" xfId="26363" xr:uid="{0B486A8D-EAF4-4D88-9E99-25796E758F1B}"/>
    <cellStyle name="Percent 3 5 7 3" xfId="26364" xr:uid="{52636823-2739-4352-BAD0-BFA6D6CEE1B1}"/>
    <cellStyle name="Percent 3 5 7 4" xfId="26365" xr:uid="{434EC59B-8385-4DD3-A80D-57C3ACFA6FC2}"/>
    <cellStyle name="Percent 3 5 7 5" xfId="26366" xr:uid="{F8D519D8-0E30-4787-A6DC-3E615DCBB6D7}"/>
    <cellStyle name="Percent 3 5 7 6" xfId="26367" xr:uid="{75CAD78F-59AE-43E3-BBB6-49BC5BC81C40}"/>
    <cellStyle name="Percent 3 5 7 7" xfId="26368" xr:uid="{CA6B2F21-A551-4291-B371-90272D851E96}"/>
    <cellStyle name="Percent 3 5 7 8" xfId="26369" xr:uid="{CF51809A-822E-4BBB-8870-2EA4051A0536}"/>
    <cellStyle name="Percent 3 5 7 9" xfId="26370" xr:uid="{5A47B7F9-D43B-44BF-9B49-925772A30EBC}"/>
    <cellStyle name="Percent 3 5 8" xfId="14323" xr:uid="{00000000-0005-0000-0000-000044110000}"/>
    <cellStyle name="Percent 3 5 8 10" xfId="26371" xr:uid="{0C531F39-6A7D-4E66-9295-051AECEE7429}"/>
    <cellStyle name="Percent 3 5 8 2" xfId="26372" xr:uid="{4C3700FE-31E1-4093-81A7-96963EF7DFC5}"/>
    <cellStyle name="Percent 3 5 8 3" xfId="26373" xr:uid="{BF420A40-3775-49A0-ADF0-0A8BEF88A5B1}"/>
    <cellStyle name="Percent 3 5 8 4" xfId="26374" xr:uid="{F94B091B-C416-4BF9-94EA-E5EDD3F97BAD}"/>
    <cellStyle name="Percent 3 5 8 5" xfId="26375" xr:uid="{BE190A14-CD22-42F2-85D6-E1D2A583AF2E}"/>
    <cellStyle name="Percent 3 5 8 6" xfId="26376" xr:uid="{A3546C06-3CD1-4AAF-AA86-A423A2E09369}"/>
    <cellStyle name="Percent 3 5 8 7" xfId="26377" xr:uid="{A8D9EF65-58E8-421E-8291-D7A6311E57A8}"/>
    <cellStyle name="Percent 3 5 8 8" xfId="26378" xr:uid="{B5BFB0A5-0D75-473C-9021-27DF54D60B80}"/>
    <cellStyle name="Percent 3 5 8 9" xfId="26379" xr:uid="{20D8C5EC-D639-4E3A-89A9-599B755BD5F7}"/>
    <cellStyle name="Percent 3 5 9" xfId="14324" xr:uid="{00000000-0005-0000-0000-000045110000}"/>
    <cellStyle name="Percent 3 5 9 10" xfId="26380" xr:uid="{BE7E92B0-77A8-45A9-95E2-3CDF7C38C4C0}"/>
    <cellStyle name="Percent 3 5 9 2" xfId="26381" xr:uid="{E6095F36-559F-4223-87CB-5D9B8DF8EAC8}"/>
    <cellStyle name="Percent 3 5 9 3" xfId="26382" xr:uid="{81481544-ED1A-440A-A437-F034CB8C560B}"/>
    <cellStyle name="Percent 3 5 9 4" xfId="26383" xr:uid="{248B10D2-6263-4D92-B5B0-033931DD80E7}"/>
    <cellStyle name="Percent 3 5 9 5" xfId="26384" xr:uid="{2D32CAFB-3336-4E66-96FA-B22D43219BC8}"/>
    <cellStyle name="Percent 3 5 9 6" xfId="26385" xr:uid="{E3ACE312-9773-4D11-A019-BA0FCDE384BF}"/>
    <cellStyle name="Percent 3 5 9 7" xfId="26386" xr:uid="{33ED6552-7FF8-4119-A9C0-70833DAC35DD}"/>
    <cellStyle name="Percent 3 5 9 8" xfId="26387" xr:uid="{FB391FDB-1FC4-4A37-9E7D-D6B940B8E3C4}"/>
    <cellStyle name="Percent 3 5 9 9" xfId="26388" xr:uid="{30C2E8B6-CB2F-4D4E-A3F8-89000A34F091}"/>
    <cellStyle name="Percent 3 6" xfId="5476" xr:uid="{00000000-0005-0000-0000-000027200000}"/>
    <cellStyle name="Percent 3 6 10" xfId="14326" xr:uid="{00000000-0005-0000-0000-000047110000}"/>
    <cellStyle name="Percent 3 6 10 10" xfId="26389" xr:uid="{30962F16-CAF9-44D3-A536-9ABB344161D2}"/>
    <cellStyle name="Percent 3 6 10 2" xfId="26390" xr:uid="{15FF6D59-1287-4A3A-A605-91C3BBCC30C4}"/>
    <cellStyle name="Percent 3 6 10 3" xfId="26391" xr:uid="{ED43DBAD-249F-407F-A77C-A5D8F6878CD7}"/>
    <cellStyle name="Percent 3 6 10 4" xfId="26392" xr:uid="{4C657B1E-A5EA-4090-8B16-65143F04BBFE}"/>
    <cellStyle name="Percent 3 6 10 5" xfId="26393" xr:uid="{DE9386A0-298F-483B-BCA8-A93AC7FF4EC1}"/>
    <cellStyle name="Percent 3 6 10 6" xfId="26394" xr:uid="{5D7195B4-939A-48C7-9178-907A6A361851}"/>
    <cellStyle name="Percent 3 6 10 7" xfId="26395" xr:uid="{A52A946C-F9B6-405C-9E7F-4CCABBCBC98C}"/>
    <cellStyle name="Percent 3 6 10 8" xfId="26396" xr:uid="{F809AE47-7D95-4F3C-A58F-3F92EF1834ED}"/>
    <cellStyle name="Percent 3 6 10 9" xfId="26397" xr:uid="{531C6878-F44B-4B68-8439-88F0CDFF1F6D}"/>
    <cellStyle name="Percent 3 6 11" xfId="14327" xr:uid="{00000000-0005-0000-0000-000048110000}"/>
    <cellStyle name="Percent 3 6 11 10" xfId="26398" xr:uid="{8B0BDD49-247E-4B73-884B-6DC46CE664EB}"/>
    <cellStyle name="Percent 3 6 11 2" xfId="26399" xr:uid="{8B35BDBC-30BC-415C-A9B6-ECCBE25918E6}"/>
    <cellStyle name="Percent 3 6 11 3" xfId="26400" xr:uid="{D7019559-AA38-488B-8889-DA8255BDC380}"/>
    <cellStyle name="Percent 3 6 11 4" xfId="26401" xr:uid="{D28FD257-D4FF-444F-9192-FC09871B0651}"/>
    <cellStyle name="Percent 3 6 11 5" xfId="26402" xr:uid="{F1321DB3-0C00-449D-946D-EB61A4983DFE}"/>
    <cellStyle name="Percent 3 6 11 6" xfId="26403" xr:uid="{B535B161-1B84-401C-8CBB-C43400C1B15A}"/>
    <cellStyle name="Percent 3 6 11 7" xfId="26404" xr:uid="{521AD5FF-0667-4CA2-9E1D-864B081E1F12}"/>
    <cellStyle name="Percent 3 6 11 8" xfId="26405" xr:uid="{BF46B337-674B-4157-94EA-10AA89613FD2}"/>
    <cellStyle name="Percent 3 6 11 9" xfId="26406" xr:uid="{BDC93FB0-4BA6-4CE6-95DE-D0A22A10BC36}"/>
    <cellStyle name="Percent 3 6 12" xfId="14328" xr:uid="{00000000-0005-0000-0000-000049110000}"/>
    <cellStyle name="Percent 3 6 12 10" xfId="26407" xr:uid="{CDB47119-AB5D-4E28-94D7-50E59FDF78D5}"/>
    <cellStyle name="Percent 3 6 12 2" xfId="26408" xr:uid="{DEB7BED4-43F7-425A-AA9E-3EEDAA3CA90E}"/>
    <cellStyle name="Percent 3 6 12 3" xfId="26409" xr:uid="{36AC7915-B68C-4B2F-8B64-EB8D30367099}"/>
    <cellStyle name="Percent 3 6 12 4" xfId="26410" xr:uid="{C75FAADF-2E93-490B-A5A4-6A68FE465F0F}"/>
    <cellStyle name="Percent 3 6 12 5" xfId="26411" xr:uid="{6F2CF864-CFB9-4D92-B3EA-CFFE42D822FB}"/>
    <cellStyle name="Percent 3 6 12 6" xfId="26412" xr:uid="{868B9B59-117B-40FA-9E7F-DB7F0913DD32}"/>
    <cellStyle name="Percent 3 6 12 7" xfId="26413" xr:uid="{E8DE60CC-5F64-4091-BB3A-F822ECDB1829}"/>
    <cellStyle name="Percent 3 6 12 8" xfId="26414" xr:uid="{911C98E8-EC7B-4201-B1A0-155962C25DB9}"/>
    <cellStyle name="Percent 3 6 12 9" xfId="26415" xr:uid="{0BA3DBCA-E072-4D9D-954A-C9CCF6B80B11}"/>
    <cellStyle name="Percent 3 6 13" xfId="14329" xr:uid="{00000000-0005-0000-0000-00004A110000}"/>
    <cellStyle name="Percent 3 6 13 10" xfId="26416" xr:uid="{8C356EF6-06DA-4FD7-A887-1873761C5F11}"/>
    <cellStyle name="Percent 3 6 13 2" xfId="26417" xr:uid="{192980A7-A30A-419A-B1F9-7E03B0870A9E}"/>
    <cellStyle name="Percent 3 6 13 3" xfId="26418" xr:uid="{F731E56E-7B0C-4A90-9B12-3211469AC228}"/>
    <cellStyle name="Percent 3 6 13 4" xfId="26419" xr:uid="{7D70DD2B-5401-4614-A3A2-4181E8CE1A62}"/>
    <cellStyle name="Percent 3 6 13 5" xfId="26420" xr:uid="{E6A5510A-8BE8-48B9-BE0C-87CC27BC6130}"/>
    <cellStyle name="Percent 3 6 13 6" xfId="26421" xr:uid="{C7D18513-DF99-4CFF-9710-47AAECCF5D80}"/>
    <cellStyle name="Percent 3 6 13 7" xfId="26422" xr:uid="{868FA2D8-070D-4DCE-87D8-85FAE12B7A94}"/>
    <cellStyle name="Percent 3 6 13 8" xfId="26423" xr:uid="{16F84E0E-49AF-4C9B-8018-74B1B9CAECB9}"/>
    <cellStyle name="Percent 3 6 13 9" xfId="26424" xr:uid="{DBB6D124-2EC5-4C7D-AF85-15AE94699999}"/>
    <cellStyle name="Percent 3 6 14" xfId="14330" xr:uid="{00000000-0005-0000-0000-00004B110000}"/>
    <cellStyle name="Percent 3 6 14 10" xfId="26425" xr:uid="{C53865C3-485D-41E2-A8AD-DB6BE7EE8A38}"/>
    <cellStyle name="Percent 3 6 14 2" xfId="26426" xr:uid="{6BC27E85-DD90-4ACE-8598-AF097B29F879}"/>
    <cellStyle name="Percent 3 6 14 3" xfId="26427" xr:uid="{F23AC497-E2A5-4B6C-83B8-E912C31C29D2}"/>
    <cellStyle name="Percent 3 6 14 4" xfId="26428" xr:uid="{F4ABE87F-623E-42CC-9228-E09C043F1BDB}"/>
    <cellStyle name="Percent 3 6 14 5" xfId="26429" xr:uid="{CE902327-C310-409B-9A73-2AB6324A57E9}"/>
    <cellStyle name="Percent 3 6 14 6" xfId="26430" xr:uid="{071E60C3-8B89-468B-8781-9C9C9191A97C}"/>
    <cellStyle name="Percent 3 6 14 7" xfId="26431" xr:uid="{6BA292ED-2EFD-43FC-8F54-44FF96951649}"/>
    <cellStyle name="Percent 3 6 14 8" xfId="26432" xr:uid="{61F4B896-B126-4C0B-9D5E-91E640DDD2B4}"/>
    <cellStyle name="Percent 3 6 14 9" xfId="26433" xr:uid="{57EB1505-5B03-4D4C-B882-D0965F658FA2}"/>
    <cellStyle name="Percent 3 6 15" xfId="14331" xr:uid="{00000000-0005-0000-0000-00004C110000}"/>
    <cellStyle name="Percent 3 6 15 10" xfId="26434" xr:uid="{01DEF2E9-A4FE-47C0-9131-1A77602289D8}"/>
    <cellStyle name="Percent 3 6 15 2" xfId="26435" xr:uid="{BBBE83CE-E819-4AE6-A57D-7A8E3FCCA385}"/>
    <cellStyle name="Percent 3 6 15 3" xfId="26436" xr:uid="{EB015E1D-B23E-4799-82A6-5AFBC07680FC}"/>
    <cellStyle name="Percent 3 6 15 4" xfId="26437" xr:uid="{DF7B69D9-D2BD-4F25-8A3F-E759D64D8995}"/>
    <cellStyle name="Percent 3 6 15 5" xfId="26438" xr:uid="{42721C3E-E4C2-4FBF-B70B-58CF4A9266A4}"/>
    <cellStyle name="Percent 3 6 15 6" xfId="26439" xr:uid="{DB3D573A-B261-45B9-9551-2771D0A4A99E}"/>
    <cellStyle name="Percent 3 6 15 7" xfId="26440" xr:uid="{61E94188-2830-482C-92B6-085395A011DC}"/>
    <cellStyle name="Percent 3 6 15 8" xfId="26441" xr:uid="{3A52483C-245D-416F-8EDC-32755F62A392}"/>
    <cellStyle name="Percent 3 6 15 9" xfId="26442" xr:uid="{0A0C0A14-AD29-445A-919A-70E9A15AE0D0}"/>
    <cellStyle name="Percent 3 6 16" xfId="14325" xr:uid="{00000000-0005-0000-0000-00004D110000}"/>
    <cellStyle name="Percent 3 6 17" xfId="26443" xr:uid="{7AF8FCE6-2345-42CA-80FF-44F2DE476122}"/>
    <cellStyle name="Percent 3 6 18" xfId="26444" xr:uid="{37E4613E-4AAB-433A-AA75-556E11BC2C71}"/>
    <cellStyle name="Percent 3 6 19" xfId="26445" xr:uid="{7366C444-DAEB-46F8-92EF-601A20CC161E}"/>
    <cellStyle name="Percent 3 6 2" xfId="6201" xr:uid="{00000000-0005-0000-0000-000028200000}"/>
    <cellStyle name="Percent 3 6 2 10" xfId="26446" xr:uid="{374C1503-7ED7-4D4F-8433-F6BAB8359D18}"/>
    <cellStyle name="Percent 3 6 2 2" xfId="14332" xr:uid="{00000000-0005-0000-0000-00004E110000}"/>
    <cellStyle name="Percent 3 6 2 3" xfId="26447" xr:uid="{7088F993-60F5-4327-A87B-91B9EC52C9F0}"/>
    <cellStyle name="Percent 3 6 2 4" xfId="26448" xr:uid="{B16C642F-820B-4A58-B557-8EB98055AE16}"/>
    <cellStyle name="Percent 3 6 2 5" xfId="26449" xr:uid="{4BBC53B6-7598-4F57-BFDB-ADE8ED5B31DF}"/>
    <cellStyle name="Percent 3 6 2 6" xfId="26450" xr:uid="{473B123F-CA18-4CB2-B295-F78D30111006}"/>
    <cellStyle name="Percent 3 6 2 7" xfId="26451" xr:uid="{038B8F74-706C-4748-8A0D-10E499C78532}"/>
    <cellStyle name="Percent 3 6 2 8" xfId="26452" xr:uid="{6B3021B9-5389-46B5-B9F6-9D6214D9F10E}"/>
    <cellStyle name="Percent 3 6 2 9" xfId="26453" xr:uid="{31149DAE-C68B-4A87-9C0B-214F77EF3DAB}"/>
    <cellStyle name="Percent 3 6 20" xfId="26454" xr:uid="{76CDFFF8-9861-4501-A6BE-FCBEE32182C6}"/>
    <cellStyle name="Percent 3 6 21" xfId="26455" xr:uid="{67B1A5AF-DD3D-481A-9630-C6D6F64D4FE2}"/>
    <cellStyle name="Percent 3 6 22" xfId="26456" xr:uid="{612F6653-75B9-4CB8-A1BF-F10960FE6C2F}"/>
    <cellStyle name="Percent 3 6 23" xfId="26457" xr:uid="{32AC6D47-9CAE-421F-8589-C30DDE362C16}"/>
    <cellStyle name="Percent 3 6 24" xfId="26458" xr:uid="{917A57A7-378F-493F-91E9-0A40781E9412}"/>
    <cellStyle name="Percent 3 6 3" xfId="8034" xr:uid="{00000000-0005-0000-0000-000029200000}"/>
    <cellStyle name="Percent 3 6 3 10" xfId="26459" xr:uid="{900E8AF6-3FAA-4CF6-85CC-13D96CEF2B03}"/>
    <cellStyle name="Percent 3 6 3 2" xfId="14333" xr:uid="{00000000-0005-0000-0000-00004F110000}"/>
    <cellStyle name="Percent 3 6 3 3" xfId="26460" xr:uid="{EB6083C6-B0EA-4144-8531-14ADFF6F2A50}"/>
    <cellStyle name="Percent 3 6 3 4" xfId="26461" xr:uid="{B711DAFE-7F7E-4DF3-A0BE-69915615EA71}"/>
    <cellStyle name="Percent 3 6 3 5" xfId="26462" xr:uid="{74C16FCA-AFB9-4BC5-B30F-D4FB19419150}"/>
    <cellStyle name="Percent 3 6 3 6" xfId="26463" xr:uid="{746459B1-1634-448A-970D-557D2858C2AF}"/>
    <cellStyle name="Percent 3 6 3 7" xfId="26464" xr:uid="{299958CA-00AF-4F9D-BE8B-C399B4AD948C}"/>
    <cellStyle name="Percent 3 6 3 8" xfId="26465" xr:uid="{8C954549-0B5F-4289-942C-35A0C8C2D430}"/>
    <cellStyle name="Percent 3 6 3 9" xfId="26466" xr:uid="{404401EA-2C16-49C6-A170-13923AD7A30F}"/>
    <cellStyle name="Percent 3 6 4" xfId="5687" xr:uid="{00000000-0005-0000-0000-00002A200000}"/>
    <cellStyle name="Percent 3 6 4 10" xfId="26467" xr:uid="{223C3E14-855F-4ECB-883F-F88794369EC1}"/>
    <cellStyle name="Percent 3 6 4 2" xfId="26468" xr:uid="{3F1B6CEC-8D83-4211-9538-D33F31A52698}"/>
    <cellStyle name="Percent 3 6 4 3" xfId="26469" xr:uid="{97893257-F677-4DC8-8A37-985CF658013D}"/>
    <cellStyle name="Percent 3 6 4 4" xfId="26470" xr:uid="{5FEC04D8-5F45-4CAE-8417-8074DB36BC35}"/>
    <cellStyle name="Percent 3 6 4 5" xfId="26471" xr:uid="{F22C1100-231A-471D-A947-F802E0996F1F}"/>
    <cellStyle name="Percent 3 6 4 6" xfId="26472" xr:uid="{7C2A599F-FB91-4412-A7E8-DAEB1D57A1E0}"/>
    <cellStyle name="Percent 3 6 4 7" xfId="26473" xr:uid="{50AA055F-FC31-43FD-952A-1453C1D8074A}"/>
    <cellStyle name="Percent 3 6 4 8" xfId="26474" xr:uid="{48C39293-F0EB-439A-B035-7F98FCC59D46}"/>
    <cellStyle name="Percent 3 6 4 9" xfId="26475" xr:uid="{83BFDC26-8764-42D1-9895-AC76910B2BC5}"/>
    <cellStyle name="Percent 3 6 5" xfId="14334" xr:uid="{00000000-0005-0000-0000-000051110000}"/>
    <cellStyle name="Percent 3 6 5 10" xfId="26476" xr:uid="{69B3A33B-5B74-4B35-995D-1D5040F48650}"/>
    <cellStyle name="Percent 3 6 5 2" xfId="26477" xr:uid="{D2FA0699-83F5-44F4-8809-91F385CDA4DA}"/>
    <cellStyle name="Percent 3 6 5 3" xfId="26478" xr:uid="{FC909A5F-00B1-4BCC-8484-49FF02AB939E}"/>
    <cellStyle name="Percent 3 6 5 4" xfId="26479" xr:uid="{84A7F453-10BA-4946-AE20-6EC09BD7F2E4}"/>
    <cellStyle name="Percent 3 6 5 5" xfId="26480" xr:uid="{022DEDED-FC9E-474E-B5FF-64455D14D2E0}"/>
    <cellStyle name="Percent 3 6 5 6" xfId="26481" xr:uid="{852239A0-07D2-4A10-9742-9DA50BFEAFD9}"/>
    <cellStyle name="Percent 3 6 5 7" xfId="26482" xr:uid="{80214723-4385-41D6-8550-3EE336EEB70A}"/>
    <cellStyle name="Percent 3 6 5 8" xfId="26483" xr:uid="{B43836D0-5BD0-43E2-9357-F13A714D7C39}"/>
    <cellStyle name="Percent 3 6 5 9" xfId="26484" xr:uid="{F00433FD-4DDA-4D96-B68A-F4B0F4D4247D}"/>
    <cellStyle name="Percent 3 6 6" xfId="14335" xr:uid="{00000000-0005-0000-0000-000052110000}"/>
    <cellStyle name="Percent 3 6 6 10" xfId="26485" xr:uid="{0D92C6F1-8901-4A39-9A6A-FEF243DFE22D}"/>
    <cellStyle name="Percent 3 6 6 2" xfId="26486" xr:uid="{009D1C09-23F9-4571-92A8-9D0C01C545D6}"/>
    <cellStyle name="Percent 3 6 6 3" xfId="26487" xr:uid="{03B9B1B2-FBE5-423F-8F3B-C3706EBB634A}"/>
    <cellStyle name="Percent 3 6 6 4" xfId="26488" xr:uid="{B55618B0-1A4F-4D14-A165-C86D3F7DC7C2}"/>
    <cellStyle name="Percent 3 6 6 5" xfId="26489" xr:uid="{6C3339DC-0FFC-4504-B1E0-C1DF2C3A5C80}"/>
    <cellStyle name="Percent 3 6 6 6" xfId="26490" xr:uid="{54D580F3-42E2-48BA-8425-761ED97F2CCE}"/>
    <cellStyle name="Percent 3 6 6 7" xfId="26491" xr:uid="{06FFB5A5-4B78-4A38-ACEB-C8506658B6AE}"/>
    <cellStyle name="Percent 3 6 6 8" xfId="26492" xr:uid="{2510FB75-404C-4A69-A7ED-3FB281F41365}"/>
    <cellStyle name="Percent 3 6 6 9" xfId="26493" xr:uid="{99BB0D84-6935-4269-BC29-81678AA34F6D}"/>
    <cellStyle name="Percent 3 6 7" xfId="14336" xr:uid="{00000000-0005-0000-0000-000053110000}"/>
    <cellStyle name="Percent 3 6 7 10" xfId="26494" xr:uid="{45894FFE-90C7-4CC5-A969-42B2B6B81CD6}"/>
    <cellStyle name="Percent 3 6 7 2" xfId="26495" xr:uid="{B136AB02-C87D-473D-A507-0C6EACF61B92}"/>
    <cellStyle name="Percent 3 6 7 3" xfId="26496" xr:uid="{C1C471DA-43C1-4581-BCE7-A23204422FB4}"/>
    <cellStyle name="Percent 3 6 7 4" xfId="26497" xr:uid="{3D2C02B7-9CA8-4EF7-93F7-6C4A3BF625E0}"/>
    <cellStyle name="Percent 3 6 7 5" xfId="26498" xr:uid="{3BA1FA04-A46C-456B-9EB9-A953B734287F}"/>
    <cellStyle name="Percent 3 6 7 6" xfId="26499" xr:uid="{6A69B3B5-6DAE-4354-993A-CFA6A3238666}"/>
    <cellStyle name="Percent 3 6 7 7" xfId="26500" xr:uid="{2851BA50-C6C6-4461-804B-EA37848267DF}"/>
    <cellStyle name="Percent 3 6 7 8" xfId="26501" xr:uid="{792770E8-594F-4F38-A59E-6B9CE60A7A2D}"/>
    <cellStyle name="Percent 3 6 7 9" xfId="26502" xr:uid="{F3D44927-A7D4-4A74-BBC5-E6FD1A942846}"/>
    <cellStyle name="Percent 3 6 8" xfId="14337" xr:uid="{00000000-0005-0000-0000-000054110000}"/>
    <cellStyle name="Percent 3 6 8 10" xfId="26503" xr:uid="{80AA1B6C-AE88-43ED-BBF9-3632B7D65090}"/>
    <cellStyle name="Percent 3 6 8 2" xfId="26504" xr:uid="{17F75A9F-8504-4E5C-AAF3-1FFA19CEC433}"/>
    <cellStyle name="Percent 3 6 8 3" xfId="26505" xr:uid="{09A06908-A323-4F2C-BBD6-5F971806E945}"/>
    <cellStyle name="Percent 3 6 8 4" xfId="26506" xr:uid="{F707D1B2-73E7-465F-9B13-91C0B7F72798}"/>
    <cellStyle name="Percent 3 6 8 5" xfId="26507" xr:uid="{B51E4B4C-065D-44A8-BA4D-735E4071AEF8}"/>
    <cellStyle name="Percent 3 6 8 6" xfId="26508" xr:uid="{EC7A8BA1-E774-4D3D-85E2-D0E79670E367}"/>
    <cellStyle name="Percent 3 6 8 7" xfId="26509" xr:uid="{B0F66EA6-565C-42F6-BFD0-95AEF6EA00B9}"/>
    <cellStyle name="Percent 3 6 8 8" xfId="26510" xr:uid="{46A86A88-FC42-470D-BE14-93B9AACFC522}"/>
    <cellStyle name="Percent 3 6 8 9" xfId="26511" xr:uid="{3CAE75C3-B1F3-4F18-A13C-410035DCBB54}"/>
    <cellStyle name="Percent 3 6 9" xfId="14338" xr:uid="{00000000-0005-0000-0000-000055110000}"/>
    <cellStyle name="Percent 3 6 9 10" xfId="26512" xr:uid="{2484964C-3038-4A43-AA2F-7A0BB716F0FC}"/>
    <cellStyle name="Percent 3 6 9 2" xfId="26513" xr:uid="{678BE084-6F57-435D-81CD-82B150B0D5A2}"/>
    <cellStyle name="Percent 3 6 9 3" xfId="26514" xr:uid="{CF594ADD-02BD-45E4-8448-33B429CB5BEA}"/>
    <cellStyle name="Percent 3 6 9 4" xfId="26515" xr:uid="{BBC15ED9-74B1-429B-9736-D05105ED4F98}"/>
    <cellStyle name="Percent 3 6 9 5" xfId="26516" xr:uid="{DB7F654B-D0C8-49E1-AC9B-BC6ED6E13FA5}"/>
    <cellStyle name="Percent 3 6 9 6" xfId="26517" xr:uid="{6CFA3788-2A94-4222-9890-257B26EA3460}"/>
    <cellStyle name="Percent 3 6 9 7" xfId="26518" xr:uid="{14B8D389-431A-43CC-9BEC-C83C6F9E9937}"/>
    <cellStyle name="Percent 3 6 9 8" xfId="26519" xr:uid="{94DC7781-6995-4458-94D3-6FE34FC6BB27}"/>
    <cellStyle name="Percent 3 6 9 9" xfId="26520" xr:uid="{9E6B49D2-EABD-4291-B5A8-A06161AFB233}"/>
    <cellStyle name="Percent 3 7" xfId="5477" xr:uid="{00000000-0005-0000-0000-00002B200000}"/>
    <cellStyle name="Percent 3 7 10" xfId="14340" xr:uid="{00000000-0005-0000-0000-000057110000}"/>
    <cellStyle name="Percent 3 7 10 10" xfId="26521" xr:uid="{E38487A5-BDDC-4C85-8FAD-6E7515FEA485}"/>
    <cellStyle name="Percent 3 7 10 2" xfId="26522" xr:uid="{1F2563A6-B4BD-421A-B4F2-6DC906BEE137}"/>
    <cellStyle name="Percent 3 7 10 3" xfId="26523" xr:uid="{EC3B60DE-C7D4-4115-9A7F-F397D41C53E9}"/>
    <cellStyle name="Percent 3 7 10 4" xfId="26524" xr:uid="{D24D2A36-DA57-4668-8AF3-E01702D0E1E5}"/>
    <cellStyle name="Percent 3 7 10 5" xfId="26525" xr:uid="{9B0F528B-7E76-4FC4-9C90-838609291CBE}"/>
    <cellStyle name="Percent 3 7 10 6" xfId="26526" xr:uid="{3D1132FD-8B0E-4963-80C7-54A43330220C}"/>
    <cellStyle name="Percent 3 7 10 7" xfId="26527" xr:uid="{4303D3BC-0423-453E-974F-E35C1BC88203}"/>
    <cellStyle name="Percent 3 7 10 8" xfId="26528" xr:uid="{1E6B1DD8-C34F-48CA-9EC8-4506BCFD4D55}"/>
    <cellStyle name="Percent 3 7 10 9" xfId="26529" xr:uid="{78092001-7BD9-4B68-A71A-3144DD228A2B}"/>
    <cellStyle name="Percent 3 7 11" xfId="14341" xr:uid="{00000000-0005-0000-0000-000058110000}"/>
    <cellStyle name="Percent 3 7 11 10" xfId="26530" xr:uid="{ECB7FCC8-008F-4833-A3F8-4EC7C0FEE7FE}"/>
    <cellStyle name="Percent 3 7 11 2" xfId="26531" xr:uid="{7C66C59D-D431-4EAF-85F9-79208B6E60AC}"/>
    <cellStyle name="Percent 3 7 11 3" xfId="26532" xr:uid="{1EE7C00A-404C-4B87-B7D0-E1F55F62FAB3}"/>
    <cellStyle name="Percent 3 7 11 4" xfId="26533" xr:uid="{20335833-9744-4B2E-A630-68BB40E54806}"/>
    <cellStyle name="Percent 3 7 11 5" xfId="26534" xr:uid="{E4D7454D-6410-4C99-8724-866FF81EA8DB}"/>
    <cellStyle name="Percent 3 7 11 6" xfId="26535" xr:uid="{CC15CB63-5BA5-4DB2-81EF-A249A53F81D3}"/>
    <cellStyle name="Percent 3 7 11 7" xfId="26536" xr:uid="{067177FF-001C-4C1A-BF9F-0ECF301071FA}"/>
    <cellStyle name="Percent 3 7 11 8" xfId="26537" xr:uid="{8E42DC76-7E8E-451A-98CB-84012222FEFF}"/>
    <cellStyle name="Percent 3 7 11 9" xfId="26538" xr:uid="{FB9BF9F6-F148-4387-95B4-94259741AE75}"/>
    <cellStyle name="Percent 3 7 12" xfId="14342" xr:uid="{00000000-0005-0000-0000-000059110000}"/>
    <cellStyle name="Percent 3 7 12 10" xfId="26539" xr:uid="{570647E4-7328-4A01-AC13-AE10F8513B87}"/>
    <cellStyle name="Percent 3 7 12 2" xfId="26540" xr:uid="{ADAD3035-3E61-48DF-BEC5-F512167BDBC1}"/>
    <cellStyle name="Percent 3 7 12 3" xfId="26541" xr:uid="{BC07ECDA-2968-4AD2-8852-94B89FC48F4B}"/>
    <cellStyle name="Percent 3 7 12 4" xfId="26542" xr:uid="{4AEDA31B-4756-47F2-B799-3B6CEB31AD11}"/>
    <cellStyle name="Percent 3 7 12 5" xfId="26543" xr:uid="{38658F3F-5B6C-41CB-BFA2-61910D2045A2}"/>
    <cellStyle name="Percent 3 7 12 6" xfId="26544" xr:uid="{C7647CDC-2808-4318-95FE-E99A0F3EC65A}"/>
    <cellStyle name="Percent 3 7 12 7" xfId="26545" xr:uid="{9FE958DA-E5CF-4E41-8DFE-32848FB8FD3C}"/>
    <cellStyle name="Percent 3 7 12 8" xfId="26546" xr:uid="{1A9CEB1B-A6DC-4360-8AAA-D30ADB1B12C1}"/>
    <cellStyle name="Percent 3 7 12 9" xfId="26547" xr:uid="{FA84A006-75D6-4DD4-A9F5-8E23775EF00A}"/>
    <cellStyle name="Percent 3 7 13" xfId="14343" xr:uid="{00000000-0005-0000-0000-00005A110000}"/>
    <cellStyle name="Percent 3 7 13 10" xfId="26548" xr:uid="{3314EE44-E989-4DE8-8CE7-77FAA5AC9AF1}"/>
    <cellStyle name="Percent 3 7 13 2" xfId="26549" xr:uid="{F43ABD52-09D0-42C0-A5CA-AA20153B78FF}"/>
    <cellStyle name="Percent 3 7 13 3" xfId="26550" xr:uid="{10D17D9D-E290-4364-A17D-1E5FE2FA65CF}"/>
    <cellStyle name="Percent 3 7 13 4" xfId="26551" xr:uid="{CF9D8417-5E7F-48B6-9366-570ED31BFC83}"/>
    <cellStyle name="Percent 3 7 13 5" xfId="26552" xr:uid="{79042FB3-31AF-4595-83A8-60CC43DB6EC4}"/>
    <cellStyle name="Percent 3 7 13 6" xfId="26553" xr:uid="{410BFC74-82D0-454D-BC34-90B5339533AF}"/>
    <cellStyle name="Percent 3 7 13 7" xfId="26554" xr:uid="{13E05DAF-8AD5-4322-82A6-B9F8755F7C56}"/>
    <cellStyle name="Percent 3 7 13 8" xfId="26555" xr:uid="{F15F624D-C874-4B84-B10E-85570D6F482F}"/>
    <cellStyle name="Percent 3 7 13 9" xfId="26556" xr:uid="{75C6BFF3-901C-4702-85DD-126D3836382E}"/>
    <cellStyle name="Percent 3 7 14" xfId="14344" xr:uid="{00000000-0005-0000-0000-00005B110000}"/>
    <cellStyle name="Percent 3 7 14 10" xfId="26557" xr:uid="{248C0B3D-7601-4D23-8246-9E08880B32B0}"/>
    <cellStyle name="Percent 3 7 14 2" xfId="26558" xr:uid="{0BE06C78-1E50-4E44-B693-91882EB36530}"/>
    <cellStyle name="Percent 3 7 14 3" xfId="26559" xr:uid="{6D4AE83B-6046-4276-8461-E20792CFCEF8}"/>
    <cellStyle name="Percent 3 7 14 4" xfId="26560" xr:uid="{1EE42F63-61A8-4C38-937D-A28DA087943D}"/>
    <cellStyle name="Percent 3 7 14 5" xfId="26561" xr:uid="{5CED0521-1811-4C91-B553-69248A768ECC}"/>
    <cellStyle name="Percent 3 7 14 6" xfId="26562" xr:uid="{1C37A0A7-6EF2-4B4C-9C30-991F7E497AEB}"/>
    <cellStyle name="Percent 3 7 14 7" xfId="26563" xr:uid="{DD07CE3A-B594-47B5-A3B2-915651917637}"/>
    <cellStyle name="Percent 3 7 14 8" xfId="26564" xr:uid="{14F8B1A6-4333-4DB4-9DAD-D10D5829B03B}"/>
    <cellStyle name="Percent 3 7 14 9" xfId="26565" xr:uid="{E7A73059-AD65-474B-B9DF-ADF52924ADBF}"/>
    <cellStyle name="Percent 3 7 15" xfId="14345" xr:uid="{00000000-0005-0000-0000-00005C110000}"/>
    <cellStyle name="Percent 3 7 15 10" xfId="26566" xr:uid="{057B5AFC-5CC6-4A24-8137-F2191702A66E}"/>
    <cellStyle name="Percent 3 7 15 2" xfId="26567" xr:uid="{69E1B9A0-6CB7-47CE-8E01-873C3FA70C16}"/>
    <cellStyle name="Percent 3 7 15 3" xfId="26568" xr:uid="{F4270F92-2A71-41DC-9060-2EFC7E7FB5CC}"/>
    <cellStyle name="Percent 3 7 15 4" xfId="26569" xr:uid="{4C967D4E-1EBB-49F2-91E5-B4AC03C47000}"/>
    <cellStyle name="Percent 3 7 15 5" xfId="26570" xr:uid="{1037D422-8477-4FCD-AAB0-9E7ADF606C07}"/>
    <cellStyle name="Percent 3 7 15 6" xfId="26571" xr:uid="{2A687E04-BEDC-4C95-9E0C-FFDB3A9EB36D}"/>
    <cellStyle name="Percent 3 7 15 7" xfId="26572" xr:uid="{476B74ED-76DE-43D8-A184-93E8A2AE3C0C}"/>
    <cellStyle name="Percent 3 7 15 8" xfId="26573" xr:uid="{90833AFB-F905-4A23-8F23-C3EB178E6CA9}"/>
    <cellStyle name="Percent 3 7 15 9" xfId="26574" xr:uid="{40D82291-59ED-4ABE-B39D-9C3EA63E2648}"/>
    <cellStyle name="Percent 3 7 16" xfId="14339" xr:uid="{00000000-0005-0000-0000-00005D110000}"/>
    <cellStyle name="Percent 3 7 17" xfId="26575" xr:uid="{7B0980BE-AA41-4464-A04C-86F776A21AC4}"/>
    <cellStyle name="Percent 3 7 18" xfId="26576" xr:uid="{D5A72FB2-17C7-4BE6-9A03-F99E641F8102}"/>
    <cellStyle name="Percent 3 7 19" xfId="26577" xr:uid="{F33B3D82-FB9F-44BD-9935-ADF74284AA14}"/>
    <cellStyle name="Percent 3 7 2" xfId="6202" xr:uid="{00000000-0005-0000-0000-00002C200000}"/>
    <cellStyle name="Percent 3 7 2 10" xfId="26578" xr:uid="{A0211B43-F575-4897-BCDE-4BDA836FE4E1}"/>
    <cellStyle name="Percent 3 7 2 2" xfId="14346" xr:uid="{00000000-0005-0000-0000-00005E110000}"/>
    <cellStyle name="Percent 3 7 2 3" xfId="26579" xr:uid="{3D32FEF0-8189-4749-9035-007D1584BC7C}"/>
    <cellStyle name="Percent 3 7 2 4" xfId="26580" xr:uid="{A0BB8A4B-1403-4DFF-987A-B3020B2400D4}"/>
    <cellStyle name="Percent 3 7 2 5" xfId="26581" xr:uid="{FFB181E8-F237-4184-B779-EA923E13D07C}"/>
    <cellStyle name="Percent 3 7 2 6" xfId="26582" xr:uid="{82697C4F-A87B-493B-8086-A6276C27BF9D}"/>
    <cellStyle name="Percent 3 7 2 7" xfId="26583" xr:uid="{5C8864F0-660F-410C-82F8-75E07736591E}"/>
    <cellStyle name="Percent 3 7 2 8" xfId="26584" xr:uid="{E48B0B30-1DDE-4BBF-BCA7-F0CAED7FF041}"/>
    <cellStyle name="Percent 3 7 2 9" xfId="26585" xr:uid="{4D796336-BE26-464C-97F1-1020AE9A2F1D}"/>
    <cellStyle name="Percent 3 7 20" xfId="26586" xr:uid="{839858FC-3D01-40DD-A50F-D810FB47A662}"/>
    <cellStyle name="Percent 3 7 21" xfId="26587" xr:uid="{BC73D59F-ED81-4ED3-9494-66A6F217B6D0}"/>
    <cellStyle name="Percent 3 7 22" xfId="26588" xr:uid="{15F38111-6183-4AF6-8589-E544B7B3E4CA}"/>
    <cellStyle name="Percent 3 7 23" xfId="26589" xr:uid="{66FC2143-02F2-4003-AACD-3CE468833077}"/>
    <cellStyle name="Percent 3 7 24" xfId="26590" xr:uid="{2C9FE7EF-D80B-4284-AF2E-1F1C193D291E}"/>
    <cellStyle name="Percent 3 7 3" xfId="8035" xr:uid="{00000000-0005-0000-0000-00002D200000}"/>
    <cellStyle name="Percent 3 7 3 10" xfId="26591" xr:uid="{000C5748-9F8B-4F50-8FC8-E8AF2F6351E6}"/>
    <cellStyle name="Percent 3 7 3 2" xfId="14347" xr:uid="{00000000-0005-0000-0000-00005F110000}"/>
    <cellStyle name="Percent 3 7 3 3" xfId="26592" xr:uid="{577F3D83-3FAE-4479-81CF-D0DF31C24128}"/>
    <cellStyle name="Percent 3 7 3 4" xfId="26593" xr:uid="{92E600CF-13D4-4DD5-9B8D-967BA5714984}"/>
    <cellStyle name="Percent 3 7 3 5" xfId="26594" xr:uid="{2213323E-B2BD-4AC1-BF8F-16CF873D12D1}"/>
    <cellStyle name="Percent 3 7 3 6" xfId="26595" xr:uid="{99630FA2-ACC3-43A4-B590-2208A94484A5}"/>
    <cellStyle name="Percent 3 7 3 7" xfId="26596" xr:uid="{84A82E1B-AE48-4296-A35F-E15E4A0271ED}"/>
    <cellStyle name="Percent 3 7 3 8" xfId="26597" xr:uid="{7A807657-9728-4AEF-BA99-02DE69F922BA}"/>
    <cellStyle name="Percent 3 7 3 9" xfId="26598" xr:uid="{CD73D1CF-60CF-4E02-91A2-A98D4B4EF3D8}"/>
    <cellStyle name="Percent 3 7 4" xfId="5688" xr:uid="{00000000-0005-0000-0000-00002E200000}"/>
    <cellStyle name="Percent 3 7 4 10" xfId="26599" xr:uid="{A440BB8C-5B37-4D3C-A9BC-6672C83A8155}"/>
    <cellStyle name="Percent 3 7 4 2" xfId="26600" xr:uid="{2C36EF70-B393-4A60-9854-81037A4AB0AC}"/>
    <cellStyle name="Percent 3 7 4 3" xfId="26601" xr:uid="{3443CCAC-7C1E-4E27-9C06-D0AEF1AA1AC7}"/>
    <cellStyle name="Percent 3 7 4 4" xfId="26602" xr:uid="{2229FB94-2EC7-4D7F-8F60-3956B6D2B497}"/>
    <cellStyle name="Percent 3 7 4 5" xfId="26603" xr:uid="{3EB7674E-4300-43BF-AB7A-992B446FC98E}"/>
    <cellStyle name="Percent 3 7 4 6" xfId="26604" xr:uid="{C5FCAA84-B0A8-4B26-AFC6-24305BB2AFDA}"/>
    <cellStyle name="Percent 3 7 4 7" xfId="26605" xr:uid="{6157E3DE-1EF3-4224-8B9F-07E301B1B629}"/>
    <cellStyle name="Percent 3 7 4 8" xfId="26606" xr:uid="{1716A68E-9952-47BC-9449-AAC5092B436F}"/>
    <cellStyle name="Percent 3 7 4 9" xfId="26607" xr:uid="{875C0F66-9F3E-4FE8-9734-17E425EA0CA7}"/>
    <cellStyle name="Percent 3 7 5" xfId="14348" xr:uid="{00000000-0005-0000-0000-000061110000}"/>
    <cellStyle name="Percent 3 7 5 10" xfId="26608" xr:uid="{891244F4-FBF8-408F-B37D-0A14FCF2BCC3}"/>
    <cellStyle name="Percent 3 7 5 2" xfId="26609" xr:uid="{45428542-7652-43A0-A249-2E48BDA6687D}"/>
    <cellStyle name="Percent 3 7 5 3" xfId="26610" xr:uid="{EFEED79A-7195-44C2-ADF2-AC094A110291}"/>
    <cellStyle name="Percent 3 7 5 4" xfId="26611" xr:uid="{FE81514F-CB82-4272-90C8-F91254CC9A62}"/>
    <cellStyle name="Percent 3 7 5 5" xfId="26612" xr:uid="{76FE0B60-A78E-4D55-B9B5-FA8B522732BF}"/>
    <cellStyle name="Percent 3 7 5 6" xfId="26613" xr:uid="{49971485-F936-4FED-9707-89CD8B24D31D}"/>
    <cellStyle name="Percent 3 7 5 7" xfId="26614" xr:uid="{A9F43D43-210C-4FBC-9D5A-5DE755911C38}"/>
    <cellStyle name="Percent 3 7 5 8" xfId="26615" xr:uid="{2587AEA3-16ED-4561-9578-A276A2711E23}"/>
    <cellStyle name="Percent 3 7 5 9" xfId="26616" xr:uid="{438F7879-4A0A-4D60-927D-7FFC0CF0FA49}"/>
    <cellStyle name="Percent 3 7 6" xfId="14349" xr:uid="{00000000-0005-0000-0000-000062110000}"/>
    <cellStyle name="Percent 3 7 6 10" xfId="26617" xr:uid="{EAFF79BC-0677-40C5-B181-650A4145804E}"/>
    <cellStyle name="Percent 3 7 6 2" xfId="26618" xr:uid="{642493A7-CE09-4D43-A5D0-480486861EC4}"/>
    <cellStyle name="Percent 3 7 6 3" xfId="26619" xr:uid="{EFEE7580-3A91-40B7-AFB3-39F611650D31}"/>
    <cellStyle name="Percent 3 7 6 4" xfId="26620" xr:uid="{377B87A8-697E-4337-B960-74F44F750180}"/>
    <cellStyle name="Percent 3 7 6 5" xfId="26621" xr:uid="{F512FFFF-DEFC-4F43-B083-0361595C9A88}"/>
    <cellStyle name="Percent 3 7 6 6" xfId="26622" xr:uid="{16E9B9B2-84E6-442B-B4BF-8BB339556B64}"/>
    <cellStyle name="Percent 3 7 6 7" xfId="26623" xr:uid="{95C7CEEF-F3F1-4F00-B351-011601B134B8}"/>
    <cellStyle name="Percent 3 7 6 8" xfId="26624" xr:uid="{18FA3F31-535E-43A5-BD18-83850592F6C8}"/>
    <cellStyle name="Percent 3 7 6 9" xfId="26625" xr:uid="{C1AEE839-2906-4A72-8736-28B0CD78AE48}"/>
    <cellStyle name="Percent 3 7 7" xfId="14350" xr:uid="{00000000-0005-0000-0000-000063110000}"/>
    <cellStyle name="Percent 3 7 7 10" xfId="26626" xr:uid="{53AF2720-966E-4D39-B52F-A0E4A1C09B27}"/>
    <cellStyle name="Percent 3 7 7 2" xfId="26627" xr:uid="{04AF93F3-73CC-45F7-8AEC-0C440D605D67}"/>
    <cellStyle name="Percent 3 7 7 3" xfId="26628" xr:uid="{BDD25630-8A60-4BA1-B3F9-D4FB088380F2}"/>
    <cellStyle name="Percent 3 7 7 4" xfId="26629" xr:uid="{B49E0010-3E46-4D9A-BAD3-14373BBCDD60}"/>
    <cellStyle name="Percent 3 7 7 5" xfId="26630" xr:uid="{07C6E0E5-60FC-4F10-B988-927E359C2D21}"/>
    <cellStyle name="Percent 3 7 7 6" xfId="26631" xr:uid="{46B1367C-72CC-4B90-B743-AA258DAEDDF4}"/>
    <cellStyle name="Percent 3 7 7 7" xfId="26632" xr:uid="{B09F3051-5530-4526-B1BB-F7778E3CB146}"/>
    <cellStyle name="Percent 3 7 7 8" xfId="26633" xr:uid="{6FA53045-3EDF-424D-AFEC-B6F190C860C3}"/>
    <cellStyle name="Percent 3 7 7 9" xfId="26634" xr:uid="{8AF385A9-5905-4288-AE71-70163B8D31B3}"/>
    <cellStyle name="Percent 3 7 8" xfId="14351" xr:uid="{00000000-0005-0000-0000-000064110000}"/>
    <cellStyle name="Percent 3 7 8 10" xfId="26635" xr:uid="{562C1584-77EF-44FB-B55A-F642C9B54BE5}"/>
    <cellStyle name="Percent 3 7 8 2" xfId="26636" xr:uid="{2A429D52-D2B4-492C-B613-43F55616A841}"/>
    <cellStyle name="Percent 3 7 8 3" xfId="26637" xr:uid="{1286AE43-A94F-40A4-8549-B9AA01AF958E}"/>
    <cellStyle name="Percent 3 7 8 4" xfId="26638" xr:uid="{B08EC596-BB18-4E48-91EB-5146DF99D215}"/>
    <cellStyle name="Percent 3 7 8 5" xfId="26639" xr:uid="{49EF5EBB-F23B-4D19-AB4E-DA24C6EB7652}"/>
    <cellStyle name="Percent 3 7 8 6" xfId="26640" xr:uid="{BD91B623-DB16-491D-A794-3EDF16BB77FC}"/>
    <cellStyle name="Percent 3 7 8 7" xfId="26641" xr:uid="{C25D3946-9437-430C-AAA6-5A2665554E5E}"/>
    <cellStyle name="Percent 3 7 8 8" xfId="26642" xr:uid="{86E89B1B-52F6-4940-AA5F-0EF8EF2A9AA9}"/>
    <cellStyle name="Percent 3 7 8 9" xfId="26643" xr:uid="{177CD598-C221-423C-906D-27518C31613D}"/>
    <cellStyle name="Percent 3 7 9" xfId="14352" xr:uid="{00000000-0005-0000-0000-000065110000}"/>
    <cellStyle name="Percent 3 7 9 10" xfId="26644" xr:uid="{B3DD1603-694A-4EB5-8567-B0007F558A1D}"/>
    <cellStyle name="Percent 3 7 9 2" xfId="26645" xr:uid="{700354E2-BFD5-4CEE-987F-0568E289759C}"/>
    <cellStyle name="Percent 3 7 9 3" xfId="26646" xr:uid="{5CC0B925-7889-496B-A1E9-682FAA558AB1}"/>
    <cellStyle name="Percent 3 7 9 4" xfId="26647" xr:uid="{3E7CA8C7-F14F-47A5-A442-AD4AA8E481B1}"/>
    <cellStyle name="Percent 3 7 9 5" xfId="26648" xr:uid="{336F98AE-4CDB-432F-9230-38CEBDA9112A}"/>
    <cellStyle name="Percent 3 7 9 6" xfId="26649" xr:uid="{D25C637F-74A5-4EE2-8206-3FCB902D079E}"/>
    <cellStyle name="Percent 3 7 9 7" xfId="26650" xr:uid="{3795A0C1-C5B5-4087-96CC-2F6D2E797D90}"/>
    <cellStyle name="Percent 3 7 9 8" xfId="26651" xr:uid="{D724CD3C-F5F8-4776-A606-40AC90FF0014}"/>
    <cellStyle name="Percent 3 7 9 9" xfId="26652" xr:uid="{2DCA6B22-BB6C-4D3E-8C32-0F84CD870FD9}"/>
    <cellStyle name="Percent 3 8" xfId="4715" xr:uid="{00000000-0005-0000-0000-00002F200000}"/>
    <cellStyle name="Percent 3 8 10" xfId="14354" xr:uid="{00000000-0005-0000-0000-000067110000}"/>
    <cellStyle name="Percent 3 8 10 10" xfId="26653" xr:uid="{8465A6C6-0DDE-4B93-90AB-706FBAF530C9}"/>
    <cellStyle name="Percent 3 8 10 2" xfId="26654" xr:uid="{600E0800-DEB7-46D3-8C07-95B17F149808}"/>
    <cellStyle name="Percent 3 8 10 3" xfId="26655" xr:uid="{0DE4E391-41D0-4CC4-86D9-42917188EBF0}"/>
    <cellStyle name="Percent 3 8 10 4" xfId="26656" xr:uid="{9D892D1F-6506-4521-A0DF-632D3C6A9406}"/>
    <cellStyle name="Percent 3 8 10 5" xfId="26657" xr:uid="{4A80949F-6F3E-4FEA-8A42-E9073634F2F1}"/>
    <cellStyle name="Percent 3 8 10 6" xfId="26658" xr:uid="{326AFF28-E19F-45D8-8AC8-74DD556CF901}"/>
    <cellStyle name="Percent 3 8 10 7" xfId="26659" xr:uid="{5DB7048F-FF65-4C52-8017-E47BBA6FB076}"/>
    <cellStyle name="Percent 3 8 10 8" xfId="26660" xr:uid="{D1318524-48E5-41AC-9A0F-FD41C98E4014}"/>
    <cellStyle name="Percent 3 8 10 9" xfId="26661" xr:uid="{D1A1C16A-0FDF-4157-83EE-E76B1FFC8C02}"/>
    <cellStyle name="Percent 3 8 11" xfId="14355" xr:uid="{00000000-0005-0000-0000-000068110000}"/>
    <cellStyle name="Percent 3 8 11 10" xfId="26662" xr:uid="{3076669F-FDD4-4D05-AC19-C6CD3E32D6C2}"/>
    <cellStyle name="Percent 3 8 11 2" xfId="26663" xr:uid="{287DA358-3375-4F0E-BA0E-85C6A9E22F35}"/>
    <cellStyle name="Percent 3 8 11 3" xfId="26664" xr:uid="{7EC7BEAB-C326-4EFD-AA93-2A021EAD009B}"/>
    <cellStyle name="Percent 3 8 11 4" xfId="26665" xr:uid="{2532B3DB-76FA-4BC1-B57E-C4300CBFABCC}"/>
    <cellStyle name="Percent 3 8 11 5" xfId="26666" xr:uid="{B057C6E1-F2E4-40BC-A6BD-9DB131D35491}"/>
    <cellStyle name="Percent 3 8 11 6" xfId="26667" xr:uid="{0EDEF487-BCEA-4A1E-AD53-5EEC40FF94AF}"/>
    <cellStyle name="Percent 3 8 11 7" xfId="26668" xr:uid="{24FAA874-E382-4CEB-BAB5-10D445AFE94D}"/>
    <cellStyle name="Percent 3 8 11 8" xfId="26669" xr:uid="{E44A51BC-6544-463C-AFF2-2D99C4879644}"/>
    <cellStyle name="Percent 3 8 11 9" xfId="26670" xr:uid="{57A5DA68-FAA7-4719-AF65-6632633B0B9E}"/>
    <cellStyle name="Percent 3 8 12" xfId="14356" xr:uid="{00000000-0005-0000-0000-000069110000}"/>
    <cellStyle name="Percent 3 8 12 10" xfId="26671" xr:uid="{12BF56D4-AD33-4534-B996-55255AD2B02F}"/>
    <cellStyle name="Percent 3 8 12 2" xfId="26672" xr:uid="{F3C7EF36-181A-4BD9-8FA1-992119F8C242}"/>
    <cellStyle name="Percent 3 8 12 3" xfId="26673" xr:uid="{0CC06695-C180-41CC-97CD-7D01CC1DAD88}"/>
    <cellStyle name="Percent 3 8 12 4" xfId="26674" xr:uid="{888CCD88-879D-4AD0-9818-082B9D1D94DA}"/>
    <cellStyle name="Percent 3 8 12 5" xfId="26675" xr:uid="{610C61EA-4744-4CCE-A1B9-270F7A16CFC7}"/>
    <cellStyle name="Percent 3 8 12 6" xfId="26676" xr:uid="{20890639-EB0A-44B9-A089-2BC9CABAFE40}"/>
    <cellStyle name="Percent 3 8 12 7" xfId="26677" xr:uid="{40C1A57C-A2F8-46CD-9A4D-D5E93CBC48F5}"/>
    <cellStyle name="Percent 3 8 12 8" xfId="26678" xr:uid="{0774A172-F9A3-483D-90A2-F921022EF1B7}"/>
    <cellStyle name="Percent 3 8 12 9" xfId="26679" xr:uid="{47B9B172-E30D-44C1-A839-2F394917D2BD}"/>
    <cellStyle name="Percent 3 8 13" xfId="14357" xr:uid="{00000000-0005-0000-0000-00006A110000}"/>
    <cellStyle name="Percent 3 8 13 10" xfId="26680" xr:uid="{0D97C171-42C0-4E5A-8A29-C2911A6E6BC1}"/>
    <cellStyle name="Percent 3 8 13 2" xfId="26681" xr:uid="{B0D3D7ED-8800-4E11-BB9C-52100A3B2A44}"/>
    <cellStyle name="Percent 3 8 13 3" xfId="26682" xr:uid="{216012E6-D661-4C96-A4DA-585949FAD382}"/>
    <cellStyle name="Percent 3 8 13 4" xfId="26683" xr:uid="{700082B0-C2E7-458A-B7FC-7C03A0D1B2FC}"/>
    <cellStyle name="Percent 3 8 13 5" xfId="26684" xr:uid="{E979903B-3553-4E99-8406-A99AED091599}"/>
    <cellStyle name="Percent 3 8 13 6" xfId="26685" xr:uid="{F872E161-9DCD-4C36-BB63-896F2E28BA44}"/>
    <cellStyle name="Percent 3 8 13 7" xfId="26686" xr:uid="{D7F7FA72-742E-4ACE-B930-1B841A0C5765}"/>
    <cellStyle name="Percent 3 8 13 8" xfId="26687" xr:uid="{2D8C2FB2-EFA7-4246-BFA4-FB3BCE33FCAF}"/>
    <cellStyle name="Percent 3 8 13 9" xfId="26688" xr:uid="{C999CE71-79D6-40FF-9FD1-995C30FCE979}"/>
    <cellStyle name="Percent 3 8 14" xfId="14358" xr:uid="{00000000-0005-0000-0000-00006B110000}"/>
    <cellStyle name="Percent 3 8 14 10" xfId="26689" xr:uid="{42739C57-7722-4BE5-B490-D2E0A098AB40}"/>
    <cellStyle name="Percent 3 8 14 2" xfId="26690" xr:uid="{9F8BCB2F-B99A-4582-869C-F86BEF136811}"/>
    <cellStyle name="Percent 3 8 14 3" xfId="26691" xr:uid="{FCF8665A-50FB-47E5-AF69-54AC730681ED}"/>
    <cellStyle name="Percent 3 8 14 4" xfId="26692" xr:uid="{D58213AD-2B45-43C4-A157-F9D5F8993ACA}"/>
    <cellStyle name="Percent 3 8 14 5" xfId="26693" xr:uid="{04138C2A-4629-4C65-A829-84EBF647429A}"/>
    <cellStyle name="Percent 3 8 14 6" xfId="26694" xr:uid="{AE41476B-0D75-4ED6-ACDC-EE8C3302747F}"/>
    <cellStyle name="Percent 3 8 14 7" xfId="26695" xr:uid="{E2E56057-99DF-4D02-9ACE-33AF6DD3B696}"/>
    <cellStyle name="Percent 3 8 14 8" xfId="26696" xr:uid="{A1099C48-492D-4D9C-85FF-8392022E6375}"/>
    <cellStyle name="Percent 3 8 14 9" xfId="26697" xr:uid="{69E0D93E-6919-449B-8EFB-91F837A33A7D}"/>
    <cellStyle name="Percent 3 8 15" xfId="14359" xr:uid="{00000000-0005-0000-0000-00006C110000}"/>
    <cellStyle name="Percent 3 8 15 10" xfId="26698" xr:uid="{2DB29193-9461-45B8-B648-0756644F6708}"/>
    <cellStyle name="Percent 3 8 15 2" xfId="26699" xr:uid="{7E4D440E-BAE1-495A-B012-2C43AAE92408}"/>
    <cellStyle name="Percent 3 8 15 3" xfId="26700" xr:uid="{39057C3C-1AAF-4C90-9EB7-0AABA3D2453A}"/>
    <cellStyle name="Percent 3 8 15 4" xfId="26701" xr:uid="{4700E446-DD9F-4341-9C66-E942768B4E66}"/>
    <cellStyle name="Percent 3 8 15 5" xfId="26702" xr:uid="{9952A67C-768D-428D-90F4-064E624CFB72}"/>
    <cellStyle name="Percent 3 8 15 6" xfId="26703" xr:uid="{6A56B38E-4029-42FD-B851-0C9EDA9432A4}"/>
    <cellStyle name="Percent 3 8 15 7" xfId="26704" xr:uid="{9C2CE37C-E12E-44F4-AC53-124026E81407}"/>
    <cellStyle name="Percent 3 8 15 8" xfId="26705" xr:uid="{DA549205-0A8E-4240-806F-F2FF1EBDD904}"/>
    <cellStyle name="Percent 3 8 15 9" xfId="26706" xr:uid="{6CC7B53F-37B0-4F58-9E84-F3D4E8F1B3C2}"/>
    <cellStyle name="Percent 3 8 16" xfId="14353" xr:uid="{00000000-0005-0000-0000-00006D110000}"/>
    <cellStyle name="Percent 3 8 17" xfId="26707" xr:uid="{C9B345D4-B244-4F3A-8FB6-F6BD74AF79A8}"/>
    <cellStyle name="Percent 3 8 18" xfId="26708" xr:uid="{4A01F584-3F4C-4B72-AAF7-B85E6FCC3B46}"/>
    <cellStyle name="Percent 3 8 19" xfId="26709" xr:uid="{544531A9-3FF8-444B-8748-7B6589364C6B}"/>
    <cellStyle name="Percent 3 8 2" xfId="8036" xr:uid="{00000000-0005-0000-0000-000030200000}"/>
    <cellStyle name="Percent 3 8 2 10" xfId="26710" xr:uid="{12785354-0AE8-403F-B158-E48D21BA2A46}"/>
    <cellStyle name="Percent 3 8 2 2" xfId="14360" xr:uid="{00000000-0005-0000-0000-00006E110000}"/>
    <cellStyle name="Percent 3 8 2 3" xfId="26711" xr:uid="{A94DBA39-6609-4BBD-AC2E-C6F9374086E8}"/>
    <cellStyle name="Percent 3 8 2 4" xfId="26712" xr:uid="{9B4A24DA-567A-4EED-9D87-BB2B322B70B4}"/>
    <cellStyle name="Percent 3 8 2 5" xfId="26713" xr:uid="{E2D8E5AF-04C3-404F-83E4-C7EE32726BDD}"/>
    <cellStyle name="Percent 3 8 2 6" xfId="26714" xr:uid="{14215092-E983-42C1-AB6C-958476129F85}"/>
    <cellStyle name="Percent 3 8 2 7" xfId="26715" xr:uid="{7C6D1BD8-ABD9-4041-8E63-B140265E00F8}"/>
    <cellStyle name="Percent 3 8 2 8" xfId="26716" xr:uid="{A435304F-0B7D-40B3-B071-B841DC0C44B2}"/>
    <cellStyle name="Percent 3 8 2 9" xfId="26717" xr:uid="{B96F1849-169E-4FE6-9570-16DA150F32CB}"/>
    <cellStyle name="Percent 3 8 20" xfId="26718" xr:uid="{3A6BC710-4479-4F3A-A4FB-ABE9B82DE190}"/>
    <cellStyle name="Percent 3 8 21" xfId="26719" xr:uid="{D726DD01-8C1D-4795-BB1E-EA7B9063441C}"/>
    <cellStyle name="Percent 3 8 22" xfId="26720" xr:uid="{B2D10F9B-627B-4CB1-9231-ADAD8BB8AD65}"/>
    <cellStyle name="Percent 3 8 23" xfId="26721" xr:uid="{6AD6159A-F1D4-4429-BF7D-B5FF446CF7C7}"/>
    <cellStyle name="Percent 3 8 24" xfId="26722" xr:uid="{1BC63D72-5B00-4095-BEF2-CE682944CA17}"/>
    <cellStyle name="Percent 3 8 3" xfId="5689" xr:uid="{00000000-0005-0000-0000-000031200000}"/>
    <cellStyle name="Percent 3 8 3 10" xfId="26723" xr:uid="{FF6CE419-159D-4C43-92DE-EFB0BA1E06A8}"/>
    <cellStyle name="Percent 3 8 3 2" xfId="26724" xr:uid="{9F9C83BF-9A2C-4D97-BA45-129E63DC3E73}"/>
    <cellStyle name="Percent 3 8 3 3" xfId="26725" xr:uid="{C03611D5-15E7-479C-A10A-AC8F3D39F1EB}"/>
    <cellStyle name="Percent 3 8 3 4" xfId="26726" xr:uid="{DE11B232-A20A-4D96-A1F9-A95BBF53FF3D}"/>
    <cellStyle name="Percent 3 8 3 5" xfId="26727" xr:uid="{3989CE6A-5A30-4515-A58E-4BA939EF9980}"/>
    <cellStyle name="Percent 3 8 3 6" xfId="26728" xr:uid="{9800BE5A-5852-4717-974D-01D6DD1B016B}"/>
    <cellStyle name="Percent 3 8 3 7" xfId="26729" xr:uid="{817D4FFA-324E-4E90-BC63-EFBE4B7055C8}"/>
    <cellStyle name="Percent 3 8 3 8" xfId="26730" xr:uid="{23897F22-F49E-4A3A-87BF-2BD221FB5539}"/>
    <cellStyle name="Percent 3 8 3 9" xfId="26731" xr:uid="{22FDF5EE-F124-452F-A76D-B956994C5385}"/>
    <cellStyle name="Percent 3 8 4" xfId="10558" xr:uid="{00000000-0005-0000-0000-000092210000}"/>
    <cellStyle name="Percent 3 8 4 10" xfId="26732" xr:uid="{ACD198EA-7DAF-4374-9067-4CC291345E6F}"/>
    <cellStyle name="Percent 3 8 4 2" xfId="14361" xr:uid="{00000000-0005-0000-0000-000070110000}"/>
    <cellStyle name="Percent 3 8 4 3" xfId="26733" xr:uid="{EDB00BBB-6F6C-484C-93CD-05F4F59DD044}"/>
    <cellStyle name="Percent 3 8 4 4" xfId="26734" xr:uid="{A29085E5-6A3A-4A3E-81E7-B682983F7EDF}"/>
    <cellStyle name="Percent 3 8 4 5" xfId="26735" xr:uid="{23B7580D-7733-4D47-9C92-D439036BA271}"/>
    <cellStyle name="Percent 3 8 4 6" xfId="26736" xr:uid="{3297EB85-3D7E-41F6-B705-2D0EECA00F65}"/>
    <cellStyle name="Percent 3 8 4 7" xfId="26737" xr:uid="{58366E39-8B23-4405-95B0-42CBFE5312B9}"/>
    <cellStyle name="Percent 3 8 4 8" xfId="26738" xr:uid="{201030A9-DD39-41F3-BC2E-7EAE605C54BC}"/>
    <cellStyle name="Percent 3 8 4 9" xfId="26739" xr:uid="{5FEA6520-65E2-4DE3-B832-059129BC9EFA}"/>
    <cellStyle name="Percent 3 8 5" xfId="14362" xr:uid="{00000000-0005-0000-0000-000071110000}"/>
    <cellStyle name="Percent 3 8 5 10" xfId="26740" xr:uid="{AC01BB9F-1DD2-4A76-89B0-CE606930366C}"/>
    <cellStyle name="Percent 3 8 5 2" xfId="26741" xr:uid="{B0A784A9-22FD-4521-AD04-503B58871E70}"/>
    <cellStyle name="Percent 3 8 5 3" xfId="26742" xr:uid="{B62898FA-BD9D-4AED-BAD3-93A11C7A1C53}"/>
    <cellStyle name="Percent 3 8 5 4" xfId="26743" xr:uid="{5E05FE26-B72A-4214-AA7F-AA17D3D956E4}"/>
    <cellStyle name="Percent 3 8 5 5" xfId="26744" xr:uid="{3A1B8A0C-8404-4612-8DBF-67F28CE0856C}"/>
    <cellStyle name="Percent 3 8 5 6" xfId="26745" xr:uid="{BE872701-EFA4-4D3B-8C59-892CD624FA33}"/>
    <cellStyle name="Percent 3 8 5 7" xfId="26746" xr:uid="{6F78FC86-D575-4FDB-B205-09F2D3FE6463}"/>
    <cellStyle name="Percent 3 8 5 8" xfId="26747" xr:uid="{0F7C78AE-9356-463E-8350-ECE50DBAB709}"/>
    <cellStyle name="Percent 3 8 5 9" xfId="26748" xr:uid="{0CB19990-D830-4DF8-BC82-B4A865C82BFD}"/>
    <cellStyle name="Percent 3 8 6" xfId="14363" xr:uid="{00000000-0005-0000-0000-000072110000}"/>
    <cellStyle name="Percent 3 8 6 10" xfId="26749" xr:uid="{F5A6D866-A090-47A7-80F3-B7D3DBBE4701}"/>
    <cellStyle name="Percent 3 8 6 2" xfId="26750" xr:uid="{F4F10738-E774-4CF9-A4F7-70514950D65D}"/>
    <cellStyle name="Percent 3 8 6 3" xfId="26751" xr:uid="{F62F262C-1E54-46AE-9DDF-77FCC8BB879A}"/>
    <cellStyle name="Percent 3 8 6 4" xfId="26752" xr:uid="{55B51E90-17A5-45D1-A003-8AF712F377A2}"/>
    <cellStyle name="Percent 3 8 6 5" xfId="26753" xr:uid="{4B0678FD-3EE7-4902-A0AD-A0B61436020C}"/>
    <cellStyle name="Percent 3 8 6 6" xfId="26754" xr:uid="{B19A4361-80D7-4349-8050-B3D4786BF9E1}"/>
    <cellStyle name="Percent 3 8 6 7" xfId="26755" xr:uid="{7351D455-F5B4-45B3-A200-78A1C3A097B5}"/>
    <cellStyle name="Percent 3 8 6 8" xfId="26756" xr:uid="{01D079DD-9396-4561-BB8A-7525BCBD7D58}"/>
    <cellStyle name="Percent 3 8 6 9" xfId="26757" xr:uid="{210EBF96-C492-4B3E-8543-BA08BF72A325}"/>
    <cellStyle name="Percent 3 8 7" xfId="14364" xr:uid="{00000000-0005-0000-0000-000073110000}"/>
    <cellStyle name="Percent 3 8 7 10" xfId="26758" xr:uid="{281D163A-5CF2-42AC-9AAE-F24633923466}"/>
    <cellStyle name="Percent 3 8 7 2" xfId="26759" xr:uid="{0958AC1F-B903-4109-9AF6-9C4A58B7C8B8}"/>
    <cellStyle name="Percent 3 8 7 3" xfId="26760" xr:uid="{61C51E2A-47D9-4D1A-B7EC-AA06C2048E28}"/>
    <cellStyle name="Percent 3 8 7 4" xfId="26761" xr:uid="{7F039BA3-5A11-468C-8634-B66195BE9268}"/>
    <cellStyle name="Percent 3 8 7 5" xfId="26762" xr:uid="{F9E8F7D6-6E20-4ED6-A92D-42DEDA12E82B}"/>
    <cellStyle name="Percent 3 8 7 6" xfId="26763" xr:uid="{DE21D0F2-C522-416D-A8B3-F00559BCDC8A}"/>
    <cellStyle name="Percent 3 8 7 7" xfId="26764" xr:uid="{86B38386-1BAD-4CCC-9D0E-3C7B2C634408}"/>
    <cellStyle name="Percent 3 8 7 8" xfId="26765" xr:uid="{1F506A18-8F41-4411-9BF7-11A8F0E1EC55}"/>
    <cellStyle name="Percent 3 8 7 9" xfId="26766" xr:uid="{264FF718-86D8-414A-A73A-51539FC61CE9}"/>
    <cellStyle name="Percent 3 8 8" xfId="14365" xr:uid="{00000000-0005-0000-0000-000074110000}"/>
    <cellStyle name="Percent 3 8 8 10" xfId="26767" xr:uid="{C9BC38C8-4B6A-4ED3-8C58-53B27FD33ECA}"/>
    <cellStyle name="Percent 3 8 8 2" xfId="26768" xr:uid="{69FB2F8D-9E05-4B97-976C-33F5A1DF3D98}"/>
    <cellStyle name="Percent 3 8 8 3" xfId="26769" xr:uid="{C1F812F0-96B6-43A4-ADD3-B58971D11BFE}"/>
    <cellStyle name="Percent 3 8 8 4" xfId="26770" xr:uid="{7C4D89D2-A37B-4D4A-B873-61D9211DE75D}"/>
    <cellStyle name="Percent 3 8 8 5" xfId="26771" xr:uid="{47A4FB3A-41D3-44D9-8CA8-7F9ABC6FABC8}"/>
    <cellStyle name="Percent 3 8 8 6" xfId="26772" xr:uid="{F616021C-9631-4A3D-A715-DDA46C66B853}"/>
    <cellStyle name="Percent 3 8 8 7" xfId="26773" xr:uid="{2B3EBF43-2C39-4FCE-BC6C-BE818F294C1C}"/>
    <cellStyle name="Percent 3 8 8 8" xfId="26774" xr:uid="{EB7779B0-5A02-447D-9325-56D655B8BC81}"/>
    <cellStyle name="Percent 3 8 8 9" xfId="26775" xr:uid="{EAB81DDE-5A27-4E31-912E-1A5A71D82634}"/>
    <cellStyle name="Percent 3 8 9" xfId="14366" xr:uid="{00000000-0005-0000-0000-000075110000}"/>
    <cellStyle name="Percent 3 8 9 10" xfId="26776" xr:uid="{8D53C538-D0B2-4152-8954-52E832142C85}"/>
    <cellStyle name="Percent 3 8 9 2" xfId="26777" xr:uid="{215493A4-FC43-4AEC-9400-6A31D3E23A7E}"/>
    <cellStyle name="Percent 3 8 9 3" xfId="26778" xr:uid="{436BF833-5063-46D4-995A-116BFD0A75DF}"/>
    <cellStyle name="Percent 3 8 9 4" xfId="26779" xr:uid="{770C0D94-28CE-4B72-B94F-D9F6D9633F51}"/>
    <cellStyle name="Percent 3 8 9 5" xfId="26780" xr:uid="{80E69281-10B2-4339-9E83-5161C92F4334}"/>
    <cellStyle name="Percent 3 8 9 6" xfId="26781" xr:uid="{DB7437BD-4E22-4B5C-8C83-6A7BC245C9BA}"/>
    <cellStyle name="Percent 3 8 9 7" xfId="26782" xr:uid="{C7D8824D-3EF0-4784-BA1D-07C98B810887}"/>
    <cellStyle name="Percent 3 8 9 8" xfId="26783" xr:uid="{2D3BCE66-3AB4-4395-90B2-0C41399C77A9}"/>
    <cellStyle name="Percent 3 8 9 9" xfId="26784" xr:uid="{CF69C7FC-BD7F-4753-A5D1-4D5B962070C3}"/>
    <cellStyle name="Percent 3 9" xfId="6182" xr:uid="{00000000-0005-0000-0000-000032200000}"/>
    <cellStyle name="Percent 3 9 10" xfId="14368" xr:uid="{00000000-0005-0000-0000-000077110000}"/>
    <cellStyle name="Percent 3 9 10 10" xfId="26785" xr:uid="{33A840D1-5D89-4322-A906-D252861DEA69}"/>
    <cellStyle name="Percent 3 9 10 2" xfId="26786" xr:uid="{18C71FE6-23BD-442C-BF56-493F08D853C3}"/>
    <cellStyle name="Percent 3 9 10 3" xfId="26787" xr:uid="{74B4DD76-E7D6-4282-BE26-6827B1A522E6}"/>
    <cellStyle name="Percent 3 9 10 4" xfId="26788" xr:uid="{49D0158D-BA4F-49B7-94E7-B50097FEA9DE}"/>
    <cellStyle name="Percent 3 9 10 5" xfId="26789" xr:uid="{2CAA5B60-5D58-42F8-B9B8-47916101A9B4}"/>
    <cellStyle name="Percent 3 9 10 6" xfId="26790" xr:uid="{FCF83F53-4DCC-4E7D-BF69-63ED6F426566}"/>
    <cellStyle name="Percent 3 9 10 7" xfId="26791" xr:uid="{3B4D6762-407F-452E-8F60-55F03E1A7D8C}"/>
    <cellStyle name="Percent 3 9 10 8" xfId="26792" xr:uid="{7F049F8E-C3AD-4729-A46D-84EA7E69DCA7}"/>
    <cellStyle name="Percent 3 9 10 9" xfId="26793" xr:uid="{5BC5B5E3-E92F-42BD-A298-9376AFB6410B}"/>
    <cellStyle name="Percent 3 9 11" xfId="14369" xr:uid="{00000000-0005-0000-0000-000078110000}"/>
    <cellStyle name="Percent 3 9 11 10" xfId="26794" xr:uid="{6216DA91-EA95-435F-A4D7-CF9C74CCC34B}"/>
    <cellStyle name="Percent 3 9 11 2" xfId="26795" xr:uid="{C127DA3A-B82F-4020-AD37-881718059C39}"/>
    <cellStyle name="Percent 3 9 11 3" xfId="26796" xr:uid="{654DD963-A58C-4962-880C-D2669C7DEE84}"/>
    <cellStyle name="Percent 3 9 11 4" xfId="26797" xr:uid="{9FF6C0A5-A8D2-41EE-A69E-DA1F1222A5E3}"/>
    <cellStyle name="Percent 3 9 11 5" xfId="26798" xr:uid="{5A2FC537-41D4-4E32-B505-92C5A9963981}"/>
    <cellStyle name="Percent 3 9 11 6" xfId="26799" xr:uid="{F354B3B2-6744-4F9B-A087-4B7D938E45DD}"/>
    <cellStyle name="Percent 3 9 11 7" xfId="26800" xr:uid="{BF50A678-6E83-4AFB-BB51-E1CB0CDC94FC}"/>
    <cellStyle name="Percent 3 9 11 8" xfId="26801" xr:uid="{201E63D1-1283-4A10-A8A5-2E8379E27FFD}"/>
    <cellStyle name="Percent 3 9 11 9" xfId="26802" xr:uid="{EA26990A-D438-4BA5-8B25-74B429C22940}"/>
    <cellStyle name="Percent 3 9 12" xfId="14370" xr:uid="{00000000-0005-0000-0000-000079110000}"/>
    <cellStyle name="Percent 3 9 12 10" xfId="26803" xr:uid="{CD49EB52-D831-4734-BDC3-C3CE9DF88BBC}"/>
    <cellStyle name="Percent 3 9 12 2" xfId="26804" xr:uid="{974ACF17-6AB5-4CE6-9701-100212B1F88C}"/>
    <cellStyle name="Percent 3 9 12 3" xfId="26805" xr:uid="{7DC5DB11-2799-476A-94B4-250991BC710B}"/>
    <cellStyle name="Percent 3 9 12 4" xfId="26806" xr:uid="{BB31CF99-724F-41D3-9DD9-BA3D98B1EF6A}"/>
    <cellStyle name="Percent 3 9 12 5" xfId="26807" xr:uid="{B94C89E7-E406-4EB9-B25B-68018C99D768}"/>
    <cellStyle name="Percent 3 9 12 6" xfId="26808" xr:uid="{FDC7BD9F-6B1F-44F6-B6AB-85FEC435E883}"/>
    <cellStyle name="Percent 3 9 12 7" xfId="26809" xr:uid="{7FF0AB74-5874-47B1-A3E8-655E38704061}"/>
    <cellStyle name="Percent 3 9 12 8" xfId="26810" xr:uid="{D7D4CE0D-0D9A-4C79-B500-44E71108441A}"/>
    <cellStyle name="Percent 3 9 12 9" xfId="26811" xr:uid="{D16B1BA8-F5CB-43F8-9D8B-0DEBA760D6E5}"/>
    <cellStyle name="Percent 3 9 13" xfId="14371" xr:uid="{00000000-0005-0000-0000-00007A110000}"/>
    <cellStyle name="Percent 3 9 13 10" xfId="26812" xr:uid="{3A5503A5-FE9F-4ABF-9931-E60AAE4F6DE5}"/>
    <cellStyle name="Percent 3 9 13 2" xfId="26813" xr:uid="{33FC664C-418E-4DF0-B671-106A17D7294C}"/>
    <cellStyle name="Percent 3 9 13 3" xfId="26814" xr:uid="{2D31F21A-ACFF-4B03-B939-E227BACB4AE0}"/>
    <cellStyle name="Percent 3 9 13 4" xfId="26815" xr:uid="{D37E0EBF-9D31-48DB-B85A-729D6BDBC075}"/>
    <cellStyle name="Percent 3 9 13 5" xfId="26816" xr:uid="{E3FEE42F-A22E-47E0-83DE-7878D3FCED48}"/>
    <cellStyle name="Percent 3 9 13 6" xfId="26817" xr:uid="{EDD45114-73B1-4916-9E25-822809D7063F}"/>
    <cellStyle name="Percent 3 9 13 7" xfId="26818" xr:uid="{646EC0A3-340B-410C-910C-2277944E40C3}"/>
    <cellStyle name="Percent 3 9 13 8" xfId="26819" xr:uid="{E7D0A63B-6761-441F-B411-DCC5EB72747A}"/>
    <cellStyle name="Percent 3 9 13 9" xfId="26820" xr:uid="{B51A706E-12B1-4499-8C65-B1EB6CA961BE}"/>
    <cellStyle name="Percent 3 9 14" xfId="14372" xr:uid="{00000000-0005-0000-0000-00007B110000}"/>
    <cellStyle name="Percent 3 9 14 10" xfId="26821" xr:uid="{EAFA503A-06FC-40C9-B992-B2957F1B59BD}"/>
    <cellStyle name="Percent 3 9 14 2" xfId="26822" xr:uid="{FA13A1F1-74D3-49AF-9CCA-03C2FEF49A57}"/>
    <cellStyle name="Percent 3 9 14 3" xfId="26823" xr:uid="{CFFB127B-1B15-4179-B427-65BF697DDFF2}"/>
    <cellStyle name="Percent 3 9 14 4" xfId="26824" xr:uid="{61FC4D00-8C5A-472D-A10B-E901AF639A82}"/>
    <cellStyle name="Percent 3 9 14 5" xfId="26825" xr:uid="{1232301D-4014-4758-AD4C-218F159147CA}"/>
    <cellStyle name="Percent 3 9 14 6" xfId="26826" xr:uid="{9E980B27-A1BB-49C9-B94C-FD109C53828B}"/>
    <cellStyle name="Percent 3 9 14 7" xfId="26827" xr:uid="{C45D8C02-5ADA-4DA6-BACC-3681BC1A532E}"/>
    <cellStyle name="Percent 3 9 14 8" xfId="26828" xr:uid="{A237E879-4D1F-4226-B0D9-43B4FA27C415}"/>
    <cellStyle name="Percent 3 9 14 9" xfId="26829" xr:uid="{5E16F365-077D-4587-8628-0927E123B70B}"/>
    <cellStyle name="Percent 3 9 15" xfId="14373" xr:uid="{00000000-0005-0000-0000-00007C110000}"/>
    <cellStyle name="Percent 3 9 15 10" xfId="26830" xr:uid="{B76820D0-D9F8-4781-BAD3-060F748AFB07}"/>
    <cellStyle name="Percent 3 9 15 2" xfId="26831" xr:uid="{12EC9BDF-76B8-49CB-928D-E43571892BA7}"/>
    <cellStyle name="Percent 3 9 15 3" xfId="26832" xr:uid="{91982A4D-0EF4-4643-AD40-AC733B2161EB}"/>
    <cellStyle name="Percent 3 9 15 4" xfId="26833" xr:uid="{606DEA76-89DA-491B-BA35-7EA7DBC828B9}"/>
    <cellStyle name="Percent 3 9 15 5" xfId="26834" xr:uid="{AA1400DC-00B6-4D2B-994D-FCBAD9729C98}"/>
    <cellStyle name="Percent 3 9 15 6" xfId="26835" xr:uid="{BD578521-2DA9-4F22-8022-36DCBD0FAA7A}"/>
    <cellStyle name="Percent 3 9 15 7" xfId="26836" xr:uid="{32DC9B1F-7ED3-44CF-AF45-1EB7BFD3AC4D}"/>
    <cellStyle name="Percent 3 9 15 8" xfId="26837" xr:uid="{4F160BED-19FD-49AD-9334-9C21E5FB5941}"/>
    <cellStyle name="Percent 3 9 15 9" xfId="26838" xr:uid="{3660B329-514E-4C50-9074-55AFDDB0602D}"/>
    <cellStyle name="Percent 3 9 16" xfId="14367" xr:uid="{00000000-0005-0000-0000-000076110000}"/>
    <cellStyle name="Percent 3 9 17" xfId="26839" xr:uid="{6AAAA00B-4B53-4CE8-A6F4-41E833CBE04A}"/>
    <cellStyle name="Percent 3 9 18" xfId="26840" xr:uid="{2555E402-175E-470D-BE7D-8AA6EF9EDFF7}"/>
    <cellStyle name="Percent 3 9 19" xfId="26841" xr:uid="{DF7F7A05-E6BB-4A78-9B2B-E671465FDD93}"/>
    <cellStyle name="Percent 3 9 2" xfId="14374" xr:uid="{00000000-0005-0000-0000-00007D110000}"/>
    <cellStyle name="Percent 3 9 2 10" xfId="26842" xr:uid="{2228C334-74CB-445F-A784-68626B54A554}"/>
    <cellStyle name="Percent 3 9 2 2" xfId="26843" xr:uid="{51CF11C2-7BA9-4617-9D0B-C909C42AA894}"/>
    <cellStyle name="Percent 3 9 2 3" xfId="26844" xr:uid="{30ABDF9C-4FF4-424C-A837-8B0465DF70A4}"/>
    <cellStyle name="Percent 3 9 2 4" xfId="26845" xr:uid="{282B349A-87DA-483F-BBF9-C7ED791BE0A0}"/>
    <cellStyle name="Percent 3 9 2 5" xfId="26846" xr:uid="{939B9990-D864-45D4-B428-B91088D3B805}"/>
    <cellStyle name="Percent 3 9 2 6" xfId="26847" xr:uid="{7CD9C859-5E44-4D14-999A-8783454CAAE6}"/>
    <cellStyle name="Percent 3 9 2 7" xfId="26848" xr:uid="{E693A43B-D9AA-418B-AB31-5BB7EE56A767}"/>
    <cellStyle name="Percent 3 9 2 8" xfId="26849" xr:uid="{01BA91CF-CC24-4FE5-A2BC-881E1A17C98F}"/>
    <cellStyle name="Percent 3 9 2 9" xfId="26850" xr:uid="{EF7E5565-FF22-4A79-B004-1CCFDF14B083}"/>
    <cellStyle name="Percent 3 9 20" xfId="26851" xr:uid="{83F22512-6066-416E-A3DB-292B7E633893}"/>
    <cellStyle name="Percent 3 9 21" xfId="26852" xr:uid="{A57EDEAC-4085-4DD2-868A-3B7D6CB911C5}"/>
    <cellStyle name="Percent 3 9 22" xfId="26853" xr:uid="{05E39237-17BE-46AA-BEEB-CED4BDFAF542}"/>
    <cellStyle name="Percent 3 9 23" xfId="26854" xr:uid="{A8F50165-2AF1-4BBD-94F6-ABD31AF4FBEF}"/>
    <cellStyle name="Percent 3 9 24" xfId="26855" xr:uid="{0BDF8D5C-D82C-4F63-93A3-F8900CB3E30B}"/>
    <cellStyle name="Percent 3 9 3" xfId="14375" xr:uid="{00000000-0005-0000-0000-00007E110000}"/>
    <cellStyle name="Percent 3 9 3 10" xfId="26856" xr:uid="{5ED5126E-7275-4DEF-B2B0-388751538B58}"/>
    <cellStyle name="Percent 3 9 3 2" xfId="26857" xr:uid="{3DCCA9D6-168D-4B4D-A875-6F2E6FFD7BFC}"/>
    <cellStyle name="Percent 3 9 3 3" xfId="26858" xr:uid="{7D196486-6707-4347-BE80-D386309B8B6D}"/>
    <cellStyle name="Percent 3 9 3 4" xfId="26859" xr:uid="{2DE77568-5196-40EF-A42E-CE5A3FEC9E27}"/>
    <cellStyle name="Percent 3 9 3 5" xfId="26860" xr:uid="{A075BB88-0DD2-4068-AF81-EE579ECE6EED}"/>
    <cellStyle name="Percent 3 9 3 6" xfId="26861" xr:uid="{05100F91-6280-48F7-9E86-01BD837FFBCE}"/>
    <cellStyle name="Percent 3 9 3 7" xfId="26862" xr:uid="{D9DE721E-CF91-4DAF-AAB5-D43E83239891}"/>
    <cellStyle name="Percent 3 9 3 8" xfId="26863" xr:uid="{68B43624-0567-4A61-839F-89701879F662}"/>
    <cellStyle name="Percent 3 9 3 9" xfId="26864" xr:uid="{ECA72D21-A407-4570-9239-847636589D95}"/>
    <cellStyle name="Percent 3 9 4" xfId="14376" xr:uid="{00000000-0005-0000-0000-00007F110000}"/>
    <cellStyle name="Percent 3 9 4 10" xfId="26865" xr:uid="{56F04085-DF07-480B-AE27-55A6DF5D99F6}"/>
    <cellStyle name="Percent 3 9 4 2" xfId="26866" xr:uid="{6557A1B8-5916-4040-A406-3FFD43B8C640}"/>
    <cellStyle name="Percent 3 9 4 3" xfId="26867" xr:uid="{4A4338AC-A16B-4B27-8784-33224F387CE9}"/>
    <cellStyle name="Percent 3 9 4 4" xfId="26868" xr:uid="{A8169450-D855-4F9E-911C-3983026055C1}"/>
    <cellStyle name="Percent 3 9 4 5" xfId="26869" xr:uid="{A7DCD4E3-54B8-4142-B692-F32DCB575AD2}"/>
    <cellStyle name="Percent 3 9 4 6" xfId="26870" xr:uid="{50B6B57C-1567-462E-A6CA-2C549D936A9B}"/>
    <cellStyle name="Percent 3 9 4 7" xfId="26871" xr:uid="{802222E8-BB76-4178-9B27-DFF645D0FA50}"/>
    <cellStyle name="Percent 3 9 4 8" xfId="26872" xr:uid="{3B5EA17D-85D5-4B09-8B70-AE083DA4B1FA}"/>
    <cellStyle name="Percent 3 9 4 9" xfId="26873" xr:uid="{7280EC90-D4F7-4884-AE3F-3013BC796783}"/>
    <cellStyle name="Percent 3 9 5" xfId="14377" xr:uid="{00000000-0005-0000-0000-000080110000}"/>
    <cellStyle name="Percent 3 9 5 10" xfId="26874" xr:uid="{6443778A-6BAB-4D5E-A633-60D7D8B79E9F}"/>
    <cellStyle name="Percent 3 9 5 2" xfId="26875" xr:uid="{FE50AF70-5B8F-4534-BD0E-DB1E8517806F}"/>
    <cellStyle name="Percent 3 9 5 3" xfId="26876" xr:uid="{965D9C15-AD02-4800-B391-B939B1F39F5B}"/>
    <cellStyle name="Percent 3 9 5 4" xfId="26877" xr:uid="{25D04D17-C339-4163-820A-6CEC37B4A263}"/>
    <cellStyle name="Percent 3 9 5 5" xfId="26878" xr:uid="{D8E7C67F-1C42-445D-A000-333C6CB300A0}"/>
    <cellStyle name="Percent 3 9 5 6" xfId="26879" xr:uid="{71FE437F-A179-4EA7-880E-C091281EF9AB}"/>
    <cellStyle name="Percent 3 9 5 7" xfId="26880" xr:uid="{F9EC3CA6-AC68-49FE-8520-86466B6ACFDA}"/>
    <cellStyle name="Percent 3 9 5 8" xfId="26881" xr:uid="{DCE6EAE2-A608-4667-A585-1493F664A1E2}"/>
    <cellStyle name="Percent 3 9 5 9" xfId="26882" xr:uid="{8A2CF3C3-C477-4061-8CB9-6ADDEABF237B}"/>
    <cellStyle name="Percent 3 9 6" xfId="14378" xr:uid="{00000000-0005-0000-0000-000081110000}"/>
    <cellStyle name="Percent 3 9 6 10" xfId="26883" xr:uid="{DD02574E-0A1E-4DB5-9499-38D060D9B6D3}"/>
    <cellStyle name="Percent 3 9 6 2" xfId="26884" xr:uid="{01AF014C-8F05-4934-9CF5-0BC1D3389D1A}"/>
    <cellStyle name="Percent 3 9 6 3" xfId="26885" xr:uid="{7F773908-5F41-4056-8098-4C89ED3C3601}"/>
    <cellStyle name="Percent 3 9 6 4" xfId="26886" xr:uid="{80F95E98-EBB3-4B18-B477-179FB655C8A2}"/>
    <cellStyle name="Percent 3 9 6 5" xfId="26887" xr:uid="{AB08AEDB-3AAC-4DB4-AE39-84AACA17E818}"/>
    <cellStyle name="Percent 3 9 6 6" xfId="26888" xr:uid="{586CC316-7CA7-44ED-AA41-624FE3A1DC8C}"/>
    <cellStyle name="Percent 3 9 6 7" xfId="26889" xr:uid="{414BE53F-20CF-4457-B2CF-F1F293D670E6}"/>
    <cellStyle name="Percent 3 9 6 8" xfId="26890" xr:uid="{0AA17231-59EE-4228-9E74-F400745A3CFA}"/>
    <cellStyle name="Percent 3 9 6 9" xfId="26891" xr:uid="{899DDE39-4C38-4C6B-A507-0F89EA8F32B8}"/>
    <cellStyle name="Percent 3 9 7" xfId="14379" xr:uid="{00000000-0005-0000-0000-000082110000}"/>
    <cellStyle name="Percent 3 9 7 10" xfId="26892" xr:uid="{2551C681-DD23-485C-9344-E6C543D8CD3D}"/>
    <cellStyle name="Percent 3 9 7 2" xfId="26893" xr:uid="{C232C310-83A0-466E-A940-B9CB1EA75615}"/>
    <cellStyle name="Percent 3 9 7 3" xfId="26894" xr:uid="{2ADE7992-61C3-48D3-8D82-4FDDBD4653C0}"/>
    <cellStyle name="Percent 3 9 7 4" xfId="26895" xr:uid="{921ACB1D-1068-4F65-BFFC-273E6C2FBFEA}"/>
    <cellStyle name="Percent 3 9 7 5" xfId="26896" xr:uid="{8BCEF0DF-7545-4C81-9E64-37BD3CFD4723}"/>
    <cellStyle name="Percent 3 9 7 6" xfId="26897" xr:uid="{27DF1217-B1EA-4F04-825C-1AC32B454EEF}"/>
    <cellStyle name="Percent 3 9 7 7" xfId="26898" xr:uid="{95A3662E-2B77-4C9B-BCE0-B94EF072EF55}"/>
    <cellStyle name="Percent 3 9 7 8" xfId="26899" xr:uid="{89F248DC-33C7-4CC2-B4D0-56ADB6320C7A}"/>
    <cellStyle name="Percent 3 9 7 9" xfId="26900" xr:uid="{3ABECBA4-2EDF-4218-8F4F-DEA505D9C492}"/>
    <cellStyle name="Percent 3 9 8" xfId="14380" xr:uid="{00000000-0005-0000-0000-000083110000}"/>
    <cellStyle name="Percent 3 9 8 10" xfId="26901" xr:uid="{4951DFC8-6FB4-48E5-934F-58C3795E0546}"/>
    <cellStyle name="Percent 3 9 8 2" xfId="26902" xr:uid="{2389C9C8-9C7F-47B4-BBC3-C25619AA23D0}"/>
    <cellStyle name="Percent 3 9 8 3" xfId="26903" xr:uid="{9DA803BD-7742-41CE-B8AA-C96BC6106082}"/>
    <cellStyle name="Percent 3 9 8 4" xfId="26904" xr:uid="{1AFA7FF3-5D60-4F37-8ED7-7D50F203335E}"/>
    <cellStyle name="Percent 3 9 8 5" xfId="26905" xr:uid="{77293358-3CF4-46AE-BF47-5987A835322B}"/>
    <cellStyle name="Percent 3 9 8 6" xfId="26906" xr:uid="{A07248C0-54E3-4132-8E01-11FC030076F5}"/>
    <cellStyle name="Percent 3 9 8 7" xfId="26907" xr:uid="{D78228D7-2793-4606-B7F5-A5C9E1450DF0}"/>
    <cellStyle name="Percent 3 9 8 8" xfId="26908" xr:uid="{091B0017-3FE0-4DAD-9DDC-A55AD17D934C}"/>
    <cellStyle name="Percent 3 9 8 9" xfId="26909" xr:uid="{C25AFDA8-74A1-430B-817D-17F06D1CFDE5}"/>
    <cellStyle name="Percent 3 9 9" xfId="14381" xr:uid="{00000000-0005-0000-0000-000084110000}"/>
    <cellStyle name="Percent 3 9 9 10" xfId="26910" xr:uid="{C700ABF4-4953-4720-B84D-8D9D9CE9B678}"/>
    <cellStyle name="Percent 3 9 9 2" xfId="26911" xr:uid="{E208D567-FECB-42E8-8A91-A49E2E1509B1}"/>
    <cellStyle name="Percent 3 9 9 3" xfId="26912" xr:uid="{3FBFBD96-0C47-4757-B8C3-5E9F54451787}"/>
    <cellStyle name="Percent 3 9 9 4" xfId="26913" xr:uid="{E2F07062-4E4E-4048-8E23-ACB44B30924E}"/>
    <cellStyle name="Percent 3 9 9 5" xfId="26914" xr:uid="{6F58E680-CBC4-4C92-89E8-59266D040669}"/>
    <cellStyle name="Percent 3 9 9 6" xfId="26915" xr:uid="{93C8158A-BFED-46E9-88CE-8879E0B0AAA2}"/>
    <cellStyle name="Percent 3 9 9 7" xfId="26916" xr:uid="{26060035-6801-454F-B7F0-F89D9F532F66}"/>
    <cellStyle name="Percent 3 9 9 8" xfId="26917" xr:uid="{75707D9A-4C0A-498A-B9C8-CB6FABA7EB95}"/>
    <cellStyle name="Percent 3 9 9 9" xfId="26918" xr:uid="{79DF84C9-E45B-4152-BC0F-70316E077BF8}"/>
    <cellStyle name="Percent 31" xfId="14382" xr:uid="{00000000-0005-0000-0000-000085110000}"/>
    <cellStyle name="Percent 31 10" xfId="26919" xr:uid="{420CC01D-BE9E-4382-9636-4917E72E4F8B}"/>
    <cellStyle name="Percent 31 2" xfId="26920" xr:uid="{BD75D621-A23F-4396-813F-1CFD333E89D3}"/>
    <cellStyle name="Percent 31 3" xfId="26921" xr:uid="{FEA7355D-8A23-46A1-8C85-FF054D1B2C1D}"/>
    <cellStyle name="Percent 31 4" xfId="26922" xr:uid="{7A315322-FF4D-41CE-BFC2-A20FA73808CB}"/>
    <cellStyle name="Percent 31 5" xfId="26923" xr:uid="{8F6CF476-E5CA-4EB0-84E8-F064AE500884}"/>
    <cellStyle name="Percent 31 6" xfId="26924" xr:uid="{0C8A02B4-1E45-4C61-93DB-B30F37A9D600}"/>
    <cellStyle name="Percent 31 7" xfId="26925" xr:uid="{C36C7AF3-4E3F-433D-92BC-C3A0C08FF60D}"/>
    <cellStyle name="Percent 31 8" xfId="26926" xr:uid="{68F335A7-A26E-4BD7-AE0D-4A35F77EB223}"/>
    <cellStyle name="Percent 31 9" xfId="26927" xr:uid="{1A56E324-8713-4540-A5D3-4F8DC3E48389}"/>
    <cellStyle name="Percent 4" xfId="3363" xr:uid="{00000000-0005-0000-0000-000033200000}"/>
    <cellStyle name="Percent 4 10" xfId="6657" xr:uid="{00000000-0005-0000-0000-000034200000}"/>
    <cellStyle name="Percent 4 10 10" xfId="26928" xr:uid="{B4D50FD3-3A16-4C54-86F8-47EEF94127EE}"/>
    <cellStyle name="Percent 4 10 2" xfId="8038" xr:uid="{00000000-0005-0000-0000-000035200000}"/>
    <cellStyle name="Percent 4 10 2 2" xfId="14384" xr:uid="{00000000-0005-0000-0000-000088110000}"/>
    <cellStyle name="Percent 4 10 3" xfId="26929" xr:uid="{298C7BA0-F125-4351-9870-C0274D47FA24}"/>
    <cellStyle name="Percent 4 10 4" xfId="26930" xr:uid="{59460533-E546-467D-8A46-97D9BFB30F52}"/>
    <cellStyle name="Percent 4 10 5" xfId="26931" xr:uid="{DE739ABB-AA95-47FA-B20B-924F00C8C845}"/>
    <cellStyle name="Percent 4 10 6" xfId="26932" xr:uid="{367F658C-8E77-4E3F-ADBF-DD52CEC73C13}"/>
    <cellStyle name="Percent 4 10 7" xfId="26933" xr:uid="{4C792542-E138-4001-8DC8-8BE07591E40B}"/>
    <cellStyle name="Percent 4 10 8" xfId="26934" xr:uid="{A3E001A4-7EA6-478C-A63E-F1C398B205AE}"/>
    <cellStyle name="Percent 4 10 9" xfId="26935" xr:uid="{5665CD6F-F42F-464B-995D-1A5BFB39AE92}"/>
    <cellStyle name="Percent 4 11" xfId="6775" xr:uid="{00000000-0005-0000-0000-000036200000}"/>
    <cellStyle name="Percent 4 11 10" xfId="26936" xr:uid="{15E1616B-CDC4-436A-95CB-89BB5036B235}"/>
    <cellStyle name="Percent 4 11 2" xfId="8039" xr:uid="{00000000-0005-0000-0000-000037200000}"/>
    <cellStyle name="Percent 4 11 2 2" xfId="14385" xr:uid="{00000000-0005-0000-0000-00008A110000}"/>
    <cellStyle name="Percent 4 11 3" xfId="26937" xr:uid="{DD92AE59-F961-49B1-AAE3-6B41C88E1900}"/>
    <cellStyle name="Percent 4 11 4" xfId="26938" xr:uid="{74FE5A76-74D6-4E42-A726-BCFF691D2E76}"/>
    <cellStyle name="Percent 4 11 5" xfId="26939" xr:uid="{280CA02D-E0F9-4AA0-B4E6-D20F354FD5C6}"/>
    <cellStyle name="Percent 4 11 6" xfId="26940" xr:uid="{854CAAB6-3FA7-4979-A278-73549184E76E}"/>
    <cellStyle name="Percent 4 11 7" xfId="26941" xr:uid="{F6C03DF3-538E-4CB0-ADC9-A6C9B327978D}"/>
    <cellStyle name="Percent 4 11 8" xfId="26942" xr:uid="{4DBC486E-4FA6-48C5-8C12-24F5E5857E67}"/>
    <cellStyle name="Percent 4 11 9" xfId="26943" xr:uid="{643BA834-6F43-499A-8998-9CEA9F1A4275}"/>
    <cellStyle name="Percent 4 12" xfId="8040" xr:uid="{00000000-0005-0000-0000-000038200000}"/>
    <cellStyle name="Percent 4 12 10" xfId="26944" xr:uid="{6439F9BA-6220-41B5-BF47-449A11FAFA04}"/>
    <cellStyle name="Percent 4 12 2" xfId="14386" xr:uid="{00000000-0005-0000-0000-00008C110000}"/>
    <cellStyle name="Percent 4 12 3" xfId="26945" xr:uid="{EC7A1FFC-B6D5-49CB-A54C-F6755DDE2244}"/>
    <cellStyle name="Percent 4 12 4" xfId="26946" xr:uid="{837DECF8-5869-405E-9B60-B27980B9B299}"/>
    <cellStyle name="Percent 4 12 5" xfId="26947" xr:uid="{B8A96404-3538-4F61-A77D-35528C7EF949}"/>
    <cellStyle name="Percent 4 12 6" xfId="26948" xr:uid="{ADCCEB89-2C3C-4A92-9D6F-64C50C7EB5B9}"/>
    <cellStyle name="Percent 4 12 7" xfId="26949" xr:uid="{5F7694AC-4161-4D04-B378-ACCC0989907C}"/>
    <cellStyle name="Percent 4 12 8" xfId="26950" xr:uid="{986C0254-0944-4640-AACF-8E914D4A0D47}"/>
    <cellStyle name="Percent 4 12 9" xfId="26951" xr:uid="{08AD4700-3216-4E38-A279-1FFF86D4EED5}"/>
    <cellStyle name="Percent 4 13" xfId="8041" xr:uid="{00000000-0005-0000-0000-000039200000}"/>
    <cellStyle name="Percent 4 13 10" xfId="26952" xr:uid="{983D8B72-8B05-4FD3-B19B-757215ABCAF9}"/>
    <cellStyle name="Percent 4 13 2" xfId="14387" xr:uid="{00000000-0005-0000-0000-00008E110000}"/>
    <cellStyle name="Percent 4 13 3" xfId="26953" xr:uid="{8E08D087-F409-4570-ACA0-AA167A5A16FF}"/>
    <cellStyle name="Percent 4 13 4" xfId="26954" xr:uid="{37870DEB-4744-4A82-BFF6-A18FDCBB98F7}"/>
    <cellStyle name="Percent 4 13 5" xfId="26955" xr:uid="{CC517523-3CB6-4E26-9690-4C15BFD505E3}"/>
    <cellStyle name="Percent 4 13 6" xfId="26956" xr:uid="{2C24CB01-429F-4F1D-9CE7-4BF79C8177D8}"/>
    <cellStyle name="Percent 4 13 7" xfId="26957" xr:uid="{0E71F51A-37C3-4E5D-A744-AEE3D8D70656}"/>
    <cellStyle name="Percent 4 13 8" xfId="26958" xr:uid="{01CF7EF0-7301-43AC-A619-5C76ED2F7C07}"/>
    <cellStyle name="Percent 4 13 9" xfId="26959" xr:uid="{2268AA8F-8724-47F7-AD52-19D39C5E293F}"/>
    <cellStyle name="Percent 4 14" xfId="8037" xr:uid="{00000000-0005-0000-0000-00003A200000}"/>
    <cellStyle name="Percent 4 14 10" xfId="26960" xr:uid="{B3B2BE5B-7529-4B3B-9FC0-E2D4F2ADA059}"/>
    <cellStyle name="Percent 4 14 11" xfId="26961" xr:uid="{C528E2BC-AFA7-4063-B6C0-44D60359F7D8}"/>
    <cellStyle name="Percent 4 14 2" xfId="14389" xr:uid="{00000000-0005-0000-0000-000090110000}"/>
    <cellStyle name="Percent 4 14 2 2" xfId="26962" xr:uid="{67836FDC-9615-4BAD-A455-FEFBA52EB9D4}"/>
    <cellStyle name="Percent 4 14 2 3" xfId="26963" xr:uid="{BDBBE667-3CAF-4AAC-BC8D-F2DE17A843B2}"/>
    <cellStyle name="Percent 4 14 2 4" xfId="26964" xr:uid="{ED4F43A0-442D-4B73-BA48-E70C643C79E5}"/>
    <cellStyle name="Percent 4 14 2 5" xfId="26965" xr:uid="{0CA91123-041B-4F1A-AB8F-7B0289DD5A86}"/>
    <cellStyle name="Percent 4 14 2 6" xfId="26966" xr:uid="{B86E7D65-76DE-4E39-BC8E-CC1DB9CB7C6F}"/>
    <cellStyle name="Percent 4 14 2 7" xfId="26967" xr:uid="{09AF698D-A7E1-4F24-BA5E-A1A516866E4C}"/>
    <cellStyle name="Percent 4 14 3" xfId="14388" xr:uid="{00000000-0005-0000-0000-00008F110000}"/>
    <cellStyle name="Percent 4 14 4" xfId="26968" xr:uid="{67230051-1B7D-4E64-A9C8-0D350A5E5752}"/>
    <cellStyle name="Percent 4 14 5" xfId="26969" xr:uid="{A462370B-AEE4-4DCC-9FC8-8BB60907E1FE}"/>
    <cellStyle name="Percent 4 14 6" xfId="26970" xr:uid="{3909D012-6C8A-4E1F-87A0-563AE37CA988}"/>
    <cellStyle name="Percent 4 14 7" xfId="26971" xr:uid="{575FFF5B-D6E8-40A5-A3B8-74BC97F36274}"/>
    <cellStyle name="Percent 4 14 8" xfId="26972" xr:uid="{E502597C-8D07-4F5B-9493-0BB7FE25ACF2}"/>
    <cellStyle name="Percent 4 14 9" xfId="26973" xr:uid="{A9300028-264D-41FD-BBA2-72D3CCF3EB95}"/>
    <cellStyle name="Percent 4 15" xfId="8278" xr:uid="{00000000-0005-0000-0000-00003B200000}"/>
    <cellStyle name="Percent 4 15 10" xfId="26974" xr:uid="{E3EC16AA-0450-4109-8DAB-30C9044F3C65}"/>
    <cellStyle name="Percent 4 15 2" xfId="11710" xr:uid="{00000000-0005-0000-0000-0000EF2D0000}"/>
    <cellStyle name="Percent 4 15 2 2" xfId="26975" xr:uid="{237A4BCA-CA51-4B17-8C72-C1D3198CBC54}"/>
    <cellStyle name="Percent 4 15 3" xfId="14390" xr:uid="{00000000-0005-0000-0000-000091110000}"/>
    <cellStyle name="Percent 4 15 4" xfId="26976" xr:uid="{74F80FAD-6DA0-4AEF-8F8A-15E1F911F275}"/>
    <cellStyle name="Percent 4 15 5" xfId="26977" xr:uid="{28AE1C80-60B0-4E8B-A01F-19DBC181DBF0}"/>
    <cellStyle name="Percent 4 15 6" xfId="26978" xr:uid="{061CAC3C-6BC8-400D-9A0F-107AD1546334}"/>
    <cellStyle name="Percent 4 15 7" xfId="26979" xr:uid="{D36720E4-7CAF-4208-9DDD-6E51BC73AB10}"/>
    <cellStyle name="Percent 4 15 8" xfId="26980" xr:uid="{AB3F594B-269E-454A-861E-9A7E960A6ED0}"/>
    <cellStyle name="Percent 4 15 9" xfId="26981" xr:uid="{F81C17F9-6762-4121-824E-A12629B81A2E}"/>
    <cellStyle name="Percent 4 16" xfId="8400" xr:uid="{00000000-0005-0000-0000-00003C200000}"/>
    <cellStyle name="Percent 4 16 10" xfId="26982" xr:uid="{48B0737A-1FD6-48D0-A80E-EC4C9B8CFE18}"/>
    <cellStyle name="Percent 4 16 2" xfId="11712" xr:uid="{00000000-0005-0000-0000-0000F12D0000}"/>
    <cellStyle name="Percent 4 16 2 2" xfId="26984" xr:uid="{56BF0A37-64BF-4B81-96F5-5720132B3E21}"/>
    <cellStyle name="Percent 4 16 2 3" xfId="26985" xr:uid="{17B0FF71-F495-45FD-B4C9-6082B08AFDAA}"/>
    <cellStyle name="Percent 4 16 2 4" xfId="26986" xr:uid="{CC3AE1D1-918E-4B4A-86EE-08648B318668}"/>
    <cellStyle name="Percent 4 16 2 5" xfId="26987" xr:uid="{F9F521A3-4BF6-463E-8277-7D7FE790BB80}"/>
    <cellStyle name="Percent 4 16 2 6" xfId="26983" xr:uid="{7DE74AD0-D117-42AA-8FFC-019A5112D9DD}"/>
    <cellStyle name="Percent 4 16 3" xfId="11713" xr:uid="{00000000-0005-0000-0000-0000F22D0000}"/>
    <cellStyle name="Percent 4 16 3 2" xfId="26989" xr:uid="{42D2C16B-AB26-4736-AC0A-50DD3816AA6E}"/>
    <cellStyle name="Percent 4 16 3 3" xfId="26990" xr:uid="{AAC971FC-CAE2-4FFD-A480-40717509FF70}"/>
    <cellStyle name="Percent 4 16 3 4" xfId="26988" xr:uid="{5C715198-C248-4005-B459-CF6A34C72247}"/>
    <cellStyle name="Percent 4 16 4" xfId="11711" xr:uid="{00000000-0005-0000-0000-0000F02D0000}"/>
    <cellStyle name="Percent 4 16 4 2" xfId="26991" xr:uid="{71E6E445-DAE9-494D-8E38-EDFEE553FB62}"/>
    <cellStyle name="Percent 4 16 5" xfId="14391" xr:uid="{00000000-0005-0000-0000-000092110000}"/>
    <cellStyle name="Percent 4 16 6" xfId="26992" xr:uid="{FE0F89B9-FD8A-4345-A089-6DAD30AF398B}"/>
    <cellStyle name="Percent 4 16 7" xfId="26993" xr:uid="{8709B447-6E0C-4782-8410-D6C48473B087}"/>
    <cellStyle name="Percent 4 16 8" xfId="26994" xr:uid="{28D95824-8B12-4BE3-A01C-6DD4D7658B25}"/>
    <cellStyle name="Percent 4 16 9" xfId="26995" xr:uid="{4CCE1EF9-8656-45F0-84E3-6F78C34D2F2B}"/>
    <cellStyle name="Percent 4 17" xfId="8520" xr:uid="{00000000-0005-0000-0000-00003D200000}"/>
    <cellStyle name="Percent 4 17 10" xfId="26996" xr:uid="{88535C50-A9D7-473D-8D86-EAF7765E7F0C}"/>
    <cellStyle name="Percent 4 17 2" xfId="11714" xr:uid="{00000000-0005-0000-0000-0000F32D0000}"/>
    <cellStyle name="Percent 4 17 2 2" xfId="26997" xr:uid="{A4B2CC48-245E-4B29-BD0C-08A0EE3AAC02}"/>
    <cellStyle name="Percent 4 17 3" xfId="14392" xr:uid="{00000000-0005-0000-0000-000093110000}"/>
    <cellStyle name="Percent 4 17 4" xfId="26998" xr:uid="{8FBB23D2-3D80-4C4F-A64C-D649914BE6BA}"/>
    <cellStyle name="Percent 4 17 5" xfId="26999" xr:uid="{3F612F3D-A722-41CB-9E47-D3CD0CD6D799}"/>
    <cellStyle name="Percent 4 17 6" xfId="27000" xr:uid="{B54B2535-C933-48EC-BF8E-3D7F4CF4B681}"/>
    <cellStyle name="Percent 4 17 7" xfId="27001" xr:uid="{244C0FC2-6E02-44A4-B9BA-EF9435C88620}"/>
    <cellStyle name="Percent 4 17 8" xfId="27002" xr:uid="{33909540-4365-473B-A934-2F41D039A5D5}"/>
    <cellStyle name="Percent 4 17 9" xfId="27003" xr:uid="{EAA62341-83D1-46FD-BDCB-9051B5B8130E}"/>
    <cellStyle name="Percent 4 18" xfId="8640" xr:uid="{00000000-0005-0000-0000-00003E200000}"/>
    <cellStyle name="Percent 4 18 10" xfId="27004" xr:uid="{E67A0AA4-255B-4668-8D7D-E9D57D0957F8}"/>
    <cellStyle name="Percent 4 18 2" xfId="11715" xr:uid="{00000000-0005-0000-0000-0000F42D0000}"/>
    <cellStyle name="Percent 4 18 2 2" xfId="27006" xr:uid="{9659629E-A8C5-4D14-9614-0C46DA9EA6F8}"/>
    <cellStyle name="Percent 4 18 2 3" xfId="27007" xr:uid="{E68F55B7-C91D-4A2E-942A-EDDC1FABF7FD}"/>
    <cellStyle name="Percent 4 18 2 4" xfId="27005" xr:uid="{4CBCDC38-A60A-4485-90FA-5F4D312C1DEA}"/>
    <cellStyle name="Percent 4 18 3" xfId="14393" xr:uid="{00000000-0005-0000-0000-000094110000}"/>
    <cellStyle name="Percent 4 18 4" xfId="27008" xr:uid="{A44625F4-1B8F-4ECC-B086-758B3D5DA21E}"/>
    <cellStyle name="Percent 4 18 5" xfId="27009" xr:uid="{8C711A22-9009-43EB-96EC-23C0986F940A}"/>
    <cellStyle name="Percent 4 18 6" xfId="27010" xr:uid="{D6D4037B-881C-4C7D-9B8D-25B7AA2B90BD}"/>
    <cellStyle name="Percent 4 18 7" xfId="27011" xr:uid="{D76E02C4-3228-4914-87CF-92D2BD072AD4}"/>
    <cellStyle name="Percent 4 18 8" xfId="27012" xr:uid="{133ADA7C-1A7B-48F1-8EC5-453C424BB3AC}"/>
    <cellStyle name="Percent 4 18 9" xfId="27013" xr:uid="{DBF4F72E-D067-4FFE-9DFC-C9651D2C3D64}"/>
    <cellStyle name="Percent 4 19" xfId="8760" xr:uid="{00000000-0005-0000-0000-00003F200000}"/>
    <cellStyle name="Percent 4 19 10" xfId="27014" xr:uid="{63C1AC8C-5A21-4B31-85A6-5F2A23C5C641}"/>
    <cellStyle name="Percent 4 19 2" xfId="14394" xr:uid="{00000000-0005-0000-0000-000095110000}"/>
    <cellStyle name="Percent 4 19 3" xfId="27015" xr:uid="{53340DE4-017B-49C0-94AD-FC0BF9F60602}"/>
    <cellStyle name="Percent 4 19 4" xfId="27016" xr:uid="{A9BD1AC2-EDAD-4D95-98A7-4D387DDD3E67}"/>
    <cellStyle name="Percent 4 19 5" xfId="27017" xr:uid="{F84C1FC2-8EFF-4E19-A442-540CDA3CAE45}"/>
    <cellStyle name="Percent 4 19 6" xfId="27018" xr:uid="{649B1DC7-E9B6-497E-A7B3-BC854968C9B5}"/>
    <cellStyle name="Percent 4 19 7" xfId="27019" xr:uid="{7291E0E6-900B-4DB6-ADC8-ADD47C3E793A}"/>
    <cellStyle name="Percent 4 19 8" xfId="27020" xr:uid="{E392C7AF-D4FE-455A-90E9-23F186B60D35}"/>
    <cellStyle name="Percent 4 19 9" xfId="27021" xr:uid="{8EC4E0C7-90F0-42EE-90C2-AF7A230F49E7}"/>
    <cellStyle name="Percent 4 2" xfId="4719" xr:uid="{00000000-0005-0000-0000-000040200000}"/>
    <cellStyle name="Percent 4 2 10" xfId="5691" xr:uid="{00000000-0005-0000-0000-000041200000}"/>
    <cellStyle name="Percent 4 2 11" xfId="27022" xr:uid="{371E4A98-95C9-4510-8561-4919B8340F3A}"/>
    <cellStyle name="Percent 4 2 12" xfId="27023" xr:uid="{414CCA83-E644-41A3-8FD8-956F1F6CF124}"/>
    <cellStyle name="Percent 4 2 13" xfId="27024" xr:uid="{FC57B7E4-F386-4487-B431-4738856C5FBF}"/>
    <cellStyle name="Percent 4 2 14" xfId="27025" xr:uid="{8B63E63B-CB23-404B-8118-293FA81E87C1}"/>
    <cellStyle name="Percent 4 2 15" xfId="27026" xr:uid="{4EA7DBDD-ED27-45F1-9087-F21496C46389}"/>
    <cellStyle name="Percent 4 2 16" xfId="27027" xr:uid="{302E2C6A-DBA7-4FE8-80A5-287C40DB100C}"/>
    <cellStyle name="Percent 4 2 17" xfId="27028" xr:uid="{053C7BD3-E063-4545-B93A-73A2BC801D73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3 2" xfId="27029" xr:uid="{AED8A086-D3FD-4080-AD9F-42B3A61C5BFC}"/>
    <cellStyle name="Percent 4 2 2 4" xfId="5692" xr:uid="{00000000-0005-0000-0000-000045200000}"/>
    <cellStyle name="Percent 4 2 2 5" xfId="27030" xr:uid="{3DBBAE52-1250-435B-9B25-5D3AB3B27B17}"/>
    <cellStyle name="Percent 4 2 2 6" xfId="27031" xr:uid="{3E9A0A5B-361B-4C1E-BA8F-957036B2C149}"/>
    <cellStyle name="Percent 4 2 2 7" xfId="27032" xr:uid="{D5EA7F36-155E-4244-A2A1-EA47772B6695}"/>
    <cellStyle name="Percent 4 2 2 8" xfId="27033" xr:uid="{63ADD5C0-E11B-47F7-8C8E-E5F84DE4700A}"/>
    <cellStyle name="Percent 4 2 2 9" xfId="27034" xr:uid="{5340669F-7276-4FAD-B02A-E9CA94DD6E7B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3 2" xfId="27035" xr:uid="{2C2F07B1-1681-47F9-83E7-6E0E078ADD9A}"/>
    <cellStyle name="Percent 4 2 3 4" xfId="5693" xr:uid="{00000000-0005-0000-0000-000049200000}"/>
    <cellStyle name="Percent 4 2 3 5" xfId="27036" xr:uid="{92B5D330-72D0-4657-AA4B-B451F08C866C}"/>
    <cellStyle name="Percent 4 2 3 6" xfId="27037" xr:uid="{BF00BC4B-27FA-42EA-B5E1-36CDF91D743A}"/>
    <cellStyle name="Percent 4 2 3 7" xfId="27038" xr:uid="{CC467264-E64F-442B-AD94-4720F85D9F69}"/>
    <cellStyle name="Percent 4 2 3 8" xfId="27039" xr:uid="{1365DE2E-9F2F-489B-AD5A-884E9D8BBE83}"/>
    <cellStyle name="Percent 4 2 3 9" xfId="27040" xr:uid="{A3A35899-4028-4150-8475-27B46D9EF652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2 3" xfId="27041" xr:uid="{BDEAB704-A474-49A4-9E6A-2717218C7717}"/>
    <cellStyle name="Percent 4 2 4 2 4" xfId="27042" xr:uid="{EEC5E576-9814-4B13-8A5D-8B28BF501B4E}"/>
    <cellStyle name="Percent 4 2 4 2 5" xfId="27043" xr:uid="{C66D78C1-B2C7-4507-BEBF-E98D7A6E1E0C}"/>
    <cellStyle name="Percent 4 2 4 3" xfId="6204" xr:uid="{00000000-0005-0000-0000-00004C200000}"/>
    <cellStyle name="Percent 4 2 4 3 2" xfId="27045" xr:uid="{1D861F1A-70CD-4A72-864F-8E1C19922D08}"/>
    <cellStyle name="Percent 4 2 4 3 3" xfId="27046" xr:uid="{36F5E542-5113-4C1A-8854-2398EEFEE532}"/>
    <cellStyle name="Percent 4 2 4 3 4" xfId="27047" xr:uid="{D9D397D7-4827-46E5-AACD-0B9B0ABAB90C}"/>
    <cellStyle name="Percent 4 2 4 3 5" xfId="27048" xr:uid="{70B571AD-842E-4690-AA98-5D4BE6C3DEEE}"/>
    <cellStyle name="Percent 4 2 4 3 6" xfId="27044" xr:uid="{9C1EFF29-C1A0-4603-BD34-EAC207F778EE}"/>
    <cellStyle name="Percent 4 2 4 4" xfId="27049" xr:uid="{3EA283A9-66D9-40CC-AFAA-B574F78C86C0}"/>
    <cellStyle name="Percent 4 2 4 5" xfId="27050" xr:uid="{557AEBC8-E1D6-4020-9BE0-F858800C7CCA}"/>
    <cellStyle name="Percent 4 2 4 6" xfId="27051" xr:uid="{536C5B2D-C0AC-4E99-B269-BD29084278B7}"/>
    <cellStyle name="Percent 4 2 4 7" xfId="27052" xr:uid="{E83B8D92-41CD-49F8-AC64-AD2CD08CAF3C}"/>
    <cellStyle name="Percent 4 2 4 8" xfId="27053" xr:uid="{9B86A3DF-2446-40C8-9608-8238F82EE53E}"/>
    <cellStyle name="Percent 4 2 4 9" xfId="27054" xr:uid="{B5D357D6-7046-4AFD-B9E8-9302A231948E}"/>
    <cellStyle name="Percent 4 2 5" xfId="8046" xr:uid="{00000000-0005-0000-0000-00004D200000}"/>
    <cellStyle name="Percent 4 2 5 2" xfId="14399" xr:uid="{00000000-0005-0000-0000-00009E110000}"/>
    <cellStyle name="Percent 4 2 5 3" xfId="27055" xr:uid="{0C067DE8-7F2E-4C45-81F9-C42C83080D56}"/>
    <cellStyle name="Percent 4 2 5 4" xfId="27056" xr:uid="{0561362A-BB19-4F21-B677-102EA5E17763}"/>
    <cellStyle name="Percent 4 2 5 5" xfId="27057" xr:uid="{B083BCDC-372E-41DE-8066-186306CECDE0}"/>
    <cellStyle name="Percent 4 2 5 6" xfId="27058" xr:uid="{FE03F0A5-7F68-496B-B1FD-61A52772A49B}"/>
    <cellStyle name="Percent 4 2 5 7" xfId="27059" xr:uid="{8BF4DE74-C452-4C37-B1B8-8DA00C1191DE}"/>
    <cellStyle name="Percent 4 2 5 8" xfId="27060" xr:uid="{17674B22-FC69-46B1-8189-41237517E9B1}"/>
    <cellStyle name="Percent 4 2 5 9" xfId="27061" xr:uid="{82ABFE59-FF7F-44A9-89D6-FB2F590CE344}"/>
    <cellStyle name="Percent 4 2 6" xfId="8047" xr:uid="{00000000-0005-0000-0000-00004E200000}"/>
    <cellStyle name="Percent 4 2 6 10" xfId="27062" xr:uid="{D9E2FFDB-B4B5-4BE5-8055-19889C748F33}"/>
    <cellStyle name="Percent 4 2 6 2" xfId="14400" xr:uid="{00000000-0005-0000-0000-0000A0110000}"/>
    <cellStyle name="Percent 4 2 6 2 2" xfId="27063" xr:uid="{C1EEA599-6DE0-4685-B5AB-FE0186A2D248}"/>
    <cellStyle name="Percent 4 2 6 2 3" xfId="27064" xr:uid="{B472E1FE-5720-4577-A669-96DDE02F5458}"/>
    <cellStyle name="Percent 4 2 6 2 4" xfId="27065" xr:uid="{B9795EF1-7673-4DA5-86A2-2FD98D6E5C8C}"/>
    <cellStyle name="Percent 4 2 6 2 5" xfId="27066" xr:uid="{ACB47130-83F5-4673-A9D2-598FCCDD64AE}"/>
    <cellStyle name="Percent 4 2 6 3" xfId="27067" xr:uid="{E9437F2F-699C-4ED1-A3B3-51FCAEF51FD8}"/>
    <cellStyle name="Percent 4 2 6 3 2" xfId="27068" xr:uid="{DCE76D9E-28C3-4973-BF3D-C904ACC168F6}"/>
    <cellStyle name="Percent 4 2 6 3 3" xfId="27069" xr:uid="{F5C1187A-AE25-47AF-A8BB-626101A0BD48}"/>
    <cellStyle name="Percent 4 2 6 3 4" xfId="27070" xr:uid="{72934C7C-F6B4-43CB-9256-6D0B1DF8E0BA}"/>
    <cellStyle name="Percent 4 2 6 3 5" xfId="27071" xr:uid="{780088D9-B59D-4DFB-A5E2-35F3658C8E9C}"/>
    <cellStyle name="Percent 4 2 6 4" xfId="27072" xr:uid="{8FF87F4F-3B14-4266-B65F-FF481ACE88BF}"/>
    <cellStyle name="Percent 4 2 6 5" xfId="27073" xr:uid="{E3475F0B-EB4A-46F2-8671-C7A8CBA85997}"/>
    <cellStyle name="Percent 4 2 6 6" xfId="27074" xr:uid="{3AE995F3-5438-49DD-B96A-16E1D7F46437}"/>
    <cellStyle name="Percent 4 2 6 7" xfId="27075" xr:uid="{7ABA5FFD-4B94-4A7D-AC48-4DC4A26B5579}"/>
    <cellStyle name="Percent 4 2 6 8" xfId="27076" xr:uid="{735FC8EA-7F8F-4E63-8724-4DE37F27FCCE}"/>
    <cellStyle name="Percent 4 2 6 9" xfId="27077" xr:uid="{06EAD092-5A98-48C3-A3D8-90B0829C75B7}"/>
    <cellStyle name="Percent 4 2 7" xfId="8048" xr:uid="{00000000-0005-0000-0000-00004F200000}"/>
    <cellStyle name="Percent 4 2 7 2" xfId="14401" xr:uid="{00000000-0005-0000-0000-0000A2110000}"/>
    <cellStyle name="Percent 4 2 7 3" xfId="27078" xr:uid="{BC6DB5EB-03DB-4FD9-9278-0B5788659D69}"/>
    <cellStyle name="Percent 4 2 7 4" xfId="27079" xr:uid="{3DB4A9B5-939C-4735-8FE4-03730DF7DA22}"/>
    <cellStyle name="Percent 4 2 7 5" xfId="27080" xr:uid="{67A166D1-B589-4CA6-9C25-494797AC93B9}"/>
    <cellStyle name="Percent 4 2 7 6" xfId="27081" xr:uid="{FB4FFD95-9046-4CA5-819B-DA267E83B02A}"/>
    <cellStyle name="Percent 4 2 7 7" xfId="27082" xr:uid="{54B82AD4-01A7-48ED-A548-208E3A42E504}"/>
    <cellStyle name="Percent 4 2 7 8" xfId="27083" xr:uid="{6E0A2916-E771-4CD8-BB4A-83D28844C738}"/>
    <cellStyle name="Percent 4 2 7 9" xfId="27084" xr:uid="{62AC1916-172E-4ABC-BCC1-9D3F0954E05F}"/>
    <cellStyle name="Percent 4 2 8" xfId="8049" xr:uid="{00000000-0005-0000-0000-000050200000}"/>
    <cellStyle name="Percent 4 2 8 2" xfId="14402" xr:uid="{00000000-0005-0000-0000-0000A4110000}"/>
    <cellStyle name="Percent 4 2 8 3" xfId="27085" xr:uid="{C92455FE-8FCF-4476-AD7B-14F5E7571902}"/>
    <cellStyle name="Percent 4 2 8 4" xfId="27086" xr:uid="{AF2D116F-1979-4BA2-83E6-B5607FAA5207}"/>
    <cellStyle name="Percent 4 2 8 5" xfId="27087" xr:uid="{B4CB8F07-E73C-43C6-BF63-8102D05E417C}"/>
    <cellStyle name="Percent 4 2 8 6" xfId="27088" xr:uid="{51CD2176-7297-48D3-9CE8-F31FA065D360}"/>
    <cellStyle name="Percent 4 2 8 7" xfId="27089" xr:uid="{A6B738AA-6656-4DB6-9617-5955708548D7}"/>
    <cellStyle name="Percent 4 2 8 8" xfId="27090" xr:uid="{1EA62383-A642-490A-863B-0A2365681BB5}"/>
    <cellStyle name="Percent 4 2 8 9" xfId="27091" xr:uid="{21FCB5C7-D7DB-4CCB-9203-57B3F03018D4}"/>
    <cellStyle name="Percent 4 2 9" xfId="8042" xr:uid="{00000000-0005-0000-0000-000051200000}"/>
    <cellStyle name="Percent 4 2 9 2" xfId="14395" xr:uid="{00000000-0005-0000-0000-0000A5110000}"/>
    <cellStyle name="Percent 4 2 9 3" xfId="27092" xr:uid="{E991737F-EEE6-4F5F-9158-362560B95769}"/>
    <cellStyle name="Percent 4 2 9 4" xfId="27093" xr:uid="{3340527E-B08A-4A8F-BEFA-9808DB08B60A}"/>
    <cellStyle name="Percent 4 2 9 5" xfId="27094" xr:uid="{2E60B450-F7EF-4DC0-AA87-A2B5B468B9B5}"/>
    <cellStyle name="Percent 4 20" xfId="5690" xr:uid="{00000000-0005-0000-0000-000052200000}"/>
    <cellStyle name="Percent 4 20 10" xfId="27095" xr:uid="{6E1F5800-8A3F-4034-8B0A-9F128487525E}"/>
    <cellStyle name="Percent 4 20 2" xfId="27096" xr:uid="{BE3EC53E-99C3-4C39-80D7-EA78F925C598}"/>
    <cellStyle name="Percent 4 20 3" xfId="27097" xr:uid="{AFED88B1-FBF1-4895-99A4-1491F30A3194}"/>
    <cellStyle name="Percent 4 20 4" xfId="27098" xr:uid="{535013DA-F0B4-42B7-A071-BED1FF4DB721}"/>
    <cellStyle name="Percent 4 20 5" xfId="27099" xr:uid="{524063E9-3649-468B-9993-330C87B12D22}"/>
    <cellStyle name="Percent 4 20 6" xfId="27100" xr:uid="{E2903DB8-AE4F-4549-BC3F-DCF02F884CF5}"/>
    <cellStyle name="Percent 4 20 7" xfId="27101" xr:uid="{2E75DA76-E070-4FB7-AF4E-28E478E57206}"/>
    <cellStyle name="Percent 4 20 8" xfId="27102" xr:uid="{43C629DD-48D2-46CA-9FE4-FB13A847228E}"/>
    <cellStyle name="Percent 4 20 9" xfId="27103" xr:uid="{2E9C10AD-166C-442F-B7D3-3B4D91F04B6E}"/>
    <cellStyle name="Percent 4 21" xfId="10441" xr:uid="{00000000-0005-0000-0000-0000B4210000}"/>
    <cellStyle name="Percent 4 21 10" xfId="27104" xr:uid="{061E6726-F78D-4403-AC47-4DB94C081D3B}"/>
    <cellStyle name="Percent 4 21 2" xfId="14403" xr:uid="{00000000-0005-0000-0000-0000A7110000}"/>
    <cellStyle name="Percent 4 21 3" xfId="27105" xr:uid="{37CB24A3-B0F5-4984-963D-607C6DE8FC53}"/>
    <cellStyle name="Percent 4 21 4" xfId="27106" xr:uid="{D316B0ED-262C-45CA-807B-E39D0D046F14}"/>
    <cellStyle name="Percent 4 21 5" xfId="27107" xr:uid="{007A06B0-6701-486A-B279-59E9166A5833}"/>
    <cellStyle name="Percent 4 21 6" xfId="27108" xr:uid="{00F95E20-2FF7-4761-BCDB-710067BF0AA9}"/>
    <cellStyle name="Percent 4 21 7" xfId="27109" xr:uid="{0A851E77-1586-48B6-BD69-7B9B798DDFF1}"/>
    <cellStyle name="Percent 4 21 8" xfId="27110" xr:uid="{91BF9EED-7AFF-4245-896E-A9B06B9CBA27}"/>
    <cellStyle name="Percent 4 21 9" xfId="27111" xr:uid="{77C5698B-F2C8-43A2-9F97-7A00A58329EC}"/>
    <cellStyle name="Percent 4 22" xfId="14404" xr:uid="{00000000-0005-0000-0000-0000A8110000}"/>
    <cellStyle name="Percent 4 22 10" xfId="27112" xr:uid="{BFB81C33-E156-494E-BF6C-7ADFE39E5CE6}"/>
    <cellStyle name="Percent 4 22 2" xfId="27113" xr:uid="{C4B4FF91-FC3A-4531-ACD2-CAA67CDA6268}"/>
    <cellStyle name="Percent 4 22 3" xfId="27114" xr:uid="{E6CCCAE0-CFC6-49E4-99AA-9B0EC5FEF97A}"/>
    <cellStyle name="Percent 4 22 4" xfId="27115" xr:uid="{AB254ECE-4FBB-4ECE-88D1-8C58414FC5FA}"/>
    <cellStyle name="Percent 4 22 5" xfId="27116" xr:uid="{93C21143-74F1-4FE8-B70F-287CA7B3B9F9}"/>
    <cellStyle name="Percent 4 22 6" xfId="27117" xr:uid="{DB7E98A8-7F05-4842-9CFE-634A532417BF}"/>
    <cellStyle name="Percent 4 22 7" xfId="27118" xr:uid="{EFDFD84F-DE0A-41B5-A3D9-F7595555C6A6}"/>
    <cellStyle name="Percent 4 22 8" xfId="27119" xr:uid="{EDA707A2-05B3-4EAA-86D7-2069284A3A25}"/>
    <cellStyle name="Percent 4 22 9" xfId="27120" xr:uid="{B106B97A-9FA5-4E97-9C99-C2B00199354A}"/>
    <cellStyle name="Percent 4 23" xfId="14405" xr:uid="{00000000-0005-0000-0000-0000A9110000}"/>
    <cellStyle name="Percent 4 23 10" xfId="27121" xr:uid="{F085D193-9F73-43E0-9631-496F38EB8153}"/>
    <cellStyle name="Percent 4 23 2" xfId="27122" xr:uid="{1998CD4C-60C2-4FFD-A5EE-9E16B0834FE8}"/>
    <cellStyle name="Percent 4 23 3" xfId="27123" xr:uid="{C637C2C8-A856-4012-9DA7-D6653E28E1A1}"/>
    <cellStyle name="Percent 4 23 4" xfId="27124" xr:uid="{F3F334E8-240A-40ED-A264-2F15D24C78D1}"/>
    <cellStyle name="Percent 4 23 5" xfId="27125" xr:uid="{4C62B732-49FF-44E7-869D-C492777118A1}"/>
    <cellStyle name="Percent 4 23 6" xfId="27126" xr:uid="{A279870C-ABEF-48C0-8A62-EED505472417}"/>
    <cellStyle name="Percent 4 23 7" xfId="27127" xr:uid="{2013165F-2970-4655-8CB1-AA58AA75D84A}"/>
    <cellStyle name="Percent 4 23 8" xfId="27128" xr:uid="{1BEC2766-C1ED-45A2-BA5C-78743A9BD0CC}"/>
    <cellStyle name="Percent 4 23 9" xfId="27129" xr:uid="{B1EAC7BA-BFFE-4D25-818E-4E905A2202DF}"/>
    <cellStyle name="Percent 4 24" xfId="14406" xr:uid="{00000000-0005-0000-0000-0000AA110000}"/>
    <cellStyle name="Percent 4 24 10" xfId="27130" xr:uid="{00C39D60-5352-4B1B-8306-9834FD915672}"/>
    <cellStyle name="Percent 4 24 2" xfId="27131" xr:uid="{C4364E1B-0840-47A5-9BCB-11C6ABD35AB2}"/>
    <cellStyle name="Percent 4 24 3" xfId="27132" xr:uid="{5D84CF8A-7CF7-4AC8-BCF5-6DADDA2C6BDB}"/>
    <cellStyle name="Percent 4 24 4" xfId="27133" xr:uid="{A916DEBC-EDB1-4FE5-B7E6-57DF2640A1EC}"/>
    <cellStyle name="Percent 4 24 5" xfId="27134" xr:uid="{E2570346-20A2-4EEE-B356-846A43C12D5A}"/>
    <cellStyle name="Percent 4 24 6" xfId="27135" xr:uid="{EE4C5A68-0C75-462E-A17B-80026F928556}"/>
    <cellStyle name="Percent 4 24 7" xfId="27136" xr:uid="{851A1DC4-EAE0-46A4-8367-256E3DEE8E90}"/>
    <cellStyle name="Percent 4 24 8" xfId="27137" xr:uid="{AB1F73B1-5FCE-4F43-B710-94BCC53EFB7B}"/>
    <cellStyle name="Percent 4 24 9" xfId="27138" xr:uid="{5E26D45A-A888-4D28-A5E5-B5E2DE52E723}"/>
    <cellStyle name="Percent 4 25" xfId="14407" xr:uid="{00000000-0005-0000-0000-0000AB110000}"/>
    <cellStyle name="Percent 4 25 10" xfId="27139" xr:uid="{52C28A81-E0AF-4F1E-B14D-577D0303D40A}"/>
    <cellStyle name="Percent 4 25 2" xfId="27140" xr:uid="{EF3FD6C3-31EC-484A-9464-A398810C93C6}"/>
    <cellStyle name="Percent 4 25 3" xfId="27141" xr:uid="{0DA5381F-E565-40E9-953A-11ABF2191304}"/>
    <cellStyle name="Percent 4 25 4" xfId="27142" xr:uid="{73611DE3-70DB-4D47-A725-556F46E9495B}"/>
    <cellStyle name="Percent 4 25 5" xfId="27143" xr:uid="{455D1EAA-0836-4F15-BB9F-73D9BF794C40}"/>
    <cellStyle name="Percent 4 25 6" xfId="27144" xr:uid="{EB846604-3487-43FC-884A-302B0AFFBEC7}"/>
    <cellStyle name="Percent 4 25 7" xfId="27145" xr:uid="{412E10BB-9865-4FA7-A490-F6D2EFFEF41F}"/>
    <cellStyle name="Percent 4 25 8" xfId="27146" xr:uid="{C6DAB50C-8140-4274-8051-D3E73F51D410}"/>
    <cellStyle name="Percent 4 25 9" xfId="27147" xr:uid="{EBDABA6D-9950-4F6B-AB3E-377A600F4F91}"/>
    <cellStyle name="Percent 4 26" xfId="14408" xr:uid="{00000000-0005-0000-0000-0000AC110000}"/>
    <cellStyle name="Percent 4 26 10" xfId="27148" xr:uid="{22FA9825-8844-4547-AE8B-738B7E31E8F9}"/>
    <cellStyle name="Percent 4 26 2" xfId="27149" xr:uid="{841D4B22-F4BE-4312-9ADD-65E251E23E9E}"/>
    <cellStyle name="Percent 4 26 3" xfId="27150" xr:uid="{23B99755-A202-4F56-9B9C-45932961B238}"/>
    <cellStyle name="Percent 4 26 4" xfId="27151" xr:uid="{4675021B-0E8F-41E2-8D8D-15AC74F1A68F}"/>
    <cellStyle name="Percent 4 26 5" xfId="27152" xr:uid="{587E3762-8238-459C-8108-3C8544CCD4C6}"/>
    <cellStyle name="Percent 4 26 6" xfId="27153" xr:uid="{403C4100-D654-43D1-9CC2-6EC7A2C06D17}"/>
    <cellStyle name="Percent 4 26 7" xfId="27154" xr:uid="{487BB3B2-98C2-4D6D-9349-5EDBBC7D09C0}"/>
    <cellStyle name="Percent 4 26 8" xfId="27155" xr:uid="{F1701DFB-036A-4A42-B86F-EC5F8B4283BB}"/>
    <cellStyle name="Percent 4 26 9" xfId="27156" xr:uid="{CC91AACC-3C2D-4244-AB8E-78823FAD6E23}"/>
    <cellStyle name="Percent 4 27" xfId="14409" xr:uid="{00000000-0005-0000-0000-0000AD110000}"/>
    <cellStyle name="Percent 4 27 10" xfId="27157" xr:uid="{28347E6E-D562-4C27-A483-7AAF47664FCA}"/>
    <cellStyle name="Percent 4 27 2" xfId="27158" xr:uid="{9E6C905D-84B7-47A0-AE24-8EAF83993BE2}"/>
    <cellStyle name="Percent 4 27 3" xfId="27159" xr:uid="{89982E8A-2026-437D-BCF7-FE1C6FFD8F28}"/>
    <cellStyle name="Percent 4 27 4" xfId="27160" xr:uid="{6EE4EB4E-D60F-4E56-98D3-4219DD9FA04B}"/>
    <cellStyle name="Percent 4 27 5" xfId="27161" xr:uid="{9E70E69A-970F-410F-BF1B-D0845E01C916}"/>
    <cellStyle name="Percent 4 27 6" xfId="27162" xr:uid="{624FD6C5-F706-41DA-90CF-C66520BE9387}"/>
    <cellStyle name="Percent 4 27 7" xfId="27163" xr:uid="{CAA93CF5-3D8B-4303-A2B8-27E6DB32DF16}"/>
    <cellStyle name="Percent 4 27 8" xfId="27164" xr:uid="{BCBF8305-9FEA-4266-8E68-B329CD8EFEFF}"/>
    <cellStyle name="Percent 4 27 9" xfId="27165" xr:uid="{CF70007B-F30E-4D4B-95C1-796D3922FF97}"/>
    <cellStyle name="Percent 4 28" xfId="14410" xr:uid="{00000000-0005-0000-0000-0000AE110000}"/>
    <cellStyle name="Percent 4 28 10" xfId="27166" xr:uid="{597F8509-E334-4B53-B834-ED6B1F6E5D95}"/>
    <cellStyle name="Percent 4 28 2" xfId="27167" xr:uid="{3AD5CC7A-70F8-495F-B450-8BF4D00A2C75}"/>
    <cellStyle name="Percent 4 28 3" xfId="27168" xr:uid="{8B89DCD0-49AE-43E0-8A7D-C1B7AA325480}"/>
    <cellStyle name="Percent 4 28 4" xfId="27169" xr:uid="{12731A81-995E-4EDB-8A51-AC41449A6DF3}"/>
    <cellStyle name="Percent 4 28 5" xfId="27170" xr:uid="{BC12BE4E-9B6E-4823-A304-EF725AE0282A}"/>
    <cellStyle name="Percent 4 28 6" xfId="27171" xr:uid="{B31BF5A2-7A2F-4CEF-84EA-3A44DB6A271F}"/>
    <cellStyle name="Percent 4 28 7" xfId="27172" xr:uid="{2E86D695-17EE-4AA1-8205-1224A36711A3}"/>
    <cellStyle name="Percent 4 28 8" xfId="27173" xr:uid="{66511DCE-8B07-4937-9EB1-295E488CA50D}"/>
    <cellStyle name="Percent 4 28 9" xfId="27174" xr:uid="{3469A5A8-8F81-4F15-AE7D-700768B3FA98}"/>
    <cellStyle name="Percent 4 29" xfId="14411" xr:uid="{00000000-0005-0000-0000-0000AF110000}"/>
    <cellStyle name="Percent 4 29 10" xfId="27175" xr:uid="{05C469B5-FCC7-44A3-B201-7A8C5279B010}"/>
    <cellStyle name="Percent 4 29 2" xfId="14412" xr:uid="{00000000-0005-0000-0000-0000B0110000}"/>
    <cellStyle name="Percent 4 29 2 2" xfId="27176" xr:uid="{BF1A51A8-F355-474B-95FE-7AEB5204F7F7}"/>
    <cellStyle name="Percent 4 29 2 3" xfId="27177" xr:uid="{789441FA-D1B5-4C60-A16B-59260F1AAF83}"/>
    <cellStyle name="Percent 4 29 2 4" xfId="27178" xr:uid="{21E2BD17-A95E-47E8-BCE6-8CF86C9D40F9}"/>
    <cellStyle name="Percent 4 29 2 5" xfId="27179" xr:uid="{30DA1849-D3FA-45A4-B45C-A7030558A415}"/>
    <cellStyle name="Percent 4 29 3" xfId="27180" xr:uid="{00FDAE73-F5C8-458E-9D1F-9A8095B84194}"/>
    <cellStyle name="Percent 4 29 3 2" xfId="27181" xr:uid="{04621D74-CBFC-499D-8D0C-B1A2348A93E3}"/>
    <cellStyle name="Percent 4 29 3 2 2" xfId="27182" xr:uid="{AD1AA3A7-5640-4102-B6A7-7FF6A98CCBC5}"/>
    <cellStyle name="Percent 4 29 3 2 2 2" xfId="27183" xr:uid="{66C5F274-E30F-40F2-91B2-1BE21CAA695D}"/>
    <cellStyle name="Percent 4 29 3 2 3" xfId="27184" xr:uid="{003CAE16-F961-4343-8750-995C321BB27F}"/>
    <cellStyle name="Percent 4 29 3 3" xfId="27185" xr:uid="{611D38E1-AC4B-4086-968D-7E4532424CB9}"/>
    <cellStyle name="Percent 4 29 3 3 2" xfId="27186" xr:uid="{0694BFDB-B7E9-44B8-9D82-E4A78B590125}"/>
    <cellStyle name="Percent 4 29 3 3 2 2" xfId="27187" xr:uid="{20191827-7337-4F95-9407-857C34CB7542}"/>
    <cellStyle name="Percent 4 29 3 3 3" xfId="27188" xr:uid="{E7E96132-AD9A-4AAD-BBC0-36EC60A5702F}"/>
    <cellStyle name="Percent 4 29 3 4" xfId="27189" xr:uid="{63F81AD2-D176-4E78-BFD9-81AECE75B309}"/>
    <cellStyle name="Percent 4 29 3 4 2" xfId="27190" xr:uid="{F38FC516-61EA-4C95-8C25-5612EAADD8AE}"/>
    <cellStyle name="Percent 4 29 3 5" xfId="27191" xr:uid="{215E789B-47B9-45A3-8A7A-D76431AD9ECF}"/>
    <cellStyle name="Percent 4 29 3 6" xfId="27192" xr:uid="{991DE713-BA13-4187-806C-150844A1CB8C}"/>
    <cellStyle name="Percent 4 29 3 7" xfId="27193" xr:uid="{84EC85DC-D050-4CF6-A337-30496AA61EEF}"/>
    <cellStyle name="Percent 4 29 3 8" xfId="27194" xr:uid="{A6A96A31-829E-4E95-95B5-2C8355FB5F06}"/>
    <cellStyle name="Percent 4 29 4" xfId="27195" xr:uid="{67151602-2B72-49E3-950B-A4596738B402}"/>
    <cellStyle name="Percent 4 29 4 2" xfId="27196" xr:uid="{C6176231-AD1D-402D-8E89-0C71D1C24674}"/>
    <cellStyle name="Percent 4 29 4 2 2" xfId="27197" xr:uid="{51EB1C73-AB42-46B5-A42D-9B5EE6EC1928}"/>
    <cellStyle name="Percent 4 29 4 3" xfId="27198" xr:uid="{DACEF241-EB98-49F8-90D3-B94DEB10684D}"/>
    <cellStyle name="Percent 4 29 4 4" xfId="27199" xr:uid="{8AABFE40-F591-44BA-92E9-6125C597A080}"/>
    <cellStyle name="Percent 4 29 5" xfId="27200" xr:uid="{6F57A04D-A216-43C0-A82F-5B56552A46FC}"/>
    <cellStyle name="Percent 4 29 5 2" xfId="27201" xr:uid="{68827C3C-D9EF-408D-93FF-8486A11E861D}"/>
    <cellStyle name="Percent 4 29 5 2 2" xfId="27202" xr:uid="{6D514F5B-13FA-48E4-98C3-9EDAF80B0F20}"/>
    <cellStyle name="Percent 4 29 5 3" xfId="27203" xr:uid="{7C8F7079-E7F4-4924-B0B7-A1B8F221FC5A}"/>
    <cellStyle name="Percent 4 29 5 4" xfId="27204" xr:uid="{73B1563B-0920-4358-BD2E-1E03540655B7}"/>
    <cellStyle name="Percent 4 29 6" xfId="27205" xr:uid="{4C3E3102-48E7-4347-992D-A6889C5E9A3E}"/>
    <cellStyle name="Percent 4 29 6 2" xfId="27206" xr:uid="{6EB698BA-ED56-469A-AE1E-F121A4AF87D1}"/>
    <cellStyle name="Percent 4 29 6 3" xfId="27207" xr:uid="{E9C5F10A-EC36-4634-858D-F972A86730E9}"/>
    <cellStyle name="Percent 4 29 7" xfId="27208" xr:uid="{8CBC8E7C-FB94-4D0D-A055-D69DA183E87B}"/>
    <cellStyle name="Percent 4 29 8" xfId="27209" xr:uid="{BEB5649D-C3B7-42D1-B153-9584738232F3}"/>
    <cellStyle name="Percent 4 29 9" xfId="27210" xr:uid="{73AEC020-9029-49F3-AEA4-9477B4B55040}"/>
    <cellStyle name="Percent 4 3" xfId="5102" xr:uid="{00000000-0005-0000-0000-000053200000}"/>
    <cellStyle name="Percent 4 3 10" xfId="5694" xr:uid="{00000000-0005-0000-0000-000054200000}"/>
    <cellStyle name="Percent 4 3 11" xfId="27211" xr:uid="{37EB949F-B0AE-478D-ACD6-AE5254F83D7D}"/>
    <cellStyle name="Percent 4 3 12" xfId="27212" xr:uid="{8400D554-C22F-4101-B2B7-EC7093310C7C}"/>
    <cellStyle name="Percent 4 3 13" xfId="27213" xr:uid="{2D8E361F-0B74-4867-B1A3-E23E8545BED6}"/>
    <cellStyle name="Percent 4 3 14" xfId="27214" xr:uid="{3C4CE26C-80F4-4700-A3E9-DE5885C77B81}"/>
    <cellStyle name="Percent 4 3 15" xfId="27215" xr:uid="{05DB38F5-583B-417E-9252-F6A934430794}"/>
    <cellStyle name="Percent 4 3 16" xfId="27216" xr:uid="{302FB586-E566-47D0-8BA7-AA5F4F6B50CA}"/>
    <cellStyle name="Percent 4 3 17" xfId="27217" xr:uid="{9DBA8D63-F759-4E5A-861B-FEFCCAA765FB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2 3" xfId="27218" xr:uid="{377DCAD9-879E-4C22-9786-4097A9D57602}"/>
    <cellStyle name="Percent 4 3 2 4" xfId="27219" xr:uid="{69DE476B-3D8D-4733-9B1B-69B3E4241943}"/>
    <cellStyle name="Percent 4 3 2 5" xfId="27220" xr:uid="{93971417-30AA-4246-8FFE-90954B4A64A4}"/>
    <cellStyle name="Percent 4 3 2 6" xfId="27221" xr:uid="{98724EBE-DD65-453A-BDBA-04998A0D54AE}"/>
    <cellStyle name="Percent 4 3 2 7" xfId="27222" xr:uid="{92994C7C-D3F9-4FC8-92BB-49685A941A50}"/>
    <cellStyle name="Percent 4 3 2 8" xfId="27223" xr:uid="{E05FC509-2E6C-4EDC-BBFF-925EA501035D}"/>
    <cellStyle name="Percent 4 3 2 9" xfId="27224" xr:uid="{A6464B43-946F-4950-A5A0-CA4404CB6E04}"/>
    <cellStyle name="Percent 4 3 3" xfId="8052" xr:uid="{00000000-0005-0000-0000-000057200000}"/>
    <cellStyle name="Percent 4 3 3 2" xfId="14415" xr:uid="{00000000-0005-0000-0000-0000B5110000}"/>
    <cellStyle name="Percent 4 3 3 3" xfId="27225" xr:uid="{954FED6E-FA80-4D01-AC56-01BBB6055574}"/>
    <cellStyle name="Percent 4 3 3 4" xfId="27226" xr:uid="{1328D9A9-ADB3-4C8E-890D-3CD4DB61BA9A}"/>
    <cellStyle name="Percent 4 3 3 5" xfId="27227" xr:uid="{C460644C-FFB5-44C2-B4CD-3CFFF280037B}"/>
    <cellStyle name="Percent 4 3 3 6" xfId="27228" xr:uid="{B18DED26-939D-47AD-9470-2ACA227F8012}"/>
    <cellStyle name="Percent 4 3 3 7" xfId="27229" xr:uid="{2059370E-DB05-4905-B25A-F11F467F9C59}"/>
    <cellStyle name="Percent 4 3 3 8" xfId="27230" xr:uid="{2A8D07D2-ED71-4FF7-915A-D5E326BBA82D}"/>
    <cellStyle name="Percent 4 3 3 9" xfId="27231" xr:uid="{8778C4C5-F76B-422D-823C-0587257AE7CC}"/>
    <cellStyle name="Percent 4 3 4" xfId="8053" xr:uid="{00000000-0005-0000-0000-000058200000}"/>
    <cellStyle name="Percent 4 3 4 2" xfId="14416" xr:uid="{00000000-0005-0000-0000-0000B7110000}"/>
    <cellStyle name="Percent 4 3 4 3" xfId="27232" xr:uid="{335E3363-2C2D-40CF-96E1-44FD8563E70D}"/>
    <cellStyle name="Percent 4 3 4 4" xfId="27233" xr:uid="{A09662FC-93EB-461E-AA11-F4DA813FC583}"/>
    <cellStyle name="Percent 4 3 4 5" xfId="27234" xr:uid="{D1A3B4CB-FD37-43F9-9AA5-6DF77EB99A18}"/>
    <cellStyle name="Percent 4 3 4 6" xfId="27235" xr:uid="{2B56403F-8543-45A6-BA79-700E19B8E8A0}"/>
    <cellStyle name="Percent 4 3 4 7" xfId="27236" xr:uid="{885500DC-2CC6-4585-B683-9F547C8C71AD}"/>
    <cellStyle name="Percent 4 3 4 8" xfId="27237" xr:uid="{EF3A1A73-D98A-484C-A795-27586233BCEA}"/>
    <cellStyle name="Percent 4 3 4 9" xfId="27238" xr:uid="{F28C6621-7CEC-4298-B1ED-ACE6363B9473}"/>
    <cellStyle name="Percent 4 3 5" xfId="8054" xr:uid="{00000000-0005-0000-0000-000059200000}"/>
    <cellStyle name="Percent 4 3 5 2" xfId="14417" xr:uid="{00000000-0005-0000-0000-0000B9110000}"/>
    <cellStyle name="Percent 4 3 5 3" xfId="27239" xr:uid="{211FEC99-E0A0-4D63-92F2-53EE29AB5631}"/>
    <cellStyle name="Percent 4 3 5 4" xfId="27240" xr:uid="{AED5BC83-FAFD-4147-9A56-03AE380E0726}"/>
    <cellStyle name="Percent 4 3 5 5" xfId="27241" xr:uid="{5701F7A4-E6ED-486B-A3C9-B59625CCC851}"/>
    <cellStyle name="Percent 4 3 5 6" xfId="27242" xr:uid="{CCF359E2-B8A5-4EAA-B27E-B67E2920CB13}"/>
    <cellStyle name="Percent 4 3 5 7" xfId="27243" xr:uid="{CE726153-AE98-4138-87DC-EEF9F6644205}"/>
    <cellStyle name="Percent 4 3 5 8" xfId="27244" xr:uid="{02FC05E6-4F95-49B3-8B30-B8099C1AB776}"/>
    <cellStyle name="Percent 4 3 5 9" xfId="27245" xr:uid="{44DCA548-C885-4407-A5A2-3A71FA8D60A5}"/>
    <cellStyle name="Percent 4 3 6" xfId="8055" xr:uid="{00000000-0005-0000-0000-00005A200000}"/>
    <cellStyle name="Percent 4 3 6 2" xfId="14418" xr:uid="{00000000-0005-0000-0000-0000BB110000}"/>
    <cellStyle name="Percent 4 3 6 3" xfId="27246" xr:uid="{EC43B6B2-8366-4823-889E-F5FB3DB0D9D9}"/>
    <cellStyle name="Percent 4 3 6 4" xfId="27247" xr:uid="{85008096-6CE8-4CE1-80A9-45BD2DC9BEA1}"/>
    <cellStyle name="Percent 4 3 6 5" xfId="27248" xr:uid="{3FB06A1D-5027-4FD9-BB41-797A3EA3FE9B}"/>
    <cellStyle name="Percent 4 3 6 6" xfId="27249" xr:uid="{F8503399-1D58-42DB-BAF6-26E77B6AD2CA}"/>
    <cellStyle name="Percent 4 3 6 7" xfId="27250" xr:uid="{B1267DF7-DB82-4F75-A732-D022F804311D}"/>
    <cellStyle name="Percent 4 3 6 8" xfId="27251" xr:uid="{7CCBB3EB-BF5B-476C-845C-822FAA006D1A}"/>
    <cellStyle name="Percent 4 3 6 9" xfId="27252" xr:uid="{4504BB35-372C-494E-935C-FDF02B05B8AD}"/>
    <cellStyle name="Percent 4 3 7" xfId="8056" xr:uid="{00000000-0005-0000-0000-00005B200000}"/>
    <cellStyle name="Percent 4 3 7 2" xfId="14419" xr:uid="{00000000-0005-0000-0000-0000BD110000}"/>
    <cellStyle name="Percent 4 3 7 3" xfId="27253" xr:uid="{7401CD5B-C662-40EC-8EB3-B3CFC4F273E0}"/>
    <cellStyle name="Percent 4 3 7 4" xfId="27254" xr:uid="{94B62E97-9A98-4B64-81A7-E29B6FD9A358}"/>
    <cellStyle name="Percent 4 3 7 5" xfId="27255" xr:uid="{7C5874D6-753E-4EF4-9E5B-9F34FBADFBCE}"/>
    <cellStyle name="Percent 4 3 7 6" xfId="27256" xr:uid="{D621656D-B69A-46C4-A56B-F2A78B3AE15C}"/>
    <cellStyle name="Percent 4 3 7 7" xfId="27257" xr:uid="{6BEE4CC4-3072-4238-B082-4A896DAE829B}"/>
    <cellStyle name="Percent 4 3 7 8" xfId="27258" xr:uid="{8ACA897E-3C76-4792-BA74-5F27C556CDA3}"/>
    <cellStyle name="Percent 4 3 7 9" xfId="27259" xr:uid="{2B97AFEB-B011-4BCF-A283-8F75B1D69F64}"/>
    <cellStyle name="Percent 4 3 8" xfId="8057" xr:uid="{00000000-0005-0000-0000-00005C200000}"/>
    <cellStyle name="Percent 4 3 8 2" xfId="14420" xr:uid="{00000000-0005-0000-0000-0000BF110000}"/>
    <cellStyle name="Percent 4 3 8 3" xfId="27260" xr:uid="{06DD3538-F339-4C54-96C2-BFCCACAFDF16}"/>
    <cellStyle name="Percent 4 3 8 4" xfId="27261" xr:uid="{4C3FE8D4-79A0-456E-8C04-331F8C225F2F}"/>
    <cellStyle name="Percent 4 3 8 5" xfId="27262" xr:uid="{EE4C3EC4-F981-4970-A8FC-FEB9D6FCBC88}"/>
    <cellStyle name="Percent 4 3 8 6" xfId="27263" xr:uid="{ECA3BA6F-7897-4FC3-AC09-A43C67BE5F9F}"/>
    <cellStyle name="Percent 4 3 8 7" xfId="27264" xr:uid="{4DFF7E1A-2440-439B-966E-A59BB42FE449}"/>
    <cellStyle name="Percent 4 3 8 8" xfId="27265" xr:uid="{96E123C6-435E-4595-9739-C6D0AFF6CB46}"/>
    <cellStyle name="Percent 4 3 8 9" xfId="27266" xr:uid="{BB383B1F-3477-41B9-BA71-4152DAF651E2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0 2" xfId="27267" xr:uid="{45DF8908-C66B-4CA5-9DA0-926B8DFD7C55}"/>
    <cellStyle name="Percent 4 30 3" xfId="27268" xr:uid="{3E11EB04-AC74-4159-8956-E52147E92C4E}"/>
    <cellStyle name="Percent 4 30 4" xfId="27269" xr:uid="{AC337801-80BC-4750-91B8-0EE4F6E3E744}"/>
    <cellStyle name="Percent 4 30 5" xfId="27270" xr:uid="{ABD501ED-AA4E-4D58-BEF1-B91AC077CF9E}"/>
    <cellStyle name="Percent 4 31" xfId="14383" xr:uid="{00000000-0005-0000-0000-0000C2110000}"/>
    <cellStyle name="Percent 4 31 2" xfId="27271" xr:uid="{BA5DA98E-1427-44EF-ABB6-2AC887261F30}"/>
    <cellStyle name="Percent 4 31 3" xfId="27272" xr:uid="{8A44D5CE-0917-4731-A877-4511E82F569B}"/>
    <cellStyle name="Percent 4 31 4" xfId="27273" xr:uid="{464075DC-09B4-45D5-9ED0-CBB3AA239E24}"/>
    <cellStyle name="Percent 4 31 5" xfId="27274" xr:uid="{AA169257-E516-4F7C-A77C-6FBC783040F6}"/>
    <cellStyle name="Percent 4 32" xfId="27275" xr:uid="{E2A31047-97E7-4BFB-8B88-3615C3DB070C}"/>
    <cellStyle name="Percent 4 33" xfId="27276" xr:uid="{E6B5FE6B-B954-4359-9A8D-9F7851BF527B}"/>
    <cellStyle name="Percent 4 34" xfId="27277" xr:uid="{E8B95E94-D4C7-43E3-827B-0E37B633E4A5}"/>
    <cellStyle name="Percent 4 35" xfId="27278" xr:uid="{C7A49B78-E798-4E38-9110-456A62E2A081}"/>
    <cellStyle name="Percent 4 36" xfId="27279" xr:uid="{8E00715E-F0BB-46FF-ABB9-EB75716CDA6D}"/>
    <cellStyle name="Percent 4 37" xfId="27280" xr:uid="{3A4814A4-1D76-4CC7-B4D9-A9D143F3F84E}"/>
    <cellStyle name="Percent 4 38" xfId="27281" xr:uid="{66DA4BEC-1094-4DBA-9435-2CA1064B355F}"/>
    <cellStyle name="Percent 4 39" xfId="27282" xr:uid="{D6F9E87C-8E3D-49B3-81C4-F75C16C13CEE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11 2" xfId="27283" xr:uid="{4C39C4BC-764A-4868-81DD-D38742A58C4B}"/>
    <cellStyle name="Percent 4 4 12" xfId="27284" xr:uid="{36E4AD5B-2F46-4465-A590-3E7D3C7B26AC}"/>
    <cellStyle name="Percent 4 4 13" xfId="27285" xr:uid="{A23CCB84-2D75-444F-88D4-9828B4F58ED3}"/>
    <cellStyle name="Percent 4 4 14" xfId="27286" xr:uid="{A36B596F-E324-4C14-A87F-3F7DC92A5C1E}"/>
    <cellStyle name="Percent 4 4 15" xfId="27287" xr:uid="{297597F9-B80A-444A-985D-7B88CB897F6B}"/>
    <cellStyle name="Percent 4 4 16" xfId="27288" xr:uid="{CE6D875C-7502-47F8-919B-0CC1F716F793}"/>
    <cellStyle name="Percent 4 4 17" xfId="27289" xr:uid="{3013F2B7-D207-45B0-A62A-75AE932EDA8D}"/>
    <cellStyle name="Percent 4 4 18" xfId="27290" xr:uid="{38BE6153-5A9F-4840-A7C0-BA8DAF938B8C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2 3" xfId="27291" xr:uid="{1242E608-A8E4-4A12-8559-867542F3B84D}"/>
    <cellStyle name="Percent 4 4 2 4" xfId="27292" xr:uid="{E80DF741-D3A4-4AA5-B1E7-2675566B24D9}"/>
    <cellStyle name="Percent 4 4 2 5" xfId="27293" xr:uid="{CC807FB2-ED8F-4C65-A032-9D0BE81FFE71}"/>
    <cellStyle name="Percent 4 4 2 6" xfId="27294" xr:uid="{7DF6CB71-92BD-4F03-B784-E4D255298B6F}"/>
    <cellStyle name="Percent 4 4 2 7" xfId="27295" xr:uid="{865862D2-EB84-4511-A343-E702580CBD8B}"/>
    <cellStyle name="Percent 4 4 2 8" xfId="27296" xr:uid="{F4364998-5DCA-4E0D-A680-0BAD7D8679FD}"/>
    <cellStyle name="Percent 4 4 2 9" xfId="27297" xr:uid="{3132A67C-00FF-4F77-825E-3567114F854D}"/>
    <cellStyle name="Percent 4 4 3" xfId="8060" xr:uid="{00000000-0005-0000-0000-000062200000}"/>
    <cellStyle name="Percent 4 4 3 2" xfId="14424" xr:uid="{00000000-0005-0000-0000-0000C7110000}"/>
    <cellStyle name="Percent 4 4 3 3" xfId="27298" xr:uid="{A5D26C15-708E-414C-9161-5202B92963F6}"/>
    <cellStyle name="Percent 4 4 3 4" xfId="27299" xr:uid="{C9BEC60A-B44B-48C3-BC3B-56CB75E91C0C}"/>
    <cellStyle name="Percent 4 4 3 5" xfId="27300" xr:uid="{760AD2EF-ECDF-4888-B74F-44DF25E057C6}"/>
    <cellStyle name="Percent 4 4 3 6" xfId="27301" xr:uid="{E7B38F1E-73EF-444C-B284-C7B385901784}"/>
    <cellStyle name="Percent 4 4 3 7" xfId="27302" xr:uid="{346A662B-1282-4F60-9978-B9A6085AED20}"/>
    <cellStyle name="Percent 4 4 3 8" xfId="27303" xr:uid="{45174204-DE67-4CA2-BFB9-DAD79992FE80}"/>
    <cellStyle name="Percent 4 4 3 9" xfId="27304" xr:uid="{711D5CF0-AFD7-4EB6-AC72-3141C57C0B1F}"/>
    <cellStyle name="Percent 4 4 4" xfId="8061" xr:uid="{00000000-0005-0000-0000-000063200000}"/>
    <cellStyle name="Percent 4 4 4 2" xfId="14425" xr:uid="{00000000-0005-0000-0000-0000C9110000}"/>
    <cellStyle name="Percent 4 4 4 3" xfId="27305" xr:uid="{80C089C3-44EE-402D-AD0B-E6DE87820217}"/>
    <cellStyle name="Percent 4 4 4 4" xfId="27306" xr:uid="{8A89C4A7-27DA-4933-BD23-9DDAF61F5D63}"/>
    <cellStyle name="Percent 4 4 4 5" xfId="27307" xr:uid="{75FEBF5F-C7C2-4F73-84F8-B05B8CA58513}"/>
    <cellStyle name="Percent 4 4 4 6" xfId="27308" xr:uid="{94AFA52F-7191-4AC0-9E8E-2D2D256442AF}"/>
    <cellStyle name="Percent 4 4 4 7" xfId="27309" xr:uid="{C26AF480-456C-45F9-A094-C487B6CBC267}"/>
    <cellStyle name="Percent 4 4 4 8" xfId="27310" xr:uid="{F9FAA5A7-7809-4F42-A0E8-4C171974FF4B}"/>
    <cellStyle name="Percent 4 4 4 9" xfId="27311" xr:uid="{455D9930-4DC7-45E0-9B08-75DEFBC0369A}"/>
    <cellStyle name="Percent 4 4 5" xfId="8062" xr:uid="{00000000-0005-0000-0000-000064200000}"/>
    <cellStyle name="Percent 4 4 5 2" xfId="14426" xr:uid="{00000000-0005-0000-0000-0000CB110000}"/>
    <cellStyle name="Percent 4 4 5 3" xfId="27312" xr:uid="{131B8CE9-31B4-4BE3-88B9-3AE86D7871AB}"/>
    <cellStyle name="Percent 4 4 5 4" xfId="27313" xr:uid="{0A6B525E-4BC7-4E2B-A8CA-6C498489B2F6}"/>
    <cellStyle name="Percent 4 4 5 5" xfId="27314" xr:uid="{7C456ECA-CB9B-439C-BD89-8F49F4FAABB0}"/>
    <cellStyle name="Percent 4 4 5 6" xfId="27315" xr:uid="{0FE3B57C-0D9A-47E1-AFA0-B3DDE5FCB7E1}"/>
    <cellStyle name="Percent 4 4 5 7" xfId="27316" xr:uid="{C74A28BD-4999-436C-B57D-0528F5FE57F3}"/>
    <cellStyle name="Percent 4 4 5 8" xfId="27317" xr:uid="{CBF55700-D0A0-4114-A48F-4BDF634A44C9}"/>
    <cellStyle name="Percent 4 4 5 9" xfId="27318" xr:uid="{E7D0BC11-13BB-4C3C-8F40-2EBEB79FAE82}"/>
    <cellStyle name="Percent 4 4 6" xfId="8063" xr:uid="{00000000-0005-0000-0000-000065200000}"/>
    <cellStyle name="Percent 4 4 6 2" xfId="14427" xr:uid="{00000000-0005-0000-0000-0000CD110000}"/>
    <cellStyle name="Percent 4 4 6 3" xfId="27319" xr:uid="{314C0C2F-7483-40FC-BC08-0E147CD35667}"/>
    <cellStyle name="Percent 4 4 6 4" xfId="27320" xr:uid="{BF8434E8-570B-4A33-91F9-0DBB66FECFB1}"/>
    <cellStyle name="Percent 4 4 6 5" xfId="27321" xr:uid="{5881A5A7-E482-4C5C-A455-5774D0688749}"/>
    <cellStyle name="Percent 4 4 6 6" xfId="27322" xr:uid="{7E69DD09-A9A3-48B4-A9B8-0EE78B141039}"/>
    <cellStyle name="Percent 4 4 6 7" xfId="27323" xr:uid="{7F65DD27-0EB3-465D-9141-1045EB65AE33}"/>
    <cellStyle name="Percent 4 4 6 8" xfId="27324" xr:uid="{36BA5E40-ED92-4063-9DAA-540CF6A105BF}"/>
    <cellStyle name="Percent 4 4 6 9" xfId="27325" xr:uid="{4F902AB6-351C-4DBE-86D7-3F710BB98F03}"/>
    <cellStyle name="Percent 4 4 7" xfId="8064" xr:uid="{00000000-0005-0000-0000-000066200000}"/>
    <cellStyle name="Percent 4 4 7 2" xfId="14428" xr:uid="{00000000-0005-0000-0000-0000CF110000}"/>
    <cellStyle name="Percent 4 4 7 3" xfId="27326" xr:uid="{21804F6B-8C76-4400-B269-C8BD536A75B4}"/>
    <cellStyle name="Percent 4 4 7 4" xfId="27327" xr:uid="{6471F46C-1D35-482E-A8EE-18C7E33425C0}"/>
    <cellStyle name="Percent 4 4 7 5" xfId="27328" xr:uid="{111B3FF6-09D3-467C-B29B-8A6F440A2745}"/>
    <cellStyle name="Percent 4 4 7 6" xfId="27329" xr:uid="{9FAC22D4-5591-452B-BD43-79666318FCFD}"/>
    <cellStyle name="Percent 4 4 7 7" xfId="27330" xr:uid="{403DA52A-0612-4EFB-AD43-53D0ABC9A47F}"/>
    <cellStyle name="Percent 4 4 7 8" xfId="27331" xr:uid="{FA696152-3170-4A56-8A2A-5897B0CA3A5E}"/>
    <cellStyle name="Percent 4 4 7 9" xfId="27332" xr:uid="{3444619B-84CC-4C70-B482-30D6FF0765DC}"/>
    <cellStyle name="Percent 4 4 8" xfId="8065" xr:uid="{00000000-0005-0000-0000-000067200000}"/>
    <cellStyle name="Percent 4 4 8 2" xfId="14429" xr:uid="{00000000-0005-0000-0000-0000D1110000}"/>
    <cellStyle name="Percent 4 4 8 3" xfId="27333" xr:uid="{E7F0B5C2-1F52-48F8-B481-A9D90F0BA9FC}"/>
    <cellStyle name="Percent 4 4 8 4" xfId="27334" xr:uid="{EFD87ED3-544F-448E-BE63-7EE45E51637B}"/>
    <cellStyle name="Percent 4 4 8 5" xfId="27335" xr:uid="{C76CD9C7-74F7-475D-9195-A6FA64FA91F8}"/>
    <cellStyle name="Percent 4 4 8 6" xfId="27336" xr:uid="{F55B7604-7762-4E5D-A34C-7234E056090B}"/>
    <cellStyle name="Percent 4 4 8 7" xfId="27337" xr:uid="{9A4885B6-7E03-4B9E-AA55-781F10969AB0}"/>
    <cellStyle name="Percent 4 4 8 8" xfId="27338" xr:uid="{92B6B31E-3F13-47E1-B157-248198AECFC4}"/>
    <cellStyle name="Percent 4 4 8 9" xfId="27339" xr:uid="{A2AA808F-9ED5-4BF6-ADB9-EBC34718303C}"/>
    <cellStyle name="Percent 4 4 9" xfId="8058" xr:uid="{00000000-0005-0000-0000-000068200000}"/>
    <cellStyle name="Percent 4 4 9 2" xfId="14422" xr:uid="{00000000-0005-0000-0000-0000D2110000}"/>
    <cellStyle name="Percent 4 4 9 3" xfId="27340" xr:uid="{9D8814BF-C9B8-4D26-B690-B3887B21D454}"/>
    <cellStyle name="Percent 4 4 9 4" xfId="27341" xr:uid="{CEBCA7F9-0F85-4BD1-9BB2-2AE7E1815DCC}"/>
    <cellStyle name="Percent 4 4 9 5" xfId="27342" xr:uid="{392085C6-F87E-4177-A93F-51C3C80EC31E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11 2" xfId="27343" xr:uid="{AB900759-BD01-4ECC-83DF-81FCB57C2A10}"/>
    <cellStyle name="Percent 4 5 12" xfId="27344" xr:uid="{516C649D-8199-4CC0-A2F7-9BD2A9B90154}"/>
    <cellStyle name="Percent 4 5 13" xfId="27345" xr:uid="{24685510-1325-4B6C-806A-DB1A51F85D76}"/>
    <cellStyle name="Percent 4 5 14" xfId="27346" xr:uid="{B1894B90-4619-452C-BEBF-EAFB4CC15B67}"/>
    <cellStyle name="Percent 4 5 15" xfId="27347" xr:uid="{74D92C0E-CAA9-4438-BCFB-D4725B611001}"/>
    <cellStyle name="Percent 4 5 16" xfId="27348" xr:uid="{E9850E88-8323-4C88-AECF-CCDF39DDE56E}"/>
    <cellStyle name="Percent 4 5 17" xfId="27349" xr:uid="{CDABCFAC-67E9-4F9A-962B-12A8A84A26A8}"/>
    <cellStyle name="Percent 4 5 18" xfId="27350" xr:uid="{4A3588E8-EB55-47E2-93A2-DE180F98B8D9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2 3" xfId="27351" xr:uid="{65063465-6F00-4025-9326-DF8B63EA90CF}"/>
    <cellStyle name="Percent 4 5 2 4" xfId="27352" xr:uid="{F8171AC0-7653-42EF-A4BE-B87CDF78BD4A}"/>
    <cellStyle name="Percent 4 5 2 5" xfId="27353" xr:uid="{F66FF913-49DC-4A10-808F-53FDE47E65E0}"/>
    <cellStyle name="Percent 4 5 2 6" xfId="27354" xr:uid="{D97E5041-7EE6-4121-AF21-D3A51A3F64AA}"/>
    <cellStyle name="Percent 4 5 2 7" xfId="27355" xr:uid="{F6FF3777-73EC-4E97-BBA0-E86188B127B2}"/>
    <cellStyle name="Percent 4 5 2 8" xfId="27356" xr:uid="{B64F833C-76F2-45B0-9E93-9876AE58FB68}"/>
    <cellStyle name="Percent 4 5 2 9" xfId="27357" xr:uid="{A29E529D-7B7E-4546-A6BF-542FD4B9233A}"/>
    <cellStyle name="Percent 4 5 3" xfId="8068" xr:uid="{00000000-0005-0000-0000-00006D200000}"/>
    <cellStyle name="Percent 4 5 3 2" xfId="14432" xr:uid="{00000000-0005-0000-0000-0000D7110000}"/>
    <cellStyle name="Percent 4 5 3 3" xfId="27358" xr:uid="{04C15EB8-9193-46F4-A20A-ED20CC32BDF5}"/>
    <cellStyle name="Percent 4 5 3 4" xfId="27359" xr:uid="{28D74D56-3510-4DCB-8FEA-FBC5D561FDAA}"/>
    <cellStyle name="Percent 4 5 3 5" xfId="27360" xr:uid="{28D97F5E-4653-4740-AED6-D769AC286269}"/>
    <cellStyle name="Percent 4 5 3 6" xfId="27361" xr:uid="{430C0871-1D34-4BEA-854A-0E0850B57288}"/>
    <cellStyle name="Percent 4 5 3 7" xfId="27362" xr:uid="{B563F2D8-98CD-47F7-8C70-D59DF4BFAB85}"/>
    <cellStyle name="Percent 4 5 3 8" xfId="27363" xr:uid="{4081C729-0AEF-49BA-B537-B7D1E01D1A8F}"/>
    <cellStyle name="Percent 4 5 3 9" xfId="27364" xr:uid="{D93F1E91-EEFC-46CE-AF96-6F2DE3B85332}"/>
    <cellStyle name="Percent 4 5 4" xfId="8069" xr:uid="{00000000-0005-0000-0000-00006E200000}"/>
    <cellStyle name="Percent 4 5 4 2" xfId="14433" xr:uid="{00000000-0005-0000-0000-0000D9110000}"/>
    <cellStyle name="Percent 4 5 4 3" xfId="27365" xr:uid="{C3387A6A-2D62-4F72-A2DF-CE39C08588BE}"/>
    <cellStyle name="Percent 4 5 4 4" xfId="27366" xr:uid="{63FC923E-5E2E-4076-A078-5459261F7E51}"/>
    <cellStyle name="Percent 4 5 4 5" xfId="27367" xr:uid="{6D9E7FE7-A6C7-434F-B6FA-9F95E829614E}"/>
    <cellStyle name="Percent 4 5 4 6" xfId="27368" xr:uid="{DBF7F3C1-B5CD-444E-AD86-6672496B921A}"/>
    <cellStyle name="Percent 4 5 4 7" xfId="27369" xr:uid="{30C0F546-5F6D-44F1-8E73-05C16205A3E6}"/>
    <cellStyle name="Percent 4 5 4 8" xfId="27370" xr:uid="{9697419E-EB9E-4E5F-BD63-FB15BF5451D5}"/>
    <cellStyle name="Percent 4 5 4 9" xfId="27371" xr:uid="{69991DC1-8A99-482F-A395-E2BA18AB2DFA}"/>
    <cellStyle name="Percent 4 5 5" xfId="8070" xr:uid="{00000000-0005-0000-0000-00006F200000}"/>
    <cellStyle name="Percent 4 5 5 2" xfId="14434" xr:uid="{00000000-0005-0000-0000-0000DB110000}"/>
    <cellStyle name="Percent 4 5 5 3" xfId="27372" xr:uid="{D430D890-8BBE-46AF-9132-217EE8CB8157}"/>
    <cellStyle name="Percent 4 5 5 4" xfId="27373" xr:uid="{716F7743-56DA-4ED7-B9C1-79D5894B1A8D}"/>
    <cellStyle name="Percent 4 5 5 5" xfId="27374" xr:uid="{F013790D-16BA-42C3-A000-2073A2996EA8}"/>
    <cellStyle name="Percent 4 5 5 6" xfId="27375" xr:uid="{3693E8B6-B0AB-4820-8818-DD7E21811C81}"/>
    <cellStyle name="Percent 4 5 5 7" xfId="27376" xr:uid="{85B8CE5A-68D2-469C-BCF0-54963B8CBD4F}"/>
    <cellStyle name="Percent 4 5 5 8" xfId="27377" xr:uid="{E60A0B65-BE75-470D-B22D-B11891E0FDA6}"/>
    <cellStyle name="Percent 4 5 5 9" xfId="27378" xr:uid="{D3C5A322-479D-4A03-BEEF-F73D67CB3B56}"/>
    <cellStyle name="Percent 4 5 6" xfId="8071" xr:uid="{00000000-0005-0000-0000-000070200000}"/>
    <cellStyle name="Percent 4 5 6 2" xfId="14435" xr:uid="{00000000-0005-0000-0000-0000DD110000}"/>
    <cellStyle name="Percent 4 5 6 3" xfId="27379" xr:uid="{B4676840-4F02-4D3C-A667-F9EE23F022E7}"/>
    <cellStyle name="Percent 4 5 6 4" xfId="27380" xr:uid="{5A0F55AF-3C7B-46FE-BEBE-2DB840756B6A}"/>
    <cellStyle name="Percent 4 5 6 5" xfId="27381" xr:uid="{CAF2CB68-294D-40C2-8BF7-57BB8A222C1C}"/>
    <cellStyle name="Percent 4 5 6 6" xfId="27382" xr:uid="{E0215F7D-9790-4D86-93E4-F65E163AF6F5}"/>
    <cellStyle name="Percent 4 5 6 7" xfId="27383" xr:uid="{E721FDDA-EAA4-40FC-B3DA-13F908724905}"/>
    <cellStyle name="Percent 4 5 6 8" xfId="27384" xr:uid="{D027D245-7072-4491-BF98-E931D791A0BF}"/>
    <cellStyle name="Percent 4 5 6 9" xfId="27385" xr:uid="{8B071D1C-B449-41DF-B49A-3422B82CB01E}"/>
    <cellStyle name="Percent 4 5 7" xfId="8072" xr:uid="{00000000-0005-0000-0000-000071200000}"/>
    <cellStyle name="Percent 4 5 7 2" xfId="14436" xr:uid="{00000000-0005-0000-0000-0000DF110000}"/>
    <cellStyle name="Percent 4 5 7 3" xfId="27386" xr:uid="{1903634E-3CC0-4042-918A-86F0CFA561BD}"/>
    <cellStyle name="Percent 4 5 7 4" xfId="27387" xr:uid="{1425FCE9-B991-4326-B2AD-475294ACE94B}"/>
    <cellStyle name="Percent 4 5 7 5" xfId="27388" xr:uid="{18076C69-D8A8-4C54-90A1-3325023844EF}"/>
    <cellStyle name="Percent 4 5 7 6" xfId="27389" xr:uid="{F338E706-D525-4202-B312-7ACE463DEFF7}"/>
    <cellStyle name="Percent 4 5 7 7" xfId="27390" xr:uid="{36C04B8B-D2ED-4398-9FCE-7F22B2618692}"/>
    <cellStyle name="Percent 4 5 7 8" xfId="27391" xr:uid="{B0556BB8-C4D2-461E-9E41-314964AEB0EA}"/>
    <cellStyle name="Percent 4 5 7 9" xfId="27392" xr:uid="{2CF95176-FE76-40E8-AC98-D1112669742E}"/>
    <cellStyle name="Percent 4 5 8" xfId="8073" xr:uid="{00000000-0005-0000-0000-000072200000}"/>
    <cellStyle name="Percent 4 5 8 2" xfId="14437" xr:uid="{00000000-0005-0000-0000-0000E1110000}"/>
    <cellStyle name="Percent 4 5 8 3" xfId="27393" xr:uid="{E80AC68E-7380-4573-BB0D-439B6FEE33CC}"/>
    <cellStyle name="Percent 4 5 8 4" xfId="27394" xr:uid="{FEA5A80B-EF61-477E-A673-8B0745A7AD0C}"/>
    <cellStyle name="Percent 4 5 8 5" xfId="27395" xr:uid="{659861D5-05F3-4353-98BE-50A77547201B}"/>
    <cellStyle name="Percent 4 5 8 6" xfId="27396" xr:uid="{FF487E30-DE79-4E66-9580-764FE076BA1C}"/>
    <cellStyle name="Percent 4 5 8 7" xfId="27397" xr:uid="{A455F718-0965-421B-94B5-664DABD310D9}"/>
    <cellStyle name="Percent 4 5 8 8" xfId="27398" xr:uid="{809B8D22-AB2E-4A51-8B08-88EE8F98EE8B}"/>
    <cellStyle name="Percent 4 5 8 9" xfId="27399" xr:uid="{C810B999-C4C0-4628-89A6-80510041370F}"/>
    <cellStyle name="Percent 4 5 9" xfId="8066" xr:uid="{00000000-0005-0000-0000-000073200000}"/>
    <cellStyle name="Percent 4 5 9 2" xfId="14430" xr:uid="{00000000-0005-0000-0000-0000E2110000}"/>
    <cellStyle name="Percent 4 5 9 3" xfId="27400" xr:uid="{CAF22820-DC26-49C8-8D99-30DE84250D6B}"/>
    <cellStyle name="Percent 4 5 9 4" xfId="27401" xr:uid="{086599D5-3C74-4E22-8BE7-2009D5F1F3AD}"/>
    <cellStyle name="Percent 4 5 9 5" xfId="27402" xr:uid="{00EA382A-5761-4655-ACC9-FAE3AE20AF52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11 2" xfId="27403" xr:uid="{9E57E75E-6AA5-44FF-A92B-5B45D9189C0A}"/>
    <cellStyle name="Percent 4 6 12" xfId="27404" xr:uid="{D49A4885-5EB7-4843-B74F-1C7BEB3CF3CF}"/>
    <cellStyle name="Percent 4 6 13" xfId="27405" xr:uid="{B9A9C650-D97C-4866-AF07-AF258B2755B4}"/>
    <cellStyle name="Percent 4 6 14" xfId="27406" xr:uid="{BAB44005-336E-47C8-ABAA-E35AC91090C8}"/>
    <cellStyle name="Percent 4 6 15" xfId="27407" xr:uid="{18FF1D4B-E9BB-470C-8D10-240D1B457864}"/>
    <cellStyle name="Percent 4 6 16" xfId="27408" xr:uid="{0B0EB77F-1020-4033-ACD1-BA119541B4CB}"/>
    <cellStyle name="Percent 4 6 17" xfId="27409" xr:uid="{4384D783-9DC4-4972-94C1-AC3C059E2544}"/>
    <cellStyle name="Percent 4 6 2" xfId="8075" xr:uid="{00000000-0005-0000-0000-000076200000}"/>
    <cellStyle name="Percent 4 6 2 2" xfId="14439" xr:uid="{00000000-0005-0000-0000-0000E5110000}"/>
    <cellStyle name="Percent 4 6 2 3" xfId="27410" xr:uid="{F072DE6D-FA6E-4EC7-826F-A68184EA49AF}"/>
    <cellStyle name="Percent 4 6 2 4" xfId="27411" xr:uid="{0A2D4DF3-DF12-44FE-97FA-C34D42B6B8EC}"/>
    <cellStyle name="Percent 4 6 2 5" xfId="27412" xr:uid="{A54C5ACA-26EA-454F-A525-A108A2E8EAFF}"/>
    <cellStyle name="Percent 4 6 2 6" xfId="27413" xr:uid="{E8F77E77-5167-45F5-849F-D0F716918B18}"/>
    <cellStyle name="Percent 4 6 2 7" xfId="27414" xr:uid="{B6A3FAAC-8242-4A07-901A-6C386311EBC4}"/>
    <cellStyle name="Percent 4 6 2 8" xfId="27415" xr:uid="{CCFBED8B-35DF-41C7-A96C-B17B76AAE767}"/>
    <cellStyle name="Percent 4 6 2 9" xfId="27416" xr:uid="{6EEE7DCA-3E57-488E-91E4-9760F7FB5A03}"/>
    <cellStyle name="Percent 4 6 3" xfId="8076" xr:uid="{00000000-0005-0000-0000-000077200000}"/>
    <cellStyle name="Percent 4 6 3 2" xfId="14440" xr:uid="{00000000-0005-0000-0000-0000E7110000}"/>
    <cellStyle name="Percent 4 6 3 3" xfId="27417" xr:uid="{CB6B5657-8EAE-49D6-B440-2BD7EC882953}"/>
    <cellStyle name="Percent 4 6 3 4" xfId="27418" xr:uid="{9A228F99-B3D7-4E72-ABFC-4A235AA73A15}"/>
    <cellStyle name="Percent 4 6 3 5" xfId="27419" xr:uid="{037199EE-9378-4DE7-BE5F-3AFB35E0882D}"/>
    <cellStyle name="Percent 4 6 3 6" xfId="27420" xr:uid="{7D5DB6EF-B905-48A6-84E9-7C1896BD33E6}"/>
    <cellStyle name="Percent 4 6 3 7" xfId="27421" xr:uid="{9E11AABB-2014-42C6-8D33-1ECE11E3BDB3}"/>
    <cellStyle name="Percent 4 6 3 8" xfId="27422" xr:uid="{91623865-3587-448B-A08B-9C2EF7463961}"/>
    <cellStyle name="Percent 4 6 3 9" xfId="27423" xr:uid="{E3A164C2-1FB1-45FC-A269-4B92664BA8DB}"/>
    <cellStyle name="Percent 4 6 4" xfId="8077" xr:uid="{00000000-0005-0000-0000-000078200000}"/>
    <cellStyle name="Percent 4 6 4 2" xfId="14441" xr:uid="{00000000-0005-0000-0000-0000E9110000}"/>
    <cellStyle name="Percent 4 6 4 3" xfId="27424" xr:uid="{22DEF120-CE12-454F-81D9-C44BBF3E7EE2}"/>
    <cellStyle name="Percent 4 6 4 4" xfId="27425" xr:uid="{DBCDFAE0-58D2-4D04-B8E2-95AC2F66560E}"/>
    <cellStyle name="Percent 4 6 4 5" xfId="27426" xr:uid="{03075C8F-C3D5-4568-92B0-1CA6CF65C976}"/>
    <cellStyle name="Percent 4 6 4 6" xfId="27427" xr:uid="{E6B979EB-54C1-4354-875D-0217109C66AB}"/>
    <cellStyle name="Percent 4 6 4 7" xfId="27428" xr:uid="{AD2EA4FB-2377-4D22-8CE0-FAE4C4EFDEA4}"/>
    <cellStyle name="Percent 4 6 4 8" xfId="27429" xr:uid="{4C5D0B8A-2E36-4ADE-AAA3-2541AD32DBE5}"/>
    <cellStyle name="Percent 4 6 4 9" xfId="27430" xr:uid="{96FBB22B-29F5-4044-9B6A-F53F6517299D}"/>
    <cellStyle name="Percent 4 6 5" xfId="8078" xr:uid="{00000000-0005-0000-0000-000079200000}"/>
    <cellStyle name="Percent 4 6 5 2" xfId="14442" xr:uid="{00000000-0005-0000-0000-0000EB110000}"/>
    <cellStyle name="Percent 4 6 5 3" xfId="27431" xr:uid="{0D45991B-0E01-4253-A482-F624B9B1B836}"/>
    <cellStyle name="Percent 4 6 5 4" xfId="27432" xr:uid="{735285C1-25DF-4C52-85D9-C05D126E0C17}"/>
    <cellStyle name="Percent 4 6 5 5" xfId="27433" xr:uid="{D99A113F-97BE-4DBB-9BA2-73FA9E792EBE}"/>
    <cellStyle name="Percent 4 6 5 6" xfId="27434" xr:uid="{17094ADF-7F8D-4159-9B41-B9F7701585D2}"/>
    <cellStyle name="Percent 4 6 5 7" xfId="27435" xr:uid="{1D4AA367-66BB-490B-9557-04B91BC45964}"/>
    <cellStyle name="Percent 4 6 5 8" xfId="27436" xr:uid="{F72AA331-69B1-4FC0-884D-6DF2E3A65B1F}"/>
    <cellStyle name="Percent 4 6 5 9" xfId="27437" xr:uid="{C84CE288-576B-4682-A6D5-F1E0500A03EA}"/>
    <cellStyle name="Percent 4 6 6" xfId="8079" xr:uid="{00000000-0005-0000-0000-00007A200000}"/>
    <cellStyle name="Percent 4 6 6 2" xfId="14443" xr:uid="{00000000-0005-0000-0000-0000ED110000}"/>
    <cellStyle name="Percent 4 6 6 3" xfId="27438" xr:uid="{151699BA-1B16-4DA8-A39F-4DF3B901EF8E}"/>
    <cellStyle name="Percent 4 6 6 4" xfId="27439" xr:uid="{C66A155E-7836-4CBD-9751-F876486E5779}"/>
    <cellStyle name="Percent 4 6 6 5" xfId="27440" xr:uid="{58737B1E-8B1A-4A88-8627-B5CB57FF5D2C}"/>
    <cellStyle name="Percent 4 6 6 6" xfId="27441" xr:uid="{9778812D-6CAC-43AD-9978-5B8255700642}"/>
    <cellStyle name="Percent 4 6 6 7" xfId="27442" xr:uid="{E6F36922-1EA4-4E7B-B07D-AE6E0F210B7A}"/>
    <cellStyle name="Percent 4 6 6 8" xfId="27443" xr:uid="{26BE6D0D-F99C-471C-96B3-BF98CD6F12DD}"/>
    <cellStyle name="Percent 4 6 6 9" xfId="27444" xr:uid="{19579D7B-A1C4-4A7C-9274-74CC6CE3D5A7}"/>
    <cellStyle name="Percent 4 6 7" xfId="8080" xr:uid="{00000000-0005-0000-0000-00007B200000}"/>
    <cellStyle name="Percent 4 6 7 2" xfId="14444" xr:uid="{00000000-0005-0000-0000-0000EF110000}"/>
    <cellStyle name="Percent 4 6 7 3" xfId="27445" xr:uid="{BCD66BE6-A5B1-4472-88BB-A95D0C3A8151}"/>
    <cellStyle name="Percent 4 6 7 4" xfId="27446" xr:uid="{88774CE8-FB55-4A82-A70E-5B26AB76CF72}"/>
    <cellStyle name="Percent 4 6 7 5" xfId="27447" xr:uid="{F23291CC-1220-4F1D-B3E3-96201D74EB4C}"/>
    <cellStyle name="Percent 4 6 7 6" xfId="27448" xr:uid="{DED35220-2E62-4ADF-BD4F-C71A1186A43F}"/>
    <cellStyle name="Percent 4 6 7 7" xfId="27449" xr:uid="{B8D06760-EC6E-4A52-9EE9-C453334997AC}"/>
    <cellStyle name="Percent 4 6 7 8" xfId="27450" xr:uid="{CFD081BA-798E-4FEB-9AFC-7CACDD560BE2}"/>
    <cellStyle name="Percent 4 6 7 9" xfId="27451" xr:uid="{A329EA1E-D1C6-463A-8B13-6A92DF41792B}"/>
    <cellStyle name="Percent 4 6 8" xfId="8081" xr:uid="{00000000-0005-0000-0000-00007C200000}"/>
    <cellStyle name="Percent 4 6 8 2" xfId="14445" xr:uid="{00000000-0005-0000-0000-0000F1110000}"/>
    <cellStyle name="Percent 4 6 8 3" xfId="27452" xr:uid="{0162355A-4583-4A3F-88AC-F477E645D4A7}"/>
    <cellStyle name="Percent 4 6 8 4" xfId="27453" xr:uid="{12E5D54B-5B83-45F1-A02A-770F68D52780}"/>
    <cellStyle name="Percent 4 6 8 5" xfId="27454" xr:uid="{64CF9980-E7D9-48C7-A351-B44B39EEFC44}"/>
    <cellStyle name="Percent 4 6 8 6" xfId="27455" xr:uid="{057C7E08-2284-4A18-90EB-715A06909281}"/>
    <cellStyle name="Percent 4 6 8 7" xfId="27456" xr:uid="{39F61E28-EC4A-41AC-81AE-5059CD7B6DB6}"/>
    <cellStyle name="Percent 4 6 8 8" xfId="27457" xr:uid="{F10B33F1-0578-4051-8F92-897D6254C8BD}"/>
    <cellStyle name="Percent 4 6 8 9" xfId="27458" xr:uid="{F23CED4D-4197-4D06-BCF5-B726668E7A89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10" xfId="27459" xr:uid="{10BDDF2F-DC21-45FC-B801-62ACA50EE5B0}"/>
    <cellStyle name="Percent 4 7 2" xfId="8082" xr:uid="{00000000-0005-0000-0000-00007F200000}"/>
    <cellStyle name="Percent 4 7 2 2" xfId="14446" xr:uid="{00000000-0005-0000-0000-0000F4110000}"/>
    <cellStyle name="Percent 4 7 3" xfId="27460" xr:uid="{75B6C392-06F3-496F-89B7-1DA950808444}"/>
    <cellStyle name="Percent 4 7 4" xfId="27461" xr:uid="{94375F1D-4EE3-4F52-8033-D96FB5633D13}"/>
    <cellStyle name="Percent 4 7 5" xfId="27462" xr:uid="{C6062188-01CB-430A-8188-9174656CDE20}"/>
    <cellStyle name="Percent 4 7 6" xfId="27463" xr:uid="{5AC1EA50-92D7-494B-8140-3212EA611E4D}"/>
    <cellStyle name="Percent 4 7 7" xfId="27464" xr:uid="{C63290A6-0AB3-482C-B811-EF2209CCBDCD}"/>
    <cellStyle name="Percent 4 7 8" xfId="27465" xr:uid="{D5A02AB3-BF74-470D-BD5E-31E1090F479E}"/>
    <cellStyle name="Percent 4 7 9" xfId="27466" xr:uid="{37BA0C39-C95A-4520-B169-6E257C33038A}"/>
    <cellStyle name="Percent 4 8" xfId="6418" xr:uid="{00000000-0005-0000-0000-000080200000}"/>
    <cellStyle name="Percent 4 8 10" xfId="27467" xr:uid="{85AAEDC5-A0BD-443A-AB71-DEEC026E4AA9}"/>
    <cellStyle name="Percent 4 8 2" xfId="8083" xr:uid="{00000000-0005-0000-0000-000081200000}"/>
    <cellStyle name="Percent 4 8 2 2" xfId="14447" xr:uid="{00000000-0005-0000-0000-0000F6110000}"/>
    <cellStyle name="Percent 4 8 3" xfId="27468" xr:uid="{B0D32B06-3719-4636-B490-8FA7CB037F4B}"/>
    <cellStyle name="Percent 4 8 4" xfId="27469" xr:uid="{CED0141F-9080-4CC8-900D-8421182299AD}"/>
    <cellStyle name="Percent 4 8 5" xfId="27470" xr:uid="{4559277B-975E-43D8-9390-795872327907}"/>
    <cellStyle name="Percent 4 8 6" xfId="27471" xr:uid="{09D3B6F3-2E82-42E1-8540-1867980A0067}"/>
    <cellStyle name="Percent 4 8 7" xfId="27472" xr:uid="{B293F92A-59D3-4BFB-953B-EFAAAA9C9828}"/>
    <cellStyle name="Percent 4 8 8" xfId="27473" xr:uid="{363141B2-2ED5-48AD-8F41-BB70C46AAA9F}"/>
    <cellStyle name="Percent 4 8 9" xfId="27474" xr:uid="{E09DEEEB-07E9-4783-8FBB-8B568868E0BF}"/>
    <cellStyle name="Percent 4 9" xfId="6539" xr:uid="{00000000-0005-0000-0000-000082200000}"/>
    <cellStyle name="Percent 4 9 10" xfId="27475" xr:uid="{712BA517-4B85-434F-BA10-06963FC36EDB}"/>
    <cellStyle name="Percent 4 9 2" xfId="8084" xr:uid="{00000000-0005-0000-0000-000083200000}"/>
    <cellStyle name="Percent 4 9 2 2" xfId="14448" xr:uid="{00000000-0005-0000-0000-0000F8110000}"/>
    <cellStyle name="Percent 4 9 3" xfId="27476" xr:uid="{699115C9-A136-4CEB-B220-65BBA8420D30}"/>
    <cellStyle name="Percent 4 9 4" xfId="27477" xr:uid="{61BD1E94-3040-41D7-B9D9-5454F00F30AE}"/>
    <cellStyle name="Percent 4 9 5" xfId="27478" xr:uid="{0FE05865-D9FF-4F85-8E2C-C714D36FDDC2}"/>
    <cellStyle name="Percent 4 9 6" xfId="27479" xr:uid="{10275258-831D-4244-BE26-4F510AE05D76}"/>
    <cellStyle name="Percent 4 9 7" xfId="27480" xr:uid="{38683F33-6D7A-40D9-9557-47CDD135C496}"/>
    <cellStyle name="Percent 4 9 8" xfId="27481" xr:uid="{9D4CA069-49AD-493C-AD16-141DD9D43F6C}"/>
    <cellStyle name="Percent 4 9 9" xfId="27482" xr:uid="{98E80FA0-BF23-40BE-8EEF-DF72894A33F3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0 2 2" xfId="27483" xr:uid="{9E409288-B761-4B42-BA65-648AFFCEF857}"/>
    <cellStyle name="Percent 5 10 3" xfId="27484" xr:uid="{5EB527CD-8AB7-4323-8564-B293F4122893}"/>
    <cellStyle name="Percent 5 10 4" xfId="27485" xr:uid="{28737F4F-C54D-4CC4-9C74-C590980532D6}"/>
    <cellStyle name="Percent 5 10 5" xfId="27486" xr:uid="{D3F2A2F8-CA19-465C-B127-8C7C7B1CA1E2}"/>
    <cellStyle name="Percent 5 11" xfId="11717" xr:uid="{00000000-0005-0000-0000-0000F62D0000}"/>
    <cellStyle name="Percent 5 11 2" xfId="14449" xr:uid="{00000000-0005-0000-0000-0000FB110000}"/>
    <cellStyle name="Percent 5 11 2 2" xfId="27487" xr:uid="{457D03B8-84CA-448D-B327-73583F8EAE7E}"/>
    <cellStyle name="Percent 5 11 2 2 2" xfId="27488" xr:uid="{8AA8BDCD-92B7-4EB2-822F-9264E548F10A}"/>
    <cellStyle name="Percent 5 11 2 2 2 2" xfId="27489" xr:uid="{B90DE19F-0EEC-4666-AF21-05DE08945E2E}"/>
    <cellStyle name="Percent 5 11 2 2 3" xfId="27490" xr:uid="{43EEF41C-9D7D-4658-83D4-E5E58B60A34E}"/>
    <cellStyle name="Percent 5 11 2 3" xfId="27491" xr:uid="{4E3E736E-0CD7-48FA-9102-AF0C7A6F3FB0}"/>
    <cellStyle name="Percent 5 11 2 3 2" xfId="27492" xr:uid="{7675E928-9C99-42FD-BF7B-8126BF0A7329}"/>
    <cellStyle name="Percent 5 11 2 3 2 2" xfId="27493" xr:uid="{33EEA51C-B32E-49C5-AB64-B8286447772A}"/>
    <cellStyle name="Percent 5 11 2 3 3" xfId="27494" xr:uid="{92541E95-2B22-46D0-96BE-CB54B592D330}"/>
    <cellStyle name="Percent 5 11 2 4" xfId="27495" xr:uid="{145B9DCB-524B-4836-9582-7B4F5EE82609}"/>
    <cellStyle name="Percent 5 11 2 4 2" xfId="27496" xr:uid="{44395EEE-E2E8-495A-835B-693C4D2E8804}"/>
    <cellStyle name="Percent 5 11 2 5" xfId="27497" xr:uid="{D278F437-775C-4988-93C6-DA712B5CBB0B}"/>
    <cellStyle name="Percent 5 11 2 6" xfId="27498" xr:uid="{3F9CFB50-A93C-4290-ADF7-AED3629ED8CC}"/>
    <cellStyle name="Percent 5 11 2 7" xfId="27499" xr:uid="{E352E98E-ABA0-4CB4-8801-FAEDC414A632}"/>
    <cellStyle name="Percent 5 11 2 8" xfId="27500" xr:uid="{3FF2F107-4518-423C-B46C-5DFC4ABB2924}"/>
    <cellStyle name="Percent 5 11 3" xfId="27501" xr:uid="{11EC3101-FC83-4093-B6CE-2D9B3A61A147}"/>
    <cellStyle name="Percent 5 11 3 2" xfId="27502" xr:uid="{8BAE8C8E-FF65-4D61-8958-5A180D7A4502}"/>
    <cellStyle name="Percent 5 11 3 2 2" xfId="27503" xr:uid="{A4D1A0FB-1115-4FAB-B97A-B98D329494F2}"/>
    <cellStyle name="Percent 5 11 3 3" xfId="27504" xr:uid="{9085012F-13A2-498F-A2FA-CE26B23C7705}"/>
    <cellStyle name="Percent 5 11 4" xfId="27505" xr:uid="{F5523E7C-8CFC-49C2-AC34-33372BBFB8B2}"/>
    <cellStyle name="Percent 5 11 4 2" xfId="27506" xr:uid="{95707208-4F8C-4299-AA9B-1281467E03A4}"/>
    <cellStyle name="Percent 5 11 4 2 2" xfId="27507" xr:uid="{8FFE2BD8-A470-47A2-AE0C-EEDD5015478C}"/>
    <cellStyle name="Percent 5 11 4 3" xfId="27508" xr:uid="{0039ED01-26A9-4740-854B-EAA11F755ADA}"/>
    <cellStyle name="Percent 5 11 5" xfId="27509" xr:uid="{CA01A4D2-A1E0-4766-9C00-435D6CD585A9}"/>
    <cellStyle name="Percent 5 11 5 2" xfId="27510" xr:uid="{5028ADC3-3136-4431-A796-14C9E3E442A5}"/>
    <cellStyle name="Percent 5 11 6" xfId="27511" xr:uid="{86616D54-EF1F-47A0-8B29-4FD381385225}"/>
    <cellStyle name="Percent 5 11 7" xfId="27512" xr:uid="{325A45B9-FD67-4896-8249-83F43E08A1B1}"/>
    <cellStyle name="Percent 5 11 8" xfId="27513" xr:uid="{D3A488A4-33AE-4AD1-902E-C81DFFC67300}"/>
    <cellStyle name="Percent 5 12" xfId="11718" xr:uid="{00000000-0005-0000-0000-0000F72D0000}"/>
    <cellStyle name="Percent 5 12 2" xfId="27514" xr:uid="{3D581F4E-6D42-4C2B-8E83-CAA23C17F8DE}"/>
    <cellStyle name="Percent 5 13" xfId="27515" xr:uid="{85DB8905-E851-44B3-89EA-75F92557E015}"/>
    <cellStyle name="Percent 5 14" xfId="27516" xr:uid="{DBCCE661-CC55-49BD-9F31-53B1E382A4C9}"/>
    <cellStyle name="Percent 5 15" xfId="27517" xr:uid="{0AB46431-16B5-4C8D-8F0B-661A0EB2962F}"/>
    <cellStyle name="Percent 5 16" xfId="27518" xr:uid="{5759DEBD-0ADC-4233-B1B3-461D1862BF69}"/>
    <cellStyle name="Percent 5 17" xfId="27519" xr:uid="{77FCB524-88C3-4F8B-992E-A403E38E05C3}"/>
    <cellStyle name="Percent 5 18" xfId="27520" xr:uid="{12969CDA-24BE-4EF2-ACF7-29E9EC72B083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3 4" xfId="27521" xr:uid="{9CBD6427-C3F5-46EC-96CF-6A1866041B68}"/>
    <cellStyle name="Percent 5 2 4" xfId="5699" xr:uid="{00000000-0005-0000-0000-00008B200000}"/>
    <cellStyle name="Percent 5 2 5" xfId="10475" xr:uid="{00000000-0005-0000-0000-0000F3210000}"/>
    <cellStyle name="Percent 5 2 5 2" xfId="27522" xr:uid="{4A04EE86-CE27-48F6-BBD2-8B46844CC229}"/>
    <cellStyle name="Percent 5 2 6" xfId="27523" xr:uid="{9CB5391F-53F2-4658-90B2-E3C6D9F3183A}"/>
    <cellStyle name="Percent 5 2 7" xfId="27524" xr:uid="{FED87749-4B25-4455-B236-1BE81E1CE87F}"/>
    <cellStyle name="Percent 5 2 8" xfId="27525" xr:uid="{5FD6DF76-2024-40D1-8AD0-0190DFD7D263}"/>
    <cellStyle name="Percent 5 2 9" xfId="27526" xr:uid="{392113B6-839D-4AB3-A9A9-8C35C8F2EB3B}"/>
    <cellStyle name="Percent 5 3" xfId="5103" xr:uid="{00000000-0005-0000-0000-00008C200000}"/>
    <cellStyle name="Percent 5 3 10" xfId="27527" xr:uid="{A48B4674-BF0E-41F7-A3B8-13128754624E}"/>
    <cellStyle name="Percent 5 3 2" xfId="6212" xr:uid="{00000000-0005-0000-0000-00008D200000}"/>
    <cellStyle name="Percent 5 3 2 2" xfId="14452" xr:uid="{00000000-0005-0000-0000-0000FF110000}"/>
    <cellStyle name="Percent 5 3 2 3" xfId="27528" xr:uid="{AA83C1C6-BBEA-4F6B-B5A6-283CE9116875}"/>
    <cellStyle name="Percent 5 3 2 4" xfId="27529" xr:uid="{A8613C04-9726-4857-9D33-C49496849020}"/>
    <cellStyle name="Percent 5 3 2 5" xfId="27530" xr:uid="{F4AD54B0-DB58-4A34-B0B5-0F53FB6D75BE}"/>
    <cellStyle name="Percent 5 3 2 6" xfId="27531" xr:uid="{C6D0DC94-2592-4068-B2FB-CBDC3ACF8FE8}"/>
    <cellStyle name="Percent 5 3 2 7" xfId="27532" xr:uid="{34936B84-E3FE-44CE-8BA0-03EB165DE591}"/>
    <cellStyle name="Percent 5 3 2 8" xfId="27533" xr:uid="{4BDE63B6-A49A-4A9E-B311-B4426FD64AC8}"/>
    <cellStyle name="Percent 5 3 2 9" xfId="27534" xr:uid="{0C850965-88E9-4A23-AC01-2E3FD05D9444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3 5 2" xfId="27535" xr:uid="{174FB97B-169F-4FCB-901F-DE33211D1304}"/>
    <cellStyle name="Percent 5 3 6" xfId="27536" xr:uid="{06F8F39A-EEA3-4AB5-953E-2401C4BF5643}"/>
    <cellStyle name="Percent 5 3 7" xfId="27537" xr:uid="{5C25B1AA-72CD-44D3-9A05-8C5400AD989C}"/>
    <cellStyle name="Percent 5 3 8" xfId="27538" xr:uid="{442A1035-2857-4307-8B9B-16327AEFB7CB}"/>
    <cellStyle name="Percent 5 3 9" xfId="27539" xr:uid="{E0D846EE-8243-4196-9D14-DFF963E3F04E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2 3" xfId="27540" xr:uid="{6427FF5A-FED3-48CC-A8AD-C593332C0731}"/>
    <cellStyle name="Percent 5 4 2 4" xfId="27541" xr:uid="{6F320F12-91DB-46DA-A3B1-8A4679C4744A}"/>
    <cellStyle name="Percent 5 4 2 5" xfId="27542" xr:uid="{601C6A25-7DE0-4561-A394-703C5E01A9E9}"/>
    <cellStyle name="Percent 5 4 3" xfId="5701" xr:uid="{00000000-0005-0000-0000-000093200000}"/>
    <cellStyle name="Percent 5 4 4" xfId="10560" xr:uid="{00000000-0005-0000-0000-0000FC210000}"/>
    <cellStyle name="Percent 5 4 4 2" xfId="27543" xr:uid="{18651C9B-1616-4BD0-B84D-89BCAF4960E8}"/>
    <cellStyle name="Percent 5 4 5" xfId="27544" xr:uid="{57DAC1BD-F2A8-4585-86C4-A1F6BDE9A9EC}"/>
    <cellStyle name="Percent 5 4 6" xfId="27545" xr:uid="{E0432871-E14F-4A88-9344-EAEED366E228}"/>
    <cellStyle name="Percent 5 4 7" xfId="27546" xr:uid="{8E808D70-D889-4564-8FE1-3A3111375BE7}"/>
    <cellStyle name="Percent 5 4 8" xfId="27547" xr:uid="{1A60F312-94BA-4DBE-A913-19B35DA70D17}"/>
    <cellStyle name="Percent 5 4 9" xfId="27548" xr:uid="{35631633-A02B-436F-AC06-E968EA2D8BF0}"/>
    <cellStyle name="Percent 5 5" xfId="6210" xr:uid="{00000000-0005-0000-0000-000094200000}"/>
    <cellStyle name="Percent 5 5 10" xfId="27549" xr:uid="{90C70ABF-3A31-4D59-86FE-87C2E32B6C1F}"/>
    <cellStyle name="Percent 5 5 2" xfId="8089" xr:uid="{00000000-0005-0000-0000-000095200000}"/>
    <cellStyle name="Percent 5 5 2 2" xfId="14454" xr:uid="{00000000-0005-0000-0000-000004120000}"/>
    <cellStyle name="Percent 5 5 2 3" xfId="27550" xr:uid="{C0F3906B-856E-486E-982A-90B378FFDC5B}"/>
    <cellStyle name="Percent 5 5 2 4" xfId="27551" xr:uid="{041658B2-8CB3-4018-91B6-8C05343A5AEF}"/>
    <cellStyle name="Percent 5 5 2 5" xfId="27552" xr:uid="{8BBA6508-9422-4478-869A-7F166E05DBFC}"/>
    <cellStyle name="Percent 5 5 3" xfId="27553" xr:uid="{143D83BC-5901-44FB-839F-D43EF9627820}"/>
    <cellStyle name="Percent 5 5 3 2" xfId="27554" xr:uid="{F2108238-19B1-4235-B134-E8B2675153A4}"/>
    <cellStyle name="Percent 5 5 3 3" xfId="27555" xr:uid="{9DF29F16-BD6F-4D68-8261-5E5FACBF29B9}"/>
    <cellStyle name="Percent 5 5 3 4" xfId="27556" xr:uid="{8AB7FA2E-2DB9-4603-AF23-046D0D0D9548}"/>
    <cellStyle name="Percent 5 5 3 5" xfId="27557" xr:uid="{D821440C-4E64-44C4-BE0B-F6B834C6954D}"/>
    <cellStyle name="Percent 5 5 4" xfId="27558" xr:uid="{64895BE9-AC89-46EF-A8FF-09C88BC70991}"/>
    <cellStyle name="Percent 5 5 5" xfId="27559" xr:uid="{50E5DBDE-B628-4106-9063-006BB00AA090}"/>
    <cellStyle name="Percent 5 5 6" xfId="27560" xr:uid="{FDDBD7DF-A517-4BAC-8642-391D85FF809A}"/>
    <cellStyle name="Percent 5 5 7" xfId="27561" xr:uid="{C1BC35F4-D748-46D5-AA6D-BF4EDAA19442}"/>
    <cellStyle name="Percent 5 5 8" xfId="27562" xr:uid="{B30299B6-B18D-4CD3-BB3A-5FC2E9509412}"/>
    <cellStyle name="Percent 5 5 9" xfId="27563" xr:uid="{D4D4D642-509E-47C6-B4A2-B514225A51AA}"/>
    <cellStyle name="Percent 5 6" xfId="8090" xr:uid="{00000000-0005-0000-0000-000096200000}"/>
    <cellStyle name="Percent 5 6 2" xfId="14455" xr:uid="{00000000-0005-0000-0000-000006120000}"/>
    <cellStyle name="Percent 5 6 3" xfId="27564" xr:uid="{B60977F7-778B-4E66-AF2A-CB477C884DE2}"/>
    <cellStyle name="Percent 5 6 4" xfId="27565" xr:uid="{03F43A60-F6C2-4010-A17F-FED37162D2EA}"/>
    <cellStyle name="Percent 5 6 5" xfId="27566" xr:uid="{A28B553A-92F2-4F23-9A5B-6113F8A2F481}"/>
    <cellStyle name="Percent 5 6 6" xfId="27567" xr:uid="{7D39275A-DBD4-4456-B305-AF5138536B0A}"/>
    <cellStyle name="Percent 5 6 7" xfId="27568" xr:uid="{FD4B5B59-922F-41DC-AD0A-8150E08553D5}"/>
    <cellStyle name="Percent 5 6 8" xfId="27569" xr:uid="{A93ED30A-4598-4486-86F1-68ACF65CC633}"/>
    <cellStyle name="Percent 5 6 9" xfId="27570" xr:uid="{D726B531-EC3A-413A-8E9D-353903482755}"/>
    <cellStyle name="Percent 5 7" xfId="8091" xr:uid="{00000000-0005-0000-0000-000097200000}"/>
    <cellStyle name="Percent 5 7 2" xfId="14456" xr:uid="{00000000-0005-0000-0000-000008120000}"/>
    <cellStyle name="Percent 5 7 3" xfId="27571" xr:uid="{5910B0E4-69BC-4891-AD55-C83FCE79D16B}"/>
    <cellStyle name="Percent 5 7 4" xfId="27572" xr:uid="{D6BEC221-0B92-4359-A8AF-22F7D3DEED8F}"/>
    <cellStyle name="Percent 5 7 5" xfId="27573" xr:uid="{C999BB89-7C21-4C40-A020-D4CE5127F17E}"/>
    <cellStyle name="Percent 5 7 6" xfId="27574" xr:uid="{9285E986-28C8-44F5-9CEB-3ECB0F340EC6}"/>
    <cellStyle name="Percent 5 7 7" xfId="27575" xr:uid="{00179CC4-4A2A-4BE3-A0A7-57624EF9E8A9}"/>
    <cellStyle name="Percent 5 7 8" xfId="27576" xr:uid="{C4DF2242-E4FB-4690-B930-05885345352B}"/>
    <cellStyle name="Percent 5 7 9" xfId="27577" xr:uid="{9D6960DC-1968-4EFA-B3B7-33CBFC145588}"/>
    <cellStyle name="Percent 5 8" xfId="8092" xr:uid="{00000000-0005-0000-0000-000098200000}"/>
    <cellStyle name="Percent 5 8 2" xfId="14457" xr:uid="{00000000-0005-0000-0000-00000A120000}"/>
    <cellStyle name="Percent 5 8 3" xfId="27578" xr:uid="{5911D0C1-37BC-451E-B46B-5BFD70BC72C2}"/>
    <cellStyle name="Percent 5 8 4" xfId="27579" xr:uid="{64BE7F4D-6CF3-4756-9202-47968EF1AEDD}"/>
    <cellStyle name="Percent 5 8 5" xfId="27580" xr:uid="{BFFA6665-A673-42ED-ADC2-BF1D00DB0BE5}"/>
    <cellStyle name="Percent 5 8 6" xfId="27581" xr:uid="{0532F310-B4F9-4BCC-91DB-6FE8D07560E8}"/>
    <cellStyle name="Percent 5 8 7" xfId="27582" xr:uid="{4FC6B7F8-AD28-4A49-B34D-A8DB0D61AB7C}"/>
    <cellStyle name="Percent 5 8 8" xfId="27583" xr:uid="{1C66A4A3-29A3-4DA6-8FFF-07B07865B65D}"/>
    <cellStyle name="Percent 5 8 9" xfId="27584" xr:uid="{E1FDCFA5-A09E-42D6-AC7F-BFC8975EE88A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2 2 2" xfId="27587" xr:uid="{3079216F-6F26-4F9D-99FE-763B80F8B784}"/>
    <cellStyle name="Percent 5 9 2 2 3" xfId="27588" xr:uid="{FFDF64D5-7A57-4BEE-98D9-26B7BB22DC86}"/>
    <cellStyle name="Percent 5 9 2 2 4" xfId="27586" xr:uid="{06BAA0F5-21D2-4E0D-AD6C-421FEBB1C16D}"/>
    <cellStyle name="Percent 5 9 2 3" xfId="27589" xr:uid="{212347D5-6F08-4C48-9AED-E437AA716D38}"/>
    <cellStyle name="Percent 5 9 2 4" xfId="27590" xr:uid="{FFEA880C-63C5-4935-9FA5-C241E22BD1DE}"/>
    <cellStyle name="Percent 5 9 2 5" xfId="27591" xr:uid="{22E10442-D2E0-4A87-9221-B99B26946F84}"/>
    <cellStyle name="Percent 5 9 2 6" xfId="27592" xr:uid="{06A8C6C8-FD49-434A-B7FA-5D7C9CE1D8D9}"/>
    <cellStyle name="Percent 5 9 2 7" xfId="27593" xr:uid="{B681CA2C-9334-4F2D-929E-60FE130ABAF1}"/>
    <cellStyle name="Percent 5 9 2 8" xfId="27585" xr:uid="{67C55517-C6EF-4B69-B34E-E449988A53FC}"/>
    <cellStyle name="Percent 5 9 3" xfId="14458" xr:uid="{00000000-0005-0000-0000-00000B120000}"/>
    <cellStyle name="Percent 5 9 3 2" xfId="27594" xr:uid="{D7C307CF-B993-4302-9E00-E52CE08A5421}"/>
    <cellStyle name="Percent 5 9 3 3" xfId="27595" xr:uid="{D5FF92DD-D38D-4D01-86EA-AC9DE64E5F84}"/>
    <cellStyle name="Percent 5 9 4" xfId="27596" xr:uid="{807F4D24-8EC5-4F20-A3B8-D9F5A46A8E29}"/>
    <cellStyle name="Percent 5 9 4 2" xfId="27597" xr:uid="{9B40F76F-B683-4E75-8CE3-71EB71BDB7C9}"/>
    <cellStyle name="Percent 5 9 4 2 2" xfId="27598" xr:uid="{9CE266D7-07B3-4668-8A00-D223D8D6923B}"/>
    <cellStyle name="Percent 5 9 4 3" xfId="27599" xr:uid="{B1DE0C06-8068-4B75-A75B-9B77579A1C24}"/>
    <cellStyle name="Percent 5 9 4 4" xfId="27600" xr:uid="{CA53B4D0-8B65-4C37-8844-EEAE59D3A74B}"/>
    <cellStyle name="Percent 5 9 5" xfId="27601" xr:uid="{372928C9-3F03-4204-8D81-7C9E73FC7D89}"/>
    <cellStyle name="Percent 5 9 6" xfId="27602" xr:uid="{191D1D45-799D-4431-8031-1DE4922A65F8}"/>
    <cellStyle name="Percent 5 9 7" xfId="27603" xr:uid="{7C935C04-6633-409C-8E4F-31C9E30BC915}"/>
    <cellStyle name="Percent 5 9 8" xfId="27604" xr:uid="{9594BB69-D9F6-4177-BEF7-420B1B531F14}"/>
    <cellStyle name="Percent 5 9 9" xfId="27605" xr:uid="{991FD359-1E32-4405-894C-D879CAEAC725}"/>
    <cellStyle name="Percent 6" xfId="3365" xr:uid="{00000000-0005-0000-0000-00009A200000}"/>
    <cellStyle name="Percent 6 10" xfId="5702" xr:uid="{00000000-0005-0000-0000-00009B200000}"/>
    <cellStyle name="Percent 6 10 2" xfId="27606" xr:uid="{BB2CA61E-6928-45CB-8DA2-E0E75463E74E}"/>
    <cellStyle name="Percent 6 10 2 2" xfId="27607" xr:uid="{79D61FC8-88AE-4986-8579-D928D3D3CF65}"/>
    <cellStyle name="Percent 6 10 2 2 2" xfId="27608" xr:uid="{A1A10486-DB2E-4DD4-9E1E-1695336FEB5F}"/>
    <cellStyle name="Percent 6 10 2 3" xfId="27609" xr:uid="{0FFF8DE4-32A9-46DF-8D49-F29CEAE6E7D5}"/>
    <cellStyle name="Percent 6 10 3" xfId="27610" xr:uid="{24B541AD-55DA-4DB5-B02A-89B3BAC23D8A}"/>
    <cellStyle name="Percent 6 10 3 2" xfId="27611" xr:uid="{6A2C8C20-851E-4FAF-A0D4-009AD7594281}"/>
    <cellStyle name="Percent 6 10 4" xfId="27612" xr:uid="{2BB77421-F00A-411E-A730-164DD4D1AD80}"/>
    <cellStyle name="Percent 6 10 5" xfId="27613" xr:uid="{C88741B8-5555-40DF-8606-FC0CF2A83A69}"/>
    <cellStyle name="Percent 6 10 6" xfId="27614" xr:uid="{B409B0A3-2BEF-4B0A-B205-6C116A95DBDB}"/>
    <cellStyle name="Percent 6 10 7" xfId="27615" xr:uid="{45689410-4057-4961-8410-32D59027EE5F}"/>
    <cellStyle name="Percent 6 11" xfId="11721" xr:uid="{00000000-0005-0000-0000-0000FA2D0000}"/>
    <cellStyle name="Percent 6 11 2" xfId="14459" xr:uid="{00000000-0005-0000-0000-00000E120000}"/>
    <cellStyle name="Percent 6 11 3" xfId="27616" xr:uid="{053F256C-0002-4C65-8E93-755347B7B17B}"/>
    <cellStyle name="Percent 6 12" xfId="27617" xr:uid="{FBF07A7A-4DD0-4629-871B-A8FE9052E0AA}"/>
    <cellStyle name="Percent 6 13" xfId="27618" xr:uid="{98B1D3F4-D843-479E-9DC7-82BF269FB19F}"/>
    <cellStyle name="Percent 6 14" xfId="27619" xr:uid="{9A86F7DD-F942-4D55-88B3-BF2C1B2F6480}"/>
    <cellStyle name="Percent 6 15" xfId="27620" xr:uid="{B8147D79-6E24-4290-880A-428DD2E63208}"/>
    <cellStyle name="Percent 6 16" xfId="27621" xr:uid="{09C6268A-600D-4FE3-9A28-5318AA7A0435}"/>
    <cellStyle name="Percent 6 17" xfId="27622" xr:uid="{82DEE0D6-7CB3-456C-B4B3-459696627CAA}"/>
    <cellStyle name="Percent 6 18" xfId="27623" xr:uid="{F339466F-EF2A-4423-A294-168719C5F76C}"/>
    <cellStyle name="Percent 6 19" xfId="27624" xr:uid="{9465528F-0AC6-4493-8C64-8167BBA7E20E}"/>
    <cellStyle name="Percent 6 2" xfId="8094" xr:uid="{00000000-0005-0000-0000-00009C200000}"/>
    <cellStyle name="Percent 6 2 2" xfId="14460" xr:uid="{00000000-0005-0000-0000-000010120000}"/>
    <cellStyle name="Percent 6 2 3" xfId="27625" xr:uid="{AE5E09D2-716D-40F0-A08A-D0CAE64324CF}"/>
    <cellStyle name="Percent 6 2 4" xfId="27626" xr:uid="{18508349-C737-48DA-851A-4E0FAB2BD438}"/>
    <cellStyle name="Percent 6 2 5" xfId="27627" xr:uid="{2A317A61-AB55-4378-AF74-6DCA5C4D570D}"/>
    <cellStyle name="Percent 6 2 6" xfId="27628" xr:uid="{C4106AF9-CB9C-4F29-B971-FA8F42E7C5D5}"/>
    <cellStyle name="Percent 6 2 7" xfId="27629" xr:uid="{6B7F9E69-C2BA-4029-83B8-5AA4D1D387B7}"/>
    <cellStyle name="Percent 6 2 8" xfId="27630" xr:uid="{7CD8A6BF-6796-4D17-A5A9-4A686C571A38}"/>
    <cellStyle name="Percent 6 2 9" xfId="27631" xr:uid="{8D4CDEA0-441C-4485-91EE-9B6668FAEA2D}"/>
    <cellStyle name="Percent 6 3" xfId="8095" xr:uid="{00000000-0005-0000-0000-00009D200000}"/>
    <cellStyle name="Percent 6 3 10" xfId="27632" xr:uid="{34216D92-54C3-40B7-B9DA-2EF74C9E7CDF}"/>
    <cellStyle name="Percent 6 3 2" xfId="14461" xr:uid="{00000000-0005-0000-0000-000012120000}"/>
    <cellStyle name="Percent 6 3 2 2" xfId="27633" xr:uid="{0341EAF5-5A9D-4B87-AD24-99A4D7404618}"/>
    <cellStyle name="Percent 6 3 2 3" xfId="27634" xr:uid="{9EAD114E-4F5E-45FE-8821-DB8EA831DA59}"/>
    <cellStyle name="Percent 6 3 2 4" xfId="27635" xr:uid="{E2A6067D-7F12-4286-9B9E-C46EC31FFA3F}"/>
    <cellStyle name="Percent 6 3 2 5" xfId="27636" xr:uid="{B03FB2BC-C4EB-45F0-BA29-5C67EB89A7C9}"/>
    <cellStyle name="Percent 6 3 3" xfId="27637" xr:uid="{7F3F8758-FD67-40CA-BADD-DEAA618FF5F8}"/>
    <cellStyle name="Percent 6 3 3 2" xfId="27638" xr:uid="{BEBFB5B3-0710-44F3-A534-EAACF0C61134}"/>
    <cellStyle name="Percent 6 3 3 3" xfId="27639" xr:uid="{1EB136A3-3835-48B0-8E78-02ACFD6A752E}"/>
    <cellStyle name="Percent 6 3 3 4" xfId="27640" xr:uid="{BDD2F2A6-6A92-4430-AF59-89FC28C623B3}"/>
    <cellStyle name="Percent 6 3 3 5" xfId="27641" xr:uid="{ACBEE74D-0892-452E-B205-339539756680}"/>
    <cellStyle name="Percent 6 3 4" xfId="27642" xr:uid="{F176172D-4247-442A-B612-D463842F85F1}"/>
    <cellStyle name="Percent 6 3 5" xfId="27643" xr:uid="{595B5F8D-5448-41AF-B40A-CA28B651C167}"/>
    <cellStyle name="Percent 6 3 6" xfId="27644" xr:uid="{702FE674-CF32-4689-A52D-F6B39ECD4F91}"/>
    <cellStyle name="Percent 6 3 7" xfId="27645" xr:uid="{C347B4DD-C3B8-4B43-8E8B-913F4B74A8E4}"/>
    <cellStyle name="Percent 6 3 8" xfId="27646" xr:uid="{593CA4BE-D301-4D2E-A053-5AB3F65ECE09}"/>
    <cellStyle name="Percent 6 3 9" xfId="27647" xr:uid="{4C1DF9B0-9556-4E06-9608-D2311F5EBA53}"/>
    <cellStyle name="Percent 6 4" xfId="8096" xr:uid="{00000000-0005-0000-0000-00009E200000}"/>
    <cellStyle name="Percent 6 4 2" xfId="14462" xr:uid="{00000000-0005-0000-0000-000014120000}"/>
    <cellStyle name="Percent 6 4 3" xfId="27648" xr:uid="{5E9D423A-E980-4AC5-8FB4-4C043E783F4C}"/>
    <cellStyle name="Percent 6 4 4" xfId="27649" xr:uid="{9051AF70-8024-4632-A363-962088983EE3}"/>
    <cellStyle name="Percent 6 4 5" xfId="27650" xr:uid="{8429D20D-4AB4-4F10-A60F-CED58CBF3D0D}"/>
    <cellStyle name="Percent 6 4 6" xfId="27651" xr:uid="{27FF42D8-6658-48D5-8AE4-7510B6CDE133}"/>
    <cellStyle name="Percent 6 4 7" xfId="27652" xr:uid="{1B13E250-970E-456A-8E47-C366FE244CCE}"/>
    <cellStyle name="Percent 6 4 8" xfId="27653" xr:uid="{728184CC-E5F5-4D84-8FAB-2D830D8188C1}"/>
    <cellStyle name="Percent 6 4 9" xfId="27654" xr:uid="{AB23BC9F-36A1-4307-93B1-702ACDDEA723}"/>
    <cellStyle name="Percent 6 5" xfId="8097" xr:uid="{00000000-0005-0000-0000-00009F200000}"/>
    <cellStyle name="Percent 6 5 2" xfId="14463" xr:uid="{00000000-0005-0000-0000-000016120000}"/>
    <cellStyle name="Percent 6 5 3" xfId="27655" xr:uid="{FAE6AB2F-4F6A-49FB-B6DB-99DF6F53FF52}"/>
    <cellStyle name="Percent 6 5 4" xfId="27656" xr:uid="{7A6B3F28-1B09-4F99-83E6-124E8EAAA776}"/>
    <cellStyle name="Percent 6 5 5" xfId="27657" xr:uid="{FAD6CEFA-3CC2-453D-BB0A-AFB59473EB52}"/>
    <cellStyle name="Percent 6 5 6" xfId="27658" xr:uid="{896A0B75-8B6E-4C0C-B9D9-CA2D275FD287}"/>
    <cellStyle name="Percent 6 5 7" xfId="27659" xr:uid="{5375FB49-0E6C-4A59-B36B-96A87B2B688D}"/>
    <cellStyle name="Percent 6 5 8" xfId="27660" xr:uid="{867BABC9-F1B2-4DBE-BE94-FA5E64613EF6}"/>
    <cellStyle name="Percent 6 5 9" xfId="27661" xr:uid="{E444B69A-10C3-4C3E-91B4-E6D5F24ADCCC}"/>
    <cellStyle name="Percent 6 6" xfId="8098" xr:uid="{00000000-0005-0000-0000-0000A0200000}"/>
    <cellStyle name="Percent 6 6 2" xfId="14464" xr:uid="{00000000-0005-0000-0000-000018120000}"/>
    <cellStyle name="Percent 6 6 3" xfId="27662" xr:uid="{C386439F-1A25-4780-ACF8-89E302DD59DA}"/>
    <cellStyle name="Percent 6 6 4" xfId="27663" xr:uid="{FC2EF5CA-D037-4823-B0B2-5250038CBEEB}"/>
    <cellStyle name="Percent 6 6 5" xfId="27664" xr:uid="{0C147B1C-5B6A-4065-A360-686EBE28465D}"/>
    <cellStyle name="Percent 6 6 6" xfId="27665" xr:uid="{320C9E94-F715-48F8-BC4C-01F198F780EB}"/>
    <cellStyle name="Percent 6 6 7" xfId="27666" xr:uid="{994D42D0-6D8B-42F2-86C3-6558F0A407BF}"/>
    <cellStyle name="Percent 6 6 8" xfId="27667" xr:uid="{684A88CC-8E15-487E-AA1C-E93C9A93397C}"/>
    <cellStyle name="Percent 6 6 9" xfId="27668" xr:uid="{3074278B-57F5-4FCE-BDD0-4C28F412C61C}"/>
    <cellStyle name="Percent 6 7" xfId="8099" xr:uid="{00000000-0005-0000-0000-0000A1200000}"/>
    <cellStyle name="Percent 6 7 2" xfId="14465" xr:uid="{00000000-0005-0000-0000-00001A120000}"/>
    <cellStyle name="Percent 6 7 3" xfId="27669" xr:uid="{10C1D615-E8A5-45CA-A7C2-A5A0294FBBB2}"/>
    <cellStyle name="Percent 6 7 4" xfId="27670" xr:uid="{9F382C6D-12D8-4741-BC41-60E836BF6955}"/>
    <cellStyle name="Percent 6 7 5" xfId="27671" xr:uid="{74C224B8-A912-4884-BF1F-EB8A52FFAEEE}"/>
    <cellStyle name="Percent 6 7 6" xfId="27672" xr:uid="{2E2080C9-ECF4-43D0-909F-17B0FBEF366C}"/>
    <cellStyle name="Percent 6 7 7" xfId="27673" xr:uid="{E52E9A6E-4FAD-4BC7-A4A3-19BAE508DB9E}"/>
    <cellStyle name="Percent 6 7 8" xfId="27674" xr:uid="{893C3FD4-3F31-4463-A065-6177457D011D}"/>
    <cellStyle name="Percent 6 7 9" xfId="27675" xr:uid="{ADA58F62-BABD-48A0-B4DE-09C5195F868D}"/>
    <cellStyle name="Percent 6 8" xfId="8100" xr:uid="{00000000-0005-0000-0000-0000A2200000}"/>
    <cellStyle name="Percent 6 8 2" xfId="14466" xr:uid="{00000000-0005-0000-0000-00001C120000}"/>
    <cellStyle name="Percent 6 8 3" xfId="27676" xr:uid="{1ED94FBB-3AF4-4FB2-B399-DCE66E0442C1}"/>
    <cellStyle name="Percent 6 8 4" xfId="27677" xr:uid="{489C1F46-A797-4E1F-87FD-D6F4A46CFA68}"/>
    <cellStyle name="Percent 6 8 5" xfId="27678" xr:uid="{D25E7DBF-68B5-4C50-885A-4915A66B535B}"/>
    <cellStyle name="Percent 6 8 6" xfId="27679" xr:uid="{8FFAB7EB-E14F-434F-8F9D-A08391957ABE}"/>
    <cellStyle name="Percent 6 8 7" xfId="27680" xr:uid="{0C8161DC-CE4B-4AB5-A9A6-0391414BC5CF}"/>
    <cellStyle name="Percent 6 8 8" xfId="27681" xr:uid="{5620C5A4-4230-4060-8B6A-545D7527C7BA}"/>
    <cellStyle name="Percent 6 8 9" xfId="27682" xr:uid="{D43BE078-ECC0-4014-ADFE-C75D67B771A2}"/>
    <cellStyle name="Percent 6 9" xfId="8093" xr:uid="{00000000-0005-0000-0000-0000A3200000}"/>
    <cellStyle name="Percent 6 9 2" xfId="14467" xr:uid="{00000000-0005-0000-0000-00001D120000}"/>
    <cellStyle name="Percent 6 9 2 2" xfId="27683" xr:uid="{5D6A83F6-8823-4F26-B429-4B0DF44787B3}"/>
    <cellStyle name="Percent 6 9 2 2 2" xfId="27684" xr:uid="{F987B8D4-945C-4364-8060-543FB12ECFEC}"/>
    <cellStyle name="Percent 6 9 2 3" xfId="27685" xr:uid="{3E6D12CA-1891-43FA-95B3-AE1BDA43AEE8}"/>
    <cellStyle name="Percent 6 9 2 4" xfId="27686" xr:uid="{6C62ACD1-C9C6-4C87-9ACD-A82B5687595E}"/>
    <cellStyle name="Percent 6 9 3" xfId="27687" xr:uid="{19189D52-7965-49FC-881C-45A3471ED785}"/>
    <cellStyle name="Percent 6 9 3 2" xfId="27688" xr:uid="{97F8D668-445B-4983-8784-8CDCFE2B0B46}"/>
    <cellStyle name="Percent 6 9 3 2 2" xfId="27689" xr:uid="{3E965D92-709B-49E3-ABF1-8255A0AA8BB3}"/>
    <cellStyle name="Percent 6 9 3 3" xfId="27690" xr:uid="{0D2025E1-320F-4026-B7BE-2786DC1D5D41}"/>
    <cellStyle name="Percent 6 9 3 4" xfId="27691" xr:uid="{7BAE660B-2990-42C2-9369-7906751EA94A}"/>
    <cellStyle name="Percent 6 9 4" xfId="27692" xr:uid="{3624DD39-F4B2-426C-887C-8289F7F9558E}"/>
    <cellStyle name="Percent 6 9 4 2" xfId="27693" xr:uid="{74BDF93B-642A-45EA-B688-13810055F894}"/>
    <cellStyle name="Percent 6 9 4 3" xfId="27694" xr:uid="{239E1AC8-C65F-4640-9643-C96E266FA63D}"/>
    <cellStyle name="Percent 6 9 5" xfId="27695" xr:uid="{541B57C2-7943-4F80-AFE8-8E97B46ABD1E}"/>
    <cellStyle name="Percent 6 9 6" xfId="27696" xr:uid="{85423E1B-7B37-4090-974B-7292278A990F}"/>
    <cellStyle name="Percent 6 9 7" xfId="27697" xr:uid="{8A0C059E-6531-4047-948E-F6B707EED12E}"/>
    <cellStyle name="Percent 6 9 8" xfId="27698" xr:uid="{67E571D8-0E7F-4098-A3A4-8A0344A865CC}"/>
    <cellStyle name="Percent 6 9 9" xfId="27699" xr:uid="{31CD30C6-7E14-461E-863D-22D89521D006}"/>
    <cellStyle name="Percent 7" xfId="3636" xr:uid="{00000000-0005-0000-0000-0000A4200000}"/>
    <cellStyle name="Percent 7 10" xfId="5703" xr:uid="{00000000-0005-0000-0000-0000A5200000}"/>
    <cellStyle name="Percent 7 10 2" xfId="27700" xr:uid="{B1FEEB13-CCD3-41F2-91F3-1F170D761D6C}"/>
    <cellStyle name="Percent 7 10 2 2" xfId="27701" xr:uid="{27E60F77-A567-4C67-AE14-E63279D4D14F}"/>
    <cellStyle name="Percent 7 10 2 2 2" xfId="27702" xr:uid="{794241ED-BF2F-46EE-8C26-3EBC2546FBB8}"/>
    <cellStyle name="Percent 7 10 2 3" xfId="27703" xr:uid="{45D86152-690F-4D18-87CE-59885352381F}"/>
    <cellStyle name="Percent 7 10 3" xfId="27704" xr:uid="{C1764B70-968E-4ADC-8ED1-0076251D092C}"/>
    <cellStyle name="Percent 7 10 3 2" xfId="27705" xr:uid="{7D1DF804-B332-419B-8A56-161088E64F50}"/>
    <cellStyle name="Percent 7 10 4" xfId="27706" xr:uid="{7112000A-E19A-4C64-8FCA-80608A8539F4}"/>
    <cellStyle name="Percent 7 10 5" xfId="27707" xr:uid="{10846299-718C-45C4-BAA2-DFA035EEBE10}"/>
    <cellStyle name="Percent 7 10 6" xfId="27708" xr:uid="{A663375A-BEAF-41A1-B1F2-92BD6A83EFAE}"/>
    <cellStyle name="Percent 7 10 7" xfId="27709" xr:uid="{419F965E-A756-4F41-A0DF-A759B116AFD7}"/>
    <cellStyle name="Percent 7 11" xfId="10456" xr:uid="{00000000-0005-0000-0000-00000F220000}"/>
    <cellStyle name="Percent 7 11 2" xfId="27711" xr:uid="{9768189D-91CC-4152-A48A-CB13C7FD4D73}"/>
    <cellStyle name="Percent 7 11 3" xfId="27712" xr:uid="{04242B29-3672-480F-ADFC-F3968C424F7A}"/>
    <cellStyle name="Percent 7 11 4" xfId="27710" xr:uid="{81C28905-24F7-4DDD-AD23-32A36BD8C923}"/>
    <cellStyle name="Percent 7 12" xfId="27713" xr:uid="{8C74BE22-6580-4E05-B5B0-643CCAA56A2F}"/>
    <cellStyle name="Percent 7 13" xfId="27714" xr:uid="{12D89FFE-33BB-442B-8938-36B550E76B22}"/>
    <cellStyle name="Percent 7 14" xfId="27715" xr:uid="{13630FD9-1A51-4483-BF06-479716050F44}"/>
    <cellStyle name="Percent 7 15" xfId="27716" xr:uid="{AE8A714C-CDFB-4221-8CB3-66CCECB08E1F}"/>
    <cellStyle name="Percent 7 16" xfId="27717" xr:uid="{B551CB94-C5BC-4CBF-85CC-D0B09888E76A}"/>
    <cellStyle name="Percent 7 17" xfId="27718" xr:uid="{D17192C5-4E35-493D-B22D-1D39DCA5028A}"/>
    <cellStyle name="Percent 7 18" xfId="27719" xr:uid="{56EA278E-48C9-4791-99DF-0D7656939BE0}"/>
    <cellStyle name="Percent 7 19" xfId="27720" xr:uid="{884920F9-ACEA-46B9-9007-754961B46C24}"/>
    <cellStyle name="Percent 7 2" xfId="8102" xr:uid="{00000000-0005-0000-0000-0000A6200000}"/>
    <cellStyle name="Percent 7 2 2" xfId="14468" xr:uid="{00000000-0005-0000-0000-000021120000}"/>
    <cellStyle name="Percent 7 2 3" xfId="27721" xr:uid="{28F420A1-B015-4D05-B655-A1FE58CA1A8E}"/>
    <cellStyle name="Percent 7 2 4" xfId="27722" xr:uid="{1792589A-252E-49C7-9E3E-38B4B2F267C2}"/>
    <cellStyle name="Percent 7 2 5" xfId="27723" xr:uid="{4F6EFED2-1C96-48C0-A290-1538DE4A64D4}"/>
    <cellStyle name="Percent 7 2 6" xfId="27724" xr:uid="{6241D144-3FDF-45AF-850D-86B30B8EF354}"/>
    <cellStyle name="Percent 7 2 7" xfId="27725" xr:uid="{CE80DBDD-015C-4A34-8052-F48826E55E0F}"/>
    <cellStyle name="Percent 7 2 8" xfId="27726" xr:uid="{8F3C1B0D-9331-4EBF-955C-DB328A20BDD9}"/>
    <cellStyle name="Percent 7 2 9" xfId="27727" xr:uid="{77E3F07C-3596-4C9A-974F-1355C4DDE88B}"/>
    <cellStyle name="Percent 7 3" xfId="8103" xr:uid="{00000000-0005-0000-0000-0000A7200000}"/>
    <cellStyle name="Percent 7 3 2" xfId="14469" xr:uid="{00000000-0005-0000-0000-000023120000}"/>
    <cellStyle name="Percent 7 3 3" xfId="27728" xr:uid="{E1139640-2811-441F-B421-F554FF2EA662}"/>
    <cellStyle name="Percent 7 3 4" xfId="27729" xr:uid="{2EF8B373-3D3A-41EA-BB19-29E8CCD21D8A}"/>
    <cellStyle name="Percent 7 3 5" xfId="27730" xr:uid="{F77F13F0-16ED-4C1F-9624-4F37637473A2}"/>
    <cellStyle name="Percent 7 3 6" xfId="27731" xr:uid="{9FD5625A-74B7-41F8-AE03-2DB3243A8500}"/>
    <cellStyle name="Percent 7 3 7" xfId="27732" xr:uid="{F95C58DB-6AC0-4D42-AAB5-48A258A1247F}"/>
    <cellStyle name="Percent 7 3 8" xfId="27733" xr:uid="{501AE9E9-E528-4F14-9A60-3A7CE7BCBBE4}"/>
    <cellStyle name="Percent 7 3 9" xfId="27734" xr:uid="{2378F75D-8E4B-476A-A7A1-266414EB34CD}"/>
    <cellStyle name="Percent 7 4" xfId="8104" xr:uid="{00000000-0005-0000-0000-0000A8200000}"/>
    <cellStyle name="Percent 7 4 2" xfId="14470" xr:uid="{00000000-0005-0000-0000-000025120000}"/>
    <cellStyle name="Percent 7 4 3" xfId="27735" xr:uid="{025F02AF-2C05-41D6-B18C-C31F5DEAF075}"/>
    <cellStyle name="Percent 7 4 4" xfId="27736" xr:uid="{4EF7313C-4BAA-4485-9682-F44913BE6BB8}"/>
    <cellStyle name="Percent 7 4 5" xfId="27737" xr:uid="{8A914EC8-5AD0-4059-97D3-00A420AA3E3D}"/>
    <cellStyle name="Percent 7 4 6" xfId="27738" xr:uid="{CA8AF2B4-3B41-4506-A92E-FE8BF4E7A527}"/>
    <cellStyle name="Percent 7 4 7" xfId="27739" xr:uid="{A415F0FC-6D05-4C53-863E-D61D31F12CAC}"/>
    <cellStyle name="Percent 7 4 8" xfId="27740" xr:uid="{AAA4A67B-28D2-4707-B751-A167BAAFFD96}"/>
    <cellStyle name="Percent 7 4 9" xfId="27741" xr:uid="{E9A56B85-6F51-416E-A1A5-4A78C673C891}"/>
    <cellStyle name="Percent 7 5" xfId="8105" xr:uid="{00000000-0005-0000-0000-0000A9200000}"/>
    <cellStyle name="Percent 7 5 2" xfId="14471" xr:uid="{00000000-0005-0000-0000-000027120000}"/>
    <cellStyle name="Percent 7 5 3" xfId="27742" xr:uid="{0AA16023-2337-420C-ACC4-545DB0D3C2D3}"/>
    <cellStyle name="Percent 7 5 4" xfId="27743" xr:uid="{F6EC93A4-0EA9-49F8-B98C-AFB25BE2F2FA}"/>
    <cellStyle name="Percent 7 5 5" xfId="27744" xr:uid="{A7BF48FB-0FC5-4BE7-9EC1-CDE3CC94DE32}"/>
    <cellStyle name="Percent 7 5 6" xfId="27745" xr:uid="{AE4C290A-3C46-4235-9D69-CF5640483294}"/>
    <cellStyle name="Percent 7 5 7" xfId="27746" xr:uid="{2642E66C-0F65-4E45-8FFF-088E1341F60B}"/>
    <cellStyle name="Percent 7 5 8" xfId="27747" xr:uid="{0CC689C7-6A22-4781-BE24-DAFA354A5B86}"/>
    <cellStyle name="Percent 7 5 9" xfId="27748" xr:uid="{C5418899-9B21-4CFD-B858-1C12ACD262B7}"/>
    <cellStyle name="Percent 7 6" xfId="8106" xr:uid="{00000000-0005-0000-0000-0000AA200000}"/>
    <cellStyle name="Percent 7 6 2" xfId="14472" xr:uid="{00000000-0005-0000-0000-000029120000}"/>
    <cellStyle name="Percent 7 6 3" xfId="27749" xr:uid="{0B846DAC-64FC-43BD-8873-559C117B89FE}"/>
    <cellStyle name="Percent 7 6 4" xfId="27750" xr:uid="{944C0A1B-45AA-4696-9057-6F892DA03998}"/>
    <cellStyle name="Percent 7 6 5" xfId="27751" xr:uid="{71479107-C89F-4C37-8A3F-8D517008FA15}"/>
    <cellStyle name="Percent 7 6 6" xfId="27752" xr:uid="{A3AE2AC7-5D60-4308-9052-033D116DFE5E}"/>
    <cellStyle name="Percent 7 6 7" xfId="27753" xr:uid="{628A9E50-5822-423C-B665-42011CD1D93B}"/>
    <cellStyle name="Percent 7 6 8" xfId="27754" xr:uid="{90C49B18-44F8-48D7-8E67-920DFB7CB90F}"/>
    <cellStyle name="Percent 7 6 9" xfId="27755" xr:uid="{B5F6C6AE-1685-482D-BE67-D62BCA9C6748}"/>
    <cellStyle name="Percent 7 7" xfId="8107" xr:uid="{00000000-0005-0000-0000-0000AB200000}"/>
    <cellStyle name="Percent 7 7 2" xfId="14473" xr:uid="{00000000-0005-0000-0000-00002B120000}"/>
    <cellStyle name="Percent 7 7 3" xfId="27756" xr:uid="{B404D6A5-E511-4975-A370-BFB976AACD9D}"/>
    <cellStyle name="Percent 7 7 4" xfId="27757" xr:uid="{822E3217-4302-4FDC-943A-CAB548E9D4CC}"/>
    <cellStyle name="Percent 7 7 5" xfId="27758" xr:uid="{94960D35-FC8C-422D-97C8-36DC843D4785}"/>
    <cellStyle name="Percent 7 7 6" xfId="27759" xr:uid="{9037C64C-4D78-48C6-890C-21EC6434B4CA}"/>
    <cellStyle name="Percent 7 7 7" xfId="27760" xr:uid="{273E77A2-E75A-4457-B368-B027531A20EB}"/>
    <cellStyle name="Percent 7 7 8" xfId="27761" xr:uid="{1795EEF9-979F-4101-B535-F649E3E12952}"/>
    <cellStyle name="Percent 7 7 9" xfId="27762" xr:uid="{A1507CB5-283B-4A5F-88F7-C31651621AB6}"/>
    <cellStyle name="Percent 7 8" xfId="8108" xr:uid="{00000000-0005-0000-0000-0000AC200000}"/>
    <cellStyle name="Percent 7 8 2" xfId="14474" xr:uid="{00000000-0005-0000-0000-00002D120000}"/>
    <cellStyle name="Percent 7 8 3" xfId="27763" xr:uid="{09A5858B-850B-48FD-94EC-DC7BD892CF8F}"/>
    <cellStyle name="Percent 7 8 4" xfId="27764" xr:uid="{F811FCB8-F7FB-4677-B343-68021D0C2179}"/>
    <cellStyle name="Percent 7 8 5" xfId="27765" xr:uid="{AAB22B7D-1EFB-4383-A931-65B22D96A002}"/>
    <cellStyle name="Percent 7 8 6" xfId="27766" xr:uid="{F300E04D-E93E-47F9-A890-F853556A9A3B}"/>
    <cellStyle name="Percent 7 8 7" xfId="27767" xr:uid="{C039206C-6141-40B5-9F1C-352CEBB2F9CF}"/>
    <cellStyle name="Percent 7 8 8" xfId="27768" xr:uid="{61D82ED6-E8D3-4A5B-92B2-66527C8472BC}"/>
    <cellStyle name="Percent 7 8 9" xfId="27769" xr:uid="{4F778153-9EBC-4392-A157-9749027BFE86}"/>
    <cellStyle name="Percent 7 9" xfId="8101" xr:uid="{00000000-0005-0000-0000-0000AD200000}"/>
    <cellStyle name="Percent 7 9 2" xfId="14475" xr:uid="{00000000-0005-0000-0000-00002E120000}"/>
    <cellStyle name="Percent 7 9 2 2" xfId="27770" xr:uid="{8D81B034-CB55-47E0-A9CA-1684E6B12ACE}"/>
    <cellStyle name="Percent 7 9 2 2 2" xfId="27771" xr:uid="{37448A6E-8C34-4649-9482-4C1C81F6BA2D}"/>
    <cellStyle name="Percent 7 9 2 3" xfId="27772" xr:uid="{F1F6B12E-05EF-42E4-BC64-9DDCC5955772}"/>
    <cellStyle name="Percent 7 9 2 4" xfId="27773" xr:uid="{D84FFF09-BAB9-4A2E-B7CB-0AE4E85BEDF6}"/>
    <cellStyle name="Percent 7 9 3" xfId="27774" xr:uid="{FF016D70-21FC-4D99-8853-FB3117D73D7F}"/>
    <cellStyle name="Percent 7 9 3 2" xfId="27775" xr:uid="{0E3F11DE-F8BB-4144-8710-111B1AE6BB5F}"/>
    <cellStyle name="Percent 7 9 3 2 2" xfId="27776" xr:uid="{9CED41F2-5EAC-44F0-8A72-FB90C227D6DF}"/>
    <cellStyle name="Percent 7 9 3 3" xfId="27777" xr:uid="{94D91458-80C1-4550-A28A-F82EC1D34264}"/>
    <cellStyle name="Percent 7 9 3 4" xfId="27778" xr:uid="{4C2BC356-421C-4166-8E0E-B326DEE51CD2}"/>
    <cellStyle name="Percent 7 9 4" xfId="27779" xr:uid="{524314D3-5755-424B-B74E-63C281786573}"/>
    <cellStyle name="Percent 7 9 4 2" xfId="27780" xr:uid="{A5DBBEE4-068C-46C2-804B-51EB57792267}"/>
    <cellStyle name="Percent 7 9 4 3" xfId="27781" xr:uid="{59845C6F-F5A5-4E8A-B292-D821B6F9127C}"/>
    <cellStyle name="Percent 7 9 5" xfId="27782" xr:uid="{D2BE671C-70E2-4AF8-9A3E-3FEEFF65F0AE}"/>
    <cellStyle name="Percent 7 9 6" xfId="27783" xr:uid="{C27FF78B-E713-4190-8793-11495644B092}"/>
    <cellStyle name="Percent 7 9 7" xfId="27784" xr:uid="{6C1CCEB4-5ABA-4E6D-893F-34564D21662A}"/>
    <cellStyle name="Percent 7 9 8" xfId="27785" xr:uid="{E07C0DE6-C058-40D0-B02C-426E0EF43E30}"/>
    <cellStyle name="Percent 7 9 9" xfId="27786" xr:uid="{66D5A074-E063-44F7-A116-986D92117E3A}"/>
    <cellStyle name="Percent 8" xfId="6220" xr:uid="{00000000-0005-0000-0000-0000AE200000}"/>
    <cellStyle name="Percent 8 10" xfId="27787" xr:uid="{1039593D-2D12-4FB3-9EDD-AD73C2003D67}"/>
    <cellStyle name="Percent 8 11" xfId="27788" xr:uid="{A74EBD5B-E09A-455A-B702-220DE390FD13}"/>
    <cellStyle name="Percent 8 12" xfId="27789" xr:uid="{91CA7DED-C141-4443-912B-D0AFB7B30C94}"/>
    <cellStyle name="Percent 8 13" xfId="27790" xr:uid="{83AF2F40-0CDB-4FDE-8869-7B603D14C086}"/>
    <cellStyle name="Percent 8 14" xfId="27791" xr:uid="{3F933099-C119-4A29-9BDE-E4BEF5D2B9BB}"/>
    <cellStyle name="Percent 8 15" xfId="27792" xr:uid="{DD1565D7-F559-474B-8086-01E646055489}"/>
    <cellStyle name="Percent 8 16" xfId="27793" xr:uid="{67325A77-9D8C-4FA9-BDA5-747D3A8C87C9}"/>
    <cellStyle name="Percent 8 2" xfId="8110" xr:uid="{00000000-0005-0000-0000-0000AF200000}"/>
    <cellStyle name="Percent 8 2 2" xfId="14477" xr:uid="{00000000-0005-0000-0000-000031120000}"/>
    <cellStyle name="Percent 8 2 3" xfId="27794" xr:uid="{E7E41EDF-5B01-45BA-AD04-5160C1D9E5ED}"/>
    <cellStyle name="Percent 8 2 4" xfId="27795" xr:uid="{DBEDF5D7-9445-4ED8-801B-0CA9FEA76093}"/>
    <cellStyle name="Percent 8 2 5" xfId="27796" xr:uid="{1B5F2BD1-C505-4858-9BEF-E51E5E71AE18}"/>
    <cellStyle name="Percent 8 2 6" xfId="27797" xr:uid="{1B34AC84-858E-4F5D-95B3-1A5825D7FF71}"/>
    <cellStyle name="Percent 8 2 7" xfId="27798" xr:uid="{94AEA77A-E53D-41F2-B23C-A20035DDF0CC}"/>
    <cellStyle name="Percent 8 2 8" xfId="27799" xr:uid="{2809A89C-F1DE-4E96-8CEF-AA23E67FBC4B}"/>
    <cellStyle name="Percent 8 2 9" xfId="27800" xr:uid="{04BB6DF6-60CB-4E3E-8B28-F9433BF3D269}"/>
    <cellStyle name="Percent 8 3" xfId="8111" xr:uid="{00000000-0005-0000-0000-0000B0200000}"/>
    <cellStyle name="Percent 8 3 2" xfId="14478" xr:uid="{00000000-0005-0000-0000-000033120000}"/>
    <cellStyle name="Percent 8 3 3" xfId="27801" xr:uid="{C4C387C4-3C21-4413-8B28-E907DE25BF60}"/>
    <cellStyle name="Percent 8 3 4" xfId="27802" xr:uid="{91C593DA-7307-41F8-A484-67DA5B33DBDB}"/>
    <cellStyle name="Percent 8 3 5" xfId="27803" xr:uid="{4CD972EF-9EED-4029-9AE3-5D491A404AFF}"/>
    <cellStyle name="Percent 8 3 6" xfId="27804" xr:uid="{E34CD64D-7F8B-4543-B61F-86861398C526}"/>
    <cellStyle name="Percent 8 3 7" xfId="27805" xr:uid="{6CFBC91D-E1A8-4A8B-9A68-80FBCC1B193B}"/>
    <cellStyle name="Percent 8 3 8" xfId="27806" xr:uid="{923C5194-E634-426B-8CA7-9D844EF382EE}"/>
    <cellStyle name="Percent 8 3 9" xfId="27807" xr:uid="{28C411DB-97C1-4295-9C3B-64533D35B8ED}"/>
    <cellStyle name="Percent 8 4" xfId="8112" xr:uid="{00000000-0005-0000-0000-0000B1200000}"/>
    <cellStyle name="Percent 8 4 2" xfId="14479" xr:uid="{00000000-0005-0000-0000-000035120000}"/>
    <cellStyle name="Percent 8 4 3" xfId="27808" xr:uid="{75231637-F644-45C4-A9AB-7419FFF15CD0}"/>
    <cellStyle name="Percent 8 4 4" xfId="27809" xr:uid="{2FD03ED7-D0DD-496E-A9BC-78A1488C1382}"/>
    <cellStyle name="Percent 8 4 5" xfId="27810" xr:uid="{FBD62485-135E-4C5D-801D-D38AFDE5BF19}"/>
    <cellStyle name="Percent 8 4 6" xfId="27811" xr:uid="{5F431BEE-972F-48B9-A98A-D0322A9F504F}"/>
    <cellStyle name="Percent 8 4 7" xfId="27812" xr:uid="{4FD6B05D-F9FF-432C-855B-39ED4D4A709C}"/>
    <cellStyle name="Percent 8 4 8" xfId="27813" xr:uid="{EFD97A40-6E75-4FB1-97D5-A8D951766183}"/>
    <cellStyle name="Percent 8 4 9" xfId="27814" xr:uid="{51EC9123-FE76-41D6-B774-1A5B4D70B608}"/>
    <cellStyle name="Percent 8 5" xfId="8113" xr:uid="{00000000-0005-0000-0000-0000B2200000}"/>
    <cellStyle name="Percent 8 5 2" xfId="14480" xr:uid="{00000000-0005-0000-0000-000037120000}"/>
    <cellStyle name="Percent 8 5 3" xfId="27815" xr:uid="{4CDE1CD1-45F0-455B-90A9-63CDE3C00002}"/>
    <cellStyle name="Percent 8 5 4" xfId="27816" xr:uid="{692D9B7E-4AA4-49A1-9076-4E230EBD6349}"/>
    <cellStyle name="Percent 8 5 5" xfId="27817" xr:uid="{4AA336E3-0C29-4BF9-A698-59076F5C36AF}"/>
    <cellStyle name="Percent 8 5 6" xfId="27818" xr:uid="{5B9D7A61-C3D8-40C8-A129-E0A1B3A596ED}"/>
    <cellStyle name="Percent 8 5 7" xfId="27819" xr:uid="{4DAC82F6-ADDE-424E-8D78-C151B63631A5}"/>
    <cellStyle name="Percent 8 5 8" xfId="27820" xr:uid="{27FCEED2-A2EB-4903-8357-52CBE8DE5883}"/>
    <cellStyle name="Percent 8 5 9" xfId="27821" xr:uid="{D83EFE80-867E-46A8-A74D-172A5E62AB1F}"/>
    <cellStyle name="Percent 8 6" xfId="8114" xr:uid="{00000000-0005-0000-0000-0000B3200000}"/>
    <cellStyle name="Percent 8 6 2" xfId="14481" xr:uid="{00000000-0005-0000-0000-000039120000}"/>
    <cellStyle name="Percent 8 6 3" xfId="27822" xr:uid="{8D0B392E-252B-401F-B9BF-A92B1B901FAF}"/>
    <cellStyle name="Percent 8 6 4" xfId="27823" xr:uid="{E38D12C7-154C-4485-BC42-656983509E63}"/>
    <cellStyle name="Percent 8 6 5" xfId="27824" xr:uid="{0DB92D65-3701-485C-A311-BEBCD350FCEA}"/>
    <cellStyle name="Percent 8 6 6" xfId="27825" xr:uid="{14BCCFF1-4F64-45C3-89B1-79737DC65EFA}"/>
    <cellStyle name="Percent 8 6 7" xfId="27826" xr:uid="{990B5AC1-1273-4877-A554-65BA4C81A3BF}"/>
    <cellStyle name="Percent 8 6 8" xfId="27827" xr:uid="{B1FD2477-445F-464A-B45C-A7AE0923BBB7}"/>
    <cellStyle name="Percent 8 6 9" xfId="27828" xr:uid="{AA825F60-2036-4827-BEAE-53D4D5C7C1F9}"/>
    <cellStyle name="Percent 8 7" xfId="8115" xr:uid="{00000000-0005-0000-0000-0000B4200000}"/>
    <cellStyle name="Percent 8 7 2" xfId="14482" xr:uid="{00000000-0005-0000-0000-00003B120000}"/>
    <cellStyle name="Percent 8 7 3" xfId="27829" xr:uid="{0A9A553B-5CAE-467F-990C-33AA5B2F0725}"/>
    <cellStyle name="Percent 8 7 4" xfId="27830" xr:uid="{447B5E72-C5BA-4FF3-85EE-6B7B96E10F09}"/>
    <cellStyle name="Percent 8 7 5" xfId="27831" xr:uid="{D090FA5D-038B-40A7-AF8C-E42DD3F3051E}"/>
    <cellStyle name="Percent 8 7 6" xfId="27832" xr:uid="{7E631299-A593-4668-981F-F5E331502A92}"/>
    <cellStyle name="Percent 8 7 7" xfId="27833" xr:uid="{C53A8804-CFA1-4A0B-AF76-50983CB4A99D}"/>
    <cellStyle name="Percent 8 7 8" xfId="27834" xr:uid="{D35A107D-C103-479E-933C-EC63C2A6D7CE}"/>
    <cellStyle name="Percent 8 7 9" xfId="27835" xr:uid="{4B0379FC-3376-42DF-80F5-A5FD4390FFC5}"/>
    <cellStyle name="Percent 8 8" xfId="8116" xr:uid="{00000000-0005-0000-0000-0000B5200000}"/>
    <cellStyle name="Percent 8 8 2" xfId="14483" xr:uid="{00000000-0005-0000-0000-00003D120000}"/>
    <cellStyle name="Percent 8 8 3" xfId="27836" xr:uid="{BCDA78E0-AE93-40BB-BD5B-F1B1D4F59EDF}"/>
    <cellStyle name="Percent 8 8 4" xfId="27837" xr:uid="{934F2CC2-D3AB-4E40-97F9-7F0E4D6FC512}"/>
    <cellStyle name="Percent 8 8 5" xfId="27838" xr:uid="{8A4ACFA0-235A-4750-8B08-B430D5C839B3}"/>
    <cellStyle name="Percent 8 8 6" xfId="27839" xr:uid="{65AF5631-FCC6-46A1-9F46-7E8797664A0A}"/>
    <cellStyle name="Percent 8 8 7" xfId="27840" xr:uid="{3F175E1B-2ED3-4BC1-B3A4-0E44C3F4CF11}"/>
    <cellStyle name="Percent 8 8 8" xfId="27841" xr:uid="{FDF5D4BA-8169-4368-9031-510B8CD96453}"/>
    <cellStyle name="Percent 8 8 9" xfId="27842" xr:uid="{86A20B0B-E49C-44F7-8184-FDB7755EFF82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0 10" xfId="27843" xr:uid="{4357D37B-3221-4AFB-AABB-F2BCEE996763}"/>
    <cellStyle name="Percent 9 10 2" xfId="27844" xr:uid="{07EF7C0E-4F87-417E-AC48-AAEA2B15A530}"/>
    <cellStyle name="Percent 9 10 3" xfId="27845" xr:uid="{E29B5EE6-B87E-4387-A97F-C8F213860B05}"/>
    <cellStyle name="Percent 9 10 4" xfId="27846" xr:uid="{C90C991C-5A13-4A82-B2FA-87CDB93FAC72}"/>
    <cellStyle name="Percent 9 10 5" xfId="27847" xr:uid="{D499A6F1-A1B3-4C0E-B423-9B9EDCEB871C}"/>
    <cellStyle name="Percent 9 10 6" xfId="27848" xr:uid="{46ECC4D2-52DA-4FF3-82A5-481E30EACA74}"/>
    <cellStyle name="Percent 9 10 7" xfId="27849" xr:uid="{A97348C6-7FBF-40B7-A503-729CA3A68211}"/>
    <cellStyle name="Percent 9 10 8" xfId="27850" xr:uid="{9693FBB1-1158-4913-9F46-5BAEEFA20B43}"/>
    <cellStyle name="Percent 9 10 9" xfId="27851" xr:uid="{4B05E998-F330-4194-8657-357C08E88279}"/>
    <cellStyle name="Percent 9 11" xfId="14486" xr:uid="{00000000-0005-0000-0000-000041120000}"/>
    <cellStyle name="Percent 9 11 10" xfId="27852" xr:uid="{EABDE3BA-B36A-4BB3-B0AC-10C6FF7718CE}"/>
    <cellStyle name="Percent 9 11 2" xfId="27853" xr:uid="{537FD910-1C42-45AE-9C4F-E0D939A8ACAE}"/>
    <cellStyle name="Percent 9 11 3" xfId="27854" xr:uid="{CD3FD209-72D2-4581-824D-157E438ADAA9}"/>
    <cellStyle name="Percent 9 11 4" xfId="27855" xr:uid="{CFE05246-509B-417E-AF40-E4AB9FE4D2D5}"/>
    <cellStyle name="Percent 9 11 5" xfId="27856" xr:uid="{F1B2B090-7B43-478B-A7B9-0A6E4937D7CA}"/>
    <cellStyle name="Percent 9 11 6" xfId="27857" xr:uid="{CC04AFFD-E69E-4C0B-BD5B-4B7F4F31C2F2}"/>
    <cellStyle name="Percent 9 11 7" xfId="27858" xr:uid="{B2C93462-23EA-4BA5-8C27-885E34990617}"/>
    <cellStyle name="Percent 9 11 8" xfId="27859" xr:uid="{86ACEE33-8ABD-404F-9BA9-336E0FE1BF2B}"/>
    <cellStyle name="Percent 9 11 9" xfId="27860" xr:uid="{23B1A6C8-A66C-498B-8783-4ED4AB81A748}"/>
    <cellStyle name="Percent 9 12" xfId="14487" xr:uid="{00000000-0005-0000-0000-000042120000}"/>
    <cellStyle name="Percent 9 12 10" xfId="27861" xr:uid="{EC2478AD-7A6D-4E9A-935F-FA9F783B0C92}"/>
    <cellStyle name="Percent 9 12 2" xfId="27862" xr:uid="{69B8ABFB-B5B6-4405-B2A8-A543CE9000BF}"/>
    <cellStyle name="Percent 9 12 3" xfId="27863" xr:uid="{B146B5AF-B97C-46D4-851C-5E104A470F39}"/>
    <cellStyle name="Percent 9 12 4" xfId="27864" xr:uid="{C26E10F8-D4A3-4431-AB75-AB3D8742C1FC}"/>
    <cellStyle name="Percent 9 12 5" xfId="27865" xr:uid="{8497C61C-0034-482A-ADAD-0C87161CE727}"/>
    <cellStyle name="Percent 9 12 6" xfId="27866" xr:uid="{9FBD66EA-0D1F-4F31-8CE7-B02791E06720}"/>
    <cellStyle name="Percent 9 12 7" xfId="27867" xr:uid="{3EC9253C-EFC9-4FC7-80BF-389CA5660A56}"/>
    <cellStyle name="Percent 9 12 8" xfId="27868" xr:uid="{D8F89CBE-31E5-44ED-A4EC-E4C47247B299}"/>
    <cellStyle name="Percent 9 12 9" xfId="27869" xr:uid="{76D90945-C9D1-43B6-8489-391B64537F1E}"/>
    <cellStyle name="Percent 9 13" xfId="14488" xr:uid="{00000000-0005-0000-0000-000043120000}"/>
    <cellStyle name="Percent 9 13 10" xfId="27870" xr:uid="{C20F9CA9-EC69-4109-A379-552B5A05890B}"/>
    <cellStyle name="Percent 9 13 2" xfId="27871" xr:uid="{842EBF1F-FC8A-43B4-AEB5-5AE6F4E0179F}"/>
    <cellStyle name="Percent 9 13 3" xfId="27872" xr:uid="{2D919544-6CB6-4E66-82BA-BF8C10BE7EAA}"/>
    <cellStyle name="Percent 9 13 4" xfId="27873" xr:uid="{BD2CDFCE-0B46-4542-8E2F-8A9A972174E1}"/>
    <cellStyle name="Percent 9 13 5" xfId="27874" xr:uid="{961A3960-DE9B-4A03-A7BA-6C3AE7EFDB63}"/>
    <cellStyle name="Percent 9 13 6" xfId="27875" xr:uid="{626CCC20-8C70-4AB9-9DCD-6F958C48DDAE}"/>
    <cellStyle name="Percent 9 13 7" xfId="27876" xr:uid="{7F65CBF8-44F4-4FE9-B712-2AD81A743624}"/>
    <cellStyle name="Percent 9 13 8" xfId="27877" xr:uid="{8519C5F0-524B-43AE-B8F4-B1DC2D7CD46C}"/>
    <cellStyle name="Percent 9 13 9" xfId="27878" xr:uid="{F95DD0E9-90AA-4BBA-A753-7AD3C6E9FDB1}"/>
    <cellStyle name="Percent 9 14" xfId="14489" xr:uid="{00000000-0005-0000-0000-000044120000}"/>
    <cellStyle name="Percent 9 14 10" xfId="27879" xr:uid="{84C638BB-4C8D-4C52-B3DF-ECABCAA4873C}"/>
    <cellStyle name="Percent 9 14 2" xfId="27880" xr:uid="{18CF5DE0-BA4E-46DF-ABF4-C0847E6C36A8}"/>
    <cellStyle name="Percent 9 14 3" xfId="27881" xr:uid="{7AD17F4A-2811-49F1-9A33-FB3485CCBAE4}"/>
    <cellStyle name="Percent 9 14 4" xfId="27882" xr:uid="{EF87C7FB-F9D2-4E9E-B8C2-25C096622063}"/>
    <cellStyle name="Percent 9 14 5" xfId="27883" xr:uid="{04DA607B-0080-43BA-B025-C1E5C6AF7B81}"/>
    <cellStyle name="Percent 9 14 6" xfId="27884" xr:uid="{DD2D9494-1B9B-40D0-95A9-0FB02EC3FE80}"/>
    <cellStyle name="Percent 9 14 7" xfId="27885" xr:uid="{2AB4FE3C-E473-4A5E-A56D-8CF09C2551BD}"/>
    <cellStyle name="Percent 9 14 8" xfId="27886" xr:uid="{36CA6C36-FE0C-447B-AF51-635EEEEB0231}"/>
    <cellStyle name="Percent 9 14 9" xfId="27887" xr:uid="{D989BA05-0EEE-4A80-80DE-CD7227667DF4}"/>
    <cellStyle name="Percent 9 15" xfId="14490" xr:uid="{00000000-0005-0000-0000-000045120000}"/>
    <cellStyle name="Percent 9 15 10" xfId="27888" xr:uid="{AE2AFBB1-100A-4F07-8DF4-BE2E3A269343}"/>
    <cellStyle name="Percent 9 15 2" xfId="27889" xr:uid="{594273B7-C15C-4989-8E70-04CF92BEFCC0}"/>
    <cellStyle name="Percent 9 15 3" xfId="27890" xr:uid="{D5046E1D-86A2-4098-AFE9-915069819702}"/>
    <cellStyle name="Percent 9 15 4" xfId="27891" xr:uid="{69998DDD-AD16-4C5B-8BEE-97184AE003CA}"/>
    <cellStyle name="Percent 9 15 5" xfId="27892" xr:uid="{78C224E6-A6E2-458D-8438-8C1BAD336B67}"/>
    <cellStyle name="Percent 9 15 6" xfId="27893" xr:uid="{8369BE1F-C865-48B2-9FD2-4937BAE7D04A}"/>
    <cellStyle name="Percent 9 15 7" xfId="27894" xr:uid="{DDDA103F-F04B-4E57-AD49-1BF9EE85D689}"/>
    <cellStyle name="Percent 9 15 8" xfId="27895" xr:uid="{B2AA11DB-E81C-485F-AFB3-0F434A5477DA}"/>
    <cellStyle name="Percent 9 15 9" xfId="27896" xr:uid="{0F223479-E7B4-46CB-8768-1DC43081A3E0}"/>
    <cellStyle name="Percent 9 16" xfId="14491" xr:uid="{00000000-0005-0000-0000-000046120000}"/>
    <cellStyle name="Percent 9 16 10" xfId="27897" xr:uid="{6A8DF25E-0904-4618-80B6-DA0A248FB990}"/>
    <cellStyle name="Percent 9 16 2" xfId="27898" xr:uid="{5AB1A3BB-0631-461F-A799-CFD41BDFFAD0}"/>
    <cellStyle name="Percent 9 16 3" xfId="27899" xr:uid="{60450F6E-6610-462B-80B4-550919BCBA00}"/>
    <cellStyle name="Percent 9 16 4" xfId="27900" xr:uid="{866DE312-D8DF-4810-8762-BFF9CFCAB95E}"/>
    <cellStyle name="Percent 9 16 5" xfId="27901" xr:uid="{66B605FF-158E-445A-A761-84A077607FEC}"/>
    <cellStyle name="Percent 9 16 6" xfId="27902" xr:uid="{E4F6A6BC-6F6A-4CB0-A363-F1C34BB8EA0A}"/>
    <cellStyle name="Percent 9 16 7" xfId="27903" xr:uid="{1D10D974-BE2C-4672-8E71-7CA08BA08ED4}"/>
    <cellStyle name="Percent 9 16 8" xfId="27904" xr:uid="{204D0435-E737-477C-A001-DACBE1017105}"/>
    <cellStyle name="Percent 9 16 9" xfId="27905" xr:uid="{EAE0AA55-E32C-40B6-92C0-ADE8B349146F}"/>
    <cellStyle name="Percent 9 17" xfId="14492" xr:uid="{00000000-0005-0000-0000-000047120000}"/>
    <cellStyle name="Percent 9 17 10" xfId="27906" xr:uid="{70AC7D40-2525-4A38-8D77-A44FB299AE17}"/>
    <cellStyle name="Percent 9 17 2" xfId="27907" xr:uid="{E79DA54F-3CEF-4BDB-9E9E-D970DBD83E28}"/>
    <cellStyle name="Percent 9 17 3" xfId="27908" xr:uid="{F700E499-7C45-44E3-B6D3-E2406B9D79D8}"/>
    <cellStyle name="Percent 9 17 4" xfId="27909" xr:uid="{B9CA1B3C-B375-43CF-8C6D-9A7677527784}"/>
    <cellStyle name="Percent 9 17 5" xfId="27910" xr:uid="{1C3E3854-1C6D-40D0-9CF5-0CB30D9F098B}"/>
    <cellStyle name="Percent 9 17 6" xfId="27911" xr:uid="{E6B6A5E5-9A00-4782-BADF-25282F09E038}"/>
    <cellStyle name="Percent 9 17 7" xfId="27912" xr:uid="{D5A2F88B-CBB0-41E9-8F4F-CC992E206E8F}"/>
    <cellStyle name="Percent 9 17 8" xfId="27913" xr:uid="{17A945AF-140B-44AF-B55D-16D9CAA6EACA}"/>
    <cellStyle name="Percent 9 17 9" xfId="27914" xr:uid="{3125D0B4-E5CF-452B-BF66-82674B1AF6C2}"/>
    <cellStyle name="Percent 9 18" xfId="14493" xr:uid="{00000000-0005-0000-0000-000048120000}"/>
    <cellStyle name="Percent 9 18 10" xfId="27915" xr:uid="{B6E7CE1F-28ED-4D5A-ACDC-C4629F9270D8}"/>
    <cellStyle name="Percent 9 18 2" xfId="27916" xr:uid="{D021597C-45E8-4C7C-B424-E7694496C793}"/>
    <cellStyle name="Percent 9 18 3" xfId="27917" xr:uid="{AB413B5B-7C6D-424A-8273-248B95156B3F}"/>
    <cellStyle name="Percent 9 18 4" xfId="27918" xr:uid="{C75AEB43-68B3-4A1D-A61A-CA3F9B99E612}"/>
    <cellStyle name="Percent 9 18 5" xfId="27919" xr:uid="{CF1252CC-6F6D-42C1-8707-48BB9B61FF6C}"/>
    <cellStyle name="Percent 9 18 6" xfId="27920" xr:uid="{1C29E6C6-AD1F-4F48-9F4A-F2CC667ECC02}"/>
    <cellStyle name="Percent 9 18 7" xfId="27921" xr:uid="{9ECC2636-FD44-4F79-A25B-2E856D5A6E1B}"/>
    <cellStyle name="Percent 9 18 8" xfId="27922" xr:uid="{EB39D9FB-2932-4DF6-994F-14332C54A802}"/>
    <cellStyle name="Percent 9 18 9" xfId="27923" xr:uid="{A7CBE527-2ACA-48DE-A160-26EF4B084DF6}"/>
    <cellStyle name="Percent 9 19" xfId="14494" xr:uid="{00000000-0005-0000-0000-000049120000}"/>
    <cellStyle name="Percent 9 19 10" xfId="27924" xr:uid="{AA161D88-E67C-4AF5-B879-8A79C613BFCD}"/>
    <cellStyle name="Percent 9 19 2" xfId="27925" xr:uid="{39ECEC03-7A87-4D10-9724-1C1BE5892FC1}"/>
    <cellStyle name="Percent 9 19 3" xfId="27926" xr:uid="{A8F8E56F-317D-4A1C-A5BB-3D75102032CA}"/>
    <cellStyle name="Percent 9 19 4" xfId="27927" xr:uid="{B96FA9F5-8914-4BEF-B0DB-EAD9BC3D276D}"/>
    <cellStyle name="Percent 9 19 5" xfId="27928" xr:uid="{091571E5-00EF-476F-B073-0763AA20606B}"/>
    <cellStyle name="Percent 9 19 6" xfId="27929" xr:uid="{FCA58DB2-1686-4D3F-B42D-FBA208A55BD2}"/>
    <cellStyle name="Percent 9 19 7" xfId="27930" xr:uid="{98395F68-BD1B-4454-A8F2-5C8B8F962025}"/>
    <cellStyle name="Percent 9 19 8" xfId="27931" xr:uid="{08ECD2DD-F1C5-4100-8821-56AA95EA311C}"/>
    <cellStyle name="Percent 9 19 9" xfId="27932" xr:uid="{5D762A41-44FF-4A41-84AD-65395D2DB642}"/>
    <cellStyle name="Percent 9 2" xfId="8117" xr:uid="{00000000-0005-0000-0000-0000B8200000}"/>
    <cellStyle name="Percent 9 2 10" xfId="27933" xr:uid="{3F56FFEF-0F43-4231-BAD9-977F911B6015}"/>
    <cellStyle name="Percent 9 2 11" xfId="27934" xr:uid="{F26823DB-B569-405D-92DF-797BE192986C}"/>
    <cellStyle name="Percent 9 2 12" xfId="27935" xr:uid="{981C004D-FDFC-41F8-94C4-7652E7948BB4}"/>
    <cellStyle name="Percent 9 2 2" xfId="14496" xr:uid="{00000000-0005-0000-0000-00004B120000}"/>
    <cellStyle name="Percent 9 2 2 2" xfId="27936" xr:uid="{F69A32F3-C63D-4AD0-96D4-52E1AB280590}"/>
    <cellStyle name="Percent 9 2 2 3" xfId="27937" xr:uid="{C4C9BDA9-6F45-48FC-BBEF-D652D778541A}"/>
    <cellStyle name="Percent 9 2 2 4" xfId="27938" xr:uid="{46696A71-6123-4C1B-AFD8-5567E7EE16CE}"/>
    <cellStyle name="Percent 9 2 2 5" xfId="27939" xr:uid="{D67A892E-CD43-4F0C-B86B-0D2DAB32B8C6}"/>
    <cellStyle name="Percent 9 2 2 6" xfId="27940" xr:uid="{696B7F3A-2EA4-4C09-A5C0-4FE4386EA106}"/>
    <cellStyle name="Percent 9 2 2 7" xfId="27941" xr:uid="{91F7CF0E-52FD-4DB0-8DC4-EE597831C9FF}"/>
    <cellStyle name="Percent 9 2 2 8" xfId="27942" xr:uid="{11665D5D-3B47-4E16-959E-8468ADC290F7}"/>
    <cellStyle name="Percent 9 2 2 9" xfId="27943" xr:uid="{4B72DBCC-D934-4EE3-A095-C3A5C868211E}"/>
    <cellStyle name="Percent 9 2 3" xfId="14495" xr:uid="{00000000-0005-0000-0000-00004C120000}"/>
    <cellStyle name="Percent 9 2 3 2" xfId="27944" xr:uid="{F9A41B51-3C5F-4575-A4DE-53A477D28FDF}"/>
    <cellStyle name="Percent 9 2 3 3" xfId="27945" xr:uid="{9DECCFCB-69B9-4CC0-8A15-215528783819}"/>
    <cellStyle name="Percent 9 2 3 4" xfId="27946" xr:uid="{E1098C0A-E9FC-46DB-9A9F-4BCED05DB3BB}"/>
    <cellStyle name="Percent 9 2 3 5" xfId="27947" xr:uid="{63C9DEDD-8905-49F2-9160-D76E0FE1E318}"/>
    <cellStyle name="Percent 9 2 4" xfId="27948" xr:uid="{BD52B411-EE3C-40DD-A39C-AD4F91FE2DE6}"/>
    <cellStyle name="Percent 9 2 5" xfId="27949" xr:uid="{39C7D294-8C97-4FCE-8AE6-62B00AC4AE50}"/>
    <cellStyle name="Percent 9 2 6" xfId="27950" xr:uid="{48956AA9-DEE2-4BE3-840A-9D672861940A}"/>
    <cellStyle name="Percent 9 2 7" xfId="27951" xr:uid="{1E57266A-10A8-4E1A-9EB0-2EABD17B36A1}"/>
    <cellStyle name="Percent 9 2 8" xfId="27952" xr:uid="{92C7FED2-AECD-4469-8461-63F59860AFB0}"/>
    <cellStyle name="Percent 9 2 9" xfId="27953" xr:uid="{6175C97D-91C0-4E43-B794-2554A848DE86}"/>
    <cellStyle name="Percent 9 20" xfId="14497" xr:uid="{00000000-0005-0000-0000-00004D120000}"/>
    <cellStyle name="Percent 9 20 10" xfId="27954" xr:uid="{2E0825D7-3670-461F-944E-BAD601B5BF08}"/>
    <cellStyle name="Percent 9 20 2" xfId="27955" xr:uid="{096E47C8-4E3E-44EB-BA38-5433EA457234}"/>
    <cellStyle name="Percent 9 20 3" xfId="27956" xr:uid="{037D6499-0152-402E-9E4C-D6C95125CCE6}"/>
    <cellStyle name="Percent 9 20 4" xfId="27957" xr:uid="{D589A1E5-68BD-4F6A-A3C7-B9405723CCD6}"/>
    <cellStyle name="Percent 9 20 5" xfId="27958" xr:uid="{741B4588-6741-44BF-974C-F7F9A510A842}"/>
    <cellStyle name="Percent 9 20 6" xfId="27959" xr:uid="{2FEDF86B-ED86-49DB-94C7-E2D4A6D7ADC2}"/>
    <cellStyle name="Percent 9 20 7" xfId="27960" xr:uid="{AD760DD3-9217-40BC-8888-FA7B4C36F371}"/>
    <cellStyle name="Percent 9 20 8" xfId="27961" xr:uid="{76A4FFA7-AB00-49F6-BF7C-8358C90990C0}"/>
    <cellStyle name="Percent 9 20 9" xfId="27962" xr:uid="{EBC08892-73BE-4F8A-95E8-8CF37E0EFD5D}"/>
    <cellStyle name="Percent 9 21" xfId="14484" xr:uid="{00000000-0005-0000-0000-00004E120000}"/>
    <cellStyle name="Percent 9 21 2" xfId="27963" xr:uid="{1DE25F45-0A03-4420-9DE1-28DE972C411B}"/>
    <cellStyle name="Percent 9 21 3" xfId="27964" xr:uid="{CA729B4D-144D-474A-8184-DF0D81BD62CD}"/>
    <cellStyle name="Percent 9 21 4" xfId="27965" xr:uid="{0C6BA9F8-A3C5-4367-A719-ABF9E2BF0900}"/>
    <cellStyle name="Percent 9 21 5" xfId="27966" xr:uid="{67B37AF5-91B9-4603-BE87-CFF591E94D04}"/>
    <cellStyle name="Percent 9 22" xfId="27967" xr:uid="{711E2D32-CEC6-4DEC-B3B9-FF734A730B65}"/>
    <cellStyle name="Percent 9 22 2" xfId="27968" xr:uid="{8DED1476-517F-43D0-9829-25876E3A5B28}"/>
    <cellStyle name="Percent 9 22 3" xfId="27969" xr:uid="{F9A6A0EF-3535-45E0-9771-25FC96577594}"/>
    <cellStyle name="Percent 9 22 4" xfId="27970" xr:uid="{28DC4E67-2395-409D-98A1-7D7C4AAF06F5}"/>
    <cellStyle name="Percent 9 22 5" xfId="27971" xr:uid="{C21A953E-E8C8-4D9F-B9E7-91180A1DDBA5}"/>
    <cellStyle name="Percent 9 23" xfId="27972" xr:uid="{AC24AC42-0BD8-4F78-99AB-2330DA75D4B7}"/>
    <cellStyle name="Percent 9 24" xfId="27973" xr:uid="{F99891BC-C500-490B-B93E-9C1F6F659476}"/>
    <cellStyle name="Percent 9 25" xfId="27974" xr:uid="{3FDE21DF-EA33-48F4-BE5F-55E4C32BF8EF}"/>
    <cellStyle name="Percent 9 26" xfId="27975" xr:uid="{E5246B67-DA51-4BAE-B8CB-C3AA43268848}"/>
    <cellStyle name="Percent 9 27" xfId="27976" xr:uid="{CE5DE8F2-0250-4BA6-BB64-FDA08F9CAD84}"/>
    <cellStyle name="Percent 9 28" xfId="27977" xr:uid="{E7F50A6F-A998-4B3D-9091-ADD0E7506918}"/>
    <cellStyle name="Percent 9 29" xfId="27978" xr:uid="{247D24C5-127C-495B-809D-6A59FC71DB51}"/>
    <cellStyle name="Percent 9 3" xfId="8118" xr:uid="{00000000-0005-0000-0000-0000B9200000}"/>
    <cellStyle name="Percent 9 3 10" xfId="27979" xr:uid="{C9426F92-00AF-4028-BB2D-0484656B0654}"/>
    <cellStyle name="Percent 9 3 11" xfId="27980" xr:uid="{146527D8-6FC3-4387-9D2F-41220706C351}"/>
    <cellStyle name="Percent 9 3 12" xfId="27981" xr:uid="{072394AD-4CE0-4BF8-BC4A-D022F922B233}"/>
    <cellStyle name="Percent 9 3 2" xfId="14499" xr:uid="{00000000-0005-0000-0000-000050120000}"/>
    <cellStyle name="Percent 9 3 2 2" xfId="27982" xr:uid="{711209D6-0DBD-492C-8406-DAF7E0D5FB11}"/>
    <cellStyle name="Percent 9 3 2 3" xfId="27983" xr:uid="{73D04413-98C4-4B5C-A4BD-59E45D9B50CB}"/>
    <cellStyle name="Percent 9 3 2 4" xfId="27984" xr:uid="{0A48E94E-3FD7-491F-9DF0-36F2045EF511}"/>
    <cellStyle name="Percent 9 3 2 5" xfId="27985" xr:uid="{39F97FD0-A33B-4E79-8215-098C35FCFA06}"/>
    <cellStyle name="Percent 9 3 2 6" xfId="27986" xr:uid="{72B75786-3D5D-4CA9-B107-C7E5F654BECF}"/>
    <cellStyle name="Percent 9 3 2 7" xfId="27987" xr:uid="{BA750CA1-D79E-437A-B64D-347646DB1A1E}"/>
    <cellStyle name="Percent 9 3 2 8" xfId="27988" xr:uid="{C41FE593-AEE4-4BA3-BC2A-770A2DC0C117}"/>
    <cellStyle name="Percent 9 3 2 9" xfId="27989" xr:uid="{8C1AFB58-08A8-434D-88ED-341E6B27890B}"/>
    <cellStyle name="Percent 9 3 3" xfId="14498" xr:uid="{00000000-0005-0000-0000-000051120000}"/>
    <cellStyle name="Percent 9 3 3 2" xfId="27990" xr:uid="{273A0557-70CD-4540-ABAC-88974C7B600C}"/>
    <cellStyle name="Percent 9 3 3 3" xfId="27991" xr:uid="{AF90703C-C5EC-4893-B1FF-C5DFB7427C97}"/>
    <cellStyle name="Percent 9 3 3 4" xfId="27992" xr:uid="{DA00DF0C-B51B-4664-A5E1-CE3A68FB72AD}"/>
    <cellStyle name="Percent 9 3 3 5" xfId="27993" xr:uid="{8AF799F2-A93E-4D55-814E-770D55DD1D0A}"/>
    <cellStyle name="Percent 9 3 4" xfId="27994" xr:uid="{83F45FF4-DE73-4551-A346-DDF60A018EFA}"/>
    <cellStyle name="Percent 9 3 5" xfId="27995" xr:uid="{5632C1D2-9E0C-4679-9A88-52E1E4068970}"/>
    <cellStyle name="Percent 9 3 6" xfId="27996" xr:uid="{1DE9ED8E-644E-406D-88A2-F5BFFD0C0DCA}"/>
    <cellStyle name="Percent 9 3 7" xfId="27997" xr:uid="{02D22DCF-B702-483D-9640-92D2599E509D}"/>
    <cellStyle name="Percent 9 3 8" xfId="27998" xr:uid="{65E01796-EDDA-40CD-B71C-84E49AA3A2AC}"/>
    <cellStyle name="Percent 9 3 9" xfId="27999" xr:uid="{4ACD28B2-F8EE-4F1E-AACA-26139368ED81}"/>
    <cellStyle name="Percent 9 4" xfId="8119" xr:uid="{00000000-0005-0000-0000-0000BA200000}"/>
    <cellStyle name="Percent 9 4 10" xfId="28000" xr:uid="{882D1766-1028-4679-BFD1-1FEC78E904B8}"/>
    <cellStyle name="Percent 9 4 11" xfId="28001" xr:uid="{BD869572-89A7-4B71-A542-2B98B8590208}"/>
    <cellStyle name="Percent 9 4 12" xfId="28002" xr:uid="{B3307457-4320-44BE-8997-31F1F00394F7}"/>
    <cellStyle name="Percent 9 4 2" xfId="14501" xr:uid="{00000000-0005-0000-0000-000053120000}"/>
    <cellStyle name="Percent 9 4 2 2" xfId="28003" xr:uid="{9BAB717B-CEE6-42B7-B73B-F5A289DFFDC4}"/>
    <cellStyle name="Percent 9 4 2 3" xfId="28004" xr:uid="{E8848B5B-9B49-4BA5-87BD-7EBAA7F80D90}"/>
    <cellStyle name="Percent 9 4 2 4" xfId="28005" xr:uid="{49B2CF7C-7A0A-4B6B-8D27-83F53549996D}"/>
    <cellStyle name="Percent 9 4 2 5" xfId="28006" xr:uid="{9FDD9E7A-FFD8-4634-A8AC-50192C82EB74}"/>
    <cellStyle name="Percent 9 4 2 6" xfId="28007" xr:uid="{D74960EB-A8D3-4E69-B924-F3BAD0D098AA}"/>
    <cellStyle name="Percent 9 4 2 7" xfId="28008" xr:uid="{068C7660-5FEB-407B-A89D-19CFC1C0A79B}"/>
    <cellStyle name="Percent 9 4 2 8" xfId="28009" xr:uid="{DEC25C87-854E-42D7-8E4B-3105D3D6EE4B}"/>
    <cellStyle name="Percent 9 4 2 9" xfId="28010" xr:uid="{97F552B3-3C21-43E5-9FEE-E7360F673664}"/>
    <cellStyle name="Percent 9 4 3" xfId="14500" xr:uid="{00000000-0005-0000-0000-000054120000}"/>
    <cellStyle name="Percent 9 4 3 2" xfId="28011" xr:uid="{9CCB1362-B838-433E-AC47-EFB047ACF677}"/>
    <cellStyle name="Percent 9 4 3 3" xfId="28012" xr:uid="{2DF94007-F9BA-4D38-ACDF-F118CB6B98C9}"/>
    <cellStyle name="Percent 9 4 3 4" xfId="28013" xr:uid="{483B601F-DF2E-476B-9725-865245BD2E79}"/>
    <cellStyle name="Percent 9 4 3 5" xfId="28014" xr:uid="{B0AEE1F5-D146-430D-A150-EE19545999A8}"/>
    <cellStyle name="Percent 9 4 4" xfId="28015" xr:uid="{53187722-09A3-416F-B59F-A7D0EA54C133}"/>
    <cellStyle name="Percent 9 4 5" xfId="28016" xr:uid="{8718B1B1-C1AE-4994-A1C7-13E006371038}"/>
    <cellStyle name="Percent 9 4 6" xfId="28017" xr:uid="{AC4A77CB-6D44-446D-BE64-5EF98FBB8A7B}"/>
    <cellStyle name="Percent 9 4 7" xfId="28018" xr:uid="{4C5F0E7C-1C32-4172-BB86-CF09B06E5103}"/>
    <cellStyle name="Percent 9 4 8" xfId="28019" xr:uid="{97C52FBE-A9FB-4B2E-9867-03F879E1ED82}"/>
    <cellStyle name="Percent 9 4 9" xfId="28020" xr:uid="{9B3791BB-BA1A-4C72-AD1C-30AF8F7D23B5}"/>
    <cellStyle name="Percent 9 5" xfId="8120" xr:uid="{00000000-0005-0000-0000-0000BB200000}"/>
    <cellStyle name="Percent 9 5 10" xfId="28021" xr:uid="{139A6C3F-4D5B-4EDF-A1F6-326F806BF12E}"/>
    <cellStyle name="Percent 9 5 11" xfId="28022" xr:uid="{71E1E127-321D-4278-939A-B2FC64F72888}"/>
    <cellStyle name="Percent 9 5 12" xfId="28023" xr:uid="{BBB74F73-0146-4F80-A704-3F5A371DFCDF}"/>
    <cellStyle name="Percent 9 5 2" xfId="14503" xr:uid="{00000000-0005-0000-0000-000056120000}"/>
    <cellStyle name="Percent 9 5 2 2" xfId="28024" xr:uid="{81C77C0C-EF6A-41EC-93AF-D2E21270C45E}"/>
    <cellStyle name="Percent 9 5 2 3" xfId="28025" xr:uid="{ACED4303-C8B5-443D-8443-33E941340454}"/>
    <cellStyle name="Percent 9 5 2 4" xfId="28026" xr:uid="{40523D73-4B0D-4413-9FBF-F8E8066AD79A}"/>
    <cellStyle name="Percent 9 5 2 5" xfId="28027" xr:uid="{16701903-C00D-42DB-A318-C7D0F10F86D8}"/>
    <cellStyle name="Percent 9 5 2 6" xfId="28028" xr:uid="{C1D2EFA8-1677-4B0D-BCEF-04E066597D79}"/>
    <cellStyle name="Percent 9 5 2 7" xfId="28029" xr:uid="{B48CEDCC-87DA-4EEA-9BCE-2E97E32348B4}"/>
    <cellStyle name="Percent 9 5 2 8" xfId="28030" xr:uid="{264CBE98-900E-48FD-A34C-2EBED295A633}"/>
    <cellStyle name="Percent 9 5 2 9" xfId="28031" xr:uid="{19272D4E-6712-47C4-A805-D37F3FF1EE9F}"/>
    <cellStyle name="Percent 9 5 3" xfId="14502" xr:uid="{00000000-0005-0000-0000-000057120000}"/>
    <cellStyle name="Percent 9 5 3 2" xfId="28032" xr:uid="{85828401-A531-4D25-9633-FFE044827AE0}"/>
    <cellStyle name="Percent 9 5 3 3" xfId="28033" xr:uid="{C6AF15CB-1075-4CE3-B922-67CEA8A3DFDE}"/>
    <cellStyle name="Percent 9 5 3 4" xfId="28034" xr:uid="{5387B7BE-818B-435B-80E8-2657A3857DC1}"/>
    <cellStyle name="Percent 9 5 3 5" xfId="28035" xr:uid="{5DD86E43-DE9E-43FB-B4BB-070282B8416D}"/>
    <cellStyle name="Percent 9 5 4" xfId="28036" xr:uid="{25F209E6-C63A-4DDA-8D41-52BE284804AB}"/>
    <cellStyle name="Percent 9 5 5" xfId="28037" xr:uid="{835F1161-DCDE-4266-95A8-E3D393A43496}"/>
    <cellStyle name="Percent 9 5 6" xfId="28038" xr:uid="{09C49C80-D7B0-4634-ABBD-8D8E78D38CA3}"/>
    <cellStyle name="Percent 9 5 7" xfId="28039" xr:uid="{730D9410-9AC7-4C7B-BC88-D56D0C204F11}"/>
    <cellStyle name="Percent 9 5 8" xfId="28040" xr:uid="{85A50F42-D356-4AFB-913F-62F9D3B94FA9}"/>
    <cellStyle name="Percent 9 5 9" xfId="28041" xr:uid="{1BEE3964-8CF5-4E91-A0AD-0B43C528DD27}"/>
    <cellStyle name="Percent 9 6" xfId="8121" xr:uid="{00000000-0005-0000-0000-0000BC200000}"/>
    <cellStyle name="Percent 9 6 10" xfId="28042" xr:uid="{4523970E-9393-4DD0-B00F-FBC8FA15FB11}"/>
    <cellStyle name="Percent 9 6 11" xfId="28043" xr:uid="{38678474-56ED-4DDA-A1BB-C6E00D1FE875}"/>
    <cellStyle name="Percent 9 6 12" xfId="28044" xr:uid="{830BBACE-6DEF-458B-8691-57690FD5F598}"/>
    <cellStyle name="Percent 9 6 2" xfId="14505" xr:uid="{00000000-0005-0000-0000-000059120000}"/>
    <cellStyle name="Percent 9 6 2 2" xfId="28045" xr:uid="{A1D41B11-75C9-4EEF-802C-5A1094859A2C}"/>
    <cellStyle name="Percent 9 6 2 3" xfId="28046" xr:uid="{3C05E7AE-0DA2-4068-8A24-9DB4D998ED2E}"/>
    <cellStyle name="Percent 9 6 2 4" xfId="28047" xr:uid="{0974813D-FA0D-4A84-BA2F-FE1A600B8177}"/>
    <cellStyle name="Percent 9 6 2 5" xfId="28048" xr:uid="{2A8C9951-8D2E-4739-AF8D-145B01BC28BF}"/>
    <cellStyle name="Percent 9 6 2 6" xfId="28049" xr:uid="{6FFF463F-5839-4E3E-ACA8-407FDE195404}"/>
    <cellStyle name="Percent 9 6 2 7" xfId="28050" xr:uid="{B847905C-3218-452E-8F9E-FBC41D506395}"/>
    <cellStyle name="Percent 9 6 2 8" xfId="28051" xr:uid="{8985C8C4-5A2A-498F-BCC4-97330238537E}"/>
    <cellStyle name="Percent 9 6 2 9" xfId="28052" xr:uid="{2D275486-FCAA-45D0-8417-A503D9106380}"/>
    <cellStyle name="Percent 9 6 3" xfId="14504" xr:uid="{00000000-0005-0000-0000-00005A120000}"/>
    <cellStyle name="Percent 9 6 3 2" xfId="28053" xr:uid="{682F8A47-8088-4E76-B939-D2453FFCF2A6}"/>
    <cellStyle name="Percent 9 6 3 3" xfId="28054" xr:uid="{CA30E44A-2556-4A5A-9E5E-665B91550719}"/>
    <cellStyle name="Percent 9 6 3 4" xfId="28055" xr:uid="{F7FDFE48-EDE1-4983-9391-DD44BE754F74}"/>
    <cellStyle name="Percent 9 6 3 5" xfId="28056" xr:uid="{414D815F-38DF-4DAC-871A-60552CB8597F}"/>
    <cellStyle name="Percent 9 6 4" xfId="28057" xr:uid="{5AAEB9AE-8398-4F06-A983-6E63FA2AE0BC}"/>
    <cellStyle name="Percent 9 6 5" xfId="28058" xr:uid="{2A3E3A6F-D9AE-4FB4-AB22-DFAE1130FAD8}"/>
    <cellStyle name="Percent 9 6 6" xfId="28059" xr:uid="{3E429CD8-2989-444B-99FD-2E9C121BCED5}"/>
    <cellStyle name="Percent 9 6 7" xfId="28060" xr:uid="{1B08DFF4-B9AA-4B89-8F74-52FA14CCD782}"/>
    <cellStyle name="Percent 9 6 8" xfId="28061" xr:uid="{8EE37705-274D-44DF-B424-709D7502BCC1}"/>
    <cellStyle name="Percent 9 6 9" xfId="28062" xr:uid="{454FC8B4-D1FA-4165-8F7E-F50329C4DEB7}"/>
    <cellStyle name="Percent 9 7" xfId="8122" xr:uid="{00000000-0005-0000-0000-0000BD200000}"/>
    <cellStyle name="Percent 9 7 10" xfId="28063" xr:uid="{611B7B5E-455E-4E86-AB11-5EF4EE65FD94}"/>
    <cellStyle name="Percent 9 7 11" xfId="28064" xr:uid="{127244B5-DDD7-418F-80F8-0FB04B120C45}"/>
    <cellStyle name="Percent 9 7 12" xfId="28065" xr:uid="{9CD27F54-5876-4633-8E9B-B96BB8D9E9C8}"/>
    <cellStyle name="Percent 9 7 13" xfId="28066" xr:uid="{97E84482-F95D-4BAF-8947-B3E57F91E211}"/>
    <cellStyle name="Percent 9 7 14" xfId="28067" xr:uid="{E2517CCC-9261-413E-8DBC-9186616BA511}"/>
    <cellStyle name="Percent 9 7 2" xfId="14507" xr:uid="{00000000-0005-0000-0000-00005C120000}"/>
    <cellStyle name="Percent 9 7 2 10" xfId="28068" xr:uid="{3B753D0C-B863-4FE9-84BA-85A124CC79E8}"/>
    <cellStyle name="Percent 9 7 2 2" xfId="28069" xr:uid="{F1967905-C946-4D2C-A757-03BA8EB1DE77}"/>
    <cellStyle name="Percent 9 7 2 3" xfId="28070" xr:uid="{7B823339-18E4-4000-9B1C-50BA808C42AC}"/>
    <cellStyle name="Percent 9 7 2 4" xfId="28071" xr:uid="{2E1F3C76-F8FF-4C1C-BD03-900F7B6F8B36}"/>
    <cellStyle name="Percent 9 7 2 5" xfId="28072" xr:uid="{03C7F2A2-040C-4BAE-BC55-C99FFE703C2D}"/>
    <cellStyle name="Percent 9 7 2 6" xfId="28073" xr:uid="{0AF2CF6B-9A96-475D-8F81-4BF5F87E6F6C}"/>
    <cellStyle name="Percent 9 7 2 7" xfId="28074" xr:uid="{084A89F0-5249-45E9-AAB9-09AB4AA6635B}"/>
    <cellStyle name="Percent 9 7 2 8" xfId="28075" xr:uid="{1CB152C2-8343-4EAE-B613-1ED15EC7C03D}"/>
    <cellStyle name="Percent 9 7 2 9" xfId="28076" xr:uid="{26901DE8-A033-4B2E-8073-8D7E3F45F932}"/>
    <cellStyle name="Percent 9 7 3" xfId="14508" xr:uid="{00000000-0005-0000-0000-00005D120000}"/>
    <cellStyle name="Percent 9 7 3 10" xfId="28077" xr:uid="{5247CD10-2761-40B3-9750-89629C7CE59F}"/>
    <cellStyle name="Percent 9 7 3 2" xfId="28078" xr:uid="{B7A90141-C247-4F75-A478-F0AD4DCF8FB1}"/>
    <cellStyle name="Percent 9 7 3 3" xfId="28079" xr:uid="{7D2DF674-600E-4C8E-BFE5-A9D70A6F848A}"/>
    <cellStyle name="Percent 9 7 3 4" xfId="28080" xr:uid="{3C2AFDA1-D27A-462E-98F1-0ECC7E1DBF00}"/>
    <cellStyle name="Percent 9 7 3 5" xfId="28081" xr:uid="{9D2C21D3-D046-4C91-AC66-5A6E5B27673A}"/>
    <cellStyle name="Percent 9 7 3 6" xfId="28082" xr:uid="{D44DCEAC-A5E7-45DF-91D7-30E374783B36}"/>
    <cellStyle name="Percent 9 7 3 7" xfId="28083" xr:uid="{70326CD6-364A-48CF-AF1A-E6B54CAC2145}"/>
    <cellStyle name="Percent 9 7 3 8" xfId="28084" xr:uid="{E75B8925-BCAD-4877-BA88-7A9D46293EBE}"/>
    <cellStyle name="Percent 9 7 3 9" xfId="28085" xr:uid="{78190663-E9E7-4447-98C3-323FDC946A7E}"/>
    <cellStyle name="Percent 9 7 4" xfId="14509" xr:uid="{00000000-0005-0000-0000-00005E120000}"/>
    <cellStyle name="Percent 9 7 4 2" xfId="28086" xr:uid="{DD80E556-5B5B-4304-8D75-20E4274F1629}"/>
    <cellStyle name="Percent 9 7 4 3" xfId="28087" xr:uid="{7464D556-89DA-4917-8A46-D57FD356392B}"/>
    <cellStyle name="Percent 9 7 4 4" xfId="28088" xr:uid="{F0E9D570-6E60-469B-A651-5C99B8B06628}"/>
    <cellStyle name="Percent 9 7 4 5" xfId="28089" xr:uid="{15759993-913B-4FDA-93CB-75BE32828A03}"/>
    <cellStyle name="Percent 9 7 4 6" xfId="28090" xr:uid="{BAD8993E-AB7B-4F86-8E8D-50E8B4C615F2}"/>
    <cellStyle name="Percent 9 7 4 7" xfId="28091" xr:uid="{A5B67326-D0AB-490B-8B3A-67E39F748524}"/>
    <cellStyle name="Percent 9 7 4 8" xfId="28092" xr:uid="{8331E855-5495-4C74-87D4-812669E59DB9}"/>
    <cellStyle name="Percent 9 7 4 9" xfId="28093" xr:uid="{25DE6A8B-2FE4-4F45-B1A0-5C232DD3F7B4}"/>
    <cellStyle name="Percent 9 7 5" xfId="14506" xr:uid="{00000000-0005-0000-0000-00005F120000}"/>
    <cellStyle name="Percent 9 7 5 2" xfId="28094" xr:uid="{B0D275A0-F1EB-425A-92D3-055E0C5A67BC}"/>
    <cellStyle name="Percent 9 7 5 3" xfId="28095" xr:uid="{049B8782-C50E-4097-A3DC-AB9ACB7EDFE6}"/>
    <cellStyle name="Percent 9 7 5 4" xfId="28096" xr:uid="{757A7C9A-B0C2-4C10-8C60-77F4F2D6D869}"/>
    <cellStyle name="Percent 9 7 5 5" xfId="28097" xr:uid="{33DA4831-355C-45E1-B79E-7C6F38449A43}"/>
    <cellStyle name="Percent 9 7 6" xfId="28098" xr:uid="{F4AC4344-3BEA-4D5A-9D99-645F557411B0}"/>
    <cellStyle name="Percent 9 7 7" xfId="28099" xr:uid="{12242EDE-6B50-4B9F-9B32-1CE9DDEA26D3}"/>
    <cellStyle name="Percent 9 7 8" xfId="28100" xr:uid="{2C6B7A79-8DE3-443A-8913-1A4B9D5EAE24}"/>
    <cellStyle name="Percent 9 7 9" xfId="28101" xr:uid="{DFBAA026-FAEF-44F4-8675-0A88754ED564}"/>
    <cellStyle name="Percent 9 8" xfId="8123" xr:uid="{00000000-0005-0000-0000-0000BE200000}"/>
    <cellStyle name="Percent 9 8 10" xfId="28102" xr:uid="{DABC5929-2976-4367-934A-8244EC050335}"/>
    <cellStyle name="Percent 9 8 11" xfId="28103" xr:uid="{51F662C0-2D65-4B93-8DB0-B92345678B05}"/>
    <cellStyle name="Percent 9 8 12" xfId="28104" xr:uid="{5B461801-7A77-4135-A4FD-AC38008CBC0E}"/>
    <cellStyle name="Percent 9 8 2" xfId="14511" xr:uid="{00000000-0005-0000-0000-000061120000}"/>
    <cellStyle name="Percent 9 8 2 2" xfId="28105" xr:uid="{7B995B46-AECF-4C82-90ED-C0961F50F06D}"/>
    <cellStyle name="Percent 9 8 2 3" xfId="28106" xr:uid="{C79DEDF1-3A15-4910-8913-0F4B22480357}"/>
    <cellStyle name="Percent 9 8 2 4" xfId="28107" xr:uid="{1B59ACAD-218B-46D0-8AB7-688B02C7BE23}"/>
    <cellStyle name="Percent 9 8 2 5" xfId="28108" xr:uid="{91E1ABF2-F73B-476C-8970-AFAE8F046383}"/>
    <cellStyle name="Percent 9 8 2 6" xfId="28109" xr:uid="{27595C6E-BC77-46EA-BF20-A1E8B9D8BA23}"/>
    <cellStyle name="Percent 9 8 2 7" xfId="28110" xr:uid="{F66704E5-590F-4999-8C0F-D6DE34C600FF}"/>
    <cellStyle name="Percent 9 8 2 8" xfId="28111" xr:uid="{8B968F09-DD2D-499C-B7A8-096D2DCA5321}"/>
    <cellStyle name="Percent 9 8 2 9" xfId="28112" xr:uid="{A0480F50-38DE-4F9A-AAA1-75F2CF37ECF7}"/>
    <cellStyle name="Percent 9 8 3" xfId="14510" xr:uid="{00000000-0005-0000-0000-000062120000}"/>
    <cellStyle name="Percent 9 8 3 2" xfId="28113" xr:uid="{F4F5F67B-3A46-40E5-A46E-417E477126F7}"/>
    <cellStyle name="Percent 9 8 3 3" xfId="28114" xr:uid="{6C1F8EC6-4A17-49C1-837F-6EE0B2CAD307}"/>
    <cellStyle name="Percent 9 8 3 4" xfId="28115" xr:uid="{6C4BA882-78F3-44D1-ADB2-1493927EFD09}"/>
    <cellStyle name="Percent 9 8 3 5" xfId="28116" xr:uid="{1639CB71-0462-4A29-8EA1-0383FE66DD10}"/>
    <cellStyle name="Percent 9 8 4" xfId="28117" xr:uid="{526050F3-FF43-47B4-ABEB-D92DAE14DC69}"/>
    <cellStyle name="Percent 9 8 5" xfId="28118" xr:uid="{69FB2963-869A-4459-BE8B-E549449634A5}"/>
    <cellStyle name="Percent 9 8 6" xfId="28119" xr:uid="{EB6D233D-A813-4DBE-ADD8-7080E04E495C}"/>
    <cellStyle name="Percent 9 8 7" xfId="28120" xr:uid="{807BAA49-5B78-4904-A733-62BEA5DE4BB6}"/>
    <cellStyle name="Percent 9 8 8" xfId="28121" xr:uid="{AE2F7C3D-5DB6-46CD-A498-8A0BA61D9D21}"/>
    <cellStyle name="Percent 9 8 9" xfId="28122" xr:uid="{372E4F42-2EFC-46FE-9EE4-48C1855B1209}"/>
    <cellStyle name="Percent 9 9" xfId="14512" xr:uid="{00000000-0005-0000-0000-000063120000}"/>
    <cellStyle name="Percent 9 9 10" xfId="28123" xr:uid="{13B7082C-955A-47A3-A731-6C3374A6BA15}"/>
    <cellStyle name="Percent 9 9 2" xfId="28124" xr:uid="{06D84433-DA53-473F-839C-122422B99A7A}"/>
    <cellStyle name="Percent 9 9 3" xfId="28125" xr:uid="{C4CEBE99-177D-4408-B8D5-F510B2422490}"/>
    <cellStyle name="Percent 9 9 4" xfId="28126" xr:uid="{2D882EB4-5332-4103-95E6-6A01524184EA}"/>
    <cellStyle name="Percent 9 9 5" xfId="28127" xr:uid="{AD32B8A7-2A6B-45A1-840B-B93154E50738}"/>
    <cellStyle name="Percent 9 9 6" xfId="28128" xr:uid="{A0632C2B-7520-4B43-9716-26CFDB1D9068}"/>
    <cellStyle name="Percent 9 9 7" xfId="28129" xr:uid="{1E075E94-97B0-467A-B03B-3581A7A24856}"/>
    <cellStyle name="Percent 9 9 8" xfId="28130" xr:uid="{7FB2E986-BCF1-409D-BE67-3CCEA907DF96}"/>
    <cellStyle name="Percent 9 9 9" xfId="28131" xr:uid="{781D3DF7-E853-4375-90CF-40BE09B2AA0B}"/>
    <cellStyle name="Percentagem 2 2" xfId="14513" xr:uid="{00000000-0005-0000-0000-000064120000}"/>
    <cellStyle name="Percentagem 2 2 10" xfId="28132" xr:uid="{F03F3B60-A4AB-4CB0-82F9-FAF973E2E207}"/>
    <cellStyle name="Percentagem 2 2 2" xfId="28133" xr:uid="{1B4E40FD-DE20-47EC-B5A9-084E9515E36A}"/>
    <cellStyle name="Percentagem 2 2 3" xfId="28134" xr:uid="{73D0135E-9BA0-4E68-8DEF-DCE0562460CE}"/>
    <cellStyle name="Percentagem 2 2 4" xfId="28135" xr:uid="{2EC5A172-309B-44C5-9AE9-E89B0521DD43}"/>
    <cellStyle name="Percentagem 2 2 5" xfId="28136" xr:uid="{5B5E0FE7-A329-453A-80DF-F754AD9EDA60}"/>
    <cellStyle name="Percentagem 2 2 6" xfId="28137" xr:uid="{A391D480-A541-438E-B4FD-CE26B57ED458}"/>
    <cellStyle name="Percentagem 2 2 7" xfId="28138" xr:uid="{01F304F1-D805-47EF-BD38-C8A5417F9D39}"/>
    <cellStyle name="Percentagem 2 2 8" xfId="28139" xr:uid="{18C6B376-5D9D-4894-A632-3C3D6BA5A3DA}"/>
    <cellStyle name="Percentagem 2 2 9" xfId="28140" xr:uid="{7BA604C8-AB25-4704-BBA7-CBD4D403E79D}"/>
    <cellStyle name="Percentagem 2 3" xfId="14514" xr:uid="{00000000-0005-0000-0000-000065120000}"/>
    <cellStyle name="Percentagem 2 3 10" xfId="28141" xr:uid="{D9F1DAA4-34B5-41D0-BB34-AD20F3CDDC17}"/>
    <cellStyle name="Percentagem 2 3 2" xfId="28142" xr:uid="{5906A692-E279-4A4D-AF12-2E16670BB2E7}"/>
    <cellStyle name="Percentagem 2 3 3" xfId="28143" xr:uid="{EFCEF527-C14F-4037-B952-F6E5764DDDC1}"/>
    <cellStyle name="Percentagem 2 3 4" xfId="28144" xr:uid="{BB82191F-763F-4F31-8ED4-F382F5744928}"/>
    <cellStyle name="Percentagem 2 3 5" xfId="28145" xr:uid="{B5CBF2DA-505C-45A0-BF0B-C0858AC1A588}"/>
    <cellStyle name="Percentagem 2 3 6" xfId="28146" xr:uid="{3F893ECA-9172-4BFB-90F3-5380505D5208}"/>
    <cellStyle name="Percentagem 2 3 7" xfId="28147" xr:uid="{09B07003-EC8C-45D5-B5C3-911243C0BB4D}"/>
    <cellStyle name="Percentagem 2 3 8" xfId="28148" xr:uid="{2BF57E7D-43C3-42EC-832E-7259195CE5C6}"/>
    <cellStyle name="Percentagem 2 3 9" xfId="28149" xr:uid="{C1B7C09C-C68E-4A49-9365-C4A323DB7BEA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10" xfId="28150" xr:uid="{9A625DFE-7270-4761-8B7E-322CE0E8AE4F}"/>
    <cellStyle name="Schlecht 2" xfId="14515" xr:uid="{00000000-0005-0000-0000-00006B120000}"/>
    <cellStyle name="Schlecht 3" xfId="28151" xr:uid="{98F33378-E62B-4AB6-9A5C-91BCBE8F8C05}"/>
    <cellStyle name="Schlecht 4" xfId="28152" xr:uid="{35F7F3AE-BC92-492C-AB98-232F4B0ABA04}"/>
    <cellStyle name="Schlecht 5" xfId="28153" xr:uid="{8B07156E-F988-4DC8-82E9-EECE5D7C826E}"/>
    <cellStyle name="Schlecht 6" xfId="28154" xr:uid="{95A09251-EF75-45F4-AB85-8C45FA00BEDD}"/>
    <cellStyle name="Schlecht 7" xfId="28155" xr:uid="{F46E2F99-E49F-48F4-9B4F-44A09F70972A}"/>
    <cellStyle name="Schlecht 8" xfId="28156" xr:uid="{9A1FFC58-BBB8-47D3-9ABB-22A7A5DB9A3D}"/>
    <cellStyle name="Schlecht 9" xfId="28157" xr:uid="{979E73BB-C7A4-46DE-AB06-BF47C1FBB34A}"/>
    <cellStyle name="Semleges" xfId="99" xr:uid="{00000000-0005-0000-0000-0000CD200000}"/>
    <cellStyle name="Shade" xfId="6285" xr:uid="{00000000-0005-0000-0000-0000CE200000}"/>
    <cellStyle name="Shade 10" xfId="28158" xr:uid="{7B36AE43-6437-4C91-B855-05E00419AFB7}"/>
    <cellStyle name="Shade 2" xfId="8948" xr:uid="{00000000-0005-0000-0000-0000CF200000}"/>
    <cellStyle name="Shade 2 2" xfId="15623" xr:uid="{00000000-0005-0000-0000-0000CF200000}"/>
    <cellStyle name="Shade 2 3" xfId="28159" xr:uid="{3F6AF5C2-A2BE-4D1A-9085-6E082B9007C9}"/>
    <cellStyle name="Shade 3" xfId="11041" xr:uid="{00000000-0005-0000-0000-00003B220000}"/>
    <cellStyle name="Shade 3 2" xfId="17098" xr:uid="{00000000-0005-0000-0000-00003B220000}"/>
    <cellStyle name="Shade 3 3" xfId="28160" xr:uid="{B7218C4E-986B-4784-B3CB-872B9E17B5E5}"/>
    <cellStyle name="Shade 4" xfId="11096" xr:uid="{00000000-0005-0000-0000-00003C220000}"/>
    <cellStyle name="Shade 4 2" xfId="17153" xr:uid="{00000000-0005-0000-0000-00003C220000}"/>
    <cellStyle name="Shade 4 3" xfId="28161" xr:uid="{C31253D8-76AC-4808-8A8C-591212CC9A6D}"/>
    <cellStyle name="Shade 5" xfId="14516" xr:uid="{00000000-0005-0000-0000-00006C120000}"/>
    <cellStyle name="Shade 6" xfId="15431" xr:uid="{00000000-0005-0000-0000-0000CE200000}"/>
    <cellStyle name="Shade 6 2" xfId="28162" xr:uid="{FBB7C794-DAD7-4340-B63E-9A29A2F5917B}"/>
    <cellStyle name="Shade 7" xfId="28163" xr:uid="{71BD0DAF-9D19-40EA-ABE1-1533D3064435}"/>
    <cellStyle name="Shade 8" xfId="28164" xr:uid="{77D3CD1C-B2DF-47F1-A29B-87AD681DEE46}"/>
    <cellStyle name="Shade 9" xfId="28165" xr:uid="{6DF8424E-A8C9-4111-BD80-4B5CE2BB1D37}"/>
    <cellStyle name="Sheet Title" xfId="3706" xr:uid="{00000000-0005-0000-0000-0000D0200000}"/>
    <cellStyle name="source" xfId="3369" xr:uid="{00000000-0005-0000-0000-0000D1200000}"/>
    <cellStyle name="source 10" xfId="28166" xr:uid="{DDA9A06B-A69A-457B-9050-1555F9382F39}"/>
    <cellStyle name="source 2" xfId="14517" xr:uid="{00000000-0005-0000-0000-00006D120000}"/>
    <cellStyle name="source 2 2" xfId="28167" xr:uid="{B2987EC0-27BE-48B7-9165-244E5EA666FA}"/>
    <cellStyle name="source 2 3" xfId="28168" xr:uid="{9E1743C0-875E-40CA-9C1D-56E21C812C89}"/>
    <cellStyle name="source 2 4" xfId="28169" xr:uid="{1B5B8C07-C1C2-4F19-86BE-59130AA9E63C}"/>
    <cellStyle name="source 2 5" xfId="28170" xr:uid="{0631934F-4535-40C0-B58D-B341395B01E3}"/>
    <cellStyle name="source 3" xfId="28171" xr:uid="{67172A1E-5668-4A47-84E4-AA029EF7657C}"/>
    <cellStyle name="source 4" xfId="28172" xr:uid="{F523A46E-2F2C-4F3E-B6B3-90D0C6A9866D}"/>
    <cellStyle name="source 5" xfId="28173" xr:uid="{E29696FB-570A-432F-B31B-2E3A21E75EBA}"/>
    <cellStyle name="source 6" xfId="28174" xr:uid="{3DA0A1F2-37C4-4A86-8513-3214AA25949B}"/>
    <cellStyle name="source 7" xfId="28175" xr:uid="{2D45BF72-BA49-4737-97C8-69C9C3409ADC}"/>
    <cellStyle name="source 8" xfId="28176" xr:uid="{9B3A9923-AB7C-4642-A417-0271DDBB2047}"/>
    <cellStyle name="source 9" xfId="28177" xr:uid="{1BD26888-C757-491E-B382-788926304C7C}"/>
    <cellStyle name="Standaard_Blad1" xfId="14518" xr:uid="{00000000-0005-0000-0000-00006E120000}"/>
    <cellStyle name="Standard 2" xfId="14519" xr:uid="{00000000-0005-0000-0000-00006F120000}"/>
    <cellStyle name="Standard 2 2" xfId="28178" xr:uid="{B7467F05-CD91-4777-971A-6A92E586637F}"/>
    <cellStyle name="Standard 2 3" xfId="28179" xr:uid="{9CB49698-F67A-4C10-9C86-FBC217DE7E89}"/>
    <cellStyle name="Standard 2 4" xfId="28180" xr:uid="{5F219EA1-52B4-4B8E-92D6-33C61FCBC688}"/>
    <cellStyle name="Standard 2 5" xfId="28181" xr:uid="{DC92C6E5-E64E-4BB6-BC23-446B15A12307}"/>
    <cellStyle name="Standard 2 6" xfId="28182" xr:uid="{94C52142-A224-4565-A67C-753EEA6327B7}"/>
    <cellStyle name="Standard 2 7" xfId="28183" xr:uid="{E2D829F2-B853-44BF-BC44-81BB8A2288BE}"/>
    <cellStyle name="Standard 3" xfId="14520" xr:uid="{00000000-0005-0000-0000-000070120000}"/>
    <cellStyle name="Standard 3 2" xfId="28184" xr:uid="{951B32F7-1B50-4BE5-82FC-A8CABC38BBD8}"/>
    <cellStyle name="Standard 3 3" xfId="28185" xr:uid="{11EEE4EE-F4AE-4C22-8461-4BC747DBA4C6}"/>
    <cellStyle name="Standard 3 4" xfId="28186" xr:uid="{6648CF6D-80DF-4FCE-8223-FC3A25CF23FC}"/>
    <cellStyle name="Standard 3 5" xfId="28187" xr:uid="{16AEB6EE-0F34-4EA3-BD7D-CAEF05B5977D}"/>
    <cellStyle name="Standard 3 6" xfId="28188" xr:uid="{A951CE43-B686-4E8F-BF07-0A26A6962A85}"/>
    <cellStyle name="Standard 3 7" xfId="28189" xr:uid="{B1D1F2D6-B39F-4BC0-BC6E-7F0B65B34D16}"/>
    <cellStyle name="Standard_M_ELE_OU_Primary" xfId="3370" xr:uid="{00000000-0005-0000-0000-0000D2200000}"/>
    <cellStyle name="Style 1" xfId="14521" xr:uid="{00000000-0005-0000-0000-000072120000}"/>
    <cellStyle name="Style 1 10" xfId="28190" xr:uid="{7A4F0D5B-3933-43E0-AB32-D564E4CD12DC}"/>
    <cellStyle name="Style 1 2" xfId="28191" xr:uid="{C55D9955-1C93-4913-8BF4-1AC66E97BE59}"/>
    <cellStyle name="Style 1 3" xfId="28192" xr:uid="{10D484F1-19C2-4DF2-A774-B38035FE7C5B}"/>
    <cellStyle name="Style 1 4" xfId="28193" xr:uid="{C6A38A49-9A26-468D-9FE9-8E54C9776394}"/>
    <cellStyle name="Style 1 5" xfId="28194" xr:uid="{1808D2D6-04C2-40DB-9D54-F291044A642E}"/>
    <cellStyle name="Style 1 6" xfId="28195" xr:uid="{7CA01E6B-BF47-4BEE-988B-7DF8D2E7C4F4}"/>
    <cellStyle name="Style 1 7" xfId="28196" xr:uid="{07FB601B-1794-4DFD-84CF-81930C1CCAF1}"/>
    <cellStyle name="Style 1 8" xfId="28197" xr:uid="{E322A286-5692-4DE3-9B56-DA52070073A9}"/>
    <cellStyle name="Style 1 9" xfId="28198" xr:uid="{E9599D17-059A-4756-85C5-F99D2713C94C}"/>
    <cellStyle name="Style 103" xfId="28199" xr:uid="{D9E0D3D3-22A4-40BD-99BD-0303D2FF3794}"/>
    <cellStyle name="Style 103 2" xfId="28200" xr:uid="{DA37A932-42EF-4653-A786-F0D9C78D64A9}"/>
    <cellStyle name="Style 103 2 2" xfId="28201" xr:uid="{FFACC177-9EC6-4AD6-81DB-A126995240CD}"/>
    <cellStyle name="Style 103 2 3" xfId="28202" xr:uid="{9B40B782-2A9B-4934-B6AA-84888516F055}"/>
    <cellStyle name="Style 103 2 4" xfId="28203" xr:uid="{CA7663EE-0FB9-409D-9EB4-F50915194353}"/>
    <cellStyle name="Style 103 2 5" xfId="28204" xr:uid="{712BC587-AF2A-40D7-B3A2-EEDEAD056AC8}"/>
    <cellStyle name="Style 103 3" xfId="28205" xr:uid="{3849DA31-4060-4D5E-8719-90A97FF5BCBD}"/>
    <cellStyle name="Style 103 3 2" xfId="28206" xr:uid="{E30E0C83-8EE1-4661-BDE9-377C46D6F02E}"/>
    <cellStyle name="Style 103 3 3" xfId="28207" xr:uid="{B6AD4C23-9722-4B8D-8408-C7845A7D4CCA}"/>
    <cellStyle name="Style 103 3 4" xfId="28208" xr:uid="{80F3126E-DC48-428A-B02D-1929935CCEA4}"/>
    <cellStyle name="Style 103 3 5" xfId="28209" xr:uid="{42F7A30F-7BE0-40E4-8FC2-998CE75B19DC}"/>
    <cellStyle name="Style 103 4" xfId="28210" xr:uid="{B6AA5795-E201-4090-83ED-D9D635B0FBA7}"/>
    <cellStyle name="Style 103 5" xfId="28211" xr:uid="{D6EBE7FA-1958-4201-A79A-05FDC1E2BC49}"/>
    <cellStyle name="Style 103 6" xfId="28212" xr:uid="{ADE0984F-82CA-4C54-AAF0-F71C7EF3C254}"/>
    <cellStyle name="Style 103 7" xfId="28213" xr:uid="{5435E4A7-B38C-41DD-BC93-6FF788501771}"/>
    <cellStyle name="Style 104" xfId="28214" xr:uid="{739D3B76-B83F-48BD-BA0A-3B34F3C42330}"/>
    <cellStyle name="Style 104 2" xfId="28215" xr:uid="{468A9B77-CBF0-475F-97FA-3A08EC05387D}"/>
    <cellStyle name="Style 104 2 2" xfId="28216" xr:uid="{082AACF9-1E8D-49C3-8A74-EA1EC19F675F}"/>
    <cellStyle name="Style 104 2 3" xfId="28217" xr:uid="{92D98424-0DA2-4295-9457-98B345887575}"/>
    <cellStyle name="Style 104 2 4" xfId="28218" xr:uid="{A11EEEB3-72F9-4E3E-A54D-92329292A6B0}"/>
    <cellStyle name="Style 104 2 5" xfId="28219" xr:uid="{06208828-7F72-4434-BF43-EBAAF75ACAE2}"/>
    <cellStyle name="Style 104 3" xfId="28220" xr:uid="{2473FB32-E0E3-46E6-BAEF-80492D3DC696}"/>
    <cellStyle name="Style 104 3 2" xfId="28221" xr:uid="{7F2A786C-CE28-405E-AF62-781657A58B56}"/>
    <cellStyle name="Style 104 3 3" xfId="28222" xr:uid="{F3612864-3DC6-4B02-AA94-A0A13A9559AE}"/>
    <cellStyle name="Style 104 3 4" xfId="28223" xr:uid="{4C0190A5-6D25-4DFF-BE8B-6FFE254E4268}"/>
    <cellStyle name="Style 104 3 5" xfId="28224" xr:uid="{D83F80AF-FFA1-4D0B-8951-E7B181FCE140}"/>
    <cellStyle name="Style 104 4" xfId="28225" xr:uid="{B26AA283-065D-4421-8568-02E8D24438A4}"/>
    <cellStyle name="Style 104 5" xfId="28226" xr:uid="{C4FA84FB-C14F-4EFD-93F6-B2BF505B343E}"/>
    <cellStyle name="Style 104 6" xfId="28227" xr:uid="{FFBB872C-5A7C-4776-B85A-546D289E5500}"/>
    <cellStyle name="Style 104 7" xfId="28228" xr:uid="{6162C307-C9F9-4E82-A95D-69CC12CD05BE}"/>
    <cellStyle name="Style 105" xfId="28229" xr:uid="{7A40E778-A5A3-4E55-B000-EC0BFA9E5327}"/>
    <cellStyle name="Style 105 2" xfId="28230" xr:uid="{EE6A2889-98C6-45A0-A854-D217617672B2}"/>
    <cellStyle name="Style 105 2 2" xfId="28231" xr:uid="{C2CF0A14-1698-4C38-B2BE-9182B38AE40D}"/>
    <cellStyle name="Style 105 2 3" xfId="28232" xr:uid="{40F004F6-94D0-4D57-BC83-0C0297591250}"/>
    <cellStyle name="Style 105 2 4" xfId="28233" xr:uid="{27277D68-7F4E-4A79-92A0-A86A35849BBF}"/>
    <cellStyle name="Style 105 2 5" xfId="28234" xr:uid="{2B942885-CF83-44BB-9060-4CE313480490}"/>
    <cellStyle name="Style 105 3" xfId="28235" xr:uid="{121AB0CF-4769-4007-892E-8D8B44F47514}"/>
    <cellStyle name="Style 105 4" xfId="28236" xr:uid="{5533B2D3-08F1-4D37-B316-5C3BF1D4B1D3}"/>
    <cellStyle name="Style 105 5" xfId="28237" xr:uid="{54D062D7-FF74-4CA1-9382-823141FF879D}"/>
    <cellStyle name="Style 105 6" xfId="28238" xr:uid="{B3C8A265-201B-432F-8068-DBB22CD6D193}"/>
    <cellStyle name="Style 106" xfId="28239" xr:uid="{C83CDDDC-8752-4CF3-9B5F-3D43E5D4E124}"/>
    <cellStyle name="Style 106 2" xfId="28240" xr:uid="{68BDDDB8-BBEB-478A-8012-0DA681D10258}"/>
    <cellStyle name="Style 106 2 2" xfId="28241" xr:uid="{F6147634-39C6-478D-B269-CB1DB2114BC1}"/>
    <cellStyle name="Style 106 2 3" xfId="28242" xr:uid="{B1932E2B-4F77-48D2-813B-79F2E0D4C998}"/>
    <cellStyle name="Style 106 2 4" xfId="28243" xr:uid="{14F84155-2D2A-465F-8C59-14162BF2CD02}"/>
    <cellStyle name="Style 106 2 5" xfId="28244" xr:uid="{093D5C95-8E4E-4213-A27E-19E55DE44852}"/>
    <cellStyle name="Style 106 3" xfId="28245" xr:uid="{B0466E6F-5318-4BC1-A8B1-9CE8FB2A9A57}"/>
    <cellStyle name="Style 106 4" xfId="28246" xr:uid="{6562A50A-364B-4DF8-9F71-FA7CF012D0B7}"/>
    <cellStyle name="Style 106 5" xfId="28247" xr:uid="{CC978501-2687-4738-AC12-074E1561A460}"/>
    <cellStyle name="Style 106 6" xfId="28248" xr:uid="{947C7127-CF39-47BF-897C-26925CF5936A}"/>
    <cellStyle name="Style 107" xfId="28249" xr:uid="{891AFF62-5877-4AA3-9A1A-1D574FC64394}"/>
    <cellStyle name="Style 107 2" xfId="28250" xr:uid="{7C41B23F-9998-44AB-AB9A-1644C1F28084}"/>
    <cellStyle name="Style 107 2 2" xfId="28251" xr:uid="{0894D945-70E4-4ECF-A3AD-30F41AC79E9B}"/>
    <cellStyle name="Style 107 2 3" xfId="28252" xr:uid="{0D659483-1F04-4669-B633-0C6933D32073}"/>
    <cellStyle name="Style 107 2 4" xfId="28253" xr:uid="{11B8C902-0028-476A-8F5E-8418A3795A7D}"/>
    <cellStyle name="Style 107 2 5" xfId="28254" xr:uid="{E1864953-DED9-4FCC-83D1-63E8BD235902}"/>
    <cellStyle name="Style 107 3" xfId="28255" xr:uid="{2AF17D28-06D9-4215-856B-9FD3BEE7148D}"/>
    <cellStyle name="Style 107 4" xfId="28256" xr:uid="{49A156E9-7E28-4579-B44D-071DCCA70785}"/>
    <cellStyle name="Style 107 5" xfId="28257" xr:uid="{C3559255-4D7E-4EB5-A5E1-C0EF92F5B628}"/>
    <cellStyle name="Style 107 6" xfId="28258" xr:uid="{13F590D6-CC92-4DFD-9604-03653AE2FE8D}"/>
    <cellStyle name="Style 108" xfId="28259" xr:uid="{35552214-1AED-4C75-B20C-29EB8D670B52}"/>
    <cellStyle name="Style 108 2" xfId="28260" xr:uid="{69F5358C-452E-48F4-A8B1-1AE1BCB287A3}"/>
    <cellStyle name="Style 108 2 2" xfId="28261" xr:uid="{FACDECA3-8A47-4DD3-886F-3CE31D108C01}"/>
    <cellStyle name="Style 108 2 3" xfId="28262" xr:uid="{5F1C58D4-6DAF-4180-B3FD-FB528D5883AF}"/>
    <cellStyle name="Style 108 2 4" xfId="28263" xr:uid="{1BB5E17D-E793-4EA6-B8AA-58361E452321}"/>
    <cellStyle name="Style 108 2 5" xfId="28264" xr:uid="{B90434BD-0FC5-4A45-924E-0EBD812299A2}"/>
    <cellStyle name="Style 108 3" xfId="28265" xr:uid="{C01E9422-888D-4CD6-8E95-C8736F0CE01D}"/>
    <cellStyle name="Style 108 3 2" xfId="28266" xr:uid="{D1054CAD-7932-41F8-A552-FBE4756B167A}"/>
    <cellStyle name="Style 108 3 3" xfId="28267" xr:uid="{668E2C61-0C46-4757-AC14-11E99DA181B7}"/>
    <cellStyle name="Style 108 3 4" xfId="28268" xr:uid="{565CCF57-DE31-4A9A-80C9-69B3767DC9F9}"/>
    <cellStyle name="Style 108 3 5" xfId="28269" xr:uid="{EE189454-2C85-49AD-80B4-41EB90B33110}"/>
    <cellStyle name="Style 108 4" xfId="28270" xr:uid="{E6FB7D64-3B06-4C87-8FD8-CE433A0A36DC}"/>
    <cellStyle name="Style 108 5" xfId="28271" xr:uid="{C5F77723-A329-4EB6-94E7-73250A580C98}"/>
    <cellStyle name="Style 108 6" xfId="28272" xr:uid="{E16B9F31-60AC-497D-9D34-27D2D452D6C2}"/>
    <cellStyle name="Style 108 7" xfId="28273" xr:uid="{D3A1ADC3-C84E-4FA9-92FA-A762975961AD}"/>
    <cellStyle name="Style 109" xfId="28274" xr:uid="{4AEC00CB-23A3-4E91-A196-C3C9C154ED11}"/>
    <cellStyle name="Style 109 2" xfId="28275" xr:uid="{7FDC0582-E3A9-4211-964E-6ECF8E168526}"/>
    <cellStyle name="Style 109 2 2" xfId="28276" xr:uid="{88735394-08AE-4FF8-88CB-12AAE38688D1}"/>
    <cellStyle name="Style 109 2 3" xfId="28277" xr:uid="{37D9CDFF-3963-4A7B-B4BA-CB10A1676884}"/>
    <cellStyle name="Style 109 2 4" xfId="28278" xr:uid="{D543BB91-C609-40DC-901A-F0CBC4C4188E}"/>
    <cellStyle name="Style 109 2 5" xfId="28279" xr:uid="{AFEBD0EF-2E86-4E23-A730-BBB7EFD79C4C}"/>
    <cellStyle name="Style 109 3" xfId="28280" xr:uid="{EAC3BF98-2859-49B2-BE06-4E59E1D6FFE4}"/>
    <cellStyle name="Style 109 4" xfId="28281" xr:uid="{E9C0A63A-66BB-4325-B50A-61E43424175B}"/>
    <cellStyle name="Style 109 5" xfId="28282" xr:uid="{832BA283-6E94-4C68-A53B-68C8218D4B5C}"/>
    <cellStyle name="Style 109 6" xfId="28283" xr:uid="{07AB084C-D1FD-42A0-95CC-16A0901BAD34}"/>
    <cellStyle name="Style 110" xfId="28284" xr:uid="{4CE7514C-7758-445B-9B72-2743CEE26E1A}"/>
    <cellStyle name="Style 110 2" xfId="28285" xr:uid="{A39D8D18-B5F6-4C9B-8AB5-B48CEA500461}"/>
    <cellStyle name="Style 110 2 2" xfId="28286" xr:uid="{60FC362A-FCBE-4D70-81FC-3A59104E1963}"/>
    <cellStyle name="Style 110 2 3" xfId="28287" xr:uid="{4288DD83-D3FA-4B70-990F-E510296B8E92}"/>
    <cellStyle name="Style 110 2 4" xfId="28288" xr:uid="{392B172D-6AB6-45E8-89C1-30018F195343}"/>
    <cellStyle name="Style 110 2 5" xfId="28289" xr:uid="{B538C3A7-9282-4DBC-B27E-BBE3EED2F8A2}"/>
    <cellStyle name="Style 110 3" xfId="28290" xr:uid="{A953B6BA-D016-48DE-BD75-BB03254A4977}"/>
    <cellStyle name="Style 110 4" xfId="28291" xr:uid="{1E9F12A6-97F6-4AC8-867F-98A6E7C5FA73}"/>
    <cellStyle name="Style 110 5" xfId="28292" xr:uid="{06386117-D36E-4B6E-BEF8-7F5CD87BE887}"/>
    <cellStyle name="Style 110 6" xfId="28293" xr:uid="{B3376B64-794C-4B09-AD1C-A1A042BF81F4}"/>
    <cellStyle name="Style 114" xfId="28294" xr:uid="{9E023984-DE5D-45E1-AEEF-327CA5FC68A1}"/>
    <cellStyle name="Style 114 2" xfId="28295" xr:uid="{1BBFB436-E809-446D-95D6-C86F0F0DBE62}"/>
    <cellStyle name="Style 114 2 2" xfId="28296" xr:uid="{B0B05582-A2FE-409F-ACBA-BFFD2655F820}"/>
    <cellStyle name="Style 114 2 3" xfId="28297" xr:uid="{CC166ADB-2758-40B0-A378-944DEADA3785}"/>
    <cellStyle name="Style 114 2 4" xfId="28298" xr:uid="{CE59E9E1-EB85-4425-A4D2-C6D05E375B59}"/>
    <cellStyle name="Style 114 2 5" xfId="28299" xr:uid="{E0ED4A51-0130-4D04-A63B-647F0BEF5B4C}"/>
    <cellStyle name="Style 114 3" xfId="28300" xr:uid="{7B5A2370-B268-4C9C-A504-5DF0B960EC4B}"/>
    <cellStyle name="Style 114 3 2" xfId="28301" xr:uid="{667E5A32-5472-450D-986E-760B392569F3}"/>
    <cellStyle name="Style 114 3 3" xfId="28302" xr:uid="{5BE74B6C-0D0B-4DC3-806D-1DE2FC561E98}"/>
    <cellStyle name="Style 114 3 4" xfId="28303" xr:uid="{A7DACA88-72D5-428D-A5AF-F4A9E235E091}"/>
    <cellStyle name="Style 114 3 5" xfId="28304" xr:uid="{D30185A8-899E-461C-BA34-08079FDE7CE0}"/>
    <cellStyle name="Style 114 4" xfId="28305" xr:uid="{3212A4C1-BC7D-42BA-A01F-318AEB1EA5DF}"/>
    <cellStyle name="Style 114 5" xfId="28306" xr:uid="{25FAAD2F-B965-4562-B084-13D9E3AB7F0B}"/>
    <cellStyle name="Style 114 6" xfId="28307" xr:uid="{68760BDD-DE88-4F09-A2EB-AADD6B2F8146}"/>
    <cellStyle name="Style 114 7" xfId="28308" xr:uid="{BE8DB4CA-66E7-49F7-8DC2-88C73FF20EA8}"/>
    <cellStyle name="Style 115" xfId="28309" xr:uid="{D17DF892-D931-4968-A3B7-C18D291CABD3}"/>
    <cellStyle name="Style 115 2" xfId="28310" xr:uid="{857D87A5-9938-4C37-9B9A-CF70BD9FDF27}"/>
    <cellStyle name="Style 115 2 2" xfId="28311" xr:uid="{3B788C70-ABC9-4FC5-995D-6A10AA5514C8}"/>
    <cellStyle name="Style 115 2 3" xfId="28312" xr:uid="{6238E944-DB19-4DB3-8B83-C10C521CAEB6}"/>
    <cellStyle name="Style 115 2 4" xfId="28313" xr:uid="{342BB931-226D-4524-B8E6-30A396382EDD}"/>
    <cellStyle name="Style 115 2 5" xfId="28314" xr:uid="{BBD8A6E0-1D57-4174-A56C-46F47FA01F01}"/>
    <cellStyle name="Style 115 3" xfId="28315" xr:uid="{7F96A5E1-21BD-42AF-9C01-A8FA69B10BBB}"/>
    <cellStyle name="Style 115 3 2" xfId="28316" xr:uid="{5AC0C7E9-887C-4C6C-A01C-A82CF4290274}"/>
    <cellStyle name="Style 115 3 3" xfId="28317" xr:uid="{9AEE1FFE-C04B-46B1-888D-A12AB386F2A8}"/>
    <cellStyle name="Style 115 3 4" xfId="28318" xr:uid="{6B0EE125-4B96-4187-B8E9-F917B2B36A1C}"/>
    <cellStyle name="Style 115 3 5" xfId="28319" xr:uid="{BAE1FF89-D2CF-4414-8909-77524A209F98}"/>
    <cellStyle name="Style 115 4" xfId="28320" xr:uid="{9624CB71-F058-48B8-839D-AF403467E276}"/>
    <cellStyle name="Style 115 5" xfId="28321" xr:uid="{D23D72F4-6F5C-4BF5-9BE9-ED6928788E7F}"/>
    <cellStyle name="Style 115 6" xfId="28322" xr:uid="{93747642-4B95-4FC5-BDDE-ECDE3D588805}"/>
    <cellStyle name="Style 115 7" xfId="28323" xr:uid="{C9525E21-D156-42A4-BD13-F06C818A7491}"/>
    <cellStyle name="Style 116" xfId="28324" xr:uid="{2E4EFDF2-A62E-44E8-A206-B4EC624D57EB}"/>
    <cellStyle name="Style 116 2" xfId="28325" xr:uid="{D739FADA-C8C3-4EBB-937B-1CD862C0F7DD}"/>
    <cellStyle name="Style 116 2 2" xfId="28326" xr:uid="{A3238D4B-7CA1-4D1A-83DD-001B631E2189}"/>
    <cellStyle name="Style 116 2 3" xfId="28327" xr:uid="{24B21780-F6E3-424D-97D9-BA5E59AA4F2A}"/>
    <cellStyle name="Style 116 2 4" xfId="28328" xr:uid="{1569800B-BB04-4C54-B4D5-4A1A08441A03}"/>
    <cellStyle name="Style 116 2 5" xfId="28329" xr:uid="{58497CD0-57E8-4948-A858-21BB90A455EB}"/>
    <cellStyle name="Style 116 3" xfId="28330" xr:uid="{33C157BD-C958-45AB-B5A6-41A22F490B54}"/>
    <cellStyle name="Style 116 4" xfId="28331" xr:uid="{63E13E28-3558-4983-8516-50E0FB91370E}"/>
    <cellStyle name="Style 116 5" xfId="28332" xr:uid="{5C95052D-77F8-41BC-8613-53174ADDCC49}"/>
    <cellStyle name="Style 116 6" xfId="28333" xr:uid="{A8072DBC-D7A1-4726-AB2C-8916E2317E7B}"/>
    <cellStyle name="Style 117" xfId="28334" xr:uid="{89B2017F-A86C-4AC7-9549-0C19C7363A20}"/>
    <cellStyle name="Style 117 2" xfId="28335" xr:uid="{3078ECBA-D156-4639-9C61-8DAE794A6DE6}"/>
    <cellStyle name="Style 117 2 2" xfId="28336" xr:uid="{ED558619-88EF-47E3-91B3-D6B74E54F053}"/>
    <cellStyle name="Style 117 2 3" xfId="28337" xr:uid="{7826DCEA-2B53-4CFB-ADC4-118FF2E40FEC}"/>
    <cellStyle name="Style 117 2 4" xfId="28338" xr:uid="{B0B75B5D-3A62-4C1C-8A76-3C2EED6460D8}"/>
    <cellStyle name="Style 117 2 5" xfId="28339" xr:uid="{D325E32B-912A-44C3-8A7C-9541CD980876}"/>
    <cellStyle name="Style 117 3" xfId="28340" xr:uid="{F7C86046-4B44-41A4-9595-E7A2E108C416}"/>
    <cellStyle name="Style 117 4" xfId="28341" xr:uid="{9FABE7ED-C4FA-4108-860D-5009EEA17658}"/>
    <cellStyle name="Style 117 5" xfId="28342" xr:uid="{4378EAB2-2F25-408F-B14E-B37FF4C6D747}"/>
    <cellStyle name="Style 117 6" xfId="28343" xr:uid="{CAD42C84-83BA-4A04-8A8A-A8FB60DD7FAA}"/>
    <cellStyle name="Style 118" xfId="28344" xr:uid="{96B9A12A-CE47-4312-B273-DC6D78A89647}"/>
    <cellStyle name="Style 118 2" xfId="28345" xr:uid="{ABF3B8F8-7C11-4B1D-A1D3-7F637C7719E7}"/>
    <cellStyle name="Style 118 2 2" xfId="28346" xr:uid="{A536C0CD-9487-4413-AFF8-B04E7CA15C4F}"/>
    <cellStyle name="Style 118 2 3" xfId="28347" xr:uid="{C605183D-877D-4CDF-B2D7-51BC105DC6A3}"/>
    <cellStyle name="Style 118 2 4" xfId="28348" xr:uid="{9EC7DF88-9224-4CEF-A5C3-396794AAD238}"/>
    <cellStyle name="Style 118 2 5" xfId="28349" xr:uid="{64183715-7D25-40A6-A667-6C46E51918F1}"/>
    <cellStyle name="Style 118 3" xfId="28350" xr:uid="{C4E9BCF7-F55C-46B9-9EC0-A913F4F53A30}"/>
    <cellStyle name="Style 118 4" xfId="28351" xr:uid="{4B33B8D0-2CAF-4A72-B16B-31E5C7BFDE02}"/>
    <cellStyle name="Style 118 5" xfId="28352" xr:uid="{D2D6F8C6-0616-45AD-BEB0-57AD76271CFB}"/>
    <cellStyle name="Style 118 6" xfId="28353" xr:uid="{9F9DACB6-48E0-47B8-A3CA-A61D6B0A2B0F}"/>
    <cellStyle name="Style 119" xfId="28354" xr:uid="{36B1FED8-AAC4-4FF9-887B-48B19F2938DC}"/>
    <cellStyle name="Style 119 2" xfId="28355" xr:uid="{E89A8175-C0D2-46FB-807C-D744FB8924C8}"/>
    <cellStyle name="Style 119 2 2" xfId="28356" xr:uid="{870BBA58-A17A-4BD3-8DB1-BE1AB17D2AF1}"/>
    <cellStyle name="Style 119 2 3" xfId="28357" xr:uid="{68425B17-A3E2-4DA7-958C-80B38582E8E6}"/>
    <cellStyle name="Style 119 2 4" xfId="28358" xr:uid="{A942A26F-C5A8-4704-9978-AAAE598FF69A}"/>
    <cellStyle name="Style 119 2 5" xfId="28359" xr:uid="{74D88ACC-A9B4-40BD-8707-622393D87F12}"/>
    <cellStyle name="Style 119 3" xfId="28360" xr:uid="{3EA818A7-C9F7-43B5-959A-C20620B3C86F}"/>
    <cellStyle name="Style 119 3 2" xfId="28361" xr:uid="{E71D4391-3623-46BB-931D-F75549FBB904}"/>
    <cellStyle name="Style 119 3 3" xfId="28362" xr:uid="{05002E1F-AA8F-4EBD-BBC6-8CE488D3872B}"/>
    <cellStyle name="Style 119 3 4" xfId="28363" xr:uid="{EC09E79D-7ECC-4B4B-86A5-CDBEFF9F0006}"/>
    <cellStyle name="Style 119 3 5" xfId="28364" xr:uid="{590E53AE-1B68-48D0-BB71-A53FFD2109F7}"/>
    <cellStyle name="Style 119 4" xfId="28365" xr:uid="{0CFD2FBF-0C8B-457E-9DAF-46E80692D29A}"/>
    <cellStyle name="Style 119 5" xfId="28366" xr:uid="{04ED470A-4C6B-4884-B98B-C659DBF42CEF}"/>
    <cellStyle name="Style 119 6" xfId="28367" xr:uid="{E649FC8B-EAA0-40DA-8852-E906852798D2}"/>
    <cellStyle name="Style 119 7" xfId="28368" xr:uid="{6EA92F7E-CA63-44FD-B70A-1861DEE567D5}"/>
    <cellStyle name="Style 120" xfId="28369" xr:uid="{9E877004-A3DD-43D3-85C7-879774CB9856}"/>
    <cellStyle name="Style 120 2" xfId="28370" xr:uid="{291A0E64-ADEA-47F3-9AE6-5844E8E4F23B}"/>
    <cellStyle name="Style 120 2 2" xfId="28371" xr:uid="{A3CCD978-3A4E-40C5-864E-7932CB01646B}"/>
    <cellStyle name="Style 120 2 3" xfId="28372" xr:uid="{C955136B-EBAD-492C-838D-BAB59FFED4DF}"/>
    <cellStyle name="Style 120 2 4" xfId="28373" xr:uid="{782E8F62-910A-496D-895E-4D11DE71E4D2}"/>
    <cellStyle name="Style 120 2 5" xfId="28374" xr:uid="{7554583D-F9F4-41DF-92C0-4CF4A24C5F23}"/>
    <cellStyle name="Style 120 3" xfId="28375" xr:uid="{05178209-331E-4E45-B7C2-7D9CE45A67AD}"/>
    <cellStyle name="Style 120 4" xfId="28376" xr:uid="{1E99E267-7031-4024-9808-802C501F4079}"/>
    <cellStyle name="Style 120 5" xfId="28377" xr:uid="{05B350CC-C6BF-48CD-8B09-EC6F03871BDC}"/>
    <cellStyle name="Style 120 6" xfId="28378" xr:uid="{F9A8474A-81E5-4765-9FD5-9FD03DF49C05}"/>
    <cellStyle name="Style 121" xfId="28379" xr:uid="{FF531A85-30E4-47C2-A289-5312819B02F3}"/>
    <cellStyle name="Style 121 2" xfId="28380" xr:uid="{0523E44B-7844-4346-B2F8-D44860ED861C}"/>
    <cellStyle name="Style 121 2 2" xfId="28381" xr:uid="{67D85EEA-3FD3-471C-B65C-73DB36F664DF}"/>
    <cellStyle name="Style 121 2 3" xfId="28382" xr:uid="{7AA68D4D-259F-452A-98EF-9102A4463F44}"/>
    <cellStyle name="Style 121 2 4" xfId="28383" xr:uid="{5A3546D0-85E4-4853-99C6-ADA09B369352}"/>
    <cellStyle name="Style 121 2 5" xfId="28384" xr:uid="{0C417AED-0EAD-452F-AA03-6A6A8C828FD5}"/>
    <cellStyle name="Style 121 3" xfId="28385" xr:uid="{0131FEC5-3CDE-408F-B2BD-A2642F65EF93}"/>
    <cellStyle name="Style 121 4" xfId="28386" xr:uid="{7DC2B378-BF63-4854-A825-D481229CF23E}"/>
    <cellStyle name="Style 121 5" xfId="28387" xr:uid="{A3A9663A-A215-40E7-9DC6-7C0AF4B5E5BC}"/>
    <cellStyle name="Style 121 6" xfId="28388" xr:uid="{D40E78BF-32BC-4AB3-9DC8-B53EFB79303A}"/>
    <cellStyle name="Style 126" xfId="28389" xr:uid="{D36CAEFD-DF5D-4CBE-A6BA-4FD91AF90BF8}"/>
    <cellStyle name="Style 126 2" xfId="28390" xr:uid="{A0378C6F-D762-4FD3-91D7-7744F9FA9DDB}"/>
    <cellStyle name="Style 126 2 2" xfId="28391" xr:uid="{9A3F1D0B-B0D8-462C-B022-01BE1A97B389}"/>
    <cellStyle name="Style 126 2 3" xfId="28392" xr:uid="{0A8FF20E-BF4B-42A0-A03A-70B1275820D4}"/>
    <cellStyle name="Style 126 2 4" xfId="28393" xr:uid="{77AD42EF-9BA1-49AA-A94C-18A3458F58EE}"/>
    <cellStyle name="Style 126 2 5" xfId="28394" xr:uid="{3F86D838-161F-43B4-A6F8-258AC1C9D45A}"/>
    <cellStyle name="Style 126 3" xfId="28395" xr:uid="{9864941C-9464-4664-AB85-C6B124B37C6A}"/>
    <cellStyle name="Style 126 3 2" xfId="28396" xr:uid="{1A7AD7A6-CB3A-4953-B046-F6EA6B9F2E2A}"/>
    <cellStyle name="Style 126 3 3" xfId="28397" xr:uid="{C4E9C20D-D470-4C7E-A09B-F87285A9ADC3}"/>
    <cellStyle name="Style 126 3 4" xfId="28398" xr:uid="{FF82F6B0-4476-4C92-AB17-90A02B69A343}"/>
    <cellStyle name="Style 126 3 5" xfId="28399" xr:uid="{C1D624AB-AA2F-4496-A880-93CA66A9969F}"/>
    <cellStyle name="Style 126 4" xfId="28400" xr:uid="{901329C1-0866-48C9-A9EB-F31AEA7FAB84}"/>
    <cellStyle name="Style 126 5" xfId="28401" xr:uid="{5CA32975-766D-4980-A90F-7DBBF3CE0F85}"/>
    <cellStyle name="Style 126 6" xfId="28402" xr:uid="{AAC65071-D1CF-4C9D-910D-3F567F8F818B}"/>
    <cellStyle name="Style 126 7" xfId="28403" xr:uid="{ADBB57F8-B898-4092-8054-ED63273B8012}"/>
    <cellStyle name="Style 127" xfId="28404" xr:uid="{E694C2A3-43CA-4647-8C0F-8A15387D4B7E}"/>
    <cellStyle name="Style 127 2" xfId="28405" xr:uid="{B7BE022F-5167-4774-9AAB-733426519257}"/>
    <cellStyle name="Style 127 2 2" xfId="28406" xr:uid="{E2A675EC-F3BC-4037-BBEF-23EE03F77B16}"/>
    <cellStyle name="Style 127 2 3" xfId="28407" xr:uid="{73B5C4B4-F29F-4067-8AFC-FACD79C1F84A}"/>
    <cellStyle name="Style 127 2 4" xfId="28408" xr:uid="{9DC7505B-6494-4427-AE86-949F110084BF}"/>
    <cellStyle name="Style 127 2 5" xfId="28409" xr:uid="{1B6251E4-4C2C-4BE1-AF51-1905CF6D9068}"/>
    <cellStyle name="Style 127 3" xfId="28410" xr:uid="{795BF74F-536B-40F2-BDA1-A2D4FE052EA4}"/>
    <cellStyle name="Style 127 4" xfId="28411" xr:uid="{252004C1-E06A-43CB-9E4E-769DEDA17CB4}"/>
    <cellStyle name="Style 127 5" xfId="28412" xr:uid="{7BC5DF39-4C48-472F-911B-A958F27BD652}"/>
    <cellStyle name="Style 127 6" xfId="28413" xr:uid="{655C4A7F-91CD-42CD-AD3B-ABC5D00B2E0E}"/>
    <cellStyle name="Style 128" xfId="28414" xr:uid="{DE8D40A1-5849-45F2-B23C-499D67C35710}"/>
    <cellStyle name="Style 128 2" xfId="28415" xr:uid="{7DE5EFC4-69BC-4769-A344-787CBBF86CBF}"/>
    <cellStyle name="Style 128 2 2" xfId="28416" xr:uid="{58EEC875-8CAA-4E3B-95D7-894EECA15C85}"/>
    <cellStyle name="Style 128 2 3" xfId="28417" xr:uid="{C1F57814-D2E9-4360-BDC1-2AB6BDFC3F24}"/>
    <cellStyle name="Style 128 2 4" xfId="28418" xr:uid="{47DC1DB0-A65B-4BA6-A660-882AB1593272}"/>
    <cellStyle name="Style 128 2 5" xfId="28419" xr:uid="{967D5A25-571B-40FA-96EC-66A1ACFAED2D}"/>
    <cellStyle name="Style 128 3" xfId="28420" xr:uid="{94D7CFBB-7F34-4C06-AD83-1307D356E359}"/>
    <cellStyle name="Style 128 4" xfId="28421" xr:uid="{678C4880-EFA6-4E67-8A15-C43CE7B6BFE6}"/>
    <cellStyle name="Style 128 5" xfId="28422" xr:uid="{2307FC64-B63B-4AE4-B4B0-70D935681398}"/>
    <cellStyle name="Style 128 6" xfId="28423" xr:uid="{F76DF80F-2CC9-4AED-BF8E-F7F906C5C3DF}"/>
    <cellStyle name="Style 129" xfId="28424" xr:uid="{86C0EB0E-EB23-44F5-B4A9-6606FDF29269}"/>
    <cellStyle name="Style 129 2" xfId="28425" xr:uid="{7C1DE0E0-3C42-4277-BDA0-0E170327DE77}"/>
    <cellStyle name="Style 129 2 2" xfId="28426" xr:uid="{180CFF76-80D5-4FA3-93B5-15D9B81B53A1}"/>
    <cellStyle name="Style 129 2 3" xfId="28427" xr:uid="{62D8B454-4FCB-426B-A83B-204DE7C72539}"/>
    <cellStyle name="Style 129 2 4" xfId="28428" xr:uid="{CC9BAC40-EF23-4413-B3D5-3FB7A90849EB}"/>
    <cellStyle name="Style 129 2 5" xfId="28429" xr:uid="{D4698AF4-1FE4-4095-B3BB-94FE92477224}"/>
    <cellStyle name="Style 129 3" xfId="28430" xr:uid="{42EDACBE-567C-426B-A131-4CADFAA1AED0}"/>
    <cellStyle name="Style 129 4" xfId="28431" xr:uid="{1F3ABF8E-60F2-4550-8E19-A8D29916EE50}"/>
    <cellStyle name="Style 129 5" xfId="28432" xr:uid="{87F07FDF-31B9-4871-8A7F-7DDA789EACD7}"/>
    <cellStyle name="Style 129 6" xfId="28433" xr:uid="{CA6A2BA6-A083-4DE6-9F71-D10C8E7C2835}"/>
    <cellStyle name="Style 130" xfId="28434" xr:uid="{6E2AC77B-3563-4297-B980-67EC701A2E93}"/>
    <cellStyle name="Style 130 2" xfId="28435" xr:uid="{C9B123A2-6DD8-4D1B-AE63-F3BB29605986}"/>
    <cellStyle name="Style 130 2 2" xfId="28436" xr:uid="{6301BF06-3F5B-46C0-AB50-B2B72658AD8E}"/>
    <cellStyle name="Style 130 2 3" xfId="28437" xr:uid="{072013B7-A8BE-49B3-AD1E-96024A0094CC}"/>
    <cellStyle name="Style 130 2 4" xfId="28438" xr:uid="{8720E29E-6540-4F4C-A4EE-8A9CC48D60C5}"/>
    <cellStyle name="Style 130 2 5" xfId="28439" xr:uid="{C72E3F47-50E7-472F-82A0-686FB7AC3B7A}"/>
    <cellStyle name="Style 130 3" xfId="28440" xr:uid="{AE221181-5D8A-41DC-8ECF-7967A049A6F8}"/>
    <cellStyle name="Style 130 3 2" xfId="28441" xr:uid="{534D6937-9E58-414C-BE88-D6E2C892E776}"/>
    <cellStyle name="Style 130 3 3" xfId="28442" xr:uid="{09A3659D-C175-4353-9987-8A0F4157BA87}"/>
    <cellStyle name="Style 130 3 4" xfId="28443" xr:uid="{A8C12799-AED3-429D-AD19-CA887CC3CC8F}"/>
    <cellStyle name="Style 130 3 5" xfId="28444" xr:uid="{C4592F70-BC5B-4D50-9E32-6FBF5599F3D9}"/>
    <cellStyle name="Style 130 4" xfId="28445" xr:uid="{20DAE79E-FD5E-4FB7-8577-E054154A3301}"/>
    <cellStyle name="Style 130 5" xfId="28446" xr:uid="{804F4975-4B45-4386-B06A-B22692EBAFF3}"/>
    <cellStyle name="Style 130 6" xfId="28447" xr:uid="{DC48E171-C37C-461D-9906-2E83698A5C41}"/>
    <cellStyle name="Style 130 7" xfId="28448" xr:uid="{36DF086E-C94B-44D0-8FC5-EC34BFCBB355}"/>
    <cellStyle name="Style 131" xfId="28449" xr:uid="{69D9EA7E-A5DE-47DD-8644-16DCDD4179D2}"/>
    <cellStyle name="Style 131 2" xfId="28450" xr:uid="{B2EF3983-290F-4F30-B220-CBA83712500E}"/>
    <cellStyle name="Style 131 2 2" xfId="28451" xr:uid="{BCAA59D7-8586-42F3-AC3C-1BE8C4EDC951}"/>
    <cellStyle name="Style 131 2 3" xfId="28452" xr:uid="{B472774C-A914-42B3-8312-9D7CB28F5EAF}"/>
    <cellStyle name="Style 131 2 4" xfId="28453" xr:uid="{06A341E8-5DC7-467E-9647-65DACA6DB973}"/>
    <cellStyle name="Style 131 2 5" xfId="28454" xr:uid="{F6C3969E-499B-4802-A8EC-C2DE49A6AAF0}"/>
    <cellStyle name="Style 131 3" xfId="28455" xr:uid="{121DB307-C4BC-4DD4-920E-ABC6185DD02D}"/>
    <cellStyle name="Style 131 4" xfId="28456" xr:uid="{9791A235-268F-4DB2-BD19-47EBF1DF4A9D}"/>
    <cellStyle name="Style 131 5" xfId="28457" xr:uid="{DB744F3F-81A9-46CF-AEB0-25BD8D31AAA5}"/>
    <cellStyle name="Style 131 6" xfId="28458" xr:uid="{0D8DB118-A6C7-42E1-B692-1898DC3A8432}"/>
    <cellStyle name="Style 132" xfId="28459" xr:uid="{A099EB46-AE0F-4FEC-9FDB-95E62DBB90E6}"/>
    <cellStyle name="Style 132 2" xfId="28460" xr:uid="{2099DA48-F9B8-4E7E-86DA-F12C7989FD29}"/>
    <cellStyle name="Style 132 2 2" xfId="28461" xr:uid="{822CEFD6-5F39-483B-9742-49314E4C8DE6}"/>
    <cellStyle name="Style 132 2 3" xfId="28462" xr:uid="{B39AD2CE-DD5F-42E9-882B-9965B0A7AF58}"/>
    <cellStyle name="Style 132 2 4" xfId="28463" xr:uid="{2640E085-8126-4BF7-8158-979632532D32}"/>
    <cellStyle name="Style 132 2 5" xfId="28464" xr:uid="{0CE9179C-0FE7-47B1-8FED-150722218FD5}"/>
    <cellStyle name="Style 132 3" xfId="28465" xr:uid="{BFB617EE-093F-414B-BA76-CAAF71AF1E18}"/>
    <cellStyle name="Style 132 4" xfId="28466" xr:uid="{A4658BDE-CD0B-45A3-95FE-BBDA61B3216C}"/>
    <cellStyle name="Style 132 5" xfId="28467" xr:uid="{A8F5DE31-0BF6-44C8-BEB5-AEF982D12214}"/>
    <cellStyle name="Style 132 6" xfId="28468" xr:uid="{50480FA4-DB1F-4641-8034-D057A8789F16}"/>
    <cellStyle name="Style 137" xfId="28469" xr:uid="{F5CB8033-53D2-4E32-A64C-15EA550252D2}"/>
    <cellStyle name="Style 137 2" xfId="28470" xr:uid="{7EEF28EA-9B99-4BDC-A325-E1D08567456A}"/>
    <cellStyle name="Style 137 2 2" xfId="28471" xr:uid="{2A7CF88E-6D9D-4D1A-AFFF-E1B8012CFC22}"/>
    <cellStyle name="Style 137 2 3" xfId="28472" xr:uid="{F2BAB927-682C-48AA-86E0-5CD2D08904FB}"/>
    <cellStyle name="Style 137 2 4" xfId="28473" xr:uid="{1D988850-72C7-4E65-9E2A-D6598789C5B8}"/>
    <cellStyle name="Style 137 2 5" xfId="28474" xr:uid="{82F07E3A-2DAC-4B6F-BC64-717D8024FE4A}"/>
    <cellStyle name="Style 137 3" xfId="28475" xr:uid="{01AFFDAF-63E2-4E92-9F86-A063D37F723E}"/>
    <cellStyle name="Style 137 3 2" xfId="28476" xr:uid="{FBA35F49-0AF9-4D7E-A345-35619FD5460B}"/>
    <cellStyle name="Style 137 3 3" xfId="28477" xr:uid="{B5161940-7D0F-43C6-9F30-23D4CE51D366}"/>
    <cellStyle name="Style 137 3 4" xfId="28478" xr:uid="{A07BF3C4-BE10-42A8-A854-BEC83C2A9133}"/>
    <cellStyle name="Style 137 3 5" xfId="28479" xr:uid="{68D8307F-E67F-4E0D-B807-F0D2A8711F3B}"/>
    <cellStyle name="Style 137 4" xfId="28480" xr:uid="{FED08A23-8867-4AA8-A888-37A0DC2F1E64}"/>
    <cellStyle name="Style 137 5" xfId="28481" xr:uid="{AEBDD340-972A-4E1E-B147-F9BA682E95A3}"/>
    <cellStyle name="Style 137 6" xfId="28482" xr:uid="{DE73CEDA-2333-47EB-ADDE-5E6A1791D5E9}"/>
    <cellStyle name="Style 137 7" xfId="28483" xr:uid="{0E0A2AF4-D365-4390-9C0E-B465DF44E311}"/>
    <cellStyle name="Style 138" xfId="28484" xr:uid="{21C4BBF0-D056-46A8-A1C5-520DB4FBD513}"/>
    <cellStyle name="Style 138 2" xfId="28485" xr:uid="{A32EEE8C-3431-4671-BA38-107F1E13AF48}"/>
    <cellStyle name="Style 138 2 2" xfId="28486" xr:uid="{43D7BA6F-EC42-4E7E-A9FA-7EE775CEF641}"/>
    <cellStyle name="Style 138 2 3" xfId="28487" xr:uid="{E09BD731-1204-4324-BB9C-EAA3DA6840B4}"/>
    <cellStyle name="Style 138 2 4" xfId="28488" xr:uid="{31DDEA6B-9D7A-435F-905E-A6271D1E7039}"/>
    <cellStyle name="Style 138 2 5" xfId="28489" xr:uid="{FBFC81F6-D211-4010-BCFF-8E38001E3908}"/>
    <cellStyle name="Style 138 3" xfId="28490" xr:uid="{1A5188C4-B1FA-42CA-8496-3F1CBB0365F3}"/>
    <cellStyle name="Style 138 4" xfId="28491" xr:uid="{B450CB8E-2D3A-49E5-8778-28FF55D680D3}"/>
    <cellStyle name="Style 138 5" xfId="28492" xr:uid="{230A6009-B09A-4B88-81D2-C697AFC38F9B}"/>
    <cellStyle name="Style 138 6" xfId="28493" xr:uid="{32193AB6-26D1-4990-9E81-9F1EF52B1AEF}"/>
    <cellStyle name="Style 139" xfId="28494" xr:uid="{03FBC370-A615-422F-A162-AF9F8D1DC116}"/>
    <cellStyle name="Style 139 2" xfId="28495" xr:uid="{1B2A0A1D-C945-4315-A5FA-C29AC65AF2A5}"/>
    <cellStyle name="Style 139 2 2" xfId="28496" xr:uid="{E9F21701-2954-43C7-9424-092DAB6005B9}"/>
    <cellStyle name="Style 139 2 3" xfId="28497" xr:uid="{CA24F48D-50C9-49B4-A3AB-67E7EC390024}"/>
    <cellStyle name="Style 139 2 4" xfId="28498" xr:uid="{D92DA43D-7E37-445B-98AA-9EF19689EB5D}"/>
    <cellStyle name="Style 139 2 5" xfId="28499" xr:uid="{3E59BF10-3956-45DD-BD8A-B306DD934A3B}"/>
    <cellStyle name="Style 139 3" xfId="28500" xr:uid="{2B9EBC3A-4774-4B7C-B575-CEE98E452CA4}"/>
    <cellStyle name="Style 139 4" xfId="28501" xr:uid="{32D070C1-57FF-4ACE-A33E-73C538590714}"/>
    <cellStyle name="Style 139 5" xfId="28502" xr:uid="{3D985E23-20FE-4CCC-9B87-1F61FF3C2EEA}"/>
    <cellStyle name="Style 139 6" xfId="28503" xr:uid="{4E47AEA9-E331-4370-8D47-D4853AC15C19}"/>
    <cellStyle name="Style 140" xfId="28504" xr:uid="{80ED6F5E-2751-4A3E-A7F1-88FE3311008F}"/>
    <cellStyle name="Style 140 2" xfId="28505" xr:uid="{C403B399-3E77-4774-9790-B06F5EC342CF}"/>
    <cellStyle name="Style 140 2 2" xfId="28506" xr:uid="{F5DEAAA5-5629-4EAD-8698-64DBF50D9340}"/>
    <cellStyle name="Style 140 2 3" xfId="28507" xr:uid="{C1C8323F-A53A-49A7-92FE-4485D6E0B64B}"/>
    <cellStyle name="Style 140 2 4" xfId="28508" xr:uid="{AEBD14A7-1FFD-4ABA-A67F-273FCB9C44ED}"/>
    <cellStyle name="Style 140 2 5" xfId="28509" xr:uid="{EF2C95CF-D1E1-4902-9026-154317E2AAE7}"/>
    <cellStyle name="Style 140 3" xfId="28510" xr:uid="{21D7F9F0-2BD3-4FE2-9D37-115B2E703494}"/>
    <cellStyle name="Style 140 4" xfId="28511" xr:uid="{C9C3983F-A832-48C6-BAC3-0D4CAE31A20F}"/>
    <cellStyle name="Style 140 5" xfId="28512" xr:uid="{B6285F6C-403D-4432-8FAC-C5D648AACB77}"/>
    <cellStyle name="Style 140 6" xfId="28513" xr:uid="{03D6BFB1-0D49-414E-8791-783434378A95}"/>
    <cellStyle name="Style 141" xfId="28514" xr:uid="{8E64CAA2-C195-4DCD-9C8B-3A6E3D16257C}"/>
    <cellStyle name="Style 141 2" xfId="28515" xr:uid="{E0BD4D01-65AA-4D87-8B52-38C89EFD3AEB}"/>
    <cellStyle name="Style 141 2 2" xfId="28516" xr:uid="{D384E3C3-4A43-420C-A122-7E6927D53054}"/>
    <cellStyle name="Style 141 2 3" xfId="28517" xr:uid="{C67E6BC9-C2A1-4AFE-91BE-BDF867A2E5DC}"/>
    <cellStyle name="Style 141 2 4" xfId="28518" xr:uid="{FAA398FC-134A-4BE0-B22E-B98E274C250C}"/>
    <cellStyle name="Style 141 2 5" xfId="28519" xr:uid="{E7364BA3-D4B6-4D83-88ED-DF69FBB800F0}"/>
    <cellStyle name="Style 141 3" xfId="28520" xr:uid="{127D47B9-6D0A-4DA3-9562-49AA28B73DEC}"/>
    <cellStyle name="Style 141 3 2" xfId="28521" xr:uid="{89E99561-92E5-4613-AF14-38005C90DE8A}"/>
    <cellStyle name="Style 141 3 3" xfId="28522" xr:uid="{0B0CF2B5-44D8-4AD6-9566-9E961EE67B18}"/>
    <cellStyle name="Style 141 3 4" xfId="28523" xr:uid="{4E88D03A-DA75-429A-967C-EA106D90F5A2}"/>
    <cellStyle name="Style 141 3 5" xfId="28524" xr:uid="{04B7FF62-2065-48D7-A2DA-D9021407498E}"/>
    <cellStyle name="Style 141 4" xfId="28525" xr:uid="{1AAA73E8-B9A5-404D-9367-FB7FA97891B0}"/>
    <cellStyle name="Style 141 5" xfId="28526" xr:uid="{0991C7E5-D2D7-4556-9CD2-B8BC628A3F9A}"/>
    <cellStyle name="Style 141 6" xfId="28527" xr:uid="{886289A2-A7DA-45A8-BAA0-35E23B31B7C7}"/>
    <cellStyle name="Style 141 7" xfId="28528" xr:uid="{67E0D7D5-04E6-4CC4-95AE-35E14C0B53E9}"/>
    <cellStyle name="Style 142" xfId="28529" xr:uid="{FFFA8E35-7868-4853-B623-F8A3CA4E126C}"/>
    <cellStyle name="Style 142 2" xfId="28530" xr:uid="{9BB9681C-A6A5-42E4-9AAF-6FA2DC9D742C}"/>
    <cellStyle name="Style 142 2 2" xfId="28531" xr:uid="{D79ED82A-0DCB-461C-A4A2-9627F73E73F9}"/>
    <cellStyle name="Style 142 2 3" xfId="28532" xr:uid="{52EC4782-B515-4A03-BFA8-E83526521F47}"/>
    <cellStyle name="Style 142 2 4" xfId="28533" xr:uid="{97F2F145-324F-40D6-BCAD-78A87B7D83A9}"/>
    <cellStyle name="Style 142 2 5" xfId="28534" xr:uid="{92A36644-AD3E-4F0A-BE3B-CAA5FB014357}"/>
    <cellStyle name="Style 142 3" xfId="28535" xr:uid="{CE3DC5BE-FB4D-4DC6-A5FA-C07EE076A02E}"/>
    <cellStyle name="Style 142 4" xfId="28536" xr:uid="{3C8B5C99-5343-48DE-8C6B-826D4AAFF56B}"/>
    <cellStyle name="Style 142 5" xfId="28537" xr:uid="{84E4A6E7-DCEC-4E61-98FF-2646D7F33F0D}"/>
    <cellStyle name="Style 142 6" xfId="28538" xr:uid="{098EEFED-5E28-4448-A867-46743443C239}"/>
    <cellStyle name="Style 143" xfId="28539" xr:uid="{3E853764-EB14-4D56-9F15-D4E7C2D9C796}"/>
    <cellStyle name="Style 143 2" xfId="28540" xr:uid="{2DA2DC4F-C4A4-4746-9C76-27EDCF516C4D}"/>
    <cellStyle name="Style 143 2 2" xfId="28541" xr:uid="{F23124BE-2D86-47EF-A665-C84EB83E0729}"/>
    <cellStyle name="Style 143 2 3" xfId="28542" xr:uid="{4F5BE5F2-5974-4E11-A17B-129923158D7D}"/>
    <cellStyle name="Style 143 2 4" xfId="28543" xr:uid="{27EF2146-F5F4-498C-9091-081DE3F1564A}"/>
    <cellStyle name="Style 143 2 5" xfId="28544" xr:uid="{31AE66D4-1660-4877-A72A-F3E36A137EDD}"/>
    <cellStyle name="Style 143 3" xfId="28545" xr:uid="{ECAE3CD7-8C01-4511-83A8-96F890698531}"/>
    <cellStyle name="Style 143 4" xfId="28546" xr:uid="{FA75F11F-3EF8-4AA9-A0A8-D91FD221C1E2}"/>
    <cellStyle name="Style 143 5" xfId="28547" xr:uid="{C66B038C-0C2A-450E-AA2F-4349CC7C301E}"/>
    <cellStyle name="Style 143 6" xfId="28548" xr:uid="{295491C1-DF71-4AF8-9F86-6C6CA571D5FD}"/>
    <cellStyle name="Style 148" xfId="28549" xr:uid="{F2106CA1-5776-4F4C-B8BD-D32D7D7C77AD}"/>
    <cellStyle name="Style 148 2" xfId="28550" xr:uid="{4625825A-0473-4855-909A-0B3906C6AAEC}"/>
    <cellStyle name="Style 148 2 2" xfId="28551" xr:uid="{7DD91D11-8037-4501-8BE2-82BC8B948B6E}"/>
    <cellStyle name="Style 148 2 3" xfId="28552" xr:uid="{4F406F51-0E5D-4489-AE1C-6942422FF627}"/>
    <cellStyle name="Style 148 2 4" xfId="28553" xr:uid="{36D10EAC-76B2-4D64-B61C-E6554F9D8D37}"/>
    <cellStyle name="Style 148 2 5" xfId="28554" xr:uid="{E7771401-3D65-48EA-A384-01DC63F26308}"/>
    <cellStyle name="Style 148 3" xfId="28555" xr:uid="{A65A7BEF-9330-4AAA-9E6C-FD64EDA8DC96}"/>
    <cellStyle name="Style 148 3 2" xfId="28556" xr:uid="{5E37A58C-F772-4FC5-BC25-CF45AF2EF531}"/>
    <cellStyle name="Style 148 3 3" xfId="28557" xr:uid="{11B8C4ED-E099-4F88-8FBA-BF1184B19347}"/>
    <cellStyle name="Style 148 3 4" xfId="28558" xr:uid="{BEDFA57F-EF39-49E5-82CE-603213C849A7}"/>
    <cellStyle name="Style 148 3 5" xfId="28559" xr:uid="{8E6D909F-EF4E-48D6-922E-83F7FA51AB08}"/>
    <cellStyle name="Style 148 4" xfId="28560" xr:uid="{70606D05-BE5F-409D-8114-CFA2B2C8E359}"/>
    <cellStyle name="Style 148 5" xfId="28561" xr:uid="{94D7CCE5-4EDE-44C4-8297-820F1C518160}"/>
    <cellStyle name="Style 148 6" xfId="28562" xr:uid="{584E5F6C-4335-45DC-89A1-EF17775AE5FC}"/>
    <cellStyle name="Style 148 7" xfId="28563" xr:uid="{1D55530C-94C0-4BAB-8FE8-833FEE858E47}"/>
    <cellStyle name="Style 149" xfId="28564" xr:uid="{E7C07EC7-FC76-4055-A023-2BB68A3187B7}"/>
    <cellStyle name="Style 149 2" xfId="28565" xr:uid="{BE1B5625-1C2C-4D1A-B493-1C0A5FE3369E}"/>
    <cellStyle name="Style 149 2 2" xfId="28566" xr:uid="{14E099EF-FD28-4015-9955-4D0C20D8C05E}"/>
    <cellStyle name="Style 149 2 3" xfId="28567" xr:uid="{FC18939F-143C-4099-876B-4FD42C1DDB96}"/>
    <cellStyle name="Style 149 2 4" xfId="28568" xr:uid="{38AB7B9A-4AE0-4833-87EF-019475EBD034}"/>
    <cellStyle name="Style 149 2 5" xfId="28569" xr:uid="{2F4E7E6A-0005-4F32-9403-95EB7703FAE2}"/>
    <cellStyle name="Style 149 3" xfId="28570" xr:uid="{A10000B8-8A24-4756-9B70-A043A77980D4}"/>
    <cellStyle name="Style 149 4" xfId="28571" xr:uid="{BDE0E100-6072-4559-897B-E7F170783C48}"/>
    <cellStyle name="Style 149 5" xfId="28572" xr:uid="{840327F2-F772-46C8-AD46-56B3DE1A350A}"/>
    <cellStyle name="Style 149 6" xfId="28573" xr:uid="{CEBE0478-FF40-4BB5-AC12-617F2157532B}"/>
    <cellStyle name="Style 150" xfId="28574" xr:uid="{D69BF70C-D63B-42AF-968A-F51FD862530E}"/>
    <cellStyle name="Style 150 2" xfId="28575" xr:uid="{7972EBFD-BFEE-43A6-A653-A9D40ADD89B4}"/>
    <cellStyle name="Style 150 2 2" xfId="28576" xr:uid="{6F22B944-6F6F-462E-99FF-F197866B62CD}"/>
    <cellStyle name="Style 150 2 3" xfId="28577" xr:uid="{644E9E14-5CAC-4249-812C-B0EC938544AB}"/>
    <cellStyle name="Style 150 2 4" xfId="28578" xr:uid="{D1A242F0-A681-4716-8B92-2D84208D1041}"/>
    <cellStyle name="Style 150 2 5" xfId="28579" xr:uid="{D4288C2A-2F45-4F09-95FA-C6C0EB5DBA76}"/>
    <cellStyle name="Style 150 3" xfId="28580" xr:uid="{84B668AA-10D2-48DB-BFB6-FD45603EB4FD}"/>
    <cellStyle name="Style 150 4" xfId="28581" xr:uid="{9B7B11CC-4C27-4947-B617-337C3CC78BB1}"/>
    <cellStyle name="Style 150 5" xfId="28582" xr:uid="{BF34F2D2-2B89-432B-9F58-F7DB159586C2}"/>
    <cellStyle name="Style 150 6" xfId="28583" xr:uid="{0BFCDB54-3393-43BF-8558-3FDD33781726}"/>
    <cellStyle name="Style 151" xfId="28584" xr:uid="{8A067447-2D83-4A6E-A278-7D59237A874D}"/>
    <cellStyle name="Style 151 2" xfId="28585" xr:uid="{D22D0219-B751-4588-83E9-3DC7A5DE127F}"/>
    <cellStyle name="Style 151 2 2" xfId="28586" xr:uid="{739D1BE8-32F2-43A6-B0A5-F06EF05302F2}"/>
    <cellStyle name="Style 151 2 3" xfId="28587" xr:uid="{D775BFDE-80AB-40D9-A119-832AFF24865B}"/>
    <cellStyle name="Style 151 2 4" xfId="28588" xr:uid="{1F6AE03E-793D-4690-A844-4B2F545AA5F4}"/>
    <cellStyle name="Style 151 2 5" xfId="28589" xr:uid="{C3FBD86E-9682-46BA-A13D-F2BE3AF5593E}"/>
    <cellStyle name="Style 151 3" xfId="28590" xr:uid="{3A7DDF76-CD0B-4DD0-B67C-046F093A1180}"/>
    <cellStyle name="Style 151 4" xfId="28591" xr:uid="{EF2A8B22-11F2-4A1F-B967-6EEF23EEE4F2}"/>
    <cellStyle name="Style 151 5" xfId="28592" xr:uid="{A5DA879A-A9D1-42B5-A80E-E860B510CC4E}"/>
    <cellStyle name="Style 151 6" xfId="28593" xr:uid="{D57F61D8-B096-4D0C-B57E-B8D1690437B4}"/>
    <cellStyle name="Style 152" xfId="28594" xr:uid="{0CEA3037-7D00-44D9-AD94-6F6E581B53EE}"/>
    <cellStyle name="Style 152 2" xfId="28595" xr:uid="{3AA23468-90A6-4652-BFA1-DD28A33DA310}"/>
    <cellStyle name="Style 152 2 2" xfId="28596" xr:uid="{E709A730-8D27-424B-923E-5586BB6AEFED}"/>
    <cellStyle name="Style 152 2 3" xfId="28597" xr:uid="{CE43883F-B471-42D0-AA33-FB995C023AD7}"/>
    <cellStyle name="Style 152 2 4" xfId="28598" xr:uid="{7A603F6E-AFE3-48E6-9F2E-FA9BF3B60037}"/>
    <cellStyle name="Style 152 2 5" xfId="28599" xr:uid="{860870DD-BA53-482A-8615-BEB420F4BA50}"/>
    <cellStyle name="Style 152 3" xfId="28600" xr:uid="{E7A2E4C7-84FF-4A83-BD5B-52D0C7E8DA4E}"/>
    <cellStyle name="Style 152 3 2" xfId="28601" xr:uid="{1E208D25-4341-4BAE-9261-A494EADC88E5}"/>
    <cellStyle name="Style 152 3 3" xfId="28602" xr:uid="{D309E15C-CAF5-40A1-8C2E-B6EDB0C07303}"/>
    <cellStyle name="Style 152 3 4" xfId="28603" xr:uid="{86C201CE-6C25-4657-B958-9E10AE4AB93D}"/>
    <cellStyle name="Style 152 3 5" xfId="28604" xr:uid="{0E6B2DB3-75E8-47D1-AA06-E04DFE2E8607}"/>
    <cellStyle name="Style 152 4" xfId="28605" xr:uid="{2377BBF0-5250-40F0-B455-631B6D02A730}"/>
    <cellStyle name="Style 152 5" xfId="28606" xr:uid="{3BA0EF81-DB6A-478A-81A7-B582FF8ED379}"/>
    <cellStyle name="Style 152 6" xfId="28607" xr:uid="{B4A6DFB0-B0F0-4CF8-9D37-2902AF92B1CE}"/>
    <cellStyle name="Style 152 7" xfId="28608" xr:uid="{A1F7EF83-1799-4E41-AD75-A4E67CCCC277}"/>
    <cellStyle name="Style 153" xfId="28609" xr:uid="{5449669D-8770-43C8-B091-D930C5A5841A}"/>
    <cellStyle name="Style 153 2" xfId="28610" xr:uid="{66BE8E62-3846-4B1A-976C-4D6E26A8F64D}"/>
    <cellStyle name="Style 153 2 2" xfId="28611" xr:uid="{7A4C1AC1-ABB6-4358-AC2D-A48DE7F30472}"/>
    <cellStyle name="Style 153 2 3" xfId="28612" xr:uid="{8B51142B-623F-4A9D-AB0C-8E475DE51BD1}"/>
    <cellStyle name="Style 153 2 4" xfId="28613" xr:uid="{29D98364-D17A-4401-B5C0-3AAA6AAAB87A}"/>
    <cellStyle name="Style 153 2 5" xfId="28614" xr:uid="{1E136F98-A3CD-46E8-9675-45BA50C73194}"/>
    <cellStyle name="Style 153 3" xfId="28615" xr:uid="{EFAD6D88-B777-41E3-B51F-52C14379762B}"/>
    <cellStyle name="Style 153 4" xfId="28616" xr:uid="{70E585A0-81F8-4E21-A9BC-4640455A25C5}"/>
    <cellStyle name="Style 153 5" xfId="28617" xr:uid="{15A894A9-9EEC-44B8-9780-0ABBA2DACEA3}"/>
    <cellStyle name="Style 153 6" xfId="28618" xr:uid="{E6355448-2993-4DFC-A8BE-23F04846150E}"/>
    <cellStyle name="Style 154" xfId="28619" xr:uid="{FB86F8F0-3DB5-481E-97C8-8E47727C73F0}"/>
    <cellStyle name="Style 154 2" xfId="28620" xr:uid="{3D64E0AC-5F5B-4E7F-AD56-985CF6289D41}"/>
    <cellStyle name="Style 154 2 2" xfId="28621" xr:uid="{A3C6C5B3-6443-4B82-8460-A9B4668E1EF0}"/>
    <cellStyle name="Style 154 2 3" xfId="28622" xr:uid="{26BF3582-5DDE-418B-A5A2-DC61CBF2197E}"/>
    <cellStyle name="Style 154 2 4" xfId="28623" xr:uid="{87F76C49-AB29-4DE1-AE08-D1A018C1F21A}"/>
    <cellStyle name="Style 154 2 5" xfId="28624" xr:uid="{6CAFD731-4E42-4657-A76D-4E8B9789880A}"/>
    <cellStyle name="Style 154 3" xfId="28625" xr:uid="{2E77ACFB-F096-4D7E-AC6D-628B84D4D11A}"/>
    <cellStyle name="Style 154 4" xfId="28626" xr:uid="{DCF0875A-BDD0-4F99-8DC1-CF1BD20D3CD9}"/>
    <cellStyle name="Style 154 5" xfId="28627" xr:uid="{3AD9D320-4646-4C0E-ADCC-96BEB56CD1B8}"/>
    <cellStyle name="Style 154 6" xfId="28628" xr:uid="{9B17456A-43DE-4334-A5DB-43EA9DCE7DB0}"/>
    <cellStyle name="Style 159" xfId="28629" xr:uid="{55E8DBBD-597E-435D-8640-5165E229593B}"/>
    <cellStyle name="Style 159 2" xfId="28630" xr:uid="{674D332B-50D5-4434-AB97-F6E3C73E019A}"/>
    <cellStyle name="Style 159 2 2" xfId="28631" xr:uid="{31EA4558-2515-4729-BB7C-7DDB40D4972F}"/>
    <cellStyle name="Style 159 2 3" xfId="28632" xr:uid="{EC36969C-B32D-4659-B7A1-396310677B81}"/>
    <cellStyle name="Style 159 2 4" xfId="28633" xr:uid="{10102482-93DE-4901-B154-B0E00108497B}"/>
    <cellStyle name="Style 159 2 5" xfId="28634" xr:uid="{90891149-B0A3-4DFB-B6B8-90C800AC464C}"/>
    <cellStyle name="Style 159 3" xfId="28635" xr:uid="{DF261A55-29DF-4A36-B1A1-ED70D598E457}"/>
    <cellStyle name="Style 159 3 2" xfId="28636" xr:uid="{1E224CED-69C5-49D0-AB16-5E72B42760CC}"/>
    <cellStyle name="Style 159 3 3" xfId="28637" xr:uid="{42BAC1B3-3A4D-425A-83BA-78B7227A4B25}"/>
    <cellStyle name="Style 159 3 4" xfId="28638" xr:uid="{366B2B90-3125-4360-9C41-AC1C5471D597}"/>
    <cellStyle name="Style 159 3 5" xfId="28639" xr:uid="{1599CC99-4FC4-4BE8-BDD2-28903E881A5C}"/>
    <cellStyle name="Style 159 4" xfId="28640" xr:uid="{329E0C1C-63E0-4D7B-9B29-031F6DE10012}"/>
    <cellStyle name="Style 159 5" xfId="28641" xr:uid="{5F848245-74B4-4366-9EEC-AF6BD05232E2}"/>
    <cellStyle name="Style 159 6" xfId="28642" xr:uid="{6F657292-BFCB-40CD-B083-902E93EDB179}"/>
    <cellStyle name="Style 159 7" xfId="28643" xr:uid="{1FB47F82-10D1-4DA8-9654-10CDE3177428}"/>
    <cellStyle name="Style 160" xfId="28644" xr:uid="{C3FB319B-721B-4885-8A34-A839A4CE1BCE}"/>
    <cellStyle name="Style 160 2" xfId="28645" xr:uid="{E7A78756-ABB9-42CB-B473-9023A33CCFA3}"/>
    <cellStyle name="Style 160 2 2" xfId="28646" xr:uid="{445B8787-EBA1-46A6-8ABD-40B8C5974C52}"/>
    <cellStyle name="Style 160 2 3" xfId="28647" xr:uid="{BCF5E13C-9FCB-4A77-B390-F78D499319C7}"/>
    <cellStyle name="Style 160 2 4" xfId="28648" xr:uid="{1CFF9C4A-1AA6-4817-B130-7F4823BDD574}"/>
    <cellStyle name="Style 160 2 5" xfId="28649" xr:uid="{D11F769B-1B6B-4154-829B-71CC5E46DB27}"/>
    <cellStyle name="Style 160 3" xfId="28650" xr:uid="{696A11F3-3DDF-48E1-8418-093E4E636C6D}"/>
    <cellStyle name="Style 160 4" xfId="28651" xr:uid="{2E46A3DC-5D8B-44C7-ACCA-9FEA84D1EED9}"/>
    <cellStyle name="Style 160 5" xfId="28652" xr:uid="{FB9977DE-9698-434E-BEB8-B3A61AE18BB8}"/>
    <cellStyle name="Style 160 6" xfId="28653" xr:uid="{79A5A119-B809-44EF-9FB4-1E1FB580F54F}"/>
    <cellStyle name="Style 161" xfId="28654" xr:uid="{E57AD541-80E2-425D-B01E-00DBAD885CE4}"/>
    <cellStyle name="Style 161 2" xfId="28655" xr:uid="{2A8BFDA4-7824-446B-88A3-0D2CF8189A69}"/>
    <cellStyle name="Style 161 2 2" xfId="28656" xr:uid="{BAF12291-4859-44AA-AB6D-52F73101EB6F}"/>
    <cellStyle name="Style 161 2 3" xfId="28657" xr:uid="{AA2416AD-A21B-4ECE-BA27-61A00AF6B2D4}"/>
    <cellStyle name="Style 161 2 4" xfId="28658" xr:uid="{37A17059-965A-45DA-BC30-89F987795660}"/>
    <cellStyle name="Style 161 2 5" xfId="28659" xr:uid="{92F8E51B-B37B-4AC4-8766-F36906FF1DB5}"/>
    <cellStyle name="Style 161 3" xfId="28660" xr:uid="{AD8B1367-C618-4BD8-9888-9C322AD6F256}"/>
    <cellStyle name="Style 161 4" xfId="28661" xr:uid="{81B36299-3E76-4CFC-90F4-B5F4E2C0BFEB}"/>
    <cellStyle name="Style 161 5" xfId="28662" xr:uid="{84D66137-B5F9-4602-85C1-5AB048C71D61}"/>
    <cellStyle name="Style 161 6" xfId="28663" xr:uid="{08625633-E8C8-41AE-AE6F-EE9E8B43618B}"/>
    <cellStyle name="Style 162" xfId="28664" xr:uid="{D49723F6-206B-43CE-8616-5AD0272D8B13}"/>
    <cellStyle name="Style 162 2" xfId="28665" xr:uid="{B53F8E67-A0F1-40A3-80AA-5388D8D16D62}"/>
    <cellStyle name="Style 162 2 2" xfId="28666" xr:uid="{F3C0E7BA-5FF5-456C-B916-7F748E2266DB}"/>
    <cellStyle name="Style 162 2 3" xfId="28667" xr:uid="{2EBD0D10-A2C1-4324-B652-C9C52C3E4B58}"/>
    <cellStyle name="Style 162 2 4" xfId="28668" xr:uid="{E867D091-BE0C-426B-BFB5-C636AC709A87}"/>
    <cellStyle name="Style 162 2 5" xfId="28669" xr:uid="{1E37515D-3F2C-4083-8208-F609C28E31E7}"/>
    <cellStyle name="Style 162 3" xfId="28670" xr:uid="{9189F641-8C1E-43A8-923D-B4D6656C08C5}"/>
    <cellStyle name="Style 162 4" xfId="28671" xr:uid="{0FF0D5F2-4033-4272-96B5-63A0AECFCCE8}"/>
    <cellStyle name="Style 162 5" xfId="28672" xr:uid="{A6BB9596-17F1-4422-BA66-325C8F961930}"/>
    <cellStyle name="Style 162 6" xfId="28673" xr:uid="{70EEF30E-D459-4580-8A1E-43723961408B}"/>
    <cellStyle name="Style 163" xfId="28674" xr:uid="{682F0EA0-6CB5-4AAE-A4E8-522C5195941F}"/>
    <cellStyle name="Style 163 2" xfId="28675" xr:uid="{0D0EDAD2-B8DC-4C2C-A27B-0796050CC305}"/>
    <cellStyle name="Style 163 2 2" xfId="28676" xr:uid="{1F8340C5-2FC6-4764-BE98-ECFC9C933CA8}"/>
    <cellStyle name="Style 163 2 3" xfId="28677" xr:uid="{BA3F0875-B54E-4E10-9726-FA931502CD54}"/>
    <cellStyle name="Style 163 2 4" xfId="28678" xr:uid="{321C1A9A-6FC6-4FA6-A40F-356EEF140AFC}"/>
    <cellStyle name="Style 163 2 5" xfId="28679" xr:uid="{E4C66815-74E6-45F0-8413-C0A0F9B2D404}"/>
    <cellStyle name="Style 163 3" xfId="28680" xr:uid="{CEF308FE-2BBC-410C-BA84-345102C27247}"/>
    <cellStyle name="Style 163 3 2" xfId="28681" xr:uid="{C8B5AA2D-E228-4525-BAA3-7B8BE743484B}"/>
    <cellStyle name="Style 163 3 3" xfId="28682" xr:uid="{D9EBB1F0-C8AA-4B02-8C41-9A9F5333A7BF}"/>
    <cellStyle name="Style 163 3 4" xfId="28683" xr:uid="{40DC78FA-2D81-4760-B49F-A8232950A938}"/>
    <cellStyle name="Style 163 3 5" xfId="28684" xr:uid="{B967A212-A627-4AB0-8B52-18AB66945D20}"/>
    <cellStyle name="Style 163 4" xfId="28685" xr:uid="{8E9EC8F1-C604-4A2B-A9DF-BE75D1D86643}"/>
    <cellStyle name="Style 163 5" xfId="28686" xr:uid="{FFFF2183-08D9-4913-AAA6-6EB44A1D7463}"/>
    <cellStyle name="Style 163 6" xfId="28687" xr:uid="{9A71422E-1FA0-4598-AF39-3ADB64BA2D8A}"/>
    <cellStyle name="Style 163 7" xfId="28688" xr:uid="{790C372F-193C-4E9A-BAEC-6885C3A8F3F6}"/>
    <cellStyle name="Style 164" xfId="28689" xr:uid="{72E10466-A8E4-4DEC-9C8D-390A1F0ADCA2}"/>
    <cellStyle name="Style 164 2" xfId="28690" xr:uid="{08B89238-67B6-471F-91E5-03254A53A9B7}"/>
    <cellStyle name="Style 164 2 2" xfId="28691" xr:uid="{E88CA448-51BF-4C97-A890-07A24E4BB016}"/>
    <cellStyle name="Style 164 2 3" xfId="28692" xr:uid="{16D11141-9E19-4D8F-B61C-2721B410430F}"/>
    <cellStyle name="Style 164 2 4" xfId="28693" xr:uid="{9EEB512A-026B-4307-A131-3142DA5E3710}"/>
    <cellStyle name="Style 164 2 5" xfId="28694" xr:uid="{D5ED1F9E-6648-4B52-92A8-8AFDCEAD2FEF}"/>
    <cellStyle name="Style 164 3" xfId="28695" xr:uid="{BEA16E08-90C5-4E25-977F-47C6311F61B4}"/>
    <cellStyle name="Style 164 4" xfId="28696" xr:uid="{382D326A-477B-4526-BE10-F8EF11363FE2}"/>
    <cellStyle name="Style 164 5" xfId="28697" xr:uid="{49F66B96-D438-4FC0-807A-8E79B2658E13}"/>
    <cellStyle name="Style 164 6" xfId="28698" xr:uid="{855907E5-FE83-4304-A638-5522C8F20556}"/>
    <cellStyle name="Style 165" xfId="28699" xr:uid="{9EE18838-1324-46EF-8C58-1088892AA747}"/>
    <cellStyle name="Style 165 2" xfId="28700" xr:uid="{E5D93D0E-4707-4CA6-954D-6981F78A9E51}"/>
    <cellStyle name="Style 165 2 2" xfId="28701" xr:uid="{F797E30C-864C-4D18-9150-44E2560D1B25}"/>
    <cellStyle name="Style 165 2 3" xfId="28702" xr:uid="{7FF36C0C-9CFC-43CC-812F-55F507C76A86}"/>
    <cellStyle name="Style 165 2 4" xfId="28703" xr:uid="{8BDDB4DA-6DC7-4357-8379-4D4873661085}"/>
    <cellStyle name="Style 165 2 5" xfId="28704" xr:uid="{12EF59A6-E30E-47F6-A86A-EE46C08546F1}"/>
    <cellStyle name="Style 165 3" xfId="28705" xr:uid="{5B07264E-2715-464B-81F7-1BC2ED6EE6DF}"/>
    <cellStyle name="Style 165 4" xfId="28706" xr:uid="{9BB05D5B-229E-4A1E-886B-4DF68CFB2BB3}"/>
    <cellStyle name="Style 165 5" xfId="28707" xr:uid="{D58FDB6E-1A8E-45D0-9345-EDCF291F5717}"/>
    <cellStyle name="Style 165 6" xfId="28708" xr:uid="{14D1CC77-E084-49D9-A972-F57C753F4C44}"/>
    <cellStyle name="Style 21" xfId="3371" xr:uid="{00000000-0005-0000-0000-0000D3200000}"/>
    <cellStyle name="Style 21 10" xfId="14873" xr:uid="{00000000-0005-0000-0000-0000D3200000}"/>
    <cellStyle name="Style 21 10 2" xfId="28709" xr:uid="{1353F360-A215-49D9-82FA-7BDC8699E24C}"/>
    <cellStyle name="Style 21 11" xfId="28710" xr:uid="{5B6C5FF2-6B22-4564-88FB-3AA5E7D3D10C}"/>
    <cellStyle name="Style 21 2" xfId="3372" xr:uid="{00000000-0005-0000-0000-0000D4200000}"/>
    <cellStyle name="Style 21 2 10" xfId="28711" xr:uid="{75D78C8A-81C2-48CB-BAEC-8934DEA5F371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3 3" xfId="28712" xr:uid="{FBB7066C-A485-41C7-ACF4-8FFEA5EC7B9A}"/>
    <cellStyle name="Style 21 2 2 4" xfId="10308" xr:uid="{00000000-0005-0000-0000-000045220000}"/>
    <cellStyle name="Style 21 2 2 4 2" xfId="16506" xr:uid="{00000000-0005-0000-0000-000045220000}"/>
    <cellStyle name="Style 21 2 2 4 3" xfId="28713" xr:uid="{BF3968C8-95BB-4E0B-A4A6-22AA94A69D07}"/>
    <cellStyle name="Style 21 2 2 5" xfId="11722" xr:uid="{00000000-0005-0000-0000-0000FC2D0000}"/>
    <cellStyle name="Style 21 2 2 5 2" xfId="28714" xr:uid="{47E35A42-39F6-474E-AF10-E998EED0F6A2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2 2" xfId="28716" xr:uid="{1B822BC6-2115-4024-9C96-460391E8624C}"/>
    <cellStyle name="Style 21 2 3 3" xfId="10443" xr:uid="{00000000-0005-0000-0000-000048220000}"/>
    <cellStyle name="Style 21 2 3 3 2" xfId="16615" xr:uid="{00000000-0005-0000-0000-000048220000}"/>
    <cellStyle name="Style 21 2 3 3 3" xfId="28717" xr:uid="{F49D21D3-8968-4795-B89B-FF3C2A5B8ABD}"/>
    <cellStyle name="Style 21 2 3 4" xfId="10307" xr:uid="{00000000-0005-0000-0000-000049220000}"/>
    <cellStyle name="Style 21 2 3 4 2" xfId="16505" xr:uid="{00000000-0005-0000-0000-000049220000}"/>
    <cellStyle name="Style 21 2 3 4 3" xfId="28718" xr:uid="{6736831F-6E97-4B10-9391-985FAFC321A3}"/>
    <cellStyle name="Style 21 2 3 5" xfId="14876" xr:uid="{00000000-0005-0000-0000-0000D7200000}"/>
    <cellStyle name="Style 21 2 3 5 2" xfId="28719" xr:uid="{57C2182F-7C79-4496-AAD7-7373A0B45F84}"/>
    <cellStyle name="Style 21 2 3 6" xfId="28715" xr:uid="{26592855-6B1B-4EA9-8317-DC3A4C90B5AB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4 4" xfId="28720" xr:uid="{D54F25C0-4F66-4D0F-BDE3-0476BF50CD0C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6 3" xfId="28721" xr:uid="{5A29D270-BCEE-426F-8F4D-5F0B8D9054AB}"/>
    <cellStyle name="Style 21 2 7" xfId="10513" xr:uid="{00000000-0005-0000-0000-000051220000}"/>
    <cellStyle name="Style 21 2 7 2" xfId="16662" xr:uid="{00000000-0005-0000-0000-000051220000}"/>
    <cellStyle name="Style 21 2 7 3" xfId="28722" xr:uid="{EC2FC304-7187-4AAE-9F42-3A39B17F8A5C}"/>
    <cellStyle name="Style 21 2 8" xfId="9502" xr:uid="{00000000-0005-0000-0000-0000A92C0000}"/>
    <cellStyle name="Style 21 2 8 2" xfId="15886" xr:uid="{00000000-0005-0000-0000-0000A92C0000}"/>
    <cellStyle name="Style 21 2 8 3" xfId="28723" xr:uid="{6AD6AC19-78B8-477C-8450-691DE7B63D72}"/>
    <cellStyle name="Style 21 2 9" xfId="14874" xr:uid="{00000000-0005-0000-0000-0000D4200000}"/>
    <cellStyle name="Style 21 2 9 2" xfId="28724" xr:uid="{BD81563F-1CBD-4861-AC6E-223CBB5CE4AE}"/>
    <cellStyle name="Style 21 3" xfId="3375" xr:uid="{00000000-0005-0000-0000-0000DD200000}"/>
    <cellStyle name="Style 21 3 2" xfId="5709" xr:uid="{00000000-0005-0000-0000-0000DE200000}"/>
    <cellStyle name="Style 21 3 2 2" xfId="28725" xr:uid="{A77F1CE0-FB82-4201-A204-E254A91B2E31}"/>
    <cellStyle name="Style 21 3 2 3" xfId="28726" xr:uid="{2A83CD08-1BF4-4D3A-95E1-166F9657587D}"/>
    <cellStyle name="Style 21 3 2 4" xfId="28727" xr:uid="{33CC1BED-F202-4B75-BCF1-8EFF82F29BFC}"/>
    <cellStyle name="Style 21 3 2 5" xfId="28728" xr:uid="{1ECECC9C-BE85-4B31-86A9-BA9E39C431EB}"/>
    <cellStyle name="Style 21 3 3" xfId="10444" xr:uid="{00000000-0005-0000-0000-000054220000}"/>
    <cellStyle name="Style 21 3 3 2" xfId="16616" xr:uid="{00000000-0005-0000-0000-000054220000}"/>
    <cellStyle name="Style 21 3 3 2 2" xfId="28730" xr:uid="{183779AD-38E3-4D11-AD5C-CD9704BC1678}"/>
    <cellStyle name="Style 21 3 3 3" xfId="28731" xr:uid="{D7B49F6C-0BFB-423A-A182-BA5ECE07ADD3}"/>
    <cellStyle name="Style 21 3 3 4" xfId="28729" xr:uid="{40AB6019-FEBC-4F0A-8BD3-0E77EED0EF66}"/>
    <cellStyle name="Style 21 3 4" xfId="10306" xr:uid="{00000000-0005-0000-0000-000055220000}"/>
    <cellStyle name="Style 21 3 4 2" xfId="16504" xr:uid="{00000000-0005-0000-0000-000055220000}"/>
    <cellStyle name="Style 21 3 4 3" xfId="28732" xr:uid="{D5A720A8-0757-4CAB-A97A-70A0BD1EC5B0}"/>
    <cellStyle name="Style 21 3 5" xfId="11723" xr:uid="{00000000-0005-0000-0000-0000FD2D0000}"/>
    <cellStyle name="Style 21 3 5 2" xfId="28733" xr:uid="{CFA17013-D751-4243-81B2-9DA89A9B480D}"/>
    <cellStyle name="Style 21 3 6" xfId="14877" xr:uid="{00000000-0005-0000-0000-0000DD200000}"/>
    <cellStyle name="Style 21 3 6 2" xfId="28734" xr:uid="{3C1B6BB3-2596-492D-8632-8424E763B663}"/>
    <cellStyle name="Style 21 3 7" xfId="28735" xr:uid="{849CF0CD-D834-4056-B3C9-261B147C3D0D}"/>
    <cellStyle name="Style 21 3 8" xfId="28736" xr:uid="{D74F3F47-5522-4F87-BD7F-6FCA69A6E934}"/>
    <cellStyle name="Style 21 4" xfId="3376" xr:uid="{00000000-0005-0000-0000-0000DF200000}"/>
    <cellStyle name="Style 21 4 2" xfId="6214" xr:uid="{00000000-0005-0000-0000-0000E0200000}"/>
    <cellStyle name="Style 21 4 2 2" xfId="28738" xr:uid="{DC62702E-0113-4E7D-89D1-0284CA841C45}"/>
    <cellStyle name="Style 21 4 3" xfId="10445" xr:uid="{00000000-0005-0000-0000-000058220000}"/>
    <cellStyle name="Style 21 4 3 2" xfId="16617" xr:uid="{00000000-0005-0000-0000-000058220000}"/>
    <cellStyle name="Style 21 4 3 3" xfId="28739" xr:uid="{3E6A6D4B-E3AF-4254-AC05-C0C5CA96B1B2}"/>
    <cellStyle name="Style 21 4 4" xfId="10305" xr:uid="{00000000-0005-0000-0000-000059220000}"/>
    <cellStyle name="Style 21 4 4 2" xfId="16503" xr:uid="{00000000-0005-0000-0000-000059220000}"/>
    <cellStyle name="Style 21 4 4 3" xfId="28740" xr:uid="{12781B4C-9DB5-4C3E-B649-D22D7F84FBAC}"/>
    <cellStyle name="Style 21 4 5" xfId="14878" xr:uid="{00000000-0005-0000-0000-0000DF200000}"/>
    <cellStyle name="Style 21 4 5 2" xfId="28741" xr:uid="{32CAC3EB-254D-468D-B067-7978452696E4}"/>
    <cellStyle name="Style 21 4 6" xfId="28737" xr:uid="{67FB3C8D-F19A-444D-BAED-85FB9D75E247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2 5" xfId="28743" xr:uid="{E9EB6B2B-4A09-4510-A5C1-ED820EE4066E}"/>
    <cellStyle name="Style 21 5 3" xfId="10563" xr:uid="{00000000-0005-0000-0000-00005E220000}"/>
    <cellStyle name="Style 21 5 3 2" xfId="28744" xr:uid="{FAE54091-AA20-4C82-8A7E-B9A9F7983090}"/>
    <cellStyle name="Style 21 5 4" xfId="28745" xr:uid="{19E4B82B-4638-4292-AD9A-B318B88BBA57}"/>
    <cellStyle name="Style 21 5 5" xfId="28746" xr:uid="{14876C16-508B-470E-92BA-80D1BD4E2728}"/>
    <cellStyle name="Style 21 5 6" xfId="28742" xr:uid="{19F469AC-C79E-4B8D-8F29-08C5CB2AEB03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7 3" xfId="28747" xr:uid="{FC2A786F-BDE1-4278-A695-2D2DB03619A7}"/>
    <cellStyle name="Style 21 8" xfId="10514" xr:uid="{00000000-0005-0000-0000-000061220000}"/>
    <cellStyle name="Style 21 8 2" xfId="16663" xr:uid="{00000000-0005-0000-0000-000061220000}"/>
    <cellStyle name="Style 21 8 3" xfId="28748" xr:uid="{F5839F03-FAEA-4A98-AEE2-580048D25F96}"/>
    <cellStyle name="Style 21 9" xfId="10520" xr:uid="{00000000-0005-0000-0000-0000A82C0000}"/>
    <cellStyle name="Style 21 9 2" xfId="16668" xr:uid="{00000000-0005-0000-0000-0000A82C0000}"/>
    <cellStyle name="Style 21 9 3" xfId="28749" xr:uid="{6C355E6B-D059-4EEA-B6CC-AFB4C243571E}"/>
    <cellStyle name="Style 22" xfId="3377" xr:uid="{00000000-0005-0000-0000-0000E5200000}"/>
    <cellStyle name="Style 22 10" xfId="28750" xr:uid="{D513D300-F03A-43A5-BA2D-17A5D68C110A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3 3" xfId="28751" xr:uid="{264F6171-AE72-4366-93ED-8F69DDBF0935}"/>
    <cellStyle name="Style 22 2 4" xfId="10303" xr:uid="{00000000-0005-0000-0000-000066220000}"/>
    <cellStyle name="Style 22 2 4 2" xfId="16501" xr:uid="{00000000-0005-0000-0000-000066220000}"/>
    <cellStyle name="Style 22 2 4 3" xfId="28752" xr:uid="{7678313A-C254-4609-BF16-89E6C8C3A5AE}"/>
    <cellStyle name="Style 22 2 5" xfId="14880" xr:uid="{00000000-0005-0000-0000-0000E6200000}"/>
    <cellStyle name="Style 22 2 5 2" xfId="28753" xr:uid="{2ED91CF1-535F-40CA-B029-2638B2A34733}"/>
    <cellStyle name="Style 22 3" xfId="3379" xr:uid="{00000000-0005-0000-0000-0000E8200000}"/>
    <cellStyle name="Style 22 3 2" xfId="6216" xr:uid="{00000000-0005-0000-0000-0000E9200000}"/>
    <cellStyle name="Style 22 3 2 2" xfId="28755" xr:uid="{4E7E5BF4-6AD0-4B54-BD07-A9401B3B4F24}"/>
    <cellStyle name="Style 22 3 3" xfId="10447" xr:uid="{00000000-0005-0000-0000-000069220000}"/>
    <cellStyle name="Style 22 3 3 2" xfId="16619" xr:uid="{00000000-0005-0000-0000-000069220000}"/>
    <cellStyle name="Style 22 3 3 3" xfId="28756" xr:uid="{C3FD850A-E654-4D3D-AA9B-6BEA8DDCB793}"/>
    <cellStyle name="Style 22 3 4" xfId="10302" xr:uid="{00000000-0005-0000-0000-00006A220000}"/>
    <cellStyle name="Style 22 3 4 2" xfId="16500" xr:uid="{00000000-0005-0000-0000-00006A220000}"/>
    <cellStyle name="Style 22 3 4 3" xfId="28757" xr:uid="{9E54576F-B2E1-4B1E-AA38-096980BAE329}"/>
    <cellStyle name="Style 22 3 5" xfId="14881" xr:uid="{00000000-0005-0000-0000-0000E8200000}"/>
    <cellStyle name="Style 22 3 5 2" xfId="28758" xr:uid="{315AF88B-6A28-4007-96DB-1257BE1C9A23}"/>
    <cellStyle name="Style 22 3 6" xfId="28754" xr:uid="{1DAB4579-0E1D-4A88-989D-FECD422C561D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4 4" xfId="28759" xr:uid="{16B7BB9E-520D-4CCD-BCDC-5B25CFFBD602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6 3" xfId="28760" xr:uid="{47C272F8-BD61-4D28-9C91-9A0D957AF8A6}"/>
    <cellStyle name="Style 22 7" xfId="10304" xr:uid="{00000000-0005-0000-0000-000072220000}"/>
    <cellStyle name="Style 22 7 2" xfId="16502" xr:uid="{00000000-0005-0000-0000-000072220000}"/>
    <cellStyle name="Style 22 7 3" xfId="28761" xr:uid="{F01A8777-9A79-4D8B-B6FF-62202CB105A4}"/>
    <cellStyle name="Style 22 8" xfId="9501" xr:uid="{00000000-0005-0000-0000-0000AA2C0000}"/>
    <cellStyle name="Style 22 8 2" xfId="15885" xr:uid="{00000000-0005-0000-0000-0000AA2C0000}"/>
    <cellStyle name="Style 22 8 3" xfId="28762" xr:uid="{49D5BC43-B0FB-415E-A937-5A12DB04C96C}"/>
    <cellStyle name="Style 22 9" xfId="14879" xr:uid="{00000000-0005-0000-0000-0000E5200000}"/>
    <cellStyle name="Style 22 9 2" xfId="28763" xr:uid="{CC134998-EE2B-41DA-A4CF-1DF537B38209}"/>
    <cellStyle name="Style 23" xfId="3380" xr:uid="{00000000-0005-0000-0000-0000EE200000}"/>
    <cellStyle name="Style 23 10" xfId="28764" xr:uid="{C43C921D-BDD3-4BE5-9C22-4D09BBD51E8E}"/>
    <cellStyle name="Style 23 2" xfId="4935" xr:uid="{00000000-0005-0000-0000-0000EF200000}"/>
    <cellStyle name="Style 23 2 2" xfId="5713" xr:uid="{00000000-0005-0000-0000-0000F0200000}"/>
    <cellStyle name="Style 23 2 3" xfId="28765" xr:uid="{D5FDFDEE-7B0E-47DF-BCFF-002EEC5EA4B7}"/>
    <cellStyle name="Style 23 2 4" xfId="28766" xr:uid="{59A3FB1E-6338-4A7A-8BBA-8498130D1494}"/>
    <cellStyle name="Style 23 2 5" xfId="28767" xr:uid="{AA8FC443-5A44-476E-96A4-379A72462F84}"/>
    <cellStyle name="Style 23 3" xfId="4727" xr:uid="{00000000-0005-0000-0000-0000F1200000}"/>
    <cellStyle name="Style 23 3 2" xfId="28769" xr:uid="{DA658AAE-6B83-4C41-B0AA-67CBBFAAB849}"/>
    <cellStyle name="Style 23 3 3" xfId="28770" xr:uid="{489D4FD9-F44B-481E-B161-A3C368B03163}"/>
    <cellStyle name="Style 23 3 4" xfId="28771" xr:uid="{CD5F51D0-72FB-4A3E-A477-1FB07A04CF8B}"/>
    <cellStyle name="Style 23 3 5" xfId="28772" xr:uid="{27AA1E49-F8D3-49E4-BF08-BFB4B2379183}"/>
    <cellStyle name="Style 23 3 6" xfId="28768" xr:uid="{ABC01CA4-9A83-48FD-BEBF-6476E6CA3D25}"/>
    <cellStyle name="Style 23 4" xfId="6406" xr:uid="{00000000-0005-0000-0000-0000F2200000}"/>
    <cellStyle name="Style 23 4 2" xfId="28773" xr:uid="{E3A66938-79EE-4237-A505-7CAF94DBC79F}"/>
    <cellStyle name="Style 23 5" xfId="5712" xr:uid="{00000000-0005-0000-0000-0000F3200000}"/>
    <cellStyle name="Style 23 6" xfId="28774" xr:uid="{F43516AF-5A31-427D-820B-8135CD9CE535}"/>
    <cellStyle name="Style 23 7" xfId="28775" xr:uid="{04B17D7B-108F-4AEA-82C4-4F111C90D9E5}"/>
    <cellStyle name="Style 23 8" xfId="28776" xr:uid="{2D232630-098D-43DA-B22F-AAEF2B16DBA4}"/>
    <cellStyle name="Style 23 9" xfId="28777" xr:uid="{49567F20-B0EE-495B-A9CC-490515DAF1B3}"/>
    <cellStyle name="Style 24" xfId="3381" xr:uid="{00000000-0005-0000-0000-0000F4200000}"/>
    <cellStyle name="Style 24 10" xfId="28778" xr:uid="{13CC2A93-DAC0-42D4-A69D-750035789070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3 3" xfId="28779" xr:uid="{709476E9-9A4C-4784-9EFF-C65AD99E859C}"/>
    <cellStyle name="Style 24 2 4" xfId="10301" xr:uid="{00000000-0005-0000-0000-00007D220000}"/>
    <cellStyle name="Style 24 2 4 2" xfId="16499" xr:uid="{00000000-0005-0000-0000-00007D220000}"/>
    <cellStyle name="Style 24 2 4 3" xfId="28780" xr:uid="{D79F91C3-0BC2-40C7-83BA-84E70C7AC90D}"/>
    <cellStyle name="Style 24 2 5" xfId="14883" xr:uid="{00000000-0005-0000-0000-0000F5200000}"/>
    <cellStyle name="Style 24 2 5 2" xfId="28781" xr:uid="{44C5DF91-4167-4FAB-8049-EF3D26042BE7}"/>
    <cellStyle name="Style 24 3" xfId="3383" xr:uid="{00000000-0005-0000-0000-0000F7200000}"/>
    <cellStyle name="Style 24 3 2" xfId="6217" xr:uid="{00000000-0005-0000-0000-0000F8200000}"/>
    <cellStyle name="Style 24 3 2 2" xfId="28783" xr:uid="{D5C2BE61-D17A-44D2-9AA2-4625AE2D1A23}"/>
    <cellStyle name="Style 24 3 3" xfId="10449" xr:uid="{00000000-0005-0000-0000-000080220000}"/>
    <cellStyle name="Style 24 3 3 2" xfId="16621" xr:uid="{00000000-0005-0000-0000-000080220000}"/>
    <cellStyle name="Style 24 3 3 3" xfId="28784" xr:uid="{30323C88-6A88-479E-B846-1C84DEC1C8EA}"/>
    <cellStyle name="Style 24 3 4" xfId="10300" xr:uid="{00000000-0005-0000-0000-000081220000}"/>
    <cellStyle name="Style 24 3 4 2" xfId="16498" xr:uid="{00000000-0005-0000-0000-000081220000}"/>
    <cellStyle name="Style 24 3 4 3" xfId="28785" xr:uid="{7A682954-33FE-426B-AA9F-7CF8E4FB7069}"/>
    <cellStyle name="Style 24 3 5" xfId="14884" xr:uid="{00000000-0005-0000-0000-0000F7200000}"/>
    <cellStyle name="Style 24 3 5 2" xfId="28786" xr:uid="{D540E4D1-655C-41D0-B61D-EAD660660F3A}"/>
    <cellStyle name="Style 24 3 6" xfId="28782" xr:uid="{50B9FCD5-39DB-4DA7-8D6F-77C69F4F9329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4 4" xfId="28787" xr:uid="{761FC620-4CC6-4945-B6D5-78EBE194CAF8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6 3" xfId="28788" xr:uid="{C0B77B10-5EA4-48BF-92A1-26C8DD54559D}"/>
    <cellStyle name="Style 24 7" xfId="10512" xr:uid="{00000000-0005-0000-0000-000089220000}"/>
    <cellStyle name="Style 24 7 2" xfId="16661" xr:uid="{00000000-0005-0000-0000-000089220000}"/>
    <cellStyle name="Style 24 7 3" xfId="28789" xr:uid="{5D0511BE-C618-42D1-A30A-CE1B1EE1252A}"/>
    <cellStyle name="Style 24 8" xfId="9500" xr:uid="{00000000-0005-0000-0000-0000AB2C0000}"/>
    <cellStyle name="Style 24 8 2" xfId="15884" xr:uid="{00000000-0005-0000-0000-0000AB2C0000}"/>
    <cellStyle name="Style 24 8 3" xfId="28790" xr:uid="{326E4B4B-C4DF-44E0-8495-6F85951736FD}"/>
    <cellStyle name="Style 24 9" xfId="14882" xr:uid="{00000000-0005-0000-0000-0000F4200000}"/>
    <cellStyle name="Style 24 9 2" xfId="28791" xr:uid="{A1F959B4-B24D-4673-A188-7ABFFDB246B8}"/>
    <cellStyle name="Style 25" xfId="3384" xr:uid="{00000000-0005-0000-0000-0000FD200000}"/>
    <cellStyle name="Style 25 10" xfId="14885" xr:uid="{00000000-0005-0000-0000-0000FD200000}"/>
    <cellStyle name="Style 25 10 2" xfId="28792" xr:uid="{6637AD43-6709-4209-A4C3-068994B827B7}"/>
    <cellStyle name="Style 25 11" xfId="28793" xr:uid="{9B733710-00E2-4711-A2F2-5E25F8320322}"/>
    <cellStyle name="Style 25 2" xfId="3385" xr:uid="{00000000-0005-0000-0000-0000FE200000}"/>
    <cellStyle name="Style 25 2 10" xfId="28794" xr:uid="{0302132D-2892-4E21-BDDF-BC48F8FD0F43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3 3" xfId="28795" xr:uid="{5DAA716F-15B9-4C75-B23B-0B8E0E21521B}"/>
    <cellStyle name="Style 25 2 2 4" xfId="10297" xr:uid="{00000000-0005-0000-0000-00008F220000}"/>
    <cellStyle name="Style 25 2 2 4 2" xfId="16495" xr:uid="{00000000-0005-0000-0000-00008F220000}"/>
    <cellStyle name="Style 25 2 2 4 3" xfId="28796" xr:uid="{949A56F2-6D6A-4768-A7C8-BF419A48608A}"/>
    <cellStyle name="Style 25 2 2 5" xfId="11724" xr:uid="{00000000-0005-0000-0000-0000FE2D0000}"/>
    <cellStyle name="Style 25 2 2 5 2" xfId="28797" xr:uid="{BF69D6FC-4FFF-4151-850E-E62BB195EFA6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3 6" xfId="28798" xr:uid="{9F7E222B-F17A-4B78-A3B4-457B72A495B5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4 4" xfId="28799" xr:uid="{59622B91-F8B2-4464-AFBF-38A9239A0B38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6 3" xfId="28800" xr:uid="{83C84AC1-A54F-47E5-9C3A-FEFF59BA2453}"/>
    <cellStyle name="Style 25 2 7" xfId="10298" xr:uid="{00000000-0005-0000-0000-00009B220000}"/>
    <cellStyle name="Style 25 2 7 2" xfId="16496" xr:uid="{00000000-0005-0000-0000-00009B220000}"/>
    <cellStyle name="Style 25 2 7 3" xfId="28801" xr:uid="{D7273F39-FA3A-4D64-AED9-92E4FCC4FE6F}"/>
    <cellStyle name="Style 25 2 8" xfId="9498" xr:uid="{00000000-0005-0000-0000-0000AD2C0000}"/>
    <cellStyle name="Style 25 2 8 2" xfId="15882" xr:uid="{00000000-0005-0000-0000-0000AD2C0000}"/>
    <cellStyle name="Style 25 2 8 3" xfId="28802" xr:uid="{6D7A158C-20E2-4EF8-9CDA-2AB7D2AAAE6A}"/>
    <cellStyle name="Style 25 2 9" xfId="14886" xr:uid="{00000000-0005-0000-0000-0000FE200000}"/>
    <cellStyle name="Style 25 2 9 2" xfId="28803" xr:uid="{0E068E00-F731-4620-BE03-8DDE4FBD194B}"/>
    <cellStyle name="Style 25 3" xfId="3388" xr:uid="{00000000-0005-0000-0000-000007210000}"/>
    <cellStyle name="Style 25 3 2" xfId="5719" xr:uid="{00000000-0005-0000-0000-000008210000}"/>
    <cellStyle name="Style 25 3 2 2" xfId="28804" xr:uid="{A3D2225C-D05F-455C-95A5-EF9C0E4C5791}"/>
    <cellStyle name="Style 25 3 2 3" xfId="28805" xr:uid="{29852A2A-CAE8-4C6C-B5EB-796C88EB8A15}"/>
    <cellStyle name="Style 25 3 2 4" xfId="28806" xr:uid="{6574B1C8-CE06-47F9-B7FE-41960A4642C9}"/>
    <cellStyle name="Style 25 3 2 5" xfId="28807" xr:uid="{D79F1B5A-B501-4B21-B29C-26F6C0FB5CE2}"/>
    <cellStyle name="Style 25 3 3" xfId="10452" xr:uid="{00000000-0005-0000-0000-00009E220000}"/>
    <cellStyle name="Style 25 3 3 2" xfId="16624" xr:uid="{00000000-0005-0000-0000-00009E220000}"/>
    <cellStyle name="Style 25 3 3 2 2" xfId="28809" xr:uid="{D76902B3-C974-4C3E-8A01-F04AE890C6AE}"/>
    <cellStyle name="Style 25 3 3 3" xfId="28810" xr:uid="{0BC15558-C0A3-423B-9271-148EE0B35C8F}"/>
    <cellStyle name="Style 25 3 3 4" xfId="28808" xr:uid="{3F62F07D-0AA5-4DEB-A63B-A1CFBFCFF7D8}"/>
    <cellStyle name="Style 25 3 4" xfId="10295" xr:uid="{00000000-0005-0000-0000-00009F220000}"/>
    <cellStyle name="Style 25 3 4 2" xfId="16493" xr:uid="{00000000-0005-0000-0000-00009F220000}"/>
    <cellStyle name="Style 25 3 4 3" xfId="28811" xr:uid="{004FA113-4F64-4A48-B73D-274D5A463D44}"/>
    <cellStyle name="Style 25 3 5" xfId="11725" xr:uid="{00000000-0005-0000-0000-0000FF2D0000}"/>
    <cellStyle name="Style 25 3 5 2" xfId="28812" xr:uid="{FA5ECB67-86AB-4B89-9474-D8654FC43021}"/>
    <cellStyle name="Style 25 3 6" xfId="14889" xr:uid="{00000000-0005-0000-0000-000007210000}"/>
    <cellStyle name="Style 25 3 6 2" xfId="28813" xr:uid="{E3E65A15-3F1C-4827-A3D9-BF11A4859B00}"/>
    <cellStyle name="Style 25 3 7" xfId="28814" xr:uid="{4ECB00B3-BEE3-4E7E-AD3E-F049A3285985}"/>
    <cellStyle name="Style 25 3 8" xfId="28815" xr:uid="{D073129B-B80E-4FEA-93DB-44A349CB0AC9}"/>
    <cellStyle name="Style 25 4" xfId="3389" xr:uid="{00000000-0005-0000-0000-000009210000}"/>
    <cellStyle name="Style 25 4 2" xfId="6218" xr:uid="{00000000-0005-0000-0000-00000A210000}"/>
    <cellStyle name="Style 25 4 2 2" xfId="28817" xr:uid="{105F8CB1-1606-4C0A-997C-9CDD9D9233C9}"/>
    <cellStyle name="Style 25 4 3" xfId="10453" xr:uid="{00000000-0005-0000-0000-0000A2220000}"/>
    <cellStyle name="Style 25 4 3 2" xfId="16625" xr:uid="{00000000-0005-0000-0000-0000A2220000}"/>
    <cellStyle name="Style 25 4 3 3" xfId="28818" xr:uid="{73F52E70-B310-4995-87B8-5EE9F98C3A32}"/>
    <cellStyle name="Style 25 4 4" xfId="11044" xr:uid="{00000000-0005-0000-0000-0000A3220000}"/>
    <cellStyle name="Style 25 4 4 2" xfId="17101" xr:uid="{00000000-0005-0000-0000-0000A3220000}"/>
    <cellStyle name="Style 25 4 4 3" xfId="28819" xr:uid="{2C80A19E-6ECA-4CD4-9127-DB86AB4957D3}"/>
    <cellStyle name="Style 25 4 5" xfId="14890" xr:uid="{00000000-0005-0000-0000-000009210000}"/>
    <cellStyle name="Style 25 4 5 2" xfId="28820" xr:uid="{B7BC46C5-A44C-49B2-BA7D-25D4331982F2}"/>
    <cellStyle name="Style 25 4 6" xfId="28816" xr:uid="{42287940-D7DD-45E3-A1C1-54E8AF6E0C41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5 4" xfId="28821" xr:uid="{8DD2DFDF-BBDE-4F25-AB6D-49F5B1987A24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7 3" xfId="28822" xr:uid="{BD38F2FF-C645-4FE5-AA78-89CDA2B38169}"/>
    <cellStyle name="Style 25 8" xfId="10299" xr:uid="{00000000-0005-0000-0000-0000AB220000}"/>
    <cellStyle name="Style 25 8 2" xfId="16497" xr:uid="{00000000-0005-0000-0000-0000AB220000}"/>
    <cellStyle name="Style 25 8 3" xfId="28823" xr:uid="{9A79F8B5-1DBF-4486-AD74-282367AC8739}"/>
    <cellStyle name="Style 25 9" xfId="9499" xr:uid="{00000000-0005-0000-0000-0000AC2C0000}"/>
    <cellStyle name="Style 25 9 2" xfId="15883" xr:uid="{00000000-0005-0000-0000-0000AC2C0000}"/>
    <cellStyle name="Style 25 9 3" xfId="28824" xr:uid="{71D2D934-DBBF-4802-B4D1-2E16539AB67A}"/>
    <cellStyle name="Style 26" xfId="3390" xr:uid="{00000000-0005-0000-0000-00000F210000}"/>
    <cellStyle name="Style 26 10" xfId="28825" xr:uid="{A8E9F589-4457-4FFD-B0CB-0AEB52F5573D}"/>
    <cellStyle name="Style 26 2" xfId="4936" xr:uid="{00000000-0005-0000-0000-000010210000}"/>
    <cellStyle name="Style 26 2 2" xfId="5721" xr:uid="{00000000-0005-0000-0000-000011210000}"/>
    <cellStyle name="Style 26 2 3" xfId="28826" xr:uid="{31D7CC0D-282C-463A-9947-05F224E6E085}"/>
    <cellStyle name="Style 26 2 4" xfId="28827" xr:uid="{B3C00AE5-F95A-4296-89CD-11BF1F0E5B3B}"/>
    <cellStyle name="Style 26 2 5" xfId="28828" xr:uid="{2282CD6A-C6B6-4896-8D07-302A8FBAE466}"/>
    <cellStyle name="Style 26 3" xfId="4731" xr:uid="{00000000-0005-0000-0000-000012210000}"/>
    <cellStyle name="Style 26 3 2" xfId="28830" xr:uid="{81A273CA-44A2-4C51-BD08-A89585C393D4}"/>
    <cellStyle name="Style 26 3 3" xfId="28831" xr:uid="{F8DC6BA1-2D76-4AC7-95F3-0AC2ADE89503}"/>
    <cellStyle name="Style 26 3 4" xfId="28832" xr:uid="{7E6B6F9F-26FC-499E-8073-82EA5465A165}"/>
    <cellStyle name="Style 26 3 5" xfId="28833" xr:uid="{D5589E77-D969-429E-97EB-4D1D2C61B3F0}"/>
    <cellStyle name="Style 26 3 6" xfId="28829" xr:uid="{3FC78565-83B9-47C7-AE6B-E0879181FB85}"/>
    <cellStyle name="Style 26 4" xfId="6410" xr:uid="{00000000-0005-0000-0000-000013210000}"/>
    <cellStyle name="Style 26 4 2" xfId="28834" xr:uid="{583603CB-7AD5-4F2F-82A6-FBE8620143B7}"/>
    <cellStyle name="Style 26 5" xfId="5720" xr:uid="{00000000-0005-0000-0000-000014210000}"/>
    <cellStyle name="Style 26 6" xfId="28835" xr:uid="{F91E02F6-B9AC-4AEF-8BC9-C633115BA718}"/>
    <cellStyle name="Style 26 7" xfId="28836" xr:uid="{5714EE6D-C227-4C60-9B4F-3BF64F23574A}"/>
    <cellStyle name="Style 26 8" xfId="28837" xr:uid="{9AC7E23F-21AD-4546-A0A4-62382F00F03D}"/>
    <cellStyle name="Style 26 9" xfId="28838" xr:uid="{1E26DF57-2954-42B0-A137-DD5C1CB8BA61}"/>
    <cellStyle name="Style 27" xfId="28839" xr:uid="{E0F36D18-0723-4AC8-B54C-C040DEB99286}"/>
    <cellStyle name="Style 27 2" xfId="28840" xr:uid="{D1F9B56C-DFD9-4B81-B482-ED93B3BC090F}"/>
    <cellStyle name="Style 27 2 2" xfId="28841" xr:uid="{68BC16DB-15ED-4122-9122-80A326A805BE}"/>
    <cellStyle name="Style 27 2 3" xfId="28842" xr:uid="{D28E4A39-EEB9-4241-B06E-21B678382E02}"/>
    <cellStyle name="Style 27 2 4" xfId="28843" xr:uid="{810CC43A-D77F-4E92-B126-A2891843EE0C}"/>
    <cellStyle name="Style 27 2 5" xfId="28844" xr:uid="{E50986F9-17D1-457C-9E33-CC9B0943F165}"/>
    <cellStyle name="Style 27 3" xfId="28845" xr:uid="{67BEA99A-CECC-43C6-8933-1CE5CE4DFBC8}"/>
    <cellStyle name="Style 27 4" xfId="28846" xr:uid="{6CC7E009-2D3C-4364-9E1A-066A1DB64C1D}"/>
    <cellStyle name="Style 27 5" xfId="28847" xr:uid="{8C3B6A69-E762-4845-B401-0C1290F352F7}"/>
    <cellStyle name="Style 27 6" xfId="28848" xr:uid="{6262AB3D-94D2-48FC-A781-85ACC0C64515}"/>
    <cellStyle name="Style 35" xfId="28849" xr:uid="{B01EA90D-9BDF-43EF-A0B0-549CD7328F82}"/>
    <cellStyle name="Style 35 2" xfId="28850" xr:uid="{6F6065D0-A2B0-45E4-89F1-A3E6AD210275}"/>
    <cellStyle name="Style 35 2 2" xfId="28851" xr:uid="{4FC7D69F-5781-4B86-A313-171350D27AB7}"/>
    <cellStyle name="Style 35 2 3" xfId="28852" xr:uid="{EB0B9756-29E7-4D29-96F4-657C63820275}"/>
    <cellStyle name="Style 35 2 4" xfId="28853" xr:uid="{2501BF82-AFEB-4A31-9C84-52C8BF0283E2}"/>
    <cellStyle name="Style 35 2 5" xfId="28854" xr:uid="{82322092-DD56-4774-9482-624291F888B5}"/>
    <cellStyle name="Style 35 3" xfId="28855" xr:uid="{8100BE26-6F8A-4EA2-91B5-A183DF538B6A}"/>
    <cellStyle name="Style 35 3 2" xfId="28856" xr:uid="{165727EC-D87A-41F2-8CB0-F468A81F0752}"/>
    <cellStyle name="Style 35 3 3" xfId="28857" xr:uid="{99607287-9478-4A5A-9F6B-D5CB5F949AC4}"/>
    <cellStyle name="Style 35 3 4" xfId="28858" xr:uid="{4E5A5A81-AD4B-4990-B36A-10A04E4D12AB}"/>
    <cellStyle name="Style 35 3 5" xfId="28859" xr:uid="{1AF4ACFB-9E71-48C6-9B13-883A13E74490}"/>
    <cellStyle name="Style 35 4" xfId="28860" xr:uid="{F38AAB00-575E-4544-8276-FD02E756F937}"/>
    <cellStyle name="Style 35 5" xfId="28861" xr:uid="{117379D9-065D-4C4E-85F5-CC1F29FC6B26}"/>
    <cellStyle name="Style 35 6" xfId="28862" xr:uid="{AADB35AC-6CF0-4EAB-8326-98B861750C0C}"/>
    <cellStyle name="Style 35 7" xfId="28863" xr:uid="{A27F9ADC-5764-40ED-994F-FD8CA8C2A6EC}"/>
    <cellStyle name="Style 36" xfId="28864" xr:uid="{4CF43D0D-8892-407B-ACC8-EA9EF28EC511}"/>
    <cellStyle name="Style 36 2" xfId="28865" xr:uid="{5E9EBE96-78DB-4E48-8D00-F6B6E894E52D}"/>
    <cellStyle name="Style 36 2 2" xfId="28866" xr:uid="{105EC70B-9A1F-42E3-BE64-67BBCD9B76F6}"/>
    <cellStyle name="Style 36 2 3" xfId="28867" xr:uid="{7DF2D968-0D8B-4141-9A68-B213C9E55355}"/>
    <cellStyle name="Style 36 2 4" xfId="28868" xr:uid="{9C147E98-5F41-48CA-B420-2D442AA87A4E}"/>
    <cellStyle name="Style 36 2 5" xfId="28869" xr:uid="{898121D5-A466-4ADC-8921-A678E92EDAD1}"/>
    <cellStyle name="Style 36 3" xfId="28870" xr:uid="{20600BAA-ED2F-4485-9A58-C6CAE8524F7E}"/>
    <cellStyle name="Style 36 4" xfId="28871" xr:uid="{8F62BF59-1321-40B2-BCF1-57F8DF947D84}"/>
    <cellStyle name="Style 36 5" xfId="28872" xr:uid="{BF7D1FD2-A52B-4E25-A174-4C847FADE28F}"/>
    <cellStyle name="Style 36 6" xfId="28873" xr:uid="{FCA2FD90-D7E8-4EA5-A2F0-B16F0829A662}"/>
    <cellStyle name="Style 37" xfId="28874" xr:uid="{8FCAD73F-FD32-49D9-99FF-6DD840E6DD5C}"/>
    <cellStyle name="Style 37 2" xfId="28875" xr:uid="{8A3CD28B-029A-411A-9474-18F94BB7F64A}"/>
    <cellStyle name="Style 37 2 2" xfId="28876" xr:uid="{3DE288C0-DA45-480C-B297-537B16548B8C}"/>
    <cellStyle name="Style 37 2 3" xfId="28877" xr:uid="{D36CF9DE-9B4F-404A-AEAE-53F923018C89}"/>
    <cellStyle name="Style 37 2 4" xfId="28878" xr:uid="{B16FDA53-0C9C-483E-A814-EAFF32A58B92}"/>
    <cellStyle name="Style 37 2 5" xfId="28879" xr:uid="{55D68938-C1DE-404E-AE2F-22C55C6E93C3}"/>
    <cellStyle name="Style 37 3" xfId="28880" xr:uid="{37F60188-744E-43EB-94A5-56CF2567C65C}"/>
    <cellStyle name="Style 37 4" xfId="28881" xr:uid="{48BB32EA-2BB3-4B23-8397-067A9D0BC094}"/>
    <cellStyle name="Style 37 5" xfId="28882" xr:uid="{60FBC808-DB19-413B-A115-79FEDEE71BF1}"/>
    <cellStyle name="Style 37 6" xfId="28883" xr:uid="{A10D599C-4B84-47D5-93BD-F763272661DF}"/>
    <cellStyle name="Style 38" xfId="28884" xr:uid="{0F576101-49A1-4A95-979F-688C47487F2A}"/>
    <cellStyle name="Style 38 2" xfId="28885" xr:uid="{084393D4-4F68-4A3F-B419-026A870F4F67}"/>
    <cellStyle name="Style 38 2 2" xfId="28886" xr:uid="{85830DB3-8C60-4770-81D8-D01B9197E3E9}"/>
    <cellStyle name="Style 38 2 3" xfId="28887" xr:uid="{D4B50839-AC6F-49B4-A11B-1B51FE08B640}"/>
    <cellStyle name="Style 38 2 4" xfId="28888" xr:uid="{C39A118D-512B-4873-911A-53825BA4748B}"/>
    <cellStyle name="Style 38 2 5" xfId="28889" xr:uid="{C7640E16-E941-40CF-BE5D-51DCFE4142A9}"/>
    <cellStyle name="Style 38 3" xfId="28890" xr:uid="{763D1ECC-4C1D-4C0B-AAF4-FA6312DD68B1}"/>
    <cellStyle name="Style 38 4" xfId="28891" xr:uid="{E8972479-949F-4C08-8D76-DBB9ACF7B69C}"/>
    <cellStyle name="Style 38 5" xfId="28892" xr:uid="{0A1B308B-AE20-44D8-B6AA-63AF58CA5012}"/>
    <cellStyle name="Style 38 6" xfId="28893" xr:uid="{91B5BC69-548D-4C9F-8F85-76B91B24E934}"/>
    <cellStyle name="Style 39" xfId="28894" xr:uid="{13711C1C-8668-41D4-BA95-52E66AFBF304}"/>
    <cellStyle name="Style 39 2" xfId="28895" xr:uid="{FA40C21A-DD6F-440F-8691-A0E7DE1F1169}"/>
    <cellStyle name="Style 39 2 2" xfId="28896" xr:uid="{C5F5E1D5-1B64-4EDF-80D1-E21DEC8BB6B5}"/>
    <cellStyle name="Style 39 2 3" xfId="28897" xr:uid="{80FB681B-E2AA-457F-8763-3CC04CBAE907}"/>
    <cellStyle name="Style 39 2 4" xfId="28898" xr:uid="{BB485482-4391-4421-A66D-E959A4612630}"/>
    <cellStyle name="Style 39 2 5" xfId="28899" xr:uid="{C0EB7701-4836-4C3E-85D8-B1148E1B020A}"/>
    <cellStyle name="Style 39 3" xfId="28900" xr:uid="{879601D7-CEE4-4BF1-BA4D-9310A8E95CDC}"/>
    <cellStyle name="Style 39 3 2" xfId="28901" xr:uid="{F22CCC01-6DD8-4FAB-A8E4-A9C91E441F05}"/>
    <cellStyle name="Style 39 3 3" xfId="28902" xr:uid="{3C95AC38-8A79-48DF-9AE9-147A665A735B}"/>
    <cellStyle name="Style 39 3 4" xfId="28903" xr:uid="{B810D72E-F2DB-442B-BDC7-3138FAEDD148}"/>
    <cellStyle name="Style 39 3 5" xfId="28904" xr:uid="{089C959C-C740-43C4-806D-700C267497EE}"/>
    <cellStyle name="Style 39 4" xfId="28905" xr:uid="{748E3888-1542-4E12-9D7E-7EC8F398ACA7}"/>
    <cellStyle name="Style 39 5" xfId="28906" xr:uid="{1AE0C05F-AD61-4EE3-8A08-AAD390C751A9}"/>
    <cellStyle name="Style 39 6" xfId="28907" xr:uid="{D52E328F-4212-437A-868D-CC1E6A4B5150}"/>
    <cellStyle name="Style 39 7" xfId="28908" xr:uid="{9C724AE3-A120-480B-98A9-9DDCC6271ED4}"/>
    <cellStyle name="Style 40" xfId="28909" xr:uid="{AEE34639-F4A2-4CE3-9CFD-D54EFAD5DF71}"/>
    <cellStyle name="Style 40 2" xfId="28910" xr:uid="{98315FB5-0FFA-4D70-AF3F-A596EFA11CBA}"/>
    <cellStyle name="Style 40 2 2" xfId="28911" xr:uid="{268475D9-857D-4EA9-BC5B-29D4580D7D37}"/>
    <cellStyle name="Style 40 2 3" xfId="28912" xr:uid="{3B9F60F3-7FC8-4042-BDB1-1984340E28BF}"/>
    <cellStyle name="Style 40 2 4" xfId="28913" xr:uid="{9FC06691-E7BC-46D9-9E19-FA0A8E3AEEF7}"/>
    <cellStyle name="Style 40 2 5" xfId="28914" xr:uid="{E4E6FA65-7283-4BED-9A56-5FBF30C62204}"/>
    <cellStyle name="Style 40 3" xfId="28915" xr:uid="{C665AF23-F42A-4899-9E90-51E55C251EEF}"/>
    <cellStyle name="Style 40 4" xfId="28916" xr:uid="{0B10505A-77A4-45DC-A9AD-510E6C093B12}"/>
    <cellStyle name="Style 40 5" xfId="28917" xr:uid="{BF4AF617-2DC7-46F5-A75C-39DD80CBDAEC}"/>
    <cellStyle name="Style 40 6" xfId="28918" xr:uid="{E0DF3F2C-AE9B-458A-8875-90771B9BCE8E}"/>
    <cellStyle name="Style 41" xfId="28919" xr:uid="{90A1A645-5BE9-4F18-88A8-4ED7DDC2FA37}"/>
    <cellStyle name="Style 41 2" xfId="28920" xr:uid="{4571587B-106B-401B-8096-B97D479972ED}"/>
    <cellStyle name="Style 41 2 2" xfId="28921" xr:uid="{831ABACE-35A0-4237-B229-E3D90BF4355A}"/>
    <cellStyle name="Style 41 2 3" xfId="28922" xr:uid="{F90324BE-FC8D-4C80-B672-40392B9814FA}"/>
    <cellStyle name="Style 41 2 4" xfId="28923" xr:uid="{BFAC4D84-4A1D-4521-AD22-CC3F8D589975}"/>
    <cellStyle name="Style 41 2 5" xfId="28924" xr:uid="{1D418E4B-CB88-4B6D-ABC5-312CDD7816E7}"/>
    <cellStyle name="Style 41 3" xfId="28925" xr:uid="{C913AA69-BC75-475C-9136-ADDEEB977DF3}"/>
    <cellStyle name="Style 41 4" xfId="28926" xr:uid="{522DEC46-681E-4694-BFF9-DD3EACF29904}"/>
    <cellStyle name="Style 41 5" xfId="28927" xr:uid="{5C641975-6D6E-411D-95DA-32E53ADE2F16}"/>
    <cellStyle name="Style 41 6" xfId="28928" xr:uid="{156F21A3-C14C-442D-A9CA-C7F5F4C5BD00}"/>
    <cellStyle name="Style 46" xfId="28929" xr:uid="{74441DA3-A45F-44D5-96C9-F3088A57502F}"/>
    <cellStyle name="Style 46 2" xfId="28930" xr:uid="{F2EB877D-8FB4-49A9-8CFE-6965E8A6FB3F}"/>
    <cellStyle name="Style 46 2 2" xfId="28931" xr:uid="{7B6FA1D4-219A-483A-8275-A9F52ACBB97B}"/>
    <cellStyle name="Style 46 2 3" xfId="28932" xr:uid="{C6FBF4E5-3A1C-48BB-AAAF-8412E0F84D44}"/>
    <cellStyle name="Style 46 2 4" xfId="28933" xr:uid="{F4E14ACE-2DA5-4EDA-9095-C2803D9B10B2}"/>
    <cellStyle name="Style 46 2 5" xfId="28934" xr:uid="{9ED3EA68-C67F-4448-B331-87073245EFC6}"/>
    <cellStyle name="Style 46 3" xfId="28935" xr:uid="{4E501E2E-AFE3-48CE-ADE6-EFA698FA76D0}"/>
    <cellStyle name="Style 46 3 2" xfId="28936" xr:uid="{69BBDB97-2CDF-4706-839B-FF6254F56333}"/>
    <cellStyle name="Style 46 3 3" xfId="28937" xr:uid="{87091B20-32D1-48E3-B034-CC1F74DE043A}"/>
    <cellStyle name="Style 46 3 4" xfId="28938" xr:uid="{807AA00B-FBA2-42A3-9424-9CFA94C3FDDB}"/>
    <cellStyle name="Style 46 3 5" xfId="28939" xr:uid="{FFCA3C1B-6D8C-49E9-97B4-84D79E58EB4C}"/>
    <cellStyle name="Style 46 4" xfId="28940" xr:uid="{6F42CDC8-33DF-4DF8-9D99-1D1E45497F4C}"/>
    <cellStyle name="Style 46 5" xfId="28941" xr:uid="{CA844BEB-C5A1-4686-8D37-652633AB4BAF}"/>
    <cellStyle name="Style 46 6" xfId="28942" xr:uid="{17D4E430-E7F3-422C-89D9-7D041A2098F3}"/>
    <cellStyle name="Style 46 7" xfId="28943" xr:uid="{93661BA4-9844-4227-B46D-18C804272C8A}"/>
    <cellStyle name="Style 47" xfId="28944" xr:uid="{7F0BF5BF-1E02-4E1C-B89A-C323A59B9A62}"/>
    <cellStyle name="Style 47 2" xfId="28945" xr:uid="{CC84BEC9-3E99-4DC2-AC94-98F0644F272A}"/>
    <cellStyle name="Style 47 2 2" xfId="28946" xr:uid="{87C7A58C-8514-4B73-93E2-5D97CEB6508E}"/>
    <cellStyle name="Style 47 2 3" xfId="28947" xr:uid="{6D08F507-A234-4293-84BF-B3064351F595}"/>
    <cellStyle name="Style 47 2 4" xfId="28948" xr:uid="{E879CA36-D126-41DB-8C7C-B42284548D38}"/>
    <cellStyle name="Style 47 2 5" xfId="28949" xr:uid="{55155D76-305B-451A-9F9E-45B8E43633C3}"/>
    <cellStyle name="Style 47 3" xfId="28950" xr:uid="{F6C8AEC0-0663-4073-8E56-191AFFE4BCAA}"/>
    <cellStyle name="Style 47 4" xfId="28951" xr:uid="{AB9C370E-8146-430B-8580-B50C1DF4BC6F}"/>
    <cellStyle name="Style 47 5" xfId="28952" xr:uid="{2933B484-A7B8-4994-BCA5-506EDCFB59B5}"/>
    <cellStyle name="Style 47 6" xfId="28953" xr:uid="{D5228791-A96B-422D-87A7-9A3011628F66}"/>
    <cellStyle name="Style 48" xfId="28954" xr:uid="{2EEAEBF2-0E1C-4841-A3E2-DCC46FEC5BB2}"/>
    <cellStyle name="Style 48 2" xfId="28955" xr:uid="{A7B22FDB-993B-4428-B6FC-F6E4FE03C9B4}"/>
    <cellStyle name="Style 48 2 2" xfId="28956" xr:uid="{3020D4C5-D770-45FE-8F9A-44849C1D89EE}"/>
    <cellStyle name="Style 48 2 3" xfId="28957" xr:uid="{A5A8CA2D-B72D-4F90-8DCE-E284B33E4FCB}"/>
    <cellStyle name="Style 48 2 4" xfId="28958" xr:uid="{44381839-4FA9-42BF-AA99-990B97C6C8E2}"/>
    <cellStyle name="Style 48 2 5" xfId="28959" xr:uid="{9606FE3C-1965-46A5-B7A3-13AE388B63EB}"/>
    <cellStyle name="Style 48 3" xfId="28960" xr:uid="{60A65840-1B8C-46E9-AE0F-15E52B8EF6BB}"/>
    <cellStyle name="Style 48 4" xfId="28961" xr:uid="{F3CA8BE5-A42C-4DDF-92A7-36C128E5C23E}"/>
    <cellStyle name="Style 48 5" xfId="28962" xr:uid="{CAC8CDE6-129B-4414-8B0C-61393607C974}"/>
    <cellStyle name="Style 48 6" xfId="28963" xr:uid="{AC23525C-EB92-4E90-8151-F738041E56DC}"/>
    <cellStyle name="Style 49" xfId="28964" xr:uid="{E87DC1EE-F09B-44D4-9EEF-C01FCBF3E49F}"/>
    <cellStyle name="Style 49 2" xfId="28965" xr:uid="{E54E0D7D-2EEA-46B1-B08C-961E4D2DF909}"/>
    <cellStyle name="Style 49 2 2" xfId="28966" xr:uid="{D0D44924-0CCC-41C2-9380-79ED83E48488}"/>
    <cellStyle name="Style 49 2 3" xfId="28967" xr:uid="{AED93556-D664-44A7-8A54-2E252D56F017}"/>
    <cellStyle name="Style 49 2 4" xfId="28968" xr:uid="{048B1B49-DF52-4770-96F0-A2B9E22EE881}"/>
    <cellStyle name="Style 49 2 5" xfId="28969" xr:uid="{CD1F31CB-B787-4178-86FA-1C3D1512C618}"/>
    <cellStyle name="Style 49 3" xfId="28970" xr:uid="{DEF30202-3484-4C8A-B583-7D56A2975BFE}"/>
    <cellStyle name="Style 49 4" xfId="28971" xr:uid="{ABE2F098-D3A7-4DDE-A5F7-186EE3F994EC}"/>
    <cellStyle name="Style 49 5" xfId="28972" xr:uid="{AEC06E76-F6CF-45DE-B57B-2C2DF8F1800F}"/>
    <cellStyle name="Style 49 6" xfId="28973" xr:uid="{EF271D95-8EDF-4DDB-95AE-74606241A00F}"/>
    <cellStyle name="Style 50" xfId="28974" xr:uid="{7AC1B63B-4911-45AB-9346-DB77F4F4182E}"/>
    <cellStyle name="Style 50 2" xfId="28975" xr:uid="{16522178-C3D3-4F41-9528-604AC93CEBF5}"/>
    <cellStyle name="Style 50 2 2" xfId="28976" xr:uid="{2EC755E7-4794-4760-B481-BAF905C8E751}"/>
    <cellStyle name="Style 50 2 3" xfId="28977" xr:uid="{539374EE-C0FA-4C98-88FF-EFCADF4D44C0}"/>
    <cellStyle name="Style 50 2 4" xfId="28978" xr:uid="{80728E0D-586D-425B-8E55-F67BF1542A1D}"/>
    <cellStyle name="Style 50 2 5" xfId="28979" xr:uid="{748E8B65-3E7E-45C5-B2C9-6B21B8182BFE}"/>
    <cellStyle name="Style 50 3" xfId="28980" xr:uid="{B37404EC-EB4D-49B6-B872-E4C852FD2A1E}"/>
    <cellStyle name="Style 50 3 2" xfId="28981" xr:uid="{55EFA50C-5B84-473C-94CA-E94679B22B92}"/>
    <cellStyle name="Style 50 3 3" xfId="28982" xr:uid="{1583C3BE-3E21-434A-9EC7-A31FD3C61F82}"/>
    <cellStyle name="Style 50 3 4" xfId="28983" xr:uid="{09FF7118-A20D-497B-BE88-B4CC138ECB67}"/>
    <cellStyle name="Style 50 3 5" xfId="28984" xr:uid="{44ADC00C-27F1-474E-A7D1-EDF0179DF80F}"/>
    <cellStyle name="Style 50 4" xfId="28985" xr:uid="{35302461-EB0D-43DB-A287-47035280A502}"/>
    <cellStyle name="Style 50 5" xfId="28986" xr:uid="{CC6CD944-D4F4-442B-B096-C3A419772F71}"/>
    <cellStyle name="Style 50 6" xfId="28987" xr:uid="{62E62547-27D3-4A21-A659-904AC086B95F}"/>
    <cellStyle name="Style 50 7" xfId="28988" xr:uid="{831F4A0A-F96A-4DF6-84C6-318BF08E955C}"/>
    <cellStyle name="Style 51" xfId="28989" xr:uid="{E7DBF098-1658-4E4E-A5F2-2385E1371621}"/>
    <cellStyle name="Style 51 2" xfId="28990" xr:uid="{7950626F-C53B-4325-9CEF-21B2F9C5ECB2}"/>
    <cellStyle name="Style 51 2 2" xfId="28991" xr:uid="{924524C4-C904-4229-BAAA-4C8C3A456E56}"/>
    <cellStyle name="Style 51 2 3" xfId="28992" xr:uid="{9C8AF615-FDA6-4D20-90DD-1DF829125296}"/>
    <cellStyle name="Style 51 2 4" xfId="28993" xr:uid="{EF6210A9-5075-471B-B6E7-3726F179E366}"/>
    <cellStyle name="Style 51 2 5" xfId="28994" xr:uid="{4891B91D-991C-4A37-8A66-4796DFFB1098}"/>
    <cellStyle name="Style 51 3" xfId="28995" xr:uid="{3519F6AE-CE8B-4D66-9EB0-2710CE471F3C}"/>
    <cellStyle name="Style 51 4" xfId="28996" xr:uid="{F9A31AE0-700A-426E-B9DB-7647E9A29CC9}"/>
    <cellStyle name="Style 51 5" xfId="28997" xr:uid="{C01E5B82-0998-4FBC-8FAB-B5C30BEA43FC}"/>
    <cellStyle name="Style 51 6" xfId="28998" xr:uid="{9A66433D-1FD7-4CDE-934C-9925B8B7C39F}"/>
    <cellStyle name="Style 52" xfId="28999" xr:uid="{BA79A618-B4A7-4154-9BF0-B1566B7AD12F}"/>
    <cellStyle name="Style 52 2" xfId="29000" xr:uid="{5EAEC830-F1AF-4808-83F0-D62BEF518CC4}"/>
    <cellStyle name="Style 52 2 2" xfId="29001" xr:uid="{246A5CC2-D204-4C54-9DE4-0FAE83CC697D}"/>
    <cellStyle name="Style 52 2 3" xfId="29002" xr:uid="{06BBC16A-F1EB-43DA-BF7B-02C953BEF241}"/>
    <cellStyle name="Style 52 2 4" xfId="29003" xr:uid="{9273841B-4C41-4092-912D-ADE4BC211C71}"/>
    <cellStyle name="Style 52 2 5" xfId="29004" xr:uid="{9217CEC1-DE12-4BA3-97C7-DECAB56F71BD}"/>
    <cellStyle name="Style 52 3" xfId="29005" xr:uid="{BE69CE3E-C052-42E8-AB29-8E9ED6BA3CDB}"/>
    <cellStyle name="Style 52 4" xfId="29006" xr:uid="{13FACE28-3DFF-4C8A-966E-5E1E69B76A0C}"/>
    <cellStyle name="Style 52 5" xfId="29007" xr:uid="{7AA45065-2A60-4F60-BBB3-9CAC865848C3}"/>
    <cellStyle name="Style 52 6" xfId="29008" xr:uid="{B2C3E2D7-4494-4F7F-B256-94CE210C523A}"/>
    <cellStyle name="Style 58" xfId="29009" xr:uid="{6BCDF40E-BDC2-4120-ABCF-FDDFAC34E7A1}"/>
    <cellStyle name="Style 58 2" xfId="29010" xr:uid="{61FC5876-34EE-4DAD-882C-406800087FDA}"/>
    <cellStyle name="Style 58 2 2" xfId="29011" xr:uid="{AD6182DC-770E-4819-9A51-C347F31051D7}"/>
    <cellStyle name="Style 58 2 3" xfId="29012" xr:uid="{27FDE94F-5506-4840-AFA8-6EE8CE68AF9E}"/>
    <cellStyle name="Style 58 2 4" xfId="29013" xr:uid="{D9FE42D3-A54B-4581-80F8-4BCD31B8CF15}"/>
    <cellStyle name="Style 58 2 5" xfId="29014" xr:uid="{AFB57D84-33FC-4BE8-8DDE-7B405C0CFA1A}"/>
    <cellStyle name="Style 58 3" xfId="29015" xr:uid="{7F91CAA9-CB89-4F5D-AC89-359A7BCF7693}"/>
    <cellStyle name="Style 58 3 2" xfId="29016" xr:uid="{6918FB1B-BA72-44DE-8C9F-30D35F908237}"/>
    <cellStyle name="Style 58 3 3" xfId="29017" xr:uid="{79A41C4D-1964-4715-A141-A86D76BAE8AC}"/>
    <cellStyle name="Style 58 3 4" xfId="29018" xr:uid="{C75FC1CE-4FB9-4843-BA49-2F75401E8C1C}"/>
    <cellStyle name="Style 58 3 5" xfId="29019" xr:uid="{D73BB15B-CAE7-4F8D-ACFE-9ADA9F1C6081}"/>
    <cellStyle name="Style 58 4" xfId="29020" xr:uid="{8FD877E5-6CDC-4EF0-8913-97FA7B2C7B58}"/>
    <cellStyle name="Style 58 5" xfId="29021" xr:uid="{8518F812-490B-4F26-9844-D7866FEEB5B4}"/>
    <cellStyle name="Style 58 6" xfId="29022" xr:uid="{BFB7A69C-4A76-4858-8BA7-0CB7D162D6C9}"/>
    <cellStyle name="Style 58 7" xfId="29023" xr:uid="{47DE0382-D21B-4033-98A3-8BE9F61C3DFE}"/>
    <cellStyle name="Style 59" xfId="29024" xr:uid="{4B8493F2-F24E-4DC1-AD92-8523529C834C}"/>
    <cellStyle name="Style 59 2" xfId="29025" xr:uid="{7E659C9D-A009-4738-80CA-0EBDEC26E1E6}"/>
    <cellStyle name="Style 59 2 2" xfId="29026" xr:uid="{35F991EC-A3C6-493C-B1DB-097C51CD4371}"/>
    <cellStyle name="Style 59 2 3" xfId="29027" xr:uid="{590580FF-DFEA-4EE6-AC23-D6F7E437A5FA}"/>
    <cellStyle name="Style 59 2 4" xfId="29028" xr:uid="{9F9BB2A6-B9C6-48D0-ABB1-9AA60B280281}"/>
    <cellStyle name="Style 59 2 5" xfId="29029" xr:uid="{15BA6078-7DB9-4F65-A404-A9F8E4A2C841}"/>
    <cellStyle name="Style 59 3" xfId="29030" xr:uid="{D55927B5-3653-4F1C-AED3-846E15454CF2}"/>
    <cellStyle name="Style 59 4" xfId="29031" xr:uid="{2CBA09AD-FCC7-43D8-97A4-AFFD652AA781}"/>
    <cellStyle name="Style 59 5" xfId="29032" xr:uid="{E0FEA2AA-9909-45A1-AFBE-F6F41FD1111D}"/>
    <cellStyle name="Style 59 6" xfId="29033" xr:uid="{008FF817-F4ED-4E0A-82AF-B313839A97C3}"/>
    <cellStyle name="Style 60" xfId="29034" xr:uid="{4415BE03-5431-48DE-BC71-3B9532DB07F2}"/>
    <cellStyle name="Style 60 2" xfId="29035" xr:uid="{12D0C6D4-EB96-40BD-A780-C26E673C0BB8}"/>
    <cellStyle name="Style 60 2 2" xfId="29036" xr:uid="{D0E81C71-6592-45B2-969B-D81884FF1A8B}"/>
    <cellStyle name="Style 60 2 3" xfId="29037" xr:uid="{4A8D7702-3828-4E65-9AF2-3010B47EFC54}"/>
    <cellStyle name="Style 60 2 4" xfId="29038" xr:uid="{8DB14463-5394-4FB2-8609-F2415BA53B2F}"/>
    <cellStyle name="Style 60 2 5" xfId="29039" xr:uid="{6CBF8D53-AFCD-42D4-83F3-24C9366FBCAB}"/>
    <cellStyle name="Style 60 3" xfId="29040" xr:uid="{977F5EF1-402A-4C70-A8BF-4DC5CD169F8B}"/>
    <cellStyle name="Style 60 4" xfId="29041" xr:uid="{AFB58FEC-E93C-4283-937B-53227CCF862B}"/>
    <cellStyle name="Style 60 5" xfId="29042" xr:uid="{245DD9C7-8363-462D-AE7A-23B409CB4D42}"/>
    <cellStyle name="Style 60 6" xfId="29043" xr:uid="{F4B976A4-DCD5-4297-B5A3-F6FE43A74A95}"/>
    <cellStyle name="Style 61" xfId="29044" xr:uid="{94B236A9-FC07-47B9-B057-4BA303CEB413}"/>
    <cellStyle name="Style 61 2" xfId="29045" xr:uid="{3BB0C7C9-AD67-4D0D-8E58-D7A3BC7F7C5B}"/>
    <cellStyle name="Style 61 2 2" xfId="29046" xr:uid="{13637C56-2E05-4AFA-8953-99EB0FBD6E43}"/>
    <cellStyle name="Style 61 2 3" xfId="29047" xr:uid="{7E85F8A3-FD2A-4EB8-B7D6-3B5424E218F4}"/>
    <cellStyle name="Style 61 2 4" xfId="29048" xr:uid="{5777652A-54A9-4835-A117-F11A0189EB0A}"/>
    <cellStyle name="Style 61 2 5" xfId="29049" xr:uid="{DBDD21FC-9BDB-4069-9D3C-4B3270DFDC07}"/>
    <cellStyle name="Style 61 3" xfId="29050" xr:uid="{9FC4214B-CE11-467A-8560-D298337EB886}"/>
    <cellStyle name="Style 61 4" xfId="29051" xr:uid="{5F47B425-BD6B-4738-9ABD-D8342DD01E4B}"/>
    <cellStyle name="Style 61 5" xfId="29052" xr:uid="{E7C3C842-AB2F-449B-B121-D4DAD3E8FD6C}"/>
    <cellStyle name="Style 61 6" xfId="29053" xr:uid="{53F85B1A-E312-4291-BCEB-6D4DC30F58E4}"/>
    <cellStyle name="Style 62" xfId="29054" xr:uid="{124745C8-FA17-49B2-AF7F-9F7710C65FEE}"/>
    <cellStyle name="Style 62 2" xfId="29055" xr:uid="{B5203A57-E0CA-4ACD-BAC4-1F0B434EF3D4}"/>
    <cellStyle name="Style 62 2 2" xfId="29056" xr:uid="{33EB19D4-86B7-42B3-ADC6-14F993F3542B}"/>
    <cellStyle name="Style 62 2 3" xfId="29057" xr:uid="{EDB892AD-7353-4E57-8BF8-30905498D4EF}"/>
    <cellStyle name="Style 62 2 4" xfId="29058" xr:uid="{2F05C298-4FD4-4623-89F7-695AD1705BE5}"/>
    <cellStyle name="Style 62 2 5" xfId="29059" xr:uid="{BE44DFBA-101D-4944-A65B-5D80C0DFBC36}"/>
    <cellStyle name="Style 62 3" xfId="29060" xr:uid="{F66BCA31-338B-4F32-B33C-9EDAC315DBC1}"/>
    <cellStyle name="Style 62 3 2" xfId="29061" xr:uid="{F84836E5-5D59-43C8-9EAD-6EAE60B4982F}"/>
    <cellStyle name="Style 62 3 3" xfId="29062" xr:uid="{60330D68-8EF9-4A14-965D-AA67ADEDB4B8}"/>
    <cellStyle name="Style 62 3 4" xfId="29063" xr:uid="{3D296E93-7C9F-4469-8D03-61995B131F9F}"/>
    <cellStyle name="Style 62 3 5" xfId="29064" xr:uid="{03B88030-6792-4D63-9D48-3DECAFEC1A96}"/>
    <cellStyle name="Style 62 4" xfId="29065" xr:uid="{0F1EB1E4-71D1-4FDB-845F-7E8A786BA7FB}"/>
    <cellStyle name="Style 62 5" xfId="29066" xr:uid="{587E03DD-0155-4491-A572-7E284BD914B0}"/>
    <cellStyle name="Style 62 6" xfId="29067" xr:uid="{F49F4087-1355-4FF5-B96A-D3C6A43967B7}"/>
    <cellStyle name="Style 62 7" xfId="29068" xr:uid="{E19B34FF-6E62-40E8-8F38-2BBC17D70458}"/>
    <cellStyle name="Style 63" xfId="29069" xr:uid="{3B5A36FB-E3B2-4E6C-9887-ED24EA7218B3}"/>
    <cellStyle name="Style 63 2" xfId="29070" xr:uid="{D405C1A5-B389-4E18-942B-C38D4B4FC4BB}"/>
    <cellStyle name="Style 63 2 2" xfId="29071" xr:uid="{B8269C15-C12B-4B71-A196-0DD4C9168AC1}"/>
    <cellStyle name="Style 63 2 3" xfId="29072" xr:uid="{5445A7C5-F0B2-4672-A798-9712D8077724}"/>
    <cellStyle name="Style 63 2 4" xfId="29073" xr:uid="{551DDF52-8152-4AB3-B26D-B94FC30C47B0}"/>
    <cellStyle name="Style 63 2 5" xfId="29074" xr:uid="{5C59FC2F-6FC4-4240-92E7-5214626A035A}"/>
    <cellStyle name="Style 63 3" xfId="29075" xr:uid="{2BECB6F9-EF1B-420B-960B-02D07722E129}"/>
    <cellStyle name="Style 63 4" xfId="29076" xr:uid="{388B3ECB-8B36-40EA-B06E-6DD187994358}"/>
    <cellStyle name="Style 63 5" xfId="29077" xr:uid="{F81D79E6-8CFC-4242-A282-9C39774130B4}"/>
    <cellStyle name="Style 63 6" xfId="29078" xr:uid="{E0A3B109-2BC8-4632-A852-95DB93AAEA18}"/>
    <cellStyle name="Style 64" xfId="29079" xr:uid="{7F9D7B51-88B5-4526-B614-1D1828105C47}"/>
    <cellStyle name="Style 64 2" xfId="29080" xr:uid="{D1141BB2-03D1-4016-B05D-C429CA2D0886}"/>
    <cellStyle name="Style 64 2 2" xfId="29081" xr:uid="{C6407D3E-1C04-4F60-9201-226467345CAB}"/>
    <cellStyle name="Style 64 2 3" xfId="29082" xr:uid="{61C371C3-7095-4014-B67C-98F5A7115031}"/>
    <cellStyle name="Style 64 2 4" xfId="29083" xr:uid="{64AA82F9-88E6-4C04-B233-5BDAD997E6E5}"/>
    <cellStyle name="Style 64 2 5" xfId="29084" xr:uid="{964B5236-40E5-40D8-AF60-41E1DCF9E79B}"/>
    <cellStyle name="Style 64 3" xfId="29085" xr:uid="{9BFB2B43-EC7E-47B9-B59C-43665A56EB8B}"/>
    <cellStyle name="Style 64 4" xfId="29086" xr:uid="{F94190CA-3591-44D6-8EF9-584302E9BDE4}"/>
    <cellStyle name="Style 64 5" xfId="29087" xr:uid="{5BE2B7C1-7006-471A-A21B-457D744D0DFD}"/>
    <cellStyle name="Style 64 6" xfId="29088" xr:uid="{CFA88C9F-80B4-4688-91F1-DEC6F4A74EF8}"/>
    <cellStyle name="Style 69" xfId="29089" xr:uid="{9CAA14E9-74D2-4E8D-9D53-C503949890B4}"/>
    <cellStyle name="Style 69 2" xfId="29090" xr:uid="{ED06D360-0C45-48AD-AFD7-60B3014AD20A}"/>
    <cellStyle name="Style 69 2 2" xfId="29091" xr:uid="{15129F82-8557-4037-B0B8-814ED115D16B}"/>
    <cellStyle name="Style 69 2 3" xfId="29092" xr:uid="{8C1405CC-9682-41A2-A4F0-45B156CAA48F}"/>
    <cellStyle name="Style 69 2 4" xfId="29093" xr:uid="{E37E6B4E-CB6F-4B58-BE34-1CDCC92AF400}"/>
    <cellStyle name="Style 69 2 5" xfId="29094" xr:uid="{8F42E0E2-12E6-46A8-826B-50CFBC2552B9}"/>
    <cellStyle name="Style 69 3" xfId="29095" xr:uid="{62F797C8-6CA9-47CB-84F6-7A6DDCF8AAB8}"/>
    <cellStyle name="Style 69 3 2" xfId="29096" xr:uid="{86D74B54-F380-407D-BEEA-E52B935633AA}"/>
    <cellStyle name="Style 69 3 3" xfId="29097" xr:uid="{8BE3913C-D7FA-44D5-BF54-2DE7FFBE30DD}"/>
    <cellStyle name="Style 69 3 4" xfId="29098" xr:uid="{332F6156-1BE2-4909-8013-54CB04788395}"/>
    <cellStyle name="Style 69 3 5" xfId="29099" xr:uid="{D23FEAB8-F91B-4BD1-BE15-8CA6B39E59A7}"/>
    <cellStyle name="Style 69 4" xfId="29100" xr:uid="{4D495151-CC06-41C0-BE83-0766CF5F5B3A}"/>
    <cellStyle name="Style 69 5" xfId="29101" xr:uid="{3EB3E7B3-E831-481A-A745-C6B03C232A5F}"/>
    <cellStyle name="Style 69 6" xfId="29102" xr:uid="{463EAE10-6872-43DF-9E9B-B6F683D95995}"/>
    <cellStyle name="Style 69 7" xfId="29103" xr:uid="{B6DECDCC-B3C8-4695-9F52-BD2B389B82BD}"/>
    <cellStyle name="Style 70" xfId="29104" xr:uid="{DC78EEC6-2CC4-4A02-B8FD-94806B2CA837}"/>
    <cellStyle name="Style 70 2" xfId="29105" xr:uid="{1DB2AF0A-4D45-4363-8E0E-1B5F49DB666A}"/>
    <cellStyle name="Style 70 2 2" xfId="29106" xr:uid="{4EE66981-C38D-4245-87A8-E060B0225602}"/>
    <cellStyle name="Style 70 2 3" xfId="29107" xr:uid="{42BCCBE2-A7AA-413B-A326-34B2AA76A236}"/>
    <cellStyle name="Style 70 2 4" xfId="29108" xr:uid="{9D36A8EF-6CFE-4FC9-AA84-64D1CEED4951}"/>
    <cellStyle name="Style 70 2 5" xfId="29109" xr:uid="{CF3921F7-0E24-4B94-B13F-F6B8401F5185}"/>
    <cellStyle name="Style 70 3" xfId="29110" xr:uid="{3CB8A226-B620-4636-BFF0-C871C6E3076A}"/>
    <cellStyle name="Style 70 4" xfId="29111" xr:uid="{2B3F2275-92E0-4EC2-97C6-44C37611960A}"/>
    <cellStyle name="Style 70 5" xfId="29112" xr:uid="{79AC1002-2806-4FA2-8361-29A5D455CC98}"/>
    <cellStyle name="Style 70 6" xfId="29113" xr:uid="{0270B45B-F46A-417A-8F5E-B0DDBB581209}"/>
    <cellStyle name="Style 71" xfId="29114" xr:uid="{77914D9E-E82C-4F3B-902D-14C4909CE35B}"/>
    <cellStyle name="Style 71 2" xfId="29115" xr:uid="{8DD7E3B3-FDEC-4EA9-B75E-8B0AF841BE00}"/>
    <cellStyle name="Style 71 2 2" xfId="29116" xr:uid="{CFC3C57F-2BEF-4198-9851-EA4D9B9D21E9}"/>
    <cellStyle name="Style 71 2 3" xfId="29117" xr:uid="{D4B7305F-C8A6-4CD9-9194-1EBBCF4314FF}"/>
    <cellStyle name="Style 71 2 4" xfId="29118" xr:uid="{C136109E-0858-40D4-A7A9-3018754F7E3E}"/>
    <cellStyle name="Style 71 2 5" xfId="29119" xr:uid="{50FF8A2E-00D9-443E-A582-C1918741C9FF}"/>
    <cellStyle name="Style 71 3" xfId="29120" xr:uid="{39C56201-42C0-4895-A5A0-5FDA28E6B7A6}"/>
    <cellStyle name="Style 71 4" xfId="29121" xr:uid="{FDC17E79-1EB9-4077-92AD-22F043FCF0C7}"/>
    <cellStyle name="Style 71 5" xfId="29122" xr:uid="{5CCE8F82-B0EB-4A7B-AA4F-363EDECC3142}"/>
    <cellStyle name="Style 71 6" xfId="29123" xr:uid="{1AF5D75C-E0E1-4487-BCF2-B93BDC973626}"/>
    <cellStyle name="Style 72" xfId="29124" xr:uid="{3D7B8046-7C1B-4C6F-9684-AF073ED983BE}"/>
    <cellStyle name="Style 72 2" xfId="29125" xr:uid="{5F8DC7C4-5492-4F24-9A4E-5CF85FC47F62}"/>
    <cellStyle name="Style 72 2 2" xfId="29126" xr:uid="{43AB7FB2-69F2-443E-AC01-61DC7BCB1967}"/>
    <cellStyle name="Style 72 2 3" xfId="29127" xr:uid="{B7B87182-0F25-4A6E-BC87-80903FCD595A}"/>
    <cellStyle name="Style 72 2 4" xfId="29128" xr:uid="{9619BFB4-EC1E-47DD-B0A2-6E8C0E1A4693}"/>
    <cellStyle name="Style 72 2 5" xfId="29129" xr:uid="{E0213DB3-99C6-4965-89AC-EA65FE9FFC91}"/>
    <cellStyle name="Style 72 3" xfId="29130" xr:uid="{16F7B827-8ED0-4884-A47A-5CC93C95E304}"/>
    <cellStyle name="Style 72 4" xfId="29131" xr:uid="{B7FE8CF6-CAFA-405C-8621-DA2F23D9A89C}"/>
    <cellStyle name="Style 72 5" xfId="29132" xr:uid="{12EA509D-59AB-4B3E-A492-BE28085C6E08}"/>
    <cellStyle name="Style 72 6" xfId="29133" xr:uid="{19270DAA-173E-4B31-81BC-2591047802C0}"/>
    <cellStyle name="Style 73" xfId="29134" xr:uid="{C039CA62-FD3C-4839-9355-EDB6686141C3}"/>
    <cellStyle name="Style 73 2" xfId="29135" xr:uid="{D00D19DE-2028-46FA-8B5A-1415B0DEF664}"/>
    <cellStyle name="Style 73 2 2" xfId="29136" xr:uid="{C52C23E6-F73D-4E0D-9FA7-9A894C4B8A02}"/>
    <cellStyle name="Style 73 2 3" xfId="29137" xr:uid="{3BF82543-ACA8-4E5D-B3ED-7AD1DFA6F906}"/>
    <cellStyle name="Style 73 2 4" xfId="29138" xr:uid="{5C30EA42-E58F-4FB7-8ECC-9B39D59595E6}"/>
    <cellStyle name="Style 73 2 5" xfId="29139" xr:uid="{83188980-DF9F-4675-AC9B-79FC5613B314}"/>
    <cellStyle name="Style 73 3" xfId="29140" xr:uid="{3E9FEFE6-CB2F-43DE-A74D-9D4FFCCE60CE}"/>
    <cellStyle name="Style 73 3 2" xfId="29141" xr:uid="{51A204E9-392F-48BB-A88D-9C45DA33DF68}"/>
    <cellStyle name="Style 73 3 3" xfId="29142" xr:uid="{E418B736-5E34-4227-9EE3-7042088C932E}"/>
    <cellStyle name="Style 73 3 4" xfId="29143" xr:uid="{DA550E6F-C9F0-4C3A-8075-E337507783EB}"/>
    <cellStyle name="Style 73 3 5" xfId="29144" xr:uid="{11A22A23-D4CD-4CEC-8FA9-9AECA0498E85}"/>
    <cellStyle name="Style 73 4" xfId="29145" xr:uid="{E5C8711A-44AE-49B1-8739-D35DC23C46C2}"/>
    <cellStyle name="Style 73 5" xfId="29146" xr:uid="{6DE0BF5E-5EFD-4B7C-A527-BD816104E64E}"/>
    <cellStyle name="Style 73 6" xfId="29147" xr:uid="{57890C16-A942-4810-A646-EFD56A77BBDE}"/>
    <cellStyle name="Style 73 7" xfId="29148" xr:uid="{4F438EED-9323-4C9B-B238-B0D091E0EA27}"/>
    <cellStyle name="Style 74" xfId="29149" xr:uid="{0FBFF547-E347-4EB7-B615-06112D9B3BE0}"/>
    <cellStyle name="Style 74 2" xfId="29150" xr:uid="{83957E04-7D6D-47FB-9E2E-47A279125694}"/>
    <cellStyle name="Style 74 2 2" xfId="29151" xr:uid="{2A07C590-FB9C-4326-92D1-30DDB88AEC62}"/>
    <cellStyle name="Style 74 2 3" xfId="29152" xr:uid="{D5BAA9B9-64BC-4498-92BB-1FD5D201139A}"/>
    <cellStyle name="Style 74 2 4" xfId="29153" xr:uid="{C462C147-BA85-468D-8561-901B9265FD63}"/>
    <cellStyle name="Style 74 2 5" xfId="29154" xr:uid="{28908DB7-6B15-43E7-9324-8A77D22546B2}"/>
    <cellStyle name="Style 74 3" xfId="29155" xr:uid="{0C3F899C-0B1E-484A-9C1D-2790C667F4CC}"/>
    <cellStyle name="Style 74 4" xfId="29156" xr:uid="{BE018DA2-DA8C-4F84-85BF-34985359A573}"/>
    <cellStyle name="Style 74 5" xfId="29157" xr:uid="{8B5D03D1-5515-4478-BCEB-7D0491AC2B76}"/>
    <cellStyle name="Style 74 6" xfId="29158" xr:uid="{8584F4C9-7DC6-42AA-8E31-65E98CA61BBD}"/>
    <cellStyle name="Style 75" xfId="29159" xr:uid="{6583F6BB-AEB6-47E6-9C88-58CFE7FEFA72}"/>
    <cellStyle name="Style 75 2" xfId="29160" xr:uid="{2908C260-A0F5-42A7-A5D0-E0AD46EFDF5A}"/>
    <cellStyle name="Style 75 2 2" xfId="29161" xr:uid="{3C19822A-FC3A-4410-87D7-B21E2238C21D}"/>
    <cellStyle name="Style 75 2 3" xfId="29162" xr:uid="{C798A8D0-6502-4926-807D-03360D5239C0}"/>
    <cellStyle name="Style 75 2 4" xfId="29163" xr:uid="{A58C733B-32F5-4630-AE78-097BBBC795F5}"/>
    <cellStyle name="Style 75 2 5" xfId="29164" xr:uid="{3EE44525-6D5A-48FD-A0C2-68DF77C0B3BB}"/>
    <cellStyle name="Style 75 3" xfId="29165" xr:uid="{0620B90B-654A-4B2E-9FBB-1444C052D105}"/>
    <cellStyle name="Style 75 4" xfId="29166" xr:uid="{86769B39-EE0F-4063-AD6B-D520077A5208}"/>
    <cellStyle name="Style 75 5" xfId="29167" xr:uid="{2AF33C47-E173-4A19-A0DB-B056F68457B5}"/>
    <cellStyle name="Style 75 6" xfId="29168" xr:uid="{8030A11C-CAD8-4AB6-9E1A-D992136E4DFD}"/>
    <cellStyle name="Style 80" xfId="29169" xr:uid="{E44CEE62-F531-41D6-A7EB-58DDBE279048}"/>
    <cellStyle name="Style 80 2" xfId="29170" xr:uid="{C56C65CC-AFE4-4E21-8789-1183C8071E78}"/>
    <cellStyle name="Style 80 2 2" xfId="29171" xr:uid="{28D4E2FE-D9E9-493C-906A-500EE21D4AB5}"/>
    <cellStyle name="Style 80 2 3" xfId="29172" xr:uid="{3B534924-EE75-42E0-BE55-258F9D90B25C}"/>
    <cellStyle name="Style 80 2 4" xfId="29173" xr:uid="{4B0A88FD-307C-4C40-AD5A-EA7DA2A39673}"/>
    <cellStyle name="Style 80 2 5" xfId="29174" xr:uid="{D35F58A4-63B4-410C-8F75-6696CFCBD4BD}"/>
    <cellStyle name="Style 80 3" xfId="29175" xr:uid="{FF9E3457-FD85-46B4-838F-32726D7EF719}"/>
    <cellStyle name="Style 80 3 2" xfId="29176" xr:uid="{73E278CA-5ECB-4215-A495-DCDDDD89A678}"/>
    <cellStyle name="Style 80 3 3" xfId="29177" xr:uid="{0B1DAD1A-A79B-4DDB-94B2-7F494508DE38}"/>
    <cellStyle name="Style 80 3 4" xfId="29178" xr:uid="{89B64A79-66CB-4740-B76B-8057B8F296C9}"/>
    <cellStyle name="Style 80 3 5" xfId="29179" xr:uid="{0A4B761A-2333-4CD2-981B-886950BB156D}"/>
    <cellStyle name="Style 80 4" xfId="29180" xr:uid="{56D71081-FE78-4940-B4A6-1B84A56CAACF}"/>
    <cellStyle name="Style 80 5" xfId="29181" xr:uid="{85DADFD4-745A-47A5-9598-E4393E05F4AC}"/>
    <cellStyle name="Style 80 6" xfId="29182" xr:uid="{D6897D9A-5457-4895-8B83-ACAB4A56A01E}"/>
    <cellStyle name="Style 80 7" xfId="29183" xr:uid="{85564A0B-A44E-4D6E-904F-49A66471E863}"/>
    <cellStyle name="Style 81" xfId="29184" xr:uid="{6C770F13-DEE9-470E-BD66-B342E27BC0A3}"/>
    <cellStyle name="Style 81 2" xfId="29185" xr:uid="{113DE482-28FB-4888-9A97-528CC35FD414}"/>
    <cellStyle name="Style 81 2 2" xfId="29186" xr:uid="{717104B5-08B7-49AC-A82B-91D43AE73E27}"/>
    <cellStyle name="Style 81 2 3" xfId="29187" xr:uid="{2FEEA005-6AFF-4696-B9F4-3E96D4829F89}"/>
    <cellStyle name="Style 81 2 4" xfId="29188" xr:uid="{7877C4E1-A5D1-4F4F-B982-F578D3094601}"/>
    <cellStyle name="Style 81 2 5" xfId="29189" xr:uid="{AF993B36-56C3-487C-B065-66BE00942A3C}"/>
    <cellStyle name="Style 81 3" xfId="29190" xr:uid="{9A6EC1FE-CC57-4256-A9F7-905474C76C43}"/>
    <cellStyle name="Style 81 3 2" xfId="29191" xr:uid="{B885FA41-C7C9-4276-81CD-578B404DAD7C}"/>
    <cellStyle name="Style 81 3 3" xfId="29192" xr:uid="{ACE27283-52D6-41B3-9EDB-561895885AEE}"/>
    <cellStyle name="Style 81 3 4" xfId="29193" xr:uid="{FA2F1C9B-0A93-47A3-A2F6-0AC8823A3852}"/>
    <cellStyle name="Style 81 3 5" xfId="29194" xr:uid="{8F0ACFA3-DDC1-4AE0-8FDD-8CA04D7FC54C}"/>
    <cellStyle name="Style 81 4" xfId="29195" xr:uid="{BD67F01D-B260-4B9B-B504-9951B93737BA}"/>
    <cellStyle name="Style 81 5" xfId="29196" xr:uid="{833D1524-B8C1-488F-AD08-935EC7283C63}"/>
    <cellStyle name="Style 81 6" xfId="29197" xr:uid="{1A67F36C-540C-42CF-AC27-315CB4BEB2C9}"/>
    <cellStyle name="Style 81 7" xfId="29198" xr:uid="{01C830F8-E6AE-496E-8C39-D4EF0E56A601}"/>
    <cellStyle name="Style 82" xfId="29199" xr:uid="{72DDA1AF-BC69-4ADC-8B3D-9637999D483D}"/>
    <cellStyle name="Style 82 2" xfId="29200" xr:uid="{77E69856-7C68-4615-9551-4C1EA4ACB280}"/>
    <cellStyle name="Style 82 2 2" xfId="29201" xr:uid="{EAB7D3FA-3030-4ED8-AEBE-CA1DD4CBE58A}"/>
    <cellStyle name="Style 82 2 3" xfId="29202" xr:uid="{137E7D51-8672-4671-99FD-0E84C4A85854}"/>
    <cellStyle name="Style 82 2 4" xfId="29203" xr:uid="{8FB4AE0A-EAB8-475B-9905-9DF76DFE854C}"/>
    <cellStyle name="Style 82 2 5" xfId="29204" xr:uid="{24A92FF4-3D8F-4BEF-A5E1-E73B5D741B59}"/>
    <cellStyle name="Style 82 3" xfId="29205" xr:uid="{6192C7A8-8E0B-49EF-AA0E-E70289364FB5}"/>
    <cellStyle name="Style 82 4" xfId="29206" xr:uid="{4F575A30-2A17-4F08-9615-9E23E36CDEAF}"/>
    <cellStyle name="Style 82 5" xfId="29207" xr:uid="{85FFB273-5EE9-4D65-B990-2310FBB7602F}"/>
    <cellStyle name="Style 82 6" xfId="29208" xr:uid="{6C718B22-1438-4C27-9CE6-0F1C43FD7DAD}"/>
    <cellStyle name="Style 83" xfId="29209" xr:uid="{D89268DA-C451-40D3-A1FF-4F9E524DF0DC}"/>
    <cellStyle name="Style 83 2" xfId="29210" xr:uid="{724A42B2-5CDD-4CA5-9635-9FB30ED56261}"/>
    <cellStyle name="Style 83 2 2" xfId="29211" xr:uid="{0EB7C9BB-0DE9-4EBF-B6AD-3211E537CC56}"/>
    <cellStyle name="Style 83 2 3" xfId="29212" xr:uid="{08BF89E5-BF64-4454-BC13-B93B4A532280}"/>
    <cellStyle name="Style 83 2 4" xfId="29213" xr:uid="{FD6A20C1-6D56-4A91-AF62-86A169702D7C}"/>
    <cellStyle name="Style 83 2 5" xfId="29214" xr:uid="{652E6551-E868-4AEB-8F67-9709492ACF79}"/>
    <cellStyle name="Style 83 3" xfId="29215" xr:uid="{1D8D5ECE-9A2B-435A-8A59-CC8444AA50F0}"/>
    <cellStyle name="Style 83 4" xfId="29216" xr:uid="{D7C928FC-6FE4-4E24-B61D-9B75507B5BCA}"/>
    <cellStyle name="Style 83 5" xfId="29217" xr:uid="{77EC9969-6C4C-4FA0-A8ED-18BEB7CB11E3}"/>
    <cellStyle name="Style 83 6" xfId="29218" xr:uid="{7C54F7B0-A3C7-47BE-8491-B7069E2D80D0}"/>
    <cellStyle name="Style 84" xfId="29219" xr:uid="{7637E766-10B6-4941-B05B-BEF535A1E240}"/>
    <cellStyle name="Style 84 2" xfId="29220" xr:uid="{83AED3BF-2896-4541-8ED5-0F52D716B197}"/>
    <cellStyle name="Style 84 2 2" xfId="29221" xr:uid="{149977D2-77F6-4D61-9264-363927B9A4E0}"/>
    <cellStyle name="Style 84 2 3" xfId="29222" xr:uid="{6A41A40A-AEC4-40C4-8556-0DFEE1F02B56}"/>
    <cellStyle name="Style 84 2 4" xfId="29223" xr:uid="{6EDE5F3A-8E0C-41B2-A205-4505158D4874}"/>
    <cellStyle name="Style 84 2 5" xfId="29224" xr:uid="{6F734584-9D97-473E-8396-F2DC038BC5B9}"/>
    <cellStyle name="Style 84 3" xfId="29225" xr:uid="{60D000BB-1253-4A54-984A-0D007A2CB3DB}"/>
    <cellStyle name="Style 84 4" xfId="29226" xr:uid="{6C3323D1-7193-43D8-BC49-3D0E22F19DB0}"/>
    <cellStyle name="Style 84 5" xfId="29227" xr:uid="{B8545E4D-1265-442A-9BDD-6BAF03599B9C}"/>
    <cellStyle name="Style 84 6" xfId="29228" xr:uid="{C8BA0716-9CD1-4D58-972A-D79752FBD0CB}"/>
    <cellStyle name="Style 85" xfId="29229" xr:uid="{20B55FFC-24AF-41C6-97EF-9FBC5AF67B36}"/>
    <cellStyle name="Style 85 2" xfId="29230" xr:uid="{FE75A7BB-8145-42E1-97BF-EDA13E01AE2C}"/>
    <cellStyle name="Style 85 2 2" xfId="29231" xr:uid="{55E67EBA-2C59-4001-AE27-49415F88C78E}"/>
    <cellStyle name="Style 85 2 3" xfId="29232" xr:uid="{713FF5BA-F556-4641-8AC3-BEC2183DA3D5}"/>
    <cellStyle name="Style 85 2 4" xfId="29233" xr:uid="{6C2C16E3-2EFE-4CF5-BC85-336F1507315C}"/>
    <cellStyle name="Style 85 2 5" xfId="29234" xr:uid="{B192F0BA-4739-4DEC-B72D-C73657082158}"/>
    <cellStyle name="Style 85 3" xfId="29235" xr:uid="{95DF2E3E-72B7-47CC-A6EF-5FA6A6B8D562}"/>
    <cellStyle name="Style 85 3 2" xfId="29236" xr:uid="{3C7CEAF9-3993-423C-B456-F3768D45380B}"/>
    <cellStyle name="Style 85 3 3" xfId="29237" xr:uid="{E5285B6A-361D-4B5E-8752-10FA73832FDF}"/>
    <cellStyle name="Style 85 3 4" xfId="29238" xr:uid="{7C37A124-AA4A-42BD-B43C-85F132EDE765}"/>
    <cellStyle name="Style 85 3 5" xfId="29239" xr:uid="{7BCCCF8F-FD5E-4B9D-AD0B-03DA38FF686A}"/>
    <cellStyle name="Style 85 4" xfId="29240" xr:uid="{D5879F68-335F-4F47-9634-E5A7ABACAD86}"/>
    <cellStyle name="Style 85 5" xfId="29241" xr:uid="{67668EB4-D1A8-4C92-BFBC-4457314B3DC9}"/>
    <cellStyle name="Style 85 6" xfId="29242" xr:uid="{7C551489-DD11-45FB-9451-A0958C98B5D5}"/>
    <cellStyle name="Style 85 7" xfId="29243" xr:uid="{059BED5C-E456-4B39-B1C8-943C57CD21EA}"/>
    <cellStyle name="Style 86" xfId="29244" xr:uid="{94064ABB-0104-477C-8E78-450BB059E09D}"/>
    <cellStyle name="Style 86 2" xfId="29245" xr:uid="{217CF197-812A-468E-8D5F-BFAC001C81DA}"/>
    <cellStyle name="Style 86 2 2" xfId="29246" xr:uid="{0761F658-D976-47B9-B60A-15784B530E52}"/>
    <cellStyle name="Style 86 2 3" xfId="29247" xr:uid="{83E864B1-AF47-435F-B874-9A20C8DE356B}"/>
    <cellStyle name="Style 86 2 4" xfId="29248" xr:uid="{1DF40455-DE21-4A8C-A085-4957127A19D2}"/>
    <cellStyle name="Style 86 2 5" xfId="29249" xr:uid="{F1DB3E92-5F30-4FE5-977F-EAC4FFED4F6F}"/>
    <cellStyle name="Style 86 3" xfId="29250" xr:uid="{0A517FD4-3609-4FEF-BE8B-F7438B32974D}"/>
    <cellStyle name="Style 86 4" xfId="29251" xr:uid="{88269B8A-4FE5-42DC-81E8-20481FAF2ED1}"/>
    <cellStyle name="Style 86 5" xfId="29252" xr:uid="{F3D9834E-5211-48A9-BD22-D94848830FBD}"/>
    <cellStyle name="Style 86 6" xfId="29253" xr:uid="{E7ADDE88-8D53-4C57-BB81-63C98FAE5DB4}"/>
    <cellStyle name="Style 87" xfId="29254" xr:uid="{FEEBE605-99E7-4465-9AAB-FAB0C82452AF}"/>
    <cellStyle name="Style 87 2" xfId="29255" xr:uid="{A883FA07-B666-4AAE-B20A-A0CB90FA5CBD}"/>
    <cellStyle name="Style 87 2 2" xfId="29256" xr:uid="{305C01AA-8C08-4A82-ACF1-086F29B6D7C0}"/>
    <cellStyle name="Style 87 2 3" xfId="29257" xr:uid="{EA55C19B-2560-485C-85C6-9AF4BC0418B1}"/>
    <cellStyle name="Style 87 2 4" xfId="29258" xr:uid="{E0940420-57FE-456B-9BEC-AA6BD03BE278}"/>
    <cellStyle name="Style 87 2 5" xfId="29259" xr:uid="{545B2DDE-2D6E-4F27-A5F3-BA770E6B9079}"/>
    <cellStyle name="Style 87 3" xfId="29260" xr:uid="{24395E9B-5289-49FA-891E-F060AFC394C8}"/>
    <cellStyle name="Style 87 4" xfId="29261" xr:uid="{34A30C4D-D0FE-4AFE-9747-E2825A4C2701}"/>
    <cellStyle name="Style 87 5" xfId="29262" xr:uid="{12A71568-AA42-4E2D-A7A2-A4ADF6E52B13}"/>
    <cellStyle name="Style 87 6" xfId="29263" xr:uid="{5791855B-BEBE-4BBA-A300-6D5866C154A3}"/>
    <cellStyle name="Style 93" xfId="29264" xr:uid="{77975864-FFBA-4FBC-A513-84D209F94903}"/>
    <cellStyle name="Style 93 2" xfId="29265" xr:uid="{506D095D-D994-4C47-B478-8BBA531A6B6C}"/>
    <cellStyle name="Style 93 2 2" xfId="29266" xr:uid="{C201CFD1-18FA-452E-B841-5D776E1C420E}"/>
    <cellStyle name="Style 93 2 3" xfId="29267" xr:uid="{14E2FAEB-9CC0-428E-BB4D-979709940237}"/>
    <cellStyle name="Style 93 2 4" xfId="29268" xr:uid="{AB27D830-05F7-4B8A-9780-20F71048012F}"/>
    <cellStyle name="Style 93 2 5" xfId="29269" xr:uid="{7F20360C-4193-4F69-B8AD-74FCA1120F72}"/>
    <cellStyle name="Style 93 3" xfId="29270" xr:uid="{C2D82795-923D-40F6-BA42-91C5421022C7}"/>
    <cellStyle name="Style 93 3 2" xfId="29271" xr:uid="{11CD9D67-3194-4F3D-BC8F-95734521BA17}"/>
    <cellStyle name="Style 93 3 3" xfId="29272" xr:uid="{A7FCBCE3-8D94-4FD3-8362-6A24B6185EAE}"/>
    <cellStyle name="Style 93 3 4" xfId="29273" xr:uid="{DBC661FA-502D-453E-95EF-4F2DA20CA1F6}"/>
    <cellStyle name="Style 93 3 5" xfId="29274" xr:uid="{0AA77BD2-C024-4B51-AA41-06013CF1A23F}"/>
    <cellStyle name="Style 93 4" xfId="29275" xr:uid="{DB1FAE87-53A8-42F8-B267-6F71B6C5403D}"/>
    <cellStyle name="Style 93 5" xfId="29276" xr:uid="{53F2E579-21A2-4A61-A279-C8A6C51F81E0}"/>
    <cellStyle name="Style 93 6" xfId="29277" xr:uid="{761D1342-2307-4286-AD48-4AF3EC977434}"/>
    <cellStyle name="Style 93 7" xfId="29278" xr:uid="{85719667-3CCD-4E65-BF76-4173ECA862BC}"/>
    <cellStyle name="Style 94" xfId="29279" xr:uid="{90AB8445-48A1-486C-A8EB-90D4455214BB}"/>
    <cellStyle name="Style 94 2" xfId="29280" xr:uid="{8120A565-7865-403C-9AF4-82D317D49112}"/>
    <cellStyle name="Style 94 2 2" xfId="29281" xr:uid="{E0F41EE0-059F-4F25-ACEC-D2FCA2E77E3D}"/>
    <cellStyle name="Style 94 2 3" xfId="29282" xr:uid="{CAA99044-DD4F-4484-B710-56C3563FB70B}"/>
    <cellStyle name="Style 94 2 4" xfId="29283" xr:uid="{0BD1EF81-C8B8-49C3-B610-969E68B336F0}"/>
    <cellStyle name="Style 94 2 5" xfId="29284" xr:uid="{1B96093E-AA74-43DB-952F-59C393CB1C0D}"/>
    <cellStyle name="Style 94 3" xfId="29285" xr:uid="{92F6A642-D8C2-4470-9CBF-04DF8924808C}"/>
    <cellStyle name="Style 94 4" xfId="29286" xr:uid="{0B4B6122-47DF-45A0-ABAA-67980CC0591A}"/>
    <cellStyle name="Style 94 5" xfId="29287" xr:uid="{963B51B5-F11F-440A-A006-2FB38F577905}"/>
    <cellStyle name="Style 94 6" xfId="29288" xr:uid="{DC4B6FC1-7397-46F2-8F21-7B57D7678800}"/>
    <cellStyle name="Style 95" xfId="29289" xr:uid="{3876DE86-5250-42AA-9760-718E6588F7BC}"/>
    <cellStyle name="Style 95 2" xfId="29290" xr:uid="{B1B68C2E-5C39-4941-8EB2-48A1C7CDE1EB}"/>
    <cellStyle name="Style 95 2 2" xfId="29291" xr:uid="{567D3A1B-D7D8-4432-ACE7-066ADCA6E573}"/>
    <cellStyle name="Style 95 2 3" xfId="29292" xr:uid="{F73DBA46-4646-4234-9B9A-27F6A3CF4D43}"/>
    <cellStyle name="Style 95 2 4" xfId="29293" xr:uid="{6DD23F40-0897-4FCB-9276-DFD4A60AA274}"/>
    <cellStyle name="Style 95 2 5" xfId="29294" xr:uid="{FF76E899-7A30-4172-A6A0-13F0C0BD100C}"/>
    <cellStyle name="Style 95 3" xfId="29295" xr:uid="{3AE3B6E1-6B26-4B87-9253-BADC24485CE5}"/>
    <cellStyle name="Style 95 4" xfId="29296" xr:uid="{B5B4AD00-6E19-4F7C-989C-A29963333D0C}"/>
    <cellStyle name="Style 95 5" xfId="29297" xr:uid="{E3CB8F15-CD59-492B-B697-A7929780281B}"/>
    <cellStyle name="Style 95 6" xfId="29298" xr:uid="{5CA33C42-86B6-4362-BBD2-CAB79A0B27D7}"/>
    <cellStyle name="Style 96" xfId="29299" xr:uid="{E29E8B60-8657-41F6-AF19-F47DB40C1E99}"/>
    <cellStyle name="Style 96 2" xfId="29300" xr:uid="{6F098E09-856A-4908-B188-331E4BFF9B3C}"/>
    <cellStyle name="Style 96 2 2" xfId="29301" xr:uid="{181D7B1F-6801-420B-B940-ED8F9446F5C2}"/>
    <cellStyle name="Style 96 2 3" xfId="29302" xr:uid="{7A83126C-EB21-4032-BE7C-F7FE5BEB8F9B}"/>
    <cellStyle name="Style 96 2 4" xfId="29303" xr:uid="{F0EE7194-10C1-4225-8850-17F3C68E23DF}"/>
    <cellStyle name="Style 96 2 5" xfId="29304" xr:uid="{7DD98EC7-9743-4DBE-A1CE-39093C38D927}"/>
    <cellStyle name="Style 96 3" xfId="29305" xr:uid="{A887CBCB-D2F8-4BB4-BACC-A015A56A88B7}"/>
    <cellStyle name="Style 96 4" xfId="29306" xr:uid="{9BF828C8-BC74-416C-B05F-6725C91F0E97}"/>
    <cellStyle name="Style 96 5" xfId="29307" xr:uid="{D9B8A0D5-DA32-4FBC-BC6C-39E0A26E2640}"/>
    <cellStyle name="Style 96 6" xfId="29308" xr:uid="{1A333816-76BC-4B6E-A3B3-589938402B60}"/>
    <cellStyle name="Style 97" xfId="29309" xr:uid="{A7DFBB5A-DCDD-47F9-A155-59C4F075E13B}"/>
    <cellStyle name="Style 97 2" xfId="29310" xr:uid="{971077AC-4839-44E2-9E79-67873C35400D}"/>
    <cellStyle name="Style 97 2 2" xfId="29311" xr:uid="{77363388-396C-4ED7-8B5A-B1166CE7F8A6}"/>
    <cellStyle name="Style 97 2 3" xfId="29312" xr:uid="{BE984630-4DDF-4661-A3D6-7E69A1ED88B4}"/>
    <cellStyle name="Style 97 2 4" xfId="29313" xr:uid="{DB3FEE4B-A18C-4835-AE46-1AA4E053DDD2}"/>
    <cellStyle name="Style 97 2 5" xfId="29314" xr:uid="{9861B695-99E5-40A2-9CEF-46EC92DB725A}"/>
    <cellStyle name="Style 97 3" xfId="29315" xr:uid="{62E6FEFE-C2C5-4CAE-92B4-C5B3A3F309E2}"/>
    <cellStyle name="Style 97 3 2" xfId="29316" xr:uid="{F6AA0499-37D3-4E34-B183-B81946862263}"/>
    <cellStyle name="Style 97 3 3" xfId="29317" xr:uid="{0AD66C59-44E1-490A-93C2-0CB324A468F8}"/>
    <cellStyle name="Style 97 3 4" xfId="29318" xr:uid="{7BA9D9A9-9B74-4AB7-BDED-FAEBC23E1676}"/>
    <cellStyle name="Style 97 3 5" xfId="29319" xr:uid="{E7195D19-0A4F-407B-A53A-A102A5CF8E74}"/>
    <cellStyle name="Style 97 4" xfId="29320" xr:uid="{1AA9B431-90C7-44C9-A0BD-43FFD6C512A9}"/>
    <cellStyle name="Style 97 5" xfId="29321" xr:uid="{D42BC1F6-84AF-4BD6-9B40-2CF9FF4D4462}"/>
    <cellStyle name="Style 97 6" xfId="29322" xr:uid="{6C239E76-A9C5-4AA2-AD04-6A60B069A090}"/>
    <cellStyle name="Style 97 7" xfId="29323" xr:uid="{D2A335C8-1F69-4DC6-BE3A-35E46E4BDE8F}"/>
    <cellStyle name="Style 98" xfId="29324" xr:uid="{73FC69E2-8E08-4504-A9E1-0926A074010E}"/>
    <cellStyle name="Style 98 2" xfId="29325" xr:uid="{329D3A25-E65E-4A51-914F-0AA32E2B2D51}"/>
    <cellStyle name="Style 98 2 2" xfId="29326" xr:uid="{0EA6A73D-FDAC-4EDB-BE0F-E673E20DE313}"/>
    <cellStyle name="Style 98 2 3" xfId="29327" xr:uid="{9397C493-8E9F-45B7-A19B-DCF99563782D}"/>
    <cellStyle name="Style 98 2 4" xfId="29328" xr:uid="{D0BB16A1-30FD-490F-847C-59735E1A7D81}"/>
    <cellStyle name="Style 98 2 5" xfId="29329" xr:uid="{457FE44F-D04C-4E58-95B9-94EA8A787D2D}"/>
    <cellStyle name="Style 98 3" xfId="29330" xr:uid="{0E419985-C43D-4DE9-9316-69F7D1660736}"/>
    <cellStyle name="Style 98 4" xfId="29331" xr:uid="{AC54E793-452D-4364-88CE-6250588405CD}"/>
    <cellStyle name="Style 98 5" xfId="29332" xr:uid="{2E1558D8-6D37-4F65-8643-CD52F587E374}"/>
    <cellStyle name="Style 98 6" xfId="29333" xr:uid="{1737330C-4367-4F57-9C17-973FC6DF38DF}"/>
    <cellStyle name="Style 99" xfId="29334" xr:uid="{C4949577-6655-4460-9D2D-D1B7ABDBDB18}"/>
    <cellStyle name="Style 99 2" xfId="29335" xr:uid="{B081B02C-CDBD-41A3-8E74-9CD9A45F85A5}"/>
    <cellStyle name="Style 99 2 2" xfId="29336" xr:uid="{ED2EF5C9-24D4-4B9E-A123-865C28E7851F}"/>
    <cellStyle name="Style 99 2 3" xfId="29337" xr:uid="{9A262C0E-FE1E-4A23-AABB-5E3608CFD11B}"/>
    <cellStyle name="Style 99 2 4" xfId="29338" xr:uid="{1B9BD6C4-16AD-49C6-92F1-362760E73C27}"/>
    <cellStyle name="Style 99 2 5" xfId="29339" xr:uid="{D5AF72D2-9851-44E5-9F57-DC6AF6AC0BCF}"/>
    <cellStyle name="Style 99 3" xfId="29340" xr:uid="{88D86E92-F4E9-46DB-8851-0C02C1AF8D27}"/>
    <cellStyle name="Style 99 4" xfId="29341" xr:uid="{B62FBC89-524F-41B9-875E-5733B260C490}"/>
    <cellStyle name="Style 99 5" xfId="29342" xr:uid="{39FB1E79-8320-4114-BBC7-AD4D8786EFC4}"/>
    <cellStyle name="Style 99 6" xfId="29343" xr:uid="{4AA378EB-D334-48E6-BB80-18CD6DFB283A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10" xfId="29344" xr:uid="{B2E10350-F98A-432F-82A8-D35FA98AD69A}"/>
    <cellStyle name="tableau | cellule | normal | decimal 1 2" xfId="14523" xr:uid="{00000000-0005-0000-0000-00007B120000}"/>
    <cellStyle name="tableau | cellule | normal | decimal 1 3" xfId="29345" xr:uid="{B3571974-9249-4F30-8998-88195975DE60}"/>
    <cellStyle name="tableau | cellule | normal | decimal 1 4" xfId="29346" xr:uid="{D0504BF7-E722-422B-AEA0-A1CC844F0067}"/>
    <cellStyle name="tableau | cellule | normal | decimal 1 5" xfId="29347" xr:uid="{6B48564E-A1AC-42A9-B49B-CFC0DE102D48}"/>
    <cellStyle name="tableau | cellule | normal | decimal 1 6" xfId="29348" xr:uid="{5535E416-4B80-49F1-8CEC-8BF9AE21F668}"/>
    <cellStyle name="tableau | cellule | normal | decimal 1 7" xfId="29349" xr:uid="{35B99420-7C1C-4924-832A-C5F2E04DE3D4}"/>
    <cellStyle name="tableau | cellule | normal | decimal 1 8" xfId="29350" xr:uid="{5D011FFF-4CE2-4616-80BE-B9E31F287D58}"/>
    <cellStyle name="tableau | cellule | normal | decimal 1 9" xfId="29351" xr:uid="{3B569250-3147-4F43-9666-6897163D8683}"/>
    <cellStyle name="tableau | cellule | normal | pourcentage | decimal 1" xfId="3392" xr:uid="{00000000-0005-0000-0000-000019210000}"/>
    <cellStyle name="tableau | cellule | normal | pourcentage | decimal 1 10" xfId="29352" xr:uid="{F7645AC9-F516-472F-B7F0-0AF83538FD75}"/>
    <cellStyle name="tableau | cellule | normal | pourcentage | decimal 1 2" xfId="14524" xr:uid="{00000000-0005-0000-0000-00007C120000}"/>
    <cellStyle name="tableau | cellule | normal | pourcentage | decimal 1 3" xfId="29353" xr:uid="{28BB3DAB-7A20-4498-AFE9-EDD5355E02D4}"/>
    <cellStyle name="tableau | cellule | normal | pourcentage | decimal 1 4" xfId="29354" xr:uid="{FF2C0B79-3F1C-443A-886F-848D85904065}"/>
    <cellStyle name="tableau | cellule | normal | pourcentage | decimal 1 5" xfId="29355" xr:uid="{36719AA2-2189-4AC2-93B9-1EB530B8D207}"/>
    <cellStyle name="tableau | cellule | normal | pourcentage | decimal 1 6" xfId="29356" xr:uid="{35FA9718-12F9-43DE-9B18-C27D3B1D4DE2}"/>
    <cellStyle name="tableau | cellule | normal | pourcentage | decimal 1 7" xfId="29357" xr:uid="{ACC9960B-254E-47CD-A471-78BB9EADB13D}"/>
    <cellStyle name="tableau | cellule | normal | pourcentage | decimal 1 8" xfId="29358" xr:uid="{11ACB81F-A1A1-4B7B-B3BF-FB48BA73D8C2}"/>
    <cellStyle name="tableau | cellule | normal | pourcentage | decimal 1 9" xfId="29359" xr:uid="{03C059A1-80A5-4BB7-B6C1-4A04769FF87F}"/>
    <cellStyle name="tableau | cellule | total | decimal 1" xfId="3393" xr:uid="{00000000-0005-0000-0000-00001A210000}"/>
    <cellStyle name="tableau | cellule | total | decimal 1 10" xfId="29360" xr:uid="{A78A66A1-730F-4A70-813B-4A47CF1ED00B}"/>
    <cellStyle name="tableau | cellule | total | decimal 1 2" xfId="14525" xr:uid="{00000000-0005-0000-0000-00007D120000}"/>
    <cellStyle name="tableau | cellule | total | decimal 1 3" xfId="29361" xr:uid="{A2A691B5-E82E-4110-B45D-5BE9BFB2A739}"/>
    <cellStyle name="tableau | cellule | total | decimal 1 4" xfId="29362" xr:uid="{67E110AE-E528-4FE9-A6B6-31474658D25A}"/>
    <cellStyle name="tableau | cellule | total | decimal 1 5" xfId="29363" xr:uid="{FF8C59C3-94AB-4E40-A0AE-982EE2FA7DE6}"/>
    <cellStyle name="tableau | cellule | total | decimal 1 6" xfId="29364" xr:uid="{A9B50246-8125-4928-8158-CCA0E3561FB6}"/>
    <cellStyle name="tableau | cellule | total | decimal 1 7" xfId="29365" xr:uid="{9E710F94-CAA8-46E6-8522-F23FF8C527DD}"/>
    <cellStyle name="tableau | cellule | total | decimal 1 8" xfId="29366" xr:uid="{4048FEAA-AAC9-4E4B-966D-430B45F6FD72}"/>
    <cellStyle name="tableau | cellule | total | decimal 1 9" xfId="29367" xr:uid="{3890B69B-F329-444E-870C-5E06FFF31D60}"/>
    <cellStyle name="tableau | coin superieur gauche" xfId="3394" xr:uid="{00000000-0005-0000-0000-00001B210000}"/>
    <cellStyle name="tableau | coin superieur gauche 10" xfId="29368" xr:uid="{1FCFB593-9AFF-482D-8D74-41329D82BD89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2 3" xfId="29369" xr:uid="{A8960EA9-686C-4EDA-AA21-A66E90BB3ED9}"/>
    <cellStyle name="tableau | coin superieur gauche 3" xfId="14526" xr:uid="{00000000-0005-0000-0000-00007E120000}"/>
    <cellStyle name="tableau | coin superieur gauche 4" xfId="14891" xr:uid="{00000000-0005-0000-0000-00001B210000}"/>
    <cellStyle name="tableau | coin superieur gauche 4 2" xfId="29370" xr:uid="{D3F9DE22-D09D-4FB1-880F-2F7914B48BA3}"/>
    <cellStyle name="tableau | coin superieur gauche 5" xfId="29371" xr:uid="{E94CD1EA-3B51-4D8B-9E2A-4BCE51B5EF6B}"/>
    <cellStyle name="tableau | coin superieur gauche 6" xfId="29372" xr:uid="{64EC1781-CE70-4793-97FE-C7A393556BBE}"/>
    <cellStyle name="tableau | coin superieur gauche 7" xfId="29373" xr:uid="{38AC0738-9E60-424F-AFDD-7FBA29217470}"/>
    <cellStyle name="tableau | coin superieur gauche 8" xfId="29374" xr:uid="{1A0A64EF-077B-41D5-87E7-A6D4E1CC800A}"/>
    <cellStyle name="tableau | coin superieur gauche 9" xfId="29375" xr:uid="{744D87B4-A3B1-4EAD-9864-E56701719A38}"/>
    <cellStyle name="tableau | entete-colonne | series" xfId="3395" xr:uid="{00000000-0005-0000-0000-00001C210000}"/>
    <cellStyle name="tableau | entete-colonne | series 10" xfId="29376" xr:uid="{EC2EE9A4-60E9-4F2E-B2D9-7DE5C00B8ACC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2 3" xfId="29377" xr:uid="{BFEA6C5A-CF8E-4AA1-9CFC-7B06059DB027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colonne | series 4 2" xfId="29378" xr:uid="{05793C4D-5292-452B-9321-96F20E4A0AC1}"/>
    <cellStyle name="tableau | entete-colonne | series 5" xfId="29379" xr:uid="{0BE2FAEC-3A68-421E-8EBE-D02D5F60F23E}"/>
    <cellStyle name="tableau | entete-colonne | series 6" xfId="29380" xr:uid="{97634A51-8D74-4AC6-8231-350114CAAC43}"/>
    <cellStyle name="tableau | entete-colonne | series 7" xfId="29381" xr:uid="{E0CB98B6-F998-4B0A-BC40-3BFE72C3F56D}"/>
    <cellStyle name="tableau | entete-colonne | series 8" xfId="29382" xr:uid="{0A9FB8AD-DF71-4698-82D1-F35CCF35AA32}"/>
    <cellStyle name="tableau | entete-colonne | series 9" xfId="29383" xr:uid="{2E82625F-1E92-489B-9CDD-85C7BDFA00D7}"/>
    <cellStyle name="tableau | entete-ligne | normal" xfId="3396" xr:uid="{00000000-0005-0000-0000-00001D210000}"/>
    <cellStyle name="tableau | entete-ligne | normal 10" xfId="29384" xr:uid="{5F0BA164-ABBB-4765-83BF-B54497F49FE4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2 3" xfId="29385" xr:uid="{8E189C04-FE18-4697-9E1F-67DB32EFCF64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normal 4 2" xfId="29386" xr:uid="{A8D1A88D-E99F-47E4-9519-B2977C63AF20}"/>
    <cellStyle name="tableau | entete-ligne | normal 5" xfId="29387" xr:uid="{BB5B65A2-9BC0-4CBB-82CA-FF825E7DC7B1}"/>
    <cellStyle name="tableau | entete-ligne | normal 6" xfId="29388" xr:uid="{BF9A4E17-E51A-436D-B995-6BA3C13C7C65}"/>
    <cellStyle name="tableau | entete-ligne | normal 7" xfId="29389" xr:uid="{C02001EE-F8A5-40EE-9F1B-F6FA67872680}"/>
    <cellStyle name="tableau | entete-ligne | normal 8" xfId="29390" xr:uid="{8D36258D-C543-4DD3-A6CA-B6775FB63C9F}"/>
    <cellStyle name="tableau | entete-ligne | normal 9" xfId="29391" xr:uid="{4C56994B-E65E-4CFE-AA1C-6B70B5CDCCF9}"/>
    <cellStyle name="tableau | entete-ligne | total" xfId="3397" xr:uid="{00000000-0005-0000-0000-00001E210000}"/>
    <cellStyle name="tableau | entete-ligne | total 10" xfId="29392" xr:uid="{A51EB19C-999A-453F-B4ED-EB0A6BDF5D0E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2 3" xfId="29393" xr:uid="{10580D09-6EA7-4E6C-A03D-686D3EDFFA55}"/>
    <cellStyle name="tableau | entete-ligne | total 3" xfId="14529" xr:uid="{00000000-0005-0000-0000-000081120000}"/>
    <cellStyle name="tableau | entete-ligne | total 4" xfId="14894" xr:uid="{00000000-0005-0000-0000-00001E210000}"/>
    <cellStyle name="tableau | entete-ligne | total 4 2" xfId="29394" xr:uid="{78A325CB-6E50-40E3-B499-8164D2A78390}"/>
    <cellStyle name="tableau | entete-ligne | total 5" xfId="29395" xr:uid="{5471FF5D-1908-4DF7-9006-AB2E1FACBC20}"/>
    <cellStyle name="tableau | entete-ligne | total 6" xfId="29396" xr:uid="{0E8BCA46-88DB-424A-9991-19F659C5376E}"/>
    <cellStyle name="tableau | entete-ligne | total 7" xfId="29397" xr:uid="{07688A74-8D58-40D5-827E-C45DB5D96C8F}"/>
    <cellStyle name="tableau | entete-ligne | total 8" xfId="29398" xr:uid="{14E8BD16-35AF-44B5-B985-9DE87E964233}"/>
    <cellStyle name="tableau | entete-ligne | total 9" xfId="29399" xr:uid="{047BD4FF-782A-42FE-8555-04D344C8E42E}"/>
    <cellStyle name="tableau | ligne-titre | niveau1" xfId="3398" xr:uid="{00000000-0005-0000-0000-00001F210000}"/>
    <cellStyle name="tableau | ligne-titre | niveau1 10" xfId="29400" xr:uid="{C68A9BE1-C264-43EA-9E6A-904A9E93C432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2 3" xfId="29401" xr:uid="{EDEAA0E6-A9B1-42D5-A755-FC733CAA64E8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1 4 2" xfId="29402" xr:uid="{D3BC5B65-144E-4ECB-8EEF-7030F0A8AC56}"/>
    <cellStyle name="tableau | ligne-titre | niveau1 5" xfId="29403" xr:uid="{D35F5CDE-E445-4C0F-A1BD-DA6E60E87FFB}"/>
    <cellStyle name="tableau | ligne-titre | niveau1 6" xfId="29404" xr:uid="{D2AB45B0-AE39-44B2-90E0-ADF1D535E13F}"/>
    <cellStyle name="tableau | ligne-titre | niveau1 7" xfId="29405" xr:uid="{84F1EB00-77B0-4E09-9E55-E40B33758731}"/>
    <cellStyle name="tableau | ligne-titre | niveau1 8" xfId="29406" xr:uid="{20F76BEA-A35E-4C1B-93F1-7315FA991A5F}"/>
    <cellStyle name="tableau | ligne-titre | niveau1 9" xfId="29407" xr:uid="{1B3F0764-E1EF-4B7D-9F97-F329BC22EB08}"/>
    <cellStyle name="tableau | ligne-titre | niveau2" xfId="3399" xr:uid="{00000000-0005-0000-0000-000020210000}"/>
    <cellStyle name="tableau | ligne-titre | niveau2 10" xfId="29408" xr:uid="{2F3A8C8F-84B2-4B4A-BD22-74EC8E63073A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2 3" xfId="29409" xr:uid="{37C4473F-D6B5-471D-A556-FCB445A5C41E}"/>
    <cellStyle name="tableau | ligne-titre | niveau2 3" xfId="14531" xr:uid="{00000000-0005-0000-0000-000083120000}"/>
    <cellStyle name="tableau | ligne-titre | niveau2 4" xfId="14896" xr:uid="{00000000-0005-0000-0000-000020210000}"/>
    <cellStyle name="tableau | ligne-titre | niveau2 4 2" xfId="29410" xr:uid="{E7A3E6E9-E121-4FDC-9476-569BB4C7C4D8}"/>
    <cellStyle name="tableau | ligne-titre | niveau2 5" xfId="29411" xr:uid="{83325896-26A2-4592-99ED-239A3961391C}"/>
    <cellStyle name="tableau | ligne-titre | niveau2 6" xfId="29412" xr:uid="{61A2D355-2EF9-4693-86FD-448C0A0E4CF0}"/>
    <cellStyle name="tableau | ligne-titre | niveau2 7" xfId="29413" xr:uid="{4E59EAA7-BEAB-42A8-81B7-A91F76E093F0}"/>
    <cellStyle name="tableau | ligne-titre | niveau2 8" xfId="29414" xr:uid="{E863C60A-9B37-4165-83E3-AB114A6D349C}"/>
    <cellStyle name="tableau | ligne-titre | niveau2 9" xfId="29415" xr:uid="{0825E01A-9D93-403F-8E32-E806D1E4D462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10" xfId="29416" xr:uid="{6BF0CEE9-4D16-4734-9B09-AA1E6F36FF96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3 2" xfId="29417" xr:uid="{2BC40509-D817-4044-8CEC-6D774069F5E2}"/>
    <cellStyle name="Title 10 4" xfId="5722" xr:uid="{00000000-0005-0000-0000-000028210000}"/>
    <cellStyle name="Title 10 5" xfId="29418" xr:uid="{8B4B2B13-A86C-44DB-A0BC-06BC572AB428}"/>
    <cellStyle name="Title 10 6" xfId="29419" xr:uid="{C1FD9995-866B-4D16-9B06-75D771DE5D7E}"/>
    <cellStyle name="Title 10 7" xfId="29420" xr:uid="{19563CF5-48B0-4570-8670-753831043F53}"/>
    <cellStyle name="Title 10 8" xfId="29421" xr:uid="{91B6BB67-6FDB-43D4-98A6-3D15305437C5}"/>
    <cellStyle name="Title 10 9" xfId="29422" xr:uid="{ECE81EC7-2AEA-49A3-B59B-91B77A608D91}"/>
    <cellStyle name="Title 11" xfId="14532" xr:uid="{00000000-0005-0000-0000-000085120000}"/>
    <cellStyle name="Title 11 10" xfId="29423" xr:uid="{F0F6AE50-A914-4E27-B770-1FBC88E6CC29}"/>
    <cellStyle name="Title 11 2" xfId="29424" xr:uid="{87E247DF-2F07-4769-B0D5-A35385455EBC}"/>
    <cellStyle name="Title 11 3" xfId="29425" xr:uid="{8BDC5FD5-F0A8-42C9-948B-2C6A053B06D2}"/>
    <cellStyle name="Title 11 4" xfId="29426" xr:uid="{6E9C2903-98C0-4437-A74A-085FA391F04D}"/>
    <cellStyle name="Title 11 5" xfId="29427" xr:uid="{EED98247-3C08-4EE4-A43F-2070D7782218}"/>
    <cellStyle name="Title 11 6" xfId="29428" xr:uid="{5C6F23EC-4D9B-4BE9-8AFB-D4E40337DCAB}"/>
    <cellStyle name="Title 11 7" xfId="29429" xr:uid="{CB01B525-6CC8-48EF-A54A-BCC18160F517}"/>
    <cellStyle name="Title 11 8" xfId="29430" xr:uid="{A85316E6-8562-4B63-A634-E361723190D7}"/>
    <cellStyle name="Title 11 9" xfId="29431" xr:uid="{8FF5EE48-4C16-4C8A-B1C7-77504FA3CB88}"/>
    <cellStyle name="Title 12" xfId="14533" xr:uid="{00000000-0005-0000-0000-000086120000}"/>
    <cellStyle name="Title 12 10" xfId="29432" xr:uid="{C18A33EF-D24E-4A44-A949-E2F5D8CAA41D}"/>
    <cellStyle name="Title 12 2" xfId="29433" xr:uid="{1D47A956-47D7-4B21-A1F2-D2C845E8B788}"/>
    <cellStyle name="Title 12 3" xfId="29434" xr:uid="{42559C8B-CD86-4D9B-BC2F-F761C889C188}"/>
    <cellStyle name="Title 12 4" xfId="29435" xr:uid="{9BBD2F2B-CC36-411D-AE28-DF823B108CA6}"/>
    <cellStyle name="Title 12 5" xfId="29436" xr:uid="{55696A7B-4EB9-4AEB-81D6-ED9A0A8B346A}"/>
    <cellStyle name="Title 12 6" xfId="29437" xr:uid="{6562B78D-1E0D-43EE-92F3-2BC2097310E1}"/>
    <cellStyle name="Title 12 7" xfId="29438" xr:uid="{E5078EDD-D41E-46ED-B5C0-584196C786E0}"/>
    <cellStyle name="Title 12 8" xfId="29439" xr:uid="{C9CAF91F-C322-4123-8BB1-BC88BF0F1502}"/>
    <cellStyle name="Title 12 9" xfId="29440" xr:uid="{DBC20930-9910-4F8A-A23E-0214755D7A47}"/>
    <cellStyle name="Title 13" xfId="14534" xr:uid="{00000000-0005-0000-0000-000087120000}"/>
    <cellStyle name="Title 13 10" xfId="29441" xr:uid="{99BC77C6-4A3A-45BB-A59D-BF1408A7CC6D}"/>
    <cellStyle name="Title 13 2" xfId="29442" xr:uid="{7E0AB01B-4BBC-4D05-8DD0-93472DF0B3B9}"/>
    <cellStyle name="Title 13 3" xfId="29443" xr:uid="{70BD08FB-5BF9-4822-A3DC-4B4EF09D2EA4}"/>
    <cellStyle name="Title 13 4" xfId="29444" xr:uid="{09B18707-1B04-4029-A26E-F52FA0E32751}"/>
    <cellStyle name="Title 13 5" xfId="29445" xr:uid="{81752877-2D4C-4162-B81C-47A1143454EC}"/>
    <cellStyle name="Title 13 6" xfId="29446" xr:uid="{2E769F5B-69D5-4151-A7B5-90594BF56DDE}"/>
    <cellStyle name="Title 13 7" xfId="29447" xr:uid="{CD839D58-CC20-4037-9BB8-29926A10DD86}"/>
    <cellStyle name="Title 13 8" xfId="29448" xr:uid="{7133116A-7292-480D-A894-23A79B9BA817}"/>
    <cellStyle name="Title 13 9" xfId="29449" xr:uid="{16F1CCBE-BB2D-4301-8006-B07A41684DCF}"/>
    <cellStyle name="Title 14" xfId="14535" xr:uid="{00000000-0005-0000-0000-000088120000}"/>
    <cellStyle name="Title 14 10" xfId="29450" xr:uid="{7C26EEE9-C598-481D-A615-DA3671DB8F5B}"/>
    <cellStyle name="Title 14 2" xfId="29451" xr:uid="{5FD63D69-2F89-4F1F-814E-A94F18462A33}"/>
    <cellStyle name="Title 14 3" xfId="29452" xr:uid="{20245853-0077-47D1-982F-DB78E03EDC4D}"/>
    <cellStyle name="Title 14 4" xfId="29453" xr:uid="{B3651717-5A60-4262-84F8-E8792D34909F}"/>
    <cellStyle name="Title 14 5" xfId="29454" xr:uid="{C5FA2390-5978-44C5-9686-1460E1876C34}"/>
    <cellStyle name="Title 14 6" xfId="29455" xr:uid="{51EC60B1-8D85-40D5-9CA1-F38B7AD6A6CB}"/>
    <cellStyle name="Title 14 7" xfId="29456" xr:uid="{BF6DB284-D4CD-4644-8907-59B4593C4842}"/>
    <cellStyle name="Title 14 8" xfId="29457" xr:uid="{79EED664-58FA-4C8A-A062-1994E78BBBCD}"/>
    <cellStyle name="Title 14 9" xfId="29458" xr:uid="{2BF2DC48-9CE0-4724-9C4A-7D9417F94BAB}"/>
    <cellStyle name="Title 15" xfId="14536" xr:uid="{00000000-0005-0000-0000-000089120000}"/>
    <cellStyle name="Title 15 10" xfId="29459" xr:uid="{0040944A-3B44-43EC-855B-2305FAD5F565}"/>
    <cellStyle name="Title 15 2" xfId="29460" xr:uid="{A6DE0C0A-BC21-41B3-878A-76461C0B5062}"/>
    <cellStyle name="Title 15 3" xfId="29461" xr:uid="{61C5EBEC-AF58-4ACF-8D53-F17691FE4AD1}"/>
    <cellStyle name="Title 15 4" xfId="29462" xr:uid="{9C5C06C6-0A3F-4CBD-88E0-0DBE02B58662}"/>
    <cellStyle name="Title 15 5" xfId="29463" xr:uid="{D879C5E5-5012-42B4-BBCE-D19BB8A028F8}"/>
    <cellStyle name="Title 15 6" xfId="29464" xr:uid="{04EB2EAC-236D-4AEA-BE81-E8E5FE338E8D}"/>
    <cellStyle name="Title 15 7" xfId="29465" xr:uid="{5CEF8620-D46D-4386-929B-B9E5CAA189BA}"/>
    <cellStyle name="Title 15 8" xfId="29466" xr:uid="{D4A7F688-C56D-419C-A829-C8340CBBC5D3}"/>
    <cellStyle name="Title 15 9" xfId="29467" xr:uid="{60574DD6-05BB-40F7-A89A-BC069D2100FE}"/>
    <cellStyle name="Title 16" xfId="14537" xr:uid="{00000000-0005-0000-0000-00008A120000}"/>
    <cellStyle name="Title 16 10" xfId="29468" xr:uid="{E19CB196-57FF-4048-8817-1D5D28889E3E}"/>
    <cellStyle name="Title 16 2" xfId="29469" xr:uid="{C9EF15D5-108C-4400-B663-84D3CC77E903}"/>
    <cellStyle name="Title 16 3" xfId="29470" xr:uid="{E0DEE852-BDC0-4A73-91AC-4D4E798C37E3}"/>
    <cellStyle name="Title 16 4" xfId="29471" xr:uid="{DF0770E5-8794-44FA-BCE8-9D3AB8CFA01D}"/>
    <cellStyle name="Title 16 5" xfId="29472" xr:uid="{6EC9FDCF-341E-48A8-9CEB-81E40FFDB1E7}"/>
    <cellStyle name="Title 16 6" xfId="29473" xr:uid="{2D5F9818-79AA-4688-BDC7-62891071E837}"/>
    <cellStyle name="Title 16 7" xfId="29474" xr:uid="{F3498FAC-7251-4A56-8391-C4B31767838F}"/>
    <cellStyle name="Title 16 8" xfId="29475" xr:uid="{4D56E869-AEAF-4447-ADD4-BB0DC801344F}"/>
    <cellStyle name="Title 16 9" xfId="29476" xr:uid="{BB93C9CE-251B-40DF-AA53-58CEF7461E62}"/>
    <cellStyle name="Title 17" xfId="14538" xr:uid="{00000000-0005-0000-0000-00008B120000}"/>
    <cellStyle name="Title 17 10" xfId="29477" xr:uid="{F57E354C-5A32-443D-88BA-80E6898E1724}"/>
    <cellStyle name="Title 17 2" xfId="29478" xr:uid="{B25C839F-AF94-4703-8A67-EC2D81E2F4BA}"/>
    <cellStyle name="Title 17 3" xfId="29479" xr:uid="{B9F7B56C-45E1-4936-96BF-966C1AD48D7B}"/>
    <cellStyle name="Title 17 4" xfId="29480" xr:uid="{431CCCA4-42E5-4AD1-8FC6-1ED7DD07EDF2}"/>
    <cellStyle name="Title 17 5" xfId="29481" xr:uid="{267E4C6E-873E-481A-88F6-29F41993EE38}"/>
    <cellStyle name="Title 17 6" xfId="29482" xr:uid="{5D728911-F56A-4A88-9BE5-4AE035699BB9}"/>
    <cellStyle name="Title 17 7" xfId="29483" xr:uid="{960FE702-88CF-4FA2-AFB7-39C9A916D43D}"/>
    <cellStyle name="Title 17 8" xfId="29484" xr:uid="{D5813DF6-EA96-43B8-A2D9-02A4BA26F93A}"/>
    <cellStyle name="Title 17 9" xfId="29485" xr:uid="{A027BC82-3122-4605-BB29-0DF537B527F4}"/>
    <cellStyle name="Title 18" xfId="14539" xr:uid="{00000000-0005-0000-0000-00008C120000}"/>
    <cellStyle name="Title 18 10" xfId="29486" xr:uid="{403F6E5A-B4EA-4920-886B-D88144CA61E6}"/>
    <cellStyle name="Title 18 2" xfId="29487" xr:uid="{ED6DA930-E010-4730-A3E7-D1DF1AE0C723}"/>
    <cellStyle name="Title 18 3" xfId="29488" xr:uid="{ECD23409-3FFD-4EA4-A265-308DED24F95E}"/>
    <cellStyle name="Title 18 4" xfId="29489" xr:uid="{4694DBAF-7ADD-4A80-B748-F92C19E4FA11}"/>
    <cellStyle name="Title 18 5" xfId="29490" xr:uid="{91EEE462-99CA-4D6B-9BAE-37A7DB939B3A}"/>
    <cellStyle name="Title 18 6" xfId="29491" xr:uid="{DF8B96B9-A26F-4724-9DC8-403DBE07149E}"/>
    <cellStyle name="Title 18 7" xfId="29492" xr:uid="{08FC6C0F-549D-46A6-8FA6-EA9E698BE4BC}"/>
    <cellStyle name="Title 18 8" xfId="29493" xr:uid="{D22AD0A8-7C2E-4011-ACBD-1820815E45E7}"/>
    <cellStyle name="Title 18 9" xfId="29494" xr:uid="{D88EB87D-B6E3-415B-9A1B-C97B4D4964D9}"/>
    <cellStyle name="Title 19" xfId="14540" xr:uid="{00000000-0005-0000-0000-00008D120000}"/>
    <cellStyle name="Title 19 10" xfId="29495" xr:uid="{FB0774DC-C706-4F6D-A69D-28C4D6024677}"/>
    <cellStyle name="Title 19 2" xfId="29496" xr:uid="{4E4585A9-9631-4235-87E1-8E76339797D6}"/>
    <cellStyle name="Title 19 3" xfId="29497" xr:uid="{E2C145E7-378D-4340-BAD6-19E49E1FA683}"/>
    <cellStyle name="Title 19 4" xfId="29498" xr:uid="{A7008AA1-308F-4389-A592-D198E97166B6}"/>
    <cellStyle name="Title 19 5" xfId="29499" xr:uid="{103FF4AD-648F-417E-A6FE-9122CE2D92F1}"/>
    <cellStyle name="Title 19 6" xfId="29500" xr:uid="{0C3668FC-C48F-4A5E-84BE-8157ED9588B3}"/>
    <cellStyle name="Title 19 7" xfId="29501" xr:uid="{5189F108-5759-4EB2-9E79-0F7E06D9C77E}"/>
    <cellStyle name="Title 19 8" xfId="29502" xr:uid="{97F5C121-6ED2-4C9D-9416-940632AF3D56}"/>
    <cellStyle name="Title 19 9" xfId="29503" xr:uid="{1E2CAC17-6913-4402-969D-6F02BE61C8D0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3 2" xfId="29504" xr:uid="{9D4135C1-0A69-43C8-B04C-FA05CEE294FF}"/>
    <cellStyle name="Title 2 10 4" xfId="8126" xr:uid="{00000000-0005-0000-0000-00002E210000}"/>
    <cellStyle name="Title 2 10 4 2" xfId="29505" xr:uid="{05BE4D24-FF49-4554-ADBC-E82516F704A1}"/>
    <cellStyle name="Title 2 10 5" xfId="5725" xr:uid="{00000000-0005-0000-0000-00002F210000}"/>
    <cellStyle name="Title 2 10 6" xfId="29506" xr:uid="{7170FBED-CC31-44D7-873B-6E5B9A39793E}"/>
    <cellStyle name="Title 2 10 7" xfId="29507" xr:uid="{6A4702CC-5E1C-4221-8239-990B515812A3}"/>
    <cellStyle name="Title 2 10 8" xfId="29508" xr:uid="{F18B379C-E3B6-471E-84BA-2590CA3C14D0}"/>
    <cellStyle name="Title 2 10 9" xfId="29509" xr:uid="{A3D54BED-8AFD-4395-B079-68DF8D598DC4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3 2" xfId="29510" xr:uid="{F57F74C4-1B46-46B8-9323-1DA3EFD8F75D}"/>
    <cellStyle name="Title 2 11 4" xfId="5727" xr:uid="{00000000-0005-0000-0000-000034210000}"/>
    <cellStyle name="Title 2 11 5" xfId="29511" xr:uid="{B48D82BC-1DBB-4141-9A7E-62DE7B8E2F4E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3 2" xfId="29512" xr:uid="{7750EA51-9213-41FA-B054-89563DEB085B}"/>
    <cellStyle name="Title 2 14" xfId="6411" xr:uid="{00000000-0005-0000-0000-000038210000}"/>
    <cellStyle name="Title 2 14 2" xfId="29513" xr:uid="{D3B64899-4886-40B2-9DC4-35AD4639E3C5}"/>
    <cellStyle name="Title 2 15" xfId="5724" xr:uid="{00000000-0005-0000-0000-000039210000}"/>
    <cellStyle name="Title 2 16" xfId="29514" xr:uid="{0C9D1529-6940-4541-BF66-D615ECB898B8}"/>
    <cellStyle name="Title 2 17" xfId="29515" xr:uid="{38E82EBA-6118-4A90-BF2B-07510151BCEF}"/>
    <cellStyle name="Title 2 18" xfId="29516" xr:uid="{A2DB0325-8B12-4225-BE6C-B0F30F3DAD85}"/>
    <cellStyle name="Title 2 19" xfId="29517" xr:uid="{EFD85AB9-1973-4341-8DF8-AAC282CF7B10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3 2" xfId="29518" xr:uid="{DF529F8F-9550-4BFA-B27F-2EB73851C97C}"/>
    <cellStyle name="Title 2 2 4" xfId="8127" xr:uid="{00000000-0005-0000-0000-00003E210000}"/>
    <cellStyle name="Title 2 2 4 2" xfId="29519" xr:uid="{7018B3DC-13D4-447A-8C9D-6F83FEDB7018}"/>
    <cellStyle name="Title 2 2 5" xfId="5730" xr:uid="{00000000-0005-0000-0000-00003F210000}"/>
    <cellStyle name="Title 2 2 6" xfId="29520" xr:uid="{B050DBB1-87DF-42F2-A50E-33C8B2F7A1C3}"/>
    <cellStyle name="Title 2 2 7" xfId="29521" xr:uid="{D7A67A0A-BE94-461D-8832-02657717911D}"/>
    <cellStyle name="Title 2 2 8" xfId="29522" xr:uid="{2B1F487C-0B4A-4DB7-BC40-C96D5B22A646}"/>
    <cellStyle name="Title 2 2 9" xfId="29523" xr:uid="{D9F9C098-7739-444E-941E-655CD2AF9C38}"/>
    <cellStyle name="Title 2 20" xfId="29524" xr:uid="{B0EC369C-8821-41F9-AFC0-BF81009E0EC2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3 2" xfId="29525" xr:uid="{818513B9-E40A-49C4-8D4F-07859B8F69F3}"/>
    <cellStyle name="Title 2 3 4" xfId="8128" xr:uid="{00000000-0005-0000-0000-000044210000}"/>
    <cellStyle name="Title 2 3 4 2" xfId="29526" xr:uid="{2153D1DB-86DC-411A-937C-8C891898050A}"/>
    <cellStyle name="Title 2 3 5" xfId="5732" xr:uid="{00000000-0005-0000-0000-000045210000}"/>
    <cellStyle name="Title 2 3 6" xfId="29527" xr:uid="{1210B17E-A7F4-4966-A4A0-8EF6AA69F8A5}"/>
    <cellStyle name="Title 2 3 7" xfId="29528" xr:uid="{E1057292-CF4B-43E4-922C-E4E4BF190587}"/>
    <cellStyle name="Title 2 3 8" xfId="29529" xr:uid="{A6E72F16-8222-4027-A1C0-30AAE02367A7}"/>
    <cellStyle name="Title 2 3 9" xfId="29530" xr:uid="{447542EB-3145-470E-B1DC-D90A28EF7535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3 2" xfId="29531" xr:uid="{D2C3A71B-0177-4902-8DAF-E89526AAE5FC}"/>
    <cellStyle name="Title 2 4 4" xfId="8129" xr:uid="{00000000-0005-0000-0000-00004A210000}"/>
    <cellStyle name="Title 2 4 4 2" xfId="29532" xr:uid="{3D5345E3-B9D4-4133-8715-9B8F855D0F31}"/>
    <cellStyle name="Title 2 4 5" xfId="5734" xr:uid="{00000000-0005-0000-0000-00004B210000}"/>
    <cellStyle name="Title 2 4 6" xfId="29533" xr:uid="{225DE287-5584-4FBA-A8EE-504AB8C62A64}"/>
    <cellStyle name="Title 2 4 7" xfId="29534" xr:uid="{426395DE-2AF3-4276-AFA8-70BF77C8D815}"/>
    <cellStyle name="Title 2 4 8" xfId="29535" xr:uid="{4620D978-C50F-48D6-BD44-8C80429E91DD}"/>
    <cellStyle name="Title 2 4 9" xfId="29536" xr:uid="{ED0935A7-569F-4D26-AF6D-17AA45659608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3 2" xfId="29537" xr:uid="{DF00CDBB-5324-45F5-A5E1-E343F75A4111}"/>
    <cellStyle name="Title 2 5 4" xfId="8130" xr:uid="{00000000-0005-0000-0000-000050210000}"/>
    <cellStyle name="Title 2 5 4 2" xfId="29538" xr:uid="{53CDB6E9-A182-494F-865D-F69779770C2B}"/>
    <cellStyle name="Title 2 5 5" xfId="5736" xr:uid="{00000000-0005-0000-0000-000051210000}"/>
    <cellStyle name="Title 2 5 6" xfId="29539" xr:uid="{7ACA9197-E2F6-4FB8-9635-48C30F38D041}"/>
    <cellStyle name="Title 2 5 7" xfId="29540" xr:uid="{F031867B-29B9-46A0-A999-C26D8CE94214}"/>
    <cellStyle name="Title 2 5 8" xfId="29541" xr:uid="{FE1F9D50-DA05-4F54-A4D3-845A52797D0A}"/>
    <cellStyle name="Title 2 5 9" xfId="29542" xr:uid="{71AEFA14-764F-4F00-9853-995A14F6A68A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3 2" xfId="29543" xr:uid="{C37AF78D-F951-42CC-940B-57511031BE8A}"/>
    <cellStyle name="Title 2 6 4" xfId="8131" xr:uid="{00000000-0005-0000-0000-000056210000}"/>
    <cellStyle name="Title 2 6 4 2" xfId="29544" xr:uid="{94BBE406-9DC1-40B5-8073-BA70E687BF60}"/>
    <cellStyle name="Title 2 6 5" xfId="5738" xr:uid="{00000000-0005-0000-0000-000057210000}"/>
    <cellStyle name="Title 2 6 6" xfId="29545" xr:uid="{79AA8A05-B2CE-462C-88DF-BA655362D1CF}"/>
    <cellStyle name="Title 2 6 7" xfId="29546" xr:uid="{B338AC37-FB99-4C24-B84B-5499554D04C1}"/>
    <cellStyle name="Title 2 6 8" xfId="29547" xr:uid="{0B9E769A-DFB7-44DB-911C-CCD0C6801A1C}"/>
    <cellStyle name="Title 2 6 9" xfId="29548" xr:uid="{56290B38-2DA9-44AF-B0B7-FD1FCC736BAE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3 2" xfId="29549" xr:uid="{507E3D64-81EF-40E4-8E89-5AFDEDF640A5}"/>
    <cellStyle name="Title 2 7 4" xfId="8132" xr:uid="{00000000-0005-0000-0000-00005C210000}"/>
    <cellStyle name="Title 2 7 4 2" xfId="29550" xr:uid="{2BE3C76D-9EC9-4DD5-B031-4D26AB3FB398}"/>
    <cellStyle name="Title 2 7 5" xfId="5740" xr:uid="{00000000-0005-0000-0000-00005D210000}"/>
    <cellStyle name="Title 2 7 6" xfId="29551" xr:uid="{8BB18F28-8F37-4DA7-AC44-39AF4FA1AE17}"/>
    <cellStyle name="Title 2 7 7" xfId="29552" xr:uid="{600270A4-F2C4-4FA9-9A88-A02DF9CABFD5}"/>
    <cellStyle name="Title 2 7 8" xfId="29553" xr:uid="{8493375A-0CB2-4385-A208-EDD2EA7271EE}"/>
    <cellStyle name="Title 2 7 9" xfId="29554" xr:uid="{6BC60796-9012-4B86-A50B-ACE22F65CF5A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3 2" xfId="29555" xr:uid="{4154635B-658A-477C-8BBF-1752CF8B6009}"/>
    <cellStyle name="Title 2 8 4" xfId="8133" xr:uid="{00000000-0005-0000-0000-000062210000}"/>
    <cellStyle name="Title 2 8 4 2" xfId="29556" xr:uid="{379C1C25-578D-4FDA-92B6-8D90D7A30D4F}"/>
    <cellStyle name="Title 2 8 5" xfId="5742" xr:uid="{00000000-0005-0000-0000-000063210000}"/>
    <cellStyle name="Title 2 8 6" xfId="29557" xr:uid="{C3329B91-A9D5-4FC2-94EC-55AA0ECB986F}"/>
    <cellStyle name="Title 2 8 7" xfId="29558" xr:uid="{6C65453B-F75E-442B-A63B-12F25097A1FB}"/>
    <cellStyle name="Title 2 8 8" xfId="29559" xr:uid="{8E061895-1B14-43C5-84E1-F0BF5851A4BE}"/>
    <cellStyle name="Title 2 8 9" xfId="29560" xr:uid="{02761742-54C7-4AEA-99D4-42E62E95751A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3 2" xfId="29561" xr:uid="{3F1FE7BC-304E-47C4-8D33-EA0A0112FF82}"/>
    <cellStyle name="Title 2 9 4" xfId="8134" xr:uid="{00000000-0005-0000-0000-000068210000}"/>
    <cellStyle name="Title 2 9 4 2" xfId="29562" xr:uid="{187FA56E-7FFB-459F-BEA6-4D1106A13CBA}"/>
    <cellStyle name="Title 2 9 5" xfId="5744" xr:uid="{00000000-0005-0000-0000-000069210000}"/>
    <cellStyle name="Title 2 9 6" xfId="29563" xr:uid="{1156616B-8270-4234-9E17-C22896FE6896}"/>
    <cellStyle name="Title 2 9 7" xfId="29564" xr:uid="{97DE3F24-62E3-49CD-86BB-8BC9E900CB38}"/>
    <cellStyle name="Title 2 9 8" xfId="29565" xr:uid="{1709093E-E85E-4655-99A8-C4FF0E665135}"/>
    <cellStyle name="Title 2 9 9" xfId="29566" xr:uid="{D079DE06-8981-47F6-AD88-CF119E40669B}"/>
    <cellStyle name="Title 20" xfId="14541" xr:uid="{00000000-0005-0000-0000-0000A2120000}"/>
    <cellStyle name="Title 20 10" xfId="29567" xr:uid="{8B05DE1A-116E-46D4-923B-C14F51625CE3}"/>
    <cellStyle name="Title 20 2" xfId="29568" xr:uid="{1D97D12E-CA0F-49EB-A18E-596C9423D4F2}"/>
    <cellStyle name="Title 20 3" xfId="29569" xr:uid="{DA343AFE-33E9-45F6-A194-4BF005FBFF3A}"/>
    <cellStyle name="Title 20 4" xfId="29570" xr:uid="{FDE58450-EDA5-4644-817E-9FCF873E7B26}"/>
    <cellStyle name="Title 20 5" xfId="29571" xr:uid="{CD8ECCEA-05DD-4685-9298-C8EA31C257BA}"/>
    <cellStyle name="Title 20 6" xfId="29572" xr:uid="{BB2D147A-313B-44FC-952D-0E037D89FB2F}"/>
    <cellStyle name="Title 20 7" xfId="29573" xr:uid="{28790840-28B9-473D-A706-7B4FE42A17D0}"/>
    <cellStyle name="Title 20 8" xfId="29574" xr:uid="{FDE66392-F3C6-4AB2-9BD6-CCC3FD28AC3B}"/>
    <cellStyle name="Title 20 9" xfId="29575" xr:uid="{FE831708-AA6F-403E-87D9-EE0B3638B42E}"/>
    <cellStyle name="Title 21" xfId="14542" xr:uid="{00000000-0005-0000-0000-0000A3120000}"/>
    <cellStyle name="Title 21 10" xfId="29576" xr:uid="{A20CB515-548A-44E9-A0EA-24D91AB512C0}"/>
    <cellStyle name="Title 21 2" xfId="29577" xr:uid="{441A3A88-CD6D-46B3-80D1-E57CE27A8A37}"/>
    <cellStyle name="Title 21 3" xfId="29578" xr:uid="{1221DA72-9541-4735-A451-9A80F07B4357}"/>
    <cellStyle name="Title 21 4" xfId="29579" xr:uid="{D3AF70D7-2B95-4A6D-85D2-22AE70F4EB7A}"/>
    <cellStyle name="Title 21 5" xfId="29580" xr:uid="{F05395B4-5692-49B7-8A84-40B2FC8B7D49}"/>
    <cellStyle name="Title 21 6" xfId="29581" xr:uid="{F19E6F45-3078-4A08-909A-84F0E2B7F281}"/>
    <cellStyle name="Title 21 7" xfId="29582" xr:uid="{FDD12A46-AA0A-44D5-83F5-C69C6ED85D1C}"/>
    <cellStyle name="Title 21 8" xfId="29583" xr:uid="{81108F5A-52D8-4040-974E-E780C87A8752}"/>
    <cellStyle name="Title 21 9" xfId="29584" xr:uid="{DE4494CC-A9AA-447F-BF67-DA001944FF42}"/>
    <cellStyle name="Title 22" xfId="14543" xr:uid="{00000000-0005-0000-0000-0000A4120000}"/>
    <cellStyle name="Title 22 10" xfId="29585" xr:uid="{AC901380-EE0F-4F35-B1C7-6228D30ADBB6}"/>
    <cellStyle name="Title 22 2" xfId="29586" xr:uid="{8B49F092-4740-4AEA-9A38-49795F884F57}"/>
    <cellStyle name="Title 22 3" xfId="29587" xr:uid="{B2473FDF-0597-4D36-B3A7-00CD6A0D5D1C}"/>
    <cellStyle name="Title 22 4" xfId="29588" xr:uid="{80B787C5-B14D-4B89-A4F0-EFDC52EF60F6}"/>
    <cellStyle name="Title 22 5" xfId="29589" xr:uid="{A7DD4514-4BD8-4B33-89AE-AF17CA9AC4AD}"/>
    <cellStyle name="Title 22 6" xfId="29590" xr:uid="{0A31505A-DF26-44F2-8774-8453C4772ACD}"/>
    <cellStyle name="Title 22 7" xfId="29591" xr:uid="{F71FAB26-91DC-4864-8C33-32FCED61513D}"/>
    <cellStyle name="Title 22 8" xfId="29592" xr:uid="{AD664283-F5D5-4087-B76B-214A9F9639A5}"/>
    <cellStyle name="Title 22 9" xfId="29593" xr:uid="{E38F0402-0DFA-40D4-B9FF-D87E32F95D43}"/>
    <cellStyle name="Title 23" xfId="14544" xr:uid="{00000000-0005-0000-0000-0000A5120000}"/>
    <cellStyle name="Title 23 10" xfId="29594" xr:uid="{377603DA-D361-4B1A-A36D-9A4D404AFF0C}"/>
    <cellStyle name="Title 23 2" xfId="29595" xr:uid="{AA3F37D6-3710-4E3F-9E38-57DBA7D5D65C}"/>
    <cellStyle name="Title 23 3" xfId="29596" xr:uid="{5EAC1E68-D870-4073-9964-E3AC58424BDB}"/>
    <cellStyle name="Title 23 4" xfId="29597" xr:uid="{3A7242AA-69A9-4370-B3AD-946F6414DC88}"/>
    <cellStyle name="Title 23 5" xfId="29598" xr:uid="{21EAC763-A056-4EFB-A728-E6B040AE3AE7}"/>
    <cellStyle name="Title 23 6" xfId="29599" xr:uid="{907C1AAE-D31D-4875-8C0A-F56C3041E509}"/>
    <cellStyle name="Title 23 7" xfId="29600" xr:uid="{4B38E9FA-B959-41DC-B114-6E074F0B38CF}"/>
    <cellStyle name="Title 23 8" xfId="29601" xr:uid="{C960BD14-E190-42AE-B812-EA98586176FB}"/>
    <cellStyle name="Title 23 9" xfId="29602" xr:uid="{00B5C847-C31D-448E-B0FC-14AC1C94496E}"/>
    <cellStyle name="Title 24" xfId="14545" xr:uid="{00000000-0005-0000-0000-0000A6120000}"/>
    <cellStyle name="Title 24 10" xfId="29603" xr:uid="{4EE74D09-325A-43CE-8F11-FBED97998D1A}"/>
    <cellStyle name="Title 24 2" xfId="29604" xr:uid="{22CB6F77-379D-46AD-8C12-03E836917243}"/>
    <cellStyle name="Title 24 3" xfId="29605" xr:uid="{196DCF41-A14A-40E6-8017-198D4A245756}"/>
    <cellStyle name="Title 24 4" xfId="29606" xr:uid="{385DEAFF-F398-4A07-BFF9-D85EFCDA4099}"/>
    <cellStyle name="Title 24 5" xfId="29607" xr:uid="{A599DFDA-C340-4EFD-BFCC-B3B9FB742487}"/>
    <cellStyle name="Title 24 6" xfId="29608" xr:uid="{282585F2-7B5D-4E5E-BA51-EC7E6CFEC87A}"/>
    <cellStyle name="Title 24 7" xfId="29609" xr:uid="{01134257-372C-48DD-A2F4-7C2819C0687A}"/>
    <cellStyle name="Title 24 8" xfId="29610" xr:uid="{DB0570F4-32CA-4C77-BD0F-C2498A01A246}"/>
    <cellStyle name="Title 24 9" xfId="29611" xr:uid="{F6DE2270-2407-4125-80CE-B724AF27ADB9}"/>
    <cellStyle name="Title 25" xfId="14546" xr:uid="{00000000-0005-0000-0000-0000A7120000}"/>
    <cellStyle name="Title 25 10" xfId="29612" xr:uid="{ADAF5313-15F9-4E0F-9797-1E266DBF3FCF}"/>
    <cellStyle name="Title 25 2" xfId="29613" xr:uid="{7A656493-71F2-4FC7-9F81-D077A76F522E}"/>
    <cellStyle name="Title 25 3" xfId="29614" xr:uid="{EB2BA96F-26BA-4374-A9A6-8E9164848D93}"/>
    <cellStyle name="Title 25 4" xfId="29615" xr:uid="{C2BA5CB8-1C5C-4F40-8FBA-37F5EE63DC84}"/>
    <cellStyle name="Title 25 5" xfId="29616" xr:uid="{197AEB4C-D964-4208-8E58-823C16B08A43}"/>
    <cellStyle name="Title 25 6" xfId="29617" xr:uid="{877EB0F0-F06F-4D2A-842D-DE4BFA5BED6B}"/>
    <cellStyle name="Title 25 7" xfId="29618" xr:uid="{F6A049AC-B681-4294-A6F5-88F960527B38}"/>
    <cellStyle name="Title 25 8" xfId="29619" xr:uid="{B933385D-3841-4295-A59C-0AFD6693BC52}"/>
    <cellStyle name="Title 25 9" xfId="29620" xr:uid="{9B318CEF-D4DA-47C2-A24B-2A79C63D2916}"/>
    <cellStyle name="Title 26" xfId="14547" xr:uid="{00000000-0005-0000-0000-0000A8120000}"/>
    <cellStyle name="Title 26 10" xfId="29621" xr:uid="{EBDBD0D2-373D-473F-A48D-6E5F0F1994D2}"/>
    <cellStyle name="Title 26 2" xfId="29622" xr:uid="{EC067D05-FB76-4D64-92EB-108B1A66B877}"/>
    <cellStyle name="Title 26 3" xfId="29623" xr:uid="{94A7C47D-A70A-470F-B46C-55F0B4086310}"/>
    <cellStyle name="Title 26 4" xfId="29624" xr:uid="{235B99A7-00D5-43FD-9F10-18DE71607A6F}"/>
    <cellStyle name="Title 26 5" xfId="29625" xr:uid="{6D5BC870-DFDD-46C8-8482-51C0FE37B8C0}"/>
    <cellStyle name="Title 26 6" xfId="29626" xr:uid="{519100C4-2D23-4F5C-BA40-F03A897B566C}"/>
    <cellStyle name="Title 26 7" xfId="29627" xr:uid="{0A46249F-0C06-40F0-8637-09C56E6AF954}"/>
    <cellStyle name="Title 26 8" xfId="29628" xr:uid="{8A3F37BD-A316-4F1B-BBFF-8D1906AF2554}"/>
    <cellStyle name="Title 26 9" xfId="29629" xr:uid="{AAFDCA86-4A20-4563-BE04-E339B44A3F7B}"/>
    <cellStyle name="Title 27" xfId="14548" xr:uid="{00000000-0005-0000-0000-0000A9120000}"/>
    <cellStyle name="Title 27 10" xfId="29630" xr:uid="{33522E69-BD05-41F1-B13A-E961094AF014}"/>
    <cellStyle name="Title 27 2" xfId="29631" xr:uid="{9F93EF29-E5D5-4079-9B0B-129BFA94D608}"/>
    <cellStyle name="Title 27 3" xfId="29632" xr:uid="{AF792CED-43D3-40DC-AEEF-2F324AB01CDD}"/>
    <cellStyle name="Title 27 4" xfId="29633" xr:uid="{E37AA68B-6A7F-42B9-9332-FF84A3FF16A8}"/>
    <cellStyle name="Title 27 5" xfId="29634" xr:uid="{033111E0-41E0-4781-8E40-9B5C1AE37EB0}"/>
    <cellStyle name="Title 27 6" xfId="29635" xr:uid="{E6AB1AD6-0DB0-4FA0-919A-ECC02725E568}"/>
    <cellStyle name="Title 27 7" xfId="29636" xr:uid="{4E0364D3-1020-46F2-9DBE-14C11D700EC0}"/>
    <cellStyle name="Title 27 8" xfId="29637" xr:uid="{27C94AC9-2DB7-49EF-AAF7-1770D95826D3}"/>
    <cellStyle name="Title 27 9" xfId="29638" xr:uid="{0CE950FD-85D6-4EDA-ACB5-6DF6598CE450}"/>
    <cellStyle name="Title 28" xfId="14549" xr:uid="{00000000-0005-0000-0000-0000AA120000}"/>
    <cellStyle name="Title 28 10" xfId="29639" xr:uid="{8EBCDF07-5CF5-4E68-A0EF-B33C8236923D}"/>
    <cellStyle name="Title 28 2" xfId="29640" xr:uid="{AE61F280-9C9D-4A5A-B17C-55A63F7153DC}"/>
    <cellStyle name="Title 28 3" xfId="29641" xr:uid="{A2401838-3593-4AD3-B982-843A4E82ED26}"/>
    <cellStyle name="Title 28 4" xfId="29642" xr:uid="{8FFDA988-C040-458A-A39E-0869DE9C4467}"/>
    <cellStyle name="Title 28 5" xfId="29643" xr:uid="{AA22F7AF-E031-4B1E-8F3F-7D7134BF28E1}"/>
    <cellStyle name="Title 28 6" xfId="29644" xr:uid="{B1CA92D5-69E3-4D2E-ACA1-C68510CAA2BA}"/>
    <cellStyle name="Title 28 7" xfId="29645" xr:uid="{551C4662-3645-48A9-A067-AB980ADEABFC}"/>
    <cellStyle name="Title 28 8" xfId="29646" xr:uid="{B401206C-50BC-4586-8FFF-1DBECCCD5911}"/>
    <cellStyle name="Title 28 9" xfId="29647" xr:uid="{2E8A75CC-D4D0-4D55-BA99-A2CD99CC2E7B}"/>
    <cellStyle name="Title 29" xfId="14550" xr:uid="{00000000-0005-0000-0000-0000AB120000}"/>
    <cellStyle name="Title 29 10" xfId="29648" xr:uid="{48553F03-9FA7-4393-8C28-29F0DE8DF43D}"/>
    <cellStyle name="Title 29 2" xfId="29649" xr:uid="{FE30D6A6-3CB5-4D57-94C3-5DC8D96B0159}"/>
    <cellStyle name="Title 29 3" xfId="29650" xr:uid="{B861B4AF-B18C-4F11-9031-A148C7A33263}"/>
    <cellStyle name="Title 29 4" xfId="29651" xr:uid="{876D1B08-0494-43DD-82DB-91DB55DFA437}"/>
    <cellStyle name="Title 29 5" xfId="29652" xr:uid="{437DA3BD-F50C-43FE-AF5E-FF76C03D1864}"/>
    <cellStyle name="Title 29 6" xfId="29653" xr:uid="{C1D21FC0-7722-438A-B4DF-24D9C6718A23}"/>
    <cellStyle name="Title 29 7" xfId="29654" xr:uid="{EE7F962F-6C3E-4D47-9BB7-BDDB75473D3D}"/>
    <cellStyle name="Title 29 8" xfId="29655" xr:uid="{3ABDF256-200E-4BA9-9AD6-036FCB09ACFA}"/>
    <cellStyle name="Title 29 9" xfId="29656" xr:uid="{AED143D3-D080-4F1C-8F5E-0DC827098A8E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3 2" xfId="29657" xr:uid="{1257E327-B27A-4091-ACF2-57744D1C31DD}"/>
    <cellStyle name="Title 3 2 4" xfId="5752" xr:uid="{00000000-0005-0000-0000-00007E210000}"/>
    <cellStyle name="Title 3 2 5" xfId="29658" xr:uid="{B9D255DC-FD40-44D5-9AE5-7589238D7129}"/>
    <cellStyle name="Title 3 2 6" xfId="29659" xr:uid="{3F1E9D86-A62A-4B0E-A0CE-758E645348CB}"/>
    <cellStyle name="Title 3 2 7" xfId="29660" xr:uid="{BB3ED7A7-D8AA-4CA5-8E54-732E9CC17626}"/>
    <cellStyle name="Title 3 2 8" xfId="29661" xr:uid="{8271ACBE-01DC-4B6A-97D8-F7C9225E5B28}"/>
    <cellStyle name="Title 3 2 9" xfId="29662" xr:uid="{B4A4319B-AD05-4E37-A8F7-7A4A0185CFFF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3 2" xfId="29663" xr:uid="{53824D33-3734-43A3-A97E-42AF85D79313}"/>
    <cellStyle name="Title 3 3 4" xfId="5754" xr:uid="{00000000-0005-0000-0000-000083210000}"/>
    <cellStyle name="Title 3 3 5" xfId="29664" xr:uid="{59BFA85B-B090-442C-BC55-D2D4135C92B2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3 2" xfId="29665" xr:uid="{193C30C3-97C4-4F5C-9F14-5B7439066FFD}"/>
    <cellStyle name="Title 3 4 4" xfId="5756" xr:uid="{00000000-0005-0000-0000-000088210000}"/>
    <cellStyle name="Title 3 4 5" xfId="29666" xr:uid="{F536F176-DF63-4ACA-BEC8-093ED26E74AC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0 10" xfId="29667" xr:uid="{E0CAC69D-F08E-47FB-86AB-6AD38FEC952B}"/>
    <cellStyle name="Title 30 2" xfId="29668" xr:uid="{1E33865D-701C-4911-8B3E-C8B3333E62E8}"/>
    <cellStyle name="Title 30 3" xfId="29669" xr:uid="{B8E69202-5870-43C8-9520-88A55C51BAB2}"/>
    <cellStyle name="Title 30 4" xfId="29670" xr:uid="{1EC6045E-9106-4096-9A6E-BAA733A72F24}"/>
    <cellStyle name="Title 30 5" xfId="29671" xr:uid="{2312E530-226E-4C48-B59A-F25163563F7A}"/>
    <cellStyle name="Title 30 6" xfId="29672" xr:uid="{0A990406-0D69-4A7E-81B6-9932F0904A7D}"/>
    <cellStyle name="Title 30 7" xfId="29673" xr:uid="{30E2A569-E36E-468C-9E1E-119B3E18AA7A}"/>
    <cellStyle name="Title 30 8" xfId="29674" xr:uid="{740D1C5B-3DA5-4AB0-A4B4-B2A2F15B2BE8}"/>
    <cellStyle name="Title 30 9" xfId="29675" xr:uid="{E871D236-C5B7-40AC-8C30-434DAA04373B}"/>
    <cellStyle name="Title 31" xfId="14552" xr:uid="{00000000-0005-0000-0000-0000B0120000}"/>
    <cellStyle name="Title 31 10" xfId="29676" xr:uid="{1AF73FD2-BBD3-406C-94A2-368F612807F0}"/>
    <cellStyle name="Title 31 2" xfId="29677" xr:uid="{1FDD2DC3-51BC-49C5-A28E-C9AD30C63185}"/>
    <cellStyle name="Title 31 3" xfId="29678" xr:uid="{D57BCA86-D562-4767-A6BC-29191102FA61}"/>
    <cellStyle name="Title 31 4" xfId="29679" xr:uid="{4494E8D8-1708-450E-998A-E4155A309CCD}"/>
    <cellStyle name="Title 31 5" xfId="29680" xr:uid="{D649A903-0D61-41EB-AEF1-34F1112F7FB1}"/>
    <cellStyle name="Title 31 6" xfId="29681" xr:uid="{8A33EAC0-8470-4DCB-B8EB-BF9274EFE787}"/>
    <cellStyle name="Title 31 7" xfId="29682" xr:uid="{3CE4F1AC-973F-4CB9-A666-CBF6B75C9966}"/>
    <cellStyle name="Title 31 8" xfId="29683" xr:uid="{DD8863A7-5A7D-43A2-ABB4-34F344A2EA21}"/>
    <cellStyle name="Title 31 9" xfId="29684" xr:uid="{68268AAC-7426-4AAE-9320-F67E46838AA7}"/>
    <cellStyle name="Title 32" xfId="14553" xr:uid="{00000000-0005-0000-0000-0000B1120000}"/>
    <cellStyle name="Title 32 10" xfId="29685" xr:uid="{83C86942-2C8F-4925-A77F-D837946EAF4F}"/>
    <cellStyle name="Title 32 2" xfId="29686" xr:uid="{F27F2450-4049-431A-AAE3-9C0BB74C65F7}"/>
    <cellStyle name="Title 32 3" xfId="29687" xr:uid="{755A753C-4C90-4563-AD09-1B467D237BC1}"/>
    <cellStyle name="Title 32 4" xfId="29688" xr:uid="{80C7D81C-FD59-4A8A-BFE7-3EB61D8B1121}"/>
    <cellStyle name="Title 32 5" xfId="29689" xr:uid="{CFC2117A-9641-4463-A72D-B3E33B26A79D}"/>
    <cellStyle name="Title 32 6" xfId="29690" xr:uid="{50675305-BEAA-4E36-B96E-FA9DB8364D5E}"/>
    <cellStyle name="Title 32 7" xfId="29691" xr:uid="{16D0F030-52AB-46CE-B6F6-5A1578F22777}"/>
    <cellStyle name="Title 32 8" xfId="29692" xr:uid="{3BF1B628-1DA3-42B7-BFAE-B13813A9B4BD}"/>
    <cellStyle name="Title 32 9" xfId="29693" xr:uid="{AC33FAEE-D292-4952-B8C8-16AA0D5760DA}"/>
    <cellStyle name="Title 33" xfId="14554" xr:uid="{00000000-0005-0000-0000-0000B2120000}"/>
    <cellStyle name="Title 33 10" xfId="29694" xr:uid="{BBD02795-196F-4EDB-85DB-61287AFCBEDC}"/>
    <cellStyle name="Title 33 2" xfId="29695" xr:uid="{DB1D9E4A-86D0-4AAA-A4A8-26A44B5DF902}"/>
    <cellStyle name="Title 33 3" xfId="29696" xr:uid="{2B74C901-3F04-4C23-94DC-CB4ED5999C74}"/>
    <cellStyle name="Title 33 4" xfId="29697" xr:uid="{CE09CF18-D201-458A-A75F-4E969DBD04EF}"/>
    <cellStyle name="Title 33 5" xfId="29698" xr:uid="{AE827CBB-F3E6-47C0-9000-154D790FDB9C}"/>
    <cellStyle name="Title 33 6" xfId="29699" xr:uid="{EE96B503-17B1-4C30-B4F7-B30430992189}"/>
    <cellStyle name="Title 33 7" xfId="29700" xr:uid="{0E2F95E3-1171-4AC5-A970-2E9969E9DD38}"/>
    <cellStyle name="Title 33 8" xfId="29701" xr:uid="{FCA671AF-2253-4533-A3F3-75B00CFC74A7}"/>
    <cellStyle name="Title 33 9" xfId="29702" xr:uid="{8F5D3325-4A8F-432C-8A52-6878B1B64CEA}"/>
    <cellStyle name="Title 34" xfId="14555" xr:uid="{00000000-0005-0000-0000-0000B3120000}"/>
    <cellStyle name="Title 34 10" xfId="29703" xr:uid="{BADFB0B3-81BD-489E-9180-F9E415230732}"/>
    <cellStyle name="Title 34 2" xfId="29704" xr:uid="{78D71BF8-1DC1-4EDB-AC21-13B8574E1270}"/>
    <cellStyle name="Title 34 3" xfId="29705" xr:uid="{188ED69B-8F73-410C-A207-9031C18DC6FD}"/>
    <cellStyle name="Title 34 4" xfId="29706" xr:uid="{ECE9C835-B406-464F-8313-EC241AE7E6C5}"/>
    <cellStyle name="Title 34 5" xfId="29707" xr:uid="{E83B4FED-C92F-43F3-8DE4-0076F94A436C}"/>
    <cellStyle name="Title 34 6" xfId="29708" xr:uid="{3DDE1BF1-6787-4728-8024-1157B8879CC5}"/>
    <cellStyle name="Title 34 7" xfId="29709" xr:uid="{2FB22B97-EFD7-4350-841D-C937350C522F}"/>
    <cellStyle name="Title 34 8" xfId="29710" xr:uid="{0DEC5478-E753-484F-A2E0-139F4C5B4B36}"/>
    <cellStyle name="Title 34 9" xfId="29711" xr:uid="{E6D0CFC1-B30A-4435-8E75-A367CED64CF2}"/>
    <cellStyle name="Title 35" xfId="14556" xr:uid="{00000000-0005-0000-0000-0000B4120000}"/>
    <cellStyle name="Title 35 10" xfId="29712" xr:uid="{68DAD03B-39EE-4F2D-BEBE-EA0193848089}"/>
    <cellStyle name="Title 35 2" xfId="29713" xr:uid="{ED826697-A8AD-489E-9968-AB5AD11EB3BA}"/>
    <cellStyle name="Title 35 3" xfId="29714" xr:uid="{0BD90CCF-1DA3-45F8-9122-965E4A8E86F4}"/>
    <cellStyle name="Title 35 4" xfId="29715" xr:uid="{4DBDE418-8E92-4FC8-9235-F50A6F617B62}"/>
    <cellStyle name="Title 35 5" xfId="29716" xr:uid="{B9AE3B50-4141-4F35-9265-ECBF45A335B5}"/>
    <cellStyle name="Title 35 6" xfId="29717" xr:uid="{3F13C691-5EC7-4DB5-AC5D-9C810CBB96FF}"/>
    <cellStyle name="Title 35 7" xfId="29718" xr:uid="{56456456-0C52-4FCB-92E6-CA1D0664AED3}"/>
    <cellStyle name="Title 35 8" xfId="29719" xr:uid="{75F0935D-8581-4012-960F-3A713FD5A327}"/>
    <cellStyle name="Title 35 9" xfId="29720" xr:uid="{69985604-70F5-4CBF-A171-AC2EE9177744}"/>
    <cellStyle name="Title 36" xfId="14557" xr:uid="{00000000-0005-0000-0000-0000B5120000}"/>
    <cellStyle name="Title 36 10" xfId="29721" xr:uid="{C59E0214-A4FD-424C-9A26-9CB12946AAEA}"/>
    <cellStyle name="Title 36 2" xfId="29722" xr:uid="{26933CB1-2290-410C-B909-50E92DD942C5}"/>
    <cellStyle name="Title 36 3" xfId="29723" xr:uid="{D729B4C1-1D88-4849-A039-4EB565B92231}"/>
    <cellStyle name="Title 36 4" xfId="29724" xr:uid="{ED819AFA-C528-44E6-B336-5A84E50EBE81}"/>
    <cellStyle name="Title 36 5" xfId="29725" xr:uid="{17109FDE-2771-4057-808A-E1DDA138DEDD}"/>
    <cellStyle name="Title 36 6" xfId="29726" xr:uid="{3F9CB8E8-1F0B-4D9F-971E-7DD0809BE516}"/>
    <cellStyle name="Title 36 7" xfId="29727" xr:uid="{B8A1171F-3827-4EC5-A394-A02BC3B9DBB7}"/>
    <cellStyle name="Title 36 8" xfId="29728" xr:uid="{118FD0D0-7DA3-47D1-82B2-8A3952D8B10C}"/>
    <cellStyle name="Title 36 9" xfId="29729" xr:uid="{746C4A39-35D7-4907-AFEF-998079148E35}"/>
    <cellStyle name="Title 37" xfId="14558" xr:uid="{00000000-0005-0000-0000-0000B6120000}"/>
    <cellStyle name="Title 37 10" xfId="29730" xr:uid="{0020F94E-17AF-456E-9393-F369975167F7}"/>
    <cellStyle name="Title 37 2" xfId="29731" xr:uid="{3CC80393-EA34-42FD-A0FA-E7363E75CA8D}"/>
    <cellStyle name="Title 37 3" xfId="29732" xr:uid="{2C7A101B-8686-4319-9F2A-2C323ED28509}"/>
    <cellStyle name="Title 37 4" xfId="29733" xr:uid="{518D527C-0D1A-4F9A-845E-113D750759D7}"/>
    <cellStyle name="Title 37 5" xfId="29734" xr:uid="{1BCCF6DB-5B65-4196-BF3D-847D1D97854D}"/>
    <cellStyle name="Title 37 6" xfId="29735" xr:uid="{CB74E540-0816-4D93-9437-560BC3059D5E}"/>
    <cellStyle name="Title 37 7" xfId="29736" xr:uid="{0A8D8016-2469-4D25-9D3C-A00EA3518B1F}"/>
    <cellStyle name="Title 37 8" xfId="29737" xr:uid="{8F80E580-2B7D-4A4F-A68E-876E29D6C5AE}"/>
    <cellStyle name="Title 37 9" xfId="29738" xr:uid="{79C23B59-3E2D-4061-8E66-BD6938FDBB23}"/>
    <cellStyle name="Title 38" xfId="14559" xr:uid="{00000000-0005-0000-0000-0000B7120000}"/>
    <cellStyle name="Title 38 10" xfId="29739" xr:uid="{07FCE48B-4116-4A6A-87CD-660B199B50E8}"/>
    <cellStyle name="Title 38 2" xfId="29740" xr:uid="{ECA0A572-A753-46FA-B331-7FD94E70BD31}"/>
    <cellStyle name="Title 38 3" xfId="29741" xr:uid="{1AAC5798-D7BB-4CF6-A13E-0062C0951AD3}"/>
    <cellStyle name="Title 38 4" xfId="29742" xr:uid="{4F7D2480-2E59-4E74-833A-C2416BE906BD}"/>
    <cellStyle name="Title 38 5" xfId="29743" xr:uid="{D7354B0A-C1C6-4386-B1B2-7DEF2FE378F5}"/>
    <cellStyle name="Title 38 6" xfId="29744" xr:uid="{8EF1DEC3-CDCD-44D7-9F9D-66B72FB91887}"/>
    <cellStyle name="Title 38 7" xfId="29745" xr:uid="{BADD5752-A706-4296-ACBF-2B0941993C34}"/>
    <cellStyle name="Title 38 8" xfId="29746" xr:uid="{740BAE9F-B2F2-4950-A060-E2FBE5BCB631}"/>
    <cellStyle name="Title 38 9" xfId="29747" xr:uid="{FCB16F22-1FFF-45C8-95FB-D3120627760A}"/>
    <cellStyle name="Title 39" xfId="14560" xr:uid="{00000000-0005-0000-0000-0000B8120000}"/>
    <cellStyle name="Title 39 10" xfId="29748" xr:uid="{8DE473E1-DA83-4C73-8707-B15D22872E74}"/>
    <cellStyle name="Title 39 2" xfId="29749" xr:uid="{14B40958-8FC7-456C-8073-F4536E342B1D}"/>
    <cellStyle name="Title 39 3" xfId="29750" xr:uid="{C21A6497-565C-41BE-91A6-F50BB98C69DC}"/>
    <cellStyle name="Title 39 4" xfId="29751" xr:uid="{147C9848-8CD5-4037-BC2C-F45EECA9668B}"/>
    <cellStyle name="Title 39 5" xfId="29752" xr:uid="{16A1345A-BB30-460A-9894-82D7B7C49CD4}"/>
    <cellStyle name="Title 39 6" xfId="29753" xr:uid="{C3D6CE4F-83AB-4AB8-983E-C397AE62E13A}"/>
    <cellStyle name="Title 39 7" xfId="29754" xr:uid="{6A81431B-448E-46F2-AE08-829352B4A19B}"/>
    <cellStyle name="Title 39 8" xfId="29755" xr:uid="{580785D5-0432-4D20-9CD5-39E8A02B8F6B}"/>
    <cellStyle name="Title 39 9" xfId="29756" xr:uid="{62B1F163-535C-4B53-AFD6-C091BF71E935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3 2" xfId="29757" xr:uid="{1B565D3C-3BE0-4726-84AF-A3CB1E8323D8}"/>
    <cellStyle name="Title 4 2 4" xfId="5774" xr:uid="{00000000-0005-0000-0000-0000B5210000}"/>
    <cellStyle name="Title 4 2 5" xfId="29758" xr:uid="{CA54BCBB-914E-41FC-9F8E-428BEFF33E10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0 10" xfId="29759" xr:uid="{218CE19E-D2A7-470F-8433-E0255CDAEF14}"/>
    <cellStyle name="Title 40 2" xfId="29760" xr:uid="{1A0EF75F-45A6-425D-A2A1-9E885BC61E19}"/>
    <cellStyle name="Title 40 3" xfId="29761" xr:uid="{13AEAE3A-1699-49BB-B3C3-48C46E29509A}"/>
    <cellStyle name="Title 40 4" xfId="29762" xr:uid="{8A23D8FF-57BD-49F6-9888-6C579BB5277D}"/>
    <cellStyle name="Title 40 5" xfId="29763" xr:uid="{E9B70A1F-FF3E-4ACE-AC7D-8A9C6B6F6AB5}"/>
    <cellStyle name="Title 40 6" xfId="29764" xr:uid="{E8F1B901-3B4C-4F88-ACCB-E414EB85517A}"/>
    <cellStyle name="Title 40 7" xfId="29765" xr:uid="{CC3906BB-AB34-4EDC-80D1-E330BD1F1D22}"/>
    <cellStyle name="Title 40 8" xfId="29766" xr:uid="{E3264CCD-E6A5-491C-90DE-34C3F88B9D5D}"/>
    <cellStyle name="Title 40 9" xfId="29767" xr:uid="{37D34C01-7016-499E-9857-836390642457}"/>
    <cellStyle name="Title 41" xfId="14563" xr:uid="{00000000-0005-0000-0000-0000BC120000}"/>
    <cellStyle name="Title 41 10" xfId="29768" xr:uid="{EE7CCB35-AD73-472B-A532-6A045DA1912D}"/>
    <cellStyle name="Title 41 2" xfId="29769" xr:uid="{CC77A02E-9681-4C5E-8A86-1F539752DB0F}"/>
    <cellStyle name="Title 41 3" xfId="29770" xr:uid="{B6B43BD8-1EF3-42B5-937C-6B11CD2E0A6F}"/>
    <cellStyle name="Title 41 4" xfId="29771" xr:uid="{180038E0-CF2F-4F22-A498-E22923A783CC}"/>
    <cellStyle name="Title 41 5" xfId="29772" xr:uid="{FD4D5B19-88C9-4755-93AE-AB41EDC473DF}"/>
    <cellStyle name="Title 41 6" xfId="29773" xr:uid="{DA7A903A-040D-438E-9960-E86475191E06}"/>
    <cellStyle name="Title 41 7" xfId="29774" xr:uid="{3021C8DB-D49A-4EB0-A3FA-438E5B3C5DC3}"/>
    <cellStyle name="Title 41 8" xfId="29775" xr:uid="{B926813D-B974-40BE-9D53-D64E13633805}"/>
    <cellStyle name="Title 41 9" xfId="29776" xr:uid="{0FD74495-31BC-4322-A6FB-E3775D8FBFB1}"/>
    <cellStyle name="Title 42" xfId="14564" xr:uid="{00000000-0005-0000-0000-0000BD120000}"/>
    <cellStyle name="Title 42 10" xfId="29777" xr:uid="{BD96DB71-BEFA-4040-A977-38F633AA3626}"/>
    <cellStyle name="Title 42 2" xfId="29778" xr:uid="{4FB621C8-737E-4F78-8AE6-2D39B5AB24BE}"/>
    <cellStyle name="Title 42 3" xfId="29779" xr:uid="{59ECF23C-103A-4B57-8CED-C82DC52BDD12}"/>
    <cellStyle name="Title 42 4" xfId="29780" xr:uid="{8DE0AEB0-7C44-4F10-AD74-9E8E6EFEF120}"/>
    <cellStyle name="Title 42 5" xfId="29781" xr:uid="{54B09A57-EAC7-4F7B-965A-A14B11452F7F}"/>
    <cellStyle name="Title 42 6" xfId="29782" xr:uid="{97F12464-B969-4186-A37A-DCE6B68A4F4E}"/>
    <cellStyle name="Title 42 7" xfId="29783" xr:uid="{490BF61C-27FA-4011-B3C9-945422CDDED8}"/>
    <cellStyle name="Title 42 8" xfId="29784" xr:uid="{3FE43D45-C16F-4173-8ECE-7D8C7E261633}"/>
    <cellStyle name="Title 42 9" xfId="29785" xr:uid="{FA9DDB12-CAED-4DEE-9559-3E7EFA43595C}"/>
    <cellStyle name="Title 43" xfId="14565" xr:uid="{00000000-0005-0000-0000-0000BE120000}"/>
    <cellStyle name="Title 43 10" xfId="29786" xr:uid="{8D506479-F371-4334-A3F4-BB1A5C1F4B12}"/>
    <cellStyle name="Title 43 2" xfId="29787" xr:uid="{47BE2BC0-60ED-48E7-8E0C-20455182A20A}"/>
    <cellStyle name="Title 43 3" xfId="29788" xr:uid="{1F3D612F-A5E4-4D43-AA59-51A59B438D98}"/>
    <cellStyle name="Title 43 4" xfId="29789" xr:uid="{E1CF987B-701D-44AF-B040-A7293FCAA7ED}"/>
    <cellStyle name="Title 43 5" xfId="29790" xr:uid="{2092F3A9-9107-4EB7-B71B-878EF23FB36B}"/>
    <cellStyle name="Title 43 6" xfId="29791" xr:uid="{84541086-624F-4DBE-A3F4-706630B756A1}"/>
    <cellStyle name="Title 43 7" xfId="29792" xr:uid="{B20A64D6-CDA3-4206-B14C-8DD3EEB892EE}"/>
    <cellStyle name="Title 43 8" xfId="29793" xr:uid="{E3A411B2-D671-4E31-9298-097E561389F6}"/>
    <cellStyle name="Title 43 9" xfId="29794" xr:uid="{3C9B294E-BFA0-4848-AAF7-642CCB6F9A78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3 2" xfId="29795" xr:uid="{54E595F4-C513-4575-8D93-43F6DB6B6EC0}"/>
    <cellStyle name="Title 5 2 4" xfId="5796" xr:uid="{00000000-0005-0000-0000-0000EC210000}"/>
    <cellStyle name="Title 5 2 5" xfId="29796" xr:uid="{F2A80603-F31A-4AF3-BCFA-01FF97092090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3 2" xfId="29797" xr:uid="{3C484EC3-D0D3-49C0-B973-498535B51548}"/>
    <cellStyle name="Title 6 2 4" xfId="5818" xr:uid="{00000000-0005-0000-0000-000023220000}"/>
    <cellStyle name="Title 6 2 5" xfId="29798" xr:uid="{6EB37166-5D3E-4C00-8CE0-5EA66010041F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10" xfId="29799" xr:uid="{02C157CB-D7A8-4BBF-82BF-C3A5861E0712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3 2" xfId="29800" xr:uid="{60CF38D9-1549-47A2-B824-0A41E0F07B0B}"/>
    <cellStyle name="Title 7 4" xfId="5834" xr:uid="{00000000-0005-0000-0000-00004B220000}"/>
    <cellStyle name="Title 7 5" xfId="29801" xr:uid="{699FA136-B510-42DE-A68A-E195E4C198C8}"/>
    <cellStyle name="Title 7 6" xfId="29802" xr:uid="{E6C430D1-3E74-4662-AB9D-784EEC990E1C}"/>
    <cellStyle name="Title 7 7" xfId="29803" xr:uid="{874145F4-CAAB-40F7-8602-FF0F540EFFBE}"/>
    <cellStyle name="Title 7 8" xfId="29804" xr:uid="{C4C0A19B-C23A-4FD9-8379-2349D3EDA0E2}"/>
    <cellStyle name="Title 7 9" xfId="29805" xr:uid="{18057392-4890-4D87-9126-9249940AEE04}"/>
    <cellStyle name="Title 8" xfId="3456" xr:uid="{00000000-0005-0000-0000-00004C220000}"/>
    <cellStyle name="Title 8 10" xfId="29806" xr:uid="{C01F084F-04A8-4296-B4F5-7B1CB4C813E3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3 2" xfId="29807" xr:uid="{D427BE9E-A349-4B65-A980-1AEFD3EE4136}"/>
    <cellStyle name="Title 8 4" xfId="5836" xr:uid="{00000000-0005-0000-0000-000050220000}"/>
    <cellStyle name="Title 8 5" xfId="29808" xr:uid="{6026FCC1-07CF-4EF1-8CF9-32B272F4B53E}"/>
    <cellStyle name="Title 8 6" xfId="29809" xr:uid="{702CBC4F-36A4-490D-A962-CF4256649112}"/>
    <cellStyle name="Title 8 7" xfId="29810" xr:uid="{448FB1CE-8F16-4181-AC80-6D0FFE2820A5}"/>
    <cellStyle name="Title 8 8" xfId="29811" xr:uid="{F51A0178-D95F-4690-A92E-029CAC6BB82C}"/>
    <cellStyle name="Title 8 9" xfId="29812" xr:uid="{0ED70220-CF5D-4DD2-A78B-AF979F4EE47D}"/>
    <cellStyle name="Title 9" xfId="3457" xr:uid="{00000000-0005-0000-0000-000051220000}"/>
    <cellStyle name="Title 9 10" xfId="29813" xr:uid="{734D9699-CF31-42B8-9ABA-CB481FC674D5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3 2" xfId="29814" xr:uid="{82022C11-901A-410D-924A-36519292BE07}"/>
    <cellStyle name="Title 9 4" xfId="5838" xr:uid="{00000000-0005-0000-0000-000055220000}"/>
    <cellStyle name="Title 9 5" xfId="29815" xr:uid="{5BAB1CB2-CF3A-4364-9E2E-ECDD63493E50}"/>
    <cellStyle name="Title 9 6" xfId="29816" xr:uid="{D0AA7D1C-7DEA-4DF1-AB8C-419D3794F306}"/>
    <cellStyle name="Title 9 7" xfId="29817" xr:uid="{0855C433-CC69-4B7D-AEE8-DA77068BBF7C}"/>
    <cellStyle name="Title 9 8" xfId="29818" xr:uid="{12B56AB8-308C-4EA9-8E13-43D76BA7B553}"/>
    <cellStyle name="Title 9 9" xfId="29819" xr:uid="{5495416F-67E5-4983-9F7F-A13AD7BD03E0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10" xfId="29820" xr:uid="{5B5ECC10-622E-44A5-A62E-DA3ABA601390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3 2" xfId="29821" xr:uid="{D473B6F2-C538-45AB-B4A2-B63DB38B3D3A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5 3" xfId="29822" xr:uid="{17766B7C-210E-48CD-9A59-8A3D9EF987EE}"/>
    <cellStyle name="Total 10 6" xfId="9497" xr:uid="{00000000-0005-0000-0000-0000AE2C0000}"/>
    <cellStyle name="Total 10 6 2" xfId="15881" xr:uid="{00000000-0005-0000-0000-0000AE2C0000}"/>
    <cellStyle name="Total 10 6 3" xfId="29823" xr:uid="{94174A6C-F2A1-4434-A7FC-B5665F6CF2C1}"/>
    <cellStyle name="Total 10 7" xfId="14897" xr:uid="{00000000-0005-0000-0000-00005B220000}"/>
    <cellStyle name="Total 10 7 2" xfId="29824" xr:uid="{90291140-E4A5-4921-985A-AC6B24A4E2BA}"/>
    <cellStyle name="Total 10 8" xfId="29825" xr:uid="{9E9F7EF2-50E4-4028-A256-2E98D825779C}"/>
    <cellStyle name="Total 10 9" xfId="29826" xr:uid="{624573CF-0F01-4FDC-85AA-3ADA478BD0AE}"/>
    <cellStyle name="Total 11" xfId="14566" xr:uid="{00000000-0005-0000-0000-0000C7120000}"/>
    <cellStyle name="Total 11 10" xfId="29827" xr:uid="{41B393D8-F616-49AF-8A57-27ECA41F984A}"/>
    <cellStyle name="Total 11 2" xfId="29828" xr:uid="{546055EF-DF95-426C-BA83-A5E3C2680623}"/>
    <cellStyle name="Total 11 3" xfId="29829" xr:uid="{AEC6F33F-6B6D-43A0-985D-D2C33B46D37E}"/>
    <cellStyle name="Total 11 4" xfId="29830" xr:uid="{F0669661-D2EE-421F-9CCD-E632513DD238}"/>
    <cellStyle name="Total 11 5" xfId="29831" xr:uid="{E203DE59-A5BE-432B-909A-B3BAFB298A8E}"/>
    <cellStyle name="Total 11 6" xfId="29832" xr:uid="{B947D818-3C39-43BB-BD16-762FB3660F8B}"/>
    <cellStyle name="Total 11 7" xfId="29833" xr:uid="{32A3D287-0FAF-4AE9-97F6-BA78CE91AE2C}"/>
    <cellStyle name="Total 11 8" xfId="29834" xr:uid="{AB24C958-F6BF-49B3-A6FC-364F4155314D}"/>
    <cellStyle name="Total 11 9" xfId="29835" xr:uid="{A2568CEB-84A6-46EA-9784-B633B7CAC903}"/>
    <cellStyle name="Total 12" xfId="14567" xr:uid="{00000000-0005-0000-0000-0000C8120000}"/>
    <cellStyle name="Total 12 10" xfId="29836" xr:uid="{1A695E90-5398-48EF-8434-AB8875A12862}"/>
    <cellStyle name="Total 12 2" xfId="29837" xr:uid="{2E84B676-FEEE-4AF1-AB69-F87D8E7CC347}"/>
    <cellStyle name="Total 12 3" xfId="29838" xr:uid="{9A77946D-6F93-47CC-B848-55E699A7A23A}"/>
    <cellStyle name="Total 12 4" xfId="29839" xr:uid="{7B54E38A-9FF2-412C-B858-932A39D18465}"/>
    <cellStyle name="Total 12 5" xfId="29840" xr:uid="{B3049A4C-E40D-4EA1-A061-F951E8A5C765}"/>
    <cellStyle name="Total 12 6" xfId="29841" xr:uid="{13E1CEA6-BA02-4627-88F2-A91B850A4233}"/>
    <cellStyle name="Total 12 7" xfId="29842" xr:uid="{5674BE76-64D5-481F-902E-2DFFDEA691C2}"/>
    <cellStyle name="Total 12 8" xfId="29843" xr:uid="{1F191BF9-3600-4CFA-9237-15276FCD6CFE}"/>
    <cellStyle name="Total 12 9" xfId="29844" xr:uid="{12BA78F1-6E96-46D4-B829-BADE4ED410D7}"/>
    <cellStyle name="Total 13" xfId="14568" xr:uid="{00000000-0005-0000-0000-0000C9120000}"/>
    <cellStyle name="Total 13 10" xfId="29845" xr:uid="{5F869CE8-6CDC-40CC-8261-D161EB533AAC}"/>
    <cellStyle name="Total 13 2" xfId="29846" xr:uid="{A2F699AF-316F-476B-B4B1-44FF75834CBE}"/>
    <cellStyle name="Total 13 3" xfId="29847" xr:uid="{8A4B886C-27B6-445E-AA58-6E0B27CCE60B}"/>
    <cellStyle name="Total 13 4" xfId="29848" xr:uid="{36EB3B5F-96BD-43A6-BF39-0311E9B2F938}"/>
    <cellStyle name="Total 13 5" xfId="29849" xr:uid="{30E9B89C-A046-4111-A01D-27A2C29742EF}"/>
    <cellStyle name="Total 13 6" xfId="29850" xr:uid="{5F406B7C-39A2-467D-9264-156680CBC9CC}"/>
    <cellStyle name="Total 13 7" xfId="29851" xr:uid="{97A90B1E-7E13-40E1-8663-F9B064B2800E}"/>
    <cellStyle name="Total 13 8" xfId="29852" xr:uid="{88D8F5A6-07D7-4AE8-9CC9-62F7388C03D2}"/>
    <cellStyle name="Total 13 9" xfId="29853" xr:uid="{2E2EEC78-87CD-495A-BDB6-859D35D4660C}"/>
    <cellStyle name="Total 14" xfId="14569" xr:uid="{00000000-0005-0000-0000-0000CA120000}"/>
    <cellStyle name="Total 14 10" xfId="29854" xr:uid="{1C348FA0-4DBA-459B-8D98-07C48F689199}"/>
    <cellStyle name="Total 14 2" xfId="29855" xr:uid="{E08A9ABB-691F-4D9F-AC5D-C13A4BC34E33}"/>
    <cellStyle name="Total 14 3" xfId="29856" xr:uid="{0D26D322-5DE0-420C-9497-C00F42CD0917}"/>
    <cellStyle name="Total 14 4" xfId="29857" xr:uid="{40C2FB24-7E37-4992-A33E-92687AACB265}"/>
    <cellStyle name="Total 14 5" xfId="29858" xr:uid="{5D30E036-1332-4EDD-95E1-0E42BF86A8F2}"/>
    <cellStyle name="Total 14 6" xfId="29859" xr:uid="{7EFE9A3D-3823-4C78-B13C-62BB8E116DC1}"/>
    <cellStyle name="Total 14 7" xfId="29860" xr:uid="{AD26CB17-B15E-49E9-B718-86126686016B}"/>
    <cellStyle name="Total 14 8" xfId="29861" xr:uid="{C83092B9-4569-459F-836E-3759E9BF3D48}"/>
    <cellStyle name="Total 14 9" xfId="29862" xr:uid="{0912DD27-DEFF-4B34-ADBB-03900B7F7E3D}"/>
    <cellStyle name="Total 15" xfId="14570" xr:uid="{00000000-0005-0000-0000-0000CB120000}"/>
    <cellStyle name="Total 15 10" xfId="29863" xr:uid="{9F4275A4-8AE7-40E6-B237-4F2FC3C7C323}"/>
    <cellStyle name="Total 15 2" xfId="29864" xr:uid="{FDCC85BB-29FB-4AA2-A79E-8990D1C5D76F}"/>
    <cellStyle name="Total 15 3" xfId="29865" xr:uid="{0EADE204-511F-48C4-8515-650F0190A627}"/>
    <cellStyle name="Total 15 4" xfId="29866" xr:uid="{FDC879E7-08AB-4243-8ED7-3322BEB32FAF}"/>
    <cellStyle name="Total 15 5" xfId="29867" xr:uid="{654D6032-C694-4876-90BA-0F18C6A8EBD9}"/>
    <cellStyle name="Total 15 6" xfId="29868" xr:uid="{A5DFD482-483B-49CB-9D77-798D0A3D17F7}"/>
    <cellStyle name="Total 15 7" xfId="29869" xr:uid="{D6F2B24D-89E4-485B-9677-B7749EFCAE71}"/>
    <cellStyle name="Total 15 8" xfId="29870" xr:uid="{630B771A-52F6-45EC-9AA9-4FE9FFE98ED8}"/>
    <cellStyle name="Total 15 9" xfId="29871" xr:uid="{ABAEAFA9-AE9F-4887-8A05-D8ED6614E407}"/>
    <cellStyle name="Total 16" xfId="14571" xr:uid="{00000000-0005-0000-0000-0000CC120000}"/>
    <cellStyle name="Total 16 10" xfId="29872" xr:uid="{1888EF79-7F79-4FBD-946F-9DCADD7270EC}"/>
    <cellStyle name="Total 16 2" xfId="29873" xr:uid="{B9C142E5-5EA4-4897-A07B-32FE00BE8799}"/>
    <cellStyle name="Total 16 3" xfId="29874" xr:uid="{3C0BB536-DBEF-4C77-A48B-D07F1E991F1E}"/>
    <cellStyle name="Total 16 4" xfId="29875" xr:uid="{E7EE340F-4E9F-461A-82E1-2540283DD596}"/>
    <cellStyle name="Total 16 5" xfId="29876" xr:uid="{B4715DAC-0BDD-4A8C-9277-E3A27BBF10DC}"/>
    <cellStyle name="Total 16 6" xfId="29877" xr:uid="{42E8F577-AD57-47DA-A8C5-1FF4EF57FB67}"/>
    <cellStyle name="Total 16 7" xfId="29878" xr:uid="{B8960C59-AB3B-4C30-88EB-DF48C0F81894}"/>
    <cellStyle name="Total 16 8" xfId="29879" xr:uid="{F2183B3F-89ED-4953-ACDA-EB4772031E6D}"/>
    <cellStyle name="Total 16 9" xfId="29880" xr:uid="{3957441D-46E4-446E-8198-38F90D4A44F0}"/>
    <cellStyle name="Total 17" xfId="14572" xr:uid="{00000000-0005-0000-0000-0000CD120000}"/>
    <cellStyle name="Total 17 10" xfId="29881" xr:uid="{C5523B46-DE08-41A2-97BA-482DAE2A0DAC}"/>
    <cellStyle name="Total 17 2" xfId="29882" xr:uid="{09ADFADD-275A-4833-A108-5B132B5C2DAA}"/>
    <cellStyle name="Total 17 3" xfId="29883" xr:uid="{53BEBD94-1001-4638-8688-EA2EF5DE176A}"/>
    <cellStyle name="Total 17 4" xfId="29884" xr:uid="{E8AFDB11-A6FF-4646-B73A-4A92C1EFDD3D}"/>
    <cellStyle name="Total 17 5" xfId="29885" xr:uid="{FE9883DD-7202-4A9B-A744-04BCB9EC5117}"/>
    <cellStyle name="Total 17 6" xfId="29886" xr:uid="{4EF4EE70-AA49-4454-BCD7-FE1410D92B4B}"/>
    <cellStyle name="Total 17 7" xfId="29887" xr:uid="{DD700A2F-BD38-47C6-A711-D503CB48069A}"/>
    <cellStyle name="Total 17 8" xfId="29888" xr:uid="{ED80052E-7AC9-4C3E-979B-1421C181D93B}"/>
    <cellStyle name="Total 17 9" xfId="29889" xr:uid="{AE5CF5A8-3CD6-4976-941C-3293A7FF0FF8}"/>
    <cellStyle name="Total 18" xfId="14573" xr:uid="{00000000-0005-0000-0000-0000CE120000}"/>
    <cellStyle name="Total 18 10" xfId="29890" xr:uid="{AE16BA46-BB93-4B86-9A07-3D2A1BCB2C47}"/>
    <cellStyle name="Total 18 2" xfId="29891" xr:uid="{17B972DC-9471-463B-971D-9F2271651DAB}"/>
    <cellStyle name="Total 18 3" xfId="29892" xr:uid="{6FD29060-5B06-4535-9F40-CF769DD12381}"/>
    <cellStyle name="Total 18 4" xfId="29893" xr:uid="{6CD99241-181C-4B10-836D-D6CCA8C89608}"/>
    <cellStyle name="Total 18 5" xfId="29894" xr:uid="{762C156A-FBAB-40C6-84D6-EDBA47033A77}"/>
    <cellStyle name="Total 18 6" xfId="29895" xr:uid="{7DE79797-888B-428A-BC9A-FC1468C9DF45}"/>
    <cellStyle name="Total 18 7" xfId="29896" xr:uid="{E5573CF9-FA58-455B-A30E-756CE9499002}"/>
    <cellStyle name="Total 18 8" xfId="29897" xr:uid="{BB4B588B-1BF8-462B-A04A-983B018AE857}"/>
    <cellStyle name="Total 18 9" xfId="29898" xr:uid="{0E584B42-EB87-4D17-B3E5-2B76A531D6D1}"/>
    <cellStyle name="Total 19" xfId="14574" xr:uid="{00000000-0005-0000-0000-0000CF120000}"/>
    <cellStyle name="Total 19 10" xfId="29899" xr:uid="{6135BECB-14B0-43F9-88A9-FF9B104A3C3C}"/>
    <cellStyle name="Total 19 2" xfId="29900" xr:uid="{BCF70DD9-05E9-4924-A7F3-4E2752436F18}"/>
    <cellStyle name="Total 19 3" xfId="29901" xr:uid="{EBB29DA5-0C4D-4F38-87A6-2E88EEA6E02E}"/>
    <cellStyle name="Total 19 4" xfId="29902" xr:uid="{987D22A7-17AC-4F95-AD15-A30F18AE7D1F}"/>
    <cellStyle name="Total 19 5" xfId="29903" xr:uid="{B5F53007-B454-45C2-A7A5-D1F6ABF5F7C9}"/>
    <cellStyle name="Total 19 6" xfId="29904" xr:uid="{9495A43B-A4A0-4C34-B15E-4BD7D2DE2BDD}"/>
    <cellStyle name="Total 19 7" xfId="29905" xr:uid="{7280B5FF-EF60-46CC-BAE8-4F07B32F9CC7}"/>
    <cellStyle name="Total 19 8" xfId="29906" xr:uid="{EBB62EE8-E0DE-4CC8-8F41-CCAACC9E4140}"/>
    <cellStyle name="Total 19 9" xfId="29907" xr:uid="{070F44B0-A863-4E82-A6B1-FE5C4FC20B27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3 2" xfId="29908" xr:uid="{A0090E25-EB76-4789-B05E-999D142F5519}"/>
    <cellStyle name="Total 2 10 4" xfId="8136" xr:uid="{00000000-0005-0000-0000-000065220000}"/>
    <cellStyle name="Total 2 10 4 2" xfId="8990" xr:uid="{00000000-0005-0000-0000-000066220000}"/>
    <cellStyle name="Total 2 10 4 3" xfId="29909" xr:uid="{8413C1E9-D07A-42DF-AA29-9DAD6E51C179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6 3" xfId="29910" xr:uid="{C7668E5C-E94C-4502-8C94-41B339EC8454}"/>
    <cellStyle name="Total 2 10 7" xfId="9495" xr:uid="{00000000-0005-0000-0000-0000B02C0000}"/>
    <cellStyle name="Total 2 10 7 2" xfId="15879" xr:uid="{00000000-0005-0000-0000-0000B02C0000}"/>
    <cellStyle name="Total 2 10 7 3" xfId="29911" xr:uid="{8B12F51F-FF4E-48A6-B416-744A839F297A}"/>
    <cellStyle name="Total 2 10 8" xfId="14899" xr:uid="{00000000-0005-0000-0000-000061220000}"/>
    <cellStyle name="Total 2 10 8 2" xfId="29912" xr:uid="{911368F1-61EB-4F03-B74B-E338675D2A4D}"/>
    <cellStyle name="Total 2 10 9" xfId="29913" xr:uid="{40923864-930B-453A-BE05-5E8536762DC8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3 2" xfId="29914" xr:uid="{C22213D1-1CC4-4D69-8663-3823EB338B73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5 3" xfId="29915" xr:uid="{6FF288B5-3CE6-40E4-9C6F-00E703C06D3B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3 2" xfId="29916" xr:uid="{1B3D60C8-962B-4B4A-86E1-E556AA98BB21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4 4" xfId="29917" xr:uid="{853D1DB2-7AFA-4487-A4EC-83168BEF0BC2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6 3" xfId="29918" xr:uid="{5EA842CF-3AA0-4064-81F8-5F96A7E1E6A5}"/>
    <cellStyle name="Total 2 17" xfId="14575" xr:uid="{00000000-0005-0000-0000-000060220000}"/>
    <cellStyle name="Total 2 17 2" xfId="29919" xr:uid="{7769C1A0-2D2E-488C-8B64-97B124962B63}"/>
    <cellStyle name="Total 2 18" xfId="29920" xr:uid="{2E5744D9-FDA3-4204-89F3-B9CF57521020}"/>
    <cellStyle name="Total 2 19" xfId="29921" xr:uid="{59848E7F-ED34-413D-8AC0-E643F4D1F0C4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3 2" xfId="29922" xr:uid="{1DBA084A-CBDA-4950-9472-A892BEE6CC72}"/>
    <cellStyle name="Total 2 2 4" xfId="8137" xr:uid="{00000000-0005-0000-0000-000076220000}"/>
    <cellStyle name="Total 2 2 4 2" xfId="8991" xr:uid="{00000000-0005-0000-0000-000077220000}"/>
    <cellStyle name="Total 2 2 4 3" xfId="29923" xr:uid="{8312A1BE-B55A-4ED4-B42D-809249772EFA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6 3" xfId="29924" xr:uid="{2F1EF88F-0FB0-4B78-8002-B3422EEDCFDC}"/>
    <cellStyle name="Total 2 2 7" xfId="10139" xr:uid="{00000000-0005-0000-0000-0000B22C0000}"/>
    <cellStyle name="Total 2 2 7 2" xfId="16352" xr:uid="{00000000-0005-0000-0000-0000B22C0000}"/>
    <cellStyle name="Total 2 2 7 3" xfId="29925" xr:uid="{CA6202E5-92E7-4A24-B38B-5ED4928009A1}"/>
    <cellStyle name="Total 2 2 8" xfId="14904" xr:uid="{00000000-0005-0000-0000-000072220000}"/>
    <cellStyle name="Total 2 2 8 2" xfId="29926" xr:uid="{0A973EC9-A6C0-48A1-8A6F-942A879754C0}"/>
    <cellStyle name="Total 2 2 9" xfId="29927" xr:uid="{01FBD6F2-8B27-4243-88B5-BACB7F2AD727}"/>
    <cellStyle name="Total 2 20" xfId="29928" xr:uid="{35D35F2B-FD86-4020-9EAD-33A5396FBC92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3 2" xfId="29929" xr:uid="{8A72F521-F6D4-414F-AF52-9BBAEDB2CCDC}"/>
    <cellStyle name="Total 2 3 4" xfId="8138" xr:uid="{00000000-0005-0000-0000-00007D220000}"/>
    <cellStyle name="Total 2 3 4 2" xfId="8992" xr:uid="{00000000-0005-0000-0000-00007E220000}"/>
    <cellStyle name="Total 2 3 4 3" xfId="29930" xr:uid="{7BCEFD14-735A-4EA1-8A8D-A89968BCD664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6 3" xfId="29931" xr:uid="{B75A8BB3-2358-4FFF-A49C-38E75EA6DD96}"/>
    <cellStyle name="Total 2 3 7" xfId="10124" xr:uid="{00000000-0005-0000-0000-0000B32C0000}"/>
    <cellStyle name="Total 2 3 7 2" xfId="16342" xr:uid="{00000000-0005-0000-0000-0000B32C0000}"/>
    <cellStyle name="Total 2 3 7 3" xfId="29932" xr:uid="{8505EEED-18A2-49FA-9D67-DA78B663882B}"/>
    <cellStyle name="Total 2 3 8" xfId="14906" xr:uid="{00000000-0005-0000-0000-000079220000}"/>
    <cellStyle name="Total 2 3 8 2" xfId="29933" xr:uid="{912080B0-50B4-4B33-AEC3-D231249BE842}"/>
    <cellStyle name="Total 2 3 9" xfId="29934" xr:uid="{0FEEC859-4380-4BA5-8192-A85C3B576C63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3 2" xfId="29935" xr:uid="{BD2B508A-574D-4609-9B61-C4C261CF8CD0}"/>
    <cellStyle name="Total 2 4 4" xfId="8139" xr:uid="{00000000-0005-0000-0000-000084220000}"/>
    <cellStyle name="Total 2 4 4 2" xfId="8993" xr:uid="{00000000-0005-0000-0000-000085220000}"/>
    <cellStyle name="Total 2 4 4 3" xfId="29936" xr:uid="{706FB3E8-A392-4803-A1D2-D7D75F8FE4EE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6 3" xfId="29937" xr:uid="{A451AFC9-CA84-4364-8F6F-C1DD5EB3DFA7}"/>
    <cellStyle name="Total 2 4 7" xfId="10110" xr:uid="{00000000-0005-0000-0000-0000B42C0000}"/>
    <cellStyle name="Total 2 4 7 2" xfId="16333" xr:uid="{00000000-0005-0000-0000-0000B42C0000}"/>
    <cellStyle name="Total 2 4 7 3" xfId="29938" xr:uid="{C8AB4F31-BB36-4750-9B76-48DB7E182354}"/>
    <cellStyle name="Total 2 4 8" xfId="14908" xr:uid="{00000000-0005-0000-0000-000080220000}"/>
    <cellStyle name="Total 2 4 8 2" xfId="29939" xr:uid="{CAAAD665-EBAD-427F-B049-5DF9C6B12554}"/>
    <cellStyle name="Total 2 4 9" xfId="29940" xr:uid="{E347496F-C71D-484A-8090-6DB8D857FA5C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3 2" xfId="29941" xr:uid="{4AA89A45-053F-4031-8C5F-EC25B8EB0EE8}"/>
    <cellStyle name="Total 2 5 4" xfId="8140" xr:uid="{00000000-0005-0000-0000-00008B220000}"/>
    <cellStyle name="Total 2 5 4 2" xfId="8994" xr:uid="{00000000-0005-0000-0000-00008C220000}"/>
    <cellStyle name="Total 2 5 4 3" xfId="29942" xr:uid="{D4D31F59-D150-46BB-B1BF-30DE75F6B08A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6 3" xfId="29943" xr:uid="{A645ED9C-8129-4E67-AC1F-B404A5694DF5}"/>
    <cellStyle name="Total 2 5 7" xfId="10094" xr:uid="{00000000-0005-0000-0000-0000B52C0000}"/>
    <cellStyle name="Total 2 5 7 2" xfId="16322" xr:uid="{00000000-0005-0000-0000-0000B52C0000}"/>
    <cellStyle name="Total 2 5 7 3" xfId="29944" xr:uid="{2C705822-61AF-4F39-80E3-6C7B61C25A85}"/>
    <cellStyle name="Total 2 5 8" xfId="14910" xr:uid="{00000000-0005-0000-0000-000087220000}"/>
    <cellStyle name="Total 2 5 8 2" xfId="29945" xr:uid="{D33985C6-543D-429B-9027-B4489177CE93}"/>
    <cellStyle name="Total 2 5 9" xfId="29946" xr:uid="{C2F656EB-4C22-4B76-917B-A7E57C2B3A18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3 2" xfId="29947" xr:uid="{149CBB91-DBA7-462A-BF3E-87C07A8C733F}"/>
    <cellStyle name="Total 2 6 4" xfId="8141" xr:uid="{00000000-0005-0000-0000-000092220000}"/>
    <cellStyle name="Total 2 6 4 2" xfId="8995" xr:uid="{00000000-0005-0000-0000-000093220000}"/>
    <cellStyle name="Total 2 6 4 3" xfId="29948" xr:uid="{894CC1C5-084A-4C87-9E1F-609E55B62CAD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6 3" xfId="29949" xr:uid="{89DBADCE-35DA-4E8D-8579-8D5C887CAC08}"/>
    <cellStyle name="Total 2 6 7" xfId="9853" xr:uid="{00000000-0005-0000-0000-0000B62C0000}"/>
    <cellStyle name="Total 2 6 7 2" xfId="16106" xr:uid="{00000000-0005-0000-0000-0000B62C0000}"/>
    <cellStyle name="Total 2 6 7 3" xfId="29950" xr:uid="{6443648D-4671-4D76-A19E-19D5F4E53702}"/>
    <cellStyle name="Total 2 6 8" xfId="14912" xr:uid="{00000000-0005-0000-0000-00008E220000}"/>
    <cellStyle name="Total 2 6 8 2" xfId="29951" xr:uid="{FE4DF029-3A76-43C7-855E-5D65ED0B0DD3}"/>
    <cellStyle name="Total 2 6 9" xfId="29952" xr:uid="{27CECBAF-9BF7-42CF-9125-FF8D7333ABB2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3 2" xfId="29953" xr:uid="{64665990-3582-4A57-87FB-6C96E2A7E7ED}"/>
    <cellStyle name="Total 2 7 4" xfId="8142" xr:uid="{00000000-0005-0000-0000-000099220000}"/>
    <cellStyle name="Total 2 7 4 2" xfId="8996" xr:uid="{00000000-0005-0000-0000-00009A220000}"/>
    <cellStyle name="Total 2 7 4 3" xfId="29954" xr:uid="{1621FFB5-2F60-42A1-AE0F-E20CFBB050AA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6 3" xfId="29955" xr:uid="{54F03701-6FDF-4CFC-8F9C-48D5676D3A81}"/>
    <cellStyle name="Total 2 7 7" xfId="9840" xr:uid="{00000000-0005-0000-0000-0000B72C0000}"/>
    <cellStyle name="Total 2 7 7 2" xfId="16098" xr:uid="{00000000-0005-0000-0000-0000B72C0000}"/>
    <cellStyle name="Total 2 7 7 3" xfId="29956" xr:uid="{CAFCA9AE-CEEB-4D86-A0C8-C1555F7C44D3}"/>
    <cellStyle name="Total 2 7 8" xfId="14914" xr:uid="{00000000-0005-0000-0000-000095220000}"/>
    <cellStyle name="Total 2 7 8 2" xfId="29957" xr:uid="{68D359AD-217C-438A-9018-6593089783F5}"/>
    <cellStyle name="Total 2 7 9" xfId="29958" xr:uid="{E31034F2-A22D-45CF-8994-B846FC4E47BA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3 2" xfId="29959" xr:uid="{770CAC46-86A6-4F24-AFF1-ED72825FF94E}"/>
    <cellStyle name="Total 2 8 4" xfId="8143" xr:uid="{00000000-0005-0000-0000-0000A0220000}"/>
    <cellStyle name="Total 2 8 4 2" xfId="8997" xr:uid="{00000000-0005-0000-0000-0000A1220000}"/>
    <cellStyle name="Total 2 8 4 3" xfId="29960" xr:uid="{8B434F38-5382-4502-BB42-F42057B84E1A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6 3" xfId="29961" xr:uid="{DBAB0ACA-BB32-4E41-A223-1C771E954328}"/>
    <cellStyle name="Total 2 8 7" xfId="9827" xr:uid="{00000000-0005-0000-0000-0000B82C0000}"/>
    <cellStyle name="Total 2 8 7 2" xfId="16090" xr:uid="{00000000-0005-0000-0000-0000B82C0000}"/>
    <cellStyle name="Total 2 8 7 3" xfId="29962" xr:uid="{C3946584-C308-4022-B875-85E580060954}"/>
    <cellStyle name="Total 2 8 8" xfId="14916" xr:uid="{00000000-0005-0000-0000-00009C220000}"/>
    <cellStyle name="Total 2 8 8 2" xfId="29963" xr:uid="{7A59C99F-C030-48D9-9FA6-4A8434A0DA50}"/>
    <cellStyle name="Total 2 8 9" xfId="29964" xr:uid="{48306F4D-BBF6-4AFF-AC04-3B6D357EE068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3 2" xfId="29965" xr:uid="{8974F5B0-6DB3-47F8-907A-B0DB980C1DD0}"/>
    <cellStyle name="Total 2 9 4" xfId="8144" xr:uid="{00000000-0005-0000-0000-0000A7220000}"/>
    <cellStyle name="Total 2 9 4 2" xfId="8998" xr:uid="{00000000-0005-0000-0000-0000A8220000}"/>
    <cellStyle name="Total 2 9 4 3" xfId="29966" xr:uid="{9E20F6A9-04E3-4C51-BDD1-ECBCAE727F38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6 3" xfId="29967" xr:uid="{E9FB957A-3217-440B-BBD5-D3B5759CACF7}"/>
    <cellStyle name="Total 2 9 7" xfId="9494" xr:uid="{00000000-0005-0000-0000-0000B92C0000}"/>
    <cellStyle name="Total 2 9 7 2" xfId="15878" xr:uid="{00000000-0005-0000-0000-0000B92C0000}"/>
    <cellStyle name="Total 2 9 7 3" xfId="29968" xr:uid="{90FE6736-4071-40D9-846E-29213927D8A5}"/>
    <cellStyle name="Total 2 9 8" xfId="14918" xr:uid="{00000000-0005-0000-0000-0000A3220000}"/>
    <cellStyle name="Total 2 9 8 2" xfId="29969" xr:uid="{E82F3180-89ED-4226-AE11-7E6E0FF69592}"/>
    <cellStyle name="Total 2 9 9" xfId="29970" xr:uid="{B11349CE-8E77-4F10-B8BA-63536040F8DF}"/>
    <cellStyle name="Total 20" xfId="14577" xr:uid="{00000000-0005-0000-0000-0000E4120000}"/>
    <cellStyle name="Total 20 10" xfId="29971" xr:uid="{E8661462-2E46-42F7-96DE-DE5EFE8EA13D}"/>
    <cellStyle name="Total 20 2" xfId="29972" xr:uid="{FC39E426-354C-4C7C-8DF5-63C808CAD434}"/>
    <cellStyle name="Total 20 3" xfId="29973" xr:uid="{FD468A69-7658-4CB2-85BC-B435A312BE99}"/>
    <cellStyle name="Total 20 4" xfId="29974" xr:uid="{74D29324-6FAB-4C2E-BC0C-EB2220B7AFAF}"/>
    <cellStyle name="Total 20 5" xfId="29975" xr:uid="{34FDD152-8726-4EFC-B8FB-FEC91573EAA4}"/>
    <cellStyle name="Total 20 6" xfId="29976" xr:uid="{3B86C4B6-708F-4BC7-B46A-AC16B3B900EA}"/>
    <cellStyle name="Total 20 7" xfId="29977" xr:uid="{D3E9BC73-5677-49E9-B916-168F70C649E7}"/>
    <cellStyle name="Total 20 8" xfId="29978" xr:uid="{992F5AED-226E-4563-8753-4E52DDCBE981}"/>
    <cellStyle name="Total 20 9" xfId="29979" xr:uid="{752B30C5-9A8E-42FA-A2B2-DB36F6CFA6C0}"/>
    <cellStyle name="Total 21" xfId="14578" xr:uid="{00000000-0005-0000-0000-0000E5120000}"/>
    <cellStyle name="Total 21 10" xfId="29980" xr:uid="{3C2B29BD-405F-4321-B9FA-FF4757D17FF4}"/>
    <cellStyle name="Total 21 2" xfId="29981" xr:uid="{3D29C8AB-3D91-43F6-BE91-3AFFC172055E}"/>
    <cellStyle name="Total 21 3" xfId="29982" xr:uid="{66FE2FCB-212B-4026-A624-F4EBDC29EDE8}"/>
    <cellStyle name="Total 21 4" xfId="29983" xr:uid="{B01666D3-F259-4B06-AAE4-F8A173C49F2C}"/>
    <cellStyle name="Total 21 5" xfId="29984" xr:uid="{CF8839F4-CCBC-495D-9484-D42E4951D2C8}"/>
    <cellStyle name="Total 21 6" xfId="29985" xr:uid="{E1BEF2C8-E2AE-45B9-9261-F7A439658B62}"/>
    <cellStyle name="Total 21 7" xfId="29986" xr:uid="{74579E1A-DA15-4D7A-97B2-48B4BC6AFFC5}"/>
    <cellStyle name="Total 21 8" xfId="29987" xr:uid="{5A8A77E3-2C21-4DC2-866C-74B5CAE88C12}"/>
    <cellStyle name="Total 21 9" xfId="29988" xr:uid="{95A5DE34-8672-46B8-8308-E66D41FD1703}"/>
    <cellStyle name="Total 22" xfId="14579" xr:uid="{00000000-0005-0000-0000-0000E6120000}"/>
    <cellStyle name="Total 22 10" xfId="29989" xr:uid="{E65C788D-E711-4FF7-8D1D-F87F5960F774}"/>
    <cellStyle name="Total 22 2" xfId="29990" xr:uid="{2D8B03B9-819D-4B76-9892-A6A3C78CD9F3}"/>
    <cellStyle name="Total 22 3" xfId="29991" xr:uid="{8E8D14C9-A6F2-4585-87E0-0BEEC902E0D6}"/>
    <cellStyle name="Total 22 4" xfId="29992" xr:uid="{BB8DF814-6DF4-4560-A9ED-B47DDBCCCDF5}"/>
    <cellStyle name="Total 22 5" xfId="29993" xr:uid="{13ACD5D3-56A7-4E1D-A509-8B69D6EAC958}"/>
    <cellStyle name="Total 22 6" xfId="29994" xr:uid="{56036AF6-C625-466B-B1C9-143846477FD9}"/>
    <cellStyle name="Total 22 7" xfId="29995" xr:uid="{24C6488C-F1D5-4B54-8095-513E5E81F1C7}"/>
    <cellStyle name="Total 22 8" xfId="29996" xr:uid="{3A64620B-879E-436F-BC8D-CB56F5213101}"/>
    <cellStyle name="Total 22 9" xfId="29997" xr:uid="{93D8EAA8-236C-489C-861E-85D7521AFA30}"/>
    <cellStyle name="Total 23" xfId="14580" xr:uid="{00000000-0005-0000-0000-0000E7120000}"/>
    <cellStyle name="Total 23 10" xfId="29998" xr:uid="{BA51D21D-E69F-40FC-9ED4-B623AF056B6E}"/>
    <cellStyle name="Total 23 2" xfId="29999" xr:uid="{4FE202A5-8F99-43E4-B85B-903AF2895EA9}"/>
    <cellStyle name="Total 23 3" xfId="30000" xr:uid="{A4619C0C-3A53-40A3-8727-268E8CD7E893}"/>
    <cellStyle name="Total 23 4" xfId="30001" xr:uid="{6CC218EA-F023-4A2E-B4DF-D9D1F06D67A5}"/>
    <cellStyle name="Total 23 5" xfId="30002" xr:uid="{080D449A-15E9-42F1-AFA4-D615D3A8A3B0}"/>
    <cellStyle name="Total 23 6" xfId="30003" xr:uid="{D0F61339-12B8-49CB-A712-AE9F73252BE4}"/>
    <cellStyle name="Total 23 7" xfId="30004" xr:uid="{3B8D5223-F06C-4CA4-99D7-9DD3204B85BF}"/>
    <cellStyle name="Total 23 8" xfId="30005" xr:uid="{278CCC4B-5CA1-45CF-B1A4-61A9F2E8C260}"/>
    <cellStyle name="Total 23 9" xfId="30006" xr:uid="{9385F044-04ED-48EF-9E19-D553468ABB4F}"/>
    <cellStyle name="Total 24" xfId="14581" xr:uid="{00000000-0005-0000-0000-0000E8120000}"/>
    <cellStyle name="Total 24 10" xfId="30007" xr:uid="{A9D315F2-E3A5-4DC8-A8B9-442D9ED0720C}"/>
    <cellStyle name="Total 24 2" xfId="30008" xr:uid="{1AAF35F2-BFE4-4929-8B02-25BEE7CA6481}"/>
    <cellStyle name="Total 24 3" xfId="30009" xr:uid="{951686FA-6267-45E3-A5FA-179AF157B306}"/>
    <cellStyle name="Total 24 4" xfId="30010" xr:uid="{956F6D82-E582-432B-9AA4-9BFFF16C88D4}"/>
    <cellStyle name="Total 24 5" xfId="30011" xr:uid="{01B5A91F-6925-4F14-B84B-638D093B46A9}"/>
    <cellStyle name="Total 24 6" xfId="30012" xr:uid="{542E4AF6-D44A-439B-8456-B0FA3BB6830D}"/>
    <cellStyle name="Total 24 7" xfId="30013" xr:uid="{431076C7-8BBC-48AD-915C-7C3BE504B63B}"/>
    <cellStyle name="Total 24 8" xfId="30014" xr:uid="{DC74D7AA-BE74-4237-9FB0-8B2B95DC2D1E}"/>
    <cellStyle name="Total 24 9" xfId="30015" xr:uid="{EBE62BEF-A45B-4AE8-9F38-B630A3851B39}"/>
    <cellStyle name="Total 25" xfId="14582" xr:uid="{00000000-0005-0000-0000-0000E9120000}"/>
    <cellStyle name="Total 25 10" xfId="30016" xr:uid="{1935EF8D-66F1-4183-89AC-448E24B59F9B}"/>
    <cellStyle name="Total 25 2" xfId="30017" xr:uid="{3FB8FD24-CF37-4B14-9993-AFB73E65497A}"/>
    <cellStyle name="Total 25 3" xfId="30018" xr:uid="{243E2471-4E46-44A2-88BE-8BA22943D72D}"/>
    <cellStyle name="Total 25 4" xfId="30019" xr:uid="{0821D5C1-BADF-4CC1-B66B-FC29A0AE45A1}"/>
    <cellStyle name="Total 25 5" xfId="30020" xr:uid="{02029ACC-1F3F-4681-9D79-E586B3AC99E0}"/>
    <cellStyle name="Total 25 6" xfId="30021" xr:uid="{5C35791D-F01D-4157-804B-E2548712039B}"/>
    <cellStyle name="Total 25 7" xfId="30022" xr:uid="{3C6A9653-9119-40C4-B825-FBC96B469615}"/>
    <cellStyle name="Total 25 8" xfId="30023" xr:uid="{E63FD43A-302E-4F08-8943-A6FB3DF59B24}"/>
    <cellStyle name="Total 25 9" xfId="30024" xr:uid="{4A0DDB19-48D3-4A5C-9827-2C61F13FD02F}"/>
    <cellStyle name="Total 26" xfId="14583" xr:uid="{00000000-0005-0000-0000-0000EA120000}"/>
    <cellStyle name="Total 26 10" xfId="30025" xr:uid="{152F8DAD-A9C7-47CA-AD5E-AFB0DDCC46AD}"/>
    <cellStyle name="Total 26 2" xfId="30026" xr:uid="{F9D1E306-236D-4EB9-AB50-7BA796D9070D}"/>
    <cellStyle name="Total 26 3" xfId="30027" xr:uid="{817BBB46-F3D4-4A08-A7B9-47F6CE752EA2}"/>
    <cellStyle name="Total 26 4" xfId="30028" xr:uid="{4E11A99F-4B36-4568-BE5D-A07DC51A344F}"/>
    <cellStyle name="Total 26 5" xfId="30029" xr:uid="{82AD36A0-F522-4747-9356-EA7B9A7BEB8B}"/>
    <cellStyle name="Total 26 6" xfId="30030" xr:uid="{77F3FC1F-496F-4472-A954-EC1DDE15D330}"/>
    <cellStyle name="Total 26 7" xfId="30031" xr:uid="{6B40CDAC-5ABE-4F09-A4F2-FEC13D3FBAE2}"/>
    <cellStyle name="Total 26 8" xfId="30032" xr:uid="{7C0ECA0B-3121-4D1F-8203-F216D0527FC9}"/>
    <cellStyle name="Total 26 9" xfId="30033" xr:uid="{19DAE490-CC33-4332-AF5F-7765D1264CDF}"/>
    <cellStyle name="Total 27" xfId="14584" xr:uid="{00000000-0005-0000-0000-0000EB120000}"/>
    <cellStyle name="Total 27 10" xfId="30034" xr:uid="{AA66B7A4-65C1-4D80-9DE7-570360DD009F}"/>
    <cellStyle name="Total 27 2" xfId="30035" xr:uid="{BC9E3D9D-9FAE-4B62-9D75-DAF71AE1A1D8}"/>
    <cellStyle name="Total 27 3" xfId="30036" xr:uid="{3D5AACBE-23A3-4BA8-8C56-1F98A660E5A9}"/>
    <cellStyle name="Total 27 4" xfId="30037" xr:uid="{AC66E1B7-ABA1-4D15-A7A5-4CC80011F5DD}"/>
    <cellStyle name="Total 27 5" xfId="30038" xr:uid="{8D81AEC5-4891-4414-A795-4837D25DEBA6}"/>
    <cellStyle name="Total 27 6" xfId="30039" xr:uid="{A05D7C44-8A0F-420E-B7C7-963C21773D31}"/>
    <cellStyle name="Total 27 7" xfId="30040" xr:uid="{25C7BBBC-254D-4008-9786-391ED6D07AC6}"/>
    <cellStyle name="Total 27 8" xfId="30041" xr:uid="{168B7A2F-6189-4C8A-9567-192CB79CBA1B}"/>
    <cellStyle name="Total 27 9" xfId="30042" xr:uid="{CD988F4E-50F3-4A53-8B12-E6EB2987C3E1}"/>
    <cellStyle name="Total 28" xfId="14585" xr:uid="{00000000-0005-0000-0000-0000EC120000}"/>
    <cellStyle name="Total 28 10" xfId="30043" xr:uid="{4A57F0B2-77E0-4736-8FA8-8845F845842E}"/>
    <cellStyle name="Total 28 2" xfId="30044" xr:uid="{BA102541-99C9-4790-A519-7636BB80A550}"/>
    <cellStyle name="Total 28 3" xfId="30045" xr:uid="{8BA4BB43-9F35-4A6D-841D-1E1BE28A9245}"/>
    <cellStyle name="Total 28 4" xfId="30046" xr:uid="{517A3235-30CD-4CC0-AF64-F1F9ABA24DD3}"/>
    <cellStyle name="Total 28 5" xfId="30047" xr:uid="{D8B2B8DF-B420-4D9E-A9FB-C06256FCCDA4}"/>
    <cellStyle name="Total 28 6" xfId="30048" xr:uid="{241C8A4C-8FD8-4B6D-82E1-415AC87988DB}"/>
    <cellStyle name="Total 28 7" xfId="30049" xr:uid="{F90FC4D8-9316-4D6A-B10C-345525F5B940}"/>
    <cellStyle name="Total 28 8" xfId="30050" xr:uid="{154791CE-B0FC-41EB-B22A-6FB10BA4C3C0}"/>
    <cellStyle name="Total 28 9" xfId="30051" xr:uid="{E1CC85D3-57EF-4385-88F6-503BFC44A1FE}"/>
    <cellStyle name="Total 29" xfId="14586" xr:uid="{00000000-0005-0000-0000-0000ED120000}"/>
    <cellStyle name="Total 29 10" xfId="30052" xr:uid="{4C1542B2-93A9-4FC5-8EDA-32389741B1E8}"/>
    <cellStyle name="Total 29 2" xfId="30053" xr:uid="{4ED6C90F-83FA-4E60-933A-B99C4EDC6964}"/>
    <cellStyle name="Total 29 3" xfId="30054" xr:uid="{0AD01B05-413F-48F8-B14C-8C98AD94BF95}"/>
    <cellStyle name="Total 29 4" xfId="30055" xr:uid="{D11660E0-1BC8-46A4-90C2-8987EED4B0EC}"/>
    <cellStyle name="Total 29 5" xfId="30056" xr:uid="{5748C694-D1C6-493D-BCB3-9A72F8C28685}"/>
    <cellStyle name="Total 29 6" xfId="30057" xr:uid="{8A380C0C-B2AC-415F-88C6-2D5C7A1B6A59}"/>
    <cellStyle name="Total 29 7" xfId="30058" xr:uid="{BDA3D206-4668-497E-A9D5-651155A65D47}"/>
    <cellStyle name="Total 29 8" xfId="30059" xr:uid="{C3AD1F20-68F8-4E5D-A6A4-A18642277F9A}"/>
    <cellStyle name="Total 29 9" xfId="30060" xr:uid="{15CC94A7-49B6-4EEB-91BB-90AA92A9BB52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3 2" xfId="30061" xr:uid="{86ABFF4C-14FB-4774-A000-8E86C3A01C60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5 3" xfId="30062" xr:uid="{F89249D7-A759-4DA0-B7B0-FED5E22619FE}"/>
    <cellStyle name="Total 3 2 6" xfId="10519" xr:uid="{00000000-0005-0000-0000-0000BD2C0000}"/>
    <cellStyle name="Total 3 2 6 2" xfId="16667" xr:uid="{00000000-0005-0000-0000-0000BD2C0000}"/>
    <cellStyle name="Total 3 2 6 3" xfId="30063" xr:uid="{764A8D3D-D06D-4FF1-8F3C-50C69C9BA0EF}"/>
    <cellStyle name="Total 3 2 7" xfId="14926" xr:uid="{00000000-0005-0000-0000-0000BB220000}"/>
    <cellStyle name="Total 3 2 7 2" xfId="30064" xr:uid="{41FF26E5-CDA4-495B-A9F2-113CA640D1BF}"/>
    <cellStyle name="Total 3 2 8" xfId="30065" xr:uid="{07A72043-4596-4F7E-8E2D-EADC966D9D49}"/>
    <cellStyle name="Total 3 2 9" xfId="30066" xr:uid="{738DADBB-E2C1-4249-869F-C7F4EF03138A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3 2" xfId="30067" xr:uid="{95F09F45-0A1E-48DA-8223-AF530BA13EAD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5 3" xfId="30068" xr:uid="{A0DCA546-DC02-4A3E-BD20-322D2EE41E2C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3 2" xfId="30069" xr:uid="{7FF64817-2554-4A6D-9D38-D9A4A5B389D6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5 3" xfId="30070" xr:uid="{D9301AA6-7C1B-4007-BA08-AD093DE46DB3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0 10" xfId="30071" xr:uid="{EE84B498-F4F3-4A59-AFB1-78D3AD000475}"/>
    <cellStyle name="Total 30 2" xfId="30072" xr:uid="{776CE29D-C132-4B15-8C44-77D27C9438BE}"/>
    <cellStyle name="Total 30 3" xfId="30073" xr:uid="{591EDCC9-B82D-45A8-AC13-A5C7EDD7F665}"/>
    <cellStyle name="Total 30 4" xfId="30074" xr:uid="{A82FBB3A-D470-486B-89E3-73F1BBF290A9}"/>
    <cellStyle name="Total 30 5" xfId="30075" xr:uid="{AC90C512-75E0-4760-8AED-54C0F981807E}"/>
    <cellStyle name="Total 30 6" xfId="30076" xr:uid="{36EB0363-42CD-4689-B01B-9EF4C2836211}"/>
    <cellStyle name="Total 30 7" xfId="30077" xr:uid="{354338D2-5E27-4C3B-8A6D-5FB3F21C5792}"/>
    <cellStyle name="Total 30 8" xfId="30078" xr:uid="{76FEA896-C8FA-431A-8CD0-69620F05061A}"/>
    <cellStyle name="Total 30 9" xfId="30079" xr:uid="{88D1A911-964D-4906-B362-F8044C2E5166}"/>
    <cellStyle name="Total 31" xfId="14588" xr:uid="{00000000-0005-0000-0000-0000F2120000}"/>
    <cellStyle name="Total 31 10" xfId="30080" xr:uid="{478793AC-01C2-4F89-8DED-DAAE60A9625F}"/>
    <cellStyle name="Total 31 2" xfId="30081" xr:uid="{9E05F0B5-D1AE-4C80-B9F8-A7A624ED43BE}"/>
    <cellStyle name="Total 31 3" xfId="30082" xr:uid="{832D9B40-5978-48BA-AFCE-6EDE4246CD74}"/>
    <cellStyle name="Total 31 4" xfId="30083" xr:uid="{D8151A30-1DE6-446C-A2FE-CA7B0E16E9CA}"/>
    <cellStyle name="Total 31 5" xfId="30084" xr:uid="{493F3B1E-46E4-45F9-AEEB-A4F9AD220F39}"/>
    <cellStyle name="Total 31 6" xfId="30085" xr:uid="{08DC4C02-D326-4222-AECD-7C6A855C70DB}"/>
    <cellStyle name="Total 31 7" xfId="30086" xr:uid="{9B4DB480-CE92-45E6-9153-5988A9EE51DE}"/>
    <cellStyle name="Total 31 8" xfId="30087" xr:uid="{425FB059-1584-4D0B-A61F-F922AABDA1E8}"/>
    <cellStyle name="Total 31 9" xfId="30088" xr:uid="{B724FDE9-C1C9-4311-9ED4-4A43AE67B2FA}"/>
    <cellStyle name="Total 32" xfId="14589" xr:uid="{00000000-0005-0000-0000-0000F3120000}"/>
    <cellStyle name="Total 32 10" xfId="30089" xr:uid="{40CCB6A2-91DB-4CF2-AAAA-65C1F3460ACA}"/>
    <cellStyle name="Total 32 2" xfId="30090" xr:uid="{FB428BFE-82C6-4BF2-B013-364598E9181C}"/>
    <cellStyle name="Total 32 3" xfId="30091" xr:uid="{41A657BF-E9DD-4545-90FE-65E743B4C5C5}"/>
    <cellStyle name="Total 32 4" xfId="30092" xr:uid="{9D576D20-56B1-4F8A-93BA-4E406DFDA037}"/>
    <cellStyle name="Total 32 5" xfId="30093" xr:uid="{96D89BBE-B2CE-4AEA-B3DC-421F9546FB56}"/>
    <cellStyle name="Total 32 6" xfId="30094" xr:uid="{39863F73-2CDF-4656-A992-2F03B1496627}"/>
    <cellStyle name="Total 32 7" xfId="30095" xr:uid="{75DE429A-7BFE-4173-B3D2-6AD3CF097022}"/>
    <cellStyle name="Total 32 8" xfId="30096" xr:uid="{7B31EFEC-5208-4C02-B01A-9C0578164FED}"/>
    <cellStyle name="Total 32 9" xfId="30097" xr:uid="{4ECACFD4-267A-45A5-8344-A3771E2E556F}"/>
    <cellStyle name="Total 33" xfId="14590" xr:uid="{00000000-0005-0000-0000-0000F4120000}"/>
    <cellStyle name="Total 33 10" xfId="30098" xr:uid="{A466A75C-474F-49C1-AC13-40787C9318E2}"/>
    <cellStyle name="Total 33 2" xfId="30099" xr:uid="{6C16DDFE-7552-49D4-89D5-3F994A51FD5D}"/>
    <cellStyle name="Total 33 3" xfId="30100" xr:uid="{441DCD0E-5FEE-4A0F-AEE9-70D811C9BC2C}"/>
    <cellStyle name="Total 33 4" xfId="30101" xr:uid="{982FA4F4-C77F-45DB-AD00-83470DE2B8B2}"/>
    <cellStyle name="Total 33 5" xfId="30102" xr:uid="{556A8071-B01B-473F-86F6-259F4552986F}"/>
    <cellStyle name="Total 33 6" xfId="30103" xr:uid="{3BAB3762-EEEF-4CDD-9362-732BA90428CF}"/>
    <cellStyle name="Total 33 7" xfId="30104" xr:uid="{56F157E0-9C82-4AAE-AC9C-6CFC3FEB572E}"/>
    <cellStyle name="Total 33 8" xfId="30105" xr:uid="{4589F87F-1F12-43C4-91BA-D4E967644935}"/>
    <cellStyle name="Total 33 9" xfId="30106" xr:uid="{271618A2-4B27-4136-90F1-7AFD52EB1EE3}"/>
    <cellStyle name="Total 34" xfId="14591" xr:uid="{00000000-0005-0000-0000-0000F5120000}"/>
    <cellStyle name="Total 34 10" xfId="30107" xr:uid="{4E50A10B-1F24-481A-A959-DFB1FA593A6B}"/>
    <cellStyle name="Total 34 2" xfId="30108" xr:uid="{E65F092B-EB52-4CAE-A87F-2C2CCF4B225A}"/>
    <cellStyle name="Total 34 3" xfId="30109" xr:uid="{EEF21CBB-C272-44B6-B661-FF01A8BA9A42}"/>
    <cellStyle name="Total 34 4" xfId="30110" xr:uid="{5A83D24F-8D42-4DE9-8788-054BBF993626}"/>
    <cellStyle name="Total 34 5" xfId="30111" xr:uid="{18B57717-99FF-4636-9F1D-A34C23E3BA2E}"/>
    <cellStyle name="Total 34 6" xfId="30112" xr:uid="{8BF33BF8-5E10-4A31-9C96-AFB30810A961}"/>
    <cellStyle name="Total 34 7" xfId="30113" xr:uid="{8F2A072E-CD0E-4D15-A3AD-5E75C261E454}"/>
    <cellStyle name="Total 34 8" xfId="30114" xr:uid="{7F4C45D9-416A-44D6-B74A-4F8BBC115090}"/>
    <cellStyle name="Total 34 9" xfId="30115" xr:uid="{496BE6B2-AD53-4744-BC94-2608A7E1D163}"/>
    <cellStyle name="Total 35" xfId="14592" xr:uid="{00000000-0005-0000-0000-0000F6120000}"/>
    <cellStyle name="Total 35 10" xfId="30116" xr:uid="{E0168CB2-8719-4B88-8C16-4553C624032A}"/>
    <cellStyle name="Total 35 2" xfId="30117" xr:uid="{43FB8D7F-8431-4012-963D-26B416030F10}"/>
    <cellStyle name="Total 35 3" xfId="30118" xr:uid="{0EA8A841-84C9-454B-9959-2F56153DBC1D}"/>
    <cellStyle name="Total 35 4" xfId="30119" xr:uid="{B58DC8D0-9849-416B-A219-2088156FFF79}"/>
    <cellStyle name="Total 35 5" xfId="30120" xr:uid="{A1EB474E-F053-4CA6-9C3C-99C3F182A97F}"/>
    <cellStyle name="Total 35 6" xfId="30121" xr:uid="{48C7B41F-900C-4E82-9E32-2077B529CF1B}"/>
    <cellStyle name="Total 35 7" xfId="30122" xr:uid="{D74AD022-83EC-45C0-98DD-AC2969C78A2A}"/>
    <cellStyle name="Total 35 8" xfId="30123" xr:uid="{D93140F7-CC89-416E-AAC4-BC3927D8D8FB}"/>
    <cellStyle name="Total 35 9" xfId="30124" xr:uid="{8B75258B-E27B-49FF-B946-B9FB4A485545}"/>
    <cellStyle name="Total 36" xfId="14593" xr:uid="{00000000-0005-0000-0000-0000F7120000}"/>
    <cellStyle name="Total 36 10" xfId="30125" xr:uid="{B3BB3538-CA2C-4DC4-8AD9-A901E2AC7D24}"/>
    <cellStyle name="Total 36 2" xfId="30126" xr:uid="{10714A21-FD28-4A35-A6CB-54CA58BD34DB}"/>
    <cellStyle name="Total 36 3" xfId="30127" xr:uid="{D73597F0-E322-4ACB-910A-115D2C5FB442}"/>
    <cellStyle name="Total 36 4" xfId="30128" xr:uid="{B482239E-5080-4DD3-990C-4A025C824707}"/>
    <cellStyle name="Total 36 5" xfId="30129" xr:uid="{87DE772B-C21B-43DA-A972-8B5D0D11C437}"/>
    <cellStyle name="Total 36 6" xfId="30130" xr:uid="{B3769839-0751-48A1-BAAF-2FF4CA7E293F}"/>
    <cellStyle name="Total 36 7" xfId="30131" xr:uid="{68055C5A-BE76-4B32-98FC-7B73635A73ED}"/>
    <cellStyle name="Total 36 8" xfId="30132" xr:uid="{15597197-D847-4C0A-810E-B78F28E1B5F3}"/>
    <cellStyle name="Total 36 9" xfId="30133" xr:uid="{E4657C21-5B6E-4329-B9DA-87281FC3656E}"/>
    <cellStyle name="Total 37" xfId="14594" xr:uid="{00000000-0005-0000-0000-0000F8120000}"/>
    <cellStyle name="Total 37 10" xfId="30134" xr:uid="{9548A46A-7BAE-43AD-98FF-09B003581C90}"/>
    <cellStyle name="Total 37 2" xfId="30135" xr:uid="{53FE636F-4428-4E89-AB7C-5C4AFA30D35D}"/>
    <cellStyle name="Total 37 3" xfId="30136" xr:uid="{A346DAE9-5EF2-429E-98E6-D5416389280C}"/>
    <cellStyle name="Total 37 4" xfId="30137" xr:uid="{AE2A11A2-89E2-4E76-8ABB-679027DD73C4}"/>
    <cellStyle name="Total 37 5" xfId="30138" xr:uid="{CF2A3841-B4A6-4131-86FD-54D745D0322D}"/>
    <cellStyle name="Total 37 6" xfId="30139" xr:uid="{1DA4E578-128D-4A6F-89D6-B1A1FB217083}"/>
    <cellStyle name="Total 37 7" xfId="30140" xr:uid="{67D85412-DB13-4F21-A71B-A89FA4F335C9}"/>
    <cellStyle name="Total 37 8" xfId="30141" xr:uid="{501415BC-939C-40DA-A0CE-A06575163F15}"/>
    <cellStyle name="Total 37 9" xfId="30142" xr:uid="{F0864A0A-61C3-46D2-881E-F7F8398AD509}"/>
    <cellStyle name="Total 38" xfId="14595" xr:uid="{00000000-0005-0000-0000-0000F9120000}"/>
    <cellStyle name="Total 38 10" xfId="30143" xr:uid="{1B89CD24-239F-4430-A53E-8A57B92C92E1}"/>
    <cellStyle name="Total 38 2" xfId="30144" xr:uid="{03B855D2-11FA-447C-B599-577F2598D6BF}"/>
    <cellStyle name="Total 38 3" xfId="30145" xr:uid="{36A0C0B7-C8D2-4804-A698-873D02F5FBCF}"/>
    <cellStyle name="Total 38 4" xfId="30146" xr:uid="{1F514FF9-8EB2-45E1-898F-D179DBF7F361}"/>
    <cellStyle name="Total 38 5" xfId="30147" xr:uid="{E51A3A06-474A-4D22-989B-C87B5D927E94}"/>
    <cellStyle name="Total 38 6" xfId="30148" xr:uid="{C6CC78E9-D641-473C-A5E1-3F19BAC5D493}"/>
    <cellStyle name="Total 38 7" xfId="30149" xr:uid="{943095FF-1DFA-4478-87F6-57112545816A}"/>
    <cellStyle name="Total 38 8" xfId="30150" xr:uid="{D96890D9-648E-4C75-A069-23DFE78758B2}"/>
    <cellStyle name="Total 38 9" xfId="30151" xr:uid="{6B4F15B6-D785-4552-A9D3-2A2264532D9A}"/>
    <cellStyle name="Total 39" xfId="14596" xr:uid="{00000000-0005-0000-0000-0000FA120000}"/>
    <cellStyle name="Total 39 10" xfId="30152" xr:uid="{24C5804F-2360-47EC-9767-409B1039F3A9}"/>
    <cellStyle name="Total 39 2" xfId="30153" xr:uid="{61D90CF9-8413-48A1-842D-B2AA808350E6}"/>
    <cellStyle name="Total 39 3" xfId="30154" xr:uid="{38AA144D-A5CA-41AE-9DC8-1660AB7DDAA2}"/>
    <cellStyle name="Total 39 4" xfId="30155" xr:uid="{661F6864-A7A1-4BDC-BB10-FD355CA7DB39}"/>
    <cellStyle name="Total 39 5" xfId="30156" xr:uid="{56DC1FDA-A29B-4C8D-A76A-E3E97551C6BF}"/>
    <cellStyle name="Total 39 6" xfId="30157" xr:uid="{AA014289-8560-4FD1-964D-69FB4F17C28A}"/>
    <cellStyle name="Total 39 7" xfId="30158" xr:uid="{94D0A8EA-CFC0-4E69-9C62-DBC2A631A406}"/>
    <cellStyle name="Total 39 8" xfId="30159" xr:uid="{73C41E25-1AAF-4C72-95C8-068B24B5FD44}"/>
    <cellStyle name="Total 39 9" xfId="30160" xr:uid="{8AD9D0A4-5687-488E-A9E9-F61342AADE31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3 2" xfId="30161" xr:uid="{10683DE1-B4D0-4489-8FA9-73E394C4D896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5 3" xfId="30162" xr:uid="{BA0E65E4-E000-4837-9665-315405364D04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0 10" xfId="30163" xr:uid="{745B9CD5-B9DA-4706-9BC8-DBE9E47DB93D}"/>
    <cellStyle name="Total 40 2" xfId="30164" xr:uid="{7AFA952E-3D7A-4C8D-B093-A1C5BABB19B3}"/>
    <cellStyle name="Total 40 3" xfId="30165" xr:uid="{201D4D02-8D63-4CB7-958C-03E60AE48E91}"/>
    <cellStyle name="Total 40 4" xfId="30166" xr:uid="{63A92503-EEF1-4F21-A485-150EE2C2876E}"/>
    <cellStyle name="Total 40 5" xfId="30167" xr:uid="{D93A5770-711D-45D0-9066-528BAA32D920}"/>
    <cellStyle name="Total 40 6" xfId="30168" xr:uid="{C7445642-D773-4075-8C7F-4400D981A022}"/>
    <cellStyle name="Total 40 7" xfId="30169" xr:uid="{FB9C348E-81D0-4749-B76F-EA88A857020A}"/>
    <cellStyle name="Total 40 8" xfId="30170" xr:uid="{E700147B-EE65-4AE9-9C81-7C15440BFD64}"/>
    <cellStyle name="Total 40 9" xfId="30171" xr:uid="{FFF58559-6928-4A29-BF34-C8106DDD457B}"/>
    <cellStyle name="Total 41" xfId="14598" xr:uid="{00000000-0005-0000-0000-0000FE120000}"/>
    <cellStyle name="Total 41 10" xfId="30172" xr:uid="{6FA90B05-DBAA-481C-973B-2F77E2263F48}"/>
    <cellStyle name="Total 41 2" xfId="30173" xr:uid="{07FF6811-06ED-4FC0-BCA1-C3CEA41F56BD}"/>
    <cellStyle name="Total 41 3" xfId="30174" xr:uid="{8253DFDC-FF42-45F3-B49B-8FA388BF9546}"/>
    <cellStyle name="Total 41 4" xfId="30175" xr:uid="{127BA4B7-E00D-49C1-A007-92D43BE303D5}"/>
    <cellStyle name="Total 41 5" xfId="30176" xr:uid="{2602DC59-DC6A-43D7-8FA2-D4F2A7649710}"/>
    <cellStyle name="Total 41 6" xfId="30177" xr:uid="{0689DDE8-A4E4-4D64-B7A0-ABD132F1E548}"/>
    <cellStyle name="Total 41 7" xfId="30178" xr:uid="{C9DCB183-3402-4F1B-92B7-EBD6150A5B1F}"/>
    <cellStyle name="Total 41 8" xfId="30179" xr:uid="{856AAE22-C2E6-43B4-9A74-630E75733E58}"/>
    <cellStyle name="Total 41 9" xfId="30180" xr:uid="{6696F843-0CF1-4B55-B54C-6A0109710AA6}"/>
    <cellStyle name="Total 42" xfId="14599" xr:uid="{00000000-0005-0000-0000-0000FF120000}"/>
    <cellStyle name="Total 42 10" xfId="30181" xr:uid="{060C963F-3599-4188-971C-E2B9B3A5277B}"/>
    <cellStyle name="Total 42 2" xfId="30182" xr:uid="{7F67BEB9-9FBE-4D5F-9BB1-9996504CB36E}"/>
    <cellStyle name="Total 42 3" xfId="30183" xr:uid="{B6E2FA99-3C31-4A51-B340-14A9CFEE1660}"/>
    <cellStyle name="Total 42 4" xfId="30184" xr:uid="{F28D70B1-829E-4219-BB91-91A61619AC57}"/>
    <cellStyle name="Total 42 5" xfId="30185" xr:uid="{0FA93AEC-4204-4E7E-875C-91701A64641F}"/>
    <cellStyle name="Total 42 6" xfId="30186" xr:uid="{1E941EC6-CC4B-44B8-A1B5-189131BAE971}"/>
    <cellStyle name="Total 42 7" xfId="30187" xr:uid="{2311D00D-41DB-4DC5-AD6E-5499BB3BB5BC}"/>
    <cellStyle name="Total 42 8" xfId="30188" xr:uid="{015AC154-0AE6-4316-9DE7-959CDBBC5386}"/>
    <cellStyle name="Total 42 9" xfId="30189" xr:uid="{BE772A1F-0E3C-47DA-BAF1-24BB88E2A15F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3 2" xfId="30190" xr:uid="{F8D952C8-5D13-442A-8F50-DD113A2F04B5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5 3" xfId="30191" xr:uid="{3FB278E3-82F7-4732-B1D2-31D7BEFF3774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3 2" xfId="30192" xr:uid="{FBD17141-3411-4533-8D34-B43656D7A50D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5 3" xfId="30193" xr:uid="{114E4363-5F8B-41C3-B93F-55372FAD9C62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10" xfId="30194" xr:uid="{5BC34081-CCF8-4048-B4CE-0212EFAB6D59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3 2" xfId="30195" xr:uid="{767FAF4F-0CC9-4423-BFFA-EF4968D30D5B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5 3" xfId="30196" xr:uid="{8B3D1733-B6EF-4D33-880B-08EF8944DD05}"/>
    <cellStyle name="Total 7 6" xfId="9472" xr:uid="{00000000-0005-0000-0000-0000E62C0000}"/>
    <cellStyle name="Total 7 6 2" xfId="15856" xr:uid="{00000000-0005-0000-0000-0000E62C0000}"/>
    <cellStyle name="Total 7 6 3" xfId="30197" xr:uid="{8BAF0EE0-6CBF-4C0C-BED4-4D3C016B80DC}"/>
    <cellStyle name="Total 7 7" xfId="15008" xr:uid="{00000000-0005-0000-0000-000088230000}"/>
    <cellStyle name="Total 7 7 2" xfId="30198" xr:uid="{ACB575CA-BAD8-41AD-B324-6B74C105D1E9}"/>
    <cellStyle name="Total 7 8" xfId="30199" xr:uid="{F4AB8236-E0C2-4EA1-B164-FF4C2495932C}"/>
    <cellStyle name="Total 7 9" xfId="30200" xr:uid="{6CFA4F2F-F1C4-4E9A-B3BE-8172387B8097}"/>
    <cellStyle name="Total 8" xfId="3571" xr:uid="{00000000-0005-0000-0000-00008D230000}"/>
    <cellStyle name="Total 8 10" xfId="30201" xr:uid="{194F7916-26BD-41DA-8261-C5E42A2393BB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3 2" xfId="30202" xr:uid="{1CDD9303-7F4E-4180-BC68-2FDB022DA1CA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5 3" xfId="30203" xr:uid="{6044C1DF-8CBE-48C6-BA44-6E9C1FE1A88A}"/>
    <cellStyle name="Total 8 6" xfId="9471" xr:uid="{00000000-0005-0000-0000-0000E72C0000}"/>
    <cellStyle name="Total 8 6 2" xfId="15855" xr:uid="{00000000-0005-0000-0000-0000E72C0000}"/>
    <cellStyle name="Total 8 6 3" xfId="30204" xr:uid="{CC4CCDE3-F995-4724-922F-8048EC2362E9}"/>
    <cellStyle name="Total 8 7" xfId="15010" xr:uid="{00000000-0005-0000-0000-00008D230000}"/>
    <cellStyle name="Total 8 7 2" xfId="30205" xr:uid="{954B17B7-CB49-4B36-A363-4B6E3B17D6D0}"/>
    <cellStyle name="Total 8 8" xfId="30206" xr:uid="{65FABFF0-11BE-4793-8A30-34843ED9740E}"/>
    <cellStyle name="Total 8 9" xfId="30207" xr:uid="{CAA77C09-88F6-45C0-BB52-EE177179290A}"/>
    <cellStyle name="Total 9" xfId="3573" xr:uid="{00000000-0005-0000-0000-000092230000}"/>
    <cellStyle name="Total 9 10" xfId="30208" xr:uid="{553BA38E-C6D1-46EA-928D-99713A4C5C54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3 2" xfId="30209" xr:uid="{5D41B914-5F0F-4299-AE08-6864E0BD96C0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5 3" xfId="30210" xr:uid="{0D8710DA-8853-4C22-82AB-8DDA61AE501E}"/>
    <cellStyle name="Total 9 6" xfId="9470" xr:uid="{00000000-0005-0000-0000-0000E82C0000}"/>
    <cellStyle name="Total 9 6 2" xfId="15854" xr:uid="{00000000-0005-0000-0000-0000E82C0000}"/>
    <cellStyle name="Total 9 6 3" xfId="30211" xr:uid="{A73B277D-0E21-413E-B60B-F0261DFE0530}"/>
    <cellStyle name="Total 9 7" xfId="15012" xr:uid="{00000000-0005-0000-0000-000092230000}"/>
    <cellStyle name="Total 9 7 2" xfId="30212" xr:uid="{8C11C6F4-167B-4058-9F17-05CB129C0F36}"/>
    <cellStyle name="Total 9 8" xfId="30213" xr:uid="{455CD0C9-C4E3-4589-9467-B4123492584D}"/>
    <cellStyle name="Total 9 9" xfId="30214" xr:uid="{9D784882-1ED3-4A4E-97FC-11AED7AAE505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10" xfId="30215" xr:uid="{989C4C35-DDD2-4D45-B9EE-7DDC72F2A19D}"/>
    <cellStyle name="Überschrift 1 2" xfId="14601" xr:uid="{00000000-0005-0000-0000-000008130000}"/>
    <cellStyle name="Überschrift 1 3" xfId="30216" xr:uid="{072C100D-C197-46BB-B95B-FDCE7B44EE36}"/>
    <cellStyle name="Überschrift 1 4" xfId="30217" xr:uid="{506367BB-F677-4880-AC79-350D695D4833}"/>
    <cellStyle name="Überschrift 1 5" xfId="30218" xr:uid="{B15FE86C-0712-4F43-8074-A4105FC5E844}"/>
    <cellStyle name="Überschrift 1 6" xfId="30219" xr:uid="{D02C1B51-8449-4A1B-A1DD-3A85F8DBA20B}"/>
    <cellStyle name="Überschrift 1 7" xfId="30220" xr:uid="{D30A491D-501E-4005-AE10-D1085B87A269}"/>
    <cellStyle name="Überschrift 1 8" xfId="30221" xr:uid="{0626E991-B6DB-4CA8-842C-7820CA21A278}"/>
    <cellStyle name="Überschrift 1 9" xfId="30222" xr:uid="{664136BD-72E1-4088-97B2-0C1B499630DB}"/>
    <cellStyle name="Überschrift 10" xfId="30223" xr:uid="{D43F5C8E-8A9D-4D52-8FB1-F44B7A5DD608}"/>
    <cellStyle name="Überschrift 11" xfId="30224" xr:uid="{4DB3ED65-2BC2-4674-8D74-06CCB0E0F89B}"/>
    <cellStyle name="Überschrift 12" xfId="30225" xr:uid="{9D7F919D-7330-43B9-B3EB-14B42ABE6BD1}"/>
    <cellStyle name="Überschrift 13" xfId="30226" xr:uid="{985D333F-B793-44C7-BD90-B55C63D6EC60}"/>
    <cellStyle name="Überschrift 2" xfId="9397" xr:uid="{00000000-0005-0000-0000-00009A230000}"/>
    <cellStyle name="Überschrift 2 10" xfId="30227" xr:uid="{B882065E-B867-400A-977D-11308BB885A8}"/>
    <cellStyle name="Überschrift 2 2" xfId="14602" xr:uid="{00000000-0005-0000-0000-000009130000}"/>
    <cellStyle name="Überschrift 2 3" xfId="30228" xr:uid="{A7A72337-3B78-4080-AA0D-D37A97135F17}"/>
    <cellStyle name="Überschrift 2 4" xfId="30229" xr:uid="{3C9F9EFC-A591-4ED1-B2B3-5B2B372518B4}"/>
    <cellStyle name="Überschrift 2 5" xfId="30230" xr:uid="{D9CF0B85-CCE9-4F11-979E-B603E60DD0A7}"/>
    <cellStyle name="Überschrift 2 6" xfId="30231" xr:uid="{B52CD312-4E81-4121-93C0-CBF7CC7CE94E}"/>
    <cellStyle name="Überschrift 2 7" xfId="30232" xr:uid="{7FB94E3A-5BF0-4E10-B24A-866D779DE0DA}"/>
    <cellStyle name="Überschrift 2 8" xfId="30233" xr:uid="{6E033BCF-4E63-4C1D-8D7E-90EE24AE0FA5}"/>
    <cellStyle name="Überschrift 2 9" xfId="30234" xr:uid="{B74FF253-1A3B-4C53-BDAB-70750DBD407F}"/>
    <cellStyle name="Überschrift 3" xfId="9398" xr:uid="{00000000-0005-0000-0000-00009B230000}"/>
    <cellStyle name="Überschrift 3 10" xfId="30235" xr:uid="{EBCA9B1E-7A17-4AC3-AA74-119E0861D6EB}"/>
    <cellStyle name="Überschrift 3 2" xfId="14603" xr:uid="{00000000-0005-0000-0000-00000A130000}"/>
    <cellStyle name="Überschrift 3 3" xfId="30236" xr:uid="{465C3F27-F6BD-45D1-AE7E-A23F833B0F5C}"/>
    <cellStyle name="Überschrift 3 4" xfId="30237" xr:uid="{E7EC268F-84D5-4036-A5B9-15960E7623EC}"/>
    <cellStyle name="Überschrift 3 5" xfId="30238" xr:uid="{121F42CF-F1C2-4ECA-8E65-4EF59F615321}"/>
    <cellStyle name="Überschrift 3 6" xfId="30239" xr:uid="{9E738E47-E6EC-4BAC-ADA3-96A7ECEA359B}"/>
    <cellStyle name="Überschrift 3 7" xfId="30240" xr:uid="{F4DFFAB3-6DCA-4685-9FAF-2DA629117A6E}"/>
    <cellStyle name="Überschrift 3 8" xfId="30241" xr:uid="{05CBC534-44FF-4E15-B920-C8C76B5DD011}"/>
    <cellStyle name="Überschrift 3 9" xfId="30242" xr:uid="{99ACBB98-2BFB-4BF5-859D-90A3438F7583}"/>
    <cellStyle name="Überschrift 4" xfId="9399" xr:uid="{00000000-0005-0000-0000-00009C230000}"/>
    <cellStyle name="Überschrift 4 10" xfId="30243" xr:uid="{B56C7F00-B240-4982-B961-3BF5AA50656B}"/>
    <cellStyle name="Überschrift 4 2" xfId="14604" xr:uid="{00000000-0005-0000-0000-00000B130000}"/>
    <cellStyle name="Überschrift 4 3" xfId="30244" xr:uid="{5FFBBAA8-6E6C-4603-93E0-D37BD2B8B8E9}"/>
    <cellStyle name="Überschrift 4 4" xfId="30245" xr:uid="{2D34BF6B-F0B4-4A2A-A14A-A284464E6A12}"/>
    <cellStyle name="Überschrift 4 5" xfId="30246" xr:uid="{EA44AEAD-B801-49C4-8C2F-C33A8BFDE6C3}"/>
    <cellStyle name="Überschrift 4 6" xfId="30247" xr:uid="{E96FD5B1-D73C-47DA-8A69-BE1389141CD6}"/>
    <cellStyle name="Überschrift 4 7" xfId="30248" xr:uid="{8BF5F500-C4B0-4029-9B87-151A5843EAA4}"/>
    <cellStyle name="Überschrift 4 8" xfId="30249" xr:uid="{B3F54EEA-F735-4F53-9BEA-9BAEB0E75B93}"/>
    <cellStyle name="Überschrift 4 9" xfId="30250" xr:uid="{E5C4EA6F-75A9-4AFA-9046-7CD902ED966C}"/>
    <cellStyle name="Überschrift 5" xfId="14600" xr:uid="{00000000-0005-0000-0000-000007130000}"/>
    <cellStyle name="Überschrift 6" xfId="30251" xr:uid="{4000CFE5-0FDB-4FF7-9064-9A2E2ABFDBE7}"/>
    <cellStyle name="Überschrift 7" xfId="30252" xr:uid="{1943FBC0-113C-464E-A4D9-8B36B768ED13}"/>
    <cellStyle name="Überschrift 8" xfId="30253" xr:uid="{B4A433F1-CA29-4D5A-989C-AEE106E1B8A4}"/>
    <cellStyle name="Überschrift 9" xfId="30254" xr:uid="{F25E7B72-1990-44F4-84DC-4385DD8CD12C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10" xfId="30255" xr:uid="{D77C0EFD-3B39-4584-8DE4-BE144D0AB8D3}"/>
    <cellStyle name="Verknüpfte Zelle 2" xfId="14605" xr:uid="{00000000-0005-0000-0000-00000D130000}"/>
    <cellStyle name="Verknüpfte Zelle 3" xfId="30256" xr:uid="{E175AC93-9BAC-40CF-8FDC-784013940FF9}"/>
    <cellStyle name="Verknüpfte Zelle 4" xfId="30257" xr:uid="{05CCF8B4-84BA-4A13-8DC8-6AD0485A0589}"/>
    <cellStyle name="Verknüpfte Zelle 5" xfId="30258" xr:uid="{CD907915-8208-4DB9-B9F0-1EE897AE06A3}"/>
    <cellStyle name="Verknüpfte Zelle 6" xfId="30259" xr:uid="{EAE3A1E8-6154-4B4B-AFA8-03A5685393A5}"/>
    <cellStyle name="Verknüpfte Zelle 7" xfId="30260" xr:uid="{612C10E7-2B9B-4E32-9C64-15DD94E8C0A8}"/>
    <cellStyle name="Verknüpfte Zelle 8" xfId="30261" xr:uid="{85FC4F08-78BD-47F9-9036-60B81EFD4F99}"/>
    <cellStyle name="Verknüpfte Zelle 9" xfId="30262" xr:uid="{3D2DAE01-6B66-407E-B1BF-22FED44098B0}"/>
    <cellStyle name="Warnender Text" xfId="9401" xr:uid="{00000000-0005-0000-0000-0000A1230000}"/>
    <cellStyle name="Warnender Text 10" xfId="30263" xr:uid="{330E334C-E9BA-4386-B7EE-7599999D4FE0}"/>
    <cellStyle name="Warnender Text 2" xfId="14606" xr:uid="{00000000-0005-0000-0000-00000E130000}"/>
    <cellStyle name="Warnender Text 3" xfId="30264" xr:uid="{676ACFA0-99F4-42E9-B48F-816A5E48487E}"/>
    <cellStyle name="Warnender Text 4" xfId="30265" xr:uid="{D31F164D-E399-4620-A138-1789DD37D77C}"/>
    <cellStyle name="Warnender Text 5" xfId="30266" xr:uid="{0A470604-E3FF-4E62-AF34-C56B3E748230}"/>
    <cellStyle name="Warnender Text 6" xfId="30267" xr:uid="{7EBE20CC-E2E3-4486-942D-792AAF9633C5}"/>
    <cellStyle name="Warnender Text 7" xfId="30268" xr:uid="{0B035BFC-E23C-488A-9F2C-29F6BC843F92}"/>
    <cellStyle name="Warnender Text 8" xfId="30269" xr:uid="{61E704BC-7C14-4D7A-A102-5EA7A5E75A33}"/>
    <cellStyle name="Warnender Text 9" xfId="30270" xr:uid="{D5DDECCE-B232-4F31-9ADB-2E950FB41989}"/>
    <cellStyle name="Warning Text 10" xfId="3576" xr:uid="{00000000-0005-0000-0000-0000A2230000}"/>
    <cellStyle name="Warning Text 10 10" xfId="30271" xr:uid="{4C9FF8F8-48FD-4183-A269-942F7DAFCFD2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3 2" xfId="30272" xr:uid="{3580A416-3EFB-4350-8F0B-E3618A9B91A3}"/>
    <cellStyle name="Warning Text 10 4" xfId="5958" xr:uid="{00000000-0005-0000-0000-0000A6230000}"/>
    <cellStyle name="Warning Text 10 5" xfId="30273" xr:uid="{2752BF2A-DE81-4E44-A903-08FD3C9F4295}"/>
    <cellStyle name="Warning Text 10 6" xfId="30274" xr:uid="{B07AA489-1F16-4D6C-AA4C-5074FA9BDE6A}"/>
    <cellStyle name="Warning Text 10 7" xfId="30275" xr:uid="{2B12877E-7E8A-42D6-8D4F-7EBFFE1434E1}"/>
    <cellStyle name="Warning Text 10 8" xfId="30276" xr:uid="{FF1AA0F7-0E72-4FAA-AABD-D9014F8E5776}"/>
    <cellStyle name="Warning Text 10 9" xfId="30277" xr:uid="{E4C4CE1C-69F6-4EED-BE1A-1C64EFCCA7EE}"/>
    <cellStyle name="Warning Text 11" xfId="14607" xr:uid="{00000000-0005-0000-0000-000010130000}"/>
    <cellStyle name="Warning Text 11 10" xfId="30278" xr:uid="{EE0109DA-18CC-4C91-82C8-10A2AAA8D463}"/>
    <cellStyle name="Warning Text 11 2" xfId="30279" xr:uid="{ECC1A6AF-4ACB-4161-8ACE-C0E9F92D9EA5}"/>
    <cellStyle name="Warning Text 11 3" xfId="30280" xr:uid="{BA9CCCFB-646A-49B3-B84D-229C6E593BDA}"/>
    <cellStyle name="Warning Text 11 4" xfId="30281" xr:uid="{2AA36EF3-8201-4E39-A500-9B00C4DA4E9E}"/>
    <cellStyle name="Warning Text 11 5" xfId="30282" xr:uid="{CFE04DEC-8BC6-4419-B553-A95A9C57B401}"/>
    <cellStyle name="Warning Text 11 6" xfId="30283" xr:uid="{ED1AB44A-99E5-4822-B5D7-A04651441955}"/>
    <cellStyle name="Warning Text 11 7" xfId="30284" xr:uid="{A5887430-97AA-4DD5-AD3B-BB1873E5AC21}"/>
    <cellStyle name="Warning Text 11 8" xfId="30285" xr:uid="{281F4997-57DE-4DA4-BB37-E38D4061272D}"/>
    <cellStyle name="Warning Text 11 9" xfId="30286" xr:uid="{84F5F0F7-313D-483C-A1F8-1FC24D00902F}"/>
    <cellStyle name="Warning Text 12" xfId="14608" xr:uid="{00000000-0005-0000-0000-000011130000}"/>
    <cellStyle name="Warning Text 12 10" xfId="30287" xr:uid="{E68B2F8B-8852-44C8-A936-613235719E95}"/>
    <cellStyle name="Warning Text 12 2" xfId="30288" xr:uid="{E4A3C9D3-8316-4C06-8CE4-6BD4374AA6EF}"/>
    <cellStyle name="Warning Text 12 3" xfId="30289" xr:uid="{B96348CA-5DF3-40D3-8447-E7C7076B4C20}"/>
    <cellStyle name="Warning Text 12 4" xfId="30290" xr:uid="{730DD32D-4CE8-47DD-B249-6A1609393D8D}"/>
    <cellStyle name="Warning Text 12 5" xfId="30291" xr:uid="{7EADA7A3-2EEA-4C99-9ABB-03F5C6DBF5C6}"/>
    <cellStyle name="Warning Text 12 6" xfId="30292" xr:uid="{241EA55B-7218-4CA4-BF69-636A5EB39DF6}"/>
    <cellStyle name="Warning Text 12 7" xfId="30293" xr:uid="{9EB79C56-77C5-49E5-B8B9-899F931473E5}"/>
    <cellStyle name="Warning Text 12 8" xfId="30294" xr:uid="{1696F75B-9C53-4E01-AD8D-2DF8FF4286F1}"/>
    <cellStyle name="Warning Text 12 9" xfId="30295" xr:uid="{6FA4A0E1-F55D-42A4-B438-E75373DFD213}"/>
    <cellStyle name="Warning Text 13" xfId="14609" xr:uid="{00000000-0005-0000-0000-000012130000}"/>
    <cellStyle name="Warning Text 13 10" xfId="30296" xr:uid="{949B37BC-E250-4625-8A47-F7CC6A7F224E}"/>
    <cellStyle name="Warning Text 13 2" xfId="30297" xr:uid="{B92DBB01-30F0-44B0-9F6F-D02A7B09BCDF}"/>
    <cellStyle name="Warning Text 13 3" xfId="30298" xr:uid="{79D8DD37-24CA-4492-AE9F-376F408A739C}"/>
    <cellStyle name="Warning Text 13 4" xfId="30299" xr:uid="{23D81467-441D-4984-890A-C39BA0316834}"/>
    <cellStyle name="Warning Text 13 5" xfId="30300" xr:uid="{04DFD9E8-7F35-4AD5-AB6C-5C7C4EE666E5}"/>
    <cellStyle name="Warning Text 13 6" xfId="30301" xr:uid="{F23CFF74-8A60-4DAE-90B9-C8B6571786B0}"/>
    <cellStyle name="Warning Text 13 7" xfId="30302" xr:uid="{1580A804-B0C0-45AC-96A1-88299364F6EF}"/>
    <cellStyle name="Warning Text 13 8" xfId="30303" xr:uid="{DF575504-4BD4-4B47-BED2-F0CD2F8287CA}"/>
    <cellStyle name="Warning Text 13 9" xfId="30304" xr:uid="{A761DD56-C67D-4BED-809F-09788F1BDE0F}"/>
    <cellStyle name="Warning Text 14" xfId="14610" xr:uid="{00000000-0005-0000-0000-000013130000}"/>
    <cellStyle name="Warning Text 14 10" xfId="30305" xr:uid="{34CB40EA-B567-4054-9C3C-FEE363EF4AA0}"/>
    <cellStyle name="Warning Text 14 2" xfId="30306" xr:uid="{32E61840-68BD-4F4C-A324-685C024402EB}"/>
    <cellStyle name="Warning Text 14 3" xfId="30307" xr:uid="{91E35977-2084-4781-B82F-2D3CA7D532CF}"/>
    <cellStyle name="Warning Text 14 4" xfId="30308" xr:uid="{9AEE3928-293A-41C1-A8FE-22706A0E7EFE}"/>
    <cellStyle name="Warning Text 14 5" xfId="30309" xr:uid="{D9AE06C5-D4AA-44CF-9047-E5B1D6926DC4}"/>
    <cellStyle name="Warning Text 14 6" xfId="30310" xr:uid="{51D62CE8-C146-4DDE-819E-E74DBDD75A4E}"/>
    <cellStyle name="Warning Text 14 7" xfId="30311" xr:uid="{09A154EE-EB9B-40EC-A16E-4913DDEB15B6}"/>
    <cellStyle name="Warning Text 14 8" xfId="30312" xr:uid="{F49CE472-728C-452D-97BC-F40D0BF10821}"/>
    <cellStyle name="Warning Text 14 9" xfId="30313" xr:uid="{07143224-923A-4EB7-A8A9-2BD1D7D87C75}"/>
    <cellStyle name="Warning Text 15" xfId="14611" xr:uid="{00000000-0005-0000-0000-000014130000}"/>
    <cellStyle name="Warning Text 15 10" xfId="30314" xr:uid="{42190D5C-0FBB-4A14-828F-D48BF9840E51}"/>
    <cellStyle name="Warning Text 15 2" xfId="30315" xr:uid="{5A6B6998-1F8B-4483-A2D0-EAA29B66E364}"/>
    <cellStyle name="Warning Text 15 3" xfId="30316" xr:uid="{4CC84613-F195-40E9-AA1C-03813DA48F68}"/>
    <cellStyle name="Warning Text 15 4" xfId="30317" xr:uid="{355017D0-A557-4454-91E7-4EA70562F1A0}"/>
    <cellStyle name="Warning Text 15 5" xfId="30318" xr:uid="{AB7299AB-10D8-40A6-8B54-8C8942622923}"/>
    <cellStyle name="Warning Text 15 6" xfId="30319" xr:uid="{ECF486AE-9B56-4C80-A033-EE1BC4704B76}"/>
    <cellStyle name="Warning Text 15 7" xfId="30320" xr:uid="{CE0ACE85-A8AA-490E-A3E3-9AB0FD3AF03F}"/>
    <cellStyle name="Warning Text 15 8" xfId="30321" xr:uid="{B22377B0-0520-4330-927D-C6748A795385}"/>
    <cellStyle name="Warning Text 15 9" xfId="30322" xr:uid="{0E5BF2E4-0D2E-4EB9-AAE8-8F3D43A5E14C}"/>
    <cellStyle name="Warning Text 16" xfId="14612" xr:uid="{00000000-0005-0000-0000-000015130000}"/>
    <cellStyle name="Warning Text 16 10" xfId="30323" xr:uid="{87D273E3-7D22-4E42-BF1A-5C69BE587AD9}"/>
    <cellStyle name="Warning Text 16 2" xfId="30324" xr:uid="{2962C70C-68ED-4B78-8887-FBAF1A03649B}"/>
    <cellStyle name="Warning Text 16 3" xfId="30325" xr:uid="{0EAAECF0-0B51-4F34-BAB4-F0E42A6514E3}"/>
    <cellStyle name="Warning Text 16 4" xfId="30326" xr:uid="{C1DA6C5F-12BF-4E40-ABD1-E53C8F9C6CB7}"/>
    <cellStyle name="Warning Text 16 5" xfId="30327" xr:uid="{E9FB87DC-621B-4A5E-AB15-CBB8941D7C6A}"/>
    <cellStyle name="Warning Text 16 6" xfId="30328" xr:uid="{435CB511-AEEA-467C-8CD4-BEEC317210F5}"/>
    <cellStyle name="Warning Text 16 7" xfId="30329" xr:uid="{B535F62B-0219-4CF3-8E32-2D7FD3D19E52}"/>
    <cellStyle name="Warning Text 16 8" xfId="30330" xr:uid="{C62B20A8-CCCE-4136-84C6-D443B00913CC}"/>
    <cellStyle name="Warning Text 16 9" xfId="30331" xr:uid="{3A42E5D1-BBA1-47D4-A99B-21FE5A397F54}"/>
    <cellStyle name="Warning Text 17" xfId="14613" xr:uid="{00000000-0005-0000-0000-000016130000}"/>
    <cellStyle name="Warning Text 17 10" xfId="30332" xr:uid="{DE99A083-AEF5-475C-8D4C-CB381BBE1BA0}"/>
    <cellStyle name="Warning Text 17 2" xfId="30333" xr:uid="{649A375C-D3EA-409A-8150-3CCA7998E187}"/>
    <cellStyle name="Warning Text 17 3" xfId="30334" xr:uid="{58BB4B3F-96E9-4AB7-971E-3199A84AE6C7}"/>
    <cellStyle name="Warning Text 17 4" xfId="30335" xr:uid="{F8839F66-692B-43DC-AC06-53D4C91AE931}"/>
    <cellStyle name="Warning Text 17 5" xfId="30336" xr:uid="{3266A3A5-D0E8-4270-8713-4BAA07E6EEAB}"/>
    <cellStyle name="Warning Text 17 6" xfId="30337" xr:uid="{7ED0C43F-7770-448A-A157-30D249F1A326}"/>
    <cellStyle name="Warning Text 17 7" xfId="30338" xr:uid="{2512A358-E056-4453-825B-C4D5CBAA0562}"/>
    <cellStyle name="Warning Text 17 8" xfId="30339" xr:uid="{9C793B1F-4F44-485A-ADEA-0B4A1C03BBA7}"/>
    <cellStyle name="Warning Text 17 9" xfId="30340" xr:uid="{FE830060-340E-44EC-AE7F-ACE21434645E}"/>
    <cellStyle name="Warning Text 18" xfId="14614" xr:uid="{00000000-0005-0000-0000-000017130000}"/>
    <cellStyle name="Warning Text 18 10" xfId="30341" xr:uid="{7E29A94F-5AD0-4346-8D5E-4DA0FCC93536}"/>
    <cellStyle name="Warning Text 18 2" xfId="30342" xr:uid="{65A793B9-4A05-49B5-84A9-D0FBBAECCBD2}"/>
    <cellStyle name="Warning Text 18 3" xfId="30343" xr:uid="{E2FCE83D-196B-463F-A263-720364EB7D3A}"/>
    <cellStyle name="Warning Text 18 4" xfId="30344" xr:uid="{A033235E-121E-4FA1-813D-E684CF0D642C}"/>
    <cellStyle name="Warning Text 18 5" xfId="30345" xr:uid="{0419A094-FE24-4F90-B3CE-32B1B74404EC}"/>
    <cellStyle name="Warning Text 18 6" xfId="30346" xr:uid="{3ECC6F3B-E735-42A7-ADF6-3C4C4875EF50}"/>
    <cellStyle name="Warning Text 18 7" xfId="30347" xr:uid="{3A0F27A0-6DAA-4F29-8278-6C6D7511DC57}"/>
    <cellStyle name="Warning Text 18 8" xfId="30348" xr:uid="{A473F48C-639F-4BBF-BECD-2F6407F49F48}"/>
    <cellStyle name="Warning Text 18 9" xfId="30349" xr:uid="{D56290E3-AD77-4604-8707-985A8E56A3CD}"/>
    <cellStyle name="Warning Text 19" xfId="14615" xr:uid="{00000000-0005-0000-0000-000018130000}"/>
    <cellStyle name="Warning Text 19 10" xfId="30350" xr:uid="{E88DFBE9-0968-466C-9869-055F9AEC1B1A}"/>
    <cellStyle name="Warning Text 19 2" xfId="30351" xr:uid="{B2BBF46E-B8C4-449F-8146-54084834E964}"/>
    <cellStyle name="Warning Text 19 3" xfId="30352" xr:uid="{83D5D534-C85A-45CC-BAA8-C85818E32476}"/>
    <cellStyle name="Warning Text 19 4" xfId="30353" xr:uid="{3EA817C1-854D-4681-B49A-DCDAF68C66E8}"/>
    <cellStyle name="Warning Text 19 5" xfId="30354" xr:uid="{8FB1A443-AD2E-4DE2-8094-EC07A992E453}"/>
    <cellStyle name="Warning Text 19 6" xfId="30355" xr:uid="{8A98D367-4647-4664-BB24-EEF13619B2C2}"/>
    <cellStyle name="Warning Text 19 7" xfId="30356" xr:uid="{0905B382-D2D0-405D-B256-AE18CB4CD309}"/>
    <cellStyle name="Warning Text 19 8" xfId="30357" xr:uid="{C4BF1463-ED54-4E7F-B6F2-9C1E43241DFE}"/>
    <cellStyle name="Warning Text 19 9" xfId="30358" xr:uid="{CCF43FD5-31CE-4DCF-9896-9EAA2D2FA1B9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3 2" xfId="30359" xr:uid="{9B1245D0-40C4-4AAE-BA71-431B5E6D9426}"/>
    <cellStyle name="Warning Text 2 10 4" xfId="8146" xr:uid="{00000000-0005-0000-0000-0000AC230000}"/>
    <cellStyle name="Warning Text 2 10 4 2" xfId="30360" xr:uid="{3340358F-E081-4614-BD53-7616EEE9AD56}"/>
    <cellStyle name="Warning Text 2 10 5" xfId="5961" xr:uid="{00000000-0005-0000-0000-0000AD230000}"/>
    <cellStyle name="Warning Text 2 10 6" xfId="30361" xr:uid="{03D3BB3A-C113-4BC8-911E-E51058786731}"/>
    <cellStyle name="Warning Text 2 10 7" xfId="30362" xr:uid="{EE2ACEAF-F48B-40B1-A701-B2D9ECAB68AD}"/>
    <cellStyle name="Warning Text 2 10 8" xfId="30363" xr:uid="{5FA2CA94-68CB-43A1-BF71-4B5E9E406592}"/>
    <cellStyle name="Warning Text 2 10 9" xfId="30364" xr:uid="{A8CA50A8-274A-4D76-810A-D93090F5616C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3 2" xfId="30365" xr:uid="{1970D244-9AD0-4494-8DDC-54F9D2E58E26}"/>
    <cellStyle name="Warning Text 2 14" xfId="6413" xr:uid="{00000000-0005-0000-0000-0000B6230000}"/>
    <cellStyle name="Warning Text 2 14 2" xfId="30366" xr:uid="{11C67060-48F5-42F1-9CE6-BCB11E013B94}"/>
    <cellStyle name="Warning Text 2 15" xfId="5960" xr:uid="{00000000-0005-0000-0000-0000B7230000}"/>
    <cellStyle name="Warning Text 2 16" xfId="30367" xr:uid="{9FD9472C-1C57-4552-B42E-CE4BBE6D5EAA}"/>
    <cellStyle name="Warning Text 2 17" xfId="30368" xr:uid="{66A3587E-39DA-46D2-BF17-256646E2F249}"/>
    <cellStyle name="Warning Text 2 18" xfId="30369" xr:uid="{49D28078-0945-455F-80BF-C4E3C7F10467}"/>
    <cellStyle name="Warning Text 2 19" xfId="30370" xr:uid="{B10758C2-54EC-43C1-8B66-AEE1A6D34F70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3 2" xfId="30371" xr:uid="{DD69635F-57D4-473F-9BA7-528A0EC7D804}"/>
    <cellStyle name="Warning Text 2 2 4" xfId="8147" xr:uid="{00000000-0005-0000-0000-0000BC230000}"/>
    <cellStyle name="Warning Text 2 2 4 2" xfId="30372" xr:uid="{B009F543-624B-49E6-A0C6-C5B1B44979F2}"/>
    <cellStyle name="Warning Text 2 2 5" xfId="5966" xr:uid="{00000000-0005-0000-0000-0000BD230000}"/>
    <cellStyle name="Warning Text 2 2 6" xfId="30373" xr:uid="{12B5D416-DB52-48E8-A440-E1433B23D857}"/>
    <cellStyle name="Warning Text 2 2 7" xfId="30374" xr:uid="{0577E6A9-DF0B-4345-B06E-3A83DC749306}"/>
    <cellStyle name="Warning Text 2 2 8" xfId="30375" xr:uid="{4E57031E-433D-4359-85B2-65088A8F3403}"/>
    <cellStyle name="Warning Text 2 2 9" xfId="30376" xr:uid="{3EDBC30C-3DFF-4772-B036-43830AD81C89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3 2" xfId="30377" xr:uid="{B7B0EEC0-5A18-477C-A565-D0DF9CF5D219}"/>
    <cellStyle name="Warning Text 2 3 4" xfId="8148" xr:uid="{00000000-0005-0000-0000-0000C2230000}"/>
    <cellStyle name="Warning Text 2 3 4 2" xfId="30378" xr:uid="{21AA64CC-4A25-46A6-A72F-4DD21A3838D9}"/>
    <cellStyle name="Warning Text 2 3 5" xfId="5968" xr:uid="{00000000-0005-0000-0000-0000C3230000}"/>
    <cellStyle name="Warning Text 2 3 6" xfId="30379" xr:uid="{D8FF649D-87C5-4895-AC58-ECB42FB783E7}"/>
    <cellStyle name="Warning Text 2 3 7" xfId="30380" xr:uid="{C81C60C4-911B-4661-8BBA-1FA09EA1B784}"/>
    <cellStyle name="Warning Text 2 3 8" xfId="30381" xr:uid="{8B154437-4BFA-4B3D-A294-6D3A0E5F8655}"/>
    <cellStyle name="Warning Text 2 3 9" xfId="30382" xr:uid="{6A31235D-6118-4195-B388-7E654D18FCA1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3 2" xfId="30383" xr:uid="{2348C67B-57DD-4C16-BF2E-7B688224CA07}"/>
    <cellStyle name="Warning Text 2 4 4" xfId="8149" xr:uid="{00000000-0005-0000-0000-0000C8230000}"/>
    <cellStyle name="Warning Text 2 4 4 2" xfId="30384" xr:uid="{E2B1B526-F055-4585-BC3E-D0C2679ECF5C}"/>
    <cellStyle name="Warning Text 2 4 5" xfId="5970" xr:uid="{00000000-0005-0000-0000-0000C9230000}"/>
    <cellStyle name="Warning Text 2 4 6" xfId="30385" xr:uid="{BBC298DF-80FE-4EBD-B177-40EEE398DB72}"/>
    <cellStyle name="Warning Text 2 4 7" xfId="30386" xr:uid="{F0A5EC6F-16A9-4B44-8567-14DF94DAD56A}"/>
    <cellStyle name="Warning Text 2 4 8" xfId="30387" xr:uid="{1BD3C97D-EA1E-4331-839A-A8727FA2F80F}"/>
    <cellStyle name="Warning Text 2 4 9" xfId="30388" xr:uid="{28D2EAB1-D2AF-4DFD-A4FB-475232445250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3 2" xfId="30389" xr:uid="{822702F9-759A-4F44-B6FA-A82D3E5D9C5D}"/>
    <cellStyle name="Warning Text 2 5 4" xfId="8150" xr:uid="{00000000-0005-0000-0000-0000CE230000}"/>
    <cellStyle name="Warning Text 2 5 4 2" xfId="30390" xr:uid="{63B1907B-9329-4456-A6B1-13B37637BAE4}"/>
    <cellStyle name="Warning Text 2 5 5" xfId="5972" xr:uid="{00000000-0005-0000-0000-0000CF230000}"/>
    <cellStyle name="Warning Text 2 5 6" xfId="30391" xr:uid="{92DE4352-889E-4D48-8CD0-0EB4C2DFE4F8}"/>
    <cellStyle name="Warning Text 2 5 7" xfId="30392" xr:uid="{C790D543-AC93-4CB2-B63D-C5F8AA7961BE}"/>
    <cellStyle name="Warning Text 2 5 8" xfId="30393" xr:uid="{70E0197D-ED92-406F-A6BA-2D5B320DAC9A}"/>
    <cellStyle name="Warning Text 2 5 9" xfId="30394" xr:uid="{694597F8-994A-4936-B536-AAD8EAB928F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3 2" xfId="30395" xr:uid="{1A02DDB0-0AFF-4452-B233-D4DAF9E91D29}"/>
    <cellStyle name="Warning Text 2 6 4" xfId="8151" xr:uid="{00000000-0005-0000-0000-0000D4230000}"/>
    <cellStyle name="Warning Text 2 6 4 2" xfId="30396" xr:uid="{861AD4A5-5548-47A4-B6F9-3828F893F444}"/>
    <cellStyle name="Warning Text 2 6 5" xfId="5974" xr:uid="{00000000-0005-0000-0000-0000D5230000}"/>
    <cellStyle name="Warning Text 2 6 6" xfId="30397" xr:uid="{D07EAED2-98B7-47C4-BA6E-382D4DD9C4BA}"/>
    <cellStyle name="Warning Text 2 6 7" xfId="30398" xr:uid="{097BCA10-7475-4B96-9130-38F044C168FC}"/>
    <cellStyle name="Warning Text 2 6 8" xfId="30399" xr:uid="{4153220A-242F-4EF6-91F2-C91230F8026B}"/>
    <cellStyle name="Warning Text 2 6 9" xfId="30400" xr:uid="{2805E2BA-F968-43BE-8A6F-736E6719CF03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3 2" xfId="30401" xr:uid="{50557A32-87AF-42AE-A42C-497F9C10A8D0}"/>
    <cellStyle name="Warning Text 2 7 4" xfId="8152" xr:uid="{00000000-0005-0000-0000-0000DA230000}"/>
    <cellStyle name="Warning Text 2 7 4 2" xfId="30402" xr:uid="{35CDF9FF-9F4B-452A-8FE6-76AEFAE9D0AA}"/>
    <cellStyle name="Warning Text 2 7 5" xfId="5976" xr:uid="{00000000-0005-0000-0000-0000DB230000}"/>
    <cellStyle name="Warning Text 2 7 6" xfId="30403" xr:uid="{18D8A1FD-64CD-48D6-ACDE-2EE6D9C8CA2A}"/>
    <cellStyle name="Warning Text 2 7 7" xfId="30404" xr:uid="{CB172C44-093C-486F-AF62-016E972F04DC}"/>
    <cellStyle name="Warning Text 2 7 8" xfId="30405" xr:uid="{D7A8CB00-6443-437B-9925-2B305B55AE19}"/>
    <cellStyle name="Warning Text 2 7 9" xfId="30406" xr:uid="{34A9C86F-4964-4216-B002-37A2570CCAEA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3 2" xfId="30407" xr:uid="{19804F18-FA16-4CF5-BF8E-0710CF2D3FB7}"/>
    <cellStyle name="Warning Text 2 8 4" xfId="8153" xr:uid="{00000000-0005-0000-0000-0000E0230000}"/>
    <cellStyle name="Warning Text 2 8 4 2" xfId="30408" xr:uid="{0BCB7BCC-263E-4E71-AB75-050CC2E3DACD}"/>
    <cellStyle name="Warning Text 2 8 5" xfId="5978" xr:uid="{00000000-0005-0000-0000-0000E1230000}"/>
    <cellStyle name="Warning Text 2 8 6" xfId="30409" xr:uid="{0412A7E4-EF71-4307-8FE1-635E6411944E}"/>
    <cellStyle name="Warning Text 2 8 7" xfId="30410" xr:uid="{E19AFB33-2E96-4E25-B236-4E5E2B81F2E4}"/>
    <cellStyle name="Warning Text 2 8 8" xfId="30411" xr:uid="{3A9CF47E-1A5E-4B30-AA43-1B6854ED1FFC}"/>
    <cellStyle name="Warning Text 2 8 9" xfId="30412" xr:uid="{E5FCBAEF-8FDB-44E1-A3F0-A3A08DE6C1D1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3 2" xfId="30413" xr:uid="{4ECF9466-A1ED-49E8-89D1-964BA6C2502B}"/>
    <cellStyle name="Warning Text 2 9 4" xfId="8154" xr:uid="{00000000-0005-0000-0000-0000E6230000}"/>
    <cellStyle name="Warning Text 2 9 4 2" xfId="30414" xr:uid="{E0C48CA6-551D-44B8-BAD3-1B32186E6F77}"/>
    <cellStyle name="Warning Text 2 9 5" xfId="5980" xr:uid="{00000000-0005-0000-0000-0000E7230000}"/>
    <cellStyle name="Warning Text 2 9 6" xfId="30415" xr:uid="{E3CA5C8B-F216-43D6-9C37-13FF5D6B35B7}"/>
    <cellStyle name="Warning Text 2 9 7" xfId="30416" xr:uid="{785C1C95-409A-48EE-9A40-59F907D43DE8}"/>
    <cellStyle name="Warning Text 2 9 8" xfId="30417" xr:uid="{B1A2133C-B14D-4ED0-B34C-3F231B4E4BB4}"/>
    <cellStyle name="Warning Text 2 9 9" xfId="30418" xr:uid="{AB467145-02CB-4802-BD09-80DC0A3B1446}"/>
    <cellStyle name="Warning Text 20" xfId="14616" xr:uid="{00000000-0005-0000-0000-00002C130000}"/>
    <cellStyle name="Warning Text 20 10" xfId="30419" xr:uid="{DD5DB9DC-3471-4FD3-AC69-A2FA6D681844}"/>
    <cellStyle name="Warning Text 20 2" xfId="30420" xr:uid="{D0E83F6D-0E48-4A70-99A4-7E93209FFD5B}"/>
    <cellStyle name="Warning Text 20 3" xfId="30421" xr:uid="{586CA0B1-7902-48A6-8A8F-A44B0CD41015}"/>
    <cellStyle name="Warning Text 20 4" xfId="30422" xr:uid="{FAA40CD4-69FB-4924-B521-28D9F2F07C59}"/>
    <cellStyle name="Warning Text 20 5" xfId="30423" xr:uid="{55B810D0-C7D0-4619-AE33-A74AEAC03F3A}"/>
    <cellStyle name="Warning Text 20 6" xfId="30424" xr:uid="{2E432CE9-8280-402C-8091-001B2012430E}"/>
    <cellStyle name="Warning Text 20 7" xfId="30425" xr:uid="{6BF33B11-13E3-4CC1-A48A-05DCC504B7EC}"/>
    <cellStyle name="Warning Text 20 8" xfId="30426" xr:uid="{D86A8F53-0249-43CF-B847-FFB0338515C4}"/>
    <cellStyle name="Warning Text 20 9" xfId="30427" xr:uid="{54E26755-72A3-410D-948E-419FA7FA7E73}"/>
    <cellStyle name="Warning Text 21" xfId="14617" xr:uid="{00000000-0005-0000-0000-00002D130000}"/>
    <cellStyle name="Warning Text 21 10" xfId="30428" xr:uid="{43BF1333-8948-469E-847D-DED3C0948741}"/>
    <cellStyle name="Warning Text 21 2" xfId="30429" xr:uid="{4B74ACC3-CA53-4740-85DB-C8DC622B49A6}"/>
    <cellStyle name="Warning Text 21 3" xfId="30430" xr:uid="{E2F582C1-F64E-439B-A054-F04C63CF653C}"/>
    <cellStyle name="Warning Text 21 4" xfId="30431" xr:uid="{DBBE5758-CECD-4E11-88B9-4C408B920073}"/>
    <cellStyle name="Warning Text 21 5" xfId="30432" xr:uid="{A3E7286E-629C-436C-B26F-1F6FE461A09D}"/>
    <cellStyle name="Warning Text 21 6" xfId="30433" xr:uid="{F65C1F27-F6F5-4213-AA24-80C024A3AF42}"/>
    <cellStyle name="Warning Text 21 7" xfId="30434" xr:uid="{320AFB90-0FE8-4C90-A363-0EB2C0447EB1}"/>
    <cellStyle name="Warning Text 21 8" xfId="30435" xr:uid="{8726189A-69E6-4AF1-94F7-A10E87806E85}"/>
    <cellStyle name="Warning Text 21 9" xfId="30436" xr:uid="{2C9CA700-5C4E-4280-A399-114E9025E8A0}"/>
    <cellStyle name="Warning Text 22" xfId="14618" xr:uid="{00000000-0005-0000-0000-00002E130000}"/>
    <cellStyle name="Warning Text 22 10" xfId="30437" xr:uid="{C9CC05A4-5523-42C2-BAD6-166DE1431DE5}"/>
    <cellStyle name="Warning Text 22 2" xfId="30438" xr:uid="{6F7AF561-003C-465F-8AB7-5FEB2C6F26E6}"/>
    <cellStyle name="Warning Text 22 3" xfId="30439" xr:uid="{799CE941-67D6-4A87-A89E-40A70E5E6252}"/>
    <cellStyle name="Warning Text 22 4" xfId="30440" xr:uid="{C6081B71-8FD7-4B46-B29B-F5FF7CADA8DD}"/>
    <cellStyle name="Warning Text 22 5" xfId="30441" xr:uid="{A5F98C86-F5F9-4F78-ABB5-AA3B8DD598A6}"/>
    <cellStyle name="Warning Text 22 6" xfId="30442" xr:uid="{D358B888-905A-405B-B584-734DF6C79B77}"/>
    <cellStyle name="Warning Text 22 7" xfId="30443" xr:uid="{D58E7112-10DC-4E8F-B346-C4F28EF71538}"/>
    <cellStyle name="Warning Text 22 8" xfId="30444" xr:uid="{70A9CEF8-0E5F-4F8F-ADF5-BEEAA9F53C20}"/>
    <cellStyle name="Warning Text 22 9" xfId="30445" xr:uid="{F68ADB13-10CD-492A-B341-42950AD4D813}"/>
    <cellStyle name="Warning Text 23" xfId="14619" xr:uid="{00000000-0005-0000-0000-00002F130000}"/>
    <cellStyle name="Warning Text 23 10" xfId="30446" xr:uid="{57BD960C-8B7B-46A6-9C06-5CDE7167D1DC}"/>
    <cellStyle name="Warning Text 23 2" xfId="30447" xr:uid="{5947DD8B-D1D8-420F-874C-DCBBDF51391D}"/>
    <cellStyle name="Warning Text 23 3" xfId="30448" xr:uid="{1FF6271B-2399-4E37-B869-8C018EF510A0}"/>
    <cellStyle name="Warning Text 23 4" xfId="30449" xr:uid="{CDC6FC82-5E42-437E-AF77-338247D63A4F}"/>
    <cellStyle name="Warning Text 23 5" xfId="30450" xr:uid="{6E4DC0CA-303E-4983-BF08-53C1E4BC85EA}"/>
    <cellStyle name="Warning Text 23 6" xfId="30451" xr:uid="{93ECB895-3507-45C7-8054-AEAD292C43E0}"/>
    <cellStyle name="Warning Text 23 7" xfId="30452" xr:uid="{573621F8-4E41-4174-937B-B0A8A6E9D126}"/>
    <cellStyle name="Warning Text 23 8" xfId="30453" xr:uid="{7D950817-DFAF-4511-8D5E-079190B46C08}"/>
    <cellStyle name="Warning Text 23 9" xfId="30454" xr:uid="{E52DDDD4-4B6E-4AC5-B220-A702C96B8EAD}"/>
    <cellStyle name="Warning Text 24" xfId="14620" xr:uid="{00000000-0005-0000-0000-000030130000}"/>
    <cellStyle name="Warning Text 24 10" xfId="30455" xr:uid="{BB28D484-B905-43BA-BA4F-CA04D8EA6FCF}"/>
    <cellStyle name="Warning Text 24 2" xfId="30456" xr:uid="{D9DF8990-70CE-448A-BB62-E33CAB17FED9}"/>
    <cellStyle name="Warning Text 24 3" xfId="30457" xr:uid="{1D9A8BFC-23EF-40BF-A55F-C7D7F4202A21}"/>
    <cellStyle name="Warning Text 24 4" xfId="30458" xr:uid="{8E9CC082-A20C-46C4-9963-C1736C104D26}"/>
    <cellStyle name="Warning Text 24 5" xfId="30459" xr:uid="{8F193812-4B04-43D9-82B2-47EFD7B15835}"/>
    <cellStyle name="Warning Text 24 6" xfId="30460" xr:uid="{B60A14B1-81C6-48A6-A589-90353E0C4412}"/>
    <cellStyle name="Warning Text 24 7" xfId="30461" xr:uid="{A788375C-693E-439B-9CD8-ED63D3DE913F}"/>
    <cellStyle name="Warning Text 24 8" xfId="30462" xr:uid="{A27332A9-47C4-4A40-9BF2-BAAA93C01E59}"/>
    <cellStyle name="Warning Text 24 9" xfId="30463" xr:uid="{EBB190A7-F905-497A-883F-9D6A8AE18323}"/>
    <cellStyle name="Warning Text 25" xfId="14621" xr:uid="{00000000-0005-0000-0000-000031130000}"/>
    <cellStyle name="Warning Text 25 10" xfId="30464" xr:uid="{C6A9EB42-E9D2-4C0E-B723-5D95B4D612AC}"/>
    <cellStyle name="Warning Text 25 2" xfId="30465" xr:uid="{61FD7B1B-C85A-423F-9D3E-E3842DBA1957}"/>
    <cellStyle name="Warning Text 25 3" xfId="30466" xr:uid="{0263719C-8EC7-4349-B387-001778D8CE61}"/>
    <cellStyle name="Warning Text 25 4" xfId="30467" xr:uid="{7CD4A307-16C9-45DE-B0B7-F57809966C8F}"/>
    <cellStyle name="Warning Text 25 5" xfId="30468" xr:uid="{1DFF258F-DA23-4ABB-B11C-A927E70C1B78}"/>
    <cellStyle name="Warning Text 25 6" xfId="30469" xr:uid="{38B7BFC7-9BD1-4AB3-BA48-5E64B63624B1}"/>
    <cellStyle name="Warning Text 25 7" xfId="30470" xr:uid="{910AA1F9-B244-451E-B8CB-B25F62D5C3A7}"/>
    <cellStyle name="Warning Text 25 8" xfId="30471" xr:uid="{459076E3-40DE-49C2-AD5E-6B15765C669F}"/>
    <cellStyle name="Warning Text 25 9" xfId="30472" xr:uid="{75830550-865C-4E42-A816-8BA7253030ED}"/>
    <cellStyle name="Warning Text 26" xfId="14622" xr:uid="{00000000-0005-0000-0000-000032130000}"/>
    <cellStyle name="Warning Text 26 10" xfId="30473" xr:uid="{DEA82BCF-AC81-4A3B-AA95-128570D8D7CE}"/>
    <cellStyle name="Warning Text 26 2" xfId="30474" xr:uid="{AAEB3449-268A-43A7-9812-5A5E9B125598}"/>
    <cellStyle name="Warning Text 26 3" xfId="30475" xr:uid="{3A51BA3D-E61E-4631-B056-7ECFFF7C7030}"/>
    <cellStyle name="Warning Text 26 4" xfId="30476" xr:uid="{B73CE92C-5F99-4411-8E3F-A74E2C4AAE25}"/>
    <cellStyle name="Warning Text 26 5" xfId="30477" xr:uid="{A2087CDD-5015-48F7-89CC-B738C7E508DE}"/>
    <cellStyle name="Warning Text 26 6" xfId="30478" xr:uid="{8323C742-B7D7-4699-8F74-8A15ACC55973}"/>
    <cellStyle name="Warning Text 26 7" xfId="30479" xr:uid="{522D8DD8-C060-407F-B030-B3142E52A592}"/>
    <cellStyle name="Warning Text 26 8" xfId="30480" xr:uid="{F4AD5CAA-FC75-4254-AD26-7FA38B6875D5}"/>
    <cellStyle name="Warning Text 26 9" xfId="30481" xr:uid="{5A7AACBF-B8A4-4709-8A0F-854DED0ACB6C}"/>
    <cellStyle name="Warning Text 27" xfId="14623" xr:uid="{00000000-0005-0000-0000-000033130000}"/>
    <cellStyle name="Warning Text 27 10" xfId="30482" xr:uid="{EA56B1BD-8DC4-442B-B4BF-F8D99785A3A4}"/>
    <cellStyle name="Warning Text 27 2" xfId="30483" xr:uid="{9778F8D3-8AEE-4CAF-A057-5D4087DF04C6}"/>
    <cellStyle name="Warning Text 27 3" xfId="30484" xr:uid="{6154E72C-C331-440C-95A6-E535F1FA9354}"/>
    <cellStyle name="Warning Text 27 4" xfId="30485" xr:uid="{ACAADE04-524E-4265-BD43-961269321AFD}"/>
    <cellStyle name="Warning Text 27 5" xfId="30486" xr:uid="{35E9A0DA-49C2-4946-A340-4752EF420BBD}"/>
    <cellStyle name="Warning Text 27 6" xfId="30487" xr:uid="{52B333CF-D855-425C-B935-4E27B942CF9C}"/>
    <cellStyle name="Warning Text 27 7" xfId="30488" xr:uid="{E308C9EC-AD2B-4503-A87D-C6C292B434F3}"/>
    <cellStyle name="Warning Text 27 8" xfId="30489" xr:uid="{F184C153-246C-402F-83D5-B880837BF0ED}"/>
    <cellStyle name="Warning Text 27 9" xfId="30490" xr:uid="{B002BE58-1663-4137-9417-B59C31EEC76A}"/>
    <cellStyle name="Warning Text 28" xfId="14624" xr:uid="{00000000-0005-0000-0000-000034130000}"/>
    <cellStyle name="Warning Text 28 10" xfId="30491" xr:uid="{074DE68C-BFF4-4194-BB3B-B75680405E2E}"/>
    <cellStyle name="Warning Text 28 2" xfId="30492" xr:uid="{3F0AE4B5-8BF2-4EA8-8092-EBA85CFD18C8}"/>
    <cellStyle name="Warning Text 28 3" xfId="30493" xr:uid="{5EA7FA1E-478B-45DF-825A-DEC5FBC3BC53}"/>
    <cellStyle name="Warning Text 28 4" xfId="30494" xr:uid="{514C88BB-A5A7-4534-9E67-491A10E8708C}"/>
    <cellStyle name="Warning Text 28 5" xfId="30495" xr:uid="{266B96D6-FCF0-42B0-95A2-9B82FE6EA466}"/>
    <cellStyle name="Warning Text 28 6" xfId="30496" xr:uid="{FE2C80C0-C374-46D1-B858-610C10B9D831}"/>
    <cellStyle name="Warning Text 28 7" xfId="30497" xr:uid="{F213D37B-E298-4EEC-86AD-6ED6A38D721D}"/>
    <cellStyle name="Warning Text 28 8" xfId="30498" xr:uid="{F1A37A70-28C8-42B5-8AA1-E7D8EE0465D5}"/>
    <cellStyle name="Warning Text 28 9" xfId="30499" xr:uid="{3BAC72E1-3070-430E-8D84-A74BFADC5BF4}"/>
    <cellStyle name="Warning Text 29" xfId="14625" xr:uid="{00000000-0005-0000-0000-000035130000}"/>
    <cellStyle name="Warning Text 29 10" xfId="30500" xr:uid="{D2FEE3E1-D7BB-4659-964B-544EA182908E}"/>
    <cellStyle name="Warning Text 29 2" xfId="30501" xr:uid="{E2843646-A356-4B4F-8B00-0DB233132E57}"/>
    <cellStyle name="Warning Text 29 3" xfId="30502" xr:uid="{9E9CCC79-0E7E-4477-92C5-C8333F6E2B88}"/>
    <cellStyle name="Warning Text 29 4" xfId="30503" xr:uid="{9058BFA5-FD92-4A94-8256-4235758CEE87}"/>
    <cellStyle name="Warning Text 29 5" xfId="30504" xr:uid="{3FC601C5-9248-4FF9-9131-39D41EAFAE3E}"/>
    <cellStyle name="Warning Text 29 6" xfId="30505" xr:uid="{3FFA4B32-62F9-49BE-996B-456F18F62E15}"/>
    <cellStyle name="Warning Text 29 7" xfId="30506" xr:uid="{8BDCEF54-B467-41D1-AD94-F210F0994CC8}"/>
    <cellStyle name="Warning Text 29 8" xfId="30507" xr:uid="{15F16533-B436-42C0-899A-6990296C592A}"/>
    <cellStyle name="Warning Text 29 9" xfId="30508" xr:uid="{1C3B87C2-A0B6-4197-85F5-107C9F13B93D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3 2" xfId="30509" xr:uid="{48A18D6A-4C5F-4FB2-B441-67E26874C56A}"/>
    <cellStyle name="Warning Text 3 2 4" xfId="5988" xr:uid="{00000000-0005-0000-0000-0000FC230000}"/>
    <cellStyle name="Warning Text 3 2 5" xfId="30510" xr:uid="{D7755175-2827-4229-8094-8DA181CEDE64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0 10" xfId="30511" xr:uid="{4A3E2E1F-24F8-4E05-BE87-560B6E1349F1}"/>
    <cellStyle name="Warning Text 30 2" xfId="30512" xr:uid="{9A8B4AAF-4673-4586-A48C-600B93354852}"/>
    <cellStyle name="Warning Text 30 3" xfId="30513" xr:uid="{E93A33A7-5046-484C-8951-0C1048CD0B37}"/>
    <cellStyle name="Warning Text 30 4" xfId="30514" xr:uid="{096D2F3C-D908-4319-B324-F7C14021987B}"/>
    <cellStyle name="Warning Text 30 5" xfId="30515" xr:uid="{45FC4D18-87A4-467B-90E5-E6FA33833682}"/>
    <cellStyle name="Warning Text 30 6" xfId="30516" xr:uid="{C4B0EA20-C0B5-4247-8781-9031C2C2B4B7}"/>
    <cellStyle name="Warning Text 30 7" xfId="30517" xr:uid="{DB42AFD6-F45F-4211-A4C9-8A01703FC691}"/>
    <cellStyle name="Warning Text 30 8" xfId="30518" xr:uid="{BC58F31F-27D0-42D3-B5FF-BBF738087364}"/>
    <cellStyle name="Warning Text 30 9" xfId="30519" xr:uid="{E43845AB-FC8B-491A-A172-02B82A2E03A2}"/>
    <cellStyle name="Warning Text 31" xfId="14627" xr:uid="{00000000-0005-0000-0000-000039130000}"/>
    <cellStyle name="Warning Text 31 10" xfId="30520" xr:uid="{F581FB6E-3831-4E8C-8D88-6A16440E041E}"/>
    <cellStyle name="Warning Text 31 2" xfId="30521" xr:uid="{AA8BF023-748A-46EE-ACAF-CC119ECF7156}"/>
    <cellStyle name="Warning Text 31 3" xfId="30522" xr:uid="{A366A872-A695-46AA-ABDF-25DFC44C7263}"/>
    <cellStyle name="Warning Text 31 4" xfId="30523" xr:uid="{11DFBF20-AE24-4172-BF96-66246FAABB44}"/>
    <cellStyle name="Warning Text 31 5" xfId="30524" xr:uid="{A1062487-A795-43E8-A260-C29EEEE790F7}"/>
    <cellStyle name="Warning Text 31 6" xfId="30525" xr:uid="{DF89D1E3-127E-42CE-8BDA-EC3AA220E4E1}"/>
    <cellStyle name="Warning Text 31 7" xfId="30526" xr:uid="{EE0556DE-7DEC-4DB7-831F-4CB91D2A0BEF}"/>
    <cellStyle name="Warning Text 31 8" xfId="30527" xr:uid="{655C3E4B-D7D3-4646-9F2D-A74CE3B31BCE}"/>
    <cellStyle name="Warning Text 31 9" xfId="30528" xr:uid="{5A97B78C-7801-4108-87E0-F58CA351EE34}"/>
    <cellStyle name="Warning Text 32" xfId="14628" xr:uid="{00000000-0005-0000-0000-00003A130000}"/>
    <cellStyle name="Warning Text 32 10" xfId="30529" xr:uid="{9F053597-7664-4BF2-A9FE-271ED352B1A4}"/>
    <cellStyle name="Warning Text 32 2" xfId="30530" xr:uid="{9804873D-7186-404B-BB05-57A9B937EC69}"/>
    <cellStyle name="Warning Text 32 3" xfId="30531" xr:uid="{8E33DEBF-90F2-42D6-8BA3-0763C371D2DB}"/>
    <cellStyle name="Warning Text 32 4" xfId="30532" xr:uid="{8E74DA99-791D-4A69-A17A-42D865E1DDCA}"/>
    <cellStyle name="Warning Text 32 5" xfId="30533" xr:uid="{A332C414-D7B2-49BD-BB2C-57BDAA533911}"/>
    <cellStyle name="Warning Text 32 6" xfId="30534" xr:uid="{CC358AB7-3280-4C61-AD7F-AF19D005D1F4}"/>
    <cellStyle name="Warning Text 32 7" xfId="30535" xr:uid="{3911230C-321D-407F-9FA1-23CB8512F387}"/>
    <cellStyle name="Warning Text 32 8" xfId="30536" xr:uid="{AE1F1FEF-EA7A-4E2B-BC46-5BD9FCE1B041}"/>
    <cellStyle name="Warning Text 32 9" xfId="30537" xr:uid="{2F1A76C1-A6AF-42D6-99D0-CF73B6AAFC39}"/>
    <cellStyle name="Warning Text 33" xfId="14629" xr:uid="{00000000-0005-0000-0000-00003B130000}"/>
    <cellStyle name="Warning Text 33 10" xfId="30538" xr:uid="{0F9DE41D-FAFB-4E22-AB69-54B05BB27F73}"/>
    <cellStyle name="Warning Text 33 2" xfId="30539" xr:uid="{E6737A47-C9A3-49BF-8D13-DA103BAE2127}"/>
    <cellStyle name="Warning Text 33 3" xfId="30540" xr:uid="{CAD022EC-6EE2-432F-8EF4-FC0A38245756}"/>
    <cellStyle name="Warning Text 33 4" xfId="30541" xr:uid="{5D9AC16D-856D-4EB1-806B-28FD53408873}"/>
    <cellStyle name="Warning Text 33 5" xfId="30542" xr:uid="{E11B4232-D7A9-4A1B-A8D7-7F1794784A7D}"/>
    <cellStyle name="Warning Text 33 6" xfId="30543" xr:uid="{1575686E-016A-44D8-A402-AF0000FC52C8}"/>
    <cellStyle name="Warning Text 33 7" xfId="30544" xr:uid="{CF89FAEA-CF7B-495D-A00F-C751FC0ECCED}"/>
    <cellStyle name="Warning Text 33 8" xfId="30545" xr:uid="{6B07C712-F89F-4EB4-8C2A-8A8635F2F923}"/>
    <cellStyle name="Warning Text 33 9" xfId="30546" xr:uid="{BE0B2FC2-9794-4AA0-9EFE-2FE8973DA348}"/>
    <cellStyle name="Warning Text 34" xfId="14630" xr:uid="{00000000-0005-0000-0000-00003C130000}"/>
    <cellStyle name="Warning Text 34 10" xfId="30547" xr:uid="{0F7072BE-5336-4601-8C3A-8C7D93FB4328}"/>
    <cellStyle name="Warning Text 34 2" xfId="30548" xr:uid="{6997B29C-E509-4542-B022-77BD87F00488}"/>
    <cellStyle name="Warning Text 34 3" xfId="30549" xr:uid="{5A0043C2-653E-4A86-B3B7-1556E1A1C421}"/>
    <cellStyle name="Warning Text 34 4" xfId="30550" xr:uid="{C3ED8F38-9710-4C44-8C3C-0946F3A75E04}"/>
    <cellStyle name="Warning Text 34 5" xfId="30551" xr:uid="{8BB325B8-E5EC-49CF-981B-1182F0BC4CB8}"/>
    <cellStyle name="Warning Text 34 6" xfId="30552" xr:uid="{29F09555-B1AA-4274-9A18-D41C0D3FD39A}"/>
    <cellStyle name="Warning Text 34 7" xfId="30553" xr:uid="{CAD280CF-BDCD-42BF-97E9-ADD354C23F02}"/>
    <cellStyle name="Warning Text 34 8" xfId="30554" xr:uid="{355F82A2-25C1-467B-82C1-29B98EA82DFE}"/>
    <cellStyle name="Warning Text 34 9" xfId="30555" xr:uid="{4B43BC8F-5330-42DA-8260-06EAE031C6D6}"/>
    <cellStyle name="Warning Text 35" xfId="14631" xr:uid="{00000000-0005-0000-0000-00003D130000}"/>
    <cellStyle name="Warning Text 35 10" xfId="30556" xr:uid="{9A407223-C10D-496E-9BD4-8F08C110C041}"/>
    <cellStyle name="Warning Text 35 2" xfId="30557" xr:uid="{42FAE4D8-D9FF-43D6-9536-5C72C1378671}"/>
    <cellStyle name="Warning Text 35 3" xfId="30558" xr:uid="{95AF9FF8-7105-4783-9E0F-6D02154757C6}"/>
    <cellStyle name="Warning Text 35 4" xfId="30559" xr:uid="{18E19B8D-3A1A-437D-AA29-A1E41AD404C0}"/>
    <cellStyle name="Warning Text 35 5" xfId="30560" xr:uid="{A3BF096D-2CAD-40FE-9493-DE805558C2B2}"/>
    <cellStyle name="Warning Text 35 6" xfId="30561" xr:uid="{309DC6E4-4A91-4662-A21A-585A45BD9A8A}"/>
    <cellStyle name="Warning Text 35 7" xfId="30562" xr:uid="{FAE63DB2-9DB9-49E9-8FDC-12F39AD67299}"/>
    <cellStyle name="Warning Text 35 8" xfId="30563" xr:uid="{FD3FE741-54CC-4947-A276-3C359DC95292}"/>
    <cellStyle name="Warning Text 35 9" xfId="30564" xr:uid="{3DA97E07-5A91-4424-8C63-B95EB3EB83CD}"/>
    <cellStyle name="Warning Text 36" xfId="14632" xr:uid="{00000000-0005-0000-0000-00003E130000}"/>
    <cellStyle name="Warning Text 36 10" xfId="30565" xr:uid="{19D3BE5A-52FD-45D3-9D97-B83799EFD8F9}"/>
    <cellStyle name="Warning Text 36 2" xfId="30566" xr:uid="{543CD35B-2914-4787-89EA-0E93D57F1740}"/>
    <cellStyle name="Warning Text 36 3" xfId="30567" xr:uid="{D56010B0-4F02-49D0-91B1-B73171986DB8}"/>
    <cellStyle name="Warning Text 36 4" xfId="30568" xr:uid="{B817EE94-6AF2-4FA6-9AD6-7AC3EE52F371}"/>
    <cellStyle name="Warning Text 36 5" xfId="30569" xr:uid="{8D195EBD-8749-4C39-A8F5-60333F5D3EFF}"/>
    <cellStyle name="Warning Text 36 6" xfId="30570" xr:uid="{CCCADFF7-0F72-41D5-82A2-8ACA80A430E9}"/>
    <cellStyle name="Warning Text 36 7" xfId="30571" xr:uid="{69EAE811-EB54-4276-999A-388BAFE9F511}"/>
    <cellStyle name="Warning Text 36 8" xfId="30572" xr:uid="{4C9B60AA-D056-41C9-A12E-FACBA62CD06A}"/>
    <cellStyle name="Warning Text 36 9" xfId="30573" xr:uid="{276730B4-A213-45D2-A963-C4955378FC01}"/>
    <cellStyle name="Warning Text 37" xfId="14633" xr:uid="{00000000-0005-0000-0000-00003F130000}"/>
    <cellStyle name="Warning Text 37 10" xfId="30574" xr:uid="{4382E6EA-DA51-4447-BB38-91FB4AE13FC1}"/>
    <cellStyle name="Warning Text 37 2" xfId="30575" xr:uid="{CA32D968-09CB-44AE-A51D-EAF7E3508032}"/>
    <cellStyle name="Warning Text 37 3" xfId="30576" xr:uid="{C5B996D4-6EF5-4DEF-A50D-7BCA36C5607C}"/>
    <cellStyle name="Warning Text 37 4" xfId="30577" xr:uid="{E172E804-FA3F-409A-8E3A-4489B42EB251}"/>
    <cellStyle name="Warning Text 37 5" xfId="30578" xr:uid="{71856123-8D28-4A78-B1A7-7BB8DD8E5109}"/>
    <cellStyle name="Warning Text 37 6" xfId="30579" xr:uid="{A7C7B38B-6B28-4B33-A089-C262118D856C}"/>
    <cellStyle name="Warning Text 37 7" xfId="30580" xr:uid="{EC8E2F8F-14CE-4368-9CE3-A6D9B8D5AC4E}"/>
    <cellStyle name="Warning Text 37 8" xfId="30581" xr:uid="{FF81933D-32B4-4329-B4AF-0CE6DDAE2FD7}"/>
    <cellStyle name="Warning Text 37 9" xfId="30582" xr:uid="{4BD41CB2-1240-4DCF-9C55-1F1360AD5508}"/>
    <cellStyle name="Warning Text 38" xfId="14634" xr:uid="{00000000-0005-0000-0000-000040130000}"/>
    <cellStyle name="Warning Text 38 10" xfId="30583" xr:uid="{A5062B76-FBCA-4A20-8CAF-CE186A7BCA0D}"/>
    <cellStyle name="Warning Text 38 2" xfId="30584" xr:uid="{160659AF-0033-4169-AFED-DB0EA07A56BE}"/>
    <cellStyle name="Warning Text 38 3" xfId="30585" xr:uid="{0C64A806-1062-4602-8FA8-8CE863C1434E}"/>
    <cellStyle name="Warning Text 38 4" xfId="30586" xr:uid="{6E665D64-74D9-4E11-9BB9-28E3F99AD3FB}"/>
    <cellStyle name="Warning Text 38 5" xfId="30587" xr:uid="{91E143A4-058A-4C79-8A31-9C60EC6A2042}"/>
    <cellStyle name="Warning Text 38 6" xfId="30588" xr:uid="{1E931B40-6323-4B30-8C1E-27A2020C4FBF}"/>
    <cellStyle name="Warning Text 38 7" xfId="30589" xr:uid="{E38C55BB-8D88-43AA-953A-DFA22178FEC4}"/>
    <cellStyle name="Warning Text 38 8" xfId="30590" xr:uid="{818C5F02-B2E6-4D45-9D37-5E03EB791D7E}"/>
    <cellStyle name="Warning Text 38 9" xfId="30591" xr:uid="{676365D5-7D1E-40FC-8FD5-2BD7282DE85A}"/>
    <cellStyle name="Warning Text 39" xfId="14635" xr:uid="{00000000-0005-0000-0000-000041130000}"/>
    <cellStyle name="Warning Text 39 10" xfId="30592" xr:uid="{E35A54F1-828F-420A-B3B1-5FEE332541B5}"/>
    <cellStyle name="Warning Text 39 2" xfId="30593" xr:uid="{947CE564-CE18-4831-862D-A7B4F7C7852D}"/>
    <cellStyle name="Warning Text 39 3" xfId="30594" xr:uid="{BD75E696-3D4C-46EE-95E7-9A2B08899106}"/>
    <cellStyle name="Warning Text 39 4" xfId="30595" xr:uid="{1654ADB0-E1C1-4B7A-8E6D-999208A919A9}"/>
    <cellStyle name="Warning Text 39 5" xfId="30596" xr:uid="{FC972E45-1F91-4F09-A18F-FA0273177103}"/>
    <cellStyle name="Warning Text 39 6" xfId="30597" xr:uid="{ED3C3C1C-1244-4EC3-8EDE-A309F51DCF29}"/>
    <cellStyle name="Warning Text 39 7" xfId="30598" xr:uid="{619FE729-B864-4B71-ACA0-6C43B3191BE7}"/>
    <cellStyle name="Warning Text 39 8" xfId="30599" xr:uid="{16C539A4-4A3F-430D-A4FC-A063BE7DDCC3}"/>
    <cellStyle name="Warning Text 39 9" xfId="30600" xr:uid="{AE05335E-F3C4-4B66-862A-E119E81F9F41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3 2" xfId="30601" xr:uid="{01D977F2-7BA8-4F3A-998B-3D4AC673153A}"/>
    <cellStyle name="Warning Text 4 2 4" xfId="6010" xr:uid="{00000000-0005-0000-0000-000033240000}"/>
    <cellStyle name="Warning Text 4 2 5" xfId="30602" xr:uid="{6C7E34F3-942D-477D-B503-C42AA5A31016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0 10" xfId="30603" xr:uid="{D17A1C26-FCDE-4371-817E-A9C0FC2AF480}"/>
    <cellStyle name="Warning Text 40 2" xfId="30604" xr:uid="{88E6325F-EB50-4602-B4B6-B66A4DB8AF15}"/>
    <cellStyle name="Warning Text 40 3" xfId="30605" xr:uid="{7B65249C-47F0-4E91-86C2-AE18B201BF62}"/>
    <cellStyle name="Warning Text 40 4" xfId="30606" xr:uid="{D3871FB8-7D73-43C9-B37F-7B584B952812}"/>
    <cellStyle name="Warning Text 40 5" xfId="30607" xr:uid="{A9C8066A-7614-45A3-B728-CC671A89C6B3}"/>
    <cellStyle name="Warning Text 40 6" xfId="30608" xr:uid="{84CD213F-62A1-4634-97FD-D807FF697A2E}"/>
    <cellStyle name="Warning Text 40 7" xfId="30609" xr:uid="{4E5F5220-B008-4421-9ED6-DB5DA43031C3}"/>
    <cellStyle name="Warning Text 40 8" xfId="30610" xr:uid="{D3E78C83-B8E0-46C0-93C7-71F9E02E7412}"/>
    <cellStyle name="Warning Text 40 9" xfId="30611" xr:uid="{4984F6E6-88EE-423E-9D5C-6B2941197579}"/>
    <cellStyle name="Warning Text 41" xfId="14637" xr:uid="{00000000-0005-0000-0000-000045130000}"/>
    <cellStyle name="Warning Text 41 10" xfId="30612" xr:uid="{87D42F1D-951E-4E8B-B691-8BE31C64AB50}"/>
    <cellStyle name="Warning Text 41 2" xfId="30613" xr:uid="{3971A66D-21C1-4B73-BD58-DC17825FB50F}"/>
    <cellStyle name="Warning Text 41 3" xfId="30614" xr:uid="{86B19E8E-CF27-43EA-91D3-7BF1A01D078D}"/>
    <cellStyle name="Warning Text 41 4" xfId="30615" xr:uid="{67D4954C-68E5-4F18-94EB-7450FF5AB258}"/>
    <cellStyle name="Warning Text 41 5" xfId="30616" xr:uid="{B33898CD-2770-4943-BF72-8039E94B5AA7}"/>
    <cellStyle name="Warning Text 41 6" xfId="30617" xr:uid="{045A8A21-F7A4-4088-8144-20EF22F4765E}"/>
    <cellStyle name="Warning Text 41 7" xfId="30618" xr:uid="{AD2CA86E-2D13-4D2A-8CCB-55EB9257B974}"/>
    <cellStyle name="Warning Text 41 8" xfId="30619" xr:uid="{0205DA8E-120F-4856-AB53-81C01EAB4DCB}"/>
    <cellStyle name="Warning Text 41 9" xfId="30620" xr:uid="{4C76477F-CE08-4013-9848-F8966163FD26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3 2" xfId="30621" xr:uid="{465C5D75-D0F1-4D59-A7AD-A28BE89FAF10}"/>
    <cellStyle name="Warning Text 5 2 4" xfId="6032" xr:uid="{00000000-0005-0000-0000-00006A240000}"/>
    <cellStyle name="Warning Text 5 2 5" xfId="30622" xr:uid="{0752BF0C-AD6E-4E54-8702-ECBC4AC82C6D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3 2" xfId="30623" xr:uid="{3E509A47-BDBD-4D09-9686-BBE809B6B8B5}"/>
    <cellStyle name="Warning Text 6 2 4" xfId="6054" xr:uid="{00000000-0005-0000-0000-0000A1240000}"/>
    <cellStyle name="Warning Text 6 2 5" xfId="30624" xr:uid="{1B5D2DDB-6BC4-4792-AF72-22F285F09C5F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10" xfId="30625" xr:uid="{D205C4BB-1E7A-47D9-8CED-E1028DBF8487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3 2" xfId="30626" xr:uid="{C2446FB9-9D19-4849-8623-7128C6EB9EAC}"/>
    <cellStyle name="Warning Text 7 4" xfId="6070" xr:uid="{00000000-0005-0000-0000-0000C9240000}"/>
    <cellStyle name="Warning Text 7 5" xfId="30627" xr:uid="{0164E786-358C-47B5-93BE-371178A18103}"/>
    <cellStyle name="Warning Text 7 6" xfId="30628" xr:uid="{0DBF7288-F548-4BEB-A79C-03201A8EA393}"/>
    <cellStyle name="Warning Text 7 7" xfId="30629" xr:uid="{3D017109-0434-4CB7-B7DD-B032900DE4A6}"/>
    <cellStyle name="Warning Text 7 8" xfId="30630" xr:uid="{D4FA6B78-23F7-438C-96E4-3A1E23543C5C}"/>
    <cellStyle name="Warning Text 7 9" xfId="30631" xr:uid="{1272B80A-FD85-4CFF-B215-6AE224CF41C5}"/>
    <cellStyle name="Warning Text 8" xfId="3632" xr:uid="{00000000-0005-0000-0000-0000CA240000}"/>
    <cellStyle name="Warning Text 8 10" xfId="30632" xr:uid="{2A7F5D0F-A661-47A8-8912-D49703CCAE90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3 2" xfId="30633" xr:uid="{D889D4EC-A18A-48EB-AA2F-E096AA385CE9}"/>
    <cellStyle name="Warning Text 8 4" xfId="6072" xr:uid="{00000000-0005-0000-0000-0000CE240000}"/>
    <cellStyle name="Warning Text 8 5" xfId="30634" xr:uid="{BAD9A641-B55A-462A-84D4-F2D52E4EEB08}"/>
    <cellStyle name="Warning Text 8 6" xfId="30635" xr:uid="{B97F7C52-CBD4-409A-8A08-EE50DD7E7519}"/>
    <cellStyle name="Warning Text 8 7" xfId="30636" xr:uid="{E8805F37-CDEF-447B-90C3-490B0FA8A23A}"/>
    <cellStyle name="Warning Text 8 8" xfId="30637" xr:uid="{9E83AEEF-0AB3-4020-AD4C-2BFC9D397B60}"/>
    <cellStyle name="Warning Text 8 9" xfId="30638" xr:uid="{8B6316D1-1C4F-457A-8798-E1F2B6DCB23D}"/>
    <cellStyle name="Warning Text 9" xfId="3633" xr:uid="{00000000-0005-0000-0000-0000CF240000}"/>
    <cellStyle name="Warning Text 9 10" xfId="30639" xr:uid="{CC661AFD-7E56-4DA0-A863-EDE5BFDE13C5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3 2" xfId="30640" xr:uid="{BC483ACD-231F-49A8-B594-2985D7D43976}"/>
    <cellStyle name="Warning Text 9 4" xfId="6074" xr:uid="{00000000-0005-0000-0000-0000D3240000}"/>
    <cellStyle name="Warning Text 9 5" xfId="30641" xr:uid="{60480DAC-120F-4A00-BF22-277A6A98E146}"/>
    <cellStyle name="Warning Text 9 6" xfId="30642" xr:uid="{5463B264-06AD-447C-BE2B-25F3B7DD0359}"/>
    <cellStyle name="Warning Text 9 7" xfId="30643" xr:uid="{6418F90C-3C47-4B2F-BA94-F02F76DB6AFB}"/>
    <cellStyle name="Warning Text 9 8" xfId="30644" xr:uid="{21D26CBF-E7F0-4E6A-A6F3-CB242D5BCE9D}"/>
    <cellStyle name="Warning Text 9 9" xfId="30645" xr:uid="{31253403-AA7C-4E19-B2D4-9B703A8044A4}"/>
    <cellStyle name="Zelle überprüfen" xfId="9403" xr:uid="{00000000-0005-0000-0000-0000D4240000}"/>
    <cellStyle name="Zelle überprüfen 10" xfId="30646" xr:uid="{4169E82C-1EC9-462B-AAE8-E3A539D6FB0F}"/>
    <cellStyle name="Zelle überprüfen 2" xfId="14638" xr:uid="{00000000-0005-0000-0000-00004D130000}"/>
    <cellStyle name="Zelle überprüfen 3" xfId="30647" xr:uid="{6A242EBD-C463-4EC6-AFC9-14134BEBC352}"/>
    <cellStyle name="Zelle überprüfen 4" xfId="30648" xr:uid="{8F6C5AAC-4DA1-4B01-8C4D-43B1F279D1FF}"/>
    <cellStyle name="Zelle überprüfen 5" xfId="30649" xr:uid="{5410BC8A-EF9B-4F80-B881-D64A5699BEC6}"/>
    <cellStyle name="Zelle überprüfen 6" xfId="30650" xr:uid="{B69996A9-06E1-4A43-8EBC-0BEF93F4190F}"/>
    <cellStyle name="Zelle überprüfen 7" xfId="30651" xr:uid="{9453764E-6A61-4819-BCCC-2A80430AE3AB}"/>
    <cellStyle name="Zelle überprüfen 8" xfId="30652" xr:uid="{B88F08DB-5320-41DB-9225-B0E46AF83936}"/>
    <cellStyle name="Zelle überprüfen 9" xfId="30653" xr:uid="{944BD0AF-FE9B-4446-9277-1A5A77FA4687}"/>
    <cellStyle name="Гиперссылка" xfId="6287" xr:uid="{00000000-0005-0000-0000-0000D5240000}"/>
    <cellStyle name="Гиперссылка 10" xfId="30654" xr:uid="{CC6C218C-4AD6-4C33-BF6A-3F403B5E1E9C}"/>
    <cellStyle name="Гиперссылка 2" xfId="14639" xr:uid="{00000000-0005-0000-0000-00004E130000}"/>
    <cellStyle name="Гиперссылка 3" xfId="30655" xr:uid="{943FD39B-A313-4F79-B707-072329F4B738}"/>
    <cellStyle name="Гиперссылка 4" xfId="30656" xr:uid="{EB723058-273E-4469-970F-74BB0D59F63F}"/>
    <cellStyle name="Гиперссылка 5" xfId="30657" xr:uid="{1BEA4485-AE20-46FE-B4ED-50563F765E87}"/>
    <cellStyle name="Гиперссылка 6" xfId="30658" xr:uid="{D5CA0A7A-331E-4DB8-AD45-8BAA90082A1F}"/>
    <cellStyle name="Гиперссылка 7" xfId="30659" xr:uid="{F431099B-FD69-4089-8247-6924D7F08534}"/>
    <cellStyle name="Гиперссылка 8" xfId="30660" xr:uid="{5B97B8D2-6AC3-424A-B563-031C7D11DA1E}"/>
    <cellStyle name="Гиперссылка 9" xfId="30661" xr:uid="{84DB804B-23F0-457B-BE5A-656695ABB813}"/>
    <cellStyle name="Обычный_2++" xfId="6288" xr:uid="{00000000-0005-0000-0000-0000D6240000}"/>
    <cellStyle name="已访问的超链接" xfId="3634" xr:uid="{00000000-0005-0000-0000-0000D7240000}"/>
    <cellStyle name="已访问的超链接 10" xfId="30662" xr:uid="{400DD0FC-A9AF-44B3-B866-394B5A02222B}"/>
    <cellStyle name="已访问的超链接 2" xfId="14640" xr:uid="{00000000-0005-0000-0000-000051130000}"/>
    <cellStyle name="已访问的超链接 3" xfId="30663" xr:uid="{B82B2BC2-207E-486E-B295-E45B16AF17D3}"/>
    <cellStyle name="已访问的超链接 4" xfId="30664" xr:uid="{1FA5B5EA-34FD-4DCD-8C32-C1945D8B4476}"/>
    <cellStyle name="已访问的超链接 5" xfId="30665" xr:uid="{FF8B4D63-C42A-43A2-8460-2CD740D62B14}"/>
    <cellStyle name="已访问的超链接 6" xfId="30666" xr:uid="{3ADA7213-C138-41B8-8494-C51816C9D040}"/>
    <cellStyle name="已访问的超链接 7" xfId="30667" xr:uid="{2C693CDA-CFB5-4207-B05B-47F98CFA5F83}"/>
    <cellStyle name="已访问的超链接 8" xfId="30668" xr:uid="{09E1D780-E9E3-4388-A5EE-A697D3493FAE}"/>
    <cellStyle name="已访问的超链接 9" xfId="30669" xr:uid="{EBC1E99A-7294-4712-AF6B-9F74AFF7D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8"/>
  <sheetViews>
    <sheetView tabSelected="1" topLeftCell="A40" workbookViewId="0">
      <selection activeCell="G50" sqref="G50"/>
    </sheetView>
  </sheetViews>
  <sheetFormatPr defaultColWidth="9.109375" defaultRowHeight="14.4"/>
  <cols>
    <col min="1" max="2" width="9.109375" style="182"/>
    <col min="3" max="3" width="18.21875" style="182" bestFit="1" customWidth="1"/>
    <col min="4" max="4" width="49.88671875" style="182" customWidth="1"/>
    <col min="5" max="16384" width="9.109375" style="182"/>
  </cols>
  <sheetData>
    <row r="2" spans="2:12">
      <c r="B2" s="183" t="s">
        <v>54</v>
      </c>
      <c r="C2" s="183"/>
      <c r="D2" s="184"/>
      <c r="E2" s="184"/>
      <c r="F2" s="184"/>
      <c r="G2" s="184"/>
      <c r="H2" s="184"/>
      <c r="I2" s="184"/>
    </row>
    <row r="3" spans="2:12" ht="1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335</v>
      </c>
      <c r="E4" s="1" t="s">
        <v>11</v>
      </c>
      <c r="F4" s="406"/>
      <c r="G4" s="435" t="s">
        <v>487</v>
      </c>
      <c r="H4" s="406"/>
      <c r="I4" s="406"/>
    </row>
    <row r="5" spans="2:12">
      <c r="B5" s="407"/>
      <c r="C5" s="12" t="s">
        <v>68</v>
      </c>
      <c r="D5" s="12" t="s">
        <v>336</v>
      </c>
      <c r="E5" s="12" t="s">
        <v>11</v>
      </c>
      <c r="F5" s="407"/>
      <c r="G5" s="459" t="s">
        <v>487</v>
      </c>
      <c r="H5" s="407"/>
      <c r="I5" s="407"/>
    </row>
    <row r="6" spans="2:12">
      <c r="B6" s="406"/>
      <c r="C6" s="1" t="s">
        <v>65</v>
      </c>
      <c r="D6" s="1" t="s">
        <v>337</v>
      </c>
      <c r="E6" s="1" t="s">
        <v>11</v>
      </c>
      <c r="F6" s="406"/>
      <c r="G6" s="406"/>
      <c r="H6" s="406"/>
      <c r="I6" s="406"/>
    </row>
    <row r="7" spans="2:12">
      <c r="B7" s="406"/>
      <c r="C7" s="1" t="s">
        <v>67</v>
      </c>
      <c r="D7" s="1" t="s">
        <v>338</v>
      </c>
      <c r="E7" s="1" t="s">
        <v>11</v>
      </c>
      <c r="F7" s="406"/>
      <c r="G7" s="406"/>
      <c r="H7" s="406"/>
      <c r="I7" s="406"/>
    </row>
    <row r="8" spans="2:12">
      <c r="B8" s="406"/>
      <c r="C8" s="1" t="s">
        <v>66</v>
      </c>
      <c r="D8" s="1" t="s">
        <v>339</v>
      </c>
      <c r="E8" s="1" t="s">
        <v>11</v>
      </c>
      <c r="F8" s="406"/>
      <c r="G8" s="406"/>
      <c r="H8" s="406"/>
      <c r="I8" s="406"/>
    </row>
    <row r="9" spans="2:12">
      <c r="B9" s="407"/>
      <c r="C9" s="460" t="s">
        <v>411</v>
      </c>
      <c r="D9" s="12" t="s">
        <v>340</v>
      </c>
      <c r="E9" s="12" t="s">
        <v>11</v>
      </c>
      <c r="F9" s="407"/>
      <c r="G9" s="407"/>
      <c r="H9" s="407"/>
      <c r="I9" s="407"/>
    </row>
    <row r="10" spans="2:12">
      <c r="B10" s="407"/>
      <c r="C10" s="12" t="s">
        <v>14</v>
      </c>
      <c r="D10" s="12" t="s">
        <v>341</v>
      </c>
      <c r="E10" s="12" t="s">
        <v>11</v>
      </c>
      <c r="F10" s="407"/>
      <c r="G10" s="407"/>
      <c r="H10" s="407"/>
      <c r="I10" s="407"/>
      <c r="K10" s="205"/>
      <c r="L10" s="205"/>
    </row>
    <row r="11" spans="2:12">
      <c r="B11" s="406"/>
      <c r="C11" s="1" t="s">
        <v>69</v>
      </c>
      <c r="D11" s="1" t="s">
        <v>342</v>
      </c>
      <c r="E11" s="1" t="s">
        <v>11</v>
      </c>
      <c r="F11" s="406"/>
      <c r="G11" s="406"/>
      <c r="H11" s="406"/>
      <c r="I11" s="406"/>
      <c r="K11" s="205"/>
      <c r="L11" s="205"/>
    </row>
    <row r="12" spans="2:12">
      <c r="B12" s="408"/>
      <c r="C12" s="11" t="s">
        <v>301</v>
      </c>
      <c r="D12" s="11" t="s">
        <v>343</v>
      </c>
      <c r="E12" s="11" t="s">
        <v>11</v>
      </c>
      <c r="F12" s="408"/>
      <c r="G12" s="408"/>
      <c r="H12" s="408"/>
      <c r="I12" s="408"/>
      <c r="J12" s="409"/>
      <c r="K12" s="205"/>
      <c r="L12" s="205"/>
    </row>
    <row r="13" spans="2:12">
      <c r="B13" s="408"/>
      <c r="C13" s="11" t="s">
        <v>73</v>
      </c>
      <c r="D13" s="11" t="s">
        <v>344</v>
      </c>
      <c r="E13" s="11" t="s">
        <v>11</v>
      </c>
      <c r="F13" s="408"/>
      <c r="G13" s="405"/>
      <c r="H13" s="408"/>
      <c r="I13" s="408"/>
      <c r="J13" s="409"/>
      <c r="K13" s="205"/>
      <c r="L13" s="205"/>
    </row>
    <row r="14" spans="2:12">
      <c r="B14" s="406"/>
      <c r="C14" s="1" t="s">
        <v>72</v>
      </c>
      <c r="D14" s="1" t="s">
        <v>345</v>
      </c>
      <c r="E14" s="1" t="s">
        <v>11</v>
      </c>
      <c r="F14" s="406"/>
      <c r="G14" s="16"/>
      <c r="H14" s="406"/>
      <c r="I14" s="406"/>
      <c r="K14" s="205"/>
      <c r="L14" s="205"/>
    </row>
    <row r="15" spans="2:12">
      <c r="B15" s="406"/>
      <c r="C15" s="1" t="s">
        <v>70</v>
      </c>
      <c r="D15" s="1" t="s">
        <v>346</v>
      </c>
      <c r="E15" s="1" t="s">
        <v>11</v>
      </c>
      <c r="F15" s="406"/>
      <c r="G15" s="406"/>
      <c r="H15" s="406"/>
      <c r="I15" s="406"/>
      <c r="K15" s="205"/>
      <c r="L15" s="205"/>
    </row>
    <row r="16" spans="2:12">
      <c r="B16" s="406"/>
      <c r="C16" s="1" t="s">
        <v>74</v>
      </c>
      <c r="D16" s="1" t="s">
        <v>347</v>
      </c>
      <c r="E16" s="1" t="s">
        <v>11</v>
      </c>
      <c r="F16" s="406"/>
      <c r="G16" s="406"/>
      <c r="H16" s="406"/>
      <c r="I16" s="406"/>
      <c r="K16" s="205"/>
      <c r="L16" s="205"/>
    </row>
    <row r="17" spans="2:12">
      <c r="B17" s="406"/>
      <c r="C17" s="1" t="s">
        <v>71</v>
      </c>
      <c r="D17" s="1" t="s">
        <v>348</v>
      </c>
      <c r="E17" s="1" t="s">
        <v>11</v>
      </c>
      <c r="F17" s="406"/>
      <c r="G17" s="406"/>
      <c r="H17" s="406"/>
      <c r="I17" s="406"/>
      <c r="K17" s="205"/>
      <c r="L17" s="205"/>
    </row>
    <row r="18" spans="2:12">
      <c r="B18" s="406"/>
      <c r="C18" s="1" t="s">
        <v>124</v>
      </c>
      <c r="D18" s="1" t="s">
        <v>349</v>
      </c>
      <c r="E18" s="1" t="s">
        <v>11</v>
      </c>
      <c r="F18" s="406"/>
      <c r="G18" s="406"/>
      <c r="H18" s="406"/>
      <c r="I18" s="406"/>
      <c r="K18" s="205"/>
      <c r="L18" s="205"/>
    </row>
    <row r="19" spans="2:12">
      <c r="B19" s="408"/>
      <c r="C19" s="456" t="s">
        <v>302</v>
      </c>
      <c r="D19" s="456" t="s">
        <v>350</v>
      </c>
      <c r="E19" s="456" t="s">
        <v>11</v>
      </c>
      <c r="F19" s="408"/>
      <c r="G19" s="408"/>
      <c r="H19" s="408"/>
      <c r="I19" s="408"/>
      <c r="K19" s="205"/>
      <c r="L19" s="205"/>
    </row>
    <row r="20" spans="2:12">
      <c r="B20" s="407"/>
      <c r="C20" s="460" t="s">
        <v>416</v>
      </c>
      <c r="D20" s="460" t="s">
        <v>417</v>
      </c>
      <c r="E20" s="460" t="s">
        <v>11</v>
      </c>
      <c r="F20" s="407"/>
      <c r="G20" s="407"/>
      <c r="H20" s="407"/>
      <c r="I20" s="407"/>
    </row>
    <row r="21" spans="2:12">
      <c r="B21" s="411"/>
      <c r="C21" s="404" t="s">
        <v>312</v>
      </c>
      <c r="D21" s="404" t="s">
        <v>372</v>
      </c>
      <c r="E21" s="404" t="s">
        <v>11</v>
      </c>
      <c r="F21" s="412"/>
      <c r="G21" s="412"/>
      <c r="H21" s="412"/>
      <c r="I21" s="412"/>
    </row>
    <row r="22" spans="2:12">
      <c r="C22" s="1" t="s">
        <v>75</v>
      </c>
      <c r="D22" s="1" t="s">
        <v>351</v>
      </c>
      <c r="E22" s="1" t="s">
        <v>11</v>
      </c>
      <c r="F22" s="406"/>
      <c r="G22" s="406"/>
      <c r="H22" s="406"/>
      <c r="I22" s="406"/>
      <c r="K22" s="205"/>
      <c r="L22" s="205"/>
    </row>
    <row r="23" spans="2:12">
      <c r="C23" s="1" t="s">
        <v>76</v>
      </c>
      <c r="D23" s="1" t="s">
        <v>352</v>
      </c>
      <c r="E23" s="1" t="s">
        <v>11</v>
      </c>
      <c r="F23" s="406"/>
      <c r="G23" s="406"/>
      <c r="H23" s="406"/>
      <c r="I23" s="406"/>
      <c r="K23" s="205"/>
      <c r="L23" s="205"/>
    </row>
    <row r="24" spans="2:12">
      <c r="C24" s="1" t="s">
        <v>77</v>
      </c>
      <c r="D24" s="1" t="s">
        <v>353</v>
      </c>
      <c r="E24" s="1" t="s">
        <v>11</v>
      </c>
      <c r="F24" s="406"/>
      <c r="G24" s="406"/>
      <c r="H24" s="406"/>
      <c r="I24" s="406"/>
      <c r="K24" s="205"/>
      <c r="L24" s="205"/>
    </row>
    <row r="25" spans="2:12">
      <c r="C25" s="1" t="s">
        <v>78</v>
      </c>
      <c r="D25" s="1" t="s">
        <v>354</v>
      </c>
      <c r="E25" s="1" t="s">
        <v>11</v>
      </c>
      <c r="F25" s="406"/>
      <c r="G25" s="406"/>
      <c r="H25" s="406"/>
      <c r="I25" s="406"/>
    </row>
    <row r="26" spans="2:12">
      <c r="B26" s="410"/>
      <c r="C26" s="12" t="s">
        <v>79</v>
      </c>
      <c r="D26" s="12" t="s">
        <v>355</v>
      </c>
      <c r="E26" s="12" t="s">
        <v>11</v>
      </c>
      <c r="F26" s="407"/>
      <c r="G26" s="407"/>
      <c r="H26" s="407"/>
      <c r="I26" s="407"/>
    </row>
    <row r="27" spans="2:12">
      <c r="C27" s="54" t="s">
        <v>120</v>
      </c>
      <c r="D27" s="54" t="s">
        <v>356</v>
      </c>
      <c r="E27" s="1" t="s">
        <v>11</v>
      </c>
    </row>
    <row r="28" spans="2:12">
      <c r="C28" s="54" t="s">
        <v>122</v>
      </c>
      <c r="D28" s="54" t="s">
        <v>357</v>
      </c>
      <c r="E28" s="1" t="s">
        <v>11</v>
      </c>
    </row>
    <row r="29" spans="2:12">
      <c r="C29" s="182" t="s">
        <v>121</v>
      </c>
      <c r="D29" s="54" t="s">
        <v>358</v>
      </c>
      <c r="E29" s="1" t="s">
        <v>11</v>
      </c>
    </row>
    <row r="30" spans="2:12">
      <c r="C30" s="182" t="s">
        <v>123</v>
      </c>
      <c r="D30" s="54" t="s">
        <v>359</v>
      </c>
      <c r="E30" s="1" t="s">
        <v>11</v>
      </c>
    </row>
    <row r="31" spans="2:12">
      <c r="B31" s="409"/>
      <c r="C31" s="409" t="s">
        <v>211</v>
      </c>
      <c r="D31" s="54" t="s">
        <v>360</v>
      </c>
      <c r="E31" s="11" t="s">
        <v>11</v>
      </c>
      <c r="F31" s="409"/>
      <c r="G31" s="409"/>
      <c r="H31" s="409"/>
      <c r="I31" s="409"/>
    </row>
    <row r="32" spans="2:12">
      <c r="B32" s="409"/>
      <c r="C32" s="409" t="s">
        <v>212</v>
      </c>
      <c r="D32" s="54" t="s">
        <v>361</v>
      </c>
      <c r="E32" s="11" t="s">
        <v>11</v>
      </c>
      <c r="F32" s="409"/>
      <c r="G32" s="409"/>
      <c r="H32" s="409"/>
      <c r="I32" s="409"/>
    </row>
    <row r="33" spans="2:9">
      <c r="C33" s="182" t="s">
        <v>203</v>
      </c>
      <c r="D33" s="54" t="s">
        <v>362</v>
      </c>
      <c r="E33" s="1" t="s">
        <v>11</v>
      </c>
    </row>
    <row r="34" spans="2:9">
      <c r="C34" s="182" t="s">
        <v>100</v>
      </c>
      <c r="D34" s="54" t="s">
        <v>363</v>
      </c>
      <c r="E34" s="1" t="s">
        <v>11</v>
      </c>
    </row>
    <row r="35" spans="2:9">
      <c r="C35" s="182" t="s">
        <v>101</v>
      </c>
      <c r="D35" s="54" t="s">
        <v>364</v>
      </c>
      <c r="E35" s="1" t="s">
        <v>11</v>
      </c>
    </row>
    <row r="36" spans="2:9">
      <c r="C36" s="182" t="s">
        <v>208</v>
      </c>
      <c r="D36" s="182" t="s">
        <v>365</v>
      </c>
      <c r="E36" s="1" t="s">
        <v>11</v>
      </c>
    </row>
    <row r="37" spans="2:9">
      <c r="C37" s="182" t="s">
        <v>209</v>
      </c>
      <c r="D37" s="182" t="s">
        <v>366</v>
      </c>
      <c r="E37" s="1" t="s">
        <v>11</v>
      </c>
    </row>
    <row r="38" spans="2:9">
      <c r="C38" s="182" t="s">
        <v>205</v>
      </c>
      <c r="D38" s="54" t="s">
        <v>367</v>
      </c>
      <c r="E38" s="1" t="s">
        <v>11</v>
      </c>
    </row>
    <row r="39" spans="2:9">
      <c r="C39" s="182" t="s">
        <v>204</v>
      </c>
      <c r="D39" s="54" t="s">
        <v>368</v>
      </c>
      <c r="E39" s="1" t="s">
        <v>11</v>
      </c>
    </row>
    <row r="40" spans="2:9">
      <c r="C40" s="182" t="s">
        <v>207</v>
      </c>
      <c r="D40" s="54" t="s">
        <v>369</v>
      </c>
      <c r="E40" s="1" t="s">
        <v>11</v>
      </c>
    </row>
    <row r="41" spans="2:9">
      <c r="C41" s="182" t="s">
        <v>206</v>
      </c>
      <c r="D41" s="54" t="s">
        <v>370</v>
      </c>
      <c r="E41" s="1" t="s">
        <v>11</v>
      </c>
    </row>
    <row r="42" spans="2:9">
      <c r="B42" s="410"/>
      <c r="C42" s="410" t="s">
        <v>210</v>
      </c>
      <c r="D42" s="181" t="s">
        <v>371</v>
      </c>
      <c r="E42" s="12" t="s">
        <v>11</v>
      </c>
      <c r="F42" s="410"/>
      <c r="G42" s="410"/>
      <c r="H42" s="410"/>
      <c r="I42" s="410"/>
    </row>
    <row r="43" spans="2:9">
      <c r="C43" s="445" t="s">
        <v>373</v>
      </c>
      <c r="D43" s="54" t="s">
        <v>64</v>
      </c>
      <c r="E43" s="54" t="s">
        <v>11</v>
      </c>
    </row>
    <row r="44" spans="2:9">
      <c r="C44" s="445" t="s">
        <v>374</v>
      </c>
      <c r="D44" s="54" t="s">
        <v>377</v>
      </c>
      <c r="E44" s="54" t="s">
        <v>11</v>
      </c>
    </row>
    <row r="45" spans="2:9" s="431" customFormat="1">
      <c r="B45" s="182"/>
      <c r="C45" s="445" t="s">
        <v>375</v>
      </c>
      <c r="D45" s="54" t="s">
        <v>378</v>
      </c>
      <c r="E45" s="54" t="s">
        <v>11</v>
      </c>
      <c r="F45" s="182"/>
      <c r="G45" s="182"/>
      <c r="H45" s="182"/>
      <c r="I45" s="182"/>
    </row>
    <row r="46" spans="2:9">
      <c r="B46" s="431"/>
      <c r="C46" s="445" t="s">
        <v>402</v>
      </c>
      <c r="D46" s="54" t="s">
        <v>403</v>
      </c>
      <c r="E46" s="54" t="s">
        <v>11</v>
      </c>
      <c r="F46" s="431"/>
      <c r="G46" s="431"/>
      <c r="H46" s="431"/>
      <c r="I46" s="431"/>
    </row>
    <row r="47" spans="2:9">
      <c r="B47" s="410"/>
      <c r="C47" s="450" t="s">
        <v>376</v>
      </c>
      <c r="D47" s="181" t="s">
        <v>379</v>
      </c>
      <c r="E47" s="12" t="s">
        <v>11</v>
      </c>
      <c r="F47" s="410"/>
      <c r="G47" s="410"/>
      <c r="H47" s="410"/>
      <c r="I47" s="410"/>
    </row>
    <row r="48" spans="2:9">
      <c r="B48" s="457"/>
      <c r="C48" s="454" t="s">
        <v>412</v>
      </c>
      <c r="D48" s="456" t="s">
        <v>405</v>
      </c>
      <c r="E48" s="454" t="s">
        <v>11</v>
      </c>
      <c r="F48" s="458"/>
      <c r="G48" s="459" t="s">
        <v>487</v>
      </c>
      <c r="H48" s="458"/>
      <c r="I48" s="458"/>
    </row>
    <row r="49" spans="2:9">
      <c r="B49" s="453"/>
      <c r="C49" s="454" t="s">
        <v>413</v>
      </c>
      <c r="D49" s="456" t="s">
        <v>406</v>
      </c>
      <c r="E49" s="454" t="s">
        <v>11</v>
      </c>
      <c r="F49" s="453"/>
      <c r="G49" s="459" t="s">
        <v>487</v>
      </c>
      <c r="H49" s="453"/>
      <c r="I49" s="453"/>
    </row>
    <row r="50" spans="2:9">
      <c r="B50" s="455"/>
      <c r="C50" s="454" t="s">
        <v>414</v>
      </c>
      <c r="D50" s="456" t="s">
        <v>407</v>
      </c>
      <c r="E50" s="454" t="s">
        <v>11</v>
      </c>
      <c r="F50" s="453"/>
      <c r="G50" s="459" t="s">
        <v>487</v>
      </c>
      <c r="H50" s="455"/>
      <c r="I50" s="455"/>
    </row>
    <row r="51" spans="2:9">
      <c r="B51" s="451"/>
      <c r="C51" s="452" t="s">
        <v>415</v>
      </c>
      <c r="D51" s="12" t="s">
        <v>408</v>
      </c>
      <c r="E51" s="452" t="s">
        <v>11</v>
      </c>
      <c r="F51" s="451"/>
      <c r="G51" s="459" t="s">
        <v>487</v>
      </c>
      <c r="H51" s="451"/>
      <c r="I51" s="451"/>
    </row>
    <row r="52" spans="2:9">
      <c r="B52" s="433" t="s">
        <v>391</v>
      </c>
      <c r="C52" s="433" t="s">
        <v>388</v>
      </c>
      <c r="D52" s="433" t="s">
        <v>393</v>
      </c>
      <c r="E52" s="433" t="s">
        <v>392</v>
      </c>
    </row>
    <row r="53" spans="2:9">
      <c r="B53" s="433"/>
      <c r="C53" s="433" t="s">
        <v>389</v>
      </c>
      <c r="D53" s="433" t="s">
        <v>394</v>
      </c>
      <c r="E53" s="433" t="s">
        <v>392</v>
      </c>
    </row>
    <row r="54" spans="2:9">
      <c r="B54" s="433"/>
      <c r="C54" s="433" t="s">
        <v>390</v>
      </c>
      <c r="D54" s="433" t="s">
        <v>395</v>
      </c>
      <c r="E54" s="433" t="s">
        <v>392</v>
      </c>
    </row>
    <row r="55" spans="2:9">
      <c r="B55" s="433"/>
      <c r="C55" s="433" t="s">
        <v>396</v>
      </c>
      <c r="D55" s="433" t="s">
        <v>397</v>
      </c>
      <c r="E55" s="433" t="s">
        <v>392</v>
      </c>
    </row>
    <row r="56" spans="2:9">
      <c r="B56" s="413"/>
      <c r="C56" s="433" t="s">
        <v>398</v>
      </c>
      <c r="D56" s="433" t="s">
        <v>399</v>
      </c>
      <c r="E56" s="413" t="s">
        <v>392</v>
      </c>
    </row>
    <row r="57" spans="2:9">
      <c r="B57" s="413"/>
      <c r="C57" s="433" t="s">
        <v>400</v>
      </c>
      <c r="D57" s="433" t="s">
        <v>401</v>
      </c>
      <c r="E57" s="413" t="s">
        <v>392</v>
      </c>
    </row>
    <row r="58" spans="2:9">
      <c r="B58" s="454"/>
      <c r="C58" s="454" t="s">
        <v>409</v>
      </c>
      <c r="D58" s="454" t="s">
        <v>410</v>
      </c>
      <c r="E58" s="454" t="s">
        <v>392</v>
      </c>
      <c r="F58" s="453"/>
      <c r="G58" s="453"/>
      <c r="H58" s="453"/>
    </row>
  </sheetData>
  <phoneticPr fontId="13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29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AD57" sqref="AD57"/>
    </sheetView>
  </sheetViews>
  <sheetFormatPr defaultColWidth="9.109375" defaultRowHeight="13.2"/>
  <cols>
    <col min="1" max="1" width="38.109375" style="376" customWidth="1"/>
    <col min="2" max="2" width="13" style="372" bestFit="1" customWidth="1"/>
    <col min="3" max="4" width="7.6640625" style="377" bestFit="1" customWidth="1"/>
    <col min="5" max="5" width="9.109375" style="377"/>
    <col min="6" max="6" width="6.109375" style="378" customWidth="1"/>
    <col min="7" max="7" width="5.88671875" style="378" bestFit="1" customWidth="1"/>
    <col min="8" max="8" width="7.33203125" style="377" bestFit="1" customWidth="1"/>
    <col min="9" max="9" width="6.109375" style="378" bestFit="1" customWidth="1"/>
    <col min="10" max="10" width="6" style="378" bestFit="1" customWidth="1"/>
    <col min="11" max="11" width="6.88671875" style="378" bestFit="1" customWidth="1"/>
    <col min="12" max="12" width="8.6640625" style="374" bestFit="1" customWidth="1"/>
    <col min="13" max="13" width="8.109375" style="373" bestFit="1" customWidth="1"/>
    <col min="14" max="14" width="5.21875" style="373" customWidth="1"/>
    <col min="15" max="15" width="7.33203125" style="373" customWidth="1"/>
    <col min="16" max="16" width="7.33203125" style="373" bestFit="1" customWidth="1"/>
    <col min="17" max="17" width="8.109375" style="373" bestFit="1" customWidth="1"/>
    <col min="18" max="18" width="7.21875" style="373" bestFit="1" customWidth="1"/>
    <col min="19" max="19" width="7.33203125" style="373" bestFit="1" customWidth="1"/>
    <col min="20" max="20" width="8.33203125" style="373" bestFit="1" customWidth="1"/>
    <col min="21" max="21" width="6.88671875" style="373" bestFit="1" customWidth="1"/>
    <col min="22" max="24" width="5.33203125" style="373" customWidth="1"/>
    <col min="25" max="25" width="5.33203125" style="378" customWidth="1"/>
    <col min="26" max="26" width="8.109375" style="375" bestFit="1" customWidth="1"/>
    <col min="27" max="27" width="6.6640625" style="374" bestFit="1" customWidth="1"/>
    <col min="28" max="29" width="5.6640625" style="373" customWidth="1"/>
    <col min="30" max="30" width="8.6640625" style="373" bestFit="1" customWidth="1"/>
    <col min="31" max="31" width="5.6640625" style="373" customWidth="1"/>
    <col min="32" max="32" width="5.88671875" style="373" bestFit="1" customWidth="1"/>
    <col min="33" max="33" width="7" style="373" customWidth="1"/>
    <col min="34" max="36" width="5.6640625" style="373" customWidth="1"/>
    <col min="37" max="37" width="8.6640625" style="375" bestFit="1" customWidth="1"/>
    <col min="38" max="38" width="4.33203125" style="379" bestFit="1" customWidth="1"/>
    <col min="39" max="39" width="9.21875" style="373" bestFit="1" customWidth="1"/>
    <col min="40" max="16384" width="9.109375" style="372"/>
  </cols>
  <sheetData>
    <row r="1" spans="1:43" s="233" customFormat="1" ht="105.75" customHeight="1" thickBot="1">
      <c r="A1" s="223" t="s">
        <v>227</v>
      </c>
      <c r="B1" s="224" t="s">
        <v>228</v>
      </c>
      <c r="C1" s="225" t="s">
        <v>229</v>
      </c>
      <c r="D1" s="226" t="s">
        <v>230</v>
      </c>
      <c r="E1" s="227" t="s">
        <v>231</v>
      </c>
      <c r="F1" s="228" t="s">
        <v>232</v>
      </c>
      <c r="G1" s="228" t="s">
        <v>233</v>
      </c>
      <c r="H1" s="229" t="s">
        <v>234</v>
      </c>
      <c r="I1" s="226" t="s">
        <v>235</v>
      </c>
      <c r="J1" s="227" t="s">
        <v>236</v>
      </c>
      <c r="K1" s="227" t="s">
        <v>237</v>
      </c>
      <c r="L1" s="229" t="s">
        <v>238</v>
      </c>
      <c r="M1" s="226" t="s">
        <v>239</v>
      </c>
      <c r="N1" s="227" t="s">
        <v>240</v>
      </c>
      <c r="O1" s="227" t="s">
        <v>241</v>
      </c>
      <c r="P1" s="227" t="s">
        <v>242</v>
      </c>
      <c r="Q1" s="227" t="s">
        <v>243</v>
      </c>
      <c r="R1" s="227" t="s">
        <v>244</v>
      </c>
      <c r="S1" s="227" t="s">
        <v>245</v>
      </c>
      <c r="T1" s="227" t="s">
        <v>246</v>
      </c>
      <c r="U1" s="227" t="s">
        <v>247</v>
      </c>
      <c r="V1" s="228" t="s">
        <v>248</v>
      </c>
      <c r="W1" s="228" t="s">
        <v>249</v>
      </c>
      <c r="X1" s="228" t="s">
        <v>250</v>
      </c>
      <c r="Y1" s="227" t="s">
        <v>251</v>
      </c>
      <c r="Z1" s="229" t="s">
        <v>252</v>
      </c>
      <c r="AA1" s="230" t="s">
        <v>253</v>
      </c>
      <c r="AB1" s="231" t="s">
        <v>254</v>
      </c>
      <c r="AC1" s="227" t="s">
        <v>255</v>
      </c>
      <c r="AD1" s="227" t="s">
        <v>256</v>
      </c>
      <c r="AE1" s="227" t="s">
        <v>257</v>
      </c>
      <c r="AF1" s="227" t="s">
        <v>258</v>
      </c>
      <c r="AG1" s="227" t="s">
        <v>259</v>
      </c>
      <c r="AH1" s="227" t="s">
        <v>260</v>
      </c>
      <c r="AI1" s="228" t="s">
        <v>261</v>
      </c>
      <c r="AJ1" s="229" t="s">
        <v>262</v>
      </c>
      <c r="AK1" s="229" t="s">
        <v>263</v>
      </c>
      <c r="AL1" s="230" t="s">
        <v>264</v>
      </c>
      <c r="AM1" s="232" t="s">
        <v>265</v>
      </c>
    </row>
    <row r="2" spans="1:43" s="248" customFormat="1" ht="12.75" customHeight="1">
      <c r="A2" s="234" t="s">
        <v>266</v>
      </c>
      <c r="B2" s="235"/>
      <c r="C2" s="236">
        <v>0</v>
      </c>
      <c r="D2" s="237">
        <v>0</v>
      </c>
      <c r="E2" s="238"/>
      <c r="F2" s="239"/>
      <c r="G2" s="239"/>
      <c r="H2" s="387">
        <v>315.35635744035284</v>
      </c>
      <c r="I2" s="241">
        <v>187.65235744035286</v>
      </c>
      <c r="J2" s="242">
        <v>127.70399999999999</v>
      </c>
      <c r="K2" s="242"/>
      <c r="L2" s="240">
        <v>0</v>
      </c>
      <c r="M2" s="241"/>
      <c r="N2" s="243"/>
      <c r="O2" s="243"/>
      <c r="P2" s="243"/>
      <c r="Q2" s="243"/>
      <c r="R2" s="243"/>
      <c r="S2" s="243"/>
      <c r="T2" s="243"/>
      <c r="U2" s="243"/>
      <c r="V2" s="239"/>
      <c r="W2" s="239"/>
      <c r="X2" s="239"/>
      <c r="Y2" s="242"/>
      <c r="Z2" s="387">
        <v>171.49751771428569</v>
      </c>
      <c r="AA2" s="244">
        <v>757.30604420028544</v>
      </c>
      <c r="AB2" s="245">
        <v>69.001988581977614</v>
      </c>
      <c r="AC2" s="242">
        <v>344.90112829599997</v>
      </c>
      <c r="AD2" s="242">
        <v>222.86512840487305</v>
      </c>
      <c r="AE2" s="242">
        <v>42.979400797369799</v>
      </c>
      <c r="AF2" s="242">
        <v>12.923532256094104</v>
      </c>
      <c r="AG2" s="242">
        <v>23.972115147275954</v>
      </c>
      <c r="AH2" s="241">
        <v>10.258262390627788</v>
      </c>
      <c r="AI2" s="239">
        <v>30.404488326067145</v>
      </c>
      <c r="AJ2" s="246">
        <v>43.833028461414592</v>
      </c>
      <c r="AK2" s="246"/>
      <c r="AL2" s="244"/>
      <c r="AM2" s="247">
        <v>1287.9929478163388</v>
      </c>
    </row>
    <row r="3" spans="1:43" s="248" customFormat="1" ht="12.75" customHeight="1">
      <c r="A3" s="249" t="s">
        <v>267</v>
      </c>
      <c r="B3" s="250"/>
      <c r="C3" s="251">
        <v>1346.8346647249841</v>
      </c>
      <c r="D3" s="252">
        <v>1293.324809834864</v>
      </c>
      <c r="E3" s="253">
        <v>41.45458802634522</v>
      </c>
      <c r="F3" s="254"/>
      <c r="G3" s="254">
        <v>12.055266863774902</v>
      </c>
      <c r="H3" s="255">
        <v>0</v>
      </c>
      <c r="I3" s="256"/>
      <c r="J3" s="257"/>
      <c r="K3" s="257"/>
      <c r="L3" s="255">
        <v>8265.9175837430066</v>
      </c>
      <c r="M3" s="256">
        <v>3005.4213999999997</v>
      </c>
      <c r="N3" s="257">
        <v>0</v>
      </c>
      <c r="O3" s="257">
        <v>1079.7509873962383</v>
      </c>
      <c r="P3" s="257">
        <v>532.7149551835239</v>
      </c>
      <c r="Q3" s="257">
        <v>763.43666664191994</v>
      </c>
      <c r="R3" s="257">
        <v>196.43930288361582</v>
      </c>
      <c r="S3" s="257">
        <v>104.55555529999999</v>
      </c>
      <c r="T3" s="257">
        <v>2182.8743673595941</v>
      </c>
      <c r="U3" s="257">
        <v>125.35497672939384</v>
      </c>
      <c r="V3" s="254">
        <v>0</v>
      </c>
      <c r="W3" s="254">
        <v>238.19556224871974</v>
      </c>
      <c r="X3" s="254">
        <v>0.97743000000000002</v>
      </c>
      <c r="Y3" s="257">
        <v>36.196379999999998</v>
      </c>
      <c r="Z3" s="255">
        <v>3846.4506769075715</v>
      </c>
      <c r="AA3" s="258">
        <v>79.621869102978863</v>
      </c>
      <c r="AB3" s="259"/>
      <c r="AC3" s="257"/>
      <c r="AD3" s="257">
        <v>15.392196200436368</v>
      </c>
      <c r="AE3" s="257"/>
      <c r="AF3" s="257"/>
      <c r="AG3" s="257">
        <v>64.22967290254249</v>
      </c>
      <c r="AH3" s="256"/>
      <c r="AI3" s="254"/>
      <c r="AJ3" s="260"/>
      <c r="AK3" s="260">
        <v>67.390044275999983</v>
      </c>
      <c r="AL3" s="258"/>
      <c r="AM3" s="261">
        <v>13606.21483875454</v>
      </c>
      <c r="AQ3" s="248">
        <f>S3-S4+S21</f>
        <v>148.64481996489999</v>
      </c>
    </row>
    <row r="4" spans="1:43" s="248" customFormat="1" ht="12.75" customHeight="1">
      <c r="A4" s="249" t="s">
        <v>268</v>
      </c>
      <c r="B4" s="250"/>
      <c r="C4" s="251">
        <v>9.3109921176560011</v>
      </c>
      <c r="D4" s="252">
        <v>0</v>
      </c>
      <c r="E4" s="262">
        <v>8.9073084500000004</v>
      </c>
      <c r="F4" s="254"/>
      <c r="G4" s="254">
        <v>0.40368366765599989</v>
      </c>
      <c r="H4" s="255">
        <v>8.8697459999999992</v>
      </c>
      <c r="I4" s="256"/>
      <c r="J4" s="257"/>
      <c r="K4" s="257">
        <v>8.8697459999999992</v>
      </c>
      <c r="L4" s="255">
        <v>1772.3668835381411</v>
      </c>
      <c r="M4" s="256">
        <v>0</v>
      </c>
      <c r="N4" s="257"/>
      <c r="O4" s="257">
        <v>433.62034337999995</v>
      </c>
      <c r="P4" s="257">
        <v>5.9879747386368001</v>
      </c>
      <c r="Q4" s="257">
        <v>0.47673116375999997</v>
      </c>
      <c r="R4" s="257">
        <v>962.45417516139128</v>
      </c>
      <c r="S4" s="257">
        <v>37.724257284700002</v>
      </c>
      <c r="T4" s="257">
        <v>316.4189578548112</v>
      </c>
      <c r="U4" s="257">
        <v>0.22210239784184876</v>
      </c>
      <c r="V4" s="254">
        <v>9.016279913</v>
      </c>
      <c r="W4" s="254">
        <v>1.7206643999999997E-2</v>
      </c>
      <c r="X4" s="254">
        <v>5.2550000000000001E-3</v>
      </c>
      <c r="Y4" s="257">
        <v>6.4236000000000004</v>
      </c>
      <c r="Z4" s="255">
        <v>0</v>
      </c>
      <c r="AA4" s="258">
        <v>2.8858024799999996E-3</v>
      </c>
      <c r="AB4" s="259"/>
      <c r="AC4" s="257"/>
      <c r="AD4" s="257">
        <v>2.8858024799999996E-3</v>
      </c>
      <c r="AE4" s="257"/>
      <c r="AF4" s="257"/>
      <c r="AG4" s="257">
        <v>0</v>
      </c>
      <c r="AH4" s="256"/>
      <c r="AI4" s="254"/>
      <c r="AJ4" s="260"/>
      <c r="AK4" s="260">
        <v>31.83121139</v>
      </c>
      <c r="AL4" s="258"/>
      <c r="AM4" s="261">
        <v>1822.3817188482769</v>
      </c>
      <c r="AQ4" s="248">
        <f>AQ3-S26</f>
        <v>138.32611452091263</v>
      </c>
    </row>
    <row r="5" spans="1:43" s="248" customFormat="1" ht="12.75" customHeight="1">
      <c r="A5" s="249" t="s">
        <v>269</v>
      </c>
      <c r="B5" s="250"/>
      <c r="C5" s="251">
        <v>0</v>
      </c>
      <c r="D5" s="252"/>
      <c r="E5" s="262"/>
      <c r="F5" s="254"/>
      <c r="G5" s="254"/>
      <c r="H5" s="255">
        <v>0</v>
      </c>
      <c r="I5" s="256"/>
      <c r="J5" s="257"/>
      <c r="K5" s="257"/>
      <c r="L5" s="255">
        <v>128.53879204910621</v>
      </c>
      <c r="M5" s="256"/>
      <c r="N5" s="257"/>
      <c r="O5" s="257"/>
      <c r="P5" s="257"/>
      <c r="Q5" s="257"/>
      <c r="R5" s="257">
        <v>23.696508519774007</v>
      </c>
      <c r="S5" s="257"/>
      <c r="T5" s="257">
        <v>104.84228352933221</v>
      </c>
      <c r="U5" s="257"/>
      <c r="V5" s="254"/>
      <c r="W5" s="254"/>
      <c r="X5" s="254"/>
      <c r="Y5" s="257"/>
      <c r="Z5" s="255"/>
      <c r="AA5" s="258">
        <v>0</v>
      </c>
      <c r="AB5" s="259"/>
      <c r="AC5" s="257"/>
      <c r="AD5" s="257"/>
      <c r="AE5" s="257"/>
      <c r="AF5" s="257"/>
      <c r="AG5" s="257"/>
      <c r="AH5" s="256"/>
      <c r="AI5" s="254"/>
      <c r="AJ5" s="260"/>
      <c r="AK5" s="260"/>
      <c r="AL5" s="258"/>
      <c r="AM5" s="261">
        <v>128.53879204910621</v>
      </c>
    </row>
    <row r="6" spans="1:43" s="248" customFormat="1" ht="12.75" customHeight="1" thickBot="1">
      <c r="A6" s="263" t="s">
        <v>270</v>
      </c>
      <c r="B6" s="264"/>
      <c r="C6" s="251">
        <v>155.26435651398248</v>
      </c>
      <c r="D6" s="265">
        <v>148.553498653753</v>
      </c>
      <c r="E6" s="254">
        <v>5.5182532106401219</v>
      </c>
      <c r="F6" s="266"/>
      <c r="G6" s="266">
        <v>1.1926046495893485</v>
      </c>
      <c r="H6" s="267">
        <v>464.62932322053905</v>
      </c>
      <c r="I6" s="268">
        <v>457.36678122053905</v>
      </c>
      <c r="J6" s="268">
        <v>0</v>
      </c>
      <c r="K6" s="268">
        <v>7.2625420000000007</v>
      </c>
      <c r="L6" s="267">
        <v>149.97163488893574</v>
      </c>
      <c r="M6" s="256">
        <v>131.91540000000001</v>
      </c>
      <c r="N6" s="257"/>
      <c r="O6" s="257">
        <v>11.88495739041778</v>
      </c>
      <c r="P6" s="257">
        <v>-32.993711018401761</v>
      </c>
      <c r="Q6" s="257">
        <v>2.1153777808800038</v>
      </c>
      <c r="R6" s="257">
        <v>33.907947170871473</v>
      </c>
      <c r="S6" s="257">
        <v>-0.41187664700000065</v>
      </c>
      <c r="T6" s="257">
        <v>20.336442141320198</v>
      </c>
      <c r="U6" s="257">
        <v>-11.361721059894943</v>
      </c>
      <c r="V6" s="266">
        <v>-5.4211808692569976</v>
      </c>
      <c r="W6" s="266">
        <v>0</v>
      </c>
      <c r="X6" s="266">
        <v>0</v>
      </c>
      <c r="Y6" s="268">
        <v>0</v>
      </c>
      <c r="Z6" s="267">
        <v>15.016289828571434</v>
      </c>
      <c r="AA6" s="269">
        <v>-2.1172169422381053</v>
      </c>
      <c r="AB6" s="270"/>
      <c r="AC6" s="271"/>
      <c r="AD6" s="271">
        <v>1.2741511567679997</v>
      </c>
      <c r="AE6" s="271"/>
      <c r="AF6" s="271"/>
      <c r="AG6" s="271">
        <v>-3.391368099006105</v>
      </c>
      <c r="AH6" s="268"/>
      <c r="AI6" s="266"/>
      <c r="AJ6" s="272"/>
      <c r="AK6" s="272"/>
      <c r="AL6" s="269"/>
      <c r="AM6" s="273">
        <v>782.76438750979071</v>
      </c>
    </row>
    <row r="7" spans="1:43" s="283" customFormat="1" ht="12.75" customHeight="1">
      <c r="A7" s="274" t="s">
        <v>271</v>
      </c>
      <c r="B7" s="275"/>
      <c r="C7" s="276">
        <v>1492.7880291213105</v>
      </c>
      <c r="D7" s="277">
        <v>1441.878308488617</v>
      </c>
      <c r="E7" s="278">
        <v>38.065532786985344</v>
      </c>
      <c r="F7" s="278">
        <v>0</v>
      </c>
      <c r="G7" s="278">
        <v>12.84418784570825</v>
      </c>
      <c r="H7" s="279">
        <v>771.11593466089187</v>
      </c>
      <c r="I7" s="277">
        <v>645.01913866089194</v>
      </c>
      <c r="J7" s="278">
        <v>127.70399999999999</v>
      </c>
      <c r="K7" s="278">
        <v>-1.6072039999999985</v>
      </c>
      <c r="L7" s="279">
        <v>6514.9835430446947</v>
      </c>
      <c r="M7" s="277">
        <v>3137.3367999999996</v>
      </c>
      <c r="N7" s="278">
        <v>0</v>
      </c>
      <c r="O7" s="278">
        <v>658.01560140665617</v>
      </c>
      <c r="P7" s="278">
        <v>493.73326942648532</v>
      </c>
      <c r="Q7" s="278">
        <v>765.07531325903994</v>
      </c>
      <c r="R7" s="278">
        <v>-755.80343362667804</v>
      </c>
      <c r="S7" s="278">
        <v>66.419421368299993</v>
      </c>
      <c r="T7" s="278">
        <v>1781.9495681167709</v>
      </c>
      <c r="U7" s="278">
        <v>113.77115327165704</v>
      </c>
      <c r="V7" s="278">
        <v>-14.437460782256998</v>
      </c>
      <c r="W7" s="278">
        <v>238.17835560471974</v>
      </c>
      <c r="X7" s="278">
        <v>0.97217500000000001</v>
      </c>
      <c r="Y7" s="278">
        <v>29.772779999999997</v>
      </c>
      <c r="Z7" s="279">
        <v>4032.9644844504287</v>
      </c>
      <c r="AA7" s="279">
        <v>834.80781055854618</v>
      </c>
      <c r="AB7" s="277">
        <v>69.001988581977614</v>
      </c>
      <c r="AC7" s="278">
        <v>344.90112829599997</v>
      </c>
      <c r="AD7" s="278">
        <v>239.52858995959741</v>
      </c>
      <c r="AE7" s="278">
        <v>42.979400797369799</v>
      </c>
      <c r="AF7" s="278">
        <v>12.923532256094104</v>
      </c>
      <c r="AG7" s="278">
        <v>84.810419950812346</v>
      </c>
      <c r="AH7" s="280">
        <v>10.258262390627788</v>
      </c>
      <c r="AI7" s="277">
        <v>30.404488326067145</v>
      </c>
      <c r="AJ7" s="279">
        <v>43.833028461414592</v>
      </c>
      <c r="AK7" s="279">
        <v>35.558832885999983</v>
      </c>
      <c r="AL7" s="281">
        <v>0</v>
      </c>
      <c r="AM7" s="282">
        <v>13726.051663183287</v>
      </c>
      <c r="AN7" s="248"/>
      <c r="AO7" s="283">
        <f>AM7/0.95</f>
        <v>14448.475434929776</v>
      </c>
    </row>
    <row r="8" spans="1:43" s="283" customFormat="1" ht="12.75" customHeight="1" thickBot="1">
      <c r="A8" s="284" t="s">
        <v>272</v>
      </c>
      <c r="B8" s="285"/>
      <c r="C8" s="286">
        <v>1492.7880291213105</v>
      </c>
      <c r="D8" s="287">
        <v>1441.878308488617</v>
      </c>
      <c r="E8" s="288">
        <v>38.065532786985344</v>
      </c>
      <c r="F8" s="289">
        <v>0</v>
      </c>
      <c r="G8" s="289">
        <v>12.84418784570825</v>
      </c>
      <c r="H8" s="290">
        <v>771.11593466089187</v>
      </c>
      <c r="I8" s="287">
        <v>645.01913866089194</v>
      </c>
      <c r="J8" s="288">
        <v>127.70399999999999</v>
      </c>
      <c r="K8" s="288">
        <v>-1.6072039999999985</v>
      </c>
      <c r="L8" s="290">
        <v>6246.0602324399752</v>
      </c>
      <c r="M8" s="287">
        <v>3137.3367999999996</v>
      </c>
      <c r="N8" s="288">
        <v>0</v>
      </c>
      <c r="O8" s="288">
        <v>658.01560140665617</v>
      </c>
      <c r="P8" s="288">
        <v>493.73326942648532</v>
      </c>
      <c r="Q8" s="288">
        <v>765.07531325903994</v>
      </c>
      <c r="R8" s="288">
        <v>-755.80343362667804</v>
      </c>
      <c r="S8" s="288">
        <v>66.419421368299993</v>
      </c>
      <c r="T8" s="288">
        <v>1781.9495681167709</v>
      </c>
      <c r="U8" s="288">
        <v>113.77115327165704</v>
      </c>
      <c r="V8" s="289">
        <v>-14.437460782256998</v>
      </c>
      <c r="W8" s="289">
        <v>0</v>
      </c>
      <c r="X8" s="289">
        <v>0</v>
      </c>
      <c r="Y8" s="288">
        <v>0</v>
      </c>
      <c r="Z8" s="290">
        <v>4032.9644844504287</v>
      </c>
      <c r="AA8" s="291">
        <v>834.80781055854618</v>
      </c>
      <c r="AB8" s="287">
        <v>69.001988581977614</v>
      </c>
      <c r="AC8" s="288">
        <v>344.90112829599997</v>
      </c>
      <c r="AD8" s="288">
        <v>239.52858995959741</v>
      </c>
      <c r="AE8" s="288">
        <v>42.979400797369799</v>
      </c>
      <c r="AF8" s="288">
        <v>12.923532256094104</v>
      </c>
      <c r="AG8" s="288">
        <v>84.810419950812346</v>
      </c>
      <c r="AH8" s="292">
        <v>10.258262390627788</v>
      </c>
      <c r="AI8" s="287">
        <v>30.404488326067145</v>
      </c>
      <c r="AJ8" s="290">
        <v>43.833028461414592</v>
      </c>
      <c r="AK8" s="290">
        <v>35.558832885999983</v>
      </c>
      <c r="AL8" s="287">
        <v>0</v>
      </c>
      <c r="AM8" s="293">
        <v>13457.128352578568</v>
      </c>
      <c r="AN8" s="248"/>
    </row>
    <row r="9" spans="1:43" s="283" customFormat="1" ht="12.75" customHeight="1">
      <c r="A9" s="274" t="s">
        <v>273</v>
      </c>
      <c r="B9" s="275"/>
      <c r="C9" s="276">
        <v>1160.1104733552247</v>
      </c>
      <c r="D9" s="280">
        <v>1160.1104733552247</v>
      </c>
      <c r="E9" s="278">
        <v>0</v>
      </c>
      <c r="F9" s="294">
        <v>0</v>
      </c>
      <c r="G9" s="294">
        <v>0</v>
      </c>
      <c r="H9" s="279">
        <v>656.95502828815472</v>
      </c>
      <c r="I9" s="280">
        <v>656.95502828815472</v>
      </c>
      <c r="J9" s="278">
        <v>0</v>
      </c>
      <c r="K9" s="278">
        <v>0</v>
      </c>
      <c r="L9" s="279">
        <v>3193.221579748662</v>
      </c>
      <c r="M9" s="278">
        <v>3137.3368</v>
      </c>
      <c r="N9" s="278">
        <v>8.7413981759999988</v>
      </c>
      <c r="O9" s="278">
        <v>0</v>
      </c>
      <c r="P9" s="278">
        <v>0</v>
      </c>
      <c r="Q9" s="278">
        <v>0</v>
      </c>
      <c r="R9" s="278">
        <v>39.385257909776691</v>
      </c>
      <c r="S9" s="278">
        <v>0.49079650780767087</v>
      </c>
      <c r="T9" s="278">
        <v>7.2673271550774992</v>
      </c>
      <c r="U9" s="278">
        <v>0</v>
      </c>
      <c r="V9" s="294">
        <v>0</v>
      </c>
      <c r="W9" s="294">
        <v>0</v>
      </c>
      <c r="X9" s="294">
        <v>0</v>
      </c>
      <c r="Y9" s="278">
        <v>0</v>
      </c>
      <c r="Z9" s="279">
        <v>2328.2369151487947</v>
      </c>
      <c r="AA9" s="277">
        <v>112.78478660237138</v>
      </c>
      <c r="AB9" s="295">
        <v>0</v>
      </c>
      <c r="AC9" s="278">
        <v>0</v>
      </c>
      <c r="AD9" s="278">
        <v>65.656076622923834</v>
      </c>
      <c r="AE9" s="278">
        <v>42.979400797369799</v>
      </c>
      <c r="AF9" s="278">
        <v>4.149309182077757</v>
      </c>
      <c r="AG9" s="278">
        <v>0</v>
      </c>
      <c r="AH9" s="280">
        <v>0</v>
      </c>
      <c r="AI9" s="294">
        <v>0</v>
      </c>
      <c r="AJ9" s="279">
        <v>18.348744670969214</v>
      </c>
      <c r="AK9" s="279">
        <v>49.016600935999996</v>
      </c>
      <c r="AL9" s="277">
        <v>0</v>
      </c>
      <c r="AM9" s="296">
        <v>7518.6741287501773</v>
      </c>
      <c r="AN9" s="248"/>
    </row>
    <row r="10" spans="1:43" s="248" customFormat="1" ht="12.75" customHeight="1">
      <c r="A10" s="297" t="s">
        <v>274</v>
      </c>
      <c r="B10" s="298"/>
      <c r="C10" s="299">
        <v>1160.1104733552247</v>
      </c>
      <c r="D10" s="300">
        <v>1160.1104733552247</v>
      </c>
      <c r="E10" s="301"/>
      <c r="F10" s="302"/>
      <c r="G10" s="302"/>
      <c r="H10" s="303">
        <v>549.99918274545769</v>
      </c>
      <c r="I10" s="300">
        <v>549.99918274545769</v>
      </c>
      <c r="J10" s="301">
        <v>0</v>
      </c>
      <c r="K10" s="301"/>
      <c r="L10" s="303">
        <v>46.652585064854193</v>
      </c>
      <c r="M10" s="301"/>
      <c r="N10" s="301"/>
      <c r="O10" s="301"/>
      <c r="P10" s="301"/>
      <c r="Q10" s="301"/>
      <c r="R10" s="301">
        <v>39.385257909776691</v>
      </c>
      <c r="S10" s="301"/>
      <c r="T10" s="301">
        <v>7.2673271550774992</v>
      </c>
      <c r="U10" s="301"/>
      <c r="V10" s="302"/>
      <c r="W10" s="302"/>
      <c r="X10" s="302"/>
      <c r="Y10" s="301"/>
      <c r="Z10" s="303">
        <v>1994.4962718704596</v>
      </c>
      <c r="AA10" s="304">
        <v>103.85177430541363</v>
      </c>
      <c r="AB10" s="305"/>
      <c r="AC10" s="301"/>
      <c r="AD10" s="301">
        <v>60.872373508043829</v>
      </c>
      <c r="AE10" s="301">
        <v>42.979400797369799</v>
      </c>
      <c r="AF10" s="301"/>
      <c r="AG10" s="301"/>
      <c r="AH10" s="300"/>
      <c r="AI10" s="302"/>
      <c r="AJ10" s="306">
        <v>18.348744670969214</v>
      </c>
      <c r="AK10" s="303"/>
      <c r="AL10" s="304"/>
      <c r="AM10" s="307">
        <v>3873.4590320123793</v>
      </c>
    </row>
    <row r="11" spans="1:43" s="248" customFormat="1" ht="12.75" customHeight="1">
      <c r="A11" s="249" t="s">
        <v>275</v>
      </c>
      <c r="B11" s="250"/>
      <c r="C11" s="251">
        <v>0</v>
      </c>
      <c r="D11" s="256">
        <v>0</v>
      </c>
      <c r="E11" s="257"/>
      <c r="F11" s="254"/>
      <c r="G11" s="254"/>
      <c r="H11" s="255">
        <v>7.3137987180636967</v>
      </c>
      <c r="I11" s="256">
        <v>7.3137987180636967</v>
      </c>
      <c r="J11" s="257"/>
      <c r="K11" s="257"/>
      <c r="L11" s="255">
        <v>9.2321946838076698</v>
      </c>
      <c r="M11" s="257"/>
      <c r="N11" s="308">
        <v>8.7413981759999988</v>
      </c>
      <c r="O11" s="257"/>
      <c r="P11" s="257"/>
      <c r="Q11" s="257"/>
      <c r="R11" s="257">
        <v>0</v>
      </c>
      <c r="S11" s="257">
        <v>0.49079650780767087</v>
      </c>
      <c r="T11" s="257">
        <v>0</v>
      </c>
      <c r="U11" s="257"/>
      <c r="V11" s="254"/>
      <c r="W11" s="254"/>
      <c r="X11" s="254"/>
      <c r="Y11" s="257"/>
      <c r="Z11" s="255">
        <v>274.98639864056184</v>
      </c>
      <c r="AA11" s="258">
        <v>8.9330122969577559</v>
      </c>
      <c r="AB11" s="259"/>
      <c r="AC11" s="257"/>
      <c r="AD11" s="257">
        <v>4.7837031148799998</v>
      </c>
      <c r="AE11" s="257"/>
      <c r="AF11" s="257">
        <v>4.149309182077757</v>
      </c>
      <c r="AG11" s="257"/>
      <c r="AH11" s="256"/>
      <c r="AI11" s="254"/>
      <c r="AJ11" s="260"/>
      <c r="AK11" s="260"/>
      <c r="AL11" s="258"/>
      <c r="AM11" s="261">
        <v>300.465404339391</v>
      </c>
    </row>
    <row r="12" spans="1:43" s="248" customFormat="1" ht="12.75" customHeight="1">
      <c r="A12" s="249" t="s">
        <v>276</v>
      </c>
      <c r="B12" s="250"/>
      <c r="C12" s="251"/>
      <c r="D12" s="256"/>
      <c r="E12" s="257"/>
      <c r="F12" s="254"/>
      <c r="G12" s="254"/>
      <c r="H12" s="255"/>
      <c r="I12" s="256"/>
      <c r="J12" s="257"/>
      <c r="K12" s="257"/>
      <c r="L12" s="255"/>
      <c r="M12" s="257"/>
      <c r="N12" s="308"/>
      <c r="O12" s="257"/>
      <c r="P12" s="257"/>
      <c r="Q12" s="257"/>
      <c r="R12" s="257"/>
      <c r="S12" s="257"/>
      <c r="T12" s="257"/>
      <c r="U12" s="257"/>
      <c r="V12" s="254"/>
      <c r="W12" s="254"/>
      <c r="X12" s="254"/>
      <c r="Y12" s="257"/>
      <c r="Z12" s="255"/>
      <c r="AA12" s="258"/>
      <c r="AB12" s="259"/>
      <c r="AC12" s="257"/>
      <c r="AD12" s="257"/>
      <c r="AE12" s="257"/>
      <c r="AF12" s="257"/>
      <c r="AG12" s="257"/>
      <c r="AH12" s="256"/>
      <c r="AI12" s="254"/>
      <c r="AJ12" s="260"/>
      <c r="AK12" s="260">
        <v>29.801018935999998</v>
      </c>
      <c r="AL12" s="258"/>
      <c r="AM12" s="261">
        <v>29.801018935999998</v>
      </c>
    </row>
    <row r="13" spans="1:43" s="248" customFormat="1" ht="12.75" customHeight="1">
      <c r="A13" s="249" t="s">
        <v>277</v>
      </c>
      <c r="B13" s="250"/>
      <c r="C13" s="251">
        <v>0</v>
      </c>
      <c r="D13" s="256"/>
      <c r="E13" s="254"/>
      <c r="F13" s="254"/>
      <c r="G13" s="254"/>
      <c r="H13" s="255">
        <v>99.642046824633354</v>
      </c>
      <c r="I13" s="256">
        <v>99.642046824633354</v>
      </c>
      <c r="J13" s="257"/>
      <c r="K13" s="257"/>
      <c r="L13" s="255">
        <v>0</v>
      </c>
      <c r="M13" s="257"/>
      <c r="N13" s="257"/>
      <c r="O13" s="257"/>
      <c r="P13" s="257"/>
      <c r="Q13" s="257"/>
      <c r="R13" s="257"/>
      <c r="S13" s="257"/>
      <c r="T13" s="257"/>
      <c r="U13" s="257"/>
      <c r="V13" s="254"/>
      <c r="W13" s="254"/>
      <c r="X13" s="254"/>
      <c r="Y13" s="257"/>
      <c r="Z13" s="255"/>
      <c r="AA13" s="258">
        <v>0</v>
      </c>
      <c r="AB13" s="259"/>
      <c r="AC13" s="257"/>
      <c r="AD13" s="257"/>
      <c r="AE13" s="257"/>
      <c r="AF13" s="257"/>
      <c r="AG13" s="257"/>
      <c r="AH13" s="256"/>
      <c r="AI13" s="254"/>
      <c r="AJ13" s="260"/>
      <c r="AK13" s="260"/>
      <c r="AL13" s="258"/>
      <c r="AM13" s="261">
        <v>99.642046824633354</v>
      </c>
    </row>
    <row r="14" spans="1:43" s="248" customFormat="1" ht="12.75" customHeight="1">
      <c r="A14" s="388" t="s">
        <v>278</v>
      </c>
      <c r="B14" s="389"/>
      <c r="C14" s="390">
        <v>0</v>
      </c>
      <c r="D14" s="391"/>
      <c r="E14" s="392"/>
      <c r="F14" s="393"/>
      <c r="G14" s="393"/>
      <c r="H14" s="394">
        <v>0</v>
      </c>
      <c r="I14" s="391"/>
      <c r="J14" s="392"/>
      <c r="K14" s="392"/>
      <c r="L14" s="394">
        <v>3137.3368</v>
      </c>
      <c r="M14" s="392">
        <v>3137.3368</v>
      </c>
      <c r="N14" s="392"/>
      <c r="O14" s="392"/>
      <c r="P14" s="392"/>
      <c r="Q14" s="392"/>
      <c r="R14" s="392"/>
      <c r="S14" s="392"/>
      <c r="T14" s="392"/>
      <c r="U14" s="392"/>
      <c r="V14" s="393"/>
      <c r="W14" s="393"/>
      <c r="X14" s="393"/>
      <c r="Y14" s="392"/>
      <c r="Z14" s="394">
        <v>58.754244637773425</v>
      </c>
      <c r="AA14" s="395">
        <v>0</v>
      </c>
      <c r="AB14" s="396"/>
      <c r="AC14" s="392"/>
      <c r="AD14" s="392"/>
      <c r="AE14" s="392"/>
      <c r="AF14" s="392"/>
      <c r="AG14" s="392"/>
      <c r="AH14" s="391"/>
      <c r="AI14" s="393"/>
      <c r="AJ14" s="397"/>
      <c r="AK14" s="397">
        <v>19.215581999999998</v>
      </c>
      <c r="AL14" s="395"/>
      <c r="AM14" s="398">
        <v>3215.3066266377732</v>
      </c>
    </row>
    <row r="15" spans="1:43" s="283" customFormat="1" ht="12.75" customHeight="1">
      <c r="A15" s="320" t="s">
        <v>279</v>
      </c>
      <c r="B15" s="321"/>
      <c r="C15" s="322">
        <v>0</v>
      </c>
      <c r="D15" s="323">
        <v>0</v>
      </c>
      <c r="E15" s="324">
        <v>0</v>
      </c>
      <c r="F15" s="325">
        <v>0</v>
      </c>
      <c r="G15" s="325">
        <v>0</v>
      </c>
      <c r="H15" s="326">
        <v>87.066334000000012</v>
      </c>
      <c r="I15" s="323">
        <v>0</v>
      </c>
      <c r="J15" s="324">
        <v>0</v>
      </c>
      <c r="K15" s="324">
        <v>87.066334000000012</v>
      </c>
      <c r="L15" s="326">
        <v>3100.4499153283145</v>
      </c>
      <c r="M15" s="324">
        <v>0</v>
      </c>
      <c r="N15" s="324">
        <v>39.365629364283173</v>
      </c>
      <c r="O15" s="324">
        <v>587.00931856235991</v>
      </c>
      <c r="P15" s="324">
        <v>139.33763876760005</v>
      </c>
      <c r="Q15" s="324">
        <v>0</v>
      </c>
      <c r="R15" s="324">
        <v>946.93779043262703</v>
      </c>
      <c r="S15" s="324">
        <v>81.813521949600002</v>
      </c>
      <c r="T15" s="324">
        <v>1295.8924299065873</v>
      </c>
      <c r="U15" s="324">
        <v>0</v>
      </c>
      <c r="V15" s="325">
        <v>10.093586345256998</v>
      </c>
      <c r="W15" s="325">
        <v>0</v>
      </c>
      <c r="X15" s="325">
        <v>0</v>
      </c>
      <c r="Y15" s="324">
        <v>0</v>
      </c>
      <c r="Z15" s="326">
        <v>0</v>
      </c>
      <c r="AA15" s="327">
        <v>37.775283898293786</v>
      </c>
      <c r="AB15" s="328">
        <v>0</v>
      </c>
      <c r="AC15" s="324">
        <v>0</v>
      </c>
      <c r="AD15" s="324">
        <v>20.652906547174766</v>
      </c>
      <c r="AE15" s="329">
        <v>15.015800062490019</v>
      </c>
      <c r="AF15" s="329">
        <v>2.106577288629</v>
      </c>
      <c r="AG15" s="329">
        <v>0</v>
      </c>
      <c r="AH15" s="323">
        <v>0</v>
      </c>
      <c r="AI15" s="325">
        <v>0</v>
      </c>
      <c r="AJ15" s="326">
        <v>3.9249397296005823</v>
      </c>
      <c r="AK15" s="326">
        <v>1959.6296581071515</v>
      </c>
      <c r="AL15" s="327">
        <v>0</v>
      </c>
      <c r="AM15" s="330">
        <v>5188.8461310633611</v>
      </c>
      <c r="AN15" s="248"/>
    </row>
    <row r="16" spans="1:43" s="332" customFormat="1" ht="12.75" customHeight="1">
      <c r="A16" s="297" t="s">
        <v>274</v>
      </c>
      <c r="B16" s="298"/>
      <c r="C16" s="299">
        <v>0</v>
      </c>
      <c r="D16" s="300"/>
      <c r="E16" s="301"/>
      <c r="F16" s="302"/>
      <c r="G16" s="302"/>
      <c r="H16" s="303">
        <v>0</v>
      </c>
      <c r="I16" s="300"/>
      <c r="J16" s="301"/>
      <c r="K16" s="301"/>
      <c r="L16" s="303">
        <v>0</v>
      </c>
      <c r="M16" s="301"/>
      <c r="N16" s="301"/>
      <c r="O16" s="301"/>
      <c r="P16" s="301"/>
      <c r="Q16" s="301"/>
      <c r="R16" s="301"/>
      <c r="S16" s="301"/>
      <c r="T16" s="301"/>
      <c r="U16" s="301"/>
      <c r="V16" s="302"/>
      <c r="W16" s="302"/>
      <c r="X16" s="302"/>
      <c r="Y16" s="301"/>
      <c r="Z16" s="303"/>
      <c r="AA16" s="304">
        <v>33.764175893664785</v>
      </c>
      <c r="AB16" s="305"/>
      <c r="AC16" s="301"/>
      <c r="AD16" s="301">
        <v>18.748375831174766</v>
      </c>
      <c r="AE16" s="308">
        <v>15.015800062490019</v>
      </c>
      <c r="AF16" s="308"/>
      <c r="AG16" s="308"/>
      <c r="AH16" s="300"/>
      <c r="AI16" s="302"/>
      <c r="AJ16" s="306">
        <v>3.9249397296005823</v>
      </c>
      <c r="AK16" s="306">
        <v>1758.55124286982</v>
      </c>
      <c r="AL16" s="304"/>
      <c r="AM16" s="331">
        <v>1758.55124286982</v>
      </c>
      <c r="AN16" s="248"/>
    </row>
    <row r="17" spans="1:40" s="332" customFormat="1" ht="12.75" customHeight="1">
      <c r="A17" s="249" t="s">
        <v>280</v>
      </c>
      <c r="B17" s="250"/>
      <c r="C17" s="251">
        <v>0</v>
      </c>
      <c r="D17" s="256"/>
      <c r="E17" s="257"/>
      <c r="F17" s="254"/>
      <c r="G17" s="254"/>
      <c r="H17" s="255">
        <v>0</v>
      </c>
      <c r="I17" s="256"/>
      <c r="J17" s="257"/>
      <c r="K17" s="257"/>
      <c r="L17" s="255">
        <v>0</v>
      </c>
      <c r="M17" s="257"/>
      <c r="N17" s="257"/>
      <c r="O17" s="257"/>
      <c r="P17" s="257"/>
      <c r="Q17" s="257"/>
      <c r="R17" s="257"/>
      <c r="S17" s="257"/>
      <c r="T17" s="257"/>
      <c r="U17" s="257"/>
      <c r="V17" s="254"/>
      <c r="W17" s="254"/>
      <c r="X17" s="254"/>
      <c r="Y17" s="257"/>
      <c r="Z17" s="255"/>
      <c r="AA17" s="258">
        <v>4.0111080046289995</v>
      </c>
      <c r="AB17" s="259"/>
      <c r="AC17" s="257"/>
      <c r="AD17" s="257">
        <v>1.9045307159999998</v>
      </c>
      <c r="AE17" s="257"/>
      <c r="AF17" s="257">
        <v>2.106577288629</v>
      </c>
      <c r="AG17" s="257"/>
      <c r="AH17" s="256"/>
      <c r="AI17" s="254"/>
      <c r="AJ17" s="260"/>
      <c r="AK17" s="333">
        <v>182.86602689418905</v>
      </c>
      <c r="AL17" s="258"/>
      <c r="AM17" s="261">
        <v>182.86602689418905</v>
      </c>
      <c r="AN17" s="248"/>
    </row>
    <row r="18" spans="1:40" s="332" customFormat="1" ht="12.75" customHeight="1">
      <c r="A18" s="249" t="s">
        <v>281</v>
      </c>
      <c r="B18" s="250"/>
      <c r="C18" s="251"/>
      <c r="D18" s="256"/>
      <c r="E18" s="257"/>
      <c r="F18" s="254"/>
      <c r="G18" s="254"/>
      <c r="H18" s="255"/>
      <c r="I18" s="256"/>
      <c r="J18" s="257"/>
      <c r="K18" s="257"/>
      <c r="L18" s="255"/>
      <c r="M18" s="257"/>
      <c r="N18" s="257"/>
      <c r="O18" s="257"/>
      <c r="P18" s="257"/>
      <c r="Q18" s="257"/>
      <c r="R18" s="257"/>
      <c r="S18" s="257"/>
      <c r="T18" s="257"/>
      <c r="U18" s="257"/>
      <c r="V18" s="254"/>
      <c r="W18" s="254"/>
      <c r="X18" s="254"/>
      <c r="Y18" s="257"/>
      <c r="Z18" s="255"/>
      <c r="AA18" s="258">
        <v>0</v>
      </c>
      <c r="AB18" s="259"/>
      <c r="AC18" s="257"/>
      <c r="AD18" s="257"/>
      <c r="AE18" s="257"/>
      <c r="AF18" s="257"/>
      <c r="AG18" s="257"/>
      <c r="AH18" s="256"/>
      <c r="AI18" s="254"/>
      <c r="AJ18" s="260"/>
      <c r="AK18" s="260"/>
      <c r="AL18" s="258"/>
      <c r="AM18" s="261">
        <v>0</v>
      </c>
      <c r="AN18" s="248"/>
    </row>
    <row r="19" spans="1:40" s="332" customFormat="1" ht="12.75" customHeight="1">
      <c r="A19" s="249" t="s">
        <v>282</v>
      </c>
      <c r="B19" s="250"/>
      <c r="C19" s="251"/>
      <c r="D19" s="256"/>
      <c r="E19" s="257"/>
      <c r="F19" s="254"/>
      <c r="G19" s="254"/>
      <c r="H19" s="255"/>
      <c r="I19" s="256"/>
      <c r="J19" s="257"/>
      <c r="K19" s="257"/>
      <c r="L19" s="255"/>
      <c r="M19" s="257"/>
      <c r="N19" s="257"/>
      <c r="O19" s="257"/>
      <c r="P19" s="257"/>
      <c r="Q19" s="257"/>
      <c r="R19" s="257"/>
      <c r="S19" s="257"/>
      <c r="T19" s="257"/>
      <c r="U19" s="257"/>
      <c r="V19" s="254"/>
      <c r="W19" s="254"/>
      <c r="X19" s="254"/>
      <c r="Y19" s="257"/>
      <c r="Z19" s="255"/>
      <c r="AA19" s="258"/>
      <c r="AB19" s="259"/>
      <c r="AC19" s="257"/>
      <c r="AD19" s="257"/>
      <c r="AE19" s="257"/>
      <c r="AF19" s="257"/>
      <c r="AG19" s="257"/>
      <c r="AH19" s="256"/>
      <c r="AI19" s="254"/>
      <c r="AJ19" s="260"/>
      <c r="AK19" s="260">
        <v>18.212388343142397</v>
      </c>
      <c r="AL19" s="258"/>
      <c r="AM19" s="261">
        <v>18.212388343142397</v>
      </c>
      <c r="AN19" s="248"/>
    </row>
    <row r="20" spans="1:40" s="332" customFormat="1" ht="12.75" customHeight="1">
      <c r="A20" s="249" t="s">
        <v>277</v>
      </c>
      <c r="B20" s="250"/>
      <c r="C20" s="251"/>
      <c r="E20" s="257"/>
      <c r="F20" s="254"/>
      <c r="G20" s="254"/>
      <c r="H20" s="255">
        <v>87.066334000000012</v>
      </c>
      <c r="I20" s="256"/>
      <c r="J20" s="257"/>
      <c r="K20" s="257">
        <v>87.066334000000012</v>
      </c>
      <c r="L20" s="255">
        <v>0</v>
      </c>
      <c r="M20" s="257"/>
      <c r="N20" s="257"/>
      <c r="O20" s="257"/>
      <c r="P20" s="257"/>
      <c r="Q20" s="257"/>
      <c r="R20" s="257"/>
      <c r="S20" s="257"/>
      <c r="T20" s="257"/>
      <c r="U20" s="257"/>
      <c r="V20" s="254"/>
      <c r="W20" s="254"/>
      <c r="X20" s="254"/>
      <c r="Y20" s="257"/>
      <c r="Z20" s="255"/>
      <c r="AA20" s="258">
        <v>0</v>
      </c>
      <c r="AB20" s="259"/>
      <c r="AC20" s="257"/>
      <c r="AD20" s="257"/>
      <c r="AE20" s="257"/>
      <c r="AF20" s="257"/>
      <c r="AG20" s="257"/>
      <c r="AH20" s="256"/>
      <c r="AI20" s="254"/>
      <c r="AJ20" s="260"/>
      <c r="AK20" s="260"/>
      <c r="AL20" s="258"/>
      <c r="AM20" s="261">
        <v>87.066334000000012</v>
      </c>
      <c r="AN20" s="248"/>
    </row>
    <row r="21" spans="1:40" s="332" customFormat="1" ht="12.75" customHeight="1">
      <c r="A21" s="388" t="s">
        <v>283</v>
      </c>
      <c r="B21" s="389"/>
      <c r="C21" s="390"/>
      <c r="D21" s="391"/>
      <c r="E21" s="392"/>
      <c r="F21" s="393"/>
      <c r="G21" s="393"/>
      <c r="H21" s="394">
        <v>0</v>
      </c>
      <c r="I21" s="391"/>
      <c r="J21" s="392"/>
      <c r="K21" s="392"/>
      <c r="L21" s="394">
        <v>3100.4499153283145</v>
      </c>
      <c r="M21" s="392"/>
      <c r="N21" s="392">
        <v>39.365629364283173</v>
      </c>
      <c r="O21" s="392">
        <v>587.00931856235991</v>
      </c>
      <c r="P21" s="392">
        <v>139.33763876760005</v>
      </c>
      <c r="Q21" s="392">
        <v>0</v>
      </c>
      <c r="R21" s="392">
        <v>946.93779043262703</v>
      </c>
      <c r="S21" s="392">
        <v>81.813521949600002</v>
      </c>
      <c r="T21" s="392">
        <v>1295.8924299065873</v>
      </c>
      <c r="U21" s="392"/>
      <c r="V21" s="393">
        <v>10.093586345256998</v>
      </c>
      <c r="W21" s="393"/>
      <c r="X21" s="393"/>
      <c r="Y21" s="392"/>
      <c r="Z21" s="394"/>
      <c r="AA21" s="395">
        <v>0</v>
      </c>
      <c r="AB21" s="396"/>
      <c r="AC21" s="392"/>
      <c r="AD21" s="392"/>
      <c r="AE21" s="392"/>
      <c r="AF21" s="392"/>
      <c r="AG21" s="392"/>
      <c r="AH21" s="391"/>
      <c r="AI21" s="393"/>
      <c r="AJ21" s="397"/>
      <c r="AK21" s="397"/>
      <c r="AL21" s="395"/>
      <c r="AM21" s="398">
        <v>3100.4499153283145</v>
      </c>
      <c r="AN21" s="248"/>
    </row>
    <row r="22" spans="1:40" s="332" customFormat="1" ht="12.75" customHeight="1">
      <c r="A22" s="334" t="s">
        <v>284</v>
      </c>
      <c r="B22" s="335"/>
      <c r="C22" s="336">
        <v>17.197479693013754</v>
      </c>
      <c r="D22" s="337">
        <v>-11.292365000000002</v>
      </c>
      <c r="E22" s="338">
        <v>28.489844693013758</v>
      </c>
      <c r="F22" s="339">
        <v>0</v>
      </c>
      <c r="G22" s="339">
        <v>0</v>
      </c>
      <c r="H22" s="340">
        <v>0</v>
      </c>
      <c r="I22" s="337">
        <v>0</v>
      </c>
      <c r="J22" s="338">
        <v>0</v>
      </c>
      <c r="K22" s="338">
        <v>0</v>
      </c>
      <c r="L22" s="340">
        <v>-18.19450505671319</v>
      </c>
      <c r="M22" s="338">
        <v>0</v>
      </c>
      <c r="N22" s="338">
        <v>0</v>
      </c>
      <c r="O22" s="338">
        <v>2.4707211111111169E-2</v>
      </c>
      <c r="P22" s="338">
        <v>169.09571529760004</v>
      </c>
      <c r="Q22" s="338">
        <v>-168.71280274895997</v>
      </c>
      <c r="R22" s="338">
        <v>0.56981287485875698</v>
      </c>
      <c r="S22" s="338">
        <v>0</v>
      </c>
      <c r="T22" s="338">
        <v>-1.9744579983093757</v>
      </c>
      <c r="U22" s="338">
        <v>-17.197479693013758</v>
      </c>
      <c r="V22" s="339">
        <v>0</v>
      </c>
      <c r="W22" s="339">
        <v>0</v>
      </c>
      <c r="X22" s="339">
        <v>0</v>
      </c>
      <c r="Y22" s="338">
        <v>0</v>
      </c>
      <c r="Z22" s="340">
        <v>0</v>
      </c>
      <c r="AA22" s="341">
        <v>-413.95865675511038</v>
      </c>
      <c r="AB22" s="342">
        <v>-69.001988581977614</v>
      </c>
      <c r="AC22" s="338">
        <v>-344.90112829599997</v>
      </c>
      <c r="AD22" s="338">
        <v>0</v>
      </c>
      <c r="AE22" s="343">
        <v>0</v>
      </c>
      <c r="AF22" s="343">
        <v>0</v>
      </c>
      <c r="AG22" s="343">
        <v>0</v>
      </c>
      <c r="AH22" s="337">
        <v>-5.5539877132800002E-2</v>
      </c>
      <c r="AI22" s="339">
        <v>0</v>
      </c>
      <c r="AJ22" s="344">
        <v>0</v>
      </c>
      <c r="AK22" s="340">
        <v>413.95865675511038</v>
      </c>
      <c r="AL22" s="341">
        <v>0</v>
      </c>
      <c r="AM22" s="345">
        <v>-0.99702536369943573</v>
      </c>
      <c r="AN22" s="248"/>
    </row>
    <row r="23" spans="1:40" s="332" customFormat="1" ht="12.75" customHeight="1">
      <c r="A23" s="297" t="s">
        <v>285</v>
      </c>
      <c r="B23" s="298"/>
      <c r="C23" s="346"/>
      <c r="D23" s="347"/>
      <c r="E23" s="348"/>
      <c r="F23" s="302"/>
      <c r="G23" s="302"/>
      <c r="H23" s="303"/>
      <c r="I23" s="349"/>
      <c r="J23" s="301"/>
      <c r="K23" s="301"/>
      <c r="L23" s="303"/>
      <c r="M23" s="301"/>
      <c r="N23" s="301"/>
      <c r="O23" s="301"/>
      <c r="P23" s="301"/>
      <c r="Q23" s="301"/>
      <c r="R23" s="301"/>
      <c r="S23" s="301"/>
      <c r="T23" s="301"/>
      <c r="U23" s="301"/>
      <c r="V23" s="302"/>
      <c r="W23" s="302"/>
      <c r="X23" s="302"/>
      <c r="Y23" s="301"/>
      <c r="Z23" s="303"/>
      <c r="AA23" s="304">
        <v>-413.95865675511038</v>
      </c>
      <c r="AB23" s="305">
        <v>-69.001988581977614</v>
      </c>
      <c r="AC23" s="301">
        <v>-344.90112829599997</v>
      </c>
      <c r="AD23" s="301"/>
      <c r="AE23" s="308"/>
      <c r="AF23" s="308"/>
      <c r="AG23" s="308"/>
      <c r="AH23" s="300">
        <v>-5.5539877132800002E-2</v>
      </c>
      <c r="AI23" s="302"/>
      <c r="AJ23" s="306"/>
      <c r="AK23" s="303">
        <v>413.95865675511038</v>
      </c>
      <c r="AL23" s="304"/>
      <c r="AM23" s="331">
        <v>0</v>
      </c>
      <c r="AN23" s="248"/>
    </row>
    <row r="24" spans="1:40" s="332" customFormat="1" ht="12.75" customHeight="1">
      <c r="A24" s="350" t="s">
        <v>286</v>
      </c>
      <c r="B24" s="321"/>
      <c r="C24" s="351"/>
      <c r="D24" s="352"/>
      <c r="E24" s="324"/>
      <c r="F24" s="353"/>
      <c r="G24" s="353"/>
      <c r="H24" s="326"/>
      <c r="I24" s="354"/>
      <c r="J24" s="355"/>
      <c r="K24" s="355"/>
      <c r="L24" s="326"/>
      <c r="M24" s="355"/>
      <c r="N24" s="355"/>
      <c r="O24" s="355"/>
      <c r="P24" s="355"/>
      <c r="Q24" s="355"/>
      <c r="R24" s="355"/>
      <c r="S24" s="355"/>
      <c r="T24" s="355"/>
      <c r="U24" s="355"/>
      <c r="V24" s="353"/>
      <c r="W24" s="353"/>
      <c r="X24" s="353"/>
      <c r="Y24" s="355"/>
      <c r="Z24" s="326"/>
      <c r="AA24" s="327"/>
      <c r="AB24" s="356"/>
      <c r="AC24" s="355"/>
      <c r="AD24" s="355"/>
      <c r="AE24" s="355"/>
      <c r="AF24" s="355"/>
      <c r="AG24" s="355"/>
      <c r="AH24" s="357"/>
      <c r="AI24" s="353"/>
      <c r="AJ24" s="358"/>
      <c r="AK24" s="326"/>
      <c r="AL24" s="327"/>
      <c r="AM24" s="359">
        <v>0</v>
      </c>
      <c r="AN24" s="248"/>
    </row>
    <row r="25" spans="1:40" s="332" customFormat="1" ht="12.75" customHeight="1" thickBot="1">
      <c r="A25" s="263" t="s">
        <v>287</v>
      </c>
      <c r="B25" s="264"/>
      <c r="C25" s="360">
        <v>17.197479693013754</v>
      </c>
      <c r="D25" s="361">
        <v>-11.292365000000002</v>
      </c>
      <c r="E25" s="271">
        <v>28.489844693013758</v>
      </c>
      <c r="F25" s="266"/>
      <c r="G25" s="266"/>
      <c r="H25" s="267"/>
      <c r="I25" s="362"/>
      <c r="J25" s="271"/>
      <c r="K25" s="271"/>
      <c r="L25" s="267">
        <v>-18.19450505671319</v>
      </c>
      <c r="M25" s="271"/>
      <c r="N25" s="271"/>
      <c r="O25" s="271">
        <v>2.4707211111111169E-2</v>
      </c>
      <c r="P25" s="271">
        <v>169.09571529760004</v>
      </c>
      <c r="Q25" s="271">
        <v>-168.71280274895997</v>
      </c>
      <c r="R25" s="271">
        <v>0.56981287485875698</v>
      </c>
      <c r="S25" s="271"/>
      <c r="T25" s="271">
        <v>-1.9744579983093757</v>
      </c>
      <c r="U25" s="266">
        <v>-17.197479693013758</v>
      </c>
      <c r="V25" s="266"/>
      <c r="W25" s="266"/>
      <c r="X25" s="266"/>
      <c r="Y25" s="271"/>
      <c r="Z25" s="267"/>
      <c r="AA25" s="267">
        <v>0</v>
      </c>
      <c r="AB25" s="270"/>
      <c r="AC25" s="271"/>
      <c r="AD25" s="271"/>
      <c r="AE25" s="271"/>
      <c r="AF25" s="271"/>
      <c r="AG25" s="271"/>
      <c r="AH25" s="268"/>
      <c r="AI25" s="266"/>
      <c r="AJ25" s="272"/>
      <c r="AK25" s="267"/>
      <c r="AL25" s="269"/>
      <c r="AM25" s="273">
        <v>-0.99702536369943573</v>
      </c>
      <c r="AN25" s="248"/>
    </row>
    <row r="26" spans="1:40" s="332" customFormat="1" ht="12.75" customHeight="1" thickBot="1">
      <c r="A26" s="320" t="s">
        <v>288</v>
      </c>
      <c r="B26" s="321"/>
      <c r="C26" s="322">
        <v>0</v>
      </c>
      <c r="D26" s="323"/>
      <c r="E26" s="324"/>
      <c r="F26" s="353"/>
      <c r="G26" s="353"/>
      <c r="H26" s="326">
        <v>14.46737289271303</v>
      </c>
      <c r="I26" s="353">
        <v>14.46737289271303</v>
      </c>
      <c r="J26" s="355"/>
      <c r="K26" s="355"/>
      <c r="L26" s="326">
        <v>41.091467728150285</v>
      </c>
      <c r="M26" s="355"/>
      <c r="N26" s="355">
        <v>30.624231188283176</v>
      </c>
      <c r="O26" s="355"/>
      <c r="P26" s="355"/>
      <c r="Q26" s="355"/>
      <c r="R26" s="355">
        <v>0</v>
      </c>
      <c r="S26" s="355">
        <v>10.318705443987364</v>
      </c>
      <c r="T26" s="355">
        <v>0.1485310958797475</v>
      </c>
      <c r="U26" s="355"/>
      <c r="V26" s="353"/>
      <c r="W26" s="353"/>
      <c r="X26" s="353"/>
      <c r="Y26" s="355"/>
      <c r="Z26" s="326">
        <v>61.026448031999998</v>
      </c>
      <c r="AA26" s="327">
        <v>0</v>
      </c>
      <c r="AB26" s="328"/>
      <c r="AC26" s="355"/>
      <c r="AD26" s="355"/>
      <c r="AE26" s="355"/>
      <c r="AF26" s="355"/>
      <c r="AG26" s="355"/>
      <c r="AH26" s="357"/>
      <c r="AI26" s="353"/>
      <c r="AJ26" s="358"/>
      <c r="AK26" s="326">
        <v>270.35018850069127</v>
      </c>
      <c r="AL26" s="327"/>
      <c r="AM26" s="359">
        <v>386.93547715355459</v>
      </c>
      <c r="AN26" s="248"/>
    </row>
    <row r="27" spans="1:40" s="283" customFormat="1" ht="12.75" customHeight="1" thickBot="1">
      <c r="A27" s="363" t="s">
        <v>289</v>
      </c>
      <c r="B27" s="364"/>
      <c r="C27" s="365">
        <v>349.87503545909954</v>
      </c>
      <c r="D27" s="366">
        <v>270.47547013339226</v>
      </c>
      <c r="E27" s="367">
        <v>66.555377479999095</v>
      </c>
      <c r="F27" s="367">
        <v>0</v>
      </c>
      <c r="G27" s="367">
        <v>12.84418784570825</v>
      </c>
      <c r="H27" s="368">
        <v>186.75986748002413</v>
      </c>
      <c r="I27" s="366">
        <v>-26.403262519975812</v>
      </c>
      <c r="J27" s="367">
        <v>127.70399999999999</v>
      </c>
      <c r="K27" s="367">
        <v>85.459130000000016</v>
      </c>
      <c r="L27" s="368">
        <v>6362.9259058394846</v>
      </c>
      <c r="M27" s="367">
        <v>-4.5474735088646412E-13</v>
      </c>
      <c r="N27" s="367">
        <v>0</v>
      </c>
      <c r="O27" s="367">
        <v>1245.0496271801271</v>
      </c>
      <c r="P27" s="367">
        <v>802.16662349168541</v>
      </c>
      <c r="Q27" s="367">
        <v>596.36251051008003</v>
      </c>
      <c r="R27" s="367">
        <v>152.31891177103108</v>
      </c>
      <c r="S27" s="367">
        <v>137.42344136610495</v>
      </c>
      <c r="T27" s="367">
        <v>3068.4516817740919</v>
      </c>
      <c r="U27" s="367">
        <v>96.57367357864328</v>
      </c>
      <c r="V27" s="367">
        <v>-4.3438744370000002</v>
      </c>
      <c r="W27" s="367">
        <v>238.17835560471974</v>
      </c>
      <c r="X27" s="367">
        <v>0.97217500000000001</v>
      </c>
      <c r="Y27" s="367">
        <v>29.772779999999997</v>
      </c>
      <c r="Z27" s="368">
        <v>1643.7011212696341</v>
      </c>
      <c r="AA27" s="369">
        <v>308.06436720106444</v>
      </c>
      <c r="AB27" s="295">
        <v>0</v>
      </c>
      <c r="AC27" s="278">
        <v>0</v>
      </c>
      <c r="AD27" s="278">
        <v>173.87251333667359</v>
      </c>
      <c r="AE27" s="278">
        <v>0</v>
      </c>
      <c r="AF27" s="278">
        <v>8.7742230740163478</v>
      </c>
      <c r="AG27" s="278">
        <v>84.810419950812346</v>
      </c>
      <c r="AH27" s="280">
        <v>10.202722513494988</v>
      </c>
      <c r="AI27" s="370">
        <v>30.404488326067145</v>
      </c>
      <c r="AJ27" s="368">
        <v>25.484283790445378</v>
      </c>
      <c r="AK27" s="368">
        <v>2089.7803583115706</v>
      </c>
      <c r="AL27" s="369">
        <v>0</v>
      </c>
      <c r="AM27" s="371">
        <v>10966.590939351323</v>
      </c>
      <c r="AN27" s="248"/>
    </row>
    <row r="28" spans="1:40">
      <c r="L28" s="373"/>
    </row>
    <row r="29" spans="1:40" s="233" customFormat="1" ht="105.75" customHeight="1" thickBot="1">
      <c r="A29" s="223" t="s">
        <v>293</v>
      </c>
      <c r="B29" s="224" t="s">
        <v>228</v>
      </c>
      <c r="C29" s="225" t="s">
        <v>229</v>
      </c>
      <c r="D29" s="226" t="s">
        <v>230</v>
      </c>
      <c r="E29" s="227" t="s">
        <v>231</v>
      </c>
      <c r="F29" s="228" t="s">
        <v>232</v>
      </c>
      <c r="G29" s="228" t="s">
        <v>233</v>
      </c>
      <c r="H29" s="229" t="s">
        <v>234</v>
      </c>
      <c r="I29" s="226" t="s">
        <v>235</v>
      </c>
      <c r="J29" s="227" t="s">
        <v>236</v>
      </c>
      <c r="K29" s="227" t="s">
        <v>237</v>
      </c>
      <c r="L29" s="229" t="s">
        <v>238</v>
      </c>
      <c r="M29" s="226" t="s">
        <v>239</v>
      </c>
      <c r="N29" s="227" t="s">
        <v>240</v>
      </c>
      <c r="O29" s="227" t="s">
        <v>241</v>
      </c>
      <c r="P29" s="227" t="s">
        <v>242</v>
      </c>
      <c r="Q29" s="227" t="s">
        <v>243</v>
      </c>
      <c r="R29" s="227" t="s">
        <v>244</v>
      </c>
      <c r="S29" s="227" t="s">
        <v>245</v>
      </c>
      <c r="T29" s="227" t="s">
        <v>246</v>
      </c>
      <c r="U29" s="227" t="s">
        <v>247</v>
      </c>
      <c r="V29" s="228" t="s">
        <v>248</v>
      </c>
      <c r="W29" s="228" t="s">
        <v>249</v>
      </c>
      <c r="X29" s="228" t="s">
        <v>250</v>
      </c>
      <c r="Y29" s="227" t="s">
        <v>251</v>
      </c>
      <c r="Z29" s="229" t="s">
        <v>252</v>
      </c>
      <c r="AA29" s="230" t="s">
        <v>253</v>
      </c>
      <c r="AB29" s="231" t="s">
        <v>254</v>
      </c>
      <c r="AC29" s="227" t="s">
        <v>255</v>
      </c>
      <c r="AD29" s="227" t="s">
        <v>256</v>
      </c>
      <c r="AE29" s="227" t="s">
        <v>257</v>
      </c>
      <c r="AF29" s="227" t="s">
        <v>258</v>
      </c>
      <c r="AG29" s="227" t="s">
        <v>259</v>
      </c>
      <c r="AH29" s="227" t="s">
        <v>260</v>
      </c>
      <c r="AI29" s="228" t="s">
        <v>261</v>
      </c>
      <c r="AJ29" s="229" t="s">
        <v>262</v>
      </c>
      <c r="AK29" s="229" t="s">
        <v>263</v>
      </c>
      <c r="AL29" s="230" t="s">
        <v>264</v>
      </c>
      <c r="AM29" s="232" t="s">
        <v>265</v>
      </c>
    </row>
    <row r="30" spans="1:40" s="248" customFormat="1" ht="12.75" customHeight="1">
      <c r="A30" s="234" t="s">
        <v>266</v>
      </c>
      <c r="B30" s="235"/>
      <c r="C30" s="236">
        <v>0</v>
      </c>
      <c r="D30" s="237">
        <v>0</v>
      </c>
      <c r="E30" s="238"/>
      <c r="F30" s="239"/>
      <c r="G30" s="239"/>
      <c r="H30" s="387">
        <v>1291.5250271244345</v>
      </c>
      <c r="I30" s="241">
        <v>1163.8210271244345</v>
      </c>
      <c r="J30" s="242">
        <v>127.70399999999999</v>
      </c>
      <c r="K30" s="242"/>
      <c r="L30" s="240">
        <v>0</v>
      </c>
      <c r="M30" s="241"/>
      <c r="N30" s="243"/>
      <c r="O30" s="243"/>
      <c r="P30" s="243"/>
      <c r="Q30" s="243"/>
      <c r="R30" s="243"/>
      <c r="S30" s="243"/>
      <c r="T30" s="243"/>
      <c r="U30" s="243"/>
      <c r="V30" s="239"/>
      <c r="W30" s="239"/>
      <c r="X30" s="239"/>
      <c r="Y30" s="242"/>
      <c r="Z30" s="387">
        <v>144.49057940828402</v>
      </c>
      <c r="AA30" s="244">
        <v>788.45364191783005</v>
      </c>
      <c r="AB30" s="245">
        <v>51.556772735281996</v>
      </c>
      <c r="AC30" s="242">
        <v>390.57024527999988</v>
      </c>
      <c r="AD30" s="242">
        <v>231.99468362061299</v>
      </c>
      <c r="AE30" s="242">
        <v>36.754687451319768</v>
      </c>
      <c r="AF30" s="242">
        <v>11.443677581561426</v>
      </c>
      <c r="AG30" s="242">
        <v>21.566652586175998</v>
      </c>
      <c r="AH30" s="241">
        <v>11.338416494172282</v>
      </c>
      <c r="AI30" s="239">
        <v>33.2285061687056</v>
      </c>
      <c r="AJ30" s="246">
        <v>57.7445443207259</v>
      </c>
      <c r="AK30" s="246"/>
      <c r="AL30" s="244"/>
      <c r="AM30" s="247">
        <v>2282.2137927712743</v>
      </c>
    </row>
    <row r="31" spans="1:40" s="248" customFormat="1" ht="12.75" customHeight="1">
      <c r="A31" s="249" t="s">
        <v>267</v>
      </c>
      <c r="B31" s="250"/>
      <c r="C31" s="251">
        <v>1495.6519584700479</v>
      </c>
      <c r="D31" s="252">
        <v>1407.1792459806832</v>
      </c>
      <c r="E31" s="253">
        <v>66.669393419996794</v>
      </c>
      <c r="F31" s="254"/>
      <c r="G31" s="254">
        <v>21.803319069367976</v>
      </c>
      <c r="H31" s="255">
        <v>0</v>
      </c>
      <c r="I31" s="256"/>
      <c r="J31" s="257"/>
      <c r="K31" s="257"/>
      <c r="L31" s="255">
        <v>8202.9828435346735</v>
      </c>
      <c r="M31" s="256">
        <v>3224.7393668824002</v>
      </c>
      <c r="N31" s="257">
        <v>0</v>
      </c>
      <c r="O31" s="257">
        <v>835.80532284444439</v>
      </c>
      <c r="P31" s="257">
        <v>492.83680019392006</v>
      </c>
      <c r="Q31" s="257">
        <v>886.62171108431994</v>
      </c>
      <c r="R31" s="257">
        <v>181.42774736016949</v>
      </c>
      <c r="S31" s="257">
        <v>102.62516826266319</v>
      </c>
      <c r="T31" s="257">
        <v>2072.0867067570584</v>
      </c>
      <c r="U31" s="257">
        <v>112.17530045990912</v>
      </c>
      <c r="V31" s="254">
        <v>0</v>
      </c>
      <c r="W31" s="254">
        <v>255.6528130406756</v>
      </c>
      <c r="X31" s="254">
        <v>1.0655053795478999</v>
      </c>
      <c r="Y31" s="257">
        <v>37.946401269562998</v>
      </c>
      <c r="Z31" s="255">
        <v>3717.3683218661595</v>
      </c>
      <c r="AA31" s="258">
        <v>114.408490001616</v>
      </c>
      <c r="AB31" s="259"/>
      <c r="AC31" s="257"/>
      <c r="AD31" s="257">
        <v>35.751513688319996</v>
      </c>
      <c r="AE31" s="257"/>
      <c r="AF31" s="257"/>
      <c r="AG31" s="257">
        <v>78.656976313295999</v>
      </c>
      <c r="AH31" s="256"/>
      <c r="AI31" s="254"/>
      <c r="AJ31" s="260"/>
      <c r="AK31" s="260">
        <v>225.7640782</v>
      </c>
      <c r="AL31" s="258"/>
      <c r="AM31" s="261">
        <v>13756.175692072497</v>
      </c>
    </row>
    <row r="32" spans="1:40" s="248" customFormat="1" ht="12.75" customHeight="1">
      <c r="A32" s="249" t="s">
        <v>268</v>
      </c>
      <c r="B32" s="250"/>
      <c r="C32" s="251">
        <v>10.263011098368001</v>
      </c>
      <c r="D32" s="252">
        <v>0</v>
      </c>
      <c r="E32" s="262">
        <v>9.6257199599999996</v>
      </c>
      <c r="F32" s="254"/>
      <c r="G32" s="254">
        <v>0.637291138368</v>
      </c>
      <c r="H32" s="255">
        <v>8.5388249999999992</v>
      </c>
      <c r="I32" s="256"/>
      <c r="J32" s="257"/>
      <c r="K32" s="257">
        <v>8.5388249999999992</v>
      </c>
      <c r="L32" s="255">
        <v>1376.3449163381467</v>
      </c>
      <c r="M32" s="256">
        <v>227.26246140660001</v>
      </c>
      <c r="N32" s="257"/>
      <c r="O32" s="257">
        <v>176.67692224444443</v>
      </c>
      <c r="P32" s="257">
        <v>4.0942298924800005</v>
      </c>
      <c r="Q32" s="257">
        <v>0.41725173407999999</v>
      </c>
      <c r="R32" s="257">
        <v>900.69753438870055</v>
      </c>
      <c r="S32" s="257">
        <v>31.383906037754567</v>
      </c>
      <c r="T32" s="257">
        <v>0.34975486052409127</v>
      </c>
      <c r="U32" s="257">
        <v>8.3976696266481812E-2</v>
      </c>
      <c r="V32" s="254">
        <v>28.401526478591158</v>
      </c>
      <c r="W32" s="254">
        <v>6.8443905999999999E-2</v>
      </c>
      <c r="X32" s="254">
        <v>2.8511527999999998E-2</v>
      </c>
      <c r="Y32" s="257">
        <v>6.8803971647049993</v>
      </c>
      <c r="Z32" s="255">
        <v>0</v>
      </c>
      <c r="AA32" s="258">
        <v>5.0090687999999987E-3</v>
      </c>
      <c r="AB32" s="259"/>
      <c r="AC32" s="257"/>
      <c r="AD32" s="257">
        <v>5.0090687999999987E-3</v>
      </c>
      <c r="AE32" s="257"/>
      <c r="AF32" s="257"/>
      <c r="AG32" s="257">
        <v>0</v>
      </c>
      <c r="AH32" s="256"/>
      <c r="AI32" s="254"/>
      <c r="AJ32" s="260"/>
      <c r="AK32" s="260">
        <v>32.935514599999998</v>
      </c>
      <c r="AL32" s="258"/>
      <c r="AM32" s="261">
        <v>1428.0872761053149</v>
      </c>
    </row>
    <row r="33" spans="1:40" s="248" customFormat="1" ht="12.75" customHeight="1">
      <c r="A33" s="249" t="s">
        <v>269</v>
      </c>
      <c r="B33" s="250"/>
      <c r="C33" s="251">
        <v>0</v>
      </c>
      <c r="D33" s="252"/>
      <c r="E33" s="262"/>
      <c r="F33" s="254"/>
      <c r="G33" s="254"/>
      <c r="H33" s="255">
        <v>0</v>
      </c>
      <c r="I33" s="256"/>
      <c r="J33" s="257"/>
      <c r="K33" s="257"/>
      <c r="L33" s="255">
        <v>146.30974479571017</v>
      </c>
      <c r="M33" s="256"/>
      <c r="N33" s="257"/>
      <c r="O33" s="257"/>
      <c r="P33" s="257"/>
      <c r="Q33" s="257"/>
      <c r="R33" s="257">
        <v>18.117529486158194</v>
      </c>
      <c r="S33" s="257"/>
      <c r="T33" s="257">
        <v>128.19221530955198</v>
      </c>
      <c r="U33" s="257"/>
      <c r="V33" s="254"/>
      <c r="W33" s="254"/>
      <c r="X33" s="254"/>
      <c r="Y33" s="257"/>
      <c r="Z33" s="255"/>
      <c r="AA33" s="258">
        <v>0</v>
      </c>
      <c r="AB33" s="259"/>
      <c r="AC33" s="257"/>
      <c r="AD33" s="257"/>
      <c r="AE33" s="257"/>
      <c r="AF33" s="257"/>
      <c r="AG33" s="257"/>
      <c r="AH33" s="256"/>
      <c r="AI33" s="254"/>
      <c r="AJ33" s="260"/>
      <c r="AK33" s="260"/>
      <c r="AL33" s="258"/>
      <c r="AM33" s="261">
        <v>146.30974479571017</v>
      </c>
    </row>
    <row r="34" spans="1:40" s="248" customFormat="1" ht="12.75" customHeight="1" thickBot="1">
      <c r="A34" s="263" t="s">
        <v>270</v>
      </c>
      <c r="B34" s="264"/>
      <c r="C34" s="251">
        <v>-162.65533775963095</v>
      </c>
      <c r="D34" s="265">
        <v>-146.91938918054831</v>
      </c>
      <c r="E34" s="254">
        <v>-11.915282402253517</v>
      </c>
      <c r="F34" s="266"/>
      <c r="G34" s="266">
        <v>-3.8206661768291252</v>
      </c>
      <c r="H34" s="267">
        <v>-559.86079957754225</v>
      </c>
      <c r="I34" s="268">
        <v>-547.20118857754221</v>
      </c>
      <c r="J34" s="268">
        <v>0</v>
      </c>
      <c r="K34" s="268">
        <v>-12.659611000000002</v>
      </c>
      <c r="L34" s="267">
        <v>-92.54642091350243</v>
      </c>
      <c r="M34" s="256">
        <v>-97.146999999999991</v>
      </c>
      <c r="N34" s="257"/>
      <c r="O34" s="257">
        <v>-5.451136233333334</v>
      </c>
      <c r="P34" s="257">
        <v>19.943732856319997</v>
      </c>
      <c r="Q34" s="257">
        <v>-16.141776997440001</v>
      </c>
      <c r="R34" s="257">
        <v>-1.6827368912429379</v>
      </c>
      <c r="S34" s="257">
        <v>-2.3111387808355093</v>
      </c>
      <c r="T34" s="257">
        <v>-2.6529116023668635</v>
      </c>
      <c r="U34" s="257">
        <v>11.487319046860302</v>
      </c>
      <c r="V34" s="266">
        <v>1.4092276885359116</v>
      </c>
      <c r="W34" s="266">
        <v>0</v>
      </c>
      <c r="X34" s="266">
        <v>0</v>
      </c>
      <c r="Y34" s="268">
        <v>0</v>
      </c>
      <c r="Z34" s="267">
        <v>-20.745295479289958</v>
      </c>
      <c r="AA34" s="269">
        <v>-1.7541773264406</v>
      </c>
      <c r="AB34" s="270"/>
      <c r="AC34" s="271"/>
      <c r="AD34" s="271">
        <v>-0.95088547610460006</v>
      </c>
      <c r="AE34" s="271"/>
      <c r="AF34" s="271"/>
      <c r="AG34" s="271">
        <v>-0.80329185033599992</v>
      </c>
      <c r="AH34" s="268"/>
      <c r="AI34" s="266"/>
      <c r="AJ34" s="272"/>
      <c r="AK34" s="272"/>
      <c r="AL34" s="269"/>
      <c r="AM34" s="273">
        <v>-837.56203105640623</v>
      </c>
    </row>
    <row r="35" spans="1:40" s="283" customFormat="1" ht="12.75" customHeight="1">
      <c r="A35" s="274" t="s">
        <v>271</v>
      </c>
      <c r="B35" s="275"/>
      <c r="C35" s="276">
        <v>1322.7336096120489</v>
      </c>
      <c r="D35" s="277">
        <v>1260.2598568001349</v>
      </c>
      <c r="E35" s="278">
        <v>45.128391057743279</v>
      </c>
      <c r="F35" s="278">
        <v>0</v>
      </c>
      <c r="G35" s="278">
        <v>17.345361754170852</v>
      </c>
      <c r="H35" s="279">
        <v>723.12540254689213</v>
      </c>
      <c r="I35" s="277">
        <v>616.61983854689231</v>
      </c>
      <c r="J35" s="278">
        <v>127.70399999999999</v>
      </c>
      <c r="K35" s="278">
        <v>-21.198436000000001</v>
      </c>
      <c r="L35" s="279">
        <v>6587.7817614873147</v>
      </c>
      <c r="M35" s="277">
        <v>2900.3299054758004</v>
      </c>
      <c r="N35" s="278">
        <v>0</v>
      </c>
      <c r="O35" s="278">
        <v>653.67726436666658</v>
      </c>
      <c r="P35" s="278">
        <v>508.68630315776011</v>
      </c>
      <c r="Q35" s="278">
        <v>870.06268235279992</v>
      </c>
      <c r="R35" s="278">
        <v>-739.07005340593219</v>
      </c>
      <c r="S35" s="278">
        <v>68.930123444073118</v>
      </c>
      <c r="T35" s="278">
        <v>1940.8918249846154</v>
      </c>
      <c r="U35" s="278">
        <v>123.57864281050296</v>
      </c>
      <c r="V35" s="278">
        <v>-26.992298790055248</v>
      </c>
      <c r="W35" s="278">
        <v>255.5843691346756</v>
      </c>
      <c r="X35" s="278">
        <v>1.0369938515479</v>
      </c>
      <c r="Y35" s="278">
        <v>31.066004104857999</v>
      </c>
      <c r="Z35" s="279">
        <v>3841.1136057951535</v>
      </c>
      <c r="AA35" s="279">
        <v>901.10294552420544</v>
      </c>
      <c r="AB35" s="277">
        <v>51.556772735281996</v>
      </c>
      <c r="AC35" s="278">
        <v>390.57024527999988</v>
      </c>
      <c r="AD35" s="278">
        <v>266.79030276402841</v>
      </c>
      <c r="AE35" s="278">
        <v>36.754687451319768</v>
      </c>
      <c r="AF35" s="278">
        <v>11.443677581561426</v>
      </c>
      <c r="AG35" s="278">
        <v>99.420337049136009</v>
      </c>
      <c r="AH35" s="280">
        <v>11.338416494172282</v>
      </c>
      <c r="AI35" s="277">
        <v>33.2285061687056</v>
      </c>
      <c r="AJ35" s="279">
        <v>57.7445443207259</v>
      </c>
      <c r="AK35" s="279">
        <v>192.8285636</v>
      </c>
      <c r="AL35" s="281">
        <v>0</v>
      </c>
      <c r="AM35" s="282">
        <v>13626.43043288634</v>
      </c>
      <c r="AN35" s="248"/>
    </row>
    <row r="36" spans="1:40" s="283" customFormat="1" ht="12.75" customHeight="1" thickBot="1">
      <c r="A36" s="284" t="s">
        <v>272</v>
      </c>
      <c r="B36" s="285"/>
      <c r="C36" s="286">
        <v>1322.7336096120489</v>
      </c>
      <c r="D36" s="287">
        <v>1260.2598568001349</v>
      </c>
      <c r="E36" s="288">
        <v>45.128391057743279</v>
      </c>
      <c r="F36" s="289">
        <v>0</v>
      </c>
      <c r="G36" s="289">
        <v>17.345361754170852</v>
      </c>
      <c r="H36" s="290">
        <v>723.12540254689213</v>
      </c>
      <c r="I36" s="287">
        <v>616.61983854689231</v>
      </c>
      <c r="J36" s="288">
        <v>127.70399999999999</v>
      </c>
      <c r="K36" s="288">
        <v>-21.198436000000001</v>
      </c>
      <c r="L36" s="290">
        <v>6300.0943943962329</v>
      </c>
      <c r="M36" s="287">
        <v>2900.3299054758004</v>
      </c>
      <c r="N36" s="288">
        <v>0</v>
      </c>
      <c r="O36" s="288">
        <v>653.67726436666658</v>
      </c>
      <c r="P36" s="288">
        <v>508.68630315776011</v>
      </c>
      <c r="Q36" s="288">
        <v>870.06268235279992</v>
      </c>
      <c r="R36" s="288">
        <v>-739.07005340593219</v>
      </c>
      <c r="S36" s="288">
        <v>68.930123444073118</v>
      </c>
      <c r="T36" s="288">
        <v>1940.8918249846154</v>
      </c>
      <c r="U36" s="288">
        <v>123.57864281050296</v>
      </c>
      <c r="V36" s="289">
        <v>-26.992298790055248</v>
      </c>
      <c r="W36" s="289">
        <v>0</v>
      </c>
      <c r="X36" s="289">
        <v>0</v>
      </c>
      <c r="Y36" s="288">
        <v>0</v>
      </c>
      <c r="Z36" s="290">
        <v>3841.1136057951535</v>
      </c>
      <c r="AA36" s="291">
        <v>901.10294552420544</v>
      </c>
      <c r="AB36" s="287">
        <v>51.556772735281996</v>
      </c>
      <c r="AC36" s="288">
        <v>390.57024527999988</v>
      </c>
      <c r="AD36" s="288">
        <v>266.79030276402841</v>
      </c>
      <c r="AE36" s="288">
        <v>36.754687451319768</v>
      </c>
      <c r="AF36" s="288">
        <v>11.443677581561426</v>
      </c>
      <c r="AG36" s="288">
        <v>99.420337049136009</v>
      </c>
      <c r="AH36" s="292">
        <v>11.338416494172282</v>
      </c>
      <c r="AI36" s="287">
        <v>33.2285061687056</v>
      </c>
      <c r="AJ36" s="290">
        <v>57.7445443207259</v>
      </c>
      <c r="AK36" s="290">
        <v>192.8285636</v>
      </c>
      <c r="AL36" s="287">
        <v>0</v>
      </c>
      <c r="AM36" s="293">
        <v>13338.743065795259</v>
      </c>
      <c r="AN36" s="248"/>
    </row>
    <row r="37" spans="1:40" s="283" customFormat="1" ht="12.75" customHeight="1">
      <c r="A37" s="274" t="s">
        <v>273</v>
      </c>
      <c r="B37" s="275"/>
      <c r="C37" s="276">
        <v>970.32299165317386</v>
      </c>
      <c r="D37" s="280">
        <v>970.32299165317386</v>
      </c>
      <c r="E37" s="278">
        <v>0</v>
      </c>
      <c r="F37" s="294">
        <v>0</v>
      </c>
      <c r="G37" s="294">
        <v>0</v>
      </c>
      <c r="H37" s="279">
        <v>638.55291862312038</v>
      </c>
      <c r="I37" s="280">
        <v>638.55291862312038</v>
      </c>
      <c r="J37" s="278">
        <v>0</v>
      </c>
      <c r="K37" s="278">
        <v>0</v>
      </c>
      <c r="L37" s="279">
        <v>2945.5902206998644</v>
      </c>
      <c r="M37" s="278">
        <v>2902.1387999999997</v>
      </c>
      <c r="N37" s="278">
        <v>5.0546089151999993</v>
      </c>
      <c r="O37" s="278">
        <v>0</v>
      </c>
      <c r="P37" s="278">
        <v>0</v>
      </c>
      <c r="Q37" s="278">
        <v>0</v>
      </c>
      <c r="R37" s="278">
        <v>33.292608944288524</v>
      </c>
      <c r="S37" s="278">
        <v>0.61192773760319985</v>
      </c>
      <c r="T37" s="278">
        <v>4.4922751027731254</v>
      </c>
      <c r="U37" s="278">
        <v>0</v>
      </c>
      <c r="V37" s="294">
        <v>0</v>
      </c>
      <c r="W37" s="294">
        <v>0</v>
      </c>
      <c r="X37" s="294">
        <v>0</v>
      </c>
      <c r="Y37" s="278">
        <v>0</v>
      </c>
      <c r="Z37" s="279">
        <v>2153.9333794154181</v>
      </c>
      <c r="AA37" s="277">
        <v>118.219495395424</v>
      </c>
      <c r="AB37" s="295">
        <v>0</v>
      </c>
      <c r="AC37" s="278">
        <v>0</v>
      </c>
      <c r="AD37" s="278">
        <v>77.110661205077406</v>
      </c>
      <c r="AE37" s="278">
        <v>36.754687451319768</v>
      </c>
      <c r="AF37" s="278">
        <v>4.3541467390268371</v>
      </c>
      <c r="AG37" s="278">
        <v>0</v>
      </c>
      <c r="AH37" s="280">
        <v>0</v>
      </c>
      <c r="AI37" s="294">
        <v>0</v>
      </c>
      <c r="AJ37" s="279">
        <v>22.857128964614091</v>
      </c>
      <c r="AK37" s="279">
        <v>67.803114660000006</v>
      </c>
      <c r="AL37" s="277">
        <v>0</v>
      </c>
      <c r="AM37" s="296">
        <v>6917.2792494116147</v>
      </c>
      <c r="AN37" s="248"/>
    </row>
    <row r="38" spans="1:40" s="248" customFormat="1" ht="12.75" customHeight="1">
      <c r="A38" s="297" t="s">
        <v>274</v>
      </c>
      <c r="B38" s="298"/>
      <c r="C38" s="299">
        <v>970.32299165317386</v>
      </c>
      <c r="D38" s="300">
        <v>970.32299165317386</v>
      </c>
      <c r="E38" s="301"/>
      <c r="F38" s="302"/>
      <c r="G38" s="302"/>
      <c r="H38" s="303">
        <v>497.52552670669769</v>
      </c>
      <c r="I38" s="300">
        <v>497.52552670669769</v>
      </c>
      <c r="J38" s="301">
        <v>0</v>
      </c>
      <c r="K38" s="301"/>
      <c r="L38" s="303">
        <v>37.784884047061652</v>
      </c>
      <c r="M38" s="301"/>
      <c r="N38" s="301"/>
      <c r="O38" s="301"/>
      <c r="P38" s="301"/>
      <c r="Q38" s="301"/>
      <c r="R38" s="301">
        <v>33.292608944288524</v>
      </c>
      <c r="S38" s="301"/>
      <c r="T38" s="301">
        <v>4.4922751027731254</v>
      </c>
      <c r="U38" s="301"/>
      <c r="V38" s="302"/>
      <c r="W38" s="302"/>
      <c r="X38" s="302"/>
      <c r="Y38" s="301"/>
      <c r="Z38" s="303">
        <v>1829.9457145389074</v>
      </c>
      <c r="AA38" s="304">
        <v>109.74668205542056</v>
      </c>
      <c r="AB38" s="305"/>
      <c r="AC38" s="301"/>
      <c r="AD38" s="301">
        <v>72.991994604100796</v>
      </c>
      <c r="AE38" s="301">
        <v>36.754687451319768</v>
      </c>
      <c r="AF38" s="301"/>
      <c r="AG38" s="301"/>
      <c r="AH38" s="300"/>
      <c r="AI38" s="302"/>
      <c r="AJ38" s="306">
        <v>22.857128964614091</v>
      </c>
      <c r="AK38" s="303"/>
      <c r="AL38" s="304"/>
      <c r="AM38" s="307">
        <v>3468.1829279658755</v>
      </c>
    </row>
    <row r="39" spans="1:40" s="248" customFormat="1" ht="12.75" customHeight="1">
      <c r="A39" s="249" t="s">
        <v>275</v>
      </c>
      <c r="B39" s="250"/>
      <c r="C39" s="251">
        <v>0</v>
      </c>
      <c r="D39" s="256">
        <v>0</v>
      </c>
      <c r="E39" s="257"/>
      <c r="F39" s="254"/>
      <c r="G39" s="254"/>
      <c r="H39" s="255">
        <v>9.4132356226773783</v>
      </c>
      <c r="I39" s="256">
        <v>9.4132356226773783</v>
      </c>
      <c r="J39" s="257"/>
      <c r="K39" s="257"/>
      <c r="L39" s="255">
        <v>5.6665366528031988</v>
      </c>
      <c r="M39" s="257"/>
      <c r="N39" s="308">
        <v>5.0546089151999993</v>
      </c>
      <c r="O39" s="257"/>
      <c r="P39" s="257"/>
      <c r="Q39" s="257"/>
      <c r="R39" s="257">
        <v>0</v>
      </c>
      <c r="S39" s="257">
        <v>0.61192773760319985</v>
      </c>
      <c r="T39" s="257">
        <v>0</v>
      </c>
      <c r="U39" s="257"/>
      <c r="V39" s="254"/>
      <c r="W39" s="254"/>
      <c r="X39" s="254"/>
      <c r="Y39" s="257"/>
      <c r="Z39" s="255">
        <v>268.07429530517408</v>
      </c>
      <c r="AA39" s="258">
        <v>8.4728133400034409</v>
      </c>
      <c r="AB39" s="259"/>
      <c r="AC39" s="257"/>
      <c r="AD39" s="257">
        <v>4.1186666009766029</v>
      </c>
      <c r="AE39" s="257"/>
      <c r="AF39" s="257">
        <v>4.3541467390268371</v>
      </c>
      <c r="AG39" s="257"/>
      <c r="AH39" s="256"/>
      <c r="AI39" s="254"/>
      <c r="AJ39" s="260"/>
      <c r="AK39" s="260"/>
      <c r="AL39" s="258"/>
      <c r="AM39" s="261">
        <v>291.6268809206581</v>
      </c>
    </row>
    <row r="40" spans="1:40" s="248" customFormat="1" ht="12.75" customHeight="1">
      <c r="A40" s="249" t="s">
        <v>276</v>
      </c>
      <c r="B40" s="250"/>
      <c r="C40" s="251"/>
      <c r="D40" s="256"/>
      <c r="E40" s="257"/>
      <c r="F40" s="254"/>
      <c r="G40" s="254"/>
      <c r="H40" s="255"/>
      <c r="I40" s="256"/>
      <c r="J40" s="257"/>
      <c r="K40" s="257"/>
      <c r="L40" s="255"/>
      <c r="M40" s="257"/>
      <c r="N40" s="308"/>
      <c r="O40" s="257"/>
      <c r="P40" s="257"/>
      <c r="Q40" s="257"/>
      <c r="R40" s="257"/>
      <c r="S40" s="257"/>
      <c r="T40" s="257"/>
      <c r="U40" s="257"/>
      <c r="V40" s="254"/>
      <c r="W40" s="254"/>
      <c r="X40" s="254"/>
      <c r="Y40" s="257"/>
      <c r="Z40" s="255"/>
      <c r="AA40" s="258"/>
      <c r="AB40" s="259"/>
      <c r="AC40" s="257"/>
      <c r="AD40" s="257"/>
      <c r="AE40" s="257"/>
      <c r="AF40" s="257"/>
      <c r="AG40" s="257"/>
      <c r="AH40" s="256"/>
      <c r="AI40" s="254"/>
      <c r="AJ40" s="260"/>
      <c r="AK40" s="260">
        <v>50.326280660000002</v>
      </c>
      <c r="AL40" s="258"/>
      <c r="AM40" s="261">
        <v>50.326280660000002</v>
      </c>
    </row>
    <row r="41" spans="1:40" s="248" customFormat="1" ht="12.75" customHeight="1">
      <c r="A41" s="249" t="s">
        <v>277</v>
      </c>
      <c r="B41" s="250"/>
      <c r="C41" s="251">
        <v>0</v>
      </c>
      <c r="D41" s="256"/>
      <c r="E41" s="254"/>
      <c r="F41" s="254"/>
      <c r="G41" s="254"/>
      <c r="H41" s="255">
        <v>131.61415629374525</v>
      </c>
      <c r="I41" s="256">
        <v>131.61415629374525</v>
      </c>
      <c r="J41" s="257"/>
      <c r="K41" s="257"/>
      <c r="L41" s="255">
        <v>0</v>
      </c>
      <c r="M41" s="257"/>
      <c r="N41" s="257"/>
      <c r="O41" s="257"/>
      <c r="P41" s="257"/>
      <c r="Q41" s="257"/>
      <c r="R41" s="257"/>
      <c r="S41" s="257"/>
      <c r="T41" s="257"/>
      <c r="U41" s="257"/>
      <c r="V41" s="254"/>
      <c r="W41" s="254"/>
      <c r="X41" s="254"/>
      <c r="Y41" s="257"/>
      <c r="Z41" s="255"/>
      <c r="AA41" s="258">
        <v>0</v>
      </c>
      <c r="AB41" s="259"/>
      <c r="AC41" s="257"/>
      <c r="AD41" s="257"/>
      <c r="AE41" s="257"/>
      <c r="AF41" s="257"/>
      <c r="AG41" s="257"/>
      <c r="AH41" s="256"/>
      <c r="AI41" s="254"/>
      <c r="AJ41" s="260"/>
      <c r="AK41" s="260"/>
      <c r="AL41" s="258"/>
      <c r="AM41" s="261">
        <v>131.61415629374525</v>
      </c>
    </row>
    <row r="42" spans="1:40" s="248" customFormat="1" ht="12.75" customHeight="1">
      <c r="A42" s="309" t="s">
        <v>278</v>
      </c>
      <c r="B42" s="310"/>
      <c r="C42" s="311">
        <v>0</v>
      </c>
      <c r="D42" s="312"/>
      <c r="E42" s="313"/>
      <c r="F42" s="314"/>
      <c r="G42" s="314"/>
      <c r="H42" s="315">
        <v>0</v>
      </c>
      <c r="I42" s="312"/>
      <c r="J42" s="313"/>
      <c r="K42" s="313"/>
      <c r="L42" s="315">
        <v>2902.1387999999997</v>
      </c>
      <c r="M42" s="313">
        <v>2902.1387999999997</v>
      </c>
      <c r="N42" s="313"/>
      <c r="O42" s="313"/>
      <c r="P42" s="313"/>
      <c r="Q42" s="313"/>
      <c r="R42" s="313"/>
      <c r="S42" s="313"/>
      <c r="T42" s="313"/>
      <c r="U42" s="313"/>
      <c r="V42" s="314"/>
      <c r="W42" s="314"/>
      <c r="X42" s="314"/>
      <c r="Y42" s="313"/>
      <c r="Z42" s="315">
        <v>55.913369571336688</v>
      </c>
      <c r="AA42" s="316">
        <v>0</v>
      </c>
      <c r="AB42" s="317"/>
      <c r="AC42" s="313"/>
      <c r="AD42" s="313"/>
      <c r="AE42" s="313"/>
      <c r="AF42" s="313"/>
      <c r="AG42" s="313"/>
      <c r="AH42" s="312"/>
      <c r="AI42" s="314"/>
      <c r="AJ42" s="318"/>
      <c r="AK42" s="318">
        <v>17.476834</v>
      </c>
      <c r="AL42" s="316"/>
      <c r="AM42" s="319">
        <v>2975.5290035713365</v>
      </c>
    </row>
    <row r="43" spans="1:40" s="283" customFormat="1" ht="12.75" customHeight="1">
      <c r="A43" s="320" t="s">
        <v>279</v>
      </c>
      <c r="B43" s="321"/>
      <c r="C43" s="322">
        <v>0</v>
      </c>
      <c r="D43" s="323">
        <v>0</v>
      </c>
      <c r="E43" s="324">
        <v>0</v>
      </c>
      <c r="F43" s="325">
        <v>0</v>
      </c>
      <c r="G43" s="325">
        <v>0</v>
      </c>
      <c r="H43" s="326">
        <v>106.10514499999999</v>
      </c>
      <c r="I43" s="323">
        <v>0</v>
      </c>
      <c r="J43" s="324">
        <v>0</v>
      </c>
      <c r="K43" s="324">
        <v>106.10514499999999</v>
      </c>
      <c r="L43" s="326">
        <v>2940.4566443049412</v>
      </c>
      <c r="M43" s="324">
        <v>0</v>
      </c>
      <c r="N43" s="324">
        <v>69.086897826126389</v>
      </c>
      <c r="O43" s="324">
        <v>562.92173059764002</v>
      </c>
      <c r="P43" s="324">
        <v>111.32215516240002</v>
      </c>
      <c r="Q43" s="324">
        <v>0</v>
      </c>
      <c r="R43" s="324">
        <v>916.87017170280012</v>
      </c>
      <c r="S43" s="324">
        <v>70.984914459900011</v>
      </c>
      <c r="T43" s="324">
        <v>1179.2461476955775</v>
      </c>
      <c r="U43" s="324">
        <v>0</v>
      </c>
      <c r="V43" s="325">
        <v>30.024626860497236</v>
      </c>
      <c r="W43" s="325">
        <v>0</v>
      </c>
      <c r="X43" s="325">
        <v>0</v>
      </c>
      <c r="Y43" s="324">
        <v>0</v>
      </c>
      <c r="Z43" s="326">
        <v>0</v>
      </c>
      <c r="AA43" s="327">
        <v>41.354392922611957</v>
      </c>
      <c r="AB43" s="328">
        <v>0</v>
      </c>
      <c r="AC43" s="324">
        <v>0</v>
      </c>
      <c r="AD43" s="324">
        <v>25.3266389940555</v>
      </c>
      <c r="AE43" s="329">
        <v>13.557483702156457</v>
      </c>
      <c r="AF43" s="329">
        <v>2.4702702263999994</v>
      </c>
      <c r="AG43" s="329">
        <v>0</v>
      </c>
      <c r="AH43" s="323">
        <v>0</v>
      </c>
      <c r="AI43" s="325">
        <v>0</v>
      </c>
      <c r="AJ43" s="326">
        <v>5.2130909864396546</v>
      </c>
      <c r="AK43" s="326">
        <v>1806.0231215105837</v>
      </c>
      <c r="AL43" s="327">
        <v>0</v>
      </c>
      <c r="AM43" s="330">
        <v>4899.1523947245769</v>
      </c>
      <c r="AN43" s="248"/>
    </row>
    <row r="44" spans="1:40" s="332" customFormat="1" ht="12.75" customHeight="1">
      <c r="A44" s="297" t="s">
        <v>274</v>
      </c>
      <c r="B44" s="298"/>
      <c r="C44" s="299">
        <v>0</v>
      </c>
      <c r="D44" s="300"/>
      <c r="E44" s="301"/>
      <c r="F44" s="302"/>
      <c r="G44" s="302"/>
      <c r="H44" s="303">
        <v>0</v>
      </c>
      <c r="I44" s="300"/>
      <c r="J44" s="301"/>
      <c r="K44" s="301"/>
      <c r="L44" s="303">
        <v>0</v>
      </c>
      <c r="M44" s="301"/>
      <c r="N44" s="301"/>
      <c r="O44" s="301"/>
      <c r="P44" s="301"/>
      <c r="Q44" s="301"/>
      <c r="R44" s="301"/>
      <c r="S44" s="301"/>
      <c r="T44" s="301"/>
      <c r="U44" s="301"/>
      <c r="V44" s="302"/>
      <c r="W44" s="302"/>
      <c r="X44" s="302"/>
      <c r="Y44" s="301"/>
      <c r="Z44" s="303"/>
      <c r="AA44" s="304">
        <v>37.555917712211958</v>
      </c>
      <c r="AB44" s="305"/>
      <c r="AC44" s="301"/>
      <c r="AD44" s="301">
        <v>23.998434010055501</v>
      </c>
      <c r="AE44" s="308">
        <v>13.557483702156457</v>
      </c>
      <c r="AF44" s="308"/>
      <c r="AG44" s="308"/>
      <c r="AH44" s="300"/>
      <c r="AI44" s="302"/>
      <c r="AJ44" s="306">
        <v>5.2130909864396546</v>
      </c>
      <c r="AK44" s="306">
        <v>1599.4864474058443</v>
      </c>
      <c r="AL44" s="304"/>
      <c r="AM44" s="331">
        <v>1599.4864474058443</v>
      </c>
      <c r="AN44" s="248"/>
    </row>
    <row r="45" spans="1:40" s="332" customFormat="1" ht="12.75" customHeight="1">
      <c r="A45" s="249" t="s">
        <v>280</v>
      </c>
      <c r="B45" s="250"/>
      <c r="C45" s="251">
        <v>0</v>
      </c>
      <c r="D45" s="256"/>
      <c r="E45" s="257"/>
      <c r="F45" s="254"/>
      <c r="G45" s="254"/>
      <c r="H45" s="255">
        <v>0</v>
      </c>
      <c r="I45" s="256"/>
      <c r="J45" s="257"/>
      <c r="K45" s="257"/>
      <c r="L45" s="255">
        <v>0</v>
      </c>
      <c r="M45" s="257"/>
      <c r="N45" s="257"/>
      <c r="O45" s="257"/>
      <c r="P45" s="257"/>
      <c r="Q45" s="257"/>
      <c r="R45" s="257"/>
      <c r="S45" s="257"/>
      <c r="T45" s="257"/>
      <c r="U45" s="257"/>
      <c r="V45" s="254"/>
      <c r="W45" s="254"/>
      <c r="X45" s="254"/>
      <c r="Y45" s="257"/>
      <c r="Z45" s="255"/>
      <c r="AA45" s="258">
        <v>3.7984752103999995</v>
      </c>
      <c r="AB45" s="259"/>
      <c r="AC45" s="257"/>
      <c r="AD45" s="257">
        <v>1.3282049839999999</v>
      </c>
      <c r="AE45" s="257"/>
      <c r="AF45" s="257">
        <v>2.4702702263999994</v>
      </c>
      <c r="AG45" s="257"/>
      <c r="AH45" s="256"/>
      <c r="AI45" s="254"/>
      <c r="AJ45" s="260"/>
      <c r="AK45" s="333">
        <v>176.89008524765129</v>
      </c>
      <c r="AL45" s="258"/>
      <c r="AM45" s="261">
        <v>176.89008524765129</v>
      </c>
      <c r="AN45" s="248"/>
    </row>
    <row r="46" spans="1:40" s="332" customFormat="1" ht="12.75" customHeight="1">
      <c r="A46" s="249" t="s">
        <v>281</v>
      </c>
      <c r="B46" s="250"/>
      <c r="C46" s="251"/>
      <c r="D46" s="256"/>
      <c r="E46" s="257"/>
      <c r="F46" s="254"/>
      <c r="G46" s="254"/>
      <c r="H46" s="255"/>
      <c r="I46" s="256"/>
      <c r="J46" s="257"/>
      <c r="K46" s="257"/>
      <c r="L46" s="255"/>
      <c r="M46" s="257"/>
      <c r="N46" s="257"/>
      <c r="O46" s="257"/>
      <c r="P46" s="257"/>
      <c r="Q46" s="257"/>
      <c r="R46" s="257"/>
      <c r="S46" s="257"/>
      <c r="T46" s="257"/>
      <c r="U46" s="257"/>
      <c r="V46" s="254"/>
      <c r="W46" s="254"/>
      <c r="X46" s="254"/>
      <c r="Y46" s="257"/>
      <c r="Z46" s="255"/>
      <c r="AA46" s="258">
        <v>0</v>
      </c>
      <c r="AB46" s="259"/>
      <c r="AC46" s="257"/>
      <c r="AD46" s="257"/>
      <c r="AE46" s="257"/>
      <c r="AF46" s="257"/>
      <c r="AG46" s="257"/>
      <c r="AH46" s="256"/>
      <c r="AI46" s="254"/>
      <c r="AJ46" s="260"/>
      <c r="AK46" s="260"/>
      <c r="AL46" s="258"/>
      <c r="AM46" s="261">
        <v>0</v>
      </c>
      <c r="AN46" s="248"/>
    </row>
    <row r="47" spans="1:40" s="332" customFormat="1" ht="12.75" customHeight="1">
      <c r="A47" s="249" t="s">
        <v>282</v>
      </c>
      <c r="B47" s="250"/>
      <c r="C47" s="251"/>
      <c r="D47" s="256"/>
      <c r="E47" s="257"/>
      <c r="F47" s="254"/>
      <c r="G47" s="254"/>
      <c r="H47" s="255"/>
      <c r="I47" s="256"/>
      <c r="J47" s="257"/>
      <c r="K47" s="257"/>
      <c r="L47" s="255"/>
      <c r="M47" s="257"/>
      <c r="N47" s="257"/>
      <c r="O47" s="257"/>
      <c r="P47" s="257"/>
      <c r="Q47" s="257"/>
      <c r="R47" s="257"/>
      <c r="S47" s="257"/>
      <c r="T47" s="257"/>
      <c r="U47" s="257"/>
      <c r="V47" s="254"/>
      <c r="W47" s="254"/>
      <c r="X47" s="254"/>
      <c r="Y47" s="257"/>
      <c r="Z47" s="255"/>
      <c r="AA47" s="258"/>
      <c r="AB47" s="259"/>
      <c r="AC47" s="257"/>
      <c r="AD47" s="257"/>
      <c r="AE47" s="257"/>
      <c r="AF47" s="257"/>
      <c r="AG47" s="257"/>
      <c r="AH47" s="256"/>
      <c r="AI47" s="254"/>
      <c r="AJ47" s="260"/>
      <c r="AK47" s="260">
        <v>29.646588857087998</v>
      </c>
      <c r="AL47" s="258"/>
      <c r="AM47" s="261">
        <v>29.646588857087998</v>
      </c>
      <c r="AN47" s="248"/>
    </row>
    <row r="48" spans="1:40" s="332" customFormat="1" ht="12.75" customHeight="1">
      <c r="A48" s="249" t="s">
        <v>277</v>
      </c>
      <c r="B48" s="250"/>
      <c r="C48" s="251"/>
      <c r="E48" s="257"/>
      <c r="F48" s="254"/>
      <c r="G48" s="254"/>
      <c r="H48" s="255">
        <v>106.10514499999999</v>
      </c>
      <c r="I48" s="256"/>
      <c r="J48" s="257"/>
      <c r="K48" s="257">
        <v>106.10514499999999</v>
      </c>
      <c r="L48" s="255">
        <v>0</v>
      </c>
      <c r="M48" s="257"/>
      <c r="N48" s="257"/>
      <c r="O48" s="257"/>
      <c r="P48" s="257"/>
      <c r="Q48" s="257"/>
      <c r="R48" s="257"/>
      <c r="S48" s="257"/>
      <c r="T48" s="257"/>
      <c r="U48" s="257"/>
      <c r="V48" s="254"/>
      <c r="W48" s="254"/>
      <c r="X48" s="254"/>
      <c r="Y48" s="257"/>
      <c r="Z48" s="255"/>
      <c r="AA48" s="258">
        <v>0</v>
      </c>
      <c r="AB48" s="259"/>
      <c r="AC48" s="257"/>
      <c r="AD48" s="257"/>
      <c r="AE48" s="257"/>
      <c r="AF48" s="257"/>
      <c r="AG48" s="257"/>
      <c r="AH48" s="256"/>
      <c r="AI48" s="254"/>
      <c r="AJ48" s="260"/>
      <c r="AK48" s="260"/>
      <c r="AL48" s="258"/>
      <c r="AM48" s="261">
        <v>106.10514499999999</v>
      </c>
      <c r="AN48" s="248"/>
    </row>
    <row r="49" spans="1:41" s="332" customFormat="1" ht="12.75" customHeight="1">
      <c r="A49" s="388" t="s">
        <v>283</v>
      </c>
      <c r="B49" s="389"/>
      <c r="C49" s="390"/>
      <c r="D49" s="391"/>
      <c r="E49" s="392"/>
      <c r="F49" s="393"/>
      <c r="G49" s="393"/>
      <c r="H49" s="394">
        <v>0</v>
      </c>
      <c r="I49" s="391"/>
      <c r="J49" s="392"/>
      <c r="K49" s="392"/>
      <c r="L49" s="394">
        <v>2940.4566443049412</v>
      </c>
      <c r="M49" s="392"/>
      <c r="N49" s="392">
        <v>69.086897826126389</v>
      </c>
      <c r="O49" s="392">
        <v>562.92173059764002</v>
      </c>
      <c r="P49" s="392">
        <v>111.32215516240002</v>
      </c>
      <c r="Q49" s="392">
        <v>0</v>
      </c>
      <c r="R49" s="392">
        <v>916.87017170280012</v>
      </c>
      <c r="S49" s="392">
        <v>70.984914459900011</v>
      </c>
      <c r="T49" s="392">
        <v>1179.2461476955775</v>
      </c>
      <c r="U49" s="392"/>
      <c r="V49" s="393">
        <v>30.024626860497236</v>
      </c>
      <c r="W49" s="393"/>
      <c r="X49" s="393"/>
      <c r="Y49" s="392"/>
      <c r="Z49" s="394"/>
      <c r="AA49" s="395">
        <v>0</v>
      </c>
      <c r="AB49" s="396"/>
      <c r="AC49" s="392"/>
      <c r="AD49" s="392"/>
      <c r="AE49" s="392"/>
      <c r="AF49" s="392"/>
      <c r="AG49" s="392"/>
      <c r="AH49" s="391"/>
      <c r="AI49" s="393"/>
      <c r="AJ49" s="397"/>
      <c r="AK49" s="397"/>
      <c r="AL49" s="395"/>
      <c r="AM49" s="398">
        <v>2940.4566443049412</v>
      </c>
      <c r="AN49" s="248"/>
    </row>
    <row r="50" spans="1:41" s="332" customFormat="1" ht="12.75" customHeight="1">
      <c r="A50" s="334" t="s">
        <v>284</v>
      </c>
      <c r="B50" s="335"/>
      <c r="C50" s="336">
        <v>23.921544282453681</v>
      </c>
      <c r="D50" s="337">
        <v>-14.006230000000002</v>
      </c>
      <c r="E50" s="338">
        <v>37.927774282453683</v>
      </c>
      <c r="F50" s="339">
        <v>0</v>
      </c>
      <c r="G50" s="339">
        <v>0</v>
      </c>
      <c r="H50" s="340">
        <v>0</v>
      </c>
      <c r="I50" s="337">
        <v>0</v>
      </c>
      <c r="J50" s="338">
        <v>0</v>
      </c>
      <c r="K50" s="338">
        <v>0</v>
      </c>
      <c r="L50" s="340">
        <v>-25.844452321811737</v>
      </c>
      <c r="M50" s="338">
        <v>0</v>
      </c>
      <c r="N50" s="338">
        <v>0</v>
      </c>
      <c r="O50" s="338">
        <v>0.27860952222222218</v>
      </c>
      <c r="P50" s="338">
        <v>218.03413355360001</v>
      </c>
      <c r="Q50" s="338">
        <v>-217.84516094495999</v>
      </c>
      <c r="R50" s="338">
        <v>1.7216905209039548</v>
      </c>
      <c r="S50" s="338">
        <v>0</v>
      </c>
      <c r="T50" s="338">
        <v>-4.1121806911242516</v>
      </c>
      <c r="U50" s="338">
        <v>-23.921544282453681</v>
      </c>
      <c r="V50" s="339">
        <v>0</v>
      </c>
      <c r="W50" s="339">
        <v>0</v>
      </c>
      <c r="X50" s="339">
        <v>0</v>
      </c>
      <c r="Y50" s="338">
        <v>0</v>
      </c>
      <c r="Z50" s="340">
        <v>0</v>
      </c>
      <c r="AA50" s="341">
        <v>-442.18716101860986</v>
      </c>
      <c r="AB50" s="342">
        <v>-51.556772735281996</v>
      </c>
      <c r="AC50" s="338">
        <v>-390.57024527999988</v>
      </c>
      <c r="AD50" s="338">
        <v>0</v>
      </c>
      <c r="AE50" s="343">
        <v>0</v>
      </c>
      <c r="AF50" s="343">
        <v>0</v>
      </c>
      <c r="AG50" s="343">
        <v>0</v>
      </c>
      <c r="AH50" s="337">
        <v>-6.014300332800001E-2</v>
      </c>
      <c r="AI50" s="339">
        <v>0</v>
      </c>
      <c r="AJ50" s="344">
        <v>0</v>
      </c>
      <c r="AK50" s="340">
        <v>442.18716101860986</v>
      </c>
      <c r="AL50" s="341">
        <v>0</v>
      </c>
      <c r="AM50" s="345">
        <v>-1.922908039358056</v>
      </c>
      <c r="AN50" s="248"/>
    </row>
    <row r="51" spans="1:41" s="332" customFormat="1" ht="12.75" customHeight="1">
      <c r="A51" s="297" t="s">
        <v>285</v>
      </c>
      <c r="B51" s="298"/>
      <c r="C51" s="346"/>
      <c r="D51" s="347"/>
      <c r="E51" s="348"/>
      <c r="F51" s="302"/>
      <c r="G51" s="302"/>
      <c r="H51" s="303"/>
      <c r="I51" s="349"/>
      <c r="J51" s="301"/>
      <c r="K51" s="301"/>
      <c r="L51" s="303"/>
      <c r="M51" s="301"/>
      <c r="N51" s="301"/>
      <c r="O51" s="301"/>
      <c r="P51" s="301"/>
      <c r="Q51" s="301"/>
      <c r="R51" s="301"/>
      <c r="S51" s="301"/>
      <c r="T51" s="301"/>
      <c r="U51" s="301"/>
      <c r="V51" s="302"/>
      <c r="W51" s="302"/>
      <c r="X51" s="302"/>
      <c r="Y51" s="301"/>
      <c r="Z51" s="303"/>
      <c r="AA51" s="304">
        <v>-442.18716101860986</v>
      </c>
      <c r="AB51" s="305">
        <v>-51.556772735281996</v>
      </c>
      <c r="AC51" s="301">
        <v>-390.57024527999988</v>
      </c>
      <c r="AD51" s="301"/>
      <c r="AE51" s="308"/>
      <c r="AF51" s="308"/>
      <c r="AG51" s="308"/>
      <c r="AH51" s="300">
        <v>-6.014300332800001E-2</v>
      </c>
      <c r="AI51" s="302"/>
      <c r="AJ51" s="306"/>
      <c r="AK51" s="303">
        <v>442.18716101860986</v>
      </c>
      <c r="AL51" s="304"/>
      <c r="AM51" s="331">
        <v>0</v>
      </c>
      <c r="AN51" s="248"/>
    </row>
    <row r="52" spans="1:41" s="332" customFormat="1" ht="12.75" customHeight="1">
      <c r="A52" s="350" t="s">
        <v>286</v>
      </c>
      <c r="B52" s="321"/>
      <c r="C52" s="351"/>
      <c r="D52" s="352"/>
      <c r="E52" s="324"/>
      <c r="F52" s="353"/>
      <c r="G52" s="353"/>
      <c r="H52" s="326"/>
      <c r="I52" s="354"/>
      <c r="J52" s="355"/>
      <c r="K52" s="355"/>
      <c r="L52" s="326"/>
      <c r="M52" s="355"/>
      <c r="N52" s="355"/>
      <c r="O52" s="355"/>
      <c r="P52" s="355"/>
      <c r="Q52" s="355"/>
      <c r="R52" s="355"/>
      <c r="S52" s="355"/>
      <c r="T52" s="355"/>
      <c r="U52" s="355"/>
      <c r="V52" s="353"/>
      <c r="W52" s="353"/>
      <c r="X52" s="353"/>
      <c r="Y52" s="355"/>
      <c r="Z52" s="326"/>
      <c r="AA52" s="327"/>
      <c r="AB52" s="356"/>
      <c r="AC52" s="355"/>
      <c r="AD52" s="355"/>
      <c r="AE52" s="355"/>
      <c r="AF52" s="355"/>
      <c r="AG52" s="355"/>
      <c r="AH52" s="357"/>
      <c r="AI52" s="353"/>
      <c r="AJ52" s="358"/>
      <c r="AK52" s="326"/>
      <c r="AL52" s="327"/>
      <c r="AM52" s="359">
        <v>0</v>
      </c>
      <c r="AN52" s="248"/>
    </row>
    <row r="53" spans="1:41" s="332" customFormat="1" ht="12.75" customHeight="1" thickBot="1">
      <c r="A53" s="263" t="s">
        <v>287</v>
      </c>
      <c r="B53" s="264"/>
      <c r="C53" s="360">
        <v>23.921544282453681</v>
      </c>
      <c r="D53" s="361">
        <v>-14.006230000000002</v>
      </c>
      <c r="E53" s="271">
        <v>37.927774282453683</v>
      </c>
      <c r="F53" s="266"/>
      <c r="G53" s="266"/>
      <c r="H53" s="267"/>
      <c r="I53" s="362"/>
      <c r="J53" s="271"/>
      <c r="K53" s="271"/>
      <c r="L53" s="267">
        <v>-25.844452321811737</v>
      </c>
      <c r="M53" s="271"/>
      <c r="N53" s="271"/>
      <c r="O53" s="271">
        <v>0.27860952222222218</v>
      </c>
      <c r="P53" s="271">
        <v>218.03413355360001</v>
      </c>
      <c r="Q53" s="271">
        <v>-217.84516094495999</v>
      </c>
      <c r="R53" s="271">
        <v>1.7216905209039548</v>
      </c>
      <c r="S53" s="271"/>
      <c r="T53" s="271">
        <v>-4.1121806911242516</v>
      </c>
      <c r="U53" s="266">
        <v>-23.921544282453681</v>
      </c>
      <c r="V53" s="266"/>
      <c r="W53" s="266"/>
      <c r="X53" s="266"/>
      <c r="Y53" s="271"/>
      <c r="Z53" s="267"/>
      <c r="AA53" s="267">
        <v>0</v>
      </c>
      <c r="AB53" s="270"/>
      <c r="AC53" s="271"/>
      <c r="AD53" s="271"/>
      <c r="AE53" s="271"/>
      <c r="AF53" s="271"/>
      <c r="AG53" s="271"/>
      <c r="AH53" s="268"/>
      <c r="AI53" s="266"/>
      <c r="AJ53" s="272"/>
      <c r="AK53" s="267"/>
      <c r="AL53" s="269"/>
      <c r="AM53" s="273">
        <v>-1.922908039358056</v>
      </c>
      <c r="AN53" s="248"/>
    </row>
    <row r="54" spans="1:41" s="332" customFormat="1" ht="12.75" customHeight="1" thickBot="1">
      <c r="A54" s="320" t="s">
        <v>288</v>
      </c>
      <c r="B54" s="321"/>
      <c r="C54" s="322">
        <v>0</v>
      </c>
      <c r="D54" s="323"/>
      <c r="E54" s="324"/>
      <c r="F54" s="353"/>
      <c r="G54" s="353"/>
      <c r="H54" s="326">
        <v>16.322798391725023</v>
      </c>
      <c r="I54" s="353">
        <v>16.322798391725023</v>
      </c>
      <c r="J54" s="355"/>
      <c r="K54" s="355"/>
      <c r="L54" s="326">
        <v>64.17224747266998</v>
      </c>
      <c r="M54" s="355"/>
      <c r="N54" s="355">
        <v>64.032288910926383</v>
      </c>
      <c r="O54" s="355"/>
      <c r="P54" s="355"/>
      <c r="Q54" s="355"/>
      <c r="R54" s="355">
        <v>0</v>
      </c>
      <c r="S54" s="355">
        <v>0</v>
      </c>
      <c r="T54" s="355">
        <v>0.13995856174359694</v>
      </c>
      <c r="U54" s="355"/>
      <c r="V54" s="353"/>
      <c r="W54" s="353"/>
      <c r="X54" s="353"/>
      <c r="Y54" s="355"/>
      <c r="Z54" s="326">
        <v>64.533120959999991</v>
      </c>
      <c r="AA54" s="327">
        <v>0</v>
      </c>
      <c r="AB54" s="328"/>
      <c r="AC54" s="355"/>
      <c r="AD54" s="355"/>
      <c r="AE54" s="355"/>
      <c r="AF54" s="355"/>
      <c r="AG54" s="355"/>
      <c r="AH54" s="357"/>
      <c r="AI54" s="353"/>
      <c r="AJ54" s="358"/>
      <c r="AK54" s="326">
        <v>263.25545657720949</v>
      </c>
      <c r="AL54" s="327"/>
      <c r="AM54" s="359">
        <v>408.28362340160447</v>
      </c>
      <c r="AN54" s="248"/>
    </row>
    <row r="55" spans="1:41" s="283" customFormat="1" ht="12.75" customHeight="1" thickBot="1">
      <c r="A55" s="363" t="s">
        <v>289</v>
      </c>
      <c r="B55" s="364"/>
      <c r="C55" s="365">
        <v>376.33216224132872</v>
      </c>
      <c r="D55" s="366">
        <v>275.93063514696104</v>
      </c>
      <c r="E55" s="367">
        <v>83.056165340196969</v>
      </c>
      <c r="F55" s="367">
        <v>0</v>
      </c>
      <c r="G55" s="367">
        <v>17.345361754170852</v>
      </c>
      <c r="H55" s="368">
        <v>174.35483053204672</v>
      </c>
      <c r="I55" s="366">
        <v>-38.255878467953089</v>
      </c>
      <c r="J55" s="367">
        <v>127.70399999999999</v>
      </c>
      <c r="K55" s="367">
        <v>84.906708999999992</v>
      </c>
      <c r="L55" s="368">
        <v>6492.6314852979103</v>
      </c>
      <c r="M55" s="367">
        <v>-1.8088945241993315</v>
      </c>
      <c r="N55" s="367">
        <v>0</v>
      </c>
      <c r="O55" s="367">
        <v>1216.877604486529</v>
      </c>
      <c r="P55" s="367">
        <v>838.0425918737601</v>
      </c>
      <c r="Q55" s="367">
        <v>652.21752140783997</v>
      </c>
      <c r="R55" s="367">
        <v>146.22919987348337</v>
      </c>
      <c r="S55" s="367">
        <v>139.30311016636995</v>
      </c>
      <c r="T55" s="367">
        <v>3111.393558324552</v>
      </c>
      <c r="U55" s="367">
        <v>99.657098528049275</v>
      </c>
      <c r="V55" s="367">
        <v>3.0323280704419879</v>
      </c>
      <c r="W55" s="367">
        <v>255.5843691346756</v>
      </c>
      <c r="X55" s="367">
        <v>1.0369938515479</v>
      </c>
      <c r="Y55" s="367">
        <v>31.066004104857999</v>
      </c>
      <c r="Z55" s="368">
        <v>1622.6471054197355</v>
      </c>
      <c r="AA55" s="369">
        <v>340.69628911017156</v>
      </c>
      <c r="AB55" s="295">
        <v>0</v>
      </c>
      <c r="AC55" s="278">
        <v>0</v>
      </c>
      <c r="AD55" s="278">
        <v>189.679641558951</v>
      </c>
      <c r="AE55" s="278">
        <v>0</v>
      </c>
      <c r="AF55" s="278">
        <v>7.0895308425345887</v>
      </c>
      <c r="AG55" s="278">
        <v>99.420337049136009</v>
      </c>
      <c r="AH55" s="280">
        <v>11.278273490844283</v>
      </c>
      <c r="AI55" s="370">
        <v>33.2285061687056</v>
      </c>
      <c r="AJ55" s="368">
        <v>34.887415356111809</v>
      </c>
      <c r="AK55" s="368">
        <v>2109.9802748919842</v>
      </c>
      <c r="AL55" s="369">
        <v>0</v>
      </c>
      <c r="AM55" s="371">
        <v>11151.52956284929</v>
      </c>
      <c r="AN55" s="248"/>
    </row>
    <row r="57" spans="1:41" s="380" customFormat="1" ht="105.75" customHeight="1" thickBot="1">
      <c r="A57" s="223" t="s">
        <v>294</v>
      </c>
      <c r="B57" s="224" t="s">
        <v>228</v>
      </c>
      <c r="C57" s="225" t="s">
        <v>229</v>
      </c>
      <c r="D57" s="226" t="s">
        <v>230</v>
      </c>
      <c r="E57" s="227" t="s">
        <v>231</v>
      </c>
      <c r="F57" s="228" t="s">
        <v>232</v>
      </c>
      <c r="G57" s="228" t="s">
        <v>233</v>
      </c>
      <c r="H57" s="229" t="s">
        <v>234</v>
      </c>
      <c r="I57" s="226" t="s">
        <v>235</v>
      </c>
      <c r="J57" s="227" t="s">
        <v>236</v>
      </c>
      <c r="K57" s="227" t="s">
        <v>237</v>
      </c>
      <c r="L57" s="229" t="s">
        <v>238</v>
      </c>
      <c r="M57" s="226" t="s">
        <v>239</v>
      </c>
      <c r="N57" s="227" t="s">
        <v>240</v>
      </c>
      <c r="O57" s="227" t="s">
        <v>241</v>
      </c>
      <c r="P57" s="227" t="s">
        <v>242</v>
      </c>
      <c r="Q57" s="227" t="s">
        <v>243</v>
      </c>
      <c r="R57" s="227" t="s">
        <v>244</v>
      </c>
      <c r="S57" s="227" t="s">
        <v>245</v>
      </c>
      <c r="T57" s="227" t="s">
        <v>246</v>
      </c>
      <c r="U57" s="227" t="s">
        <v>247</v>
      </c>
      <c r="V57" s="228" t="s">
        <v>248</v>
      </c>
      <c r="W57" s="228" t="s">
        <v>249</v>
      </c>
      <c r="X57" s="228" t="s">
        <v>250</v>
      </c>
      <c r="Y57" s="227" t="s">
        <v>251</v>
      </c>
      <c r="Z57" s="229" t="s">
        <v>252</v>
      </c>
      <c r="AA57" s="230" t="s">
        <v>253</v>
      </c>
      <c r="AB57" s="231" t="s">
        <v>254</v>
      </c>
      <c r="AC57" s="227" t="s">
        <v>255</v>
      </c>
      <c r="AD57" s="227" t="s">
        <v>256</v>
      </c>
      <c r="AE57" s="227" t="s">
        <v>257</v>
      </c>
      <c r="AF57" s="227" t="s">
        <v>258</v>
      </c>
      <c r="AG57" s="227" t="s">
        <v>259</v>
      </c>
      <c r="AH57" s="227" t="s">
        <v>260</v>
      </c>
      <c r="AI57" s="228" t="s">
        <v>261</v>
      </c>
      <c r="AJ57" s="229" t="s">
        <v>262</v>
      </c>
      <c r="AK57" s="229" t="s">
        <v>263</v>
      </c>
      <c r="AL57" s="230" t="s">
        <v>264</v>
      </c>
      <c r="AM57" s="232" t="s">
        <v>265</v>
      </c>
    </row>
    <row r="58" spans="1:41" s="381" customFormat="1" ht="12.75" customHeight="1">
      <c r="A58" s="234" t="s">
        <v>266</v>
      </c>
      <c r="B58" s="235"/>
      <c r="C58" s="236">
        <v>0</v>
      </c>
      <c r="D58" s="237">
        <v>0</v>
      </c>
      <c r="E58" s="238"/>
      <c r="F58" s="239"/>
      <c r="G58" s="239"/>
      <c r="H58" s="387">
        <v>971.14274567964389</v>
      </c>
      <c r="I58" s="241">
        <v>843.43874567964394</v>
      </c>
      <c r="J58" s="242">
        <v>127.70399999999999</v>
      </c>
      <c r="K58" s="242"/>
      <c r="L58" s="240">
        <v>0</v>
      </c>
      <c r="M58" s="241"/>
      <c r="N58" s="243"/>
      <c r="O58" s="243"/>
      <c r="P58" s="243"/>
      <c r="Q58" s="243"/>
      <c r="R58" s="243"/>
      <c r="S58" s="243"/>
      <c r="T58" s="243"/>
      <c r="U58" s="243"/>
      <c r="V58" s="239"/>
      <c r="W58" s="239"/>
      <c r="X58" s="239"/>
      <c r="Y58" s="242"/>
      <c r="Z58" s="387">
        <v>122.69591100591715</v>
      </c>
      <c r="AA58" s="244">
        <v>891.20919458719175</v>
      </c>
      <c r="AB58" s="245">
        <v>60.944232425259983</v>
      </c>
      <c r="AC58" s="242">
        <v>442.04525606199996</v>
      </c>
      <c r="AD58" s="242">
        <v>261.9590208627132</v>
      </c>
      <c r="AE58" s="242">
        <v>39.064855679693935</v>
      </c>
      <c r="AF58" s="242">
        <v>13.156909078968509</v>
      </c>
      <c r="AG58" s="242">
        <v>24.016782050043428</v>
      </c>
      <c r="AH58" s="241">
        <v>12.27628805199466</v>
      </c>
      <c r="AI58" s="239">
        <v>37.745850376518071</v>
      </c>
      <c r="AJ58" s="246">
        <v>63.007176048088219</v>
      </c>
      <c r="AK58" s="246"/>
      <c r="AL58" s="244"/>
      <c r="AM58" s="247">
        <v>2048.055027320841</v>
      </c>
      <c r="AO58" s="382"/>
    </row>
    <row r="59" spans="1:41" s="381" customFormat="1" ht="12.75" customHeight="1">
      <c r="A59" s="249" t="s">
        <v>267</v>
      </c>
      <c r="B59" s="250"/>
      <c r="C59" s="251">
        <v>1225.8431692696049</v>
      </c>
      <c r="D59" s="252">
        <v>1157.5765642983513</v>
      </c>
      <c r="E59" s="253">
        <v>55.066384486617437</v>
      </c>
      <c r="F59" s="254"/>
      <c r="G59" s="254">
        <v>13.200220484636274</v>
      </c>
      <c r="H59" s="255">
        <v>0</v>
      </c>
      <c r="I59" s="256"/>
      <c r="J59" s="257"/>
      <c r="K59" s="257"/>
      <c r="L59" s="255">
        <v>7912.2798944530996</v>
      </c>
      <c r="M59" s="256">
        <v>2883.7382777414</v>
      </c>
      <c r="N59" s="257">
        <v>0</v>
      </c>
      <c r="O59" s="257">
        <v>891.43655555555551</v>
      </c>
      <c r="P59" s="257">
        <v>387.34027384416004</v>
      </c>
      <c r="Q59" s="257">
        <v>946.98439095647996</v>
      </c>
      <c r="R59" s="257">
        <v>132.87560317994348</v>
      </c>
      <c r="S59" s="257">
        <v>112.84764997613578</v>
      </c>
      <c r="T59" s="257">
        <v>2188.7852787144548</v>
      </c>
      <c r="U59" s="257">
        <v>158.86535873534964</v>
      </c>
      <c r="V59" s="254">
        <v>0</v>
      </c>
      <c r="W59" s="254">
        <v>169.29450897544444</v>
      </c>
      <c r="X59" s="254">
        <v>1.5290799393029</v>
      </c>
      <c r="Y59" s="257">
        <v>38.582916834873004</v>
      </c>
      <c r="Z59" s="255">
        <v>3590.214279152266</v>
      </c>
      <c r="AA59" s="258">
        <v>132.700126932096</v>
      </c>
      <c r="AB59" s="259"/>
      <c r="AC59" s="257"/>
      <c r="AD59" s="257">
        <v>41.967772176479997</v>
      </c>
      <c r="AE59" s="257"/>
      <c r="AF59" s="257"/>
      <c r="AG59" s="257">
        <v>90.732354755616001</v>
      </c>
      <c r="AH59" s="256"/>
      <c r="AI59" s="254"/>
      <c r="AJ59" s="260"/>
      <c r="AK59" s="260">
        <v>245.35926419999998</v>
      </c>
      <c r="AL59" s="258"/>
      <c r="AM59" s="261">
        <v>13106.396734007067</v>
      </c>
      <c r="AO59" s="382"/>
    </row>
    <row r="60" spans="1:41" s="381" customFormat="1" ht="12.75" customHeight="1">
      <c r="A60" s="249" t="s">
        <v>268</v>
      </c>
      <c r="B60" s="250"/>
      <c r="C60" s="251">
        <v>9.9309903525919996</v>
      </c>
      <c r="D60" s="252">
        <v>0</v>
      </c>
      <c r="E60" s="262">
        <v>9.5338335139999995</v>
      </c>
      <c r="F60" s="254"/>
      <c r="G60" s="254">
        <v>0.39715683859200002</v>
      </c>
      <c r="H60" s="255">
        <v>1.9952719999999999</v>
      </c>
      <c r="I60" s="256"/>
      <c r="J60" s="257"/>
      <c r="K60" s="257">
        <v>1.9952719999999999</v>
      </c>
      <c r="L60" s="255">
        <v>1405.7776234077326</v>
      </c>
      <c r="M60" s="256">
        <v>124.41407781859999</v>
      </c>
      <c r="N60" s="257"/>
      <c r="O60" s="257">
        <v>276.34183507777772</v>
      </c>
      <c r="P60" s="257">
        <v>8.6579830646400016</v>
      </c>
      <c r="Q60" s="257">
        <v>6.4434995519999996E-2</v>
      </c>
      <c r="R60" s="257">
        <v>918.40118144378539</v>
      </c>
      <c r="S60" s="257">
        <v>37.20029509347259</v>
      </c>
      <c r="T60" s="257">
        <v>17.640119851901943</v>
      </c>
      <c r="U60" s="257">
        <v>9.1588901016641966E-2</v>
      </c>
      <c r="V60" s="254">
        <v>16.613553302486185</v>
      </c>
      <c r="W60" s="254">
        <v>0.17039957215895998</v>
      </c>
      <c r="X60" s="254">
        <v>2.3690591E-2</v>
      </c>
      <c r="Y60" s="257">
        <v>6.1584636953730003</v>
      </c>
      <c r="Z60" s="255">
        <v>0</v>
      </c>
      <c r="AA60" s="258">
        <v>1.5653339999999998E-3</v>
      </c>
      <c r="AB60" s="259"/>
      <c r="AC60" s="257"/>
      <c r="AD60" s="257">
        <v>1.5653339999999998E-3</v>
      </c>
      <c r="AE60" s="257"/>
      <c r="AF60" s="257"/>
      <c r="AG60" s="257">
        <v>0</v>
      </c>
      <c r="AH60" s="256"/>
      <c r="AI60" s="254"/>
      <c r="AJ60" s="260"/>
      <c r="AK60" s="260">
        <v>60.540362200000011</v>
      </c>
      <c r="AL60" s="258"/>
      <c r="AM60" s="261">
        <v>1478.2458132943245</v>
      </c>
      <c r="AO60" s="382"/>
    </row>
    <row r="61" spans="1:41" s="381" customFormat="1" ht="12.75" customHeight="1">
      <c r="A61" s="249" t="s">
        <v>269</v>
      </c>
      <c r="B61" s="250"/>
      <c r="C61" s="251">
        <v>0</v>
      </c>
      <c r="D61" s="252"/>
      <c r="E61" s="262"/>
      <c r="F61" s="254"/>
      <c r="G61" s="254"/>
      <c r="H61" s="255">
        <v>0</v>
      </c>
      <c r="I61" s="256"/>
      <c r="J61" s="257"/>
      <c r="K61" s="257"/>
      <c r="L61" s="255">
        <v>134.05953536548682</v>
      </c>
      <c r="M61" s="256"/>
      <c r="N61" s="257"/>
      <c r="O61" s="257"/>
      <c r="P61" s="257"/>
      <c r="Q61" s="257"/>
      <c r="R61" s="257">
        <v>20.133664301412431</v>
      </c>
      <c r="S61" s="257"/>
      <c r="T61" s="257">
        <v>113.9258710640744</v>
      </c>
      <c r="U61" s="257"/>
      <c r="V61" s="254"/>
      <c r="W61" s="254"/>
      <c r="X61" s="254"/>
      <c r="Y61" s="257"/>
      <c r="Z61" s="255"/>
      <c r="AA61" s="258">
        <v>0</v>
      </c>
      <c r="AB61" s="259"/>
      <c r="AC61" s="257"/>
      <c r="AD61" s="257"/>
      <c r="AE61" s="257"/>
      <c r="AF61" s="257"/>
      <c r="AG61" s="257"/>
      <c r="AH61" s="256"/>
      <c r="AI61" s="254"/>
      <c r="AJ61" s="260"/>
      <c r="AK61" s="260"/>
      <c r="AL61" s="258"/>
      <c r="AM61" s="261">
        <v>134.05953536548682</v>
      </c>
      <c r="AO61" s="382"/>
    </row>
    <row r="62" spans="1:41" s="381" customFormat="1" ht="12.75" customHeight="1" thickBot="1">
      <c r="A62" s="263" t="s">
        <v>270</v>
      </c>
      <c r="B62" s="264"/>
      <c r="C62" s="251">
        <v>46.443891028749562</v>
      </c>
      <c r="D62" s="265">
        <v>47.493969900499962</v>
      </c>
      <c r="E62" s="254">
        <v>-2.3593049323999997</v>
      </c>
      <c r="F62" s="266"/>
      <c r="G62" s="266">
        <v>1.3092260606496005</v>
      </c>
      <c r="H62" s="267">
        <v>-200.8413226573646</v>
      </c>
      <c r="I62" s="268">
        <v>-192.28256265736459</v>
      </c>
      <c r="J62" s="268">
        <v>0</v>
      </c>
      <c r="K62" s="268">
        <v>-8.5587599999999995</v>
      </c>
      <c r="L62" s="267">
        <v>80.059226296346793</v>
      </c>
      <c r="M62" s="256">
        <v>51.856040886999999</v>
      </c>
      <c r="N62" s="257"/>
      <c r="O62" s="257">
        <v>-6.7759102444444439</v>
      </c>
      <c r="P62" s="257">
        <v>-5.7916068246400005</v>
      </c>
      <c r="Q62" s="257">
        <v>23.475342856560001</v>
      </c>
      <c r="R62" s="257">
        <v>29.408110551977398</v>
      </c>
      <c r="S62" s="257">
        <v>-0.807728250548303</v>
      </c>
      <c r="T62" s="257">
        <v>8.6283702167371104</v>
      </c>
      <c r="U62" s="257">
        <v>-19.949102733311534</v>
      </c>
      <c r="V62" s="266">
        <v>1.5709837016574586E-2</v>
      </c>
      <c r="W62" s="266">
        <v>0</v>
      </c>
      <c r="X62" s="266">
        <v>0</v>
      </c>
      <c r="Y62" s="268">
        <v>0</v>
      </c>
      <c r="Z62" s="267">
        <v>7.9913784142011899</v>
      </c>
      <c r="AA62" s="269">
        <v>-2.5655011456439998</v>
      </c>
      <c r="AB62" s="270"/>
      <c r="AC62" s="271"/>
      <c r="AD62" s="271">
        <v>-2.3756719499999555E-2</v>
      </c>
      <c r="AE62" s="271"/>
      <c r="AF62" s="271"/>
      <c r="AG62" s="271">
        <v>-2.5417444261440001</v>
      </c>
      <c r="AH62" s="268"/>
      <c r="AI62" s="266"/>
      <c r="AJ62" s="272"/>
      <c r="AK62" s="272"/>
      <c r="AL62" s="269"/>
      <c r="AM62" s="273">
        <v>-68.912328063711058</v>
      </c>
      <c r="AO62" s="382"/>
    </row>
    <row r="63" spans="1:41" s="383" customFormat="1" ht="12.75" customHeight="1">
      <c r="A63" s="274" t="s">
        <v>271</v>
      </c>
      <c r="B63" s="275"/>
      <c r="C63" s="276">
        <v>1262.3560699457623</v>
      </c>
      <c r="D63" s="277">
        <v>1205.0705341988512</v>
      </c>
      <c r="E63" s="278">
        <v>43.173246040217435</v>
      </c>
      <c r="F63" s="278">
        <v>0</v>
      </c>
      <c r="G63" s="278">
        <v>14.112289706693874</v>
      </c>
      <c r="H63" s="279">
        <v>768.30615102227932</v>
      </c>
      <c r="I63" s="277">
        <v>651.15618302227938</v>
      </c>
      <c r="J63" s="278">
        <v>127.70399999999999</v>
      </c>
      <c r="K63" s="278">
        <v>-10.554031999999999</v>
      </c>
      <c r="L63" s="279">
        <v>6452.5019619762261</v>
      </c>
      <c r="M63" s="277">
        <v>2811.1802408097997</v>
      </c>
      <c r="N63" s="278">
        <v>0</v>
      </c>
      <c r="O63" s="278">
        <v>608.31881023333347</v>
      </c>
      <c r="P63" s="278">
        <v>372.89068395488005</v>
      </c>
      <c r="Q63" s="278">
        <v>970.39529881752003</v>
      </c>
      <c r="R63" s="278">
        <v>-776.2511320132769</v>
      </c>
      <c r="S63" s="278">
        <v>74.839626632114886</v>
      </c>
      <c r="T63" s="278">
        <v>2065.8476580152155</v>
      </c>
      <c r="U63" s="278">
        <v>138.82466710102148</v>
      </c>
      <c r="V63" s="278">
        <v>-16.597843465469609</v>
      </c>
      <c r="W63" s="278">
        <v>169.12410940328547</v>
      </c>
      <c r="X63" s="278">
        <v>1.5053893483028999</v>
      </c>
      <c r="Y63" s="278">
        <v>32.424453139500002</v>
      </c>
      <c r="Z63" s="279">
        <v>3720.9015685723843</v>
      </c>
      <c r="AA63" s="279">
        <v>1021.3422550396436</v>
      </c>
      <c r="AB63" s="277">
        <v>60.944232425259983</v>
      </c>
      <c r="AC63" s="278">
        <v>442.04525606199996</v>
      </c>
      <c r="AD63" s="278">
        <v>303.90147098569315</v>
      </c>
      <c r="AE63" s="278">
        <v>39.064855679693935</v>
      </c>
      <c r="AF63" s="278">
        <v>13.156909078968509</v>
      </c>
      <c r="AG63" s="278">
        <v>112.20739237951543</v>
      </c>
      <c r="AH63" s="280">
        <v>12.27628805199466</v>
      </c>
      <c r="AI63" s="277">
        <v>37.745850376518071</v>
      </c>
      <c r="AJ63" s="279">
        <v>63.007176048088219</v>
      </c>
      <c r="AK63" s="279">
        <v>184.81890199999998</v>
      </c>
      <c r="AL63" s="281">
        <v>0</v>
      </c>
      <c r="AM63" s="282">
        <v>13473.234084604384</v>
      </c>
      <c r="AN63" s="381"/>
      <c r="AO63" s="382"/>
    </row>
    <row r="64" spans="1:41" s="383" customFormat="1" ht="12.75" customHeight="1" thickBot="1">
      <c r="A64" s="284" t="s">
        <v>272</v>
      </c>
      <c r="B64" s="285"/>
      <c r="C64" s="286">
        <v>1262.3560699457623</v>
      </c>
      <c r="D64" s="287">
        <v>1205.0705341988512</v>
      </c>
      <c r="E64" s="288">
        <v>43.173246040217435</v>
      </c>
      <c r="F64" s="289">
        <v>0</v>
      </c>
      <c r="G64" s="289">
        <v>14.112289706693874</v>
      </c>
      <c r="H64" s="290">
        <v>768.30615102227932</v>
      </c>
      <c r="I64" s="287">
        <v>651.15618302227938</v>
      </c>
      <c r="J64" s="288">
        <v>127.70399999999999</v>
      </c>
      <c r="K64" s="288">
        <v>-10.554031999999999</v>
      </c>
      <c r="L64" s="290">
        <v>6249.4480100851379</v>
      </c>
      <c r="M64" s="287">
        <v>2811.1802408097997</v>
      </c>
      <c r="N64" s="288">
        <v>0</v>
      </c>
      <c r="O64" s="288">
        <v>608.31881023333347</v>
      </c>
      <c r="P64" s="288">
        <v>372.89068395488005</v>
      </c>
      <c r="Q64" s="288">
        <v>970.39529881752003</v>
      </c>
      <c r="R64" s="288">
        <v>-776.2511320132769</v>
      </c>
      <c r="S64" s="288">
        <v>74.839626632114886</v>
      </c>
      <c r="T64" s="288">
        <v>2065.8476580152155</v>
      </c>
      <c r="U64" s="288">
        <v>138.82466710102148</v>
      </c>
      <c r="V64" s="289">
        <v>-16.597843465469609</v>
      </c>
      <c r="W64" s="289">
        <v>0</v>
      </c>
      <c r="X64" s="289">
        <v>0</v>
      </c>
      <c r="Y64" s="288">
        <v>0</v>
      </c>
      <c r="Z64" s="290">
        <v>3720.9015685723843</v>
      </c>
      <c r="AA64" s="291">
        <v>1021.3422550396436</v>
      </c>
      <c r="AB64" s="287">
        <v>60.944232425259983</v>
      </c>
      <c r="AC64" s="288">
        <v>442.04525606199996</v>
      </c>
      <c r="AD64" s="288">
        <v>303.90147098569315</v>
      </c>
      <c r="AE64" s="288">
        <v>39.064855679693935</v>
      </c>
      <c r="AF64" s="288">
        <v>13.156909078968509</v>
      </c>
      <c r="AG64" s="288">
        <v>112.20739237951543</v>
      </c>
      <c r="AH64" s="292">
        <v>12.27628805199466</v>
      </c>
      <c r="AI64" s="287">
        <v>37.745850376518071</v>
      </c>
      <c r="AJ64" s="290">
        <v>63.007176048088219</v>
      </c>
      <c r="AK64" s="290">
        <v>184.81890199999998</v>
      </c>
      <c r="AL64" s="287">
        <v>0</v>
      </c>
      <c r="AM64" s="293">
        <v>13270.180132713296</v>
      </c>
      <c r="AN64" s="381"/>
      <c r="AO64" s="382"/>
    </row>
    <row r="65" spans="1:41" s="383" customFormat="1" ht="12.75" customHeight="1">
      <c r="A65" s="274" t="s">
        <v>273</v>
      </c>
      <c r="B65" s="275"/>
      <c r="C65" s="276">
        <v>942.05859365846607</v>
      </c>
      <c r="D65" s="280">
        <v>942.05859365846607</v>
      </c>
      <c r="E65" s="278">
        <v>0</v>
      </c>
      <c r="F65" s="294">
        <v>0</v>
      </c>
      <c r="G65" s="294">
        <v>0</v>
      </c>
      <c r="H65" s="279">
        <v>668.28429134655153</v>
      </c>
      <c r="I65" s="280">
        <v>668.28429134655153</v>
      </c>
      <c r="J65" s="278">
        <v>0</v>
      </c>
      <c r="K65" s="278">
        <v>0</v>
      </c>
      <c r="L65" s="279">
        <v>2874.4663680916492</v>
      </c>
      <c r="M65" s="278">
        <v>2814.1951999999997</v>
      </c>
      <c r="N65" s="278">
        <v>4.8226428745602208</v>
      </c>
      <c r="O65" s="278">
        <v>0</v>
      </c>
      <c r="P65" s="278">
        <v>0</v>
      </c>
      <c r="Q65" s="278">
        <v>0</v>
      </c>
      <c r="R65" s="278">
        <v>47.397657075727196</v>
      </c>
      <c r="S65" s="278">
        <v>0.51942510359999994</v>
      </c>
      <c r="T65" s="278">
        <v>7.5314430377622141</v>
      </c>
      <c r="U65" s="278">
        <v>0</v>
      </c>
      <c r="V65" s="294">
        <v>0</v>
      </c>
      <c r="W65" s="294">
        <v>0</v>
      </c>
      <c r="X65" s="294">
        <v>0</v>
      </c>
      <c r="Y65" s="278">
        <v>0</v>
      </c>
      <c r="Z65" s="279">
        <v>2017.4680540151119</v>
      </c>
      <c r="AA65" s="277">
        <v>127.78629473629765</v>
      </c>
      <c r="AB65" s="295">
        <v>0</v>
      </c>
      <c r="AC65" s="278">
        <v>0</v>
      </c>
      <c r="AD65" s="278">
        <v>83.713349268023094</v>
      </c>
      <c r="AE65" s="278">
        <v>39.064855679693935</v>
      </c>
      <c r="AF65" s="278">
        <v>5.0080897885806186</v>
      </c>
      <c r="AG65" s="278">
        <v>0</v>
      </c>
      <c r="AH65" s="280">
        <v>0</v>
      </c>
      <c r="AI65" s="294">
        <v>0</v>
      </c>
      <c r="AJ65" s="279">
        <v>24.518096548679999</v>
      </c>
      <c r="AK65" s="279">
        <v>58.226871555999992</v>
      </c>
      <c r="AL65" s="277">
        <v>0</v>
      </c>
      <c r="AM65" s="296">
        <v>6712.8085699527564</v>
      </c>
      <c r="AN65" s="381"/>
      <c r="AO65" s="382"/>
    </row>
    <row r="66" spans="1:41" s="381" customFormat="1" ht="12.75" customHeight="1">
      <c r="A66" s="297" t="s">
        <v>274</v>
      </c>
      <c r="B66" s="298"/>
      <c r="C66" s="299">
        <v>942.05859365846607</v>
      </c>
      <c r="D66" s="300">
        <v>942.05859365846607</v>
      </c>
      <c r="E66" s="301"/>
      <c r="F66" s="302"/>
      <c r="G66" s="302"/>
      <c r="H66" s="303">
        <v>541.83907492037906</v>
      </c>
      <c r="I66" s="300">
        <v>541.83907492037906</v>
      </c>
      <c r="J66" s="301">
        <v>0</v>
      </c>
      <c r="K66" s="301"/>
      <c r="L66" s="303">
        <v>54.929100113489412</v>
      </c>
      <c r="M66" s="301"/>
      <c r="N66" s="301"/>
      <c r="O66" s="301"/>
      <c r="P66" s="301"/>
      <c r="Q66" s="301"/>
      <c r="R66" s="301">
        <v>47.397657075727196</v>
      </c>
      <c r="S66" s="301"/>
      <c r="T66" s="301">
        <v>7.5314430377622141</v>
      </c>
      <c r="U66" s="301"/>
      <c r="V66" s="302"/>
      <c r="W66" s="302"/>
      <c r="X66" s="302"/>
      <c r="Y66" s="301"/>
      <c r="Z66" s="303">
        <v>1714.4540102949693</v>
      </c>
      <c r="AA66" s="304">
        <v>119.60923239064275</v>
      </c>
      <c r="AB66" s="305"/>
      <c r="AC66" s="301"/>
      <c r="AD66" s="301">
        <v>80.544376710948811</v>
      </c>
      <c r="AE66" s="301">
        <v>39.064855679693935</v>
      </c>
      <c r="AF66" s="301"/>
      <c r="AG66" s="301"/>
      <c r="AH66" s="300"/>
      <c r="AI66" s="302"/>
      <c r="AJ66" s="306">
        <v>24.518096548679999</v>
      </c>
      <c r="AK66" s="303"/>
      <c r="AL66" s="304"/>
      <c r="AM66" s="307">
        <v>3397.4081079266271</v>
      </c>
    </row>
    <row r="67" spans="1:41" s="381" customFormat="1" ht="12.75" customHeight="1">
      <c r="A67" s="249" t="s">
        <v>275</v>
      </c>
      <c r="B67" s="250"/>
      <c r="C67" s="251">
        <v>0</v>
      </c>
      <c r="D67" s="256">
        <v>0</v>
      </c>
      <c r="E67" s="257"/>
      <c r="F67" s="254"/>
      <c r="G67" s="254"/>
      <c r="H67" s="255">
        <v>7.9103891629398939</v>
      </c>
      <c r="I67" s="256">
        <v>7.9103891629398939</v>
      </c>
      <c r="J67" s="257"/>
      <c r="K67" s="257"/>
      <c r="L67" s="255">
        <v>5.3420679781602205</v>
      </c>
      <c r="M67" s="257"/>
      <c r="N67" s="308">
        <v>4.8226428745602208</v>
      </c>
      <c r="O67" s="257"/>
      <c r="P67" s="257"/>
      <c r="Q67" s="257"/>
      <c r="R67" s="257">
        <v>0</v>
      </c>
      <c r="S67" s="257">
        <v>0.51942510359999994</v>
      </c>
      <c r="T67" s="257">
        <v>0</v>
      </c>
      <c r="U67" s="257"/>
      <c r="V67" s="254"/>
      <c r="W67" s="254"/>
      <c r="X67" s="254"/>
      <c r="Y67" s="257"/>
      <c r="Z67" s="255">
        <v>258.45618601805808</v>
      </c>
      <c r="AA67" s="258">
        <v>8.1770623456549032</v>
      </c>
      <c r="AB67" s="259"/>
      <c r="AC67" s="257"/>
      <c r="AD67" s="257">
        <v>3.1689725570742846</v>
      </c>
      <c r="AE67" s="257"/>
      <c r="AF67" s="257">
        <v>5.0080897885806186</v>
      </c>
      <c r="AG67" s="257"/>
      <c r="AH67" s="256"/>
      <c r="AI67" s="254"/>
      <c r="AJ67" s="260"/>
      <c r="AK67" s="260"/>
      <c r="AL67" s="258"/>
      <c r="AM67" s="261">
        <v>279.88570550481313</v>
      </c>
    </row>
    <row r="68" spans="1:41" s="381" customFormat="1" ht="12.75" customHeight="1">
      <c r="A68" s="249" t="s">
        <v>276</v>
      </c>
      <c r="B68" s="250"/>
      <c r="C68" s="251"/>
      <c r="D68" s="256"/>
      <c r="E68" s="257"/>
      <c r="F68" s="254"/>
      <c r="G68" s="254"/>
      <c r="H68" s="255"/>
      <c r="I68" s="256"/>
      <c r="J68" s="257"/>
      <c r="K68" s="257"/>
      <c r="L68" s="255"/>
      <c r="M68" s="257"/>
      <c r="N68" s="308"/>
      <c r="O68" s="257"/>
      <c r="P68" s="257"/>
      <c r="Q68" s="257"/>
      <c r="R68" s="257"/>
      <c r="S68" s="257"/>
      <c r="T68" s="257"/>
      <c r="U68" s="257"/>
      <c r="V68" s="254"/>
      <c r="W68" s="254"/>
      <c r="X68" s="254"/>
      <c r="Y68" s="257"/>
      <c r="Z68" s="255"/>
      <c r="AA68" s="258"/>
      <c r="AB68" s="259"/>
      <c r="AC68" s="257"/>
      <c r="AD68" s="257"/>
      <c r="AE68" s="257"/>
      <c r="AF68" s="257"/>
      <c r="AG68" s="257"/>
      <c r="AH68" s="256"/>
      <c r="AI68" s="254"/>
      <c r="AJ68" s="260"/>
      <c r="AK68" s="260">
        <v>43.062676799999991</v>
      </c>
      <c r="AL68" s="258"/>
      <c r="AM68" s="261">
        <v>43.062676799999991</v>
      </c>
    </row>
    <row r="69" spans="1:41" s="381" customFormat="1" ht="12.75" customHeight="1">
      <c r="A69" s="249" t="s">
        <v>277</v>
      </c>
      <c r="B69" s="250"/>
      <c r="C69" s="251">
        <v>0</v>
      </c>
      <c r="D69" s="256"/>
      <c r="E69" s="254"/>
      <c r="F69" s="254"/>
      <c r="G69" s="254"/>
      <c r="H69" s="255">
        <v>118.5348272632326</v>
      </c>
      <c r="I69" s="256">
        <v>118.5348272632326</v>
      </c>
      <c r="J69" s="257"/>
      <c r="K69" s="257"/>
      <c r="L69" s="255">
        <v>0</v>
      </c>
      <c r="M69" s="257"/>
      <c r="N69" s="257"/>
      <c r="O69" s="257"/>
      <c r="P69" s="257"/>
      <c r="Q69" s="257"/>
      <c r="R69" s="257"/>
      <c r="S69" s="257"/>
      <c r="T69" s="257"/>
      <c r="U69" s="257"/>
      <c r="V69" s="254"/>
      <c r="W69" s="254"/>
      <c r="X69" s="254"/>
      <c r="Y69" s="257"/>
      <c r="Z69" s="255"/>
      <c r="AA69" s="258">
        <v>0</v>
      </c>
      <c r="AB69" s="259"/>
      <c r="AC69" s="257"/>
      <c r="AD69" s="257"/>
      <c r="AE69" s="257"/>
      <c r="AF69" s="257"/>
      <c r="AG69" s="257"/>
      <c r="AH69" s="256"/>
      <c r="AI69" s="254"/>
      <c r="AJ69" s="260"/>
      <c r="AK69" s="260"/>
      <c r="AL69" s="258"/>
      <c r="AM69" s="261">
        <v>118.5348272632326</v>
      </c>
    </row>
    <row r="70" spans="1:41" s="381" customFormat="1" ht="12.75" customHeight="1">
      <c r="A70" s="309" t="s">
        <v>278</v>
      </c>
      <c r="B70" s="310"/>
      <c r="C70" s="311">
        <v>0</v>
      </c>
      <c r="D70" s="312"/>
      <c r="E70" s="313"/>
      <c r="F70" s="314"/>
      <c r="G70" s="314"/>
      <c r="H70" s="315">
        <v>0</v>
      </c>
      <c r="I70" s="312"/>
      <c r="J70" s="313"/>
      <c r="K70" s="313"/>
      <c r="L70" s="315">
        <v>2814.1951999999997</v>
      </c>
      <c r="M70" s="313">
        <v>2814.1951999999997</v>
      </c>
      <c r="N70" s="313"/>
      <c r="O70" s="313"/>
      <c r="P70" s="313"/>
      <c r="Q70" s="313"/>
      <c r="R70" s="313"/>
      <c r="S70" s="313"/>
      <c r="T70" s="313"/>
      <c r="U70" s="313"/>
      <c r="V70" s="314"/>
      <c r="W70" s="314"/>
      <c r="X70" s="314"/>
      <c r="Y70" s="313"/>
      <c r="Z70" s="315">
        <v>44.557857702084455</v>
      </c>
      <c r="AA70" s="316">
        <v>0</v>
      </c>
      <c r="AB70" s="317"/>
      <c r="AC70" s="313"/>
      <c r="AD70" s="313"/>
      <c r="AE70" s="313"/>
      <c r="AF70" s="313"/>
      <c r="AG70" s="313"/>
      <c r="AH70" s="312"/>
      <c r="AI70" s="314"/>
      <c r="AJ70" s="318"/>
      <c r="AK70" s="318">
        <v>15.164194755999999</v>
      </c>
      <c r="AL70" s="316"/>
      <c r="AM70" s="319">
        <v>2873.9172524580845</v>
      </c>
    </row>
    <row r="71" spans="1:41" s="383" customFormat="1" ht="12.75" customHeight="1">
      <c r="A71" s="320" t="s">
        <v>279</v>
      </c>
      <c r="B71" s="321"/>
      <c r="C71" s="322">
        <v>0</v>
      </c>
      <c r="D71" s="323">
        <v>0</v>
      </c>
      <c r="E71" s="324">
        <v>0</v>
      </c>
      <c r="F71" s="325">
        <v>0</v>
      </c>
      <c r="G71" s="325">
        <v>0</v>
      </c>
      <c r="H71" s="326">
        <v>91.775424000000001</v>
      </c>
      <c r="I71" s="323">
        <v>0</v>
      </c>
      <c r="J71" s="324">
        <v>0</v>
      </c>
      <c r="K71" s="324">
        <v>91.775424000000001</v>
      </c>
      <c r="L71" s="326">
        <v>2871.4458206664322</v>
      </c>
      <c r="M71" s="324">
        <v>0</v>
      </c>
      <c r="N71" s="324">
        <v>74.22189472710744</v>
      </c>
      <c r="O71" s="324">
        <v>523.95213249999995</v>
      </c>
      <c r="P71" s="324">
        <v>144.39412638560003</v>
      </c>
      <c r="Q71" s="324">
        <v>0</v>
      </c>
      <c r="R71" s="324">
        <v>918.2172360666666</v>
      </c>
      <c r="S71" s="324">
        <v>67.173742993054844</v>
      </c>
      <c r="T71" s="324">
        <v>1122.5326375181742</v>
      </c>
      <c r="U71" s="324">
        <v>0</v>
      </c>
      <c r="V71" s="325">
        <v>20.95405047582873</v>
      </c>
      <c r="W71" s="325">
        <v>0</v>
      </c>
      <c r="X71" s="325">
        <v>0</v>
      </c>
      <c r="Y71" s="324">
        <v>0</v>
      </c>
      <c r="Z71" s="326">
        <v>0</v>
      </c>
      <c r="AA71" s="327">
        <v>46.109140714763754</v>
      </c>
      <c r="AB71" s="328">
        <v>0</v>
      </c>
      <c r="AC71" s="324">
        <v>0</v>
      </c>
      <c r="AD71" s="324">
        <v>28.42125554889202</v>
      </c>
      <c r="AE71" s="329">
        <v>14.574428081771728</v>
      </c>
      <c r="AF71" s="329">
        <v>3.1134570841000002</v>
      </c>
      <c r="AG71" s="329">
        <v>0</v>
      </c>
      <c r="AH71" s="323">
        <v>0</v>
      </c>
      <c r="AI71" s="325">
        <v>0</v>
      </c>
      <c r="AJ71" s="326">
        <v>5.6163703005691383</v>
      </c>
      <c r="AK71" s="326">
        <v>1759.9304281704051</v>
      </c>
      <c r="AL71" s="327">
        <v>0</v>
      </c>
      <c r="AM71" s="330">
        <v>4774.8771838521698</v>
      </c>
      <c r="AN71" s="381"/>
      <c r="AO71" s="382"/>
    </row>
    <row r="72" spans="1:41" s="384" customFormat="1" ht="12.75" customHeight="1">
      <c r="A72" s="297" t="s">
        <v>274</v>
      </c>
      <c r="B72" s="298"/>
      <c r="C72" s="299">
        <v>0</v>
      </c>
      <c r="D72" s="300"/>
      <c r="E72" s="301"/>
      <c r="F72" s="302"/>
      <c r="G72" s="302"/>
      <c r="H72" s="303">
        <v>0</v>
      </c>
      <c r="I72" s="300"/>
      <c r="J72" s="301"/>
      <c r="K72" s="301"/>
      <c r="L72" s="303">
        <v>0</v>
      </c>
      <c r="M72" s="301"/>
      <c r="N72" s="301"/>
      <c r="O72" s="301"/>
      <c r="P72" s="301"/>
      <c r="Q72" s="301"/>
      <c r="R72" s="301"/>
      <c r="S72" s="301"/>
      <c r="T72" s="301"/>
      <c r="U72" s="301"/>
      <c r="V72" s="302"/>
      <c r="W72" s="302"/>
      <c r="X72" s="302"/>
      <c r="Y72" s="301"/>
      <c r="Z72" s="303"/>
      <c r="AA72" s="304">
        <v>41.74517637866375</v>
      </c>
      <c r="AB72" s="305"/>
      <c r="AC72" s="301"/>
      <c r="AD72" s="301">
        <v>27.170748296892022</v>
      </c>
      <c r="AE72" s="308">
        <v>14.574428081771728</v>
      </c>
      <c r="AF72" s="308"/>
      <c r="AG72" s="308"/>
      <c r="AH72" s="300"/>
      <c r="AI72" s="302"/>
      <c r="AJ72" s="306">
        <v>5.6163703005691383</v>
      </c>
      <c r="AK72" s="306">
        <v>1557.7618530170109</v>
      </c>
      <c r="AL72" s="304"/>
      <c r="AM72" s="331">
        <v>1557.7618530170109</v>
      </c>
      <c r="AN72" s="381"/>
    </row>
    <row r="73" spans="1:41" s="384" customFormat="1" ht="12.75" customHeight="1">
      <c r="A73" s="249" t="s">
        <v>280</v>
      </c>
      <c r="B73" s="250"/>
      <c r="C73" s="251">
        <v>0</v>
      </c>
      <c r="D73" s="256"/>
      <c r="E73" s="257"/>
      <c r="F73" s="254"/>
      <c r="G73" s="254"/>
      <c r="H73" s="255">
        <v>0</v>
      </c>
      <c r="I73" s="256"/>
      <c r="J73" s="257"/>
      <c r="K73" s="257"/>
      <c r="L73" s="255">
        <v>0</v>
      </c>
      <c r="M73" s="257"/>
      <c r="N73" s="257"/>
      <c r="O73" s="257"/>
      <c r="P73" s="257"/>
      <c r="Q73" s="257"/>
      <c r="R73" s="257"/>
      <c r="S73" s="257"/>
      <c r="T73" s="257"/>
      <c r="U73" s="257"/>
      <c r="V73" s="254"/>
      <c r="W73" s="254"/>
      <c r="X73" s="254"/>
      <c r="Y73" s="257"/>
      <c r="Z73" s="255"/>
      <c r="AA73" s="258">
        <v>4.3639643361000005</v>
      </c>
      <c r="AB73" s="259"/>
      <c r="AC73" s="257"/>
      <c r="AD73" s="257">
        <v>1.250507252</v>
      </c>
      <c r="AE73" s="257"/>
      <c r="AF73" s="257">
        <v>3.1134570841000002</v>
      </c>
      <c r="AG73" s="257"/>
      <c r="AH73" s="256"/>
      <c r="AI73" s="254"/>
      <c r="AJ73" s="260"/>
      <c r="AK73" s="333">
        <v>178.16793204555418</v>
      </c>
      <c r="AL73" s="258"/>
      <c r="AM73" s="261">
        <v>178.16793204555418</v>
      </c>
      <c r="AN73" s="381"/>
    </row>
    <row r="74" spans="1:41" s="384" customFormat="1" ht="12.75" customHeight="1">
      <c r="A74" s="249" t="s">
        <v>281</v>
      </c>
      <c r="B74" s="250"/>
      <c r="C74" s="251"/>
      <c r="D74" s="256"/>
      <c r="E74" s="257"/>
      <c r="F74" s="254"/>
      <c r="G74" s="254"/>
      <c r="H74" s="255"/>
      <c r="I74" s="256"/>
      <c r="J74" s="257"/>
      <c r="K74" s="257"/>
      <c r="L74" s="255"/>
      <c r="M74" s="257"/>
      <c r="N74" s="257"/>
      <c r="O74" s="257"/>
      <c r="P74" s="257"/>
      <c r="Q74" s="257"/>
      <c r="R74" s="257"/>
      <c r="S74" s="257"/>
      <c r="T74" s="257"/>
      <c r="U74" s="257"/>
      <c r="V74" s="254"/>
      <c r="W74" s="254"/>
      <c r="X74" s="254"/>
      <c r="Y74" s="257"/>
      <c r="Z74" s="255"/>
      <c r="AA74" s="258">
        <v>0</v>
      </c>
      <c r="AB74" s="259"/>
      <c r="AC74" s="257"/>
      <c r="AD74" s="257"/>
      <c r="AE74" s="257"/>
      <c r="AF74" s="257"/>
      <c r="AG74" s="257"/>
      <c r="AH74" s="256"/>
      <c r="AI74" s="254"/>
      <c r="AJ74" s="260"/>
      <c r="AK74" s="260"/>
      <c r="AL74" s="258"/>
      <c r="AM74" s="261">
        <v>0</v>
      </c>
      <c r="AN74" s="381"/>
    </row>
    <row r="75" spans="1:41" s="384" customFormat="1" ht="12.75" customHeight="1">
      <c r="A75" s="249" t="s">
        <v>282</v>
      </c>
      <c r="B75" s="250"/>
      <c r="C75" s="251"/>
      <c r="D75" s="256"/>
      <c r="E75" s="257"/>
      <c r="F75" s="254"/>
      <c r="G75" s="254"/>
      <c r="H75" s="255"/>
      <c r="I75" s="256"/>
      <c r="J75" s="257"/>
      <c r="K75" s="257"/>
      <c r="L75" s="255"/>
      <c r="M75" s="257"/>
      <c r="N75" s="257"/>
      <c r="O75" s="257"/>
      <c r="P75" s="257"/>
      <c r="Q75" s="257"/>
      <c r="R75" s="257"/>
      <c r="S75" s="257"/>
      <c r="T75" s="257"/>
      <c r="U75" s="257"/>
      <c r="V75" s="254"/>
      <c r="W75" s="254"/>
      <c r="X75" s="254"/>
      <c r="Y75" s="257"/>
      <c r="Z75" s="255"/>
      <c r="AA75" s="258"/>
      <c r="AB75" s="259"/>
      <c r="AC75" s="257"/>
      <c r="AD75" s="257"/>
      <c r="AE75" s="257"/>
      <c r="AF75" s="257"/>
      <c r="AG75" s="257"/>
      <c r="AH75" s="256"/>
      <c r="AI75" s="254"/>
      <c r="AJ75" s="260"/>
      <c r="AK75" s="260">
        <v>24.000643107840006</v>
      </c>
      <c r="AL75" s="258"/>
      <c r="AM75" s="261">
        <v>24.000643107840006</v>
      </c>
      <c r="AN75" s="381"/>
    </row>
    <row r="76" spans="1:41" s="384" customFormat="1" ht="12.75" customHeight="1">
      <c r="A76" s="249" t="s">
        <v>277</v>
      </c>
      <c r="B76" s="250"/>
      <c r="C76" s="251"/>
      <c r="E76" s="257"/>
      <c r="F76" s="254"/>
      <c r="G76" s="254"/>
      <c r="H76" s="255">
        <v>91.775424000000001</v>
      </c>
      <c r="I76" s="256"/>
      <c r="J76" s="257"/>
      <c r="K76" s="257">
        <v>91.775424000000001</v>
      </c>
      <c r="L76" s="255">
        <v>0</v>
      </c>
      <c r="M76" s="257"/>
      <c r="N76" s="257"/>
      <c r="O76" s="257"/>
      <c r="P76" s="257"/>
      <c r="Q76" s="257"/>
      <c r="R76" s="257"/>
      <c r="S76" s="257"/>
      <c r="T76" s="257"/>
      <c r="U76" s="257"/>
      <c r="V76" s="254"/>
      <c r="W76" s="254"/>
      <c r="X76" s="254"/>
      <c r="Y76" s="257"/>
      <c r="Z76" s="255"/>
      <c r="AA76" s="258">
        <v>0</v>
      </c>
      <c r="AB76" s="259"/>
      <c r="AC76" s="257"/>
      <c r="AD76" s="257"/>
      <c r="AE76" s="257"/>
      <c r="AF76" s="257"/>
      <c r="AG76" s="257"/>
      <c r="AH76" s="256"/>
      <c r="AI76" s="254"/>
      <c r="AJ76" s="260"/>
      <c r="AK76" s="260"/>
      <c r="AL76" s="258"/>
      <c r="AM76" s="261">
        <v>91.775424000000001</v>
      </c>
      <c r="AN76" s="381"/>
    </row>
    <row r="77" spans="1:41" s="384" customFormat="1" ht="12.75" customHeight="1">
      <c r="A77" s="388" t="s">
        <v>283</v>
      </c>
      <c r="B77" s="389"/>
      <c r="C77" s="390"/>
      <c r="D77" s="391"/>
      <c r="E77" s="392"/>
      <c r="F77" s="393"/>
      <c r="G77" s="393"/>
      <c r="H77" s="394">
        <v>0</v>
      </c>
      <c r="I77" s="391"/>
      <c r="J77" s="392"/>
      <c r="K77" s="392"/>
      <c r="L77" s="394">
        <v>2871.4458206664322</v>
      </c>
      <c r="M77" s="392"/>
      <c r="N77" s="392">
        <v>74.22189472710744</v>
      </c>
      <c r="O77" s="392">
        <v>523.95213249999995</v>
      </c>
      <c r="P77" s="392">
        <v>144.39412638560003</v>
      </c>
      <c r="Q77" s="392">
        <v>0</v>
      </c>
      <c r="R77" s="392">
        <v>918.2172360666666</v>
      </c>
      <c r="S77" s="392">
        <v>67.173742993054844</v>
      </c>
      <c r="T77" s="392">
        <v>1122.5326375181742</v>
      </c>
      <c r="U77" s="392"/>
      <c r="V77" s="393">
        <v>20.95405047582873</v>
      </c>
      <c r="W77" s="393"/>
      <c r="X77" s="393"/>
      <c r="Y77" s="392"/>
      <c r="Z77" s="394"/>
      <c r="AA77" s="395">
        <v>0</v>
      </c>
      <c r="AB77" s="396"/>
      <c r="AC77" s="392"/>
      <c r="AD77" s="392"/>
      <c r="AE77" s="392"/>
      <c r="AF77" s="392"/>
      <c r="AG77" s="392"/>
      <c r="AH77" s="391"/>
      <c r="AI77" s="393"/>
      <c r="AJ77" s="397"/>
      <c r="AK77" s="397"/>
      <c r="AL77" s="395"/>
      <c r="AM77" s="398">
        <v>2871.4458206664322</v>
      </c>
      <c r="AN77" s="381"/>
    </row>
    <row r="78" spans="1:41" s="384" customFormat="1" ht="12.75" customHeight="1">
      <c r="A78" s="334" t="s">
        <v>284</v>
      </c>
      <c r="B78" s="335"/>
      <c r="C78" s="336">
        <v>17.236365325401415</v>
      </c>
      <c r="D78" s="337">
        <v>-11.541075000000001</v>
      </c>
      <c r="E78" s="338">
        <v>28.777440325401415</v>
      </c>
      <c r="F78" s="339">
        <v>0</v>
      </c>
      <c r="G78" s="339">
        <v>0</v>
      </c>
      <c r="H78" s="340">
        <v>0</v>
      </c>
      <c r="I78" s="337">
        <v>0</v>
      </c>
      <c r="J78" s="338">
        <v>0</v>
      </c>
      <c r="K78" s="338">
        <v>0</v>
      </c>
      <c r="L78" s="340">
        <v>-19.289998189989539</v>
      </c>
      <c r="M78" s="338">
        <v>0</v>
      </c>
      <c r="N78" s="338">
        <v>0</v>
      </c>
      <c r="O78" s="338">
        <v>-0.10381462222222221</v>
      </c>
      <c r="P78" s="338">
        <v>204.55238023584002</v>
      </c>
      <c r="Q78" s="338">
        <v>-204.14611135823998</v>
      </c>
      <c r="R78" s="338">
        <v>1.4972557378531075</v>
      </c>
      <c r="S78" s="338">
        <v>0</v>
      </c>
      <c r="T78" s="338">
        <v>-3.8533428578190581</v>
      </c>
      <c r="U78" s="338">
        <v>-17.236365325401412</v>
      </c>
      <c r="V78" s="339">
        <v>0</v>
      </c>
      <c r="W78" s="339">
        <v>0</v>
      </c>
      <c r="X78" s="339">
        <v>0</v>
      </c>
      <c r="Y78" s="338">
        <v>0</v>
      </c>
      <c r="Z78" s="340">
        <v>0</v>
      </c>
      <c r="AA78" s="341">
        <v>-503.07084831419115</v>
      </c>
      <c r="AB78" s="342">
        <v>-60.944232425259983</v>
      </c>
      <c r="AC78" s="338">
        <v>-442.04525606199996</v>
      </c>
      <c r="AD78" s="338">
        <v>0</v>
      </c>
      <c r="AE78" s="343">
        <v>0</v>
      </c>
      <c r="AF78" s="343">
        <v>0</v>
      </c>
      <c r="AG78" s="343">
        <v>0</v>
      </c>
      <c r="AH78" s="337">
        <v>-8.1359826931200002E-2</v>
      </c>
      <c r="AI78" s="339">
        <v>0</v>
      </c>
      <c r="AJ78" s="344">
        <v>0</v>
      </c>
      <c r="AK78" s="340">
        <v>503.07084831419115</v>
      </c>
      <c r="AL78" s="341">
        <v>0</v>
      </c>
      <c r="AM78" s="345">
        <v>-2.0536328645881241</v>
      </c>
      <c r="AN78" s="381"/>
      <c r="AO78" s="382"/>
    </row>
    <row r="79" spans="1:41" s="384" customFormat="1" ht="12.75" customHeight="1">
      <c r="A79" s="297" t="s">
        <v>285</v>
      </c>
      <c r="B79" s="298"/>
      <c r="C79" s="346"/>
      <c r="D79" s="347"/>
      <c r="E79" s="348"/>
      <c r="F79" s="302"/>
      <c r="G79" s="302"/>
      <c r="H79" s="303"/>
      <c r="I79" s="349"/>
      <c r="J79" s="301"/>
      <c r="K79" s="301"/>
      <c r="L79" s="303"/>
      <c r="M79" s="301"/>
      <c r="N79" s="301"/>
      <c r="O79" s="301"/>
      <c r="P79" s="301"/>
      <c r="Q79" s="301"/>
      <c r="R79" s="301"/>
      <c r="S79" s="301"/>
      <c r="T79" s="301"/>
      <c r="U79" s="301"/>
      <c r="V79" s="302"/>
      <c r="W79" s="302"/>
      <c r="X79" s="302"/>
      <c r="Y79" s="301"/>
      <c r="Z79" s="303"/>
      <c r="AA79" s="304">
        <v>-503.07084831419115</v>
      </c>
      <c r="AB79" s="305">
        <v>-60.944232425259983</v>
      </c>
      <c r="AC79" s="301">
        <v>-442.04525606199996</v>
      </c>
      <c r="AD79" s="301"/>
      <c r="AE79" s="308"/>
      <c r="AF79" s="308"/>
      <c r="AG79" s="308"/>
      <c r="AH79" s="300">
        <v>-8.1359826931200002E-2</v>
      </c>
      <c r="AI79" s="302"/>
      <c r="AJ79" s="306"/>
      <c r="AK79" s="303">
        <v>503.07084831419115</v>
      </c>
      <c r="AL79" s="304"/>
      <c r="AM79" s="331">
        <v>0</v>
      </c>
      <c r="AN79" s="381"/>
    </row>
    <row r="80" spans="1:41" s="384" customFormat="1" ht="12.75" customHeight="1">
      <c r="A80" s="350" t="s">
        <v>286</v>
      </c>
      <c r="B80" s="321"/>
      <c r="C80" s="351"/>
      <c r="D80" s="352"/>
      <c r="E80" s="324"/>
      <c r="F80" s="353"/>
      <c r="G80" s="353"/>
      <c r="H80" s="326"/>
      <c r="I80" s="354"/>
      <c r="J80" s="355"/>
      <c r="K80" s="355"/>
      <c r="L80" s="326"/>
      <c r="M80" s="355"/>
      <c r="N80" s="355"/>
      <c r="O80" s="355"/>
      <c r="P80" s="355"/>
      <c r="Q80" s="355"/>
      <c r="R80" s="355"/>
      <c r="S80" s="355"/>
      <c r="T80" s="355"/>
      <c r="U80" s="355"/>
      <c r="V80" s="353"/>
      <c r="W80" s="353"/>
      <c r="X80" s="353"/>
      <c r="Y80" s="355"/>
      <c r="Z80" s="326"/>
      <c r="AA80" s="327"/>
      <c r="AB80" s="356"/>
      <c r="AC80" s="355"/>
      <c r="AD80" s="355"/>
      <c r="AE80" s="355"/>
      <c r="AF80" s="355"/>
      <c r="AG80" s="355"/>
      <c r="AH80" s="357"/>
      <c r="AI80" s="353"/>
      <c r="AJ80" s="358"/>
      <c r="AK80" s="326"/>
      <c r="AL80" s="327"/>
      <c r="AM80" s="359">
        <v>0</v>
      </c>
      <c r="AN80" s="381"/>
    </row>
    <row r="81" spans="1:41" s="384" customFormat="1" ht="12.75" customHeight="1" thickBot="1">
      <c r="A81" s="263" t="s">
        <v>287</v>
      </c>
      <c r="B81" s="264"/>
      <c r="C81" s="360">
        <v>17.236365325401415</v>
      </c>
      <c r="D81" s="361">
        <v>-11.541075000000001</v>
      </c>
      <c r="E81" s="271">
        <v>28.777440325401415</v>
      </c>
      <c r="F81" s="266"/>
      <c r="G81" s="266"/>
      <c r="H81" s="267"/>
      <c r="I81" s="362"/>
      <c r="J81" s="271"/>
      <c r="K81" s="271"/>
      <c r="L81" s="267">
        <v>-19.289998189989539</v>
      </c>
      <c r="M81" s="271"/>
      <c r="N81" s="271"/>
      <c r="O81" s="271">
        <v>-0.10381462222222221</v>
      </c>
      <c r="P81" s="271">
        <v>204.55238023584002</v>
      </c>
      <c r="Q81" s="271">
        <v>-204.14611135823998</v>
      </c>
      <c r="R81" s="271">
        <v>1.4972557378531075</v>
      </c>
      <c r="S81" s="271"/>
      <c r="T81" s="271">
        <v>-3.8533428578190581</v>
      </c>
      <c r="U81" s="266">
        <v>-17.236365325401412</v>
      </c>
      <c r="V81" s="266"/>
      <c r="W81" s="266"/>
      <c r="X81" s="266"/>
      <c r="Y81" s="271"/>
      <c r="Z81" s="267"/>
      <c r="AA81" s="267">
        <v>0</v>
      </c>
      <c r="AB81" s="270"/>
      <c r="AC81" s="271"/>
      <c r="AD81" s="271"/>
      <c r="AE81" s="271"/>
      <c r="AF81" s="271"/>
      <c r="AG81" s="271"/>
      <c r="AH81" s="268"/>
      <c r="AI81" s="266"/>
      <c r="AJ81" s="272"/>
      <c r="AK81" s="267"/>
      <c r="AL81" s="269"/>
      <c r="AM81" s="273">
        <v>-2.0536328645881241</v>
      </c>
      <c r="AN81" s="381"/>
    </row>
    <row r="82" spans="1:41" s="384" customFormat="1" ht="12.75" customHeight="1" thickBot="1">
      <c r="A82" s="320" t="s">
        <v>288</v>
      </c>
      <c r="B82" s="321"/>
      <c r="C82" s="322">
        <v>0</v>
      </c>
      <c r="D82" s="323"/>
      <c r="E82" s="324"/>
      <c r="F82" s="353"/>
      <c r="G82" s="353"/>
      <c r="H82" s="326">
        <v>13.034293271425252</v>
      </c>
      <c r="I82" s="353">
        <v>13.034293271425252</v>
      </c>
      <c r="J82" s="355"/>
      <c r="K82" s="355"/>
      <c r="L82" s="326">
        <v>70.70367153247237</v>
      </c>
      <c r="M82" s="355"/>
      <c r="N82" s="355">
        <v>69.399251852547224</v>
      </c>
      <c r="O82" s="355"/>
      <c r="P82" s="355"/>
      <c r="Q82" s="355"/>
      <c r="R82" s="355">
        <v>0</v>
      </c>
      <c r="S82" s="355">
        <v>4.1693256233877908E-3</v>
      </c>
      <c r="T82" s="355">
        <v>1.3002503543017518</v>
      </c>
      <c r="U82" s="355"/>
      <c r="V82" s="353"/>
      <c r="W82" s="353"/>
      <c r="X82" s="353"/>
      <c r="Y82" s="355"/>
      <c r="Z82" s="326">
        <v>63.79750643224147</v>
      </c>
      <c r="AA82" s="327">
        <v>0</v>
      </c>
      <c r="AB82" s="328"/>
      <c r="AC82" s="355"/>
      <c r="AD82" s="355"/>
      <c r="AE82" s="355"/>
      <c r="AF82" s="355"/>
      <c r="AG82" s="355"/>
      <c r="AH82" s="357"/>
      <c r="AI82" s="353"/>
      <c r="AJ82" s="358"/>
      <c r="AK82" s="326">
        <v>262.19016108209235</v>
      </c>
      <c r="AL82" s="327"/>
      <c r="AM82" s="359">
        <v>409.72563231823142</v>
      </c>
      <c r="AN82" s="381"/>
      <c r="AO82" s="382"/>
    </row>
    <row r="83" spans="1:41" s="383" customFormat="1" ht="12.75" customHeight="1" thickBot="1">
      <c r="A83" s="363" t="s">
        <v>289</v>
      </c>
      <c r="B83" s="364"/>
      <c r="C83" s="365">
        <v>337.5338416126977</v>
      </c>
      <c r="D83" s="366">
        <v>251.47086554038512</v>
      </c>
      <c r="E83" s="367">
        <v>71.95068636561885</v>
      </c>
      <c r="F83" s="367">
        <v>0</v>
      </c>
      <c r="G83" s="367">
        <v>14.112289706693874</v>
      </c>
      <c r="H83" s="368">
        <v>178.76299040430254</v>
      </c>
      <c r="I83" s="366">
        <v>-30.1624015956974</v>
      </c>
      <c r="J83" s="367">
        <v>127.70399999999999</v>
      </c>
      <c r="K83" s="367">
        <v>81.221392000000009</v>
      </c>
      <c r="L83" s="368">
        <v>6359.4877448285479</v>
      </c>
      <c r="M83" s="367">
        <v>-3.0149591901999884</v>
      </c>
      <c r="N83" s="367">
        <v>0</v>
      </c>
      <c r="O83" s="367">
        <v>1132.1671281111112</v>
      </c>
      <c r="P83" s="367">
        <v>721.83719057632015</v>
      </c>
      <c r="Q83" s="367">
        <v>766.24918745928005</v>
      </c>
      <c r="R83" s="367">
        <v>96.06570271551557</v>
      </c>
      <c r="S83" s="367">
        <v>141.48977519594635</v>
      </c>
      <c r="T83" s="367">
        <v>3175.6952592835069</v>
      </c>
      <c r="U83" s="367">
        <v>121.58830177562007</v>
      </c>
      <c r="V83" s="367">
        <v>4.3562070103591211</v>
      </c>
      <c r="W83" s="367">
        <v>169.12410940328547</v>
      </c>
      <c r="X83" s="367">
        <v>1.5053893483028999</v>
      </c>
      <c r="Y83" s="367">
        <v>32.424453139500002</v>
      </c>
      <c r="Z83" s="368">
        <v>1639.6360081250309</v>
      </c>
      <c r="AA83" s="369">
        <v>390.4851119891548</v>
      </c>
      <c r="AB83" s="295">
        <v>0</v>
      </c>
      <c r="AC83" s="278">
        <v>0</v>
      </c>
      <c r="AD83" s="278">
        <v>220.18812171767007</v>
      </c>
      <c r="AE83" s="278">
        <v>0</v>
      </c>
      <c r="AF83" s="278">
        <v>8.1488192903878911</v>
      </c>
      <c r="AG83" s="278">
        <v>112.20739237951543</v>
      </c>
      <c r="AH83" s="280">
        <v>12.19492822506346</v>
      </c>
      <c r="AI83" s="370">
        <v>37.745850376518071</v>
      </c>
      <c r="AJ83" s="368">
        <v>38.48907949940822</v>
      </c>
      <c r="AK83" s="368">
        <v>2127.4031458465038</v>
      </c>
      <c r="AL83" s="369">
        <v>0</v>
      </c>
      <c r="AM83" s="371">
        <v>11071.797922305646</v>
      </c>
      <c r="AN83" s="381"/>
      <c r="AO83" s="382"/>
    </row>
    <row r="85" spans="1:41" ht="82.8" thickBot="1">
      <c r="A85" s="223" t="s">
        <v>319</v>
      </c>
      <c r="B85" s="224" t="s">
        <v>228</v>
      </c>
      <c r="C85" s="225" t="s">
        <v>229</v>
      </c>
      <c r="D85" s="226" t="s">
        <v>230</v>
      </c>
      <c r="E85" s="227" t="s">
        <v>231</v>
      </c>
      <c r="F85" s="228" t="s">
        <v>232</v>
      </c>
      <c r="G85" s="228" t="s">
        <v>233</v>
      </c>
      <c r="H85" s="229" t="s">
        <v>234</v>
      </c>
      <c r="I85" s="226" t="s">
        <v>235</v>
      </c>
      <c r="J85" s="227" t="s">
        <v>236</v>
      </c>
      <c r="K85" s="227" t="s">
        <v>237</v>
      </c>
      <c r="L85" s="229" t="s">
        <v>238</v>
      </c>
      <c r="M85" s="226" t="s">
        <v>239</v>
      </c>
      <c r="N85" s="227" t="s">
        <v>240</v>
      </c>
      <c r="O85" s="227" t="s">
        <v>241</v>
      </c>
      <c r="P85" s="227" t="s">
        <v>242</v>
      </c>
      <c r="Q85" s="227" t="s">
        <v>243</v>
      </c>
      <c r="R85" s="227" t="s">
        <v>244</v>
      </c>
      <c r="S85" s="227" t="s">
        <v>245</v>
      </c>
      <c r="T85" s="227" t="s">
        <v>246</v>
      </c>
      <c r="U85" s="227" t="s">
        <v>247</v>
      </c>
      <c r="V85" s="228" t="s">
        <v>248</v>
      </c>
      <c r="W85" s="228" t="s">
        <v>249</v>
      </c>
      <c r="X85" s="228" t="s">
        <v>250</v>
      </c>
      <c r="Y85" s="227" t="s">
        <v>251</v>
      </c>
      <c r="Z85" s="229" t="s">
        <v>252</v>
      </c>
      <c r="AA85" s="230" t="s">
        <v>253</v>
      </c>
      <c r="AB85" s="231" t="s">
        <v>254</v>
      </c>
      <c r="AC85" s="227" t="s">
        <v>255</v>
      </c>
      <c r="AD85" s="227" t="s">
        <v>256</v>
      </c>
      <c r="AE85" s="227" t="s">
        <v>257</v>
      </c>
      <c r="AF85" s="227" t="s">
        <v>258</v>
      </c>
      <c r="AG85" s="227" t="s">
        <v>259</v>
      </c>
      <c r="AH85" s="227" t="s">
        <v>260</v>
      </c>
      <c r="AI85" s="228" t="s">
        <v>261</v>
      </c>
      <c r="AJ85" s="229" t="s">
        <v>262</v>
      </c>
      <c r="AK85" s="229" t="s">
        <v>263</v>
      </c>
      <c r="AL85" s="230" t="s">
        <v>264</v>
      </c>
      <c r="AM85" s="232" t="s">
        <v>265</v>
      </c>
    </row>
    <row r="86" spans="1:41">
      <c r="A86" s="234" t="s">
        <v>266</v>
      </c>
      <c r="B86" s="235"/>
      <c r="C86" s="236">
        <v>0</v>
      </c>
      <c r="D86" s="237">
        <v>0</v>
      </c>
      <c r="E86" s="238"/>
      <c r="F86" s="239"/>
      <c r="G86" s="239"/>
      <c r="H86" s="240">
        <v>761.70763590773026</v>
      </c>
      <c r="I86" s="241">
        <v>634.00363590773031</v>
      </c>
      <c r="J86" s="242">
        <v>127.70399999999999</v>
      </c>
      <c r="K86" s="242"/>
      <c r="L86" s="240">
        <v>0</v>
      </c>
      <c r="M86" s="241"/>
      <c r="N86" s="243"/>
      <c r="O86" s="243"/>
      <c r="P86" s="243"/>
      <c r="Q86" s="243"/>
      <c r="R86" s="243"/>
      <c r="S86" s="243"/>
      <c r="T86" s="243"/>
      <c r="U86" s="243"/>
      <c r="V86" s="239"/>
      <c r="W86" s="239"/>
      <c r="X86" s="239"/>
      <c r="Y86" s="242"/>
      <c r="Z86" s="240">
        <v>107.45580499386362</v>
      </c>
      <c r="AA86" s="244">
        <v>1025.6192332066662</v>
      </c>
      <c r="AB86" s="245">
        <v>69.358155996860006</v>
      </c>
      <c r="AC86" s="242">
        <v>565.277794202</v>
      </c>
      <c r="AD86" s="242">
        <v>254.00082678560469</v>
      </c>
      <c r="AE86" s="242">
        <v>41.011254769021484</v>
      </c>
      <c r="AF86" s="242">
        <v>13.60554532380441</v>
      </c>
      <c r="AG86" s="242">
        <v>24.078432909586283</v>
      </c>
      <c r="AH86" s="241">
        <v>13.136807353841927</v>
      </c>
      <c r="AI86" s="239">
        <v>45.150415865947451</v>
      </c>
      <c r="AJ86" s="246">
        <v>62.006582672407923</v>
      </c>
      <c r="AK86" s="246"/>
      <c r="AL86" s="244"/>
      <c r="AM86" s="247">
        <v>1956.7892567806678</v>
      </c>
    </row>
    <row r="87" spans="1:41">
      <c r="A87" s="249" t="s">
        <v>267</v>
      </c>
      <c r="B87" s="250"/>
      <c r="C87" s="251">
        <v>1480.8561810077201</v>
      </c>
      <c r="D87" s="252">
        <v>1419.3245167438956</v>
      </c>
      <c r="E87" s="253">
        <v>48.638129791947776</v>
      </c>
      <c r="F87" s="254"/>
      <c r="G87" s="254">
        <v>12.893534471876839</v>
      </c>
      <c r="H87" s="255">
        <v>0</v>
      </c>
      <c r="I87" s="256"/>
      <c r="J87" s="257"/>
      <c r="K87" s="257"/>
      <c r="L87" s="255">
        <v>9105.9898844214713</v>
      </c>
      <c r="M87" s="256">
        <v>3725.1582678477998</v>
      </c>
      <c r="N87" s="257">
        <v>0</v>
      </c>
      <c r="O87" s="257">
        <v>847.66482598888888</v>
      </c>
      <c r="P87" s="257">
        <v>446.09681081056004</v>
      </c>
      <c r="Q87" s="257">
        <v>1215.53298794088</v>
      </c>
      <c r="R87" s="257">
        <v>118.23049259237288</v>
      </c>
      <c r="S87" s="257">
        <v>120.28455064966059</v>
      </c>
      <c r="T87" s="257">
        <v>2267.71850562705</v>
      </c>
      <c r="U87" s="257">
        <v>148.76918240020279</v>
      </c>
      <c r="V87" s="254">
        <v>0</v>
      </c>
      <c r="W87" s="254">
        <v>174.06439741855056</v>
      </c>
      <c r="X87" s="254">
        <v>1.4416431455041887</v>
      </c>
      <c r="Y87" s="257">
        <v>41.028219999999997</v>
      </c>
      <c r="Z87" s="255">
        <v>3628.7520365355981</v>
      </c>
      <c r="AA87" s="258">
        <v>124.32951742525199</v>
      </c>
      <c r="AB87" s="259"/>
      <c r="AC87" s="257"/>
      <c r="AD87" s="420">
        <v>27.322662714563993</v>
      </c>
      <c r="AE87" s="257"/>
      <c r="AF87" s="257"/>
      <c r="AG87" s="420">
        <v>97.006854710688003</v>
      </c>
      <c r="AH87" s="256"/>
      <c r="AI87" s="254"/>
      <c r="AJ87" s="260"/>
      <c r="AK87" s="260">
        <v>150.66980699999999</v>
      </c>
      <c r="AL87" s="258"/>
      <c r="AM87" s="261">
        <v>14490.597426390043</v>
      </c>
    </row>
    <row r="88" spans="1:41">
      <c r="A88" s="249" t="s">
        <v>268</v>
      </c>
      <c r="B88" s="250"/>
      <c r="C88" s="251">
        <v>11.4325550038792</v>
      </c>
      <c r="D88" s="252">
        <v>0</v>
      </c>
      <c r="E88" s="262">
        <v>10.291667649999999</v>
      </c>
      <c r="F88" s="254"/>
      <c r="G88" s="254">
        <v>1.1408873538792002</v>
      </c>
      <c r="H88" s="255">
        <v>6.9838950000000004</v>
      </c>
      <c r="I88" s="256"/>
      <c r="J88" s="257"/>
      <c r="K88" s="257">
        <v>6.9838950000000004</v>
      </c>
      <c r="L88" s="255">
        <v>1777.4210655236768</v>
      </c>
      <c r="M88" s="256">
        <v>0</v>
      </c>
      <c r="N88" s="257"/>
      <c r="O88" s="257">
        <v>414.29421579999996</v>
      </c>
      <c r="P88" s="257">
        <v>18.861340039360002</v>
      </c>
      <c r="Q88" s="257">
        <v>84.796615891200005</v>
      </c>
      <c r="R88" s="257">
        <v>1147.0051231689265</v>
      </c>
      <c r="S88" s="257">
        <v>16.342021913054833</v>
      </c>
      <c r="T88" s="257">
        <v>60.418044008114961</v>
      </c>
      <c r="U88" s="257">
        <v>0.439036343074581</v>
      </c>
      <c r="V88" s="254">
        <v>26.2553830269337</v>
      </c>
      <c r="W88" s="254">
        <v>1.1139046488</v>
      </c>
      <c r="X88" s="254">
        <v>3.9475559999999996E-3</v>
      </c>
      <c r="Y88" s="257">
        <v>7.8914331282124301</v>
      </c>
      <c r="Z88" s="255">
        <v>0</v>
      </c>
      <c r="AA88" s="258">
        <v>0.20694933359999998</v>
      </c>
      <c r="AB88" s="259"/>
      <c r="AC88" s="257"/>
      <c r="AD88" s="257">
        <v>0.20694933359999998</v>
      </c>
      <c r="AE88" s="257"/>
      <c r="AF88" s="257"/>
      <c r="AG88" s="257">
        <v>0</v>
      </c>
      <c r="AH88" s="256"/>
      <c r="AI88" s="254"/>
      <c r="AJ88" s="260"/>
      <c r="AK88" s="260">
        <v>92.759986999999981</v>
      </c>
      <c r="AL88" s="258"/>
      <c r="AM88" s="261">
        <v>1888.8044518611559</v>
      </c>
    </row>
    <row r="89" spans="1:41">
      <c r="A89" s="249" t="s">
        <v>269</v>
      </c>
      <c r="B89" s="250"/>
      <c r="C89" s="251">
        <v>0</v>
      </c>
      <c r="D89" s="252"/>
      <c r="E89" s="262"/>
      <c r="F89" s="254"/>
      <c r="G89" s="254"/>
      <c r="H89" s="255">
        <v>0</v>
      </c>
      <c r="I89" s="256"/>
      <c r="J89" s="257"/>
      <c r="K89" s="257"/>
      <c r="L89" s="255">
        <v>159.60393936750791</v>
      </c>
      <c r="M89" s="256"/>
      <c r="N89" s="257"/>
      <c r="O89" s="257"/>
      <c r="P89" s="257"/>
      <c r="Q89" s="257"/>
      <c r="R89" s="257">
        <v>13.614509187288135</v>
      </c>
      <c r="S89" s="257"/>
      <c r="T89" s="257">
        <v>145.98943018021978</v>
      </c>
      <c r="U89" s="257"/>
      <c r="V89" s="254"/>
      <c r="W89" s="254"/>
      <c r="X89" s="254"/>
      <c r="Y89" s="257"/>
      <c r="Z89" s="255"/>
      <c r="AA89" s="258">
        <v>0</v>
      </c>
      <c r="AB89" s="259"/>
      <c r="AC89" s="257"/>
      <c r="AD89" s="257"/>
      <c r="AE89" s="257"/>
      <c r="AF89" s="257"/>
      <c r="AG89" s="257"/>
      <c r="AH89" s="256"/>
      <c r="AI89" s="254"/>
      <c r="AJ89" s="260"/>
      <c r="AK89" s="260"/>
      <c r="AL89" s="258"/>
      <c r="AM89" s="261">
        <v>159.60393936750791</v>
      </c>
    </row>
    <row r="90" spans="1:41" ht="13.8" thickBot="1">
      <c r="A90" s="263" t="s">
        <v>270</v>
      </c>
      <c r="B90" s="264"/>
      <c r="C90" s="251">
        <v>-43.353999663869153</v>
      </c>
      <c r="D90" s="265">
        <v>-49.87240463484995</v>
      </c>
      <c r="E90" s="254">
        <v>6.1992574654499997</v>
      </c>
      <c r="F90" s="266"/>
      <c r="G90" s="266">
        <v>0.31914750553080012</v>
      </c>
      <c r="H90" s="267">
        <v>4.6751440926291323</v>
      </c>
      <c r="I90" s="268">
        <v>-9.4069399073708695</v>
      </c>
      <c r="J90" s="268">
        <v>0</v>
      </c>
      <c r="K90" s="268">
        <v>14.082084000000002</v>
      </c>
      <c r="L90" s="267">
        <v>-303.07898124682441</v>
      </c>
      <c r="M90" s="256">
        <v>-310.50166782419996</v>
      </c>
      <c r="N90" s="257"/>
      <c r="O90" s="257">
        <v>9.5819328000000006</v>
      </c>
      <c r="P90" s="257">
        <v>-7.0956714192000003</v>
      </c>
      <c r="Q90" s="257">
        <v>9.0425080329600007</v>
      </c>
      <c r="R90" s="257">
        <v>5.9342024158192102</v>
      </c>
      <c r="S90" s="257">
        <v>-0.46439142845953013</v>
      </c>
      <c r="T90" s="257">
        <v>-4.8885123185122588</v>
      </c>
      <c r="U90" s="257">
        <v>-2.6442048429390725</v>
      </c>
      <c r="V90" s="266">
        <v>-2.0431766622928174</v>
      </c>
      <c r="W90" s="266">
        <v>0</v>
      </c>
      <c r="X90" s="266">
        <v>0</v>
      </c>
      <c r="Y90" s="268">
        <v>0</v>
      </c>
      <c r="Z90" s="267">
        <v>24.350353264387156</v>
      </c>
      <c r="AA90" s="269">
        <v>0.72127593063599993</v>
      </c>
      <c r="AB90" s="270"/>
      <c r="AC90" s="271"/>
      <c r="AD90" s="271">
        <v>-0.57397924299600001</v>
      </c>
      <c r="AE90" s="271"/>
      <c r="AF90" s="271"/>
      <c r="AG90" s="271">
        <v>1.2952551736319999</v>
      </c>
      <c r="AH90" s="268"/>
      <c r="AI90" s="266"/>
      <c r="AJ90" s="272"/>
      <c r="AK90" s="272"/>
      <c r="AL90" s="269"/>
      <c r="AM90" s="273">
        <v>-316.6862076230413</v>
      </c>
    </row>
    <row r="91" spans="1:41">
      <c r="A91" s="274" t="s">
        <v>271</v>
      </c>
      <c r="B91" s="275"/>
      <c r="C91" s="276">
        <v>1426.0696263399718</v>
      </c>
      <c r="D91" s="277">
        <v>1369.4521121090456</v>
      </c>
      <c r="E91" s="278">
        <v>44.545719607397771</v>
      </c>
      <c r="F91" s="278">
        <v>0</v>
      </c>
      <c r="G91" s="278">
        <v>12.071794623528438</v>
      </c>
      <c r="H91" s="279">
        <v>759.39888500035943</v>
      </c>
      <c r="I91" s="277">
        <v>624.59669600035943</v>
      </c>
      <c r="J91" s="278">
        <v>127.70399999999999</v>
      </c>
      <c r="K91" s="278">
        <v>7.0981890000000014</v>
      </c>
      <c r="L91" s="279">
        <v>6865.8858982834618</v>
      </c>
      <c r="M91" s="277">
        <v>3414.6566000235998</v>
      </c>
      <c r="N91" s="278">
        <v>0</v>
      </c>
      <c r="O91" s="278">
        <v>442.95254298888892</v>
      </c>
      <c r="P91" s="278">
        <v>420.13979935200001</v>
      </c>
      <c r="Q91" s="278">
        <v>1139.7788800826402</v>
      </c>
      <c r="R91" s="278">
        <v>-1036.4549373480224</v>
      </c>
      <c r="S91" s="278">
        <v>103.47813730814622</v>
      </c>
      <c r="T91" s="278">
        <v>2056.4225191202031</v>
      </c>
      <c r="U91" s="278">
        <v>145.68594121418914</v>
      </c>
      <c r="V91" s="278">
        <v>-28.298559689226519</v>
      </c>
      <c r="W91" s="278">
        <v>172.95049276975055</v>
      </c>
      <c r="X91" s="278">
        <v>1.4376955895041887</v>
      </c>
      <c r="Y91" s="278">
        <v>33.136786871787564</v>
      </c>
      <c r="Z91" s="279">
        <v>3760.558194793849</v>
      </c>
      <c r="AA91" s="279">
        <v>1150.4630772289543</v>
      </c>
      <c r="AB91" s="277">
        <v>69.358155996860006</v>
      </c>
      <c r="AC91" s="278">
        <v>565.277794202</v>
      </c>
      <c r="AD91" s="278">
        <v>280.54256092357269</v>
      </c>
      <c r="AE91" s="278">
        <v>41.011254769021484</v>
      </c>
      <c r="AF91" s="278">
        <v>13.60554532380441</v>
      </c>
      <c r="AG91" s="278">
        <v>122.38054279390629</v>
      </c>
      <c r="AH91" s="280">
        <v>13.136807353841927</v>
      </c>
      <c r="AI91" s="277">
        <v>45.150415865947451</v>
      </c>
      <c r="AJ91" s="279">
        <v>62.006582672407923</v>
      </c>
      <c r="AK91" s="279">
        <v>57.909820000000011</v>
      </c>
      <c r="AL91" s="281">
        <v>0</v>
      </c>
      <c r="AM91" s="282">
        <v>14082.292084319004</v>
      </c>
    </row>
    <row r="92" spans="1:41" ht="13.8" thickBot="1">
      <c r="A92" s="284" t="s">
        <v>272</v>
      </c>
      <c r="B92" s="285"/>
      <c r="C92" s="286">
        <v>1426.0696263399718</v>
      </c>
      <c r="D92" s="287">
        <v>1369.4521121090456</v>
      </c>
      <c r="E92" s="288">
        <v>44.545719607397771</v>
      </c>
      <c r="F92" s="289">
        <v>0</v>
      </c>
      <c r="G92" s="289">
        <v>12.071794623528438</v>
      </c>
      <c r="H92" s="290">
        <v>759.39888500035943</v>
      </c>
      <c r="I92" s="287">
        <v>624.59669600035943</v>
      </c>
      <c r="J92" s="288">
        <v>127.70399999999999</v>
      </c>
      <c r="K92" s="288">
        <v>7.0981890000000014</v>
      </c>
      <c r="L92" s="290">
        <v>6658.3609230524198</v>
      </c>
      <c r="M92" s="287">
        <v>3414.6566000235998</v>
      </c>
      <c r="N92" s="288">
        <v>0</v>
      </c>
      <c r="O92" s="288">
        <v>442.95254298888892</v>
      </c>
      <c r="P92" s="288">
        <v>420.13979935200001</v>
      </c>
      <c r="Q92" s="288">
        <v>1139.7788800826402</v>
      </c>
      <c r="R92" s="288">
        <v>-1036.4549373480224</v>
      </c>
      <c r="S92" s="288">
        <v>103.47813730814622</v>
      </c>
      <c r="T92" s="288">
        <v>2056.4225191202031</v>
      </c>
      <c r="U92" s="288">
        <v>145.68594121418914</v>
      </c>
      <c r="V92" s="289">
        <v>-28.298559689226519</v>
      </c>
      <c r="W92" s="289">
        <v>0</v>
      </c>
      <c r="X92" s="289">
        <v>0</v>
      </c>
      <c r="Y92" s="288">
        <v>0</v>
      </c>
      <c r="Z92" s="290">
        <v>3760.558194793849</v>
      </c>
      <c r="AA92" s="291">
        <v>1150.4630772289543</v>
      </c>
      <c r="AB92" s="287">
        <v>69.358155996860006</v>
      </c>
      <c r="AC92" s="288">
        <v>565.277794202</v>
      </c>
      <c r="AD92" s="288">
        <v>280.54256092357269</v>
      </c>
      <c r="AE92" s="288">
        <v>41.011254769021484</v>
      </c>
      <c r="AF92" s="288">
        <v>13.60554532380441</v>
      </c>
      <c r="AG92" s="288">
        <v>122.38054279390629</v>
      </c>
      <c r="AH92" s="292">
        <v>13.136807353841927</v>
      </c>
      <c r="AI92" s="287">
        <v>45.150415865947451</v>
      </c>
      <c r="AJ92" s="290">
        <v>62.006582672407923</v>
      </c>
      <c r="AK92" s="290">
        <v>57.909820000000011</v>
      </c>
      <c r="AL92" s="287">
        <v>0</v>
      </c>
      <c r="AM92" s="293">
        <v>13874.767109087963</v>
      </c>
    </row>
    <row r="93" spans="1:41">
      <c r="A93" s="274" t="s">
        <v>273</v>
      </c>
      <c r="B93" s="275"/>
      <c r="C93" s="276">
        <v>1126.9085590705945</v>
      </c>
      <c r="D93" s="280">
        <v>1126.9085590705945</v>
      </c>
      <c r="E93" s="278">
        <v>0</v>
      </c>
      <c r="F93" s="294">
        <v>0</v>
      </c>
      <c r="G93" s="294">
        <v>0</v>
      </c>
      <c r="H93" s="279">
        <v>638.63601856628566</v>
      </c>
      <c r="I93" s="280">
        <v>638.63601856628566</v>
      </c>
      <c r="J93" s="278">
        <v>0</v>
      </c>
      <c r="K93" s="278">
        <v>0</v>
      </c>
      <c r="L93" s="279">
        <v>3526.1878097885847</v>
      </c>
      <c r="M93" s="278">
        <v>3414.6566000236003</v>
      </c>
      <c r="N93" s="278">
        <v>33.845876697599998</v>
      </c>
      <c r="O93" s="278">
        <v>0</v>
      </c>
      <c r="P93" s="278">
        <v>0</v>
      </c>
      <c r="Q93" s="278">
        <v>0</v>
      </c>
      <c r="R93" s="278">
        <v>58.029340981354551</v>
      </c>
      <c r="S93" s="278">
        <v>0.63707342085838004</v>
      </c>
      <c r="T93" s="278">
        <v>19.018918665171498</v>
      </c>
      <c r="U93" s="278">
        <v>0</v>
      </c>
      <c r="V93" s="294">
        <v>0</v>
      </c>
      <c r="W93" s="294">
        <v>0</v>
      </c>
      <c r="X93" s="294">
        <v>0</v>
      </c>
      <c r="Y93" s="278">
        <v>0</v>
      </c>
      <c r="Z93" s="279">
        <v>1942.6269931474885</v>
      </c>
      <c r="AA93" s="277">
        <v>114.6656156818615</v>
      </c>
      <c r="AB93" s="295">
        <v>0</v>
      </c>
      <c r="AC93" s="278">
        <v>0</v>
      </c>
      <c r="AD93" s="278">
        <v>68.888388612060652</v>
      </c>
      <c r="AE93" s="278">
        <v>41.011254769021484</v>
      </c>
      <c r="AF93" s="278">
        <v>4.7659723007793584</v>
      </c>
      <c r="AG93" s="278">
        <v>0</v>
      </c>
      <c r="AH93" s="280">
        <v>0</v>
      </c>
      <c r="AI93" s="294">
        <v>0</v>
      </c>
      <c r="AJ93" s="279">
        <v>24.810363388691997</v>
      </c>
      <c r="AK93" s="279">
        <v>56.421942600000001</v>
      </c>
      <c r="AL93" s="277">
        <v>0</v>
      </c>
      <c r="AM93" s="296">
        <v>7430.2573022435081</v>
      </c>
    </row>
    <row r="94" spans="1:41">
      <c r="A94" s="297" t="s">
        <v>274</v>
      </c>
      <c r="B94" s="298"/>
      <c r="C94" s="299">
        <v>1126.9085590705945</v>
      </c>
      <c r="D94" s="300">
        <v>1126.9085590705945</v>
      </c>
      <c r="E94" s="301"/>
      <c r="F94" s="302"/>
      <c r="G94" s="302"/>
      <c r="H94" s="303">
        <v>547.20073970697877</v>
      </c>
      <c r="I94" s="300">
        <v>547.20073970697877</v>
      </c>
      <c r="J94" s="301">
        <v>0</v>
      </c>
      <c r="K94" s="301"/>
      <c r="L94" s="303">
        <v>77.048259646526049</v>
      </c>
      <c r="M94" s="301"/>
      <c r="N94" s="301"/>
      <c r="O94" s="301"/>
      <c r="P94" s="301"/>
      <c r="Q94" s="301"/>
      <c r="R94" s="301">
        <v>58.029340981354551</v>
      </c>
      <c r="S94" s="301"/>
      <c r="T94" s="301">
        <v>19.018918665171498</v>
      </c>
      <c r="U94" s="301"/>
      <c r="V94" s="302"/>
      <c r="W94" s="302"/>
      <c r="X94" s="302"/>
      <c r="Y94" s="301"/>
      <c r="Z94" s="303">
        <v>1619.9789481399689</v>
      </c>
      <c r="AA94" s="304">
        <v>107.16488439457504</v>
      </c>
      <c r="AB94" s="305"/>
      <c r="AC94" s="301"/>
      <c r="AD94" s="301">
        <v>66.153629625553549</v>
      </c>
      <c r="AE94" s="301">
        <v>41.011254769021484</v>
      </c>
      <c r="AF94" s="301"/>
      <c r="AG94" s="301"/>
      <c r="AH94" s="300"/>
      <c r="AI94" s="302"/>
      <c r="AJ94" s="306">
        <v>24.810363388691997</v>
      </c>
      <c r="AK94" s="303"/>
      <c r="AL94" s="304"/>
      <c r="AM94" s="307">
        <v>3503.1117543473356</v>
      </c>
    </row>
    <row r="95" spans="1:41">
      <c r="A95" s="249" t="s">
        <v>275</v>
      </c>
      <c r="B95" s="250"/>
      <c r="C95" s="251">
        <v>0</v>
      </c>
      <c r="D95" s="256">
        <v>0</v>
      </c>
      <c r="E95" s="257"/>
      <c r="F95" s="254"/>
      <c r="G95" s="254"/>
      <c r="H95" s="255">
        <v>6.8342998573008806</v>
      </c>
      <c r="I95" s="256">
        <v>6.8342998573008806</v>
      </c>
      <c r="J95" s="257"/>
      <c r="K95" s="257"/>
      <c r="L95" s="255">
        <v>34.482950118458376</v>
      </c>
      <c r="M95" s="257"/>
      <c r="N95" s="308">
        <v>33.845876697599998</v>
      </c>
      <c r="O95" s="257"/>
      <c r="P95" s="257"/>
      <c r="Q95" s="257"/>
      <c r="R95" s="257">
        <v>0</v>
      </c>
      <c r="S95" s="257">
        <v>0.63707342085838004</v>
      </c>
      <c r="T95" s="257">
        <v>0</v>
      </c>
      <c r="U95" s="257"/>
      <c r="V95" s="254"/>
      <c r="W95" s="254"/>
      <c r="X95" s="254"/>
      <c r="Y95" s="257"/>
      <c r="Z95" s="255">
        <v>279.3462141168477</v>
      </c>
      <c r="AA95" s="258">
        <v>7.5007312872864587</v>
      </c>
      <c r="AB95" s="259"/>
      <c r="AC95" s="257"/>
      <c r="AD95" s="257">
        <v>2.7347589865071003</v>
      </c>
      <c r="AE95" s="257"/>
      <c r="AF95" s="257">
        <v>4.7659723007793584</v>
      </c>
      <c r="AG95" s="257"/>
      <c r="AH95" s="256"/>
      <c r="AI95" s="254"/>
      <c r="AJ95" s="260"/>
      <c r="AK95" s="260"/>
      <c r="AL95" s="258"/>
      <c r="AM95" s="261">
        <v>328.16419537989339</v>
      </c>
    </row>
    <row r="96" spans="1:41">
      <c r="A96" s="249" t="s">
        <v>276</v>
      </c>
      <c r="B96" s="250"/>
      <c r="C96" s="251"/>
      <c r="D96" s="256"/>
      <c r="E96" s="257"/>
      <c r="F96" s="254"/>
      <c r="G96" s="254"/>
      <c r="H96" s="255"/>
      <c r="I96" s="256"/>
      <c r="J96" s="257"/>
      <c r="K96" s="257"/>
      <c r="L96" s="255"/>
      <c r="M96" s="257"/>
      <c r="N96" s="308"/>
      <c r="O96" s="257"/>
      <c r="P96" s="257"/>
      <c r="Q96" s="257"/>
      <c r="R96" s="257"/>
      <c r="S96" s="257"/>
      <c r="T96" s="257"/>
      <c r="U96" s="257"/>
      <c r="V96" s="254"/>
      <c r="W96" s="254"/>
      <c r="X96" s="254"/>
      <c r="Y96" s="257"/>
      <c r="Z96" s="255"/>
      <c r="AA96" s="258"/>
      <c r="AB96" s="259"/>
      <c r="AC96" s="257"/>
      <c r="AD96" s="257"/>
      <c r="AE96" s="257"/>
      <c r="AF96" s="257"/>
      <c r="AG96" s="257"/>
      <c r="AH96" s="256"/>
      <c r="AI96" s="254"/>
      <c r="AJ96" s="260"/>
      <c r="AK96" s="260">
        <v>45.609850600000001</v>
      </c>
      <c r="AL96" s="258"/>
      <c r="AM96" s="261">
        <v>45.609850600000001</v>
      </c>
    </row>
    <row r="97" spans="1:39">
      <c r="A97" s="249" t="s">
        <v>277</v>
      </c>
      <c r="B97" s="250"/>
      <c r="C97" s="251">
        <v>0</v>
      </c>
      <c r="D97" s="256"/>
      <c r="E97" s="254"/>
      <c r="F97" s="254"/>
      <c r="G97" s="254"/>
      <c r="H97" s="255">
        <v>84.600979002006028</v>
      </c>
      <c r="I97" s="256">
        <v>84.600979002006028</v>
      </c>
      <c r="J97" s="257"/>
      <c r="K97" s="257"/>
      <c r="L97" s="255">
        <v>0</v>
      </c>
      <c r="M97" s="257"/>
      <c r="N97" s="257"/>
      <c r="O97" s="257"/>
      <c r="P97" s="257"/>
      <c r="Q97" s="257"/>
      <c r="R97" s="257"/>
      <c r="S97" s="257"/>
      <c r="T97" s="257"/>
      <c r="U97" s="257"/>
      <c r="V97" s="254"/>
      <c r="W97" s="254"/>
      <c r="X97" s="254"/>
      <c r="Y97" s="257"/>
      <c r="Z97" s="255"/>
      <c r="AA97" s="258">
        <v>0</v>
      </c>
      <c r="AB97" s="259"/>
      <c r="AC97" s="257"/>
      <c r="AD97" s="257"/>
      <c r="AE97" s="257"/>
      <c r="AF97" s="257"/>
      <c r="AG97" s="257"/>
      <c r="AH97" s="256"/>
      <c r="AI97" s="254"/>
      <c r="AJ97" s="260"/>
      <c r="AK97" s="260"/>
      <c r="AL97" s="258"/>
      <c r="AM97" s="261">
        <v>84.600979002006028</v>
      </c>
    </row>
    <row r="98" spans="1:39">
      <c r="A98" s="309" t="s">
        <v>278</v>
      </c>
      <c r="B98" s="310"/>
      <c r="C98" s="311">
        <v>0</v>
      </c>
      <c r="D98" s="312"/>
      <c r="E98" s="313"/>
      <c r="F98" s="314"/>
      <c r="G98" s="314"/>
      <c r="H98" s="315">
        <v>0</v>
      </c>
      <c r="I98" s="312"/>
      <c r="J98" s="313"/>
      <c r="K98" s="313"/>
      <c r="L98" s="315">
        <v>3414.6566000236003</v>
      </c>
      <c r="M98" s="313">
        <v>3414.6566000236003</v>
      </c>
      <c r="N98" s="313"/>
      <c r="O98" s="313"/>
      <c r="P98" s="313"/>
      <c r="Q98" s="313"/>
      <c r="R98" s="313"/>
      <c r="S98" s="313"/>
      <c r="T98" s="313"/>
      <c r="U98" s="313"/>
      <c r="V98" s="314"/>
      <c r="W98" s="314"/>
      <c r="X98" s="314"/>
      <c r="Y98" s="313"/>
      <c r="Z98" s="315">
        <v>43.301830890671894</v>
      </c>
      <c r="AA98" s="316">
        <v>0</v>
      </c>
      <c r="AB98" s="317"/>
      <c r="AC98" s="313"/>
      <c r="AD98" s="313"/>
      <c r="AE98" s="313"/>
      <c r="AF98" s="313"/>
      <c r="AG98" s="313"/>
      <c r="AH98" s="312"/>
      <c r="AI98" s="314"/>
      <c r="AJ98" s="318"/>
      <c r="AK98" s="318">
        <v>10.812091999999998</v>
      </c>
      <c r="AL98" s="316"/>
      <c r="AM98" s="319">
        <v>3468.7705229142721</v>
      </c>
    </row>
    <row r="99" spans="1:39">
      <c r="A99" s="320" t="s">
        <v>279</v>
      </c>
      <c r="B99" s="321"/>
      <c r="C99" s="322">
        <v>0</v>
      </c>
      <c r="D99" s="323">
        <v>0</v>
      </c>
      <c r="E99" s="324">
        <v>0</v>
      </c>
      <c r="F99" s="325">
        <v>0</v>
      </c>
      <c r="G99" s="325">
        <v>0</v>
      </c>
      <c r="H99" s="326">
        <v>65.371295000000003</v>
      </c>
      <c r="I99" s="323">
        <v>0</v>
      </c>
      <c r="J99" s="324">
        <v>0</v>
      </c>
      <c r="K99" s="324">
        <v>65.371295000000003</v>
      </c>
      <c r="L99" s="326">
        <v>3481.1652697032605</v>
      </c>
      <c r="M99" s="324">
        <v>0</v>
      </c>
      <c r="N99" s="324">
        <v>107.04912334314866</v>
      </c>
      <c r="O99" s="324">
        <v>644.09577492222229</v>
      </c>
      <c r="P99" s="324">
        <v>150.16423359391999</v>
      </c>
      <c r="Q99" s="324">
        <v>0</v>
      </c>
      <c r="R99" s="324">
        <v>1142.2272972220337</v>
      </c>
      <c r="S99" s="324">
        <v>52.699478191436029</v>
      </c>
      <c r="T99" s="324">
        <v>1354.6896696142012</v>
      </c>
      <c r="U99" s="324">
        <v>0</v>
      </c>
      <c r="V99" s="325">
        <v>30.239692816298341</v>
      </c>
      <c r="W99" s="325">
        <v>0</v>
      </c>
      <c r="X99" s="325">
        <v>0</v>
      </c>
      <c r="Y99" s="324">
        <v>0</v>
      </c>
      <c r="Z99" s="326">
        <v>0</v>
      </c>
      <c r="AA99" s="327">
        <v>40.949412345446866</v>
      </c>
      <c r="AB99" s="328">
        <v>0</v>
      </c>
      <c r="AC99" s="324">
        <v>0</v>
      </c>
      <c r="AD99" s="324">
        <v>23.623149604516094</v>
      </c>
      <c r="AE99" s="329">
        <v>14.779618982261171</v>
      </c>
      <c r="AF99" s="329">
        <v>2.5466437586696009</v>
      </c>
      <c r="AG99" s="329">
        <v>0</v>
      </c>
      <c r="AH99" s="323">
        <v>0</v>
      </c>
      <c r="AI99" s="325">
        <v>0</v>
      </c>
      <c r="AJ99" s="326">
        <v>6.3692817396053689</v>
      </c>
      <c r="AK99" s="326">
        <v>1806.2084570024481</v>
      </c>
      <c r="AL99" s="327">
        <v>0</v>
      </c>
      <c r="AM99" s="330">
        <v>5400.0637157907604</v>
      </c>
    </row>
    <row r="100" spans="1:39">
      <c r="A100" s="297" t="s">
        <v>274</v>
      </c>
      <c r="B100" s="298"/>
      <c r="C100" s="299">
        <v>0</v>
      </c>
      <c r="D100" s="300"/>
      <c r="E100" s="301"/>
      <c r="F100" s="302"/>
      <c r="G100" s="302"/>
      <c r="H100" s="303">
        <v>0</v>
      </c>
      <c r="I100" s="300"/>
      <c r="J100" s="301"/>
      <c r="K100" s="301"/>
      <c r="L100" s="303">
        <v>0</v>
      </c>
      <c r="M100" s="301"/>
      <c r="N100" s="301"/>
      <c r="O100" s="301"/>
      <c r="P100" s="301"/>
      <c r="Q100" s="301"/>
      <c r="R100" s="301"/>
      <c r="S100" s="301"/>
      <c r="T100" s="301"/>
      <c r="U100" s="301"/>
      <c r="V100" s="302"/>
      <c r="W100" s="302"/>
      <c r="X100" s="302"/>
      <c r="Y100" s="301"/>
      <c r="Z100" s="303"/>
      <c r="AA100" s="304">
        <v>37.236727266777265</v>
      </c>
      <c r="AB100" s="305"/>
      <c r="AC100" s="301"/>
      <c r="AD100" s="301">
        <v>22.457108284516092</v>
      </c>
      <c r="AE100" s="308">
        <v>14.779618982261171</v>
      </c>
      <c r="AF100" s="308"/>
      <c r="AG100" s="308"/>
      <c r="AH100" s="300"/>
      <c r="AI100" s="302"/>
      <c r="AJ100" s="306">
        <v>6.3692817396053689</v>
      </c>
      <c r="AK100" s="306">
        <v>1596.0576633487287</v>
      </c>
      <c r="AL100" s="304"/>
      <c r="AM100" s="331">
        <v>1596.0576633487287</v>
      </c>
    </row>
    <row r="101" spans="1:39">
      <c r="A101" s="249" t="s">
        <v>280</v>
      </c>
      <c r="B101" s="250"/>
      <c r="C101" s="251">
        <v>0</v>
      </c>
      <c r="D101" s="256"/>
      <c r="E101" s="257"/>
      <c r="F101" s="254"/>
      <c r="G101" s="254"/>
      <c r="H101" s="255">
        <v>0</v>
      </c>
      <c r="I101" s="256"/>
      <c r="J101" s="257"/>
      <c r="K101" s="257"/>
      <c r="L101" s="255">
        <v>0</v>
      </c>
      <c r="M101" s="257"/>
      <c r="N101" s="257"/>
      <c r="O101" s="257"/>
      <c r="P101" s="257"/>
      <c r="Q101" s="257"/>
      <c r="R101" s="257"/>
      <c r="S101" s="257"/>
      <c r="T101" s="257"/>
      <c r="U101" s="257"/>
      <c r="V101" s="254"/>
      <c r="W101" s="254"/>
      <c r="X101" s="254"/>
      <c r="Y101" s="257"/>
      <c r="Z101" s="255"/>
      <c r="AA101" s="258">
        <v>3.7126850786696011</v>
      </c>
      <c r="AB101" s="259"/>
      <c r="AC101" s="257"/>
      <c r="AD101" s="257">
        <v>1.1660413199999999</v>
      </c>
      <c r="AE101" s="257"/>
      <c r="AF101" s="257">
        <v>2.5466437586696009</v>
      </c>
      <c r="AG101" s="257"/>
      <c r="AH101" s="256"/>
      <c r="AI101" s="254"/>
      <c r="AJ101" s="260"/>
      <c r="AK101" s="333">
        <v>185.37352568827944</v>
      </c>
      <c r="AL101" s="258"/>
      <c r="AM101" s="261">
        <v>185.37352568827944</v>
      </c>
    </row>
    <row r="102" spans="1:39">
      <c r="A102" s="249" t="s">
        <v>281</v>
      </c>
      <c r="B102" s="250"/>
      <c r="C102" s="251"/>
      <c r="D102" s="256"/>
      <c r="E102" s="257"/>
      <c r="F102" s="254"/>
      <c r="G102" s="254"/>
      <c r="H102" s="255"/>
      <c r="I102" s="256"/>
      <c r="J102" s="257"/>
      <c r="K102" s="257"/>
      <c r="L102" s="255"/>
      <c r="M102" s="257"/>
      <c r="N102" s="257"/>
      <c r="O102" s="257"/>
      <c r="P102" s="257"/>
      <c r="Q102" s="257"/>
      <c r="R102" s="257"/>
      <c r="S102" s="257"/>
      <c r="T102" s="257"/>
      <c r="U102" s="257"/>
      <c r="V102" s="254"/>
      <c r="W102" s="254"/>
      <c r="X102" s="254"/>
      <c r="Y102" s="257"/>
      <c r="Z102" s="255"/>
      <c r="AA102" s="258">
        <v>0</v>
      </c>
      <c r="AB102" s="259"/>
      <c r="AC102" s="257"/>
      <c r="AD102" s="257"/>
      <c r="AE102" s="257"/>
      <c r="AF102" s="257"/>
      <c r="AG102" s="257"/>
      <c r="AH102" s="256"/>
      <c r="AI102" s="254"/>
      <c r="AJ102" s="260"/>
      <c r="AK102" s="260"/>
      <c r="AL102" s="258"/>
      <c r="AM102" s="261">
        <v>0</v>
      </c>
    </row>
    <row r="103" spans="1:39">
      <c r="A103" s="249" t="s">
        <v>282</v>
      </c>
      <c r="B103" s="250"/>
      <c r="C103" s="251"/>
      <c r="D103" s="256"/>
      <c r="E103" s="257"/>
      <c r="F103" s="254"/>
      <c r="G103" s="254"/>
      <c r="H103" s="255"/>
      <c r="I103" s="256"/>
      <c r="J103" s="257"/>
      <c r="K103" s="257"/>
      <c r="L103" s="255"/>
      <c r="M103" s="257"/>
      <c r="N103" s="257"/>
      <c r="O103" s="257"/>
      <c r="P103" s="257"/>
      <c r="Q103" s="257"/>
      <c r="R103" s="257"/>
      <c r="S103" s="257"/>
      <c r="T103" s="257"/>
      <c r="U103" s="257"/>
      <c r="V103" s="254"/>
      <c r="W103" s="254"/>
      <c r="X103" s="254"/>
      <c r="Y103" s="257"/>
      <c r="Z103" s="255"/>
      <c r="AA103" s="258"/>
      <c r="AB103" s="259"/>
      <c r="AC103" s="257"/>
      <c r="AD103" s="257"/>
      <c r="AE103" s="257"/>
      <c r="AF103" s="257"/>
      <c r="AG103" s="257"/>
      <c r="AH103" s="256"/>
      <c r="AI103" s="254"/>
      <c r="AJ103" s="260"/>
      <c r="AK103" s="260">
        <v>24.777267965439997</v>
      </c>
      <c r="AL103" s="258"/>
      <c r="AM103" s="261">
        <v>24.777267965439997</v>
      </c>
    </row>
    <row r="104" spans="1:39">
      <c r="A104" s="249" t="s">
        <v>277</v>
      </c>
      <c r="B104" s="250"/>
      <c r="C104" s="251"/>
      <c r="D104" s="428"/>
      <c r="E104" s="257"/>
      <c r="F104" s="254"/>
      <c r="G104" s="254"/>
      <c r="H104" s="255">
        <v>65.371295000000003</v>
      </c>
      <c r="I104" s="256"/>
      <c r="J104" s="257"/>
      <c r="K104" s="257">
        <v>65.371295000000003</v>
      </c>
      <c r="L104" s="255">
        <v>0</v>
      </c>
      <c r="M104" s="257"/>
      <c r="N104" s="257"/>
      <c r="O104" s="257"/>
      <c r="P104" s="257"/>
      <c r="Q104" s="257"/>
      <c r="R104" s="257"/>
      <c r="S104" s="257"/>
      <c r="T104" s="257"/>
      <c r="U104" s="257"/>
      <c r="V104" s="254"/>
      <c r="W104" s="254"/>
      <c r="X104" s="254"/>
      <c r="Y104" s="257"/>
      <c r="Z104" s="255"/>
      <c r="AA104" s="258">
        <v>0</v>
      </c>
      <c r="AB104" s="259"/>
      <c r="AC104" s="257"/>
      <c r="AD104" s="257"/>
      <c r="AE104" s="257"/>
      <c r="AF104" s="257"/>
      <c r="AG104" s="257"/>
      <c r="AH104" s="256"/>
      <c r="AI104" s="254"/>
      <c r="AJ104" s="260"/>
      <c r="AK104" s="260"/>
      <c r="AL104" s="258"/>
      <c r="AM104" s="261">
        <v>65.371295000000003</v>
      </c>
    </row>
    <row r="105" spans="1:39">
      <c r="A105" s="388" t="s">
        <v>283</v>
      </c>
      <c r="B105" s="389"/>
      <c r="C105" s="390"/>
      <c r="D105" s="391"/>
      <c r="E105" s="392"/>
      <c r="F105" s="393"/>
      <c r="G105" s="393"/>
      <c r="H105" s="394">
        <v>0</v>
      </c>
      <c r="I105" s="391"/>
      <c r="J105" s="392"/>
      <c r="K105" s="392"/>
      <c r="L105" s="394">
        <v>3481.1652697032605</v>
      </c>
      <c r="M105" s="392"/>
      <c r="N105" s="392">
        <v>107.04912334314866</v>
      </c>
      <c r="O105" s="392">
        <v>644.09577492222229</v>
      </c>
      <c r="P105" s="392">
        <v>150.16423359391999</v>
      </c>
      <c r="Q105" s="392">
        <v>0</v>
      </c>
      <c r="R105" s="392">
        <v>1142.2272972220337</v>
      </c>
      <c r="S105" s="392">
        <v>52.699478191436029</v>
      </c>
      <c r="T105" s="392">
        <v>1354.6896696142012</v>
      </c>
      <c r="U105" s="392"/>
      <c r="V105" s="393">
        <v>30.239692816298341</v>
      </c>
      <c r="W105" s="393"/>
      <c r="X105" s="393"/>
      <c r="Y105" s="392"/>
      <c r="Z105" s="394"/>
      <c r="AA105" s="395">
        <v>0</v>
      </c>
      <c r="AB105" s="396"/>
      <c r="AC105" s="392"/>
      <c r="AD105" s="392"/>
      <c r="AE105" s="392"/>
      <c r="AF105" s="392"/>
      <c r="AG105" s="392"/>
      <c r="AH105" s="391"/>
      <c r="AI105" s="393"/>
      <c r="AJ105" s="397"/>
      <c r="AK105" s="397"/>
      <c r="AL105" s="395"/>
      <c r="AM105" s="398">
        <v>3481.1652697032605</v>
      </c>
    </row>
    <row r="106" spans="1:39">
      <c r="A106" s="427" t="s">
        <v>284</v>
      </c>
      <c r="B106" s="430"/>
      <c r="C106" s="421">
        <v>15.165173583806995</v>
      </c>
      <c r="D106" s="426">
        <v>-9.8998550000000005</v>
      </c>
      <c r="E106" s="424">
        <v>25.065028583806995</v>
      </c>
      <c r="F106" s="419">
        <v>0</v>
      </c>
      <c r="G106" s="419">
        <v>0</v>
      </c>
      <c r="H106" s="417">
        <v>0</v>
      </c>
      <c r="I106" s="426">
        <v>0</v>
      </c>
      <c r="J106" s="424">
        <v>0</v>
      </c>
      <c r="K106" s="424">
        <v>0</v>
      </c>
      <c r="L106" s="417">
        <v>-17.772607549625931</v>
      </c>
      <c r="M106" s="424">
        <v>0</v>
      </c>
      <c r="N106" s="424">
        <v>0</v>
      </c>
      <c r="O106" s="424">
        <v>0.57492013333333336</v>
      </c>
      <c r="P106" s="424">
        <v>310.34640000000002</v>
      </c>
      <c r="Q106" s="424">
        <v>-309.67019999999997</v>
      </c>
      <c r="R106" s="424">
        <v>1.8791595231638418</v>
      </c>
      <c r="S106" s="424">
        <v>0</v>
      </c>
      <c r="T106" s="424">
        <v>-5.7377136223161358</v>
      </c>
      <c r="U106" s="424">
        <v>-15.165173583806995</v>
      </c>
      <c r="V106" s="419">
        <v>0</v>
      </c>
      <c r="W106" s="419">
        <v>0</v>
      </c>
      <c r="X106" s="419">
        <v>0</v>
      </c>
      <c r="Y106" s="424">
        <v>0</v>
      </c>
      <c r="Z106" s="417">
        <v>0</v>
      </c>
      <c r="AA106" s="423">
        <v>-634.77495461986473</v>
      </c>
      <c r="AB106" s="425">
        <v>-69.358155996860006</v>
      </c>
      <c r="AC106" s="424">
        <v>-565.277794202</v>
      </c>
      <c r="AD106" s="424">
        <v>0</v>
      </c>
      <c r="AE106" s="343">
        <v>0</v>
      </c>
      <c r="AF106" s="343">
        <v>0</v>
      </c>
      <c r="AG106" s="343">
        <v>0</v>
      </c>
      <c r="AH106" s="426">
        <v>-0.13900442100480001</v>
      </c>
      <c r="AI106" s="419">
        <v>0</v>
      </c>
      <c r="AJ106" s="422">
        <v>0</v>
      </c>
      <c r="AK106" s="417">
        <v>634.77495461986473</v>
      </c>
      <c r="AL106" s="423">
        <v>0</v>
      </c>
      <c r="AM106" s="418">
        <v>-2.6074339658189363</v>
      </c>
    </row>
    <row r="107" spans="1:39">
      <c r="A107" s="297" t="s">
        <v>285</v>
      </c>
      <c r="B107" s="298"/>
      <c r="C107" s="346"/>
      <c r="D107" s="347"/>
      <c r="E107" s="348"/>
      <c r="F107" s="302"/>
      <c r="G107" s="302"/>
      <c r="H107" s="303"/>
      <c r="I107" s="349"/>
      <c r="J107" s="301"/>
      <c r="K107" s="301"/>
      <c r="L107" s="303"/>
      <c r="M107" s="301"/>
      <c r="N107" s="301"/>
      <c r="O107" s="301"/>
      <c r="P107" s="301"/>
      <c r="Q107" s="301"/>
      <c r="R107" s="301"/>
      <c r="S107" s="301"/>
      <c r="T107" s="301"/>
      <c r="U107" s="301"/>
      <c r="V107" s="302"/>
      <c r="W107" s="302"/>
      <c r="X107" s="302"/>
      <c r="Y107" s="301"/>
      <c r="Z107" s="303"/>
      <c r="AA107" s="304">
        <v>-634.77495461986473</v>
      </c>
      <c r="AB107" s="305">
        <v>-69.358155996860006</v>
      </c>
      <c r="AC107" s="301">
        <v>-565.277794202</v>
      </c>
      <c r="AD107" s="301"/>
      <c r="AE107" s="308"/>
      <c r="AF107" s="308"/>
      <c r="AG107" s="308"/>
      <c r="AH107" s="300">
        <v>-0.13900442100480001</v>
      </c>
      <c r="AI107" s="302"/>
      <c r="AJ107" s="306"/>
      <c r="AK107" s="303">
        <v>634.77495461986473</v>
      </c>
      <c r="AL107" s="304"/>
      <c r="AM107" s="331">
        <v>0</v>
      </c>
    </row>
    <row r="108" spans="1:39">
      <c r="A108" s="350" t="s">
        <v>286</v>
      </c>
      <c r="B108" s="321"/>
      <c r="C108" s="351"/>
      <c r="D108" s="352"/>
      <c r="E108" s="324"/>
      <c r="F108" s="353"/>
      <c r="G108" s="353"/>
      <c r="H108" s="326"/>
      <c r="I108" s="354"/>
      <c r="J108" s="355"/>
      <c r="K108" s="355"/>
      <c r="L108" s="326"/>
      <c r="M108" s="355"/>
      <c r="N108" s="355"/>
      <c r="O108" s="355"/>
      <c r="P108" s="355"/>
      <c r="Q108" s="355"/>
      <c r="R108" s="355"/>
      <c r="S108" s="355"/>
      <c r="T108" s="355"/>
      <c r="U108" s="355"/>
      <c r="V108" s="353"/>
      <c r="W108" s="353"/>
      <c r="X108" s="353"/>
      <c r="Y108" s="355"/>
      <c r="Z108" s="326"/>
      <c r="AA108" s="327"/>
      <c r="AB108" s="356"/>
      <c r="AC108" s="355"/>
      <c r="AD108" s="355"/>
      <c r="AE108" s="355"/>
      <c r="AF108" s="355"/>
      <c r="AG108" s="355"/>
      <c r="AH108" s="357"/>
      <c r="AI108" s="353"/>
      <c r="AJ108" s="358"/>
      <c r="AK108" s="326"/>
      <c r="AL108" s="327"/>
      <c r="AM108" s="359">
        <v>0</v>
      </c>
    </row>
    <row r="109" spans="1:39" ht="13.8" thickBot="1">
      <c r="A109" s="263" t="s">
        <v>287</v>
      </c>
      <c r="B109" s="264"/>
      <c r="C109" s="360">
        <v>15.165173583806995</v>
      </c>
      <c r="D109" s="361">
        <v>-9.8998550000000005</v>
      </c>
      <c r="E109" s="271">
        <v>25.065028583806995</v>
      </c>
      <c r="F109" s="266"/>
      <c r="G109" s="266"/>
      <c r="H109" s="267"/>
      <c r="I109" s="362"/>
      <c r="J109" s="271"/>
      <c r="K109" s="271"/>
      <c r="L109" s="267">
        <v>-17.772607549625931</v>
      </c>
      <c r="M109" s="271"/>
      <c r="N109" s="271"/>
      <c r="O109" s="271">
        <v>0.57492013333333336</v>
      </c>
      <c r="P109" s="271">
        <v>310.34640000000002</v>
      </c>
      <c r="Q109" s="271">
        <v>-309.67019999999997</v>
      </c>
      <c r="R109" s="271">
        <v>1.8791595231638418</v>
      </c>
      <c r="S109" s="271"/>
      <c r="T109" s="271">
        <v>-5.7377136223161358</v>
      </c>
      <c r="U109" s="266">
        <v>-15.165173583806995</v>
      </c>
      <c r="V109" s="266"/>
      <c r="W109" s="266"/>
      <c r="X109" s="266"/>
      <c r="Y109" s="271"/>
      <c r="Z109" s="267"/>
      <c r="AA109" s="267">
        <v>0</v>
      </c>
      <c r="AB109" s="270"/>
      <c r="AC109" s="271"/>
      <c r="AD109" s="271"/>
      <c r="AE109" s="271"/>
      <c r="AF109" s="271"/>
      <c r="AG109" s="271"/>
      <c r="AH109" s="268"/>
      <c r="AI109" s="266"/>
      <c r="AJ109" s="272"/>
      <c r="AK109" s="267"/>
      <c r="AL109" s="269"/>
      <c r="AM109" s="273">
        <v>-2.6074339658189363</v>
      </c>
    </row>
    <row r="110" spans="1:39">
      <c r="A110" s="320" t="s">
        <v>288</v>
      </c>
      <c r="B110" s="321"/>
      <c r="C110" s="322">
        <v>0</v>
      </c>
      <c r="D110" s="323"/>
      <c r="E110" s="324"/>
      <c r="F110" s="353"/>
      <c r="G110" s="353"/>
      <c r="H110" s="326">
        <v>8.8111292294479444</v>
      </c>
      <c r="I110" s="353">
        <v>8.8111292294479444</v>
      </c>
      <c r="J110" s="355"/>
      <c r="K110" s="355"/>
      <c r="L110" s="326">
        <v>73.367793171897603</v>
      </c>
      <c r="M110" s="355"/>
      <c r="N110" s="355">
        <v>73.20324664554866</v>
      </c>
      <c r="O110" s="355"/>
      <c r="P110" s="355"/>
      <c r="Q110" s="355"/>
      <c r="R110" s="355">
        <v>0</v>
      </c>
      <c r="S110" s="355">
        <v>4.1693256233877908E-3</v>
      </c>
      <c r="T110" s="355">
        <v>0.16037720072554928</v>
      </c>
      <c r="U110" s="355"/>
      <c r="V110" s="353"/>
      <c r="W110" s="353"/>
      <c r="X110" s="353"/>
      <c r="Y110" s="355"/>
      <c r="Z110" s="326">
        <v>60.110290065384362</v>
      </c>
      <c r="AA110" s="327">
        <v>0</v>
      </c>
      <c r="AB110" s="328"/>
      <c r="AC110" s="355"/>
      <c r="AD110" s="355"/>
      <c r="AE110" s="355"/>
      <c r="AF110" s="355"/>
      <c r="AG110" s="355"/>
      <c r="AH110" s="357"/>
      <c r="AI110" s="353"/>
      <c r="AJ110" s="358"/>
      <c r="AK110" s="326">
        <v>245.07726951340476</v>
      </c>
      <c r="AL110" s="327"/>
      <c r="AM110" s="359">
        <v>387.36648198013467</v>
      </c>
    </row>
  </sheetData>
  <phoneticPr fontId="137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ColWidth="9.109375" defaultRowHeight="14.4"/>
  <cols>
    <col min="1" max="16384" width="9.109375" style="221"/>
  </cols>
  <sheetData>
    <row r="1" spans="1:3">
      <c r="A1" s="143" t="s">
        <v>309</v>
      </c>
    </row>
    <row r="2" spans="1:3">
      <c r="A2" s="221" t="s">
        <v>161</v>
      </c>
      <c r="B2" s="221">
        <v>4.1868000000000002E-2</v>
      </c>
      <c r="C2" s="221" t="s">
        <v>11</v>
      </c>
    </row>
  </sheetData>
  <phoneticPr fontId="13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62"/>
  <sheetViews>
    <sheetView workbookViewId="0">
      <selection activeCell="C4" sqref="C4"/>
    </sheetView>
  </sheetViews>
  <sheetFormatPr defaultColWidth="9.109375" defaultRowHeight="14.4"/>
  <cols>
    <col min="1" max="1" width="9.109375" style="55"/>
    <col min="2" max="2" width="23.6640625" style="55" bestFit="1" customWidth="1"/>
    <col min="3" max="3" width="34.109375" style="55" bestFit="1" customWidth="1"/>
    <col min="4" max="4" width="10.88671875" style="55" bestFit="1" customWidth="1"/>
    <col min="5" max="14" width="10.6640625" style="55" customWidth="1"/>
    <col min="15" max="21" width="9.109375" style="55"/>
    <col min="22" max="22" width="16" style="55" bestFit="1" customWidth="1"/>
    <col min="23" max="23" width="19.33203125" style="55" customWidth="1"/>
    <col min="24" max="24" width="38.6640625" style="55" bestFit="1" customWidth="1"/>
    <col min="25" max="16384" width="9.109375" style="55"/>
  </cols>
  <sheetData>
    <row r="2" spans="2:29" ht="17.399999999999999">
      <c r="B2" s="18" t="s">
        <v>149</v>
      </c>
      <c r="C2" s="19"/>
      <c r="D2" s="20" t="s">
        <v>225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82</v>
      </c>
      <c r="F3" s="23" t="s">
        <v>145</v>
      </c>
      <c r="G3" s="23" t="s">
        <v>146</v>
      </c>
      <c r="H3" s="23" t="s">
        <v>83</v>
      </c>
      <c r="I3" s="23" t="s">
        <v>84</v>
      </c>
      <c r="J3" s="23" t="s">
        <v>85</v>
      </c>
      <c r="K3" s="23" t="s">
        <v>86</v>
      </c>
      <c r="L3" s="23" t="s">
        <v>87</v>
      </c>
      <c r="M3" s="120" t="s">
        <v>148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4.6" thickBot="1">
      <c r="B4" s="27" t="s">
        <v>88</v>
      </c>
      <c r="C4" s="27" t="s">
        <v>89</v>
      </c>
      <c r="D4" s="27" t="s">
        <v>90</v>
      </c>
      <c r="E4" s="24" t="s">
        <v>91</v>
      </c>
      <c r="F4" s="24" t="s">
        <v>91</v>
      </c>
      <c r="G4" s="24" t="s">
        <v>91</v>
      </c>
      <c r="H4" s="24" t="s">
        <v>91</v>
      </c>
      <c r="I4" s="24" t="s">
        <v>91</v>
      </c>
      <c r="J4" s="24" t="s">
        <v>91</v>
      </c>
      <c r="K4" s="24" t="s">
        <v>91</v>
      </c>
      <c r="L4" s="24" t="s">
        <v>91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1" t="s">
        <v>314</v>
      </c>
      <c r="N5" s="122"/>
      <c r="O5" s="122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119</v>
      </c>
      <c r="AB5" s="434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1" t="s">
        <v>314</v>
      </c>
      <c r="N6" s="122"/>
      <c r="O6" s="122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18" t="str">
        <f>Imports_Fossil!W8</f>
        <v>IMPCOAHAR</v>
      </c>
      <c r="C7" s="118" t="str">
        <f>Imports_Fossil!X8</f>
        <v>Import of Hard Coal /  Anthracite</v>
      </c>
      <c r="D7" s="118" t="str">
        <f>Commodities!C7</f>
        <v>COAHAR</v>
      </c>
      <c r="E7" s="119">
        <f>Imports_Fossil!D33</f>
        <v>3.2875621451643875</v>
      </c>
      <c r="F7" s="119">
        <f>Imports_Fossil!E33</f>
        <v>2.8136572073855537</v>
      </c>
      <c r="G7" s="119">
        <f>Imports_Fossil!F33</f>
        <v>2.5117339106399146</v>
      </c>
      <c r="H7" s="119">
        <f>Imports_Fossil!G33</f>
        <v>1.8332979002949681</v>
      </c>
      <c r="I7" s="119">
        <f>Imports_Fossil!L33</f>
        <v>2.0906028687574199</v>
      </c>
      <c r="J7" s="119">
        <f>Imports_Fossil!M33</f>
        <v>2.5730496846245168</v>
      </c>
      <c r="K7" s="119">
        <f>Imports_Fossil!N33</f>
        <v>2.8303546530869679</v>
      </c>
      <c r="L7" s="119">
        <f>Imports_Fossil!O33</f>
        <v>3.1133901183956652</v>
      </c>
      <c r="M7" s="123" t="s">
        <v>314</v>
      </c>
      <c r="N7" s="124"/>
      <c r="O7" s="124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27">
        <v>0.95000000000000484</v>
      </c>
      <c r="N8" s="122"/>
      <c r="O8" s="122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27">
        <v>1.2700000000000062</v>
      </c>
      <c r="N9" s="122"/>
      <c r="O9" s="122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27">
        <v>0.87557603686636576</v>
      </c>
      <c r="N10" s="122"/>
      <c r="O10" s="122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119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27">
        <v>1.0669585115925122</v>
      </c>
      <c r="N11" s="122"/>
      <c r="O11" s="122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28">
        <v>1.5294117647058842</v>
      </c>
      <c r="N12" s="122"/>
      <c r="O12" s="122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28">
        <v>1.6470588235294101</v>
      </c>
      <c r="N13" s="122"/>
      <c r="O13" s="122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28">
        <v>0.80999999999999872</v>
      </c>
      <c r="N14" s="122"/>
      <c r="O14" s="122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28">
        <v>1.6470588235294101</v>
      </c>
      <c r="N15" s="122"/>
      <c r="O15" s="122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56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69">
        <f t="shared" si="3"/>
        <v>19.517947800613243</v>
      </c>
      <c r="F16" s="69">
        <f t="shared" si="3"/>
        <v>18.700252784968622</v>
      </c>
      <c r="G16" s="69">
        <f t="shared" si="3"/>
        <v>16.843007355351698</v>
      </c>
      <c r="H16" s="69">
        <f t="shared" si="3"/>
        <v>8.8449878200070895</v>
      </c>
      <c r="I16" s="69">
        <f t="shared" si="3"/>
        <v>14.221352965501596</v>
      </c>
      <c r="J16" s="69">
        <f t="shared" si="3"/>
        <v>22.025753983154914</v>
      </c>
      <c r="K16" s="69">
        <f t="shared" si="3"/>
        <v>25.320945523941866</v>
      </c>
      <c r="L16" s="69">
        <f t="shared" si="3"/>
        <v>29.109118476342619</v>
      </c>
      <c r="M16" s="131">
        <v>1.2941176470588207</v>
      </c>
      <c r="N16" s="125"/>
      <c r="O16" s="125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27">
        <v>1.6470588235294101</v>
      </c>
      <c r="N17" s="122"/>
      <c r="O17" s="122"/>
      <c r="P17" s="17"/>
      <c r="V17" s="10"/>
      <c r="W17" s="11" t="s">
        <v>125</v>
      </c>
      <c r="X17" s="11" t="s">
        <v>126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312</v>
      </c>
      <c r="E18" s="29">
        <v>2</v>
      </c>
      <c r="F18" s="29"/>
      <c r="G18" s="29"/>
      <c r="H18" s="416"/>
      <c r="I18" s="29"/>
      <c r="J18" s="29"/>
      <c r="K18" s="29"/>
      <c r="L18" s="29"/>
      <c r="M18" s="126"/>
      <c r="N18" s="126"/>
      <c r="O18" s="126"/>
      <c r="P18" s="17"/>
      <c r="Q18" s="17"/>
      <c r="V18" s="7"/>
      <c r="W18" s="12" t="s">
        <v>313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462" t="str">
        <f>Commodities!C20</f>
        <v>OILNEU</v>
      </c>
      <c r="E19" s="416">
        <f>E5</f>
        <v>15.082050573201174</v>
      </c>
      <c r="F19" s="416">
        <f t="shared" ref="F19:L19" si="4">F5</f>
        <v>14.450195333839423</v>
      </c>
      <c r="G19" s="416">
        <f t="shared" si="4"/>
        <v>13.015051138226342</v>
      </c>
      <c r="H19" s="416">
        <f t="shared" si="4"/>
        <v>6.8347633154600382</v>
      </c>
      <c r="I19" s="416">
        <f t="shared" si="4"/>
        <v>10.989227291523985</v>
      </c>
      <c r="J19" s="416">
        <f t="shared" si="4"/>
        <v>17.019900805165197</v>
      </c>
      <c r="K19" s="416">
        <f t="shared" si="4"/>
        <v>19.566185177591485</v>
      </c>
      <c r="L19" s="416">
        <f t="shared" si="4"/>
        <v>22.493409731719346</v>
      </c>
      <c r="M19" s="462"/>
      <c r="N19" s="462"/>
      <c r="O19" s="462"/>
      <c r="P19" s="17"/>
      <c r="Q19" s="17"/>
      <c r="V19" s="461"/>
      <c r="W19" s="461" t="s">
        <v>418</v>
      </c>
      <c r="X19" s="461" t="s">
        <v>419</v>
      </c>
      <c r="Y19" s="461" t="s">
        <v>11</v>
      </c>
      <c r="Z19" s="461"/>
      <c r="AA19" s="461"/>
      <c r="AB19" s="461"/>
      <c r="AC19" s="461"/>
    </row>
    <row r="20" spans="2:29">
      <c r="B20"/>
      <c r="C20"/>
      <c r="D20"/>
      <c r="E20"/>
      <c r="F20"/>
      <c r="G20"/>
      <c r="H20" s="413"/>
      <c r="I20"/>
      <c r="J20"/>
      <c r="K20"/>
      <c r="L20" s="53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76"/>
      <c r="L21" s="76"/>
      <c r="M21" s="76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76"/>
      <c r="Q22" s="76"/>
      <c r="R22"/>
      <c r="S22"/>
    </row>
    <row r="23" spans="2:29">
      <c r="B23" s="139" t="s">
        <v>150</v>
      </c>
      <c r="C23" s="140"/>
      <c r="D23" s="140"/>
      <c r="E23" s="140"/>
      <c r="F23" s="140"/>
      <c r="G23" s="140"/>
      <c r="H23" s="474" t="s">
        <v>137</v>
      </c>
      <c r="I23" s="475"/>
      <c r="J23" s="475"/>
      <c r="K23" s="476"/>
      <c r="L23" s="477" t="s">
        <v>138</v>
      </c>
      <c r="M23" s="477"/>
      <c r="N23" s="477"/>
      <c r="O23" s="478"/>
      <c r="P23" s="467" t="s">
        <v>139</v>
      </c>
      <c r="Q23" s="467"/>
      <c r="R23" s="467"/>
      <c r="S23" s="468"/>
      <c r="T23"/>
    </row>
    <row r="24" spans="2:29">
      <c r="B24" s="77" t="s">
        <v>198</v>
      </c>
      <c r="C24" s="78" t="s">
        <v>140</v>
      </c>
      <c r="D24" s="79">
        <v>2012</v>
      </c>
      <c r="E24" s="79">
        <v>2013</v>
      </c>
      <c r="F24" s="79">
        <v>2014</v>
      </c>
      <c r="G24" s="79">
        <v>2015</v>
      </c>
      <c r="H24" s="78">
        <v>2020</v>
      </c>
      <c r="I24" s="79">
        <v>2030</v>
      </c>
      <c r="J24" s="79">
        <v>2040</v>
      </c>
      <c r="K24" s="80">
        <v>2050</v>
      </c>
      <c r="L24" s="79">
        <v>2020</v>
      </c>
      <c r="M24" s="79">
        <v>2030</v>
      </c>
      <c r="N24" s="81">
        <v>2040</v>
      </c>
      <c r="O24" s="82">
        <v>2050</v>
      </c>
      <c r="P24" s="79">
        <v>2020</v>
      </c>
      <c r="Q24" s="79">
        <v>2030</v>
      </c>
      <c r="R24" s="81">
        <v>2040</v>
      </c>
      <c r="S24" s="82">
        <v>2050</v>
      </c>
      <c r="T24" s="76"/>
    </row>
    <row r="25" spans="2:29">
      <c r="B25" s="83" t="s">
        <v>141</v>
      </c>
      <c r="C25" s="84" t="s">
        <v>195</v>
      </c>
      <c r="D25" s="85">
        <f>109*($L$53/$L$50)</f>
        <v>112.54004619200001</v>
      </c>
      <c r="E25" s="85">
        <f>106*($L$53/$L$51)</f>
        <v>107.82523519999999</v>
      </c>
      <c r="F25" s="85">
        <f>97*($L$53/$L$52)</f>
        <v>97.116400000000013</v>
      </c>
      <c r="G25" s="86">
        <v>51</v>
      </c>
      <c r="H25" s="85">
        <v>79</v>
      </c>
      <c r="I25" s="85">
        <v>111</v>
      </c>
      <c r="J25" s="85">
        <v>124</v>
      </c>
      <c r="K25" s="86">
        <f>J25*(1+(J25/I25-1))</f>
        <v>138.52252252252251</v>
      </c>
      <c r="L25" s="85">
        <v>82</v>
      </c>
      <c r="M25" s="85">
        <v>127</v>
      </c>
      <c r="N25" s="85">
        <v>146</v>
      </c>
      <c r="O25" s="86">
        <f>N25*(1+(N25/M25-1))</f>
        <v>167.84251968503938</v>
      </c>
      <c r="P25" s="85">
        <v>73</v>
      </c>
      <c r="Q25" s="85">
        <v>85</v>
      </c>
      <c r="R25" s="85">
        <v>78</v>
      </c>
      <c r="S25" s="86">
        <f>R25*(1+R25/Q25-1)</f>
        <v>71.576470588235281</v>
      </c>
      <c r="T25" s="76"/>
    </row>
    <row r="26" spans="2:29">
      <c r="B26" s="83" t="s">
        <v>315</v>
      </c>
      <c r="C26" s="84" t="s">
        <v>196</v>
      </c>
      <c r="D26" s="85">
        <f>11.7*($L$53/$L$50)</f>
        <v>12.079986609600001</v>
      </c>
      <c r="E26" s="85">
        <f>10.6*($L$53/$L$51)</f>
        <v>10.78252352</v>
      </c>
      <c r="F26" s="85">
        <f>9.3*($L$53/$L$52)</f>
        <v>9.311160000000001</v>
      </c>
      <c r="G26" s="86">
        <v>7</v>
      </c>
      <c r="H26" s="85">
        <v>7.1</v>
      </c>
      <c r="I26" s="85">
        <v>10.3</v>
      </c>
      <c r="J26" s="85">
        <v>11.5</v>
      </c>
      <c r="K26" s="86">
        <f>J26*(1+(J26/I26-1))</f>
        <v>12.839805825242717</v>
      </c>
      <c r="L26" s="85">
        <v>7.3</v>
      </c>
      <c r="M26" s="85">
        <v>11.1</v>
      </c>
      <c r="N26" s="85">
        <v>13</v>
      </c>
      <c r="O26" s="86">
        <f>N26*(1+(N26/M26-1))</f>
        <v>15.225225225225225</v>
      </c>
      <c r="P26" s="85">
        <v>6.9</v>
      </c>
      <c r="Q26" s="85">
        <v>9.4</v>
      </c>
      <c r="R26" s="85">
        <v>9.9</v>
      </c>
      <c r="S26" s="86">
        <f>R26*(1+R26/Q26-1)</f>
        <v>10.426595744680853</v>
      </c>
      <c r="T26" s="76"/>
    </row>
    <row r="27" spans="2:29">
      <c r="B27" s="83" t="s">
        <v>142</v>
      </c>
      <c r="C27" s="84" t="s">
        <v>197</v>
      </c>
      <c r="D27" s="85">
        <f>99*($L$53/$L$50)</f>
        <v>102.215271312</v>
      </c>
      <c r="E27" s="85">
        <f>86*($L$53/$L$51)</f>
        <v>87.480851200000004</v>
      </c>
      <c r="F27" s="85">
        <f>78*($L$53/$L$52)</f>
        <v>78.093600000000009</v>
      </c>
      <c r="G27" s="86">
        <v>57</v>
      </c>
      <c r="H27" s="85">
        <v>63</v>
      </c>
      <c r="I27" s="85">
        <v>74</v>
      </c>
      <c r="J27" s="85">
        <v>77</v>
      </c>
      <c r="K27" s="86">
        <f>J27*(1+(J27/I27-1))</f>
        <v>80.121621621621628</v>
      </c>
      <c r="L27" s="85">
        <v>65</v>
      </c>
      <c r="M27" s="85">
        <v>80</v>
      </c>
      <c r="N27" s="85">
        <v>88</v>
      </c>
      <c r="O27" s="86">
        <f>N27*(1+(N27/M27-1))</f>
        <v>96.800000000000011</v>
      </c>
      <c r="P27" s="85">
        <v>58</v>
      </c>
      <c r="Q27" s="85">
        <v>57</v>
      </c>
      <c r="R27" s="85">
        <v>51</v>
      </c>
      <c r="S27" s="86">
        <f>R27*(1+R27/Q27-1)</f>
        <v>45.631578947368425</v>
      </c>
      <c r="T27" s="87"/>
    </row>
    <row r="28" spans="2:29">
      <c r="B28" s="88" t="s">
        <v>141</v>
      </c>
      <c r="C28" s="89" t="s">
        <v>199</v>
      </c>
      <c r="D28" s="90">
        <f t="shared" ref="D28:S28" si="5">D25*$L$60</f>
        <v>86.509375195633794</v>
      </c>
      <c r="E28" s="90">
        <f t="shared" si="5"/>
        <v>82.885106618494888</v>
      </c>
      <c r="F28" s="90">
        <f>F25*$L$60</f>
        <v>74.653240064570696</v>
      </c>
      <c r="G28" s="90">
        <f>G25*$L$60</f>
        <v>39.203628257360286</v>
      </c>
      <c r="H28" s="91">
        <f t="shared" si="5"/>
        <v>60.727188869244372</v>
      </c>
      <c r="I28" s="90">
        <f t="shared" si="5"/>
        <v>85.325543854254747</v>
      </c>
      <c r="J28" s="90">
        <f t="shared" si="5"/>
        <v>95.318625566915216</v>
      </c>
      <c r="K28" s="92">
        <f t="shared" si="5"/>
        <v>106.48206820087825</v>
      </c>
      <c r="L28" s="91">
        <f t="shared" si="5"/>
        <v>63.03328464908909</v>
      </c>
      <c r="M28" s="90">
        <f t="shared" si="5"/>
        <v>97.624721346759941</v>
      </c>
      <c r="N28" s="90">
        <f t="shared" si="5"/>
        <v>112.22999461910985</v>
      </c>
      <c r="O28" s="92">
        <f t="shared" si="5"/>
        <v>129.02030877472473</v>
      </c>
      <c r="P28" s="91">
        <f t="shared" si="5"/>
        <v>56.114997309554923</v>
      </c>
      <c r="Q28" s="90">
        <f t="shared" si="5"/>
        <v>65.339380428933822</v>
      </c>
      <c r="R28" s="90">
        <f t="shared" si="5"/>
        <v>59.958490275962795</v>
      </c>
      <c r="S28" s="92">
        <f t="shared" si="5"/>
        <v>55.020732253236439</v>
      </c>
      <c r="T28" s="87"/>
    </row>
    <row r="29" spans="2:29">
      <c r="B29" s="88" t="s">
        <v>315</v>
      </c>
      <c r="C29" s="89" t="s">
        <v>200</v>
      </c>
      <c r="D29" s="90">
        <f t="shared" ref="D29:S29" si="6">D26*$L$60</f>
        <v>9.2858687136597737</v>
      </c>
      <c r="E29" s="90">
        <f t="shared" si="6"/>
        <v>8.2885106618494895</v>
      </c>
      <c r="F29" s="90">
        <f t="shared" si="6"/>
        <v>7.1574755938196644</v>
      </c>
      <c r="G29" s="90">
        <f t="shared" ref="G29" si="7">G26*$L$60</f>
        <v>5.3808901529710198</v>
      </c>
      <c r="H29" s="91">
        <f t="shared" si="6"/>
        <v>5.4577600122991772</v>
      </c>
      <c r="I29" s="90">
        <f t="shared" si="6"/>
        <v>7.9175955108002158</v>
      </c>
      <c r="J29" s="90">
        <f t="shared" si="6"/>
        <v>8.8400338227381052</v>
      </c>
      <c r="K29" s="92">
        <f t="shared" si="6"/>
        <v>9.8699406758726393</v>
      </c>
      <c r="L29" s="91">
        <f t="shared" si="6"/>
        <v>5.6114997309554919</v>
      </c>
      <c r="M29" s="90">
        <f t="shared" si="6"/>
        <v>8.532554385425474</v>
      </c>
      <c r="N29" s="90">
        <f t="shared" si="6"/>
        <v>9.9930817126604659</v>
      </c>
      <c r="O29" s="92">
        <f t="shared" si="6"/>
        <v>11.703609213025771</v>
      </c>
      <c r="P29" s="91">
        <f t="shared" si="6"/>
        <v>5.3040202936428633</v>
      </c>
      <c r="Q29" s="90">
        <f t="shared" si="6"/>
        <v>7.2257667768467986</v>
      </c>
      <c r="R29" s="90">
        <f t="shared" si="6"/>
        <v>7.6101160734875855</v>
      </c>
      <c r="S29" s="92">
        <f t="shared" si="6"/>
        <v>8.01490948165182</v>
      </c>
      <c r="T29" s="87"/>
    </row>
    <row r="30" spans="2:29">
      <c r="B30" s="88" t="s">
        <v>142</v>
      </c>
      <c r="C30" s="89" t="s">
        <v>201</v>
      </c>
      <c r="D30" s="90">
        <f t="shared" ref="D30:S30" si="8">D27*$L$60</f>
        <v>78.572735269428861</v>
      </c>
      <c r="E30" s="90">
        <f t="shared" si="8"/>
        <v>67.246407256514729</v>
      </c>
      <c r="F30" s="90">
        <f t="shared" si="8"/>
        <v>60.03044046429396</v>
      </c>
      <c r="G30" s="90">
        <f t="shared" ref="G30" si="9">G27*$L$60</f>
        <v>43.815819817049736</v>
      </c>
      <c r="H30" s="91">
        <f t="shared" si="8"/>
        <v>48.428011376739178</v>
      </c>
      <c r="I30" s="90">
        <f t="shared" si="8"/>
        <v>56.8836959028365</v>
      </c>
      <c r="J30" s="90">
        <f t="shared" si="8"/>
        <v>59.189791682681225</v>
      </c>
      <c r="K30" s="92">
        <f t="shared" si="8"/>
        <v>61.589377831979114</v>
      </c>
      <c r="L30" s="91">
        <f t="shared" si="8"/>
        <v>49.965408563302333</v>
      </c>
      <c r="M30" s="90">
        <f t="shared" si="8"/>
        <v>61.495887462525943</v>
      </c>
      <c r="N30" s="90">
        <f t="shared" si="8"/>
        <v>67.645476208778533</v>
      </c>
      <c r="O30" s="92">
        <f t="shared" si="8"/>
        <v>74.410023829656396</v>
      </c>
      <c r="P30" s="91">
        <f t="shared" si="8"/>
        <v>44.584518410331313</v>
      </c>
      <c r="Q30" s="90">
        <f t="shared" si="8"/>
        <v>43.815819817049736</v>
      </c>
      <c r="R30" s="90">
        <f t="shared" si="8"/>
        <v>39.203628257360286</v>
      </c>
      <c r="S30" s="92">
        <f t="shared" si="8"/>
        <v>35.076930546059209</v>
      </c>
      <c r="T30" s="93"/>
    </row>
    <row r="31" spans="2:29">
      <c r="B31" s="94" t="s">
        <v>141</v>
      </c>
      <c r="C31" s="95" t="s">
        <v>202</v>
      </c>
      <c r="D31" s="96">
        <f t="shared" ref="D31:S31" si="10">D28/$I$59</f>
        <v>15.082050573201174</v>
      </c>
      <c r="E31" s="96">
        <f t="shared" si="10"/>
        <v>14.450195333839423</v>
      </c>
      <c r="F31" s="96">
        <f t="shared" si="10"/>
        <v>13.015051138226342</v>
      </c>
      <c r="G31" s="96">
        <f>G28/$I$59</f>
        <v>6.8347633154600382</v>
      </c>
      <c r="H31" s="97">
        <f t="shared" si="10"/>
        <v>10.58718239061457</v>
      </c>
      <c r="I31" s="96">
        <f t="shared" si="10"/>
        <v>14.875661333648321</v>
      </c>
      <c r="J31" s="96">
        <f t="shared" si="10"/>
        <v>16.617855904255784</v>
      </c>
      <c r="K31" s="98">
        <f t="shared" si="10"/>
        <v>18.564091280429881</v>
      </c>
      <c r="L31" s="96">
        <f t="shared" si="10"/>
        <v>10.989227291523985</v>
      </c>
      <c r="M31" s="96">
        <f t="shared" si="10"/>
        <v>17.019900805165197</v>
      </c>
      <c r="N31" s="96">
        <f t="shared" si="10"/>
        <v>19.566185177591485</v>
      </c>
      <c r="O31" s="98">
        <f t="shared" si="10"/>
        <v>22.493409731719346</v>
      </c>
      <c r="P31" s="96">
        <f t="shared" si="10"/>
        <v>9.7830925887957427</v>
      </c>
      <c r="Q31" s="96">
        <f t="shared" si="10"/>
        <v>11.3912721924334</v>
      </c>
      <c r="R31" s="96">
        <f t="shared" si="10"/>
        <v>10.453167423644766</v>
      </c>
      <c r="S31" s="98">
        <f t="shared" si="10"/>
        <v>9.592318341697549</v>
      </c>
      <c r="T31" s="93"/>
    </row>
    <row r="32" spans="2:29">
      <c r="B32" s="94" t="s">
        <v>315</v>
      </c>
      <c r="C32" s="95" t="s">
        <v>202</v>
      </c>
      <c r="D32" s="96">
        <f t="shared" ref="D32:S32" si="11">D29/($I$58/1000)</f>
        <v>9.7972871002951827</v>
      </c>
      <c r="E32" s="96">
        <f t="shared" si="11"/>
        <v>8.7449996432258814</v>
      </c>
      <c r="F32" s="96">
        <f t="shared" si="11"/>
        <v>7.5516729202570847</v>
      </c>
      <c r="G32" s="96">
        <f t="shared" ref="G32" si="12">G29/($I$58/1000)</f>
        <v>5.6772421955803125</v>
      </c>
      <c r="H32" s="97">
        <f t="shared" si="11"/>
        <v>5.7583456555171741</v>
      </c>
      <c r="I32" s="96">
        <f t="shared" si="11"/>
        <v>8.3536563734967455</v>
      </c>
      <c r="J32" s="96">
        <f t="shared" si="11"/>
        <v>9.3268978927390851</v>
      </c>
      <c r="K32" s="98">
        <f t="shared" si="11"/>
        <v>10.413526773446549</v>
      </c>
      <c r="L32" s="96">
        <f t="shared" si="11"/>
        <v>5.9205525753908965</v>
      </c>
      <c r="M32" s="96">
        <f t="shared" si="11"/>
        <v>9.0024840529916368</v>
      </c>
      <c r="N32" s="96">
        <f t="shared" si="11"/>
        <v>10.543449791792009</v>
      </c>
      <c r="O32" s="98">
        <f t="shared" si="11"/>
        <v>12.348184440837489</v>
      </c>
      <c r="P32" s="96">
        <f t="shared" si="11"/>
        <v>5.5961387356434518</v>
      </c>
      <c r="Q32" s="96">
        <f t="shared" si="11"/>
        <v>7.6237252340649917</v>
      </c>
      <c r="R32" s="96">
        <f t="shared" si="11"/>
        <v>8.029242533749299</v>
      </c>
      <c r="S32" s="98">
        <f t="shared" si="11"/>
        <v>8.4563299025657521</v>
      </c>
      <c r="T32" s="76"/>
    </row>
    <row r="33" spans="2:20">
      <c r="B33" s="99" t="s">
        <v>142</v>
      </c>
      <c r="C33" s="103" t="s">
        <v>202</v>
      </c>
      <c r="D33" s="100">
        <f t="shared" ref="D33:S33" si="13">D30/$I$62</f>
        <v>3.2875621451643875</v>
      </c>
      <c r="E33" s="100">
        <f t="shared" si="13"/>
        <v>2.8136572073855537</v>
      </c>
      <c r="F33" s="100">
        <f t="shared" si="13"/>
        <v>2.5117339106399146</v>
      </c>
      <c r="G33" s="100">
        <f t="shared" ref="G33" si="14">G30/$I$62</f>
        <v>1.8332979002949681</v>
      </c>
      <c r="H33" s="101">
        <f t="shared" si="13"/>
        <v>2.0262766266418066</v>
      </c>
      <c r="I33" s="100">
        <f t="shared" si="13"/>
        <v>2.380070958277678</v>
      </c>
      <c r="J33" s="100">
        <f t="shared" si="13"/>
        <v>2.4765603214510974</v>
      </c>
      <c r="K33" s="102">
        <f t="shared" si="13"/>
        <v>2.57696141556398</v>
      </c>
      <c r="L33" s="100">
        <f t="shared" si="13"/>
        <v>2.0906028687574199</v>
      </c>
      <c r="M33" s="100">
        <f t="shared" si="13"/>
        <v>2.5730496846245168</v>
      </c>
      <c r="N33" s="100">
        <f t="shared" si="13"/>
        <v>2.8303546530869679</v>
      </c>
      <c r="O33" s="102">
        <f t="shared" si="13"/>
        <v>3.1133901183956652</v>
      </c>
      <c r="P33" s="100">
        <f t="shared" si="13"/>
        <v>1.8654610213527747</v>
      </c>
      <c r="Q33" s="100">
        <f t="shared" si="13"/>
        <v>1.8332979002949681</v>
      </c>
      <c r="R33" s="100">
        <f t="shared" si="13"/>
        <v>1.6403191739481293</v>
      </c>
      <c r="S33" s="102">
        <f t="shared" si="13"/>
        <v>1.4676539977430632</v>
      </c>
      <c r="T33" s="87"/>
    </row>
    <row r="34" spans="2:20">
      <c r="B34" s="70" t="s">
        <v>316</v>
      </c>
      <c r="C34" s="105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76"/>
      <c r="R35"/>
      <c r="S35" s="53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.6">
      <c r="B37"/>
      <c r="C37"/>
      <c r="D37"/>
      <c r="E37"/>
      <c r="F37"/>
      <c r="G37"/>
      <c r="H37" s="71"/>
      <c r="I37" s="107" t="s">
        <v>143</v>
      </c>
      <c r="J37" s="108" t="s">
        <v>128</v>
      </c>
      <c r="K37" s="107" t="s">
        <v>129</v>
      </c>
      <c r="L37" s="108" t="s">
        <v>130</v>
      </c>
      <c r="M37"/>
      <c r="S37" s="104"/>
    </row>
    <row r="38" spans="2:20">
      <c r="B38"/>
      <c r="C38"/>
      <c r="D38"/>
      <c r="E38"/>
      <c r="F38"/>
      <c r="G38"/>
      <c r="H38" s="109">
        <v>2000</v>
      </c>
      <c r="I38" s="110"/>
      <c r="J38" s="110">
        <v>100</v>
      </c>
      <c r="K38" s="110"/>
      <c r="L38" s="110">
        <v>100</v>
      </c>
      <c r="M38"/>
      <c r="S38" s="115"/>
    </row>
    <row r="39" spans="2:20">
      <c r="B39"/>
      <c r="C39"/>
      <c r="D39"/>
      <c r="E39"/>
      <c r="F39"/>
      <c r="G39"/>
      <c r="H39" s="111">
        <v>2001</v>
      </c>
      <c r="I39" s="112">
        <v>2.1999999999999999E-2</v>
      </c>
      <c r="J39" s="110">
        <f t="shared" ref="J39:J53" si="15">J38+(J38*I39)</f>
        <v>102.2</v>
      </c>
      <c r="K39" s="112">
        <v>2.8000000000000001E-2</v>
      </c>
      <c r="L39" s="110">
        <f t="shared" ref="L39:L50" si="16">L38+(L38*K39)</f>
        <v>102.8</v>
      </c>
      <c r="M39"/>
      <c r="S39" s="115"/>
    </row>
    <row r="40" spans="2:20">
      <c r="B40"/>
      <c r="C40"/>
      <c r="D40"/>
      <c r="E40"/>
      <c r="F40"/>
      <c r="G40"/>
      <c r="H40" s="111">
        <v>2002</v>
      </c>
      <c r="I40" s="112">
        <v>2.1000000000000001E-2</v>
      </c>
      <c r="J40" s="113">
        <f t="shared" si="15"/>
        <v>104.34620000000001</v>
      </c>
      <c r="K40" s="112">
        <v>1.6E-2</v>
      </c>
      <c r="L40" s="113">
        <f t="shared" si="16"/>
        <v>104.4448</v>
      </c>
      <c r="M40"/>
      <c r="S40" s="116"/>
    </row>
    <row r="41" spans="2:20">
      <c r="B41"/>
      <c r="C41"/>
      <c r="D41"/>
      <c r="E41"/>
      <c r="F41"/>
      <c r="G41"/>
      <c r="H41" s="111">
        <v>2003</v>
      </c>
      <c r="I41" s="112">
        <v>0.02</v>
      </c>
      <c r="J41" s="113">
        <f t="shared" si="15"/>
        <v>106.43312400000001</v>
      </c>
      <c r="K41" s="112">
        <v>2.3E-2</v>
      </c>
      <c r="L41" s="113">
        <f t="shared" si="16"/>
        <v>106.84703039999999</v>
      </c>
      <c r="M41"/>
      <c r="S41" s="116"/>
    </row>
    <row r="42" spans="2:20">
      <c r="B42"/>
      <c r="C42"/>
      <c r="D42"/>
      <c r="E42"/>
      <c r="F42"/>
      <c r="G42"/>
      <c r="H42" s="111">
        <v>2004</v>
      </c>
      <c r="I42" s="112">
        <v>0.02</v>
      </c>
      <c r="J42" s="113">
        <f t="shared" si="15"/>
        <v>108.56178648000001</v>
      </c>
      <c r="K42" s="112">
        <v>2.7E-2</v>
      </c>
      <c r="L42" s="113">
        <f t="shared" si="16"/>
        <v>109.7319002208</v>
      </c>
      <c r="M42"/>
      <c r="S42" s="116"/>
    </row>
    <row r="43" spans="2:20">
      <c r="B43"/>
      <c r="C43"/>
      <c r="D43"/>
      <c r="E43"/>
      <c r="F43"/>
      <c r="G43"/>
      <c r="H43" s="111">
        <v>2005</v>
      </c>
      <c r="I43" s="112">
        <v>2.1999999999999999E-2</v>
      </c>
      <c r="J43" s="113">
        <f t="shared" si="15"/>
        <v>110.95014578256001</v>
      </c>
      <c r="K43" s="112">
        <v>3.4000000000000002E-2</v>
      </c>
      <c r="L43" s="113">
        <f t="shared" si="16"/>
        <v>113.46278482830721</v>
      </c>
      <c r="M43"/>
      <c r="S43" s="116"/>
    </row>
    <row r="44" spans="2:20">
      <c r="B44"/>
      <c r="C44"/>
      <c r="D44"/>
      <c r="E44"/>
      <c r="F44"/>
      <c r="G44"/>
      <c r="H44" s="111">
        <v>2006</v>
      </c>
      <c r="I44" s="112">
        <v>2.1999999999999999E-2</v>
      </c>
      <c r="J44" s="113">
        <f t="shared" si="15"/>
        <v>113.39104898977634</v>
      </c>
      <c r="K44" s="112">
        <v>3.2000000000000001E-2</v>
      </c>
      <c r="L44" s="113">
        <f t="shared" si="16"/>
        <v>117.09359394281304</v>
      </c>
      <c r="M44"/>
      <c r="S44" s="116"/>
    </row>
    <row r="45" spans="2:20">
      <c r="B45"/>
      <c r="C45"/>
      <c r="D45"/>
      <c r="E45"/>
      <c r="F45"/>
      <c r="G45"/>
      <c r="H45" s="111">
        <v>2007</v>
      </c>
      <c r="I45" s="112">
        <v>2.3E-2</v>
      </c>
      <c r="J45" s="113">
        <f t="shared" si="15"/>
        <v>115.99904311654119</v>
      </c>
      <c r="K45" s="112">
        <v>2.8000000000000001E-2</v>
      </c>
      <c r="L45" s="113">
        <f t="shared" si="16"/>
        <v>120.37221457321181</v>
      </c>
      <c r="M45"/>
      <c r="S45" s="116"/>
    </row>
    <row r="46" spans="2:20">
      <c r="B46"/>
      <c r="C46"/>
      <c r="D46"/>
      <c r="E46"/>
      <c r="F46"/>
      <c r="G46"/>
      <c r="H46" s="111">
        <v>2008</v>
      </c>
      <c r="I46" s="112">
        <v>3.6999999999999998E-2</v>
      </c>
      <c r="J46" s="113">
        <f t="shared" si="15"/>
        <v>120.29100771185321</v>
      </c>
      <c r="K46" s="112">
        <v>3.7999999999999999E-2</v>
      </c>
      <c r="L46" s="113">
        <f t="shared" si="16"/>
        <v>124.94635872699385</v>
      </c>
      <c r="M46"/>
      <c r="S46" s="116"/>
    </row>
    <row r="47" spans="2:20">
      <c r="B47"/>
      <c r="C47"/>
      <c r="D47"/>
      <c r="E47"/>
      <c r="F47"/>
      <c r="G47"/>
      <c r="H47" s="111">
        <v>2009</v>
      </c>
      <c r="I47" s="112">
        <v>0.01</v>
      </c>
      <c r="J47" s="113">
        <f t="shared" si="15"/>
        <v>121.49391778897174</v>
      </c>
      <c r="K47" s="112">
        <v>-4.0000000000000001E-3</v>
      </c>
      <c r="L47" s="113">
        <f t="shared" si="16"/>
        <v>124.44657329208587</v>
      </c>
      <c r="M47"/>
      <c r="S47" s="116"/>
    </row>
    <row r="48" spans="2:20">
      <c r="B48"/>
      <c r="C48"/>
      <c r="D48"/>
      <c r="E48"/>
      <c r="F48"/>
      <c r="G48"/>
      <c r="H48" s="111">
        <v>2010</v>
      </c>
      <c r="I48" s="112">
        <v>2.1000000000000001E-2</v>
      </c>
      <c r="J48" s="113">
        <f t="shared" si="15"/>
        <v>124.04529006254015</v>
      </c>
      <c r="K48" s="112">
        <v>1.6E-2</v>
      </c>
      <c r="L48" s="113">
        <f t="shared" si="16"/>
        <v>126.43771846475924</v>
      </c>
      <c r="M48"/>
      <c r="S48" s="116"/>
    </row>
    <row r="49" spans="2:19">
      <c r="B49"/>
      <c r="C49"/>
      <c r="D49"/>
      <c r="E49"/>
      <c r="F49"/>
      <c r="G49"/>
      <c r="H49" s="111">
        <v>2011</v>
      </c>
      <c r="I49" s="112">
        <v>3.1E-2</v>
      </c>
      <c r="J49" s="113">
        <f t="shared" si="15"/>
        <v>127.89069405447889</v>
      </c>
      <c r="K49" s="112">
        <v>3.2000000000000001E-2</v>
      </c>
      <c r="L49" s="113">
        <f t="shared" si="16"/>
        <v>130.48372545563154</v>
      </c>
      <c r="M49"/>
      <c r="S49" s="116"/>
    </row>
    <row r="50" spans="2:19">
      <c r="B50"/>
      <c r="C50"/>
      <c r="D50"/>
      <c r="E50"/>
      <c r="F50"/>
      <c r="G50"/>
      <c r="H50" s="111">
        <v>2012</v>
      </c>
      <c r="I50" s="112">
        <v>2.6000000000000002E-2</v>
      </c>
      <c r="J50" s="113">
        <f t="shared" si="15"/>
        <v>131.21585209989533</v>
      </c>
      <c r="K50" s="112">
        <v>2.1000000000000001E-2</v>
      </c>
      <c r="L50" s="113">
        <f t="shared" si="16"/>
        <v>133.22388369019981</v>
      </c>
      <c r="M50"/>
      <c r="S50" s="116"/>
    </row>
    <row r="51" spans="2:19">
      <c r="B51"/>
      <c r="C51"/>
      <c r="D51"/>
      <c r="E51"/>
      <c r="F51"/>
      <c r="G51"/>
      <c r="H51" s="111">
        <v>2013</v>
      </c>
      <c r="I51" s="112">
        <v>1.4999999999999999E-2</v>
      </c>
      <c r="J51" s="113">
        <f t="shared" si="15"/>
        <v>133.18408988139376</v>
      </c>
      <c r="K51" s="112">
        <v>1.4999999999999999E-2</v>
      </c>
      <c r="L51" s="113">
        <f>(L50)+(L50*K51)</f>
        <v>135.22224194555281</v>
      </c>
      <c r="M51"/>
      <c r="S51" s="116"/>
    </row>
    <row r="52" spans="2:19">
      <c r="B52"/>
      <c r="C52"/>
      <c r="D52"/>
      <c r="E52"/>
      <c r="F52"/>
      <c r="G52"/>
      <c r="H52" s="111">
        <v>2014</v>
      </c>
      <c r="I52" s="112">
        <v>6.0000000000000001E-3</v>
      </c>
      <c r="J52" s="113">
        <f t="shared" si="15"/>
        <v>133.98319442068211</v>
      </c>
      <c r="K52" s="112">
        <v>1.6E-2</v>
      </c>
      <c r="L52" s="113">
        <f>L51+(L51*K52)</f>
        <v>137.38579781668165</v>
      </c>
      <c r="M52"/>
      <c r="S52" s="116"/>
    </row>
    <row r="53" spans="2:19">
      <c r="B53"/>
      <c r="C53"/>
      <c r="D53"/>
      <c r="E53"/>
      <c r="F53"/>
      <c r="G53"/>
      <c r="H53" s="111">
        <v>2015</v>
      </c>
      <c r="I53" s="112">
        <v>0</v>
      </c>
      <c r="J53" s="113">
        <f t="shared" si="15"/>
        <v>133.98319442068211</v>
      </c>
      <c r="K53" s="112">
        <v>1.1999999999999999E-3</v>
      </c>
      <c r="L53" s="113">
        <f>L52+(L52*K53)</f>
        <v>137.55066077406167</v>
      </c>
      <c r="M53"/>
      <c r="S53" s="117"/>
    </row>
    <row r="54" spans="2:19">
      <c r="B54"/>
      <c r="C54"/>
      <c r="D54"/>
      <c r="E54"/>
      <c r="F54"/>
      <c r="G54"/>
      <c r="H54" s="114" t="s">
        <v>127</v>
      </c>
      <c r="I54"/>
      <c r="J54" s="114"/>
      <c r="K54" s="114" t="s">
        <v>131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14" t="s">
        <v>317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469" t="s">
        <v>133</v>
      </c>
      <c r="I57" s="470"/>
      <c r="J57"/>
      <c r="K57" s="469" t="s">
        <v>144</v>
      </c>
      <c r="L57" s="470"/>
      <c r="M57"/>
      <c r="S57"/>
    </row>
    <row r="58" spans="2:19">
      <c r="B58"/>
      <c r="C58"/>
      <c r="D58"/>
      <c r="E58"/>
      <c r="F58"/>
      <c r="G58"/>
      <c r="H58" s="71" t="s">
        <v>134</v>
      </c>
      <c r="I58" s="74">
        <v>947.8</v>
      </c>
      <c r="J58"/>
      <c r="K58" s="72"/>
      <c r="L58" s="72" t="s">
        <v>318</v>
      </c>
      <c r="M58"/>
      <c r="S58"/>
    </row>
    <row r="59" spans="2:19">
      <c r="B59"/>
      <c r="C59"/>
      <c r="D59"/>
      <c r="E59"/>
      <c r="F59"/>
      <c r="G59"/>
      <c r="H59" s="471" t="s">
        <v>135</v>
      </c>
      <c r="I59" s="74">
        <f>I60*I61</f>
        <v>5.7359160000000005</v>
      </c>
      <c r="J59"/>
      <c r="K59" s="71" t="s">
        <v>193</v>
      </c>
      <c r="L59" s="73">
        <v>1.3008999999999999</v>
      </c>
      <c r="M59"/>
      <c r="S59"/>
    </row>
    <row r="60" spans="2:19">
      <c r="B60"/>
      <c r="C60"/>
      <c r="D60"/>
      <c r="E60"/>
      <c r="F60"/>
      <c r="G60"/>
      <c r="H60" s="472"/>
      <c r="I60" s="75">
        <v>0.13700000000000001</v>
      </c>
      <c r="J60"/>
      <c r="K60" s="71" t="s">
        <v>194</v>
      </c>
      <c r="L60" s="147">
        <f>1/L59</f>
        <v>0.76869859328157431</v>
      </c>
      <c r="M60"/>
      <c r="S60"/>
    </row>
    <row r="61" spans="2:19" ht="15">
      <c r="H61" s="473"/>
      <c r="I61" s="75">
        <v>41.868000000000002</v>
      </c>
      <c r="J61"/>
      <c r="K61" t="s">
        <v>132</v>
      </c>
      <c r="L61"/>
    </row>
    <row r="62" spans="2:19">
      <c r="H62" s="71" t="s">
        <v>136</v>
      </c>
      <c r="I62" s="7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honeticPr fontId="13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2404-7E58-4E6B-879C-C883E4ADE600}">
  <dimension ref="A1:P86"/>
  <sheetViews>
    <sheetView topLeftCell="A19" workbookViewId="0">
      <selection activeCell="D20" sqref="D20"/>
    </sheetView>
  </sheetViews>
  <sheetFormatPr defaultRowHeight="14.4"/>
  <cols>
    <col min="1" max="1" width="18.21875" customWidth="1"/>
    <col min="2" max="2" width="34.33203125" customWidth="1"/>
    <col min="3" max="3" width="13.77734375" customWidth="1"/>
    <col min="4" max="4" width="35" customWidth="1"/>
  </cols>
  <sheetData>
    <row r="1" spans="1:16">
      <c r="A1" s="463" t="s">
        <v>465</v>
      </c>
      <c r="B1" s="464"/>
      <c r="C1" s="464"/>
      <c r="D1" s="464" t="s">
        <v>99</v>
      </c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</row>
    <row r="2" spans="1:16">
      <c r="A2" s="464" t="s">
        <v>2</v>
      </c>
      <c r="B2" s="464" t="s">
        <v>3</v>
      </c>
      <c r="C2" s="464" t="s">
        <v>112</v>
      </c>
      <c r="D2" s="464" t="s">
        <v>81</v>
      </c>
      <c r="E2" s="464" t="s">
        <v>421</v>
      </c>
      <c r="F2" s="464" t="s">
        <v>422</v>
      </c>
      <c r="G2" s="464" t="s">
        <v>423</v>
      </c>
      <c r="H2" s="464" t="s">
        <v>424</v>
      </c>
      <c r="I2" s="464" t="s">
        <v>425</v>
      </c>
      <c r="J2" s="464" t="s">
        <v>216</v>
      </c>
      <c r="K2" s="464" t="s">
        <v>331</v>
      </c>
      <c r="L2" s="464"/>
      <c r="M2" s="464"/>
      <c r="N2" s="464"/>
      <c r="O2" s="464"/>
      <c r="P2" s="464"/>
    </row>
    <row r="3" spans="1:16">
      <c r="A3" s="464" t="s">
        <v>426</v>
      </c>
      <c r="B3" s="464" t="s">
        <v>427</v>
      </c>
      <c r="C3" s="464"/>
      <c r="D3" s="464"/>
      <c r="E3" s="464"/>
      <c r="F3" s="464"/>
      <c r="G3" s="464">
        <v>2005</v>
      </c>
      <c r="H3" s="464">
        <v>10</v>
      </c>
      <c r="I3" s="464">
        <v>8.9999999999999998E-4</v>
      </c>
      <c r="J3" s="464">
        <v>1.7000000000000001E-4</v>
      </c>
      <c r="K3" s="464">
        <v>3.3300000000000001E-3</v>
      </c>
      <c r="L3" s="464"/>
      <c r="M3" s="464"/>
      <c r="N3" s="464"/>
      <c r="O3" s="464"/>
      <c r="P3" s="464"/>
    </row>
    <row r="4" spans="1:16">
      <c r="A4" s="464"/>
      <c r="B4" s="464"/>
      <c r="C4" s="464" t="s">
        <v>409</v>
      </c>
      <c r="D4" s="464"/>
      <c r="E4" s="464">
        <v>1</v>
      </c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</row>
    <row r="5" spans="1:16">
      <c r="A5" s="464"/>
      <c r="B5" s="464"/>
      <c r="C5" s="464" t="s">
        <v>428</v>
      </c>
      <c r="D5" s="464"/>
      <c r="E5" s="464">
        <v>1</v>
      </c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</row>
    <row r="6" spans="1:16">
      <c r="A6" s="464"/>
      <c r="B6" s="464"/>
      <c r="C6" s="464"/>
      <c r="D6" s="464" t="s">
        <v>72</v>
      </c>
      <c r="E6" s="464"/>
      <c r="F6" s="464">
        <v>1.5E-3</v>
      </c>
      <c r="G6" s="464"/>
      <c r="H6" s="464"/>
      <c r="I6" s="464"/>
      <c r="J6" s="464"/>
      <c r="K6" s="464"/>
      <c r="L6" s="464"/>
      <c r="M6" s="464" t="s">
        <v>429</v>
      </c>
      <c r="N6" s="464"/>
      <c r="O6" s="464">
        <v>1.5E-3</v>
      </c>
      <c r="P6" s="464"/>
    </row>
    <row r="7" spans="1:16">
      <c r="A7" s="464"/>
      <c r="B7" s="464"/>
      <c r="C7" s="464" t="s">
        <v>113</v>
      </c>
      <c r="D7" s="464"/>
      <c r="E7" s="464">
        <v>3.4000000000000002E-4</v>
      </c>
      <c r="F7" s="464"/>
      <c r="G7" s="464"/>
      <c r="H7" s="464"/>
      <c r="I7" s="464"/>
      <c r="J7" s="464"/>
      <c r="K7" s="464"/>
      <c r="L7" s="464"/>
      <c r="M7" s="464" t="s">
        <v>429</v>
      </c>
      <c r="N7" s="464"/>
      <c r="O7" s="464">
        <v>94.444444439999998</v>
      </c>
      <c r="P7" s="464" t="s">
        <v>430</v>
      </c>
    </row>
    <row r="8" spans="1:16">
      <c r="A8" s="464" t="s">
        <v>431</v>
      </c>
      <c r="B8" s="464" t="s">
        <v>432</v>
      </c>
      <c r="C8" s="464"/>
      <c r="D8" s="464"/>
      <c r="E8" s="464"/>
      <c r="F8" s="464"/>
      <c r="G8" s="464">
        <v>2005</v>
      </c>
      <c r="H8" s="464">
        <v>10</v>
      </c>
      <c r="I8" s="464">
        <v>8.9999999999999998E-4</v>
      </c>
      <c r="J8" s="464">
        <v>1.7000000000000001E-4</v>
      </c>
      <c r="K8" s="464">
        <v>3.3300000000000001E-3</v>
      </c>
      <c r="L8" s="464"/>
      <c r="M8" s="464"/>
      <c r="N8" s="464"/>
      <c r="O8" s="464"/>
      <c r="P8" s="464"/>
    </row>
    <row r="9" spans="1:16">
      <c r="A9" s="464"/>
      <c r="B9" s="464"/>
      <c r="C9" s="464" t="s">
        <v>409</v>
      </c>
      <c r="D9" s="464"/>
      <c r="E9" s="464">
        <v>1</v>
      </c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</row>
    <row r="10" spans="1:16">
      <c r="A10" s="464"/>
      <c r="B10" s="464"/>
      <c r="C10" s="464" t="s">
        <v>433</v>
      </c>
      <c r="D10" s="464"/>
      <c r="E10" s="464">
        <v>1</v>
      </c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</row>
    <row r="11" spans="1:16">
      <c r="A11" s="464"/>
      <c r="B11" s="464"/>
      <c r="C11" s="464" t="s">
        <v>113</v>
      </c>
      <c r="D11" s="464"/>
      <c r="E11" s="464">
        <v>2.9999999999999997E-4</v>
      </c>
      <c r="F11" s="464"/>
      <c r="G11" s="464"/>
      <c r="H11" s="464"/>
      <c r="I11" s="464"/>
      <c r="J11" s="464"/>
      <c r="K11" s="464"/>
      <c r="L11" s="464"/>
      <c r="M11" s="464" t="s">
        <v>429</v>
      </c>
      <c r="N11" s="464"/>
      <c r="O11" s="464">
        <v>83.333333330000002</v>
      </c>
      <c r="P11" s="464" t="s">
        <v>430</v>
      </c>
    </row>
    <row r="12" spans="1:16">
      <c r="A12" s="464" t="s">
        <v>434</v>
      </c>
      <c r="B12" s="464" t="s">
        <v>435</v>
      </c>
      <c r="C12" s="464"/>
      <c r="D12" s="464"/>
      <c r="E12" s="464"/>
      <c r="F12" s="464"/>
      <c r="G12" s="464">
        <v>2005</v>
      </c>
      <c r="H12" s="464">
        <v>10</v>
      </c>
      <c r="I12" s="464">
        <v>8.9999999999999998E-4</v>
      </c>
      <c r="J12" s="464">
        <v>1.7000000000000001E-4</v>
      </c>
      <c r="K12" s="464">
        <v>3.3300000000000001E-3</v>
      </c>
      <c r="L12" s="464"/>
      <c r="M12" s="464"/>
      <c r="N12" s="464"/>
      <c r="O12" s="464"/>
      <c r="P12" s="464"/>
    </row>
    <row r="13" spans="1:16">
      <c r="A13" s="464"/>
      <c r="B13" s="464"/>
      <c r="C13" s="464" t="s">
        <v>409</v>
      </c>
      <c r="D13" s="464"/>
      <c r="E13" s="464">
        <v>1</v>
      </c>
      <c r="F13" s="464"/>
      <c r="G13" s="464"/>
      <c r="H13" s="464"/>
      <c r="I13" s="464"/>
      <c r="J13" s="464"/>
      <c r="K13" s="464"/>
      <c r="L13" s="464"/>
      <c r="M13" s="464"/>
      <c r="N13" s="464"/>
      <c r="O13" s="464"/>
      <c r="P13" s="464"/>
    </row>
    <row r="14" spans="1:16">
      <c r="A14" s="464"/>
      <c r="B14" s="464"/>
      <c r="C14" s="464" t="s">
        <v>436</v>
      </c>
      <c r="D14" s="464"/>
      <c r="E14" s="464">
        <v>1</v>
      </c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</row>
    <row r="15" spans="1:16">
      <c r="A15" s="464"/>
      <c r="B15" s="464"/>
      <c r="C15" s="464" t="s">
        <v>113</v>
      </c>
      <c r="D15" s="464"/>
      <c r="E15" s="464">
        <v>2.9999999999999997E-4</v>
      </c>
      <c r="F15" s="464"/>
      <c r="G15" s="464"/>
      <c r="H15" s="464"/>
      <c r="I15" s="464"/>
      <c r="J15" s="464"/>
      <c r="K15" s="464"/>
      <c r="L15" s="464"/>
      <c r="M15" s="464" t="s">
        <v>429</v>
      </c>
      <c r="N15" s="464"/>
      <c r="O15" s="464">
        <v>83.333333330000002</v>
      </c>
      <c r="P15" s="464" t="s">
        <v>430</v>
      </c>
    </row>
    <row r="16" spans="1:16">
      <c r="A16" s="464" t="s">
        <v>437</v>
      </c>
      <c r="B16" s="464" t="s">
        <v>438</v>
      </c>
      <c r="C16" s="464"/>
      <c r="D16" s="464"/>
      <c r="E16" s="464"/>
      <c r="F16" s="464"/>
      <c r="G16" s="464">
        <v>2005</v>
      </c>
      <c r="H16" s="464">
        <v>10</v>
      </c>
      <c r="I16" s="464">
        <v>8.9999999999999998E-4</v>
      </c>
      <c r="J16" s="464">
        <v>1.7000000000000001E-4</v>
      </c>
      <c r="K16" s="464">
        <v>3.3300000000000001E-3</v>
      </c>
      <c r="L16" s="464"/>
      <c r="M16" s="464"/>
      <c r="N16" s="464"/>
      <c r="O16" s="464"/>
      <c r="P16" s="464"/>
    </row>
    <row r="17" spans="1:16">
      <c r="A17" s="464"/>
      <c r="B17" s="464"/>
      <c r="C17" s="464" t="s">
        <v>409</v>
      </c>
      <c r="D17" s="464"/>
      <c r="E17" s="464">
        <v>1</v>
      </c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</row>
    <row r="18" spans="1:16">
      <c r="A18" s="464"/>
      <c r="B18" s="464"/>
      <c r="C18" s="464" t="s">
        <v>439</v>
      </c>
      <c r="D18" s="464"/>
      <c r="E18" s="464">
        <v>1</v>
      </c>
      <c r="F18" s="464"/>
      <c r="G18" s="464"/>
      <c r="H18" s="464"/>
      <c r="I18" s="464"/>
      <c r="J18" s="464"/>
      <c r="K18" s="464"/>
      <c r="L18" s="464"/>
      <c r="M18" s="464"/>
      <c r="N18" s="464"/>
      <c r="O18" s="464"/>
      <c r="P18" s="464"/>
    </row>
    <row r="19" spans="1:16">
      <c r="A19" s="464"/>
      <c r="B19" s="464"/>
      <c r="C19" s="464" t="s">
        <v>113</v>
      </c>
      <c r="D19" s="464"/>
      <c r="E19" s="464">
        <v>2.9999999999999997E-4</v>
      </c>
      <c r="F19" s="464"/>
      <c r="G19" s="464"/>
      <c r="H19" s="464"/>
      <c r="I19" s="464"/>
      <c r="J19" s="464"/>
      <c r="K19" s="464"/>
      <c r="L19" s="464"/>
      <c r="M19" s="464" t="s">
        <v>429</v>
      </c>
      <c r="N19" s="464"/>
      <c r="O19" s="464">
        <v>83.333333330000002</v>
      </c>
      <c r="P19" s="464" t="s">
        <v>430</v>
      </c>
    </row>
    <row r="20" spans="1:16">
      <c r="A20" s="464" t="s">
        <v>440</v>
      </c>
      <c r="B20" s="464" t="s">
        <v>441</v>
      </c>
      <c r="C20" s="464"/>
      <c r="D20" s="464"/>
      <c r="E20" s="464"/>
      <c r="F20" s="464"/>
      <c r="G20" s="464">
        <v>2005</v>
      </c>
      <c r="H20" s="464">
        <v>10</v>
      </c>
      <c r="I20" s="464">
        <v>1.8E-3</v>
      </c>
      <c r="J20" s="464">
        <v>3.5E-4</v>
      </c>
      <c r="K20" s="464">
        <v>7.0000000000000001E-3</v>
      </c>
      <c r="L20" s="464"/>
      <c r="M20" s="464"/>
      <c r="N20" s="464"/>
      <c r="O20" s="464"/>
      <c r="P20" s="464"/>
    </row>
    <row r="21" spans="1:16">
      <c r="A21" s="464"/>
      <c r="B21" s="464"/>
      <c r="C21" s="464" t="s">
        <v>409</v>
      </c>
      <c r="D21" s="464"/>
      <c r="E21" s="464">
        <v>1</v>
      </c>
      <c r="F21" s="464"/>
      <c r="G21" s="464"/>
      <c r="H21" s="464"/>
      <c r="I21" s="464"/>
      <c r="J21" s="464"/>
      <c r="K21" s="464"/>
      <c r="L21" s="464"/>
      <c r="M21" s="464"/>
      <c r="N21" s="464"/>
      <c r="O21" s="464"/>
      <c r="P21" s="464"/>
    </row>
    <row r="22" spans="1:16">
      <c r="A22" s="464"/>
      <c r="B22" s="464"/>
      <c r="C22" s="464" t="s">
        <v>442</v>
      </c>
      <c r="D22" s="464"/>
      <c r="E22" s="464">
        <v>1</v>
      </c>
      <c r="F22" s="464"/>
      <c r="G22" s="464"/>
      <c r="H22" s="464"/>
      <c r="I22" s="464"/>
      <c r="J22" s="464"/>
      <c r="K22" s="464"/>
      <c r="L22" s="464"/>
      <c r="M22" s="464"/>
      <c r="N22" s="464"/>
      <c r="O22" s="464"/>
      <c r="P22" s="464"/>
    </row>
    <row r="23" spans="1:16">
      <c r="A23" s="464"/>
      <c r="B23" s="464"/>
      <c r="C23" s="464" t="s">
        <v>113</v>
      </c>
      <c r="D23" s="464"/>
      <c r="E23" s="464">
        <v>2.9999999999999997E-4</v>
      </c>
      <c r="F23" s="464"/>
      <c r="G23" s="464"/>
      <c r="H23" s="464"/>
      <c r="I23" s="464"/>
      <c r="J23" s="464"/>
      <c r="K23" s="464"/>
      <c r="L23" s="464"/>
      <c r="M23" s="464" t="s">
        <v>429</v>
      </c>
      <c r="N23" s="464"/>
      <c r="O23" s="464">
        <v>83.333333330000002</v>
      </c>
      <c r="P23" s="464" t="s">
        <v>430</v>
      </c>
    </row>
    <row r="24" spans="1:16">
      <c r="A24" s="464" t="s">
        <v>443</v>
      </c>
      <c r="B24" s="464" t="s">
        <v>444</v>
      </c>
      <c r="C24" s="464"/>
      <c r="D24" s="464"/>
      <c r="E24" s="464"/>
      <c r="F24" s="464"/>
      <c r="G24" s="464">
        <v>2005</v>
      </c>
      <c r="H24" s="464">
        <v>10</v>
      </c>
      <c r="I24" s="464">
        <v>1.8E-3</v>
      </c>
      <c r="J24" s="464">
        <v>3.5E-4</v>
      </c>
      <c r="K24" s="464">
        <v>7.0000000000000001E-3</v>
      </c>
      <c r="L24" s="464"/>
      <c r="M24" s="464"/>
      <c r="N24" s="464"/>
      <c r="O24" s="464"/>
      <c r="P24" s="464"/>
    </row>
    <row r="25" spans="1:16">
      <c r="A25" s="464"/>
      <c r="B25" s="464"/>
      <c r="C25" s="464" t="s">
        <v>409</v>
      </c>
      <c r="D25" s="464"/>
      <c r="E25" s="464">
        <v>1</v>
      </c>
      <c r="F25" s="464"/>
      <c r="G25" s="464"/>
      <c r="H25" s="464"/>
      <c r="I25" s="464"/>
      <c r="J25" s="464"/>
      <c r="K25" s="464"/>
      <c r="L25" s="464"/>
      <c r="M25" s="464"/>
      <c r="N25" s="464"/>
      <c r="O25" s="464"/>
      <c r="P25" s="464"/>
    </row>
    <row r="26" spans="1:16">
      <c r="A26" s="464"/>
      <c r="B26" s="464"/>
      <c r="C26" s="464" t="s">
        <v>445</v>
      </c>
      <c r="D26" s="464"/>
      <c r="E26" s="464">
        <v>1</v>
      </c>
      <c r="F26" s="464"/>
      <c r="G26" s="464"/>
      <c r="H26" s="464"/>
      <c r="I26" s="464"/>
      <c r="J26" s="464"/>
      <c r="K26" s="464"/>
      <c r="L26" s="464"/>
      <c r="M26" s="464"/>
      <c r="N26" s="464"/>
      <c r="O26" s="464"/>
      <c r="P26" s="464"/>
    </row>
    <row r="27" spans="1:16">
      <c r="A27" s="464"/>
      <c r="B27" s="464"/>
      <c r="C27" s="464" t="s">
        <v>113</v>
      </c>
      <c r="D27" s="464"/>
      <c r="E27" s="464">
        <v>2.9999999999999997E-4</v>
      </c>
      <c r="F27" s="464"/>
      <c r="G27" s="464"/>
      <c r="H27" s="464"/>
      <c r="I27" s="464"/>
      <c r="J27" s="464"/>
      <c r="K27" s="464"/>
      <c r="L27" s="464"/>
      <c r="M27" s="464" t="s">
        <v>429</v>
      </c>
      <c r="N27" s="464"/>
      <c r="O27" s="464">
        <v>83.333333330000002</v>
      </c>
      <c r="P27" s="464" t="s">
        <v>430</v>
      </c>
    </row>
    <row r="28" spans="1:16">
      <c r="A28" s="464" t="s">
        <v>446</v>
      </c>
      <c r="B28" s="464" t="s">
        <v>447</v>
      </c>
      <c r="C28" s="464"/>
      <c r="D28" s="464"/>
      <c r="E28" s="464"/>
      <c r="F28" s="464"/>
      <c r="G28" s="464">
        <v>2005</v>
      </c>
      <c r="H28" s="464">
        <v>10</v>
      </c>
      <c r="I28" s="464">
        <v>1.8E-3</v>
      </c>
      <c r="J28" s="464">
        <v>3.5E-4</v>
      </c>
      <c r="K28" s="464">
        <v>7.0000000000000001E-3</v>
      </c>
      <c r="L28" s="464"/>
      <c r="M28" s="464"/>
      <c r="N28" s="464"/>
      <c r="O28" s="464"/>
      <c r="P28" s="464"/>
    </row>
    <row r="29" spans="1:16">
      <c r="A29" s="464"/>
      <c r="B29" s="464"/>
      <c r="C29" s="464" t="s">
        <v>409</v>
      </c>
      <c r="D29" s="464"/>
      <c r="E29" s="464">
        <v>1</v>
      </c>
      <c r="F29" s="464"/>
      <c r="G29" s="464"/>
      <c r="H29" s="464"/>
      <c r="I29" s="464"/>
      <c r="J29" s="464"/>
      <c r="K29" s="464"/>
      <c r="L29" s="464"/>
      <c r="M29" s="464"/>
      <c r="N29" s="464"/>
      <c r="O29" s="464"/>
      <c r="P29" s="464"/>
    </row>
    <row r="30" spans="1:16">
      <c r="A30" s="464"/>
      <c r="B30" s="464"/>
      <c r="C30" s="464" t="s">
        <v>448</v>
      </c>
      <c r="D30" s="464"/>
      <c r="E30" s="464">
        <v>1</v>
      </c>
      <c r="F30" s="464"/>
      <c r="G30" s="464"/>
      <c r="H30" s="464"/>
      <c r="I30" s="464"/>
      <c r="J30" s="464"/>
      <c r="K30" s="464"/>
      <c r="L30" s="464"/>
      <c r="M30" s="464"/>
      <c r="N30" s="464"/>
      <c r="O30" s="464"/>
      <c r="P30" s="464"/>
    </row>
    <row r="31" spans="1:16">
      <c r="A31" s="464"/>
      <c r="B31" s="464"/>
      <c r="C31" s="464" t="s">
        <v>113</v>
      </c>
      <c r="D31" s="464"/>
      <c r="E31" s="464">
        <v>2.9999999999999997E-4</v>
      </c>
      <c r="F31" s="464"/>
      <c r="G31" s="464"/>
      <c r="H31" s="464"/>
      <c r="I31" s="464"/>
      <c r="J31" s="464"/>
      <c r="K31" s="464"/>
      <c r="L31" s="464"/>
      <c r="M31" s="464" t="s">
        <v>429</v>
      </c>
      <c r="N31" s="464"/>
      <c r="O31" s="464">
        <v>83.333333330000002</v>
      </c>
      <c r="P31" s="464" t="s">
        <v>430</v>
      </c>
    </row>
    <row r="32" spans="1:16">
      <c r="A32" s="464" t="s">
        <v>449</v>
      </c>
      <c r="B32" s="464" t="s">
        <v>450</v>
      </c>
      <c r="C32" s="464"/>
      <c r="D32" s="464"/>
      <c r="E32" s="464"/>
      <c r="F32" s="464"/>
      <c r="G32" s="464">
        <v>2005</v>
      </c>
      <c r="H32" s="464">
        <v>10</v>
      </c>
      <c r="I32" s="464">
        <v>0.03</v>
      </c>
      <c r="J32" s="464">
        <v>2.5000000000000001E-3</v>
      </c>
      <c r="K32" s="464">
        <v>5.0000000000000001E-3</v>
      </c>
      <c r="L32" s="464"/>
      <c r="M32" s="464"/>
      <c r="N32" s="464"/>
      <c r="O32" s="464"/>
      <c r="P32" s="464"/>
    </row>
    <row r="33" spans="1:16">
      <c r="A33" s="464"/>
      <c r="B33" s="464"/>
      <c r="C33" s="464" t="s">
        <v>409</v>
      </c>
      <c r="D33" s="464"/>
      <c r="E33" s="464">
        <v>1</v>
      </c>
      <c r="F33" s="464"/>
      <c r="G33" s="464"/>
      <c r="H33" s="464"/>
      <c r="I33" s="464"/>
      <c r="J33" s="464"/>
      <c r="K33" s="464"/>
      <c r="L33" s="464"/>
      <c r="M33" s="464"/>
      <c r="N33" s="464"/>
      <c r="O33" s="464"/>
      <c r="P33" s="464"/>
    </row>
    <row r="34" spans="1:16">
      <c r="A34" s="464"/>
      <c r="B34" s="464"/>
      <c r="C34" s="464" t="s">
        <v>451</v>
      </c>
      <c r="D34" s="464"/>
      <c r="E34" s="464">
        <v>1</v>
      </c>
      <c r="F34" s="464"/>
      <c r="G34" s="464"/>
      <c r="H34" s="464"/>
      <c r="I34" s="464"/>
      <c r="J34" s="464"/>
      <c r="K34" s="464"/>
      <c r="L34" s="464"/>
      <c r="M34" s="464"/>
      <c r="N34" s="464"/>
      <c r="O34" s="464"/>
      <c r="P34" s="464"/>
    </row>
    <row r="35" spans="1:16">
      <c r="A35" s="464"/>
      <c r="B35" s="464"/>
      <c r="C35" s="464"/>
      <c r="D35" s="464" t="s">
        <v>12</v>
      </c>
      <c r="E35" s="464"/>
      <c r="F35" s="464">
        <v>3.7000000000000002E-3</v>
      </c>
      <c r="G35" s="464"/>
      <c r="H35" s="464"/>
      <c r="I35" s="464"/>
      <c r="J35" s="464"/>
      <c r="K35" s="464"/>
      <c r="L35" s="464"/>
      <c r="M35" s="464" t="s">
        <v>429</v>
      </c>
      <c r="N35" s="464"/>
      <c r="O35" s="464"/>
      <c r="P35" s="464"/>
    </row>
    <row r="36" spans="1:16">
      <c r="A36" s="464"/>
      <c r="B36" s="464"/>
      <c r="C36" s="464" t="s">
        <v>113</v>
      </c>
      <c r="D36" s="464"/>
      <c r="E36" s="464">
        <v>2.5000000000000001E-4</v>
      </c>
      <c r="F36" s="464"/>
      <c r="G36" s="464"/>
      <c r="H36" s="464"/>
      <c r="I36" s="464"/>
      <c r="J36" s="464"/>
      <c r="K36" s="464"/>
      <c r="L36" s="464"/>
      <c r="M36" s="464" t="s">
        <v>429</v>
      </c>
      <c r="N36" s="464"/>
      <c r="O36" s="464">
        <v>69.444444439999998</v>
      </c>
      <c r="P36" s="464" t="s">
        <v>430</v>
      </c>
    </row>
    <row r="37" spans="1:16">
      <c r="A37" s="464" t="s">
        <v>452</v>
      </c>
      <c r="B37" s="464" t="s">
        <v>453</v>
      </c>
      <c r="C37" s="464"/>
      <c r="D37" s="464"/>
      <c r="E37" s="464"/>
      <c r="F37" s="464"/>
      <c r="G37" s="464">
        <v>2005</v>
      </c>
      <c r="H37" s="464">
        <v>10</v>
      </c>
      <c r="I37" s="464">
        <v>4.4999999999999998E-2</v>
      </c>
      <c r="J37" s="464">
        <v>5.0000000000000001E-3</v>
      </c>
      <c r="K37" s="464">
        <v>0.01</v>
      </c>
      <c r="L37" s="464"/>
      <c r="M37" s="464"/>
      <c r="N37" s="464"/>
      <c r="O37" s="464"/>
      <c r="P37" s="464"/>
    </row>
    <row r="38" spans="1:16">
      <c r="A38" s="464"/>
      <c r="B38" s="464"/>
      <c r="C38" s="464" t="s">
        <v>409</v>
      </c>
      <c r="D38" s="464"/>
      <c r="E38" s="464">
        <v>1</v>
      </c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</row>
    <row r="39" spans="1:16">
      <c r="A39" s="464"/>
      <c r="B39" s="464"/>
      <c r="C39" s="464" t="s">
        <v>454</v>
      </c>
      <c r="D39" s="464"/>
      <c r="E39" s="464">
        <v>1</v>
      </c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</row>
    <row r="40" spans="1:16">
      <c r="A40" s="464"/>
      <c r="B40" s="464"/>
      <c r="C40" s="464"/>
      <c r="D40" s="464" t="s">
        <v>12</v>
      </c>
      <c r="E40" s="464"/>
      <c r="F40" s="464">
        <v>3.7000000000000002E-3</v>
      </c>
      <c r="G40" s="464"/>
      <c r="H40" s="464"/>
      <c r="I40" s="464"/>
      <c r="J40" s="464"/>
      <c r="K40" s="464"/>
      <c r="L40" s="464"/>
      <c r="M40" s="464" t="s">
        <v>429</v>
      </c>
      <c r="N40" s="464"/>
      <c r="O40" s="464"/>
      <c r="P40" s="464"/>
    </row>
    <row r="41" spans="1:16">
      <c r="A41" s="464"/>
      <c r="B41" s="464"/>
      <c r="C41" s="464" t="s">
        <v>113</v>
      </c>
      <c r="D41" s="464"/>
      <c r="E41" s="464">
        <v>4.0000000000000002E-4</v>
      </c>
      <c r="F41" s="464"/>
      <c r="G41" s="464"/>
      <c r="H41" s="464"/>
      <c r="I41" s="464"/>
      <c r="J41" s="464"/>
      <c r="K41" s="464"/>
      <c r="L41" s="464"/>
      <c r="M41" s="464" t="s">
        <v>429</v>
      </c>
      <c r="N41" s="464"/>
      <c r="O41" s="464">
        <v>111.1111111</v>
      </c>
      <c r="P41" s="464" t="s">
        <v>430</v>
      </c>
    </row>
    <row r="42" spans="1:16">
      <c r="A42" s="464" t="s">
        <v>455</v>
      </c>
      <c r="B42" s="464" t="s">
        <v>456</v>
      </c>
      <c r="C42" s="464"/>
      <c r="D42" s="464"/>
      <c r="E42" s="464"/>
      <c r="F42" s="464"/>
      <c r="G42" s="464">
        <v>2005</v>
      </c>
      <c r="H42" s="464">
        <v>10</v>
      </c>
      <c r="I42" s="464">
        <v>4.4999999999999998E-2</v>
      </c>
      <c r="J42" s="464">
        <v>5.0000000000000001E-3</v>
      </c>
      <c r="K42" s="464">
        <v>0.01</v>
      </c>
      <c r="L42" s="464"/>
      <c r="M42" s="464"/>
      <c r="N42" s="464"/>
      <c r="O42" s="464"/>
      <c r="P42" s="464"/>
    </row>
    <row r="43" spans="1:16">
      <c r="A43" s="464"/>
      <c r="B43" s="464"/>
      <c r="C43" s="464" t="s">
        <v>409</v>
      </c>
      <c r="D43" s="464"/>
      <c r="E43" s="464">
        <v>1</v>
      </c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</row>
    <row r="44" spans="1:16">
      <c r="A44" s="464"/>
      <c r="B44" s="464"/>
      <c r="C44" s="464" t="s">
        <v>457</v>
      </c>
      <c r="D44" s="464"/>
      <c r="E44" s="464">
        <v>1</v>
      </c>
      <c r="F44" s="464"/>
      <c r="G44" s="464"/>
      <c r="H44" s="464"/>
      <c r="I44" s="464"/>
      <c r="J44" s="464"/>
      <c r="K44" s="464"/>
      <c r="L44" s="464"/>
      <c r="M44" s="464"/>
      <c r="N44" s="464"/>
      <c r="O44" s="464"/>
      <c r="P44" s="464"/>
    </row>
    <row r="45" spans="1:16">
      <c r="A45" s="464"/>
      <c r="B45" s="464"/>
      <c r="C45" s="464"/>
      <c r="D45" s="464" t="s">
        <v>12</v>
      </c>
      <c r="E45" s="464"/>
      <c r="F45" s="464">
        <v>3.7000000000000002E-3</v>
      </c>
      <c r="G45" s="464"/>
      <c r="H45" s="464"/>
      <c r="I45" s="464"/>
      <c r="J45" s="464"/>
      <c r="K45" s="464"/>
      <c r="L45" s="464"/>
      <c r="M45" s="464" t="s">
        <v>429</v>
      </c>
      <c r="N45" s="464"/>
      <c r="O45" s="464"/>
      <c r="P45" s="464"/>
    </row>
    <row r="46" spans="1:16">
      <c r="A46" s="464"/>
      <c r="B46" s="464"/>
      <c r="C46" s="464" t="s">
        <v>113</v>
      </c>
      <c r="D46" s="464"/>
      <c r="E46" s="464">
        <v>4.0000000000000002E-4</v>
      </c>
      <c r="F46" s="464"/>
      <c r="G46" s="464"/>
      <c r="H46" s="464"/>
      <c r="I46" s="464"/>
      <c r="J46" s="464"/>
      <c r="K46" s="464"/>
      <c r="L46" s="464"/>
      <c r="M46" s="464" t="s">
        <v>429</v>
      </c>
      <c r="N46" s="464"/>
      <c r="O46" s="464">
        <v>111.1111111</v>
      </c>
      <c r="P46" s="464" t="s">
        <v>430</v>
      </c>
    </row>
    <row r="47" spans="1:16">
      <c r="A47" s="464" t="s">
        <v>458</v>
      </c>
      <c r="B47" s="464" t="s">
        <v>459</v>
      </c>
      <c r="C47" s="464"/>
      <c r="D47" s="464"/>
      <c r="E47" s="464"/>
      <c r="F47" s="464"/>
      <c r="G47" s="464">
        <v>2005</v>
      </c>
      <c r="H47" s="464">
        <v>10</v>
      </c>
      <c r="I47" s="464">
        <v>1E-3</v>
      </c>
      <c r="J47" s="464">
        <v>1.5E-3</v>
      </c>
      <c r="K47" s="464">
        <v>5.0000000000000001E-3</v>
      </c>
      <c r="L47" s="464"/>
      <c r="M47" s="464"/>
      <c r="N47" s="464"/>
      <c r="O47" s="464"/>
      <c r="P47" s="464"/>
    </row>
    <row r="48" spans="1:16">
      <c r="A48" s="464"/>
      <c r="B48" s="464"/>
      <c r="C48" s="464" t="s">
        <v>409</v>
      </c>
      <c r="D48" s="464"/>
      <c r="E48" s="464">
        <v>1</v>
      </c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</row>
    <row r="49" spans="1:16">
      <c r="A49" s="464"/>
      <c r="B49" s="464"/>
      <c r="C49" s="464" t="s">
        <v>460</v>
      </c>
      <c r="D49" s="464"/>
      <c r="E49" s="464">
        <v>1</v>
      </c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464"/>
    </row>
    <row r="50" spans="1:16">
      <c r="A50" s="464"/>
      <c r="B50" s="464"/>
      <c r="C50" s="464" t="s">
        <v>113</v>
      </c>
      <c r="D50" s="464"/>
      <c r="E50" s="464">
        <v>2.9999999999999997E-4</v>
      </c>
      <c r="F50" s="464"/>
      <c r="G50" s="464"/>
      <c r="H50" s="464"/>
      <c r="I50" s="464"/>
      <c r="J50" s="464"/>
      <c r="K50" s="464"/>
      <c r="L50" s="464"/>
      <c r="M50" s="464" t="s">
        <v>429</v>
      </c>
      <c r="N50" s="464"/>
      <c r="O50" s="464">
        <v>83.333333330000002</v>
      </c>
      <c r="P50" s="464" t="s">
        <v>430</v>
      </c>
    </row>
    <row r="51" spans="1:16">
      <c r="A51" s="464" t="s">
        <v>461</v>
      </c>
      <c r="B51" s="464" t="s">
        <v>462</v>
      </c>
      <c r="C51" s="464"/>
      <c r="D51" s="464"/>
      <c r="E51" s="464"/>
      <c r="F51" s="464"/>
      <c r="G51" s="464">
        <v>2005</v>
      </c>
      <c r="H51" s="464">
        <v>10</v>
      </c>
      <c r="I51" s="464">
        <v>1E-3</v>
      </c>
      <c r="J51" s="464">
        <v>1.5E-3</v>
      </c>
      <c r="K51" s="464">
        <v>5.0000000000000001E-3</v>
      </c>
      <c r="L51" s="464"/>
      <c r="M51" s="464"/>
      <c r="N51" s="464"/>
      <c r="O51" s="464"/>
      <c r="P51" s="464"/>
    </row>
    <row r="52" spans="1:16">
      <c r="A52" s="464"/>
      <c r="B52" s="464"/>
      <c r="C52" s="464" t="s">
        <v>409</v>
      </c>
      <c r="D52" s="464"/>
      <c r="E52" s="464">
        <v>1</v>
      </c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464"/>
    </row>
    <row r="53" spans="1:16">
      <c r="A53" s="464"/>
      <c r="B53" s="464"/>
      <c r="C53" s="464" t="s">
        <v>463</v>
      </c>
      <c r="D53" s="464"/>
      <c r="E53" s="464">
        <v>1</v>
      </c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</row>
    <row r="54" spans="1:16">
      <c r="A54" s="464"/>
      <c r="B54" s="464"/>
      <c r="C54" s="464" t="s">
        <v>113</v>
      </c>
      <c r="D54" s="464"/>
      <c r="E54" s="464">
        <v>2.9999999999999997E-4</v>
      </c>
      <c r="F54" s="464"/>
      <c r="G54" s="464"/>
      <c r="H54" s="464"/>
      <c r="I54" s="464"/>
      <c r="J54" s="464"/>
      <c r="K54" s="464"/>
      <c r="L54" s="464"/>
      <c r="M54" s="464" t="s">
        <v>429</v>
      </c>
      <c r="N54" s="464"/>
      <c r="O54" s="464">
        <v>83.333333330000002</v>
      </c>
      <c r="P54" s="464" t="s">
        <v>430</v>
      </c>
    </row>
    <row r="57" spans="1:16">
      <c r="A57" s="465"/>
      <c r="B57" s="465" t="s">
        <v>0</v>
      </c>
      <c r="C57" s="465"/>
      <c r="D57" s="465"/>
      <c r="E57" s="465"/>
      <c r="F57" s="465"/>
      <c r="G57" s="465"/>
      <c r="H57" s="465"/>
      <c r="I57" s="465"/>
    </row>
    <row r="58" spans="1:16">
      <c r="A58" s="465"/>
      <c r="B58" s="465" t="s">
        <v>1</v>
      </c>
      <c r="C58" s="465" t="s">
        <v>2</v>
      </c>
      <c r="D58" s="465" t="s">
        <v>3</v>
      </c>
      <c r="E58" s="465" t="s">
        <v>4</v>
      </c>
      <c r="F58" s="465" t="s">
        <v>5</v>
      </c>
      <c r="G58" s="465" t="s">
        <v>6</v>
      </c>
      <c r="H58" s="465" t="s">
        <v>7</v>
      </c>
      <c r="I58" s="465" t="s">
        <v>8</v>
      </c>
    </row>
    <row r="59" spans="1:16">
      <c r="B59" s="465" t="s">
        <v>220</v>
      </c>
      <c r="C59" s="465" t="s">
        <v>449</v>
      </c>
      <c r="D59" s="465" t="s">
        <v>450</v>
      </c>
      <c r="E59" s="465" t="s">
        <v>392</v>
      </c>
      <c r="F59" s="465" t="s">
        <v>467</v>
      </c>
      <c r="G59" s="465"/>
      <c r="H59" s="465" t="s">
        <v>451</v>
      </c>
      <c r="I59" s="465" t="s">
        <v>466</v>
      </c>
    </row>
    <row r="60" spans="1:16">
      <c r="B60" s="465" t="s">
        <v>220</v>
      </c>
      <c r="C60" s="465" t="s">
        <v>452</v>
      </c>
      <c r="D60" s="465" t="s">
        <v>453</v>
      </c>
      <c r="E60" s="465" t="s">
        <v>392</v>
      </c>
      <c r="F60" s="465" t="s">
        <v>467</v>
      </c>
      <c r="G60" s="465"/>
      <c r="H60" s="465" t="s">
        <v>454</v>
      </c>
      <c r="I60" s="465" t="s">
        <v>466</v>
      </c>
    </row>
    <row r="61" spans="1:16">
      <c r="B61" s="465" t="s">
        <v>220</v>
      </c>
      <c r="C61" s="465" t="s">
        <v>455</v>
      </c>
      <c r="D61" s="465" t="s">
        <v>468</v>
      </c>
      <c r="E61" s="465" t="s">
        <v>392</v>
      </c>
      <c r="F61" s="465" t="s">
        <v>467</v>
      </c>
      <c r="G61" s="465"/>
      <c r="H61" s="465" t="s">
        <v>457</v>
      </c>
      <c r="I61" s="465" t="s">
        <v>466</v>
      </c>
    </row>
    <row r="62" spans="1:16">
      <c r="B62" s="465" t="s">
        <v>220</v>
      </c>
      <c r="C62" s="465" t="s">
        <v>443</v>
      </c>
      <c r="D62" s="465" t="s">
        <v>444</v>
      </c>
      <c r="E62" s="465" t="s">
        <v>392</v>
      </c>
      <c r="F62" s="465" t="s">
        <v>467</v>
      </c>
      <c r="G62" s="465"/>
      <c r="H62" s="465" t="s">
        <v>445</v>
      </c>
      <c r="I62" s="465" t="s">
        <v>466</v>
      </c>
    </row>
    <row r="63" spans="1:16">
      <c r="B63" s="465" t="s">
        <v>220</v>
      </c>
      <c r="C63" s="465" t="s">
        <v>437</v>
      </c>
      <c r="D63" s="465" t="s">
        <v>438</v>
      </c>
      <c r="E63" s="465" t="s">
        <v>392</v>
      </c>
      <c r="F63" s="465" t="s">
        <v>467</v>
      </c>
      <c r="G63" s="465"/>
      <c r="H63" s="465" t="s">
        <v>439</v>
      </c>
      <c r="I63" s="465" t="s">
        <v>466</v>
      </c>
    </row>
    <row r="64" spans="1:16">
      <c r="B64" s="465" t="s">
        <v>220</v>
      </c>
      <c r="C64" s="465" t="s">
        <v>440</v>
      </c>
      <c r="D64" s="465" t="s">
        <v>441</v>
      </c>
      <c r="E64" s="465" t="s">
        <v>392</v>
      </c>
      <c r="F64" s="465" t="s">
        <v>467</v>
      </c>
      <c r="G64" s="465"/>
      <c r="H64" s="465" t="s">
        <v>442</v>
      </c>
      <c r="I64" s="465" t="s">
        <v>466</v>
      </c>
    </row>
    <row r="65" spans="2:11">
      <c r="B65" s="465" t="s">
        <v>220</v>
      </c>
      <c r="C65" s="465" t="s">
        <v>431</v>
      </c>
      <c r="D65" s="465" t="s">
        <v>432</v>
      </c>
      <c r="E65" s="465" t="s">
        <v>392</v>
      </c>
      <c r="F65" s="465" t="s">
        <v>467</v>
      </c>
      <c r="G65" s="465"/>
      <c r="H65" s="465" t="s">
        <v>433</v>
      </c>
      <c r="I65" s="465" t="s">
        <v>466</v>
      </c>
    </row>
    <row r="66" spans="2:11">
      <c r="B66" s="465" t="s">
        <v>220</v>
      </c>
      <c r="C66" s="465" t="s">
        <v>434</v>
      </c>
      <c r="D66" s="465" t="s">
        <v>469</v>
      </c>
      <c r="E66" s="465" t="s">
        <v>392</v>
      </c>
      <c r="F66" s="465" t="s">
        <v>467</v>
      </c>
      <c r="G66" s="465"/>
      <c r="H66" s="465" t="s">
        <v>436</v>
      </c>
      <c r="I66" s="465" t="s">
        <v>466</v>
      </c>
    </row>
    <row r="67" spans="2:11">
      <c r="B67" s="465" t="s">
        <v>220</v>
      </c>
      <c r="C67" s="465" t="s">
        <v>446</v>
      </c>
      <c r="D67" s="465" t="s">
        <v>470</v>
      </c>
      <c r="E67" s="465" t="s">
        <v>392</v>
      </c>
      <c r="F67" s="465" t="s">
        <v>467</v>
      </c>
      <c r="G67" s="465"/>
      <c r="H67" s="465" t="s">
        <v>448</v>
      </c>
      <c r="I67" s="465" t="s">
        <v>466</v>
      </c>
    </row>
    <row r="68" spans="2:11">
      <c r="B68" s="465" t="s">
        <v>220</v>
      </c>
      <c r="C68" s="465" t="s">
        <v>458</v>
      </c>
      <c r="D68" s="465" t="s">
        <v>459</v>
      </c>
      <c r="E68" s="465" t="s">
        <v>392</v>
      </c>
      <c r="F68" s="465" t="s">
        <v>467</v>
      </c>
      <c r="G68" s="465"/>
      <c r="H68" s="465" t="s">
        <v>460</v>
      </c>
      <c r="I68" s="465" t="s">
        <v>466</v>
      </c>
    </row>
    <row r="69" spans="2:11">
      <c r="B69" s="465" t="s">
        <v>220</v>
      </c>
      <c r="C69" s="465" t="s">
        <v>461</v>
      </c>
      <c r="D69" s="465" t="s">
        <v>462</v>
      </c>
      <c r="E69" s="465" t="s">
        <v>392</v>
      </c>
      <c r="F69" s="465" t="s">
        <v>467</v>
      </c>
      <c r="G69" s="465"/>
      <c r="H69" s="465" t="s">
        <v>463</v>
      </c>
      <c r="I69" s="465" t="s">
        <v>466</v>
      </c>
    </row>
    <row r="70" spans="2:11">
      <c r="B70" s="465" t="s">
        <v>220</v>
      </c>
      <c r="C70" s="465" t="s">
        <v>426</v>
      </c>
      <c r="D70" s="465" t="s">
        <v>427</v>
      </c>
      <c r="E70" s="465" t="s">
        <v>392</v>
      </c>
      <c r="F70" s="465" t="s">
        <v>467</v>
      </c>
      <c r="G70" s="465"/>
      <c r="H70" s="465" t="s">
        <v>428</v>
      </c>
      <c r="I70" s="465" t="s">
        <v>466</v>
      </c>
    </row>
    <row r="72" spans="2:11">
      <c r="B72" s="183" t="s">
        <v>54</v>
      </c>
      <c r="C72" s="466"/>
      <c r="D72" s="466"/>
      <c r="E72" s="466"/>
      <c r="F72" s="466"/>
      <c r="G72" s="466"/>
      <c r="H72" s="466"/>
      <c r="I72" s="466"/>
      <c r="K72" s="466"/>
    </row>
    <row r="73" spans="2:11">
      <c r="B73" s="466" t="s">
        <v>471</v>
      </c>
      <c r="C73" s="466" t="s">
        <v>56</v>
      </c>
      <c r="D73" s="466" t="s">
        <v>57</v>
      </c>
      <c r="E73" s="466" t="s">
        <v>58</v>
      </c>
      <c r="F73" s="466" t="s">
        <v>59</v>
      </c>
      <c r="G73" s="466" t="s">
        <v>60</v>
      </c>
      <c r="H73" s="466" t="s">
        <v>61</v>
      </c>
      <c r="I73" s="466" t="s">
        <v>62</v>
      </c>
    </row>
    <row r="74" spans="2:11">
      <c r="B74" s="466" t="s">
        <v>472</v>
      </c>
      <c r="C74" s="466" t="s">
        <v>428</v>
      </c>
      <c r="D74" s="466" t="s">
        <v>473</v>
      </c>
      <c r="E74" s="466" t="s">
        <v>392</v>
      </c>
      <c r="F74" s="466" t="s">
        <v>474</v>
      </c>
      <c r="G74" s="466"/>
      <c r="H74" s="466"/>
      <c r="I74" s="466"/>
    </row>
    <row r="75" spans="2:11">
      <c r="B75" s="466" t="s">
        <v>472</v>
      </c>
      <c r="C75" s="466" t="s">
        <v>433</v>
      </c>
      <c r="D75" s="466" t="s">
        <v>475</v>
      </c>
      <c r="E75" s="466" t="s">
        <v>392</v>
      </c>
      <c r="F75" s="466" t="s">
        <v>474</v>
      </c>
      <c r="G75" s="466"/>
      <c r="H75" s="466"/>
      <c r="I75" s="466"/>
    </row>
    <row r="76" spans="2:11">
      <c r="B76" s="466" t="s">
        <v>472</v>
      </c>
      <c r="C76" s="466" t="s">
        <v>439</v>
      </c>
      <c r="D76" s="466" t="s">
        <v>476</v>
      </c>
      <c r="E76" s="466" t="s">
        <v>392</v>
      </c>
      <c r="F76" s="466" t="s">
        <v>474</v>
      </c>
      <c r="G76" s="466"/>
      <c r="H76" s="466"/>
      <c r="I76" s="466"/>
    </row>
    <row r="77" spans="2:11">
      <c r="B77" s="466" t="s">
        <v>472</v>
      </c>
      <c r="C77" s="466" t="s">
        <v>436</v>
      </c>
      <c r="D77" s="466" t="s">
        <v>477</v>
      </c>
      <c r="E77" s="466" t="s">
        <v>392</v>
      </c>
      <c r="F77" s="466" t="s">
        <v>474</v>
      </c>
      <c r="G77" s="466"/>
      <c r="H77" s="466"/>
      <c r="I77" s="466"/>
    </row>
    <row r="78" spans="2:11">
      <c r="B78" s="466" t="s">
        <v>472</v>
      </c>
      <c r="C78" s="466" t="s">
        <v>448</v>
      </c>
      <c r="D78" s="466" t="s">
        <v>478</v>
      </c>
      <c r="E78" s="466" t="s">
        <v>392</v>
      </c>
      <c r="F78" s="466" t="s">
        <v>474</v>
      </c>
      <c r="G78" s="466"/>
      <c r="H78" s="466"/>
      <c r="I78" s="466"/>
    </row>
    <row r="79" spans="2:11">
      <c r="B79" s="466" t="s">
        <v>472</v>
      </c>
      <c r="C79" s="466" t="s">
        <v>442</v>
      </c>
      <c r="D79" s="466" t="s">
        <v>479</v>
      </c>
      <c r="E79" s="466" t="s">
        <v>392</v>
      </c>
      <c r="F79" s="466" t="s">
        <v>474</v>
      </c>
      <c r="G79" s="466"/>
      <c r="H79" s="466"/>
      <c r="I79" s="466"/>
    </row>
    <row r="80" spans="2:11">
      <c r="B80" s="466" t="s">
        <v>472</v>
      </c>
      <c r="C80" s="466" t="s">
        <v>445</v>
      </c>
      <c r="D80" s="466" t="s">
        <v>480</v>
      </c>
      <c r="E80" s="466" t="s">
        <v>392</v>
      </c>
      <c r="F80" s="466" t="s">
        <v>474</v>
      </c>
      <c r="G80" s="466"/>
      <c r="H80" s="466"/>
      <c r="I80" s="466"/>
    </row>
    <row r="81" spans="2:9">
      <c r="B81" s="466" t="s">
        <v>472</v>
      </c>
      <c r="C81" s="466" t="s">
        <v>451</v>
      </c>
      <c r="D81" s="466" t="s">
        <v>481</v>
      </c>
      <c r="E81" s="466" t="s">
        <v>392</v>
      </c>
      <c r="F81" s="466" t="s">
        <v>474</v>
      </c>
      <c r="G81" s="466"/>
      <c r="H81" s="466"/>
      <c r="I81" s="466"/>
    </row>
    <row r="82" spans="2:9">
      <c r="B82" s="466" t="s">
        <v>472</v>
      </c>
      <c r="C82" s="466" t="s">
        <v>454</v>
      </c>
      <c r="D82" s="466" t="s">
        <v>482</v>
      </c>
      <c r="E82" s="466" t="s">
        <v>392</v>
      </c>
      <c r="F82" s="466" t="s">
        <v>474</v>
      </c>
      <c r="G82" s="466"/>
      <c r="H82" s="466"/>
      <c r="I82" s="466"/>
    </row>
    <row r="83" spans="2:9">
      <c r="B83" s="466" t="s">
        <v>472</v>
      </c>
      <c r="C83" s="466" t="s">
        <v>457</v>
      </c>
      <c r="D83" s="466" t="s">
        <v>483</v>
      </c>
      <c r="E83" s="466" t="s">
        <v>392</v>
      </c>
      <c r="F83" s="466" t="s">
        <v>474</v>
      </c>
      <c r="G83" s="466"/>
      <c r="H83" s="466"/>
      <c r="I83" s="466"/>
    </row>
    <row r="84" spans="2:9">
      <c r="B84" s="466" t="s">
        <v>472</v>
      </c>
      <c r="C84" s="466" t="s">
        <v>460</v>
      </c>
      <c r="D84" s="466" t="s">
        <v>484</v>
      </c>
      <c r="E84" s="466" t="s">
        <v>392</v>
      </c>
      <c r="F84" s="466" t="s">
        <v>474</v>
      </c>
      <c r="G84" s="466"/>
      <c r="H84" s="466"/>
      <c r="I84" s="466"/>
    </row>
    <row r="85" spans="2:9">
      <c r="B85" s="466" t="s">
        <v>472</v>
      </c>
      <c r="C85" s="466" t="s">
        <v>463</v>
      </c>
      <c r="D85" s="466" t="s">
        <v>485</v>
      </c>
      <c r="E85" s="466" t="s">
        <v>392</v>
      </c>
      <c r="F85" s="466" t="s">
        <v>474</v>
      </c>
      <c r="G85" s="466"/>
      <c r="H85" s="466"/>
      <c r="I85" s="466"/>
    </row>
    <row r="86" spans="2:9">
      <c r="B86" s="466" t="s">
        <v>472</v>
      </c>
      <c r="C86" s="466" t="s">
        <v>464</v>
      </c>
      <c r="D86" s="466" t="s">
        <v>486</v>
      </c>
      <c r="E86" s="466" t="s">
        <v>392</v>
      </c>
      <c r="F86" s="466" t="s">
        <v>474</v>
      </c>
      <c r="G86" s="466"/>
      <c r="H86" s="466"/>
      <c r="I86" s="466"/>
    </row>
  </sheetData>
  <phoneticPr fontId="1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1"/>
  <sheetViews>
    <sheetView topLeftCell="A10" workbookViewId="0">
      <selection activeCell="F25" sqref="F25"/>
    </sheetView>
  </sheetViews>
  <sheetFormatPr defaultColWidth="9.109375" defaultRowHeight="14.4"/>
  <cols>
    <col min="1" max="1" width="9.109375" style="182"/>
    <col min="2" max="2" width="16.33203125" style="182" customWidth="1"/>
    <col min="3" max="3" width="32" style="182" bestFit="1" customWidth="1"/>
    <col min="4" max="4" width="10.88671875" style="182" bestFit="1" customWidth="1"/>
    <col min="5" max="10" width="11" style="182" customWidth="1"/>
    <col min="11" max="11" width="11" style="431" customWidth="1"/>
    <col min="12" max="12" width="11" style="182" customWidth="1"/>
    <col min="13" max="15" width="9.109375" style="182"/>
    <col min="16" max="16" width="12.6640625" style="182" bestFit="1" customWidth="1"/>
    <col min="17" max="17" width="29.88671875" style="182" bestFit="1" customWidth="1"/>
    <col min="18" max="16384" width="9.109375" style="182"/>
  </cols>
  <sheetData>
    <row r="2" spans="2:22" ht="17.399999999999999">
      <c r="B2" s="30" t="s">
        <v>92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183" t="s">
        <v>0</v>
      </c>
      <c r="P2" s="183"/>
      <c r="Q2" s="184"/>
      <c r="R2" s="184"/>
      <c r="S2" s="184"/>
      <c r="T2" s="184"/>
      <c r="U2" s="184"/>
      <c r="V2" s="184"/>
    </row>
    <row r="3" spans="2:22" ht="24.6" thickBot="1">
      <c r="B3" s="35" t="s">
        <v>2</v>
      </c>
      <c r="C3" s="35" t="s">
        <v>3</v>
      </c>
      <c r="D3" s="36" t="s">
        <v>81</v>
      </c>
      <c r="E3" s="37" t="s">
        <v>93</v>
      </c>
      <c r="F3" s="38" t="s">
        <v>82</v>
      </c>
      <c r="G3" s="38" t="s">
        <v>87</v>
      </c>
      <c r="H3" s="38" t="s">
        <v>292</v>
      </c>
      <c r="I3" s="38" t="s">
        <v>290</v>
      </c>
      <c r="J3" s="38" t="s">
        <v>291</v>
      </c>
      <c r="K3" s="38" t="s">
        <v>322</v>
      </c>
      <c r="L3" s="38" t="s">
        <v>297</v>
      </c>
      <c r="M3" s="38" t="s">
        <v>298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24.6" thickBot="1">
      <c r="B4" s="27" t="s">
        <v>88</v>
      </c>
      <c r="C4" s="27" t="s">
        <v>89</v>
      </c>
      <c r="D4" s="24"/>
      <c r="E4" s="24" t="s">
        <v>11</v>
      </c>
      <c r="F4" s="24" t="s">
        <v>96</v>
      </c>
      <c r="G4" s="24" t="s">
        <v>96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295</v>
      </c>
      <c r="R4" s="1" t="s">
        <v>11</v>
      </c>
      <c r="S4" s="185"/>
      <c r="T4" s="68" t="s">
        <v>119</v>
      </c>
      <c r="U4" s="1"/>
      <c r="V4" s="18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33">
        <v>742.12800479999999</v>
      </c>
      <c r="F5" s="134">
        <v>0.90792311671470816</v>
      </c>
      <c r="G5" s="134">
        <v>1.192910095016825</v>
      </c>
      <c r="H5" s="385">
        <f>SEAI_Bal!Z2*0.041868</f>
        <v>7.1802580716617141</v>
      </c>
      <c r="I5" s="385">
        <f>SEAI_Bal!Z30*0.041868</f>
        <v>6.049531578666036</v>
      </c>
      <c r="J5" s="385">
        <f>SEAI_Bal!Z58*0.041868</f>
        <v>5.1370324019957394</v>
      </c>
      <c r="K5" s="385">
        <f>SEAI_Bal!Z86*0.041868</f>
        <v>4.4989596434830821</v>
      </c>
      <c r="L5" s="134">
        <f>MAX(H5:K5)*3</f>
        <v>21.540774214985142</v>
      </c>
      <c r="M5" s="133">
        <v>5</v>
      </c>
      <c r="N5" s="33"/>
      <c r="O5" s="11"/>
      <c r="P5" s="11" t="s">
        <v>15</v>
      </c>
      <c r="Q5" s="1" t="s">
        <v>296</v>
      </c>
      <c r="R5" s="11" t="s">
        <v>11</v>
      </c>
      <c r="S5" s="11"/>
      <c r="T5" s="68" t="s">
        <v>119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33">
        <v>88.744650140343495</v>
      </c>
      <c r="F6" s="134">
        <v>1.8</v>
      </c>
      <c r="G6" s="134">
        <v>1.9434992461159508</v>
      </c>
      <c r="H6" s="133">
        <v>0</v>
      </c>
      <c r="I6" s="133">
        <v>0</v>
      </c>
      <c r="J6" s="133">
        <v>0</v>
      </c>
      <c r="K6" s="133">
        <v>0</v>
      </c>
      <c r="L6" s="133"/>
      <c r="M6" s="133"/>
      <c r="N6" s="33"/>
      <c r="O6" s="185"/>
      <c r="P6" s="1" t="s">
        <v>13</v>
      </c>
      <c r="Q6" s="1" t="s">
        <v>299</v>
      </c>
      <c r="R6" s="1" t="s">
        <v>11</v>
      </c>
      <c r="S6" s="185"/>
      <c r="T6" s="68"/>
      <c r="U6" s="1"/>
      <c r="V6" s="18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33">
        <v>1960</v>
      </c>
      <c r="F7" s="134">
        <v>0.99399999999999999</v>
      </c>
      <c r="G7" s="134">
        <v>1.2</v>
      </c>
      <c r="H7" s="385">
        <f>SEAI_Bal!H2*0.041868</f>
        <v>13.203339973312694</v>
      </c>
      <c r="I7" s="385">
        <f>SEAI_Bal!H30*0.041868</f>
        <v>54.073569835645827</v>
      </c>
      <c r="J7" s="385">
        <f>SEAI_Bal!H58*0.041868</f>
        <v>40.659804476115333</v>
      </c>
      <c r="K7" s="385">
        <f>SEAI_Bal!H86*0.041868</f>
        <v>31.891175300184852</v>
      </c>
      <c r="L7" s="134">
        <f>MAX(H7:K7)</f>
        <v>54.073569835645827</v>
      </c>
      <c r="M7" s="133">
        <v>5</v>
      </c>
      <c r="N7" s="33"/>
      <c r="O7" s="12"/>
      <c r="P7" s="12" t="s">
        <v>16</v>
      </c>
      <c r="Q7" s="12" t="s">
        <v>300</v>
      </c>
      <c r="R7" s="12" t="s">
        <v>11</v>
      </c>
      <c r="S7" s="12"/>
      <c r="T7" s="186"/>
      <c r="U7" s="12"/>
      <c r="V7" s="12"/>
    </row>
    <row r="8" spans="2:22">
      <c r="B8" s="136" t="str">
        <f>Domestic!P7</f>
        <v>MINPEARSV2</v>
      </c>
      <c r="C8" s="136" t="str">
        <f>Domestic!Q7</f>
        <v>Peat - Reserves Step II</v>
      </c>
      <c r="D8" s="137" t="s">
        <v>14</v>
      </c>
      <c r="E8" s="138">
        <v>2400</v>
      </c>
      <c r="F8" s="138">
        <v>0.99399999999999999</v>
      </c>
      <c r="G8" s="138">
        <v>1.2</v>
      </c>
      <c r="H8" s="138">
        <v>0</v>
      </c>
      <c r="I8" s="138">
        <v>0</v>
      </c>
      <c r="J8" s="138">
        <v>0</v>
      </c>
      <c r="K8" s="138">
        <v>0</v>
      </c>
      <c r="L8" s="138"/>
      <c r="M8" s="13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185"/>
      <c r="T8" s="68"/>
      <c r="U8" s="185"/>
      <c r="V8" s="185"/>
    </row>
    <row r="9" spans="2:22">
      <c r="B9" s="67" t="s">
        <v>117</v>
      </c>
      <c r="C9" s="67"/>
      <c r="D9" s="67"/>
      <c r="E9" s="479" t="s">
        <v>327</v>
      </c>
      <c r="F9" s="479"/>
      <c r="G9" s="479"/>
      <c r="H9" s="479" t="s">
        <v>326</v>
      </c>
      <c r="I9" s="479"/>
      <c r="J9" s="479"/>
      <c r="K9" s="479"/>
      <c r="L9" s="220" t="s">
        <v>325</v>
      </c>
      <c r="M9" s="67"/>
      <c r="N9" s="33"/>
      <c r="O9" s="185"/>
      <c r="P9" s="1" t="s">
        <v>20</v>
      </c>
      <c r="Q9" s="1" t="s">
        <v>21</v>
      </c>
      <c r="R9" s="1" t="s">
        <v>11</v>
      </c>
      <c r="S9" s="185"/>
      <c r="T9" s="68"/>
      <c r="U9" s="185"/>
      <c r="V9" s="185"/>
    </row>
    <row r="10" spans="2:22">
      <c r="B10" s="33"/>
      <c r="C10" s="33"/>
      <c r="D10" s="33"/>
      <c r="F10" s="386"/>
      <c r="G10" s="33"/>
      <c r="H10" s="33"/>
      <c r="I10" s="33"/>
      <c r="J10" s="33"/>
      <c r="K10" s="33"/>
      <c r="L10" s="33"/>
      <c r="M10" s="33"/>
      <c r="N10" s="33"/>
      <c r="O10" s="185"/>
      <c r="P10" s="1" t="s">
        <v>22</v>
      </c>
      <c r="Q10" s="1" t="s">
        <v>23</v>
      </c>
      <c r="R10" s="1" t="s">
        <v>11</v>
      </c>
      <c r="S10" s="185"/>
      <c r="T10" s="68"/>
      <c r="U10" s="185"/>
      <c r="V10" s="185"/>
    </row>
    <row r="11" spans="2:22">
      <c r="B11" s="33"/>
      <c r="C11" s="33"/>
      <c r="D11" s="4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185"/>
      <c r="P11" s="1" t="s">
        <v>24</v>
      </c>
      <c r="Q11" s="1" t="s">
        <v>25</v>
      </c>
      <c r="R11" s="1" t="s">
        <v>11</v>
      </c>
      <c r="S11" s="185"/>
      <c r="T11" s="68"/>
      <c r="U11" s="185"/>
      <c r="V11" s="185"/>
    </row>
    <row r="12" spans="2:22" ht="17.399999999999999">
      <c r="B12" s="30" t="s">
        <v>97</v>
      </c>
      <c r="C12" s="31"/>
      <c r="D12" s="32" t="s">
        <v>99</v>
      </c>
      <c r="E12" s="33"/>
      <c r="F12" s="33"/>
      <c r="G12" s="33"/>
      <c r="H12" s="33"/>
      <c r="I12" s="33"/>
      <c r="J12" s="33"/>
      <c r="K12" s="33"/>
      <c r="L12" s="33"/>
      <c r="M12" s="48"/>
      <c r="N12" s="33"/>
      <c r="O12" s="12"/>
      <c r="P12" s="12" t="s">
        <v>26</v>
      </c>
      <c r="Q12" s="12" t="s">
        <v>27</v>
      </c>
      <c r="R12" s="12" t="s">
        <v>11</v>
      </c>
      <c r="S12" s="12"/>
      <c r="T12" s="186"/>
      <c r="U12" s="12"/>
      <c r="V12" s="12"/>
    </row>
    <row r="13" spans="2:22" ht="24">
      <c r="B13" s="35" t="s">
        <v>2</v>
      </c>
      <c r="C13" s="35" t="s">
        <v>3</v>
      </c>
      <c r="D13" s="36" t="s">
        <v>81</v>
      </c>
      <c r="E13" s="37" t="s">
        <v>82</v>
      </c>
      <c r="F13" s="38" t="s">
        <v>94</v>
      </c>
      <c r="G13" s="38" t="s">
        <v>95</v>
      </c>
      <c r="H13" s="33"/>
      <c r="I13" s="33"/>
      <c r="J13" s="33"/>
      <c r="K13" s="33"/>
      <c r="L13" s="33"/>
      <c r="M13" s="48"/>
      <c r="N13" s="187"/>
    </row>
    <row r="14" spans="2:22" ht="24.6" thickBot="1">
      <c r="B14" s="24" t="s">
        <v>88</v>
      </c>
      <c r="C14" s="24" t="s">
        <v>89</v>
      </c>
      <c r="D14" s="24"/>
      <c r="E14" s="24" t="s">
        <v>96</v>
      </c>
      <c r="F14" s="24" t="s">
        <v>11</v>
      </c>
      <c r="G14" s="24" t="s">
        <v>11</v>
      </c>
      <c r="H14" s="33"/>
      <c r="I14" s="33"/>
      <c r="J14" s="33"/>
      <c r="K14" s="33"/>
      <c r="L14" s="33"/>
      <c r="M14" s="48"/>
      <c r="N14" s="188"/>
    </row>
    <row r="15" spans="2:22">
      <c r="B15" s="33" t="str">
        <f>Domestic!P8</f>
        <v>MINRENHYD</v>
      </c>
      <c r="C15" s="33" t="str">
        <f>Domestic!Q8</f>
        <v>Hydro Potential</v>
      </c>
      <c r="D15" s="43" t="str">
        <f>Commodities!C22</f>
        <v>RENHYD</v>
      </c>
      <c r="E15" s="49"/>
      <c r="F15" s="44"/>
      <c r="G15" s="44"/>
      <c r="H15" s="44"/>
      <c r="I15" s="44"/>
      <c r="J15" s="44"/>
      <c r="K15" s="44"/>
      <c r="L15" s="44"/>
      <c r="M15" s="48"/>
      <c r="N15" s="189"/>
    </row>
    <row r="16" spans="2:22">
      <c r="B16" s="33" t="str">
        <f>Domestic!P9</f>
        <v>MINRENWIN</v>
      </c>
      <c r="C16" s="33" t="str">
        <f>Domestic!Q9</f>
        <v>Wind Potential</v>
      </c>
      <c r="D16" s="43" t="str">
        <f>Commodities!C23</f>
        <v>RENWIN</v>
      </c>
      <c r="E16" s="49"/>
      <c r="F16" s="44"/>
      <c r="G16" s="44"/>
      <c r="H16" s="44"/>
      <c r="I16" s="44"/>
      <c r="J16" s="44"/>
      <c r="K16" s="44"/>
      <c r="L16" s="44"/>
      <c r="M16" s="191"/>
      <c r="N16" s="190"/>
    </row>
    <row r="17" spans="2:14">
      <c r="B17" s="33" t="str">
        <f>Domestic!P10</f>
        <v>MINRENSOL</v>
      </c>
      <c r="C17" s="33" t="str">
        <f>Domestic!Q10</f>
        <v>Solar Potential</v>
      </c>
      <c r="D17" s="43" t="str">
        <f>Commodities!C24</f>
        <v>RENSOL</v>
      </c>
      <c r="E17" s="49"/>
      <c r="F17" s="44"/>
      <c r="G17" s="44"/>
      <c r="H17" s="45"/>
      <c r="I17" s="45"/>
      <c r="J17" s="45"/>
      <c r="K17" s="45"/>
      <c r="L17" s="45"/>
      <c r="M17" s="191"/>
      <c r="N17" s="191"/>
    </row>
    <row r="18" spans="2:14">
      <c r="B18" s="33" t="str">
        <f>Domestic!P11</f>
        <v>MINRENOCE</v>
      </c>
      <c r="C18" s="33" t="str">
        <f>Domestic!Q11</f>
        <v>Ocean Potential</v>
      </c>
      <c r="D18" s="43" t="str">
        <f>Commodities!C25</f>
        <v>RENOCE</v>
      </c>
      <c r="E18" s="33"/>
      <c r="F18" s="33"/>
      <c r="G18" s="33"/>
      <c r="H18" s="33"/>
      <c r="I18" s="33"/>
      <c r="J18" s="33"/>
      <c r="K18" s="33"/>
      <c r="L18" s="33"/>
      <c r="M18" s="191"/>
      <c r="N18" s="191"/>
    </row>
    <row r="19" spans="2:14">
      <c r="B19" s="136" t="str">
        <f>Domestic!P12</f>
        <v>MINRENGEO</v>
      </c>
      <c r="C19" s="136" t="str">
        <f>Domestic!Q12</f>
        <v>Geothermal Potential</v>
      </c>
      <c r="D19" s="137" t="str">
        <f>Commodities!C26</f>
        <v>RENGEO</v>
      </c>
      <c r="E19" s="136"/>
      <c r="F19" s="136"/>
      <c r="G19" s="136"/>
      <c r="H19" s="33"/>
      <c r="I19" s="33"/>
      <c r="J19" s="33"/>
      <c r="K19" s="33"/>
      <c r="L19" s="33"/>
      <c r="M19" s="191"/>
      <c r="N19" s="191"/>
    </row>
    <row r="20" spans="2:14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50"/>
      <c r="M20" s="191"/>
      <c r="N20" s="191"/>
    </row>
    <row r="21" spans="2:14">
      <c r="N21" s="191"/>
    </row>
  </sheetData>
  <mergeCells count="2">
    <mergeCell ref="H9:K9"/>
    <mergeCell ref="E9:G9"/>
  </mergeCells>
  <phoneticPr fontId="13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Q34" sqref="Q34"/>
    </sheetView>
  </sheetViews>
  <sheetFormatPr defaultColWidth="9.109375" defaultRowHeight="14.4"/>
  <cols>
    <col min="1" max="1" width="9.109375" style="222"/>
    <col min="2" max="2" width="13.6640625" style="222" customWidth="1"/>
    <col min="3" max="3" width="17" style="222" bestFit="1" customWidth="1"/>
    <col min="4" max="4" width="17.33203125" style="222" bestFit="1" customWidth="1"/>
    <col min="5" max="5" width="9.109375" style="222"/>
    <col min="6" max="19" width="9.33203125" style="57" customWidth="1"/>
    <col min="20" max="22" width="9.33203125" style="222" customWidth="1"/>
    <col min="23" max="23" width="28.6640625" style="222" bestFit="1" customWidth="1"/>
    <col min="24" max="24" width="9.109375" style="222"/>
    <col min="25" max="25" width="13.6640625" style="222" bestFit="1" customWidth="1"/>
    <col min="26" max="26" width="17" style="222" bestFit="1" customWidth="1"/>
    <col min="27" max="16384" width="9.109375" style="222"/>
  </cols>
  <sheetData>
    <row r="2" spans="2:33" ht="17.399999999999999">
      <c r="B2" s="196" t="s">
        <v>213</v>
      </c>
      <c r="C2" s="197"/>
      <c r="D2" s="198"/>
      <c r="E2" s="20" t="s">
        <v>80</v>
      </c>
      <c r="F2" s="212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4"/>
      <c r="R2" s="214"/>
      <c r="S2" s="214"/>
      <c r="T2" s="215"/>
      <c r="U2" s="216"/>
      <c r="Z2" s="200" t="s">
        <v>0</v>
      </c>
      <c r="AA2" s="201"/>
      <c r="AB2" s="201"/>
      <c r="AC2" s="201"/>
      <c r="AD2" s="201"/>
      <c r="AE2" s="201"/>
      <c r="AF2" s="201"/>
      <c r="AG2" s="201"/>
    </row>
    <row r="3" spans="2:33" ht="24">
      <c r="B3" s="194" t="s">
        <v>2</v>
      </c>
      <c r="C3" s="194" t="s">
        <v>3</v>
      </c>
      <c r="D3" s="194" t="s">
        <v>112</v>
      </c>
      <c r="E3" s="194" t="s">
        <v>81</v>
      </c>
      <c r="F3" s="193" t="s">
        <v>214</v>
      </c>
      <c r="G3" s="193" t="s">
        <v>304</v>
      </c>
      <c r="H3" s="193" t="s">
        <v>305</v>
      </c>
      <c r="I3" s="193" t="s">
        <v>224</v>
      </c>
      <c r="J3" s="193" t="s">
        <v>320</v>
      </c>
      <c r="K3" s="193" t="s">
        <v>187</v>
      </c>
      <c r="L3" s="193" t="s">
        <v>306</v>
      </c>
      <c r="M3" s="193" t="s">
        <v>307</v>
      </c>
      <c r="N3" s="193" t="s">
        <v>321</v>
      </c>
      <c r="O3" s="192" t="s">
        <v>292</v>
      </c>
      <c r="P3" s="192" t="s">
        <v>290</v>
      </c>
      <c r="Q3" s="192" t="s">
        <v>291</v>
      </c>
      <c r="R3" s="192" t="s">
        <v>322</v>
      </c>
      <c r="S3" s="192" t="s">
        <v>297</v>
      </c>
      <c r="T3" s="192" t="s">
        <v>215</v>
      </c>
      <c r="U3" s="192" t="s">
        <v>216</v>
      </c>
      <c r="V3" s="192" t="s">
        <v>310</v>
      </c>
      <c r="W3" s="195" t="s">
        <v>117</v>
      </c>
      <c r="Z3" s="195" t="s">
        <v>1</v>
      </c>
      <c r="AA3" s="195" t="s">
        <v>2</v>
      </c>
      <c r="AB3" s="195" t="s">
        <v>3</v>
      </c>
      <c r="AC3" s="195" t="s">
        <v>4</v>
      </c>
      <c r="AD3" s="195" t="s">
        <v>5</v>
      </c>
      <c r="AE3" s="195" t="s">
        <v>6</v>
      </c>
      <c r="AF3" s="195" t="s">
        <v>7</v>
      </c>
      <c r="AG3" s="195" t="s">
        <v>8</v>
      </c>
    </row>
    <row r="4" spans="2:33" ht="14.25" customHeight="1" thickBot="1">
      <c r="B4" s="27" t="s">
        <v>217</v>
      </c>
      <c r="C4" s="27"/>
      <c r="D4" s="27"/>
      <c r="E4" s="27"/>
      <c r="F4" s="399" t="s">
        <v>308</v>
      </c>
      <c r="G4" s="24"/>
      <c r="H4" s="24"/>
      <c r="I4" s="24"/>
      <c r="J4" s="24"/>
      <c r="K4" s="24"/>
      <c r="L4" s="24"/>
      <c r="M4" s="24"/>
      <c r="N4" s="24"/>
      <c r="O4" s="399" t="s">
        <v>323</v>
      </c>
      <c r="P4" s="24"/>
      <c r="Q4" s="24"/>
      <c r="R4" s="24"/>
      <c r="S4" s="24"/>
      <c r="T4" s="24" t="s">
        <v>218</v>
      </c>
      <c r="U4" s="24" t="s">
        <v>219</v>
      </c>
      <c r="V4" s="24" t="s">
        <v>96</v>
      </c>
      <c r="W4" s="27"/>
      <c r="Z4" s="203" t="s">
        <v>220</v>
      </c>
      <c r="AA4" s="203" t="s">
        <v>222</v>
      </c>
      <c r="AB4" s="203" t="s">
        <v>223</v>
      </c>
      <c r="AC4" s="204" t="s">
        <v>11</v>
      </c>
      <c r="AD4" s="204" t="s">
        <v>221</v>
      </c>
      <c r="AE4" s="203"/>
      <c r="AF4" s="203" t="str">
        <f>D5</f>
        <v>OILCRD</v>
      </c>
    </row>
    <row r="5" spans="2:33">
      <c r="B5" s="202" t="str">
        <f>AA4</f>
        <v>SREF_Whitegate</v>
      </c>
      <c r="C5" s="202" t="str">
        <f>AB4</f>
        <v>Refinery - Whitegate</v>
      </c>
      <c r="D5" s="205" t="s">
        <v>69</v>
      </c>
      <c r="E5" s="52"/>
      <c r="F5" s="180"/>
      <c r="G5" s="180"/>
      <c r="H5" s="180"/>
      <c r="I5" s="180"/>
      <c r="J5" s="180"/>
      <c r="K5" s="414">
        <f>(SUM(SEAI_Bal!N21:Y21)-SUM(SEAI_Bal!N26:Y26))/SEAI_Bal!M14</f>
        <v>0.97514504901104793</v>
      </c>
      <c r="L5" s="414">
        <f>(SUM(SEAI_Bal!N49:Y49)-SUM(SEAI_Bal!N54:Y54))/SEAI_Bal!M42</f>
        <v>0.99109125891300298</v>
      </c>
      <c r="M5" s="414">
        <f>(SUM(SEAI_Bal!N77:Y77)-SUM(SEAI_Bal!N82:Y82))/SEAI_Bal!M70</f>
        <v>0.99521957436852992</v>
      </c>
      <c r="N5" s="414">
        <f>(SUM(SEAI_Bal!N105:Y105)-SUM(SEAI_Bal!N110:Y110))/SEAI_Bal!M98</f>
        <v>0.99799126990040821</v>
      </c>
      <c r="O5" s="415">
        <f>(SEAI_Bal!L14)*Conversions!$B$2</f>
        <v>131.35401714240001</v>
      </c>
      <c r="P5" s="415">
        <f>(SEAI_Bal!L42)*Conversions!$B$2</f>
        <v>121.5067472784</v>
      </c>
      <c r="Q5" s="415">
        <f>(SEAI_Bal!L70)*Conversions!$B$2</f>
        <v>117.8247246336</v>
      </c>
      <c r="R5" s="415">
        <f>(SEAI_Bal!L98)*Conversions!$B$2</f>
        <v>142.96484252978811</v>
      </c>
      <c r="S5" s="401">
        <f>MAX(O5:R5)</f>
        <v>142.96484252978811</v>
      </c>
      <c r="T5" s="180">
        <v>50</v>
      </c>
      <c r="U5" s="52"/>
      <c r="V5" s="52"/>
      <c r="W5" s="403" t="s">
        <v>311</v>
      </c>
    </row>
    <row r="6" spans="2:33">
      <c r="B6" s="205"/>
      <c r="C6" s="206"/>
      <c r="D6" s="205"/>
      <c r="E6" s="205" t="s">
        <v>301</v>
      </c>
      <c r="F6" s="414">
        <f>(SEAI_Bal!N$21-SEAI_Bal!N$26)/(SUM(SEAI_Bal!$N$21:$Y$21)-SUM(SEAI_Bal!$N$26:$Y$26))</f>
        <v>2.8572651180697587E-3</v>
      </c>
      <c r="G6" s="414">
        <f>(SEAI_Bal!N$49-SEAI_Bal!N$54)/(SUM(SEAI_Bal!$N$49:$Y$49)-SUM(SEAI_Bal!$N$54:$Y$54))</f>
        <v>1.7573397542909115E-3</v>
      </c>
      <c r="H6" s="414">
        <f>(SEAI_Bal!N$77-SEAI_Bal!N$82)/(SUM(SEAI_Bal!$N$77:$Y$77)-SUM(SEAI_Bal!$N$82:$Y$82))</f>
        <v>1.7219160557323942E-3</v>
      </c>
      <c r="I6" s="414">
        <f>(SEAI_Bal!N$105-SEAI_Bal!N$110)/(SUM(SEAI_Bal!$N$105:$Y$105)-SUM(SEAI_Bal!$N$110:$Y$110))</f>
        <v>9.9318920595158535E-3</v>
      </c>
      <c r="J6" s="400">
        <f>MAX(F6:I6)*1.1</f>
        <v>1.0925081265467439E-2</v>
      </c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52"/>
      <c r="V6" s="401"/>
      <c r="W6" s="205" t="s">
        <v>240</v>
      </c>
    </row>
    <row r="7" spans="2:33">
      <c r="B7" s="207"/>
      <c r="C7" s="199"/>
      <c r="D7" s="208"/>
      <c r="E7" s="205" t="s">
        <v>71</v>
      </c>
      <c r="F7" s="414">
        <f>(SEAI_Bal!O$21-SEAI_Bal!O$26)/(SUM(SEAI_Bal!$N$21:$Y$21)-SUM(SEAI_Bal!$N$26:$Y$26))</f>
        <v>0.19187333835393638</v>
      </c>
      <c r="G7" s="414">
        <f>(SEAI_Bal!O$49-SEAI_Bal!O$54)/(SUM(SEAI_Bal!$N$49:$Y$49)-SUM(SEAI_Bal!$N$54:$Y$54))</f>
        <v>0.19571142937659458</v>
      </c>
      <c r="H7" s="414">
        <f>(SEAI_Bal!O$77-SEAI_Bal!O$82)/(SUM(SEAI_Bal!$N$77:$Y$77)-SUM(SEAI_Bal!$N$82:$Y$82))</f>
        <v>0.18707617645630659</v>
      </c>
      <c r="I7" s="414">
        <f>(SEAI_Bal!O$105-SEAI_Bal!O$110)/(SUM(SEAI_Bal!$N$105:$Y$105)-SUM(SEAI_Bal!$N$110:$Y$110))</f>
        <v>0.1890064710000951</v>
      </c>
      <c r="J7" s="400">
        <f>MAX(F7:I7)*1.1</f>
        <v>0.21528257231425404</v>
      </c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52"/>
      <c r="V7" s="402">
        <v>1.7</v>
      </c>
      <c r="W7" s="205" t="s">
        <v>241</v>
      </c>
    </row>
    <row r="8" spans="2:33">
      <c r="B8" s="207"/>
      <c r="C8" s="209"/>
      <c r="D8" s="208"/>
      <c r="E8" s="205" t="s">
        <v>73</v>
      </c>
      <c r="F8" s="414">
        <f>(SEAI_Bal!P$21-SEAI_Bal!P$26)/(SUM(SEAI_Bal!$N$21:$Y$21)-SUM(SEAI_Bal!$N$26:$Y$26))</f>
        <v>4.5544724867692413E-2</v>
      </c>
      <c r="G8" s="414">
        <f>(SEAI_Bal!P$49-SEAI_Bal!P$54)/(SUM(SEAI_Bal!$N$49:$Y$49)-SUM(SEAI_Bal!$N$54:$Y$54))</f>
        <v>3.8703458978187999E-2</v>
      </c>
      <c r="H8" s="414">
        <f>(SEAI_Bal!P$77-SEAI_Bal!P$82)/(SUM(SEAI_Bal!$N$77:$Y$77)-SUM(SEAI_Bal!$N$82:$Y$82))</f>
        <v>5.155566585458405E-2</v>
      </c>
      <c r="I8" s="414">
        <f>(SEAI_Bal!P$105-SEAI_Bal!P$110)/(SUM(SEAI_Bal!$N$105:$Y$105)-SUM(SEAI_Bal!$N$110:$Y$110))</f>
        <v>4.4064893711572649E-2</v>
      </c>
      <c r="J8" s="400">
        <f>MAX(F8:I8)*1.1</f>
        <v>5.6711232440042461E-2</v>
      </c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52"/>
      <c r="V8" s="402">
        <v>1.7</v>
      </c>
      <c r="W8" s="205" t="s">
        <v>242</v>
      </c>
    </row>
    <row r="9" spans="2:33">
      <c r="B9" s="210" t="s">
        <v>303</v>
      </c>
      <c r="C9" s="209"/>
      <c r="D9" s="208"/>
      <c r="E9" s="205" t="s">
        <v>303</v>
      </c>
      <c r="F9" s="414">
        <f>(SEAI_Bal!Q$21-SEAI_Bal!Q$26)/(SUM(SEAI_Bal!$N$21:$Y$21)-SUM(SEAI_Bal!$N$26:$Y$26))</f>
        <v>0</v>
      </c>
      <c r="G9" s="414">
        <f>(SEAI_Bal!Q$49-SEAI_Bal!Q$54)/(SUM(SEAI_Bal!$N$49:$Y$49)-SUM(SEAI_Bal!$N$54:$Y$54))</f>
        <v>0</v>
      </c>
      <c r="H9" s="414">
        <f>(SEAI_Bal!Q$77-SEAI_Bal!Q$82)/(SUM(SEAI_Bal!$N$77:$Y$77)-SUM(SEAI_Bal!$N$82:$Y$82))</f>
        <v>0</v>
      </c>
      <c r="I9" s="414">
        <f>(SEAI_Bal!Q$105-SEAI_Bal!Q$110)/(SUM(SEAI_Bal!$N$105:$Y$105)-SUM(SEAI_Bal!$N$110:$Y$110))</f>
        <v>0</v>
      </c>
      <c r="J9" s="40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52"/>
      <c r="V9" s="402"/>
      <c r="W9" s="205" t="s">
        <v>243</v>
      </c>
    </row>
    <row r="10" spans="2:33">
      <c r="B10" s="207"/>
      <c r="C10" s="209"/>
      <c r="D10" s="208"/>
      <c r="E10" s="205" t="s">
        <v>72</v>
      </c>
      <c r="F10" s="414">
        <f>(SEAI_Bal!R$21-SEAI_Bal!R$26)/(SUM(SEAI_Bal!$N$21:$Y$21)-SUM(SEAI_Bal!$N$26:$Y$26))</f>
        <v>0.30952168784779965</v>
      </c>
      <c r="G10" s="414">
        <f>(SEAI_Bal!R$49-SEAI_Bal!R$54)/(SUM(SEAI_Bal!$N$49:$Y$49)-SUM(SEAI_Bal!$N$54:$Y$54))</f>
        <v>0.31876895508405695</v>
      </c>
      <c r="H10" s="414">
        <f>(SEAI_Bal!R$77-SEAI_Bal!R$82)/(SUM(SEAI_Bal!$N$77:$Y$77)-SUM(SEAI_Bal!$N$82:$Y$82))</f>
        <v>0.32784783002983553</v>
      </c>
      <c r="I10" s="414">
        <f>(SEAI_Bal!R$105-SEAI_Bal!R$110)/(SUM(SEAI_Bal!$N$105:$Y$105)-SUM(SEAI_Bal!$N$110:$Y$110))</f>
        <v>0.33518051031150281</v>
      </c>
      <c r="J10" s="400">
        <f>MAX(F10:I10)*1.1</f>
        <v>0.36869856134265311</v>
      </c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52"/>
      <c r="V10" s="402">
        <v>0.83603571428571199</v>
      </c>
      <c r="W10" s="205" t="s">
        <v>244</v>
      </c>
    </row>
    <row r="11" spans="2:33">
      <c r="B11" s="210"/>
      <c r="C11" s="209"/>
      <c r="D11" s="208"/>
      <c r="E11" s="205" t="s">
        <v>74</v>
      </c>
      <c r="F11" s="414">
        <f>(SEAI_Bal!S$21-SEAI_Bal!S$26)/(SUM(SEAI_Bal!$N$21:$Y$21)-SUM(SEAI_Bal!$N$26:$Y$26))</f>
        <v>2.3369218654876782E-2</v>
      </c>
      <c r="G11" s="414">
        <f>(SEAI_Bal!S$49-SEAI_Bal!S$54)/(SUM(SEAI_Bal!$N$49:$Y$49)-SUM(SEAI_Bal!$N$54:$Y$54))</f>
        <v>2.4679379597538263E-2</v>
      </c>
      <c r="H11" s="414">
        <f>(SEAI_Bal!S$77-SEAI_Bal!S$82)/(SUM(SEAI_Bal!$N$77:$Y$77)-SUM(SEAI_Bal!$N$82:$Y$82))</f>
        <v>2.3982776739444402E-2</v>
      </c>
      <c r="I11" s="414">
        <f>(SEAI_Bal!S$105-SEAI_Bal!S$110)/(SUM(SEAI_Bal!$N$105:$Y$105)-SUM(SEAI_Bal!$N$110:$Y$110))</f>
        <v>1.5463157429017384E-2</v>
      </c>
      <c r="J11" s="400"/>
      <c r="K11" s="217"/>
      <c r="L11" s="217"/>
      <c r="M11" s="217"/>
      <c r="N11" s="217"/>
      <c r="O11" s="217"/>
      <c r="P11" s="217"/>
      <c r="Q11" s="217"/>
      <c r="R11" s="217"/>
      <c r="S11" s="217"/>
      <c r="T11" s="219"/>
      <c r="U11" s="52"/>
      <c r="V11" s="402">
        <v>1.3357142857142801</v>
      </c>
      <c r="W11" s="205" t="s">
        <v>245</v>
      </c>
    </row>
    <row r="12" spans="2:33">
      <c r="B12" s="210"/>
      <c r="C12" s="209"/>
      <c r="D12" s="208"/>
      <c r="E12" s="205" t="s">
        <v>70</v>
      </c>
      <c r="F12" s="414">
        <f>(SEAI_Bal!T$21-SEAI_Bal!T$26)/(SUM(SEAI_Bal!$N$21:$Y$21)-SUM(SEAI_Bal!$N$26:$Y$26))</f>
        <v>0.42353451581560209</v>
      </c>
      <c r="G12" s="414">
        <f>(SEAI_Bal!T$49-SEAI_Bal!T$54)/(SUM(SEAI_Bal!$N$49:$Y$49)-SUM(SEAI_Bal!$N$54:$Y$54))</f>
        <v>0.40994075218445536</v>
      </c>
      <c r="H12" s="414">
        <f>(SEAI_Bal!T$77-SEAI_Bal!T$82)/(SUM(SEAI_Bal!$N$77:$Y$77)-SUM(SEAI_Bal!$N$82:$Y$82))</f>
        <v>0.40033402843263444</v>
      </c>
      <c r="I12" s="414">
        <f>(SEAI_Bal!T$105-SEAI_Bal!T$110)/(SUM(SEAI_Bal!$N$105:$Y$105)-SUM(SEAI_Bal!$N$110:$Y$110))</f>
        <v>0.39747939886151551</v>
      </c>
      <c r="J12" s="400">
        <f>MAX(F12:I12)*1.1</f>
        <v>0.46588796739716232</v>
      </c>
      <c r="K12" s="217"/>
      <c r="L12" s="217"/>
      <c r="M12" s="217"/>
      <c r="N12" s="217"/>
      <c r="O12" s="217"/>
      <c r="P12" s="217"/>
      <c r="Q12" s="217"/>
      <c r="R12" s="217"/>
      <c r="S12" s="217"/>
      <c r="T12" s="219"/>
      <c r="U12" s="52"/>
      <c r="V12" s="402">
        <v>1.5785714285714201</v>
      </c>
      <c r="W12" s="205" t="s">
        <v>246</v>
      </c>
    </row>
    <row r="13" spans="2:33">
      <c r="B13" s="210"/>
      <c r="C13" s="209"/>
      <c r="D13" s="208"/>
      <c r="E13" s="205" t="s">
        <v>124</v>
      </c>
      <c r="F13" s="414">
        <f>(SEAI_Bal!U$21-SEAI_Bal!U$26)/(SUM(SEAI_Bal!$N$21:$Y$21)-SUM(SEAI_Bal!$N$26:$Y$26))</f>
        <v>0</v>
      </c>
      <c r="G13" s="414">
        <f>(SEAI_Bal!U$49-SEAI_Bal!U$54)/(SUM(SEAI_Bal!$N$49:$Y$49)-SUM(SEAI_Bal!$N$54:$Y$54))</f>
        <v>0</v>
      </c>
      <c r="H13" s="414">
        <f>(SEAI_Bal!U$77-SEAI_Bal!U$82)/(SUM(SEAI_Bal!$N$77:$Y$77)-SUM(SEAI_Bal!$N$82:$Y$82))</f>
        <v>0</v>
      </c>
      <c r="I13" s="414">
        <f>(SEAI_Bal!U$105-SEAI_Bal!U$110)/(SUM(SEAI_Bal!$N$105:$Y$105)-SUM(SEAI_Bal!$N$110:$Y$110))</f>
        <v>0</v>
      </c>
      <c r="J13" s="400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52"/>
      <c r="V13" s="402"/>
      <c r="W13" s="205" t="s">
        <v>247</v>
      </c>
    </row>
    <row r="14" spans="2:33">
      <c r="B14" s="210"/>
      <c r="C14" s="209"/>
      <c r="D14" s="208"/>
      <c r="E14" s="205" t="s">
        <v>302</v>
      </c>
      <c r="F14" s="414">
        <f>(SEAI_Bal!V$21-SEAI_Bal!V$26)/(SUM(SEAI_Bal!$N$21:$Y$21)-SUM(SEAI_Bal!$N$26:$Y$26))</f>
        <v>3.2992493420228855E-3</v>
      </c>
      <c r="G14" s="414">
        <f>(SEAI_Bal!V$49-SEAI_Bal!V$54)/(SUM(SEAI_Bal!$N$49:$Y$49)-SUM(SEAI_Bal!$N$54:$Y$54))</f>
        <v>1.0438685024875898E-2</v>
      </c>
      <c r="H14" s="414">
        <f>(SEAI_Bal!V$77-SEAI_Bal!V$82)/(SUM(SEAI_Bal!$N$77:$Y$77)-SUM(SEAI_Bal!$N$82:$Y$82))</f>
        <v>7.4816064314624977E-3</v>
      </c>
      <c r="I14" s="414">
        <f>(SEAI_Bal!V$105-SEAI_Bal!V$110)/(SUM(SEAI_Bal!$N$105:$Y$105)-SUM(SEAI_Bal!$N$110:$Y$110))</f>
        <v>8.8736766267806227E-3</v>
      </c>
      <c r="J14" s="400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52"/>
      <c r="V14" s="402">
        <v>1.21428571428571</v>
      </c>
      <c r="W14" s="205" t="s">
        <v>248</v>
      </c>
    </row>
    <row r="15" spans="2:33">
      <c r="B15" s="210" t="s">
        <v>303</v>
      </c>
      <c r="C15" s="209"/>
      <c r="D15" s="208"/>
      <c r="E15" s="205" t="s">
        <v>303</v>
      </c>
      <c r="F15" s="414">
        <f>SEAI_Bal!W$21/(SUM(SEAI_Bal!$N$21:$Y$21)-SUM(SEAI_Bal!$N$26:$Y$26))</f>
        <v>0</v>
      </c>
      <c r="G15" s="414">
        <f>SEAI_Bal!W$49/(SUM(SEAI_Bal!$N$49:$Y$49)-SUM(SEAI_Bal!$N$54:$Y$54))</f>
        <v>0</v>
      </c>
      <c r="H15" s="414">
        <f>SEAI_Bal!W$77/(SUM(SEAI_Bal!$N$77:$Y$77)-SUM(SEAI_Bal!$N$82:$Y$82))</f>
        <v>0</v>
      </c>
      <c r="I15" s="414">
        <f>SEAI_Bal!W$105/(SUM(SEAI_Bal!$N$105:$Y$105)-SUM(SEAI_Bal!$N$110:$Y$110))</f>
        <v>0</v>
      </c>
      <c r="J15" s="400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52"/>
      <c r="V15" s="402"/>
      <c r="W15" s="205" t="s">
        <v>249</v>
      </c>
    </row>
    <row r="16" spans="2:33">
      <c r="B16" s="210" t="s">
        <v>303</v>
      </c>
      <c r="C16" s="52"/>
      <c r="D16" s="52"/>
      <c r="E16" s="205" t="s">
        <v>303</v>
      </c>
      <c r="F16" s="414">
        <f>SEAI_Bal!X$21/(SUM(SEAI_Bal!$N$21:$Y$21)-SUM(SEAI_Bal!$N$26:$Y$26))</f>
        <v>0</v>
      </c>
      <c r="G16" s="414">
        <f>SEAI_Bal!X$49/(SUM(SEAI_Bal!$N$49:$Y$49)-SUM(SEAI_Bal!$N$54:$Y$54))</f>
        <v>0</v>
      </c>
      <c r="H16" s="414">
        <f>SEAI_Bal!X$77/(SUM(SEAI_Bal!$N$77:$Y$77)-SUM(SEAI_Bal!$N$82:$Y$82))</f>
        <v>0</v>
      </c>
      <c r="I16" s="414">
        <f>SEAI_Bal!X$105/(SUM(SEAI_Bal!$N$105:$Y$105)-SUM(SEAI_Bal!$N$110:$Y$110))</f>
        <v>0</v>
      </c>
      <c r="J16" s="400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402"/>
      <c r="W16" s="205" t="s">
        <v>250</v>
      </c>
      <c r="AD16" s="211"/>
      <c r="AE16" s="211"/>
      <c r="AF16" s="211"/>
    </row>
    <row r="17" spans="2:31">
      <c r="B17" s="210" t="s">
        <v>303</v>
      </c>
      <c r="C17" s="52"/>
      <c r="D17" s="52"/>
      <c r="E17" s="205" t="s">
        <v>303</v>
      </c>
      <c r="F17" s="414">
        <f>SEAI_Bal!Y$21/(SUM(SEAI_Bal!$N$21:$Y$21)-SUM(SEAI_Bal!$N$26:$Y$26))</f>
        <v>0</v>
      </c>
      <c r="G17" s="414">
        <f>SEAI_Bal!Y$49/(SUM(SEAI_Bal!$N$49:$Y$49)-SUM(SEAI_Bal!$N$54:$Y$54))</f>
        <v>0</v>
      </c>
      <c r="H17" s="414">
        <f>SEAI_Bal!Y$77/(SUM(SEAI_Bal!$N$77:$Y$77)-SUM(SEAI_Bal!$N$82:$Y$82))</f>
        <v>0</v>
      </c>
      <c r="I17" s="414">
        <f>SEAI_Bal!Y$105/(SUM(SEAI_Bal!$N$105:$Y$105)-SUM(SEAI_Bal!$N$110:$Y$110))</f>
        <v>0</v>
      </c>
      <c r="J17" s="400"/>
      <c r="K17" s="180"/>
      <c r="L17" s="180"/>
      <c r="M17" s="180"/>
      <c r="N17" s="180"/>
      <c r="O17" s="218"/>
      <c r="P17" s="218"/>
      <c r="Q17" s="218"/>
      <c r="R17" s="218"/>
      <c r="S17" s="52"/>
      <c r="T17" s="180"/>
      <c r="U17" s="180"/>
      <c r="V17" s="402"/>
      <c r="W17" s="205" t="s">
        <v>251</v>
      </c>
      <c r="AD17" s="211"/>
      <c r="AE17" s="211"/>
    </row>
    <row r="18" spans="2:31">
      <c r="M18" s="167"/>
      <c r="N18" s="167"/>
      <c r="O18" s="167"/>
      <c r="P18" s="167"/>
      <c r="Q18" s="222"/>
      <c r="R18" s="432"/>
      <c r="T18" s="57"/>
      <c r="AB18" s="211"/>
      <c r="AC18" s="211"/>
    </row>
  </sheetData>
  <phoneticPr fontId="13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workbookViewId="0">
      <selection activeCell="G13" sqref="G13"/>
    </sheetView>
  </sheetViews>
  <sheetFormatPr defaultColWidth="9.109375" defaultRowHeight="14.4"/>
  <cols>
    <col min="1" max="1" width="9.109375" style="55"/>
    <col min="2" max="2" width="15.6640625" style="55" customWidth="1"/>
    <col min="3" max="3" width="26.6640625" style="55" bestFit="1" customWidth="1"/>
    <col min="4" max="4" width="10.88671875" style="55" customWidth="1"/>
    <col min="5" max="5" width="10.88671875" style="55" bestFit="1" customWidth="1"/>
    <col min="6" max="14" width="10.109375" style="55" customWidth="1"/>
    <col min="15" max="20" width="10.21875" style="55" customWidth="1"/>
    <col min="21" max="21" width="9.109375" style="55"/>
    <col min="22" max="22" width="12" style="55" bestFit="1" customWidth="1"/>
    <col min="23" max="23" width="26.6640625" style="55" bestFit="1" customWidth="1"/>
    <col min="24" max="16384" width="9.109375" style="55"/>
  </cols>
  <sheetData>
    <row r="2" spans="2:28" ht="17.399999999999999">
      <c r="B2" s="30" t="s">
        <v>98</v>
      </c>
      <c r="C2" s="31"/>
      <c r="E2" s="32" t="s">
        <v>147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4">
      <c r="B3" s="35" t="s">
        <v>2</v>
      </c>
      <c r="C3" s="35" t="s">
        <v>3</v>
      </c>
      <c r="D3" s="36" t="s">
        <v>112</v>
      </c>
      <c r="E3" s="36" t="s">
        <v>81</v>
      </c>
      <c r="F3" s="38" t="s">
        <v>82</v>
      </c>
      <c r="G3" s="38" t="s">
        <v>145</v>
      </c>
      <c r="H3" s="38" t="s">
        <v>146</v>
      </c>
      <c r="I3" s="38" t="s">
        <v>84</v>
      </c>
      <c r="J3" s="38" t="s">
        <v>85</v>
      </c>
      <c r="K3" s="38" t="s">
        <v>86</v>
      </c>
      <c r="L3" s="38" t="s">
        <v>87</v>
      </c>
      <c r="M3" s="38" t="s">
        <v>110</v>
      </c>
      <c r="N3" s="38" t="s">
        <v>114</v>
      </c>
      <c r="O3" s="38" t="s">
        <v>115</v>
      </c>
      <c r="P3" s="38" t="s">
        <v>116</v>
      </c>
      <c r="Q3" s="38" t="s">
        <v>108</v>
      </c>
      <c r="R3" s="38" t="s">
        <v>109</v>
      </c>
      <c r="S3" s="132" t="s">
        <v>111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5" thickBot="1">
      <c r="B4" s="40" t="s">
        <v>88</v>
      </c>
      <c r="C4" s="41" t="s">
        <v>89</v>
      </c>
      <c r="D4" s="41"/>
      <c r="E4" s="41"/>
      <c r="F4" s="42" t="s">
        <v>96</v>
      </c>
      <c r="G4" s="42" t="s">
        <v>96</v>
      </c>
      <c r="H4" s="42" t="s">
        <v>96</v>
      </c>
      <c r="I4" s="42" t="s">
        <v>96</v>
      </c>
      <c r="J4" s="42" t="s">
        <v>96</v>
      </c>
      <c r="K4" s="42" t="s">
        <v>96</v>
      </c>
      <c r="L4" s="42" t="s">
        <v>96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66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5" t="str">
        <f>Interconnector!V5</f>
        <v>IMPELCC_UK</v>
      </c>
      <c r="C5" s="55" t="str">
        <f>Interconnector!W5</f>
        <v>Import of Electricity from UK</v>
      </c>
      <c r="E5" s="55" t="s">
        <v>113</v>
      </c>
      <c r="F5" s="179">
        <f t="shared" ref="F5:L5" si="0">F22</f>
        <v>21.459200912902137</v>
      </c>
      <c r="G5" s="179">
        <f t="shared" si="0"/>
        <v>19.243858898019401</v>
      </c>
      <c r="H5" s="179">
        <f t="shared" si="0"/>
        <v>16.731592112821932</v>
      </c>
      <c r="I5" s="179">
        <f t="shared" si="0"/>
        <v>13.29765454468259</v>
      </c>
      <c r="J5" s="179">
        <f t="shared" si="0"/>
        <v>19.864459777168182</v>
      </c>
      <c r="K5" s="179">
        <f t="shared" si="0"/>
        <v>23.122039979266045</v>
      </c>
      <c r="L5" s="179">
        <f t="shared" si="0"/>
        <v>26.829511103517522</v>
      </c>
      <c r="M5" s="64">
        <f>SEAI_Bal!AK3*0.041868</f>
        <v>2.8214863737475673</v>
      </c>
      <c r="N5" s="64">
        <f>SEAI_Bal!AK31*0.041868</f>
        <v>9.4522904260776013</v>
      </c>
      <c r="O5" s="64">
        <f>SEAI_Bal!AK59*0.041868</f>
        <v>10.272701673525599</v>
      </c>
      <c r="P5" s="64">
        <f>SEAI_Bal!AK87*0.041868</f>
        <v>6.3082434794760003</v>
      </c>
      <c r="Q5" s="63">
        <f>MAX(M5:P5)*1.1</f>
        <v>11.299971840878161</v>
      </c>
      <c r="R5" s="63">
        <f>Q5</f>
        <v>11.299971840878161</v>
      </c>
      <c r="S5" s="57">
        <v>5</v>
      </c>
      <c r="U5" t="s">
        <v>28</v>
      </c>
      <c r="V5" s="51" t="s">
        <v>103</v>
      </c>
      <c r="W5" s="51" t="s">
        <v>105</v>
      </c>
      <c r="X5" s="51" t="s">
        <v>11</v>
      </c>
      <c r="Y5" s="51"/>
      <c r="Z5" s="51" t="s">
        <v>107</v>
      </c>
    </row>
    <row r="6" spans="2:28">
      <c r="B6" s="59" t="str">
        <f>Interconnector!V6</f>
        <v>EXPELCC_UK</v>
      </c>
      <c r="C6" s="59" t="str">
        <f>Interconnector!W6</f>
        <v>Export of Electricity to UK</v>
      </c>
      <c r="D6" s="59" t="s">
        <v>113</v>
      </c>
      <c r="E6" s="59"/>
      <c r="F6" s="60">
        <f>F5*0.7</f>
        <v>15.021440639031495</v>
      </c>
      <c r="G6" s="60">
        <f t="shared" ref="G6:L6" si="1">G5*0.7</f>
        <v>13.47070122861358</v>
      </c>
      <c r="H6" s="60">
        <f t="shared" si="1"/>
        <v>11.712114478975352</v>
      </c>
      <c r="I6" s="60">
        <f t="shared" si="1"/>
        <v>9.3083581812778124</v>
      </c>
      <c r="J6" s="60">
        <f t="shared" si="1"/>
        <v>13.905121844017726</v>
      </c>
      <c r="K6" s="60">
        <f t="shared" si="1"/>
        <v>16.185427985486232</v>
      </c>
      <c r="L6" s="60">
        <f t="shared" si="1"/>
        <v>18.780657772462263</v>
      </c>
      <c r="M6" s="65">
        <f>SEAI_Bal!AK4*0.041868</f>
        <v>1.3327091584765201</v>
      </c>
      <c r="N6" s="65">
        <f>SEAI_Bal!AK32*0.041868</f>
        <v>1.3789441252728001</v>
      </c>
      <c r="O6" s="65">
        <f>SEAI_Bal!AK60*0.041868</f>
        <v>2.5347038845896006</v>
      </c>
      <c r="P6" s="65">
        <f>SEAI_Bal!AK88*0.041868</f>
        <v>3.8836751357159995</v>
      </c>
      <c r="Q6" s="61">
        <f>Q5</f>
        <v>11.299971840878161</v>
      </c>
      <c r="R6" s="61">
        <f t="shared" ref="R6" si="2">R5</f>
        <v>11.299971840878161</v>
      </c>
      <c r="S6" s="62">
        <v>5</v>
      </c>
      <c r="U6" t="s">
        <v>102</v>
      </c>
      <c r="V6" t="s">
        <v>104</v>
      </c>
      <c r="W6" s="51" t="s">
        <v>106</v>
      </c>
      <c r="X6" s="51" t="s">
        <v>11</v>
      </c>
      <c r="Y6" s="51"/>
      <c r="Z6" t="s">
        <v>107</v>
      </c>
    </row>
    <row r="7" spans="2:28">
      <c r="B7" s="67" t="s">
        <v>117</v>
      </c>
      <c r="C7" s="67"/>
      <c r="D7" s="67"/>
      <c r="E7" s="67"/>
      <c r="F7" s="480" t="s">
        <v>226</v>
      </c>
      <c r="G7" s="480"/>
      <c r="H7" s="480"/>
      <c r="I7" s="480"/>
      <c r="J7" s="480"/>
      <c r="K7" s="480"/>
      <c r="L7" s="480"/>
      <c r="M7" s="481" t="s">
        <v>118</v>
      </c>
      <c r="N7" s="481"/>
      <c r="O7" s="481"/>
      <c r="P7" s="481"/>
      <c r="Q7" s="479" t="s">
        <v>324</v>
      </c>
      <c r="R7" s="479"/>
      <c r="S7" s="67"/>
    </row>
    <row r="9" spans="2:28">
      <c r="N9" s="58"/>
      <c r="O9" s="58"/>
      <c r="P9" s="58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191</v>
      </c>
      <c r="E12"/>
      <c r="F12" t="s">
        <v>190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189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188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187</v>
      </c>
      <c r="D15">
        <v>0.47499999999999998</v>
      </c>
      <c r="E15"/>
      <c r="F15" s="176">
        <f>F19/$D$15</f>
        <v>59.752421052631576</v>
      </c>
      <c r="G15" s="176">
        <f>G19/$D$15</f>
        <v>59.752421052631576</v>
      </c>
      <c r="H15" s="176">
        <f>H19/$D$15</f>
        <v>59.752421052631576</v>
      </c>
      <c r="I15" s="176">
        <f>I19/$D$15</f>
        <v>59.752421052631576</v>
      </c>
      <c r="J15" s="176">
        <v>60</v>
      </c>
      <c r="K15" s="176">
        <v>60</v>
      </c>
      <c r="L15" s="176">
        <f>L19/$D$15</f>
        <v>59.752421052631576</v>
      </c>
      <c r="M15"/>
      <c r="N15" t="s">
        <v>11</v>
      </c>
      <c r="O15" t="s">
        <v>186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185</v>
      </c>
      <c r="D17"/>
      <c r="E17"/>
      <c r="F17" s="166">
        <f>Imports_Fossil!E6</f>
        <v>9.7972871002951827</v>
      </c>
      <c r="G17" s="166">
        <f>Imports_Fossil!F6</f>
        <v>8.7449996432258814</v>
      </c>
      <c r="H17" s="166">
        <f>Imports_Fossil!G6</f>
        <v>7.5516729202570847</v>
      </c>
      <c r="I17" s="166">
        <f>Imports_Fossil!I6</f>
        <v>5.9205525753908965</v>
      </c>
      <c r="J17" s="166">
        <f>Imports_Fossil!J6</f>
        <v>9.0024840529916368</v>
      </c>
      <c r="K17" s="166">
        <f>Imports_Fossil!K6</f>
        <v>10.543449791792009</v>
      </c>
      <c r="L17" s="166">
        <f>Imports_Fossil!L6</f>
        <v>12.348184440837489</v>
      </c>
      <c r="M17"/>
      <c r="N17" s="175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174">
        <f t="shared" ref="F18:L18" si="3">F17*F15/F19</f>
        <v>20.625867579568805</v>
      </c>
      <c r="G18" s="174">
        <f t="shared" si="3"/>
        <v>18.410525564686068</v>
      </c>
      <c r="H18" s="174">
        <f t="shared" si="3"/>
        <v>15.8982587794886</v>
      </c>
      <c r="I18" s="174">
        <f t="shared" si="3"/>
        <v>12.464321211349256</v>
      </c>
      <c r="J18" s="174">
        <f t="shared" si="3"/>
        <v>19.03112644383485</v>
      </c>
      <c r="K18" s="174">
        <f t="shared" si="3"/>
        <v>22.288706645932713</v>
      </c>
      <c r="L18" s="174">
        <f t="shared" si="3"/>
        <v>25.99617777018419</v>
      </c>
      <c r="M18"/>
      <c r="N18" t="s">
        <v>192</v>
      </c>
      <c r="O18"/>
      <c r="P18"/>
      <c r="Q18"/>
    </row>
    <row r="19" spans="2:19">
      <c r="B19" t="s">
        <v>184</v>
      </c>
      <c r="D19">
        <v>900</v>
      </c>
      <c r="E19"/>
      <c r="F19" s="166">
        <f t="shared" ref="F19:L19" si="4">$D$19*8760*3.6*10^-6</f>
        <v>28.382399999999997</v>
      </c>
      <c r="G19" s="166">
        <f t="shared" si="4"/>
        <v>28.382399999999997</v>
      </c>
      <c r="H19" s="166">
        <f t="shared" si="4"/>
        <v>28.382399999999997</v>
      </c>
      <c r="I19" s="166">
        <f t="shared" si="4"/>
        <v>28.382399999999997</v>
      </c>
      <c r="J19" s="166">
        <f t="shared" si="4"/>
        <v>28.382399999999997</v>
      </c>
      <c r="K19" s="166">
        <f t="shared" si="4"/>
        <v>28.382399999999997</v>
      </c>
      <c r="L19" s="166">
        <f t="shared" si="4"/>
        <v>28.382399999999997</v>
      </c>
      <c r="M19"/>
      <c r="N19" t="s">
        <v>11</v>
      </c>
      <c r="O19" t="s">
        <v>183</v>
      </c>
      <c r="P19"/>
      <c r="Q19"/>
    </row>
    <row r="20" spans="2:19">
      <c r="B20" t="s">
        <v>182</v>
      </c>
      <c r="D20">
        <v>3</v>
      </c>
      <c r="E20"/>
      <c r="F20" s="58">
        <f t="shared" ref="F20:L20" si="5">$D$20/3.6</f>
        <v>0.83333333333333326</v>
      </c>
      <c r="G20" s="58">
        <f t="shared" si="5"/>
        <v>0.83333333333333326</v>
      </c>
      <c r="H20" s="58">
        <f t="shared" si="5"/>
        <v>0.83333333333333326</v>
      </c>
      <c r="I20" s="58">
        <f t="shared" si="5"/>
        <v>0.83333333333333326</v>
      </c>
      <c r="J20" s="58">
        <f t="shared" si="5"/>
        <v>0.83333333333333326</v>
      </c>
      <c r="K20" s="58">
        <f t="shared" si="5"/>
        <v>0.83333333333333326</v>
      </c>
      <c r="L20" s="58">
        <f t="shared" si="5"/>
        <v>0.83333333333333326</v>
      </c>
      <c r="M20"/>
      <c r="N20" t="s">
        <v>181</v>
      </c>
      <c r="O20" t="s">
        <v>180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173">
        <f t="shared" ref="F22:L22" si="6">F18+F20</f>
        <v>21.459200912902137</v>
      </c>
      <c r="G22" s="173">
        <f t="shared" si="6"/>
        <v>19.243858898019401</v>
      </c>
      <c r="H22" s="173">
        <f t="shared" si="6"/>
        <v>16.731592112821932</v>
      </c>
      <c r="I22" s="173">
        <f t="shared" si="6"/>
        <v>13.29765454468259</v>
      </c>
      <c r="J22" s="173">
        <f t="shared" si="6"/>
        <v>19.864459777168182</v>
      </c>
      <c r="K22" s="173">
        <f t="shared" si="6"/>
        <v>23.122039979266045</v>
      </c>
      <c r="L22" s="173">
        <f t="shared" si="6"/>
        <v>26.829511103517522</v>
      </c>
      <c r="M22"/>
      <c r="N22" s="172" t="s">
        <v>179</v>
      </c>
      <c r="O22" t="s">
        <v>178</v>
      </c>
      <c r="P22"/>
      <c r="Q22" t="s">
        <v>177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3"/>
      <c r="G24" s="53"/>
      <c r="H24" s="53"/>
      <c r="I24" s="177"/>
      <c r="J24" s="177"/>
      <c r="K24" s="178"/>
      <c r="L24" s="178"/>
      <c r="M24"/>
      <c r="N24"/>
      <c r="O24"/>
      <c r="P24"/>
      <c r="Q24"/>
    </row>
    <row r="25" spans="2:19">
      <c r="B25"/>
      <c r="C25"/>
      <c r="D25"/>
      <c r="E25"/>
      <c r="F25" s="53"/>
      <c r="G25" s="53"/>
      <c r="H25" s="53"/>
      <c r="I25" s="53"/>
      <c r="J25" s="53"/>
      <c r="K25" s="53"/>
      <c r="L25" s="53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honeticPr fontId="13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38"/>
  <sheetViews>
    <sheetView workbookViewId="0">
      <selection activeCell="C9" sqref="C9"/>
    </sheetView>
  </sheetViews>
  <sheetFormatPr defaultRowHeight="14.4"/>
  <cols>
    <col min="1" max="1" width="9.109375" style="432"/>
    <col min="2" max="2" width="14.6640625" style="432" customWidth="1"/>
    <col min="3" max="3" width="26" style="432" bestFit="1" customWidth="1"/>
    <col min="4" max="4" width="11.109375" style="432" bestFit="1" customWidth="1"/>
    <col min="5" max="7" width="9.109375" style="432"/>
    <col min="8" max="8" width="10.21875" style="432" bestFit="1" customWidth="1"/>
    <col min="9" max="9" width="8.88671875" style="413" bestFit="1" customWidth="1"/>
    <col min="10" max="10" width="16.88671875" style="432" customWidth="1"/>
    <col min="11" max="11" width="9.109375" style="432"/>
    <col min="12" max="12" width="11.21875" style="432" bestFit="1" customWidth="1"/>
    <col min="13" max="13" width="14.6640625" style="432" bestFit="1" customWidth="1"/>
    <col min="14" max="14" width="37" style="432" bestFit="1" customWidth="1"/>
    <col min="15" max="16" width="9.88671875" style="432" customWidth="1"/>
    <col min="17" max="261" width="9.109375" style="432"/>
    <col min="262" max="262" width="10.6640625" style="432" bestFit="1" customWidth="1"/>
    <col min="263" max="263" width="14.88671875" style="432" bestFit="1" customWidth="1"/>
    <col min="264" max="264" width="11.109375" style="432" bestFit="1" customWidth="1"/>
    <col min="265" max="517" width="9.109375" style="432"/>
    <col min="518" max="518" width="10.6640625" style="432" bestFit="1" customWidth="1"/>
    <col min="519" max="519" width="14.88671875" style="432" bestFit="1" customWidth="1"/>
    <col min="520" max="520" width="11.109375" style="432" bestFit="1" customWidth="1"/>
    <col min="521" max="773" width="9.109375" style="432"/>
    <col min="774" max="774" width="10.6640625" style="432" bestFit="1" customWidth="1"/>
    <col min="775" max="775" width="14.88671875" style="432" bestFit="1" customWidth="1"/>
    <col min="776" max="776" width="11.109375" style="432" bestFit="1" customWidth="1"/>
    <col min="777" max="1029" width="9.109375" style="432"/>
    <col min="1030" max="1030" width="10.6640625" style="432" bestFit="1" customWidth="1"/>
    <col min="1031" max="1031" width="14.88671875" style="432" bestFit="1" customWidth="1"/>
    <col min="1032" max="1032" width="11.109375" style="432" bestFit="1" customWidth="1"/>
    <col min="1033" max="1285" width="9.109375" style="432"/>
    <col min="1286" max="1286" width="10.6640625" style="432" bestFit="1" customWidth="1"/>
    <col min="1287" max="1287" width="14.88671875" style="432" bestFit="1" customWidth="1"/>
    <col min="1288" max="1288" width="11.109375" style="432" bestFit="1" customWidth="1"/>
    <col min="1289" max="1541" width="9.109375" style="432"/>
    <col min="1542" max="1542" width="10.6640625" style="432" bestFit="1" customWidth="1"/>
    <col min="1543" max="1543" width="14.88671875" style="432" bestFit="1" customWidth="1"/>
    <col min="1544" max="1544" width="11.109375" style="432" bestFit="1" customWidth="1"/>
    <col min="1545" max="1797" width="9.109375" style="432"/>
    <col min="1798" max="1798" width="10.6640625" style="432" bestFit="1" customWidth="1"/>
    <col min="1799" max="1799" width="14.88671875" style="432" bestFit="1" customWidth="1"/>
    <col min="1800" max="1800" width="11.109375" style="432" bestFit="1" customWidth="1"/>
    <col min="1801" max="2053" width="9.109375" style="432"/>
    <col min="2054" max="2054" width="10.6640625" style="432" bestFit="1" customWidth="1"/>
    <col min="2055" max="2055" width="14.88671875" style="432" bestFit="1" customWidth="1"/>
    <col min="2056" max="2056" width="11.109375" style="432" bestFit="1" customWidth="1"/>
    <col min="2057" max="2309" width="9.109375" style="432"/>
    <col min="2310" max="2310" width="10.6640625" style="432" bestFit="1" customWidth="1"/>
    <col min="2311" max="2311" width="14.88671875" style="432" bestFit="1" customWidth="1"/>
    <col min="2312" max="2312" width="11.109375" style="432" bestFit="1" customWidth="1"/>
    <col min="2313" max="2565" width="9.109375" style="432"/>
    <col min="2566" max="2566" width="10.6640625" style="432" bestFit="1" customWidth="1"/>
    <col min="2567" max="2567" width="14.88671875" style="432" bestFit="1" customWidth="1"/>
    <col min="2568" max="2568" width="11.109375" style="432" bestFit="1" customWidth="1"/>
    <col min="2569" max="2821" width="9.109375" style="432"/>
    <col min="2822" max="2822" width="10.6640625" style="432" bestFit="1" customWidth="1"/>
    <col min="2823" max="2823" width="14.88671875" style="432" bestFit="1" customWidth="1"/>
    <col min="2824" max="2824" width="11.109375" style="432" bestFit="1" customWidth="1"/>
    <col min="2825" max="3077" width="9.109375" style="432"/>
    <col min="3078" max="3078" width="10.6640625" style="432" bestFit="1" customWidth="1"/>
    <col min="3079" max="3079" width="14.88671875" style="432" bestFit="1" customWidth="1"/>
    <col min="3080" max="3080" width="11.109375" style="432" bestFit="1" customWidth="1"/>
    <col min="3081" max="3333" width="9.109375" style="432"/>
    <col min="3334" max="3334" width="10.6640625" style="432" bestFit="1" customWidth="1"/>
    <col min="3335" max="3335" width="14.88671875" style="432" bestFit="1" customWidth="1"/>
    <col min="3336" max="3336" width="11.109375" style="432" bestFit="1" customWidth="1"/>
    <col min="3337" max="3589" width="9.109375" style="432"/>
    <col min="3590" max="3590" width="10.6640625" style="432" bestFit="1" customWidth="1"/>
    <col min="3591" max="3591" width="14.88671875" style="432" bestFit="1" customWidth="1"/>
    <col min="3592" max="3592" width="11.109375" style="432" bestFit="1" customWidth="1"/>
    <col min="3593" max="3845" width="9.109375" style="432"/>
    <col min="3846" max="3846" width="10.6640625" style="432" bestFit="1" customWidth="1"/>
    <col min="3847" max="3847" width="14.88671875" style="432" bestFit="1" customWidth="1"/>
    <col min="3848" max="3848" width="11.109375" style="432" bestFit="1" customWidth="1"/>
    <col min="3849" max="4101" width="9.109375" style="432"/>
    <col min="4102" max="4102" width="10.6640625" style="432" bestFit="1" customWidth="1"/>
    <col min="4103" max="4103" width="14.88671875" style="432" bestFit="1" customWidth="1"/>
    <col min="4104" max="4104" width="11.109375" style="432" bestFit="1" customWidth="1"/>
    <col min="4105" max="4357" width="9.109375" style="432"/>
    <col min="4358" max="4358" width="10.6640625" style="432" bestFit="1" customWidth="1"/>
    <col min="4359" max="4359" width="14.88671875" style="432" bestFit="1" customWidth="1"/>
    <col min="4360" max="4360" width="11.109375" style="432" bestFit="1" customWidth="1"/>
    <col min="4361" max="4613" width="9.109375" style="432"/>
    <col min="4614" max="4614" width="10.6640625" style="432" bestFit="1" customWidth="1"/>
    <col min="4615" max="4615" width="14.88671875" style="432" bestFit="1" customWidth="1"/>
    <col min="4616" max="4616" width="11.109375" style="432" bestFit="1" customWidth="1"/>
    <col min="4617" max="4869" width="9.109375" style="432"/>
    <col min="4870" max="4870" width="10.6640625" style="432" bestFit="1" customWidth="1"/>
    <col min="4871" max="4871" width="14.88671875" style="432" bestFit="1" customWidth="1"/>
    <col min="4872" max="4872" width="11.109375" style="432" bestFit="1" customWidth="1"/>
    <col min="4873" max="5125" width="9.109375" style="432"/>
    <col min="5126" max="5126" width="10.6640625" style="432" bestFit="1" customWidth="1"/>
    <col min="5127" max="5127" width="14.88671875" style="432" bestFit="1" customWidth="1"/>
    <col min="5128" max="5128" width="11.109375" style="432" bestFit="1" customWidth="1"/>
    <col min="5129" max="5381" width="9.109375" style="432"/>
    <col min="5382" max="5382" width="10.6640625" style="432" bestFit="1" customWidth="1"/>
    <col min="5383" max="5383" width="14.88671875" style="432" bestFit="1" customWidth="1"/>
    <col min="5384" max="5384" width="11.109375" style="432" bestFit="1" customWidth="1"/>
    <col min="5385" max="5637" width="9.109375" style="432"/>
    <col min="5638" max="5638" width="10.6640625" style="432" bestFit="1" customWidth="1"/>
    <col min="5639" max="5639" width="14.88671875" style="432" bestFit="1" customWidth="1"/>
    <col min="5640" max="5640" width="11.109375" style="432" bestFit="1" customWidth="1"/>
    <col min="5641" max="5893" width="9.109375" style="432"/>
    <col min="5894" max="5894" width="10.6640625" style="432" bestFit="1" customWidth="1"/>
    <col min="5895" max="5895" width="14.88671875" style="432" bestFit="1" customWidth="1"/>
    <col min="5896" max="5896" width="11.109375" style="432" bestFit="1" customWidth="1"/>
    <col min="5897" max="6149" width="9.109375" style="432"/>
    <col min="6150" max="6150" width="10.6640625" style="432" bestFit="1" customWidth="1"/>
    <col min="6151" max="6151" width="14.88671875" style="432" bestFit="1" customWidth="1"/>
    <col min="6152" max="6152" width="11.109375" style="432" bestFit="1" customWidth="1"/>
    <col min="6153" max="6405" width="9.109375" style="432"/>
    <col min="6406" max="6406" width="10.6640625" style="432" bestFit="1" customWidth="1"/>
    <col min="6407" max="6407" width="14.88671875" style="432" bestFit="1" customWidth="1"/>
    <col min="6408" max="6408" width="11.109375" style="432" bestFit="1" customWidth="1"/>
    <col min="6409" max="6661" width="9.109375" style="432"/>
    <col min="6662" max="6662" width="10.6640625" style="432" bestFit="1" customWidth="1"/>
    <col min="6663" max="6663" width="14.88671875" style="432" bestFit="1" customWidth="1"/>
    <col min="6664" max="6664" width="11.109375" style="432" bestFit="1" customWidth="1"/>
    <col min="6665" max="6917" width="9.109375" style="432"/>
    <col min="6918" max="6918" width="10.6640625" style="432" bestFit="1" customWidth="1"/>
    <col min="6919" max="6919" width="14.88671875" style="432" bestFit="1" customWidth="1"/>
    <col min="6920" max="6920" width="11.109375" style="432" bestFit="1" customWidth="1"/>
    <col min="6921" max="7173" width="9.109375" style="432"/>
    <col min="7174" max="7174" width="10.6640625" style="432" bestFit="1" customWidth="1"/>
    <col min="7175" max="7175" width="14.88671875" style="432" bestFit="1" customWidth="1"/>
    <col min="7176" max="7176" width="11.109375" style="432" bestFit="1" customWidth="1"/>
    <col min="7177" max="7429" width="9.109375" style="432"/>
    <col min="7430" max="7430" width="10.6640625" style="432" bestFit="1" customWidth="1"/>
    <col min="7431" max="7431" width="14.88671875" style="432" bestFit="1" customWidth="1"/>
    <col min="7432" max="7432" width="11.109375" style="432" bestFit="1" customWidth="1"/>
    <col min="7433" max="7685" width="9.109375" style="432"/>
    <col min="7686" max="7686" width="10.6640625" style="432" bestFit="1" customWidth="1"/>
    <col min="7687" max="7687" width="14.88671875" style="432" bestFit="1" customWidth="1"/>
    <col min="7688" max="7688" width="11.109375" style="432" bestFit="1" customWidth="1"/>
    <col min="7689" max="7941" width="9.109375" style="432"/>
    <col min="7942" max="7942" width="10.6640625" style="432" bestFit="1" customWidth="1"/>
    <col min="7943" max="7943" width="14.88671875" style="432" bestFit="1" customWidth="1"/>
    <col min="7944" max="7944" width="11.109375" style="432" bestFit="1" customWidth="1"/>
    <col min="7945" max="8197" width="9.109375" style="432"/>
    <col min="8198" max="8198" width="10.6640625" style="432" bestFit="1" customWidth="1"/>
    <col min="8199" max="8199" width="14.88671875" style="432" bestFit="1" customWidth="1"/>
    <col min="8200" max="8200" width="11.109375" style="432" bestFit="1" customWidth="1"/>
    <col min="8201" max="8453" width="9.109375" style="432"/>
    <col min="8454" max="8454" width="10.6640625" style="432" bestFit="1" customWidth="1"/>
    <col min="8455" max="8455" width="14.88671875" style="432" bestFit="1" customWidth="1"/>
    <col min="8456" max="8456" width="11.109375" style="432" bestFit="1" customWidth="1"/>
    <col min="8457" max="8709" width="9.109375" style="432"/>
    <col min="8710" max="8710" width="10.6640625" style="432" bestFit="1" customWidth="1"/>
    <col min="8711" max="8711" width="14.88671875" style="432" bestFit="1" customWidth="1"/>
    <col min="8712" max="8712" width="11.109375" style="432" bestFit="1" customWidth="1"/>
    <col min="8713" max="8965" width="9.109375" style="432"/>
    <col min="8966" max="8966" width="10.6640625" style="432" bestFit="1" customWidth="1"/>
    <col min="8967" max="8967" width="14.88671875" style="432" bestFit="1" customWidth="1"/>
    <col min="8968" max="8968" width="11.109375" style="432" bestFit="1" customWidth="1"/>
    <col min="8969" max="9221" width="9.109375" style="432"/>
    <col min="9222" max="9222" width="10.6640625" style="432" bestFit="1" customWidth="1"/>
    <col min="9223" max="9223" width="14.88671875" style="432" bestFit="1" customWidth="1"/>
    <col min="9224" max="9224" width="11.109375" style="432" bestFit="1" customWidth="1"/>
    <col min="9225" max="9477" width="9.109375" style="432"/>
    <col min="9478" max="9478" width="10.6640625" style="432" bestFit="1" customWidth="1"/>
    <col min="9479" max="9479" width="14.88671875" style="432" bestFit="1" customWidth="1"/>
    <col min="9480" max="9480" width="11.109375" style="432" bestFit="1" customWidth="1"/>
    <col min="9481" max="9733" width="9.109375" style="432"/>
    <col min="9734" max="9734" width="10.6640625" style="432" bestFit="1" customWidth="1"/>
    <col min="9735" max="9735" width="14.88671875" style="432" bestFit="1" customWidth="1"/>
    <col min="9736" max="9736" width="11.109375" style="432" bestFit="1" customWidth="1"/>
    <col min="9737" max="9989" width="9.109375" style="432"/>
    <col min="9990" max="9990" width="10.6640625" style="432" bestFit="1" customWidth="1"/>
    <col min="9991" max="9991" width="14.88671875" style="432" bestFit="1" customWidth="1"/>
    <col min="9992" max="9992" width="11.109375" style="432" bestFit="1" customWidth="1"/>
    <col min="9993" max="10245" width="9.109375" style="432"/>
    <col min="10246" max="10246" width="10.6640625" style="432" bestFit="1" customWidth="1"/>
    <col min="10247" max="10247" width="14.88671875" style="432" bestFit="1" customWidth="1"/>
    <col min="10248" max="10248" width="11.109375" style="432" bestFit="1" customWidth="1"/>
    <col min="10249" max="10501" width="9.109375" style="432"/>
    <col min="10502" max="10502" width="10.6640625" style="432" bestFit="1" customWidth="1"/>
    <col min="10503" max="10503" width="14.88671875" style="432" bestFit="1" customWidth="1"/>
    <col min="10504" max="10504" width="11.109375" style="432" bestFit="1" customWidth="1"/>
    <col min="10505" max="10757" width="9.109375" style="432"/>
    <col min="10758" max="10758" width="10.6640625" style="432" bestFit="1" customWidth="1"/>
    <col min="10759" max="10759" width="14.88671875" style="432" bestFit="1" customWidth="1"/>
    <col min="10760" max="10760" width="11.109375" style="432" bestFit="1" customWidth="1"/>
    <col min="10761" max="11013" width="9.109375" style="432"/>
    <col min="11014" max="11014" width="10.6640625" style="432" bestFit="1" customWidth="1"/>
    <col min="11015" max="11015" width="14.88671875" style="432" bestFit="1" customWidth="1"/>
    <col min="11016" max="11016" width="11.109375" style="432" bestFit="1" customWidth="1"/>
    <col min="11017" max="11269" width="9.109375" style="432"/>
    <col min="11270" max="11270" width="10.6640625" style="432" bestFit="1" customWidth="1"/>
    <col min="11271" max="11271" width="14.88671875" style="432" bestFit="1" customWidth="1"/>
    <col min="11272" max="11272" width="11.109375" style="432" bestFit="1" customWidth="1"/>
    <col min="11273" max="11525" width="9.109375" style="432"/>
    <col min="11526" max="11526" width="10.6640625" style="432" bestFit="1" customWidth="1"/>
    <col min="11527" max="11527" width="14.88671875" style="432" bestFit="1" customWidth="1"/>
    <col min="11528" max="11528" width="11.109375" style="432" bestFit="1" customWidth="1"/>
    <col min="11529" max="11781" width="9.109375" style="432"/>
    <col min="11782" max="11782" width="10.6640625" style="432" bestFit="1" customWidth="1"/>
    <col min="11783" max="11783" width="14.88671875" style="432" bestFit="1" customWidth="1"/>
    <col min="11784" max="11784" width="11.109375" style="432" bestFit="1" customWidth="1"/>
    <col min="11785" max="12037" width="9.109375" style="432"/>
    <col min="12038" max="12038" width="10.6640625" style="432" bestFit="1" customWidth="1"/>
    <col min="12039" max="12039" width="14.88671875" style="432" bestFit="1" customWidth="1"/>
    <col min="12040" max="12040" width="11.109375" style="432" bestFit="1" customWidth="1"/>
    <col min="12041" max="12293" width="9.109375" style="432"/>
    <col min="12294" max="12294" width="10.6640625" style="432" bestFit="1" customWidth="1"/>
    <col min="12295" max="12295" width="14.88671875" style="432" bestFit="1" customWidth="1"/>
    <col min="12296" max="12296" width="11.109375" style="432" bestFit="1" customWidth="1"/>
    <col min="12297" max="12549" width="9.109375" style="432"/>
    <col min="12550" max="12550" width="10.6640625" style="432" bestFit="1" customWidth="1"/>
    <col min="12551" max="12551" width="14.88671875" style="432" bestFit="1" customWidth="1"/>
    <col min="12552" max="12552" width="11.109375" style="432" bestFit="1" customWidth="1"/>
    <col min="12553" max="12805" width="9.109375" style="432"/>
    <col min="12806" max="12806" width="10.6640625" style="432" bestFit="1" customWidth="1"/>
    <col min="12807" max="12807" width="14.88671875" style="432" bestFit="1" customWidth="1"/>
    <col min="12808" max="12808" width="11.109375" style="432" bestFit="1" customWidth="1"/>
    <col min="12809" max="13061" width="9.109375" style="432"/>
    <col min="13062" max="13062" width="10.6640625" style="432" bestFit="1" customWidth="1"/>
    <col min="13063" max="13063" width="14.88671875" style="432" bestFit="1" customWidth="1"/>
    <col min="13064" max="13064" width="11.109375" style="432" bestFit="1" customWidth="1"/>
    <col min="13065" max="13317" width="9.109375" style="432"/>
    <col min="13318" max="13318" width="10.6640625" style="432" bestFit="1" customWidth="1"/>
    <col min="13319" max="13319" width="14.88671875" style="432" bestFit="1" customWidth="1"/>
    <col min="13320" max="13320" width="11.109375" style="432" bestFit="1" customWidth="1"/>
    <col min="13321" max="13573" width="9.109375" style="432"/>
    <col min="13574" max="13574" width="10.6640625" style="432" bestFit="1" customWidth="1"/>
    <col min="13575" max="13575" width="14.88671875" style="432" bestFit="1" customWidth="1"/>
    <col min="13576" max="13576" width="11.109375" style="432" bestFit="1" customWidth="1"/>
    <col min="13577" max="13829" width="9.109375" style="432"/>
    <col min="13830" max="13830" width="10.6640625" style="432" bestFit="1" customWidth="1"/>
    <col min="13831" max="13831" width="14.88671875" style="432" bestFit="1" customWidth="1"/>
    <col min="13832" max="13832" width="11.109375" style="432" bestFit="1" customWidth="1"/>
    <col min="13833" max="14085" width="9.109375" style="432"/>
    <col min="14086" max="14086" width="10.6640625" style="432" bestFit="1" customWidth="1"/>
    <col min="14087" max="14087" width="14.88671875" style="432" bestFit="1" customWidth="1"/>
    <col min="14088" max="14088" width="11.109375" style="432" bestFit="1" customWidth="1"/>
    <col min="14089" max="14341" width="9.109375" style="432"/>
    <col min="14342" max="14342" width="10.6640625" style="432" bestFit="1" customWidth="1"/>
    <col min="14343" max="14343" width="14.88671875" style="432" bestFit="1" customWidth="1"/>
    <col min="14344" max="14344" width="11.109375" style="432" bestFit="1" customWidth="1"/>
    <col min="14345" max="14597" width="9.109375" style="432"/>
    <col min="14598" max="14598" width="10.6640625" style="432" bestFit="1" customWidth="1"/>
    <col min="14599" max="14599" width="14.88671875" style="432" bestFit="1" customWidth="1"/>
    <col min="14600" max="14600" width="11.109375" style="432" bestFit="1" customWidth="1"/>
    <col min="14601" max="14853" width="9.109375" style="432"/>
    <col min="14854" max="14854" width="10.6640625" style="432" bestFit="1" customWidth="1"/>
    <col min="14855" max="14855" width="14.88671875" style="432" bestFit="1" customWidth="1"/>
    <col min="14856" max="14856" width="11.109375" style="432" bestFit="1" customWidth="1"/>
    <col min="14857" max="15109" width="9.109375" style="432"/>
    <col min="15110" max="15110" width="10.6640625" style="432" bestFit="1" customWidth="1"/>
    <col min="15111" max="15111" width="14.88671875" style="432" bestFit="1" customWidth="1"/>
    <col min="15112" max="15112" width="11.109375" style="432" bestFit="1" customWidth="1"/>
    <col min="15113" max="15365" width="9.109375" style="432"/>
    <col min="15366" max="15366" width="10.6640625" style="432" bestFit="1" customWidth="1"/>
    <col min="15367" max="15367" width="14.88671875" style="432" bestFit="1" customWidth="1"/>
    <col min="15368" max="15368" width="11.109375" style="432" bestFit="1" customWidth="1"/>
    <col min="15369" max="15621" width="9.109375" style="432"/>
    <col min="15622" max="15622" width="10.6640625" style="432" bestFit="1" customWidth="1"/>
    <col min="15623" max="15623" width="14.88671875" style="432" bestFit="1" customWidth="1"/>
    <col min="15624" max="15624" width="11.109375" style="432" bestFit="1" customWidth="1"/>
    <col min="15625" max="15877" width="9.109375" style="432"/>
    <col min="15878" max="15878" width="10.6640625" style="432" bestFit="1" customWidth="1"/>
    <col min="15879" max="15879" width="14.88671875" style="432" bestFit="1" customWidth="1"/>
    <col min="15880" max="15880" width="11.109375" style="432" bestFit="1" customWidth="1"/>
    <col min="15881" max="16133" width="9.109375" style="432"/>
    <col min="16134" max="16134" width="10.6640625" style="432" bestFit="1" customWidth="1"/>
    <col min="16135" max="16135" width="14.88671875" style="432" bestFit="1" customWidth="1"/>
    <col min="16136" max="16136" width="11.109375" style="432" bestFit="1" customWidth="1"/>
    <col min="16137" max="16384" width="9.109375" style="432"/>
  </cols>
  <sheetData>
    <row r="1" spans="2:18" ht="17.399999999999999">
      <c r="B1" s="436" t="s">
        <v>328</v>
      </c>
      <c r="C1" s="437"/>
      <c r="D1" s="438"/>
      <c r="E1" s="438"/>
      <c r="I1" s="432"/>
    </row>
    <row r="3" spans="2:18">
      <c r="D3" s="14" t="s">
        <v>99</v>
      </c>
      <c r="L3" s="14" t="s">
        <v>0</v>
      </c>
      <c r="M3" s="429"/>
      <c r="N3" s="429"/>
      <c r="O3" s="429"/>
      <c r="P3" s="429"/>
      <c r="Q3" s="429"/>
      <c r="R3" s="429"/>
    </row>
    <row r="4" spans="2:18">
      <c r="B4" s="439" t="s">
        <v>2</v>
      </c>
      <c r="C4" s="439" t="s">
        <v>112</v>
      </c>
      <c r="D4" s="439" t="s">
        <v>81</v>
      </c>
      <c r="E4" s="440" t="s">
        <v>187</v>
      </c>
      <c r="F4" s="441" t="s">
        <v>215</v>
      </c>
      <c r="G4" s="440" t="s">
        <v>329</v>
      </c>
      <c r="H4" s="441" t="s">
        <v>330</v>
      </c>
      <c r="I4" s="441" t="s">
        <v>331</v>
      </c>
      <c r="J4" s="441" t="s">
        <v>332</v>
      </c>
      <c r="L4" s="439" t="s">
        <v>1</v>
      </c>
      <c r="M4" s="439" t="s">
        <v>2</v>
      </c>
      <c r="N4" s="439" t="s">
        <v>3</v>
      </c>
      <c r="O4" s="439" t="s">
        <v>4</v>
      </c>
      <c r="P4" s="439" t="s">
        <v>5</v>
      </c>
      <c r="Q4" s="439" t="s">
        <v>6</v>
      </c>
      <c r="R4" s="439" t="s">
        <v>7</v>
      </c>
    </row>
    <row r="5" spans="2:18" ht="15" thickBot="1">
      <c r="B5" s="442" t="s">
        <v>303</v>
      </c>
      <c r="C5" s="442"/>
      <c r="D5" s="442"/>
      <c r="E5" s="442"/>
      <c r="F5" s="442"/>
      <c r="G5" s="442"/>
      <c r="H5" s="442" t="s">
        <v>221</v>
      </c>
      <c r="I5" s="442" t="s">
        <v>333</v>
      </c>
      <c r="J5" s="442" t="s">
        <v>334</v>
      </c>
      <c r="L5" s="442" t="s">
        <v>303</v>
      </c>
      <c r="M5" s="442"/>
      <c r="N5" s="442"/>
      <c r="O5" s="442"/>
      <c r="P5" s="442"/>
      <c r="Q5" s="442"/>
      <c r="R5" s="442"/>
    </row>
    <row r="6" spans="2:18">
      <c r="B6" s="432" t="str">
        <f>M6</f>
        <v>SUPGAS_INF</v>
      </c>
      <c r="C6" s="432" t="str">
        <f>Commodities!C4</f>
        <v>GASNAT</v>
      </c>
      <c r="D6" s="432" t="str">
        <f>Commodities!C43</f>
        <v>SUPGAS</v>
      </c>
      <c r="E6" s="57">
        <v>1</v>
      </c>
      <c r="F6" s="57">
        <v>100</v>
      </c>
      <c r="G6" s="57"/>
      <c r="H6" s="179"/>
      <c r="J6" s="57"/>
      <c r="L6" s="413" t="s">
        <v>220</v>
      </c>
      <c r="M6" s="413" t="str">
        <f>Commodities!C43&amp;"_INF"</f>
        <v>SUPGAS_INF</v>
      </c>
      <c r="N6" s="431" t="s">
        <v>380</v>
      </c>
      <c r="O6" s="443" t="s">
        <v>11</v>
      </c>
      <c r="P6" s="443" t="s">
        <v>221</v>
      </c>
      <c r="Q6" s="443" t="s">
        <v>119</v>
      </c>
      <c r="R6" s="429"/>
    </row>
    <row r="7" spans="2:18">
      <c r="B7" s="432" t="str">
        <f t="shared" ref="B7:B10" si="0">M7</f>
        <v>SUPCOA_INF</v>
      </c>
      <c r="C7" s="432" t="str">
        <f>Commodities!C7</f>
        <v>COAHAR</v>
      </c>
      <c r="D7" s="432" t="str">
        <f>Commodities!C44</f>
        <v>SUPCOA</v>
      </c>
      <c r="E7" s="57">
        <v>1</v>
      </c>
      <c r="F7" s="57">
        <v>100</v>
      </c>
      <c r="G7" s="57"/>
      <c r="H7" s="179"/>
      <c r="J7" s="57"/>
      <c r="L7" s="413"/>
      <c r="M7" s="413" t="str">
        <f>Commodities!C44&amp;"_INF"</f>
        <v>SUPCOA_INF</v>
      </c>
      <c r="N7" s="431" t="s">
        <v>381</v>
      </c>
      <c r="O7" s="443" t="s">
        <v>11</v>
      </c>
      <c r="P7" s="443" t="s">
        <v>221</v>
      </c>
      <c r="Q7" s="443"/>
      <c r="R7" s="429"/>
    </row>
    <row r="8" spans="2:18">
      <c r="B8" s="432" t="str">
        <f t="shared" si="0"/>
        <v>SUPWAS_INF</v>
      </c>
      <c r="C8" s="431" t="s">
        <v>420</v>
      </c>
      <c r="D8" s="432" t="str">
        <f>Commodities!C45</f>
        <v>SUPWAS</v>
      </c>
      <c r="E8" s="57">
        <v>1</v>
      </c>
      <c r="F8" s="57">
        <v>100</v>
      </c>
      <c r="G8" s="57"/>
      <c r="H8" s="179"/>
      <c r="J8" s="57"/>
      <c r="L8" s="413"/>
      <c r="M8" s="413" t="str">
        <f>Commodities!C45&amp;"_INF"</f>
        <v>SUPWAS_INF</v>
      </c>
      <c r="N8" s="431" t="s">
        <v>382</v>
      </c>
      <c r="O8" s="443" t="s">
        <v>11</v>
      </c>
      <c r="P8" s="443" t="s">
        <v>221</v>
      </c>
      <c r="Q8" s="443"/>
      <c r="R8" s="429"/>
    </row>
    <row r="9" spans="2:18">
      <c r="B9" s="432" t="str">
        <f t="shared" ref="B9" si="1">M9</f>
        <v>SUPBIO_INF</v>
      </c>
      <c r="C9" s="432" t="str">
        <f>Commodities!C33&amp;", "&amp;Commodities!C34&amp;", "&amp;Commodities!C35</f>
        <v>BIOWOO, BIOWPE, BIOWCH</v>
      </c>
      <c r="D9" s="432" t="str">
        <f>Commodities!C46</f>
        <v>SUPBIO</v>
      </c>
      <c r="E9" s="57">
        <v>1</v>
      </c>
      <c r="F9" s="57">
        <v>100</v>
      </c>
      <c r="G9" s="57"/>
      <c r="H9" s="179"/>
      <c r="J9" s="57"/>
      <c r="L9" s="413"/>
      <c r="M9" s="413" t="str">
        <f>Commodities!C46&amp;"_INF"</f>
        <v>SUPBIO_INF</v>
      </c>
      <c r="N9" s="431" t="s">
        <v>404</v>
      </c>
      <c r="O9" s="443" t="s">
        <v>11</v>
      </c>
      <c r="P9" s="443" t="s">
        <v>221</v>
      </c>
      <c r="Q9" s="443"/>
      <c r="R9" s="429"/>
    </row>
    <row r="10" spans="2:18">
      <c r="B10" s="432" t="str">
        <f t="shared" si="0"/>
        <v>SUPELC_INF</v>
      </c>
      <c r="C10" s="432" t="s">
        <v>113</v>
      </c>
      <c r="D10" s="432" t="str">
        <f>Commodities!C47</f>
        <v>SUPELC</v>
      </c>
      <c r="E10" s="57">
        <v>1</v>
      </c>
      <c r="F10" s="57">
        <v>100</v>
      </c>
      <c r="G10" s="57"/>
      <c r="H10" s="179"/>
      <c r="J10" s="57"/>
      <c r="L10" s="413"/>
      <c r="M10" s="413" t="str">
        <f>Commodities!C47&amp;"_INF"</f>
        <v>SUPELC_INF</v>
      </c>
      <c r="N10" s="431" t="s">
        <v>383</v>
      </c>
      <c r="O10" s="443" t="s">
        <v>11</v>
      </c>
      <c r="P10" s="443" t="s">
        <v>221</v>
      </c>
      <c r="Q10" s="431" t="s">
        <v>107</v>
      </c>
      <c r="R10" s="429"/>
    </row>
    <row r="11" spans="2:18">
      <c r="E11" s="57"/>
      <c r="F11" s="57"/>
      <c r="G11" s="57"/>
      <c r="H11" s="179"/>
      <c r="J11" s="57"/>
      <c r="L11" s="413"/>
      <c r="M11" s="413"/>
      <c r="N11" s="431"/>
      <c r="O11" s="443"/>
      <c r="P11" s="443"/>
      <c r="Q11" s="443"/>
      <c r="R11" s="429"/>
    </row>
    <row r="12" spans="2:18">
      <c r="E12" s="57"/>
      <c r="F12" s="57"/>
      <c r="G12" s="444"/>
      <c r="H12" s="179"/>
      <c r="J12" s="444"/>
      <c r="L12" s="413"/>
      <c r="M12" s="413"/>
      <c r="N12" s="431"/>
      <c r="O12" s="443"/>
      <c r="P12" s="443"/>
      <c r="Q12" s="443"/>
      <c r="R12" s="429"/>
    </row>
    <row r="13" spans="2:18">
      <c r="F13" s="444"/>
      <c r="G13" s="444"/>
      <c r="H13" s="444"/>
      <c r="J13" s="444"/>
      <c r="L13" s="413"/>
      <c r="M13" s="413"/>
      <c r="N13" s="431"/>
      <c r="O13" s="443"/>
      <c r="P13" s="443"/>
      <c r="Q13" s="413"/>
      <c r="R13" s="429"/>
    </row>
    <row r="14" spans="2:18">
      <c r="E14" s="57"/>
      <c r="F14" s="57"/>
      <c r="G14" s="57"/>
      <c r="H14" s="179"/>
      <c r="J14" s="57"/>
      <c r="L14" s="413"/>
      <c r="M14" s="413"/>
      <c r="N14" s="431"/>
      <c r="O14" s="443"/>
      <c r="P14" s="443"/>
      <c r="Q14" s="443"/>
      <c r="R14" s="429"/>
    </row>
    <row r="38" spans="2:2">
      <c r="B38" s="432">
        <f>+B40</f>
        <v>0</v>
      </c>
    </row>
  </sheetData>
  <phoneticPr fontId="13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E5" sqref="E5"/>
    </sheetView>
  </sheetViews>
  <sheetFormatPr defaultColWidth="9.109375" defaultRowHeight="14.4"/>
  <cols>
    <col min="1" max="1" width="9.109375" style="433"/>
    <col min="2" max="2" width="18.88671875" style="433" customWidth="1"/>
    <col min="3" max="16384" width="9.109375" style="433"/>
  </cols>
  <sheetData>
    <row r="1" spans="1:6" ht="17.399999999999999">
      <c r="A1" s="446" t="s">
        <v>384</v>
      </c>
      <c r="B1" s="446"/>
      <c r="C1" s="447"/>
      <c r="D1" s="447"/>
      <c r="E1" s="447"/>
    </row>
    <row r="4" spans="1:6">
      <c r="B4" s="14" t="s">
        <v>385</v>
      </c>
    </row>
    <row r="5" spans="1:6" ht="15" thickBot="1">
      <c r="B5" s="448" t="s">
        <v>56</v>
      </c>
      <c r="C5" s="449" t="str">
        <f>Commodities!C43</f>
        <v>SUPGAS</v>
      </c>
      <c r="D5" s="449" t="str">
        <f>Commodities!C44</f>
        <v>SUPCOA</v>
      </c>
      <c r="E5" s="449" t="str">
        <f>Commodities!C45</f>
        <v>SUPWAS</v>
      </c>
      <c r="F5" s="449" t="s">
        <v>386</v>
      </c>
    </row>
    <row r="6" spans="1:6">
      <c r="B6" s="433" t="str">
        <f>Commodities!C52</f>
        <v>SUPCO2N</v>
      </c>
      <c r="C6" s="142">
        <v>56.1</v>
      </c>
      <c r="D6" s="142">
        <v>96.1</v>
      </c>
      <c r="E6" s="142">
        <v>75.3</v>
      </c>
      <c r="F6" s="142" t="s">
        <v>387</v>
      </c>
    </row>
    <row r="7" spans="1:6">
      <c r="B7" s="433" t="str">
        <f>Commodities!C53</f>
        <v>SUPCH4N</v>
      </c>
      <c r="C7" s="142"/>
      <c r="D7" s="142"/>
      <c r="E7" s="142"/>
    </row>
    <row r="8" spans="1:6">
      <c r="B8" s="433" t="str">
        <f>Commodities!C54</f>
        <v>SUPSO2N</v>
      </c>
      <c r="C8" s="142"/>
      <c r="D8" s="142"/>
      <c r="E8" s="142"/>
    </row>
    <row r="9" spans="1:6">
      <c r="B9" s="433" t="str">
        <f>Commodities!C55</f>
        <v>SUPNOXN</v>
      </c>
      <c r="C9" s="142"/>
      <c r="D9" s="142"/>
      <c r="E9" s="142"/>
    </row>
    <row r="10" spans="1:6">
      <c r="B10" s="432" t="str">
        <f>Commodities!C56</f>
        <v>SUPPM10</v>
      </c>
    </row>
    <row r="11" spans="1:6">
      <c r="B11" s="432" t="str">
        <f>Commodities!C57</f>
        <v>SUPPM25</v>
      </c>
    </row>
  </sheetData>
  <phoneticPr fontId="137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topLeftCell="A22" zoomScale="90" zoomScaleNormal="90" workbookViewId="0">
      <pane xSplit="1" topLeftCell="B1" activePane="topRight" state="frozen"/>
      <selection activeCell="D3" sqref="D3"/>
      <selection pane="topRight" activeCell="G56" sqref="G56"/>
    </sheetView>
  </sheetViews>
  <sheetFormatPr defaultRowHeight="14.4"/>
  <cols>
    <col min="1" max="1" width="20.33203125" customWidth="1"/>
    <col min="2" max="7" width="12" customWidth="1"/>
  </cols>
  <sheetData>
    <row r="1" spans="1:22">
      <c r="A1" s="143" t="s">
        <v>153</v>
      </c>
      <c r="B1" s="141" t="s">
        <v>154</v>
      </c>
      <c r="C1" s="141"/>
      <c r="D1" s="141"/>
      <c r="E1" s="141"/>
      <c r="F1" s="141"/>
      <c r="G1" s="141"/>
      <c r="H1" s="141"/>
      <c r="I1" s="141"/>
      <c r="J1" s="129" t="s">
        <v>155</v>
      </c>
      <c r="P1" s="482" t="s">
        <v>156</v>
      </c>
      <c r="Q1" s="482"/>
    </row>
    <row r="2" spans="1:22">
      <c r="H2" s="141"/>
      <c r="I2" s="141"/>
      <c r="J2" s="71" t="s">
        <v>157</v>
      </c>
      <c r="K2" s="74">
        <v>41.868000000000002</v>
      </c>
      <c r="L2" s="71" t="s">
        <v>158</v>
      </c>
      <c r="P2" s="144" t="s">
        <v>159</v>
      </c>
      <c r="Q2" s="145">
        <v>2010</v>
      </c>
    </row>
    <row r="3" spans="1:22" ht="15" thickBot="1">
      <c r="A3" s="146" t="s">
        <v>160</v>
      </c>
      <c r="B3" s="158"/>
      <c r="H3" s="141"/>
      <c r="I3" s="141"/>
      <c r="J3" s="71" t="s">
        <v>161</v>
      </c>
      <c r="K3" s="147">
        <v>4.1868000000000002E-2</v>
      </c>
      <c r="L3" s="71" t="s">
        <v>11</v>
      </c>
      <c r="P3" s="148">
        <v>36861</v>
      </c>
      <c r="Q3" s="149">
        <v>127.61664564943254</v>
      </c>
    </row>
    <row r="4" spans="1:22">
      <c r="A4" s="150" t="s">
        <v>162</v>
      </c>
      <c r="H4" s="141"/>
      <c r="I4" s="141"/>
      <c r="J4" s="53"/>
      <c r="K4" s="151"/>
      <c r="L4" s="53"/>
      <c r="P4" s="141" t="s">
        <v>163</v>
      </c>
      <c r="Q4" s="141"/>
    </row>
    <row r="5" spans="1:22" ht="15" thickBot="1">
      <c r="A5" s="152" t="s">
        <v>164</v>
      </c>
      <c r="H5" s="141"/>
      <c r="I5" s="153" t="s">
        <v>165</v>
      </c>
      <c r="J5" s="141"/>
    </row>
    <row r="6" spans="1:22" ht="15" thickBot="1">
      <c r="A6" s="154"/>
      <c r="B6" s="155" t="s">
        <v>58</v>
      </c>
      <c r="C6" s="155">
        <v>2010</v>
      </c>
      <c r="D6" s="155">
        <v>2015</v>
      </c>
      <c r="E6" s="155">
        <v>2020</v>
      </c>
      <c r="F6" s="155">
        <v>2025</v>
      </c>
      <c r="G6" s="155">
        <v>2030</v>
      </c>
      <c r="H6" s="141"/>
      <c r="I6" s="156" t="s">
        <v>58</v>
      </c>
      <c r="J6" s="156">
        <v>2010</v>
      </c>
      <c r="K6" s="156">
        <v>2015</v>
      </c>
      <c r="L6" s="156">
        <v>2020</v>
      </c>
      <c r="M6" s="156">
        <v>2025</v>
      </c>
      <c r="N6" s="156">
        <v>2030</v>
      </c>
      <c r="P6" s="152" t="s">
        <v>164</v>
      </c>
    </row>
    <row r="7" spans="1:22" ht="15" thickBot="1">
      <c r="A7" s="157" t="s">
        <v>166</v>
      </c>
      <c r="B7" s="158" t="s">
        <v>167</v>
      </c>
      <c r="C7" s="159">
        <v>9358</v>
      </c>
      <c r="D7" s="158">
        <v>0</v>
      </c>
      <c r="E7" s="159">
        <v>24163</v>
      </c>
      <c r="F7" s="159">
        <v>139233</v>
      </c>
      <c r="G7" s="159">
        <v>470124</v>
      </c>
      <c r="H7" s="141"/>
      <c r="I7" s="135" t="s">
        <v>11</v>
      </c>
      <c r="J7" s="130">
        <f>C7*$K$3/1000</f>
        <v>0.39180074400000003</v>
      </c>
      <c r="K7" s="130">
        <f t="shared" ref="K7:N7" si="0">D7*$K$3/1000</f>
        <v>0</v>
      </c>
      <c r="L7" s="130">
        <f t="shared" si="0"/>
        <v>1.0116564840000002</v>
      </c>
      <c r="M7" s="130">
        <f t="shared" si="0"/>
        <v>5.8294072440000004</v>
      </c>
      <c r="N7" s="130">
        <f t="shared" si="0"/>
        <v>19.683151632000001</v>
      </c>
      <c r="P7" s="160" t="s">
        <v>168</v>
      </c>
      <c r="Q7" s="161"/>
      <c r="R7" s="161"/>
      <c r="S7" s="161"/>
    </row>
    <row r="8" spans="1:22" ht="15" thickBot="1">
      <c r="A8" s="157" t="s">
        <v>166</v>
      </c>
      <c r="B8" s="158" t="s">
        <v>169</v>
      </c>
      <c r="C8" s="158">
        <v>288</v>
      </c>
      <c r="D8" s="158">
        <v>162</v>
      </c>
      <c r="E8" s="158">
        <v>126</v>
      </c>
      <c r="F8" s="158">
        <v>106</v>
      </c>
      <c r="G8" s="158">
        <v>98</v>
      </c>
      <c r="H8" s="141"/>
      <c r="I8" s="135" t="s">
        <v>91</v>
      </c>
      <c r="J8" s="130">
        <f>C8/$K$2</f>
        <v>6.8787618228718825</v>
      </c>
      <c r="K8" s="130">
        <f t="shared" ref="K8:N8" si="1">D8/$K$2</f>
        <v>3.8693035253654342</v>
      </c>
      <c r="L8" s="130">
        <f t="shared" si="1"/>
        <v>3.0094582975064488</v>
      </c>
      <c r="M8" s="130">
        <f t="shared" si="1"/>
        <v>2.5317665042514568</v>
      </c>
      <c r="N8" s="130">
        <f t="shared" si="1"/>
        <v>2.3406897869494601</v>
      </c>
      <c r="P8" s="162" t="s">
        <v>170</v>
      </c>
      <c r="Q8" s="161"/>
      <c r="R8" s="161"/>
      <c r="S8" s="161"/>
    </row>
    <row r="9" spans="1:22" ht="15" thickBot="1">
      <c r="A9" s="157" t="s">
        <v>171</v>
      </c>
      <c r="B9" s="158" t="s">
        <v>167</v>
      </c>
      <c r="C9" s="159">
        <v>28075</v>
      </c>
      <c r="D9" s="158">
        <v>0</v>
      </c>
      <c r="E9" s="159">
        <v>72490</v>
      </c>
      <c r="F9" s="159">
        <v>417699</v>
      </c>
      <c r="G9" s="159">
        <v>1410371</v>
      </c>
      <c r="H9" s="141"/>
      <c r="I9" s="135" t="s">
        <v>11</v>
      </c>
      <c r="J9" s="130">
        <f>C9*$K$3/1000</f>
        <v>1.1754441000000002</v>
      </c>
      <c r="K9" s="130">
        <f t="shared" ref="K9:N9" si="2">D9*$K$3/1000</f>
        <v>0</v>
      </c>
      <c r="L9" s="130">
        <f t="shared" si="2"/>
        <v>3.0350113200000002</v>
      </c>
      <c r="M9" s="130">
        <f t="shared" si="2"/>
        <v>17.488221732000003</v>
      </c>
      <c r="N9" s="130">
        <f t="shared" si="2"/>
        <v>59.049413028000004</v>
      </c>
      <c r="P9" s="160" t="s">
        <v>172</v>
      </c>
      <c r="Q9" s="161"/>
      <c r="R9" s="161"/>
      <c r="S9" s="161"/>
    </row>
    <row r="10" spans="1:22" ht="15" thickBot="1">
      <c r="A10" s="157" t="s">
        <v>171</v>
      </c>
      <c r="B10" s="158" t="s">
        <v>169</v>
      </c>
      <c r="C10" s="158">
        <v>590</v>
      </c>
      <c r="D10" s="158">
        <v>385</v>
      </c>
      <c r="E10" s="158">
        <v>300</v>
      </c>
      <c r="F10" s="158">
        <v>251</v>
      </c>
      <c r="G10" s="158">
        <v>232</v>
      </c>
      <c r="H10" s="141"/>
      <c r="I10" s="135" t="s">
        <v>91</v>
      </c>
      <c r="J10" s="130">
        <f>C10/$K$2</f>
        <v>14.09190790102226</v>
      </c>
      <c r="K10" s="130">
        <f t="shared" ref="K10:N10" si="3">D10/$K$2</f>
        <v>9.1955670201585935</v>
      </c>
      <c r="L10" s="130">
        <f t="shared" si="3"/>
        <v>7.1653768988248778</v>
      </c>
      <c r="M10" s="130">
        <f t="shared" si="3"/>
        <v>5.995032005350148</v>
      </c>
      <c r="N10" s="130">
        <f t="shared" si="3"/>
        <v>5.5412248017579051</v>
      </c>
      <c r="P10" s="162" t="s">
        <v>173</v>
      </c>
      <c r="Q10" s="161"/>
      <c r="R10" s="161"/>
      <c r="S10" s="161"/>
    </row>
    <row r="11" spans="1:22" ht="15" thickBot="1">
      <c r="A11" s="157" t="s">
        <v>151</v>
      </c>
      <c r="B11" s="158" t="s">
        <v>167</v>
      </c>
      <c r="C11" s="159">
        <v>535616</v>
      </c>
      <c r="D11" s="159">
        <v>310101</v>
      </c>
      <c r="E11" s="159">
        <v>6531</v>
      </c>
      <c r="F11" s="159">
        <v>43493</v>
      </c>
      <c r="G11" s="159">
        <v>130927</v>
      </c>
      <c r="H11" s="141"/>
      <c r="I11" s="135" t="s">
        <v>11</v>
      </c>
      <c r="J11" s="130">
        <f>C11*$K$3/1000</f>
        <v>22.425170688000001</v>
      </c>
      <c r="K11" s="130">
        <f t="shared" ref="K11:N11" si="4">D11*$K$3/1000</f>
        <v>12.983308668000001</v>
      </c>
      <c r="L11" s="130">
        <f t="shared" si="4"/>
        <v>0.27343990800000001</v>
      </c>
      <c r="M11" s="130">
        <f t="shared" si="4"/>
        <v>1.8209649240000001</v>
      </c>
      <c r="N11" s="130">
        <f t="shared" si="4"/>
        <v>5.4816516360000005</v>
      </c>
    </row>
    <row r="12" spans="1:22" ht="15" thickBot="1">
      <c r="A12" s="157" t="s">
        <v>151</v>
      </c>
      <c r="B12" s="158" t="s">
        <v>169</v>
      </c>
      <c r="C12" s="158">
        <v>779</v>
      </c>
      <c r="D12" s="158">
        <v>740</v>
      </c>
      <c r="E12" s="158">
        <v>693</v>
      </c>
      <c r="F12" s="158">
        <v>630</v>
      </c>
      <c r="G12" s="158">
        <v>577</v>
      </c>
      <c r="H12" s="141"/>
      <c r="I12" s="135" t="s">
        <v>91</v>
      </c>
      <c r="J12" s="130">
        <f>C12/$K$2</f>
        <v>18.606095347281933</v>
      </c>
      <c r="K12" s="130">
        <f t="shared" ref="K12:N12" si="5">D12/$K$2</f>
        <v>17.674596350434697</v>
      </c>
      <c r="L12" s="130">
        <f t="shared" si="5"/>
        <v>16.552020636285469</v>
      </c>
      <c r="M12" s="130">
        <f t="shared" si="5"/>
        <v>15.047291487532243</v>
      </c>
      <c r="N12" s="130">
        <f t="shared" si="5"/>
        <v>13.781408235406515</v>
      </c>
    </row>
    <row r="13" spans="1:22" ht="15" thickBot="1">
      <c r="A13" s="157" t="s">
        <v>152</v>
      </c>
      <c r="B13" s="158" t="s">
        <v>167</v>
      </c>
      <c r="C13" s="159">
        <v>106129</v>
      </c>
      <c r="D13" s="158">
        <v>75725</v>
      </c>
      <c r="E13" s="158">
        <v>0</v>
      </c>
      <c r="F13" s="158">
        <v>0</v>
      </c>
      <c r="G13" s="158">
        <v>0</v>
      </c>
      <c r="H13" s="141"/>
      <c r="I13" s="135" t="s">
        <v>11</v>
      </c>
      <c r="J13" s="130">
        <f>C13*$K$3/1000</f>
        <v>4.4434089720000003</v>
      </c>
      <c r="K13" s="130">
        <f>D13*$K$3/1000</f>
        <v>3.1704543000000003</v>
      </c>
      <c r="L13" s="130">
        <f t="shared" ref="L13:N13" si="6">E13*$K$3/1000</f>
        <v>0</v>
      </c>
      <c r="M13" s="130">
        <f t="shared" si="6"/>
        <v>0</v>
      </c>
      <c r="N13" s="130">
        <f t="shared" si="6"/>
        <v>0</v>
      </c>
    </row>
    <row r="14" spans="1:22" ht="15" thickBot="1">
      <c r="A14" s="157" t="s">
        <v>152</v>
      </c>
      <c r="B14" s="158" t="s">
        <v>169</v>
      </c>
      <c r="C14" s="159">
        <v>1209</v>
      </c>
      <c r="D14" s="159">
        <v>1276</v>
      </c>
      <c r="E14" s="159">
        <v>1312</v>
      </c>
      <c r="F14" s="159">
        <v>1218</v>
      </c>
      <c r="G14" s="159">
        <v>1156</v>
      </c>
      <c r="H14" s="141"/>
      <c r="I14" s="135" t="s">
        <v>91</v>
      </c>
      <c r="J14" s="130">
        <f>C14/$K$2</f>
        <v>28.876468902264257</v>
      </c>
      <c r="K14" s="130">
        <f t="shared" ref="K14:N14" si="7">D14/$K$2</f>
        <v>30.476736409668479</v>
      </c>
      <c r="L14" s="130">
        <f t="shared" si="7"/>
        <v>31.336581637527466</v>
      </c>
      <c r="M14" s="130">
        <f t="shared" si="7"/>
        <v>29.091430209229003</v>
      </c>
      <c r="N14" s="130">
        <f t="shared" si="7"/>
        <v>27.610585650138528</v>
      </c>
    </row>
    <row r="15" spans="1:22">
      <c r="A15" s="163"/>
      <c r="H15" s="141"/>
      <c r="I15" s="141"/>
      <c r="J15" s="141"/>
    </row>
    <row r="16" spans="1:22" ht="15" thickBot="1">
      <c r="A16" s="164" t="s">
        <v>168</v>
      </c>
      <c r="B16" s="76"/>
      <c r="C16" s="76"/>
      <c r="D16" s="76"/>
      <c r="E16" s="76"/>
      <c r="F16" s="76"/>
      <c r="G16" s="76"/>
      <c r="H16" s="141"/>
      <c r="I16" s="153" t="s">
        <v>165</v>
      </c>
      <c r="J16" s="141"/>
      <c r="P16" t="s">
        <v>174</v>
      </c>
      <c r="V16" s="153" t="s">
        <v>175</v>
      </c>
    </row>
    <row r="17" spans="1:26" ht="15" thickBot="1">
      <c r="A17" s="154"/>
      <c r="B17" s="155" t="s">
        <v>58</v>
      </c>
      <c r="C17" s="155">
        <v>2010</v>
      </c>
      <c r="D17" s="155">
        <v>2015</v>
      </c>
      <c r="E17" s="155">
        <v>2020</v>
      </c>
      <c r="F17" s="155">
        <v>2025</v>
      </c>
      <c r="G17" s="155">
        <v>2030</v>
      </c>
      <c r="H17" s="141"/>
      <c r="I17" s="156" t="s">
        <v>58</v>
      </c>
      <c r="J17" s="156">
        <v>2010</v>
      </c>
      <c r="K17" s="156">
        <v>2015</v>
      </c>
      <c r="L17" s="156">
        <v>2020</v>
      </c>
      <c r="M17" s="156">
        <v>2025</v>
      </c>
      <c r="N17" s="156">
        <v>2030</v>
      </c>
      <c r="P17" s="165">
        <v>2010</v>
      </c>
      <c r="Q17" s="165">
        <v>2015</v>
      </c>
      <c r="R17" s="165">
        <v>2020</v>
      </c>
      <c r="S17" s="165">
        <v>2025</v>
      </c>
      <c r="T17" s="165">
        <v>2030</v>
      </c>
      <c r="V17" s="165">
        <v>2010</v>
      </c>
      <c r="W17" s="165">
        <v>2015</v>
      </c>
      <c r="X17" s="165">
        <v>2020</v>
      </c>
      <c r="Y17" s="165">
        <v>2025</v>
      </c>
      <c r="Z17" s="165">
        <v>2030</v>
      </c>
    </row>
    <row r="18" spans="1:26" ht="15" thickBot="1">
      <c r="A18" s="157" t="s">
        <v>166</v>
      </c>
      <c r="B18" s="158" t="s">
        <v>167</v>
      </c>
      <c r="C18" s="159">
        <v>7640</v>
      </c>
      <c r="D18" s="159">
        <v>7551</v>
      </c>
      <c r="E18" s="159">
        <v>141276</v>
      </c>
      <c r="F18" s="159">
        <v>452161</v>
      </c>
      <c r="G18" s="159">
        <v>1150679</v>
      </c>
      <c r="H18" s="141"/>
      <c r="I18" s="135" t="s">
        <v>11</v>
      </c>
      <c r="J18" s="130">
        <f>C18*$K$3/1000</f>
        <v>0.31987152000000002</v>
      </c>
      <c r="K18" s="130">
        <f t="shared" ref="K18:N18" si="8">D18*$K$3/1000</f>
        <v>0.31614526800000003</v>
      </c>
      <c r="L18" s="130">
        <f t="shared" si="8"/>
        <v>5.9149435680000009</v>
      </c>
      <c r="M18" s="130">
        <f t="shared" si="8"/>
        <v>18.931076747999999</v>
      </c>
      <c r="N18" s="130">
        <f t="shared" si="8"/>
        <v>48.176628371999996</v>
      </c>
      <c r="O18" s="141"/>
      <c r="P18" s="166"/>
    </row>
    <row r="19" spans="1:26" ht="15" thickBot="1">
      <c r="A19" s="157" t="s">
        <v>166</v>
      </c>
      <c r="B19" s="158" t="s">
        <v>169</v>
      </c>
      <c r="C19" s="158">
        <v>288</v>
      </c>
      <c r="D19" s="158">
        <v>218</v>
      </c>
      <c r="E19" s="158">
        <v>174</v>
      </c>
      <c r="F19" s="158">
        <v>149</v>
      </c>
      <c r="G19" s="158">
        <v>142</v>
      </c>
      <c r="H19" s="141"/>
      <c r="I19" s="135" t="s">
        <v>91</v>
      </c>
      <c r="J19" s="130">
        <f>C19/$K$2</f>
        <v>6.8787618228718825</v>
      </c>
      <c r="K19" s="130">
        <f t="shared" ref="K19:N19" si="9">D19/$K$2</f>
        <v>5.2068405464794116</v>
      </c>
      <c r="L19" s="130">
        <f t="shared" si="9"/>
        <v>4.1559186013184295</v>
      </c>
      <c r="M19" s="130">
        <f t="shared" si="9"/>
        <v>3.5588038597496894</v>
      </c>
      <c r="N19" s="130">
        <f t="shared" si="9"/>
        <v>3.3916117321104422</v>
      </c>
      <c r="P19" s="167">
        <f>J19/$J19</f>
        <v>1</v>
      </c>
      <c r="Q19" s="167">
        <f>K19/$J19</f>
        <v>0.75694444444444453</v>
      </c>
      <c r="R19" s="167">
        <f t="shared" ref="R19:T19" si="10">L19/$J19</f>
        <v>0.60416666666666674</v>
      </c>
      <c r="S19" s="167">
        <f t="shared" si="10"/>
        <v>0.51736111111111116</v>
      </c>
      <c r="T19" s="167">
        <f t="shared" si="10"/>
        <v>0.49305555555555558</v>
      </c>
      <c r="V19" s="168">
        <f>J19*100/$Q$3</f>
        <v>5.3901760133768803</v>
      </c>
      <c r="W19" s="168">
        <f t="shared" ref="W19:Z19" si="11">K19*100/$Q$3</f>
        <v>4.0800637879033328</v>
      </c>
      <c r="X19" s="168">
        <f t="shared" si="11"/>
        <v>3.2565646747485322</v>
      </c>
      <c r="Y19" s="168">
        <f t="shared" si="11"/>
        <v>2.788667451365122</v>
      </c>
      <c r="Z19" s="168">
        <f t="shared" si="11"/>
        <v>2.6576562288177672</v>
      </c>
    </row>
    <row r="20" spans="1:26" ht="15" thickBot="1">
      <c r="A20" s="157" t="s">
        <v>171</v>
      </c>
      <c r="B20" s="158" t="s">
        <v>167</v>
      </c>
      <c r="C20" s="159">
        <v>22921</v>
      </c>
      <c r="D20" s="159">
        <v>22653</v>
      </c>
      <c r="E20" s="159">
        <v>423827</v>
      </c>
      <c r="F20" s="159">
        <v>1356482</v>
      </c>
      <c r="G20" s="159">
        <v>3452038</v>
      </c>
      <c r="H20" s="141"/>
      <c r="I20" s="135" t="s">
        <v>11</v>
      </c>
      <c r="J20" s="130">
        <f>C20*$K$3/1000</f>
        <v>0.95965642799999995</v>
      </c>
      <c r="K20" s="130">
        <f t="shared" ref="K20:N20" si="12">D20*$K$3/1000</f>
        <v>0.94843580400000005</v>
      </c>
      <c r="L20" s="130">
        <f t="shared" si="12"/>
        <v>17.744788836000001</v>
      </c>
      <c r="M20" s="130">
        <f t="shared" si="12"/>
        <v>56.793188376000003</v>
      </c>
      <c r="N20" s="130">
        <f t="shared" si="12"/>
        <v>144.52992698400001</v>
      </c>
    </row>
    <row r="21" spans="1:26" ht="15" thickBot="1">
      <c r="A21" s="157" t="s">
        <v>171</v>
      </c>
      <c r="B21" s="158" t="s">
        <v>169</v>
      </c>
      <c r="C21" s="158">
        <v>590</v>
      </c>
      <c r="D21" s="158">
        <v>446</v>
      </c>
      <c r="E21" s="158">
        <v>356</v>
      </c>
      <c r="F21" s="158">
        <v>305</v>
      </c>
      <c r="G21" s="158">
        <v>291</v>
      </c>
      <c r="H21" s="141"/>
      <c r="I21" s="135" t="s">
        <v>91</v>
      </c>
      <c r="J21" s="130">
        <f>C21/$K$2</f>
        <v>14.09190790102226</v>
      </c>
      <c r="K21" s="130">
        <f t="shared" ref="K21:N21" si="13">D21/$K$2</f>
        <v>10.652526989586319</v>
      </c>
      <c r="L21" s="130">
        <f t="shared" si="13"/>
        <v>8.5029139199388553</v>
      </c>
      <c r="M21" s="130">
        <f t="shared" si="13"/>
        <v>7.2847998471386255</v>
      </c>
      <c r="N21" s="130">
        <f t="shared" si="13"/>
        <v>6.9504155918601311</v>
      </c>
      <c r="P21" s="167">
        <f>J21/$J21</f>
        <v>1</v>
      </c>
      <c r="Q21" s="167">
        <f t="shared" ref="Q21:T21" si="14">K21/$J21</f>
        <v>0.75593220338983047</v>
      </c>
      <c r="R21" s="167">
        <f t="shared" si="14"/>
        <v>0.60338983050847461</v>
      </c>
      <c r="S21" s="167">
        <f t="shared" si="14"/>
        <v>0.51694915254237284</v>
      </c>
      <c r="T21" s="167">
        <f t="shared" si="14"/>
        <v>0.49322033898305079</v>
      </c>
      <c r="V21" s="168">
        <f>J21*100/$Q$3</f>
        <v>11.04237447184847</v>
      </c>
      <c r="W21" s="168">
        <f t="shared" ref="W21:Z21" si="15">K21*100/$Q$3</f>
        <v>8.3472864651600283</v>
      </c>
      <c r="X21" s="168">
        <f t="shared" si="15"/>
        <v>6.6628564609797554</v>
      </c>
      <c r="Y21" s="168">
        <f t="shared" si="15"/>
        <v>5.7083461252775987</v>
      </c>
      <c r="Z21" s="168">
        <f t="shared" si="15"/>
        <v>5.4463236801828891</v>
      </c>
    </row>
    <row r="22" spans="1:26" ht="15" thickBot="1">
      <c r="A22" s="157" t="s">
        <v>151</v>
      </c>
      <c r="B22" s="158" t="s">
        <v>167</v>
      </c>
      <c r="C22" s="159">
        <v>781304</v>
      </c>
      <c r="D22" s="159">
        <v>791507</v>
      </c>
      <c r="E22" s="159">
        <v>441100</v>
      </c>
      <c r="F22" s="159">
        <v>807242</v>
      </c>
      <c r="G22" s="159">
        <v>1351788</v>
      </c>
      <c r="H22" s="141"/>
      <c r="I22" s="135" t="s">
        <v>11</v>
      </c>
      <c r="J22" s="130">
        <f>C22*$K$3/1000</f>
        <v>32.711635872000002</v>
      </c>
      <c r="K22" s="130">
        <f t="shared" ref="K22:N22" si="16">D22*$K$3/1000</f>
        <v>33.138815076</v>
      </c>
      <c r="L22" s="130">
        <f t="shared" si="16"/>
        <v>18.4679748</v>
      </c>
      <c r="M22" s="130">
        <f t="shared" si="16"/>
        <v>33.797608056000001</v>
      </c>
      <c r="N22" s="130">
        <f t="shared" si="16"/>
        <v>56.596659984000006</v>
      </c>
      <c r="P22" s="166"/>
    </row>
    <row r="23" spans="1:26" ht="15" thickBot="1">
      <c r="A23" s="157" t="s">
        <v>151</v>
      </c>
      <c r="B23" s="158" t="s">
        <v>169</v>
      </c>
      <c r="C23" s="158">
        <v>779</v>
      </c>
      <c r="D23" s="158">
        <v>761</v>
      </c>
      <c r="E23" s="158">
        <v>736</v>
      </c>
      <c r="F23" s="158">
        <v>695</v>
      </c>
      <c r="G23" s="158">
        <v>665</v>
      </c>
      <c r="H23" s="141"/>
      <c r="I23" s="135" t="s">
        <v>91</v>
      </c>
      <c r="J23" s="130">
        <f>C23/$K$2</f>
        <v>18.606095347281933</v>
      </c>
      <c r="K23" s="130">
        <f t="shared" ref="K23:N23" si="17">D23/$K$2</f>
        <v>18.176172733352441</v>
      </c>
      <c r="L23" s="130">
        <f t="shared" si="17"/>
        <v>17.579057991783699</v>
      </c>
      <c r="M23" s="130">
        <f t="shared" si="17"/>
        <v>16.599789815610968</v>
      </c>
      <c r="N23" s="130">
        <f t="shared" si="17"/>
        <v>15.883252125728479</v>
      </c>
      <c r="P23" s="167">
        <f>J23/$J23</f>
        <v>1</v>
      </c>
      <c r="Q23" s="167">
        <f t="shared" ref="Q23:T23" si="18">K23/$J23</f>
        <v>0.97689345314505782</v>
      </c>
      <c r="R23" s="167">
        <f t="shared" si="18"/>
        <v>0.9448010269576379</v>
      </c>
      <c r="S23" s="167">
        <f t="shared" si="18"/>
        <v>0.89216944801026965</v>
      </c>
      <c r="T23" s="167">
        <f t="shared" si="18"/>
        <v>0.85365853658536583</v>
      </c>
      <c r="V23" s="168">
        <f>J23*100/$Q$3</f>
        <v>14.579677480627048</v>
      </c>
      <c r="W23" s="168">
        <f t="shared" ref="W23:Z23" si="19">K23*100/$Q$3</f>
        <v>14.242791479790993</v>
      </c>
      <c r="X23" s="168">
        <f t="shared" si="19"/>
        <v>13.774894256407583</v>
      </c>
      <c r="Y23" s="168">
        <f t="shared" si="19"/>
        <v>13.007542810058791</v>
      </c>
      <c r="Z23" s="168">
        <f t="shared" si="19"/>
        <v>12.446066141998699</v>
      </c>
    </row>
    <row r="24" spans="1:26" ht="15" thickBot="1">
      <c r="A24" s="157" t="s">
        <v>152</v>
      </c>
      <c r="B24" s="158" t="s">
        <v>167</v>
      </c>
      <c r="C24" s="159">
        <v>101544</v>
      </c>
      <c r="D24" s="159">
        <v>112421</v>
      </c>
      <c r="E24" s="158">
        <v>0</v>
      </c>
      <c r="F24" s="158">
        <v>0</v>
      </c>
      <c r="G24" s="159">
        <v>92339</v>
      </c>
      <c r="H24" s="141"/>
      <c r="I24" s="135" t="s">
        <v>11</v>
      </c>
      <c r="J24" s="130">
        <f>C24*$K$3/1000</f>
        <v>4.2514441920000001</v>
      </c>
      <c r="K24" s="130">
        <f t="shared" ref="K24:N24" si="20">D24*$K$3/1000</f>
        <v>4.7068424279999999</v>
      </c>
      <c r="L24" s="130">
        <f t="shared" si="20"/>
        <v>0</v>
      </c>
      <c r="M24" s="130">
        <f t="shared" si="20"/>
        <v>0</v>
      </c>
      <c r="N24" s="130">
        <f t="shared" si="20"/>
        <v>3.8660492520000003</v>
      </c>
    </row>
    <row r="25" spans="1:26" ht="15" thickBot="1">
      <c r="A25" s="157" t="s">
        <v>152</v>
      </c>
      <c r="B25" s="158" t="s">
        <v>169</v>
      </c>
      <c r="C25" s="159">
        <v>1209</v>
      </c>
      <c r="D25" s="159">
        <v>1313</v>
      </c>
      <c r="E25" s="159">
        <v>1389</v>
      </c>
      <c r="F25" s="159">
        <v>1334</v>
      </c>
      <c r="G25" s="159">
        <v>1312</v>
      </c>
      <c r="H25" s="141"/>
      <c r="I25" s="135" t="s">
        <v>91</v>
      </c>
      <c r="J25" s="130">
        <f>C25/$K$2</f>
        <v>28.876468902264257</v>
      </c>
      <c r="K25" s="130">
        <f t="shared" ref="K25:N25" si="21">D25/$K$2</f>
        <v>31.360466227190216</v>
      </c>
      <c r="L25" s="130">
        <f t="shared" si="21"/>
        <v>33.175695041559187</v>
      </c>
      <c r="M25" s="130">
        <f t="shared" si="21"/>
        <v>31.862042610107956</v>
      </c>
      <c r="N25" s="130">
        <f t="shared" si="21"/>
        <v>31.336581637527466</v>
      </c>
      <c r="P25" s="167">
        <f>J25/$J25</f>
        <v>1</v>
      </c>
      <c r="Q25" s="167">
        <f t="shared" ref="Q25:T25" si="22">K25/$J25</f>
        <v>1.086021505376344</v>
      </c>
      <c r="R25" s="167">
        <f t="shared" si="22"/>
        <v>1.1488833746898264</v>
      </c>
      <c r="S25" s="167">
        <f t="shared" si="22"/>
        <v>1.1033912324234905</v>
      </c>
      <c r="T25" s="167">
        <f t="shared" si="22"/>
        <v>1.0851943755169562</v>
      </c>
      <c r="V25" s="168">
        <f>J25*100/$Q$3</f>
        <v>22.627509722821692</v>
      </c>
      <c r="W25" s="168">
        <f t="shared" ref="W25:Z25" si="23">K25*100/$Q$3</f>
        <v>24.573962172096682</v>
      </c>
      <c r="X25" s="168">
        <f t="shared" si="23"/>
        <v>25.996369731182249</v>
      </c>
      <c r="Y25" s="168">
        <f t="shared" si="23"/>
        <v>24.966995839738743</v>
      </c>
      <c r="Z25" s="168">
        <f t="shared" si="23"/>
        <v>24.555246283161342</v>
      </c>
    </row>
    <row r="26" spans="1:26" ht="15" thickBot="1">
      <c r="A26" s="152" t="s">
        <v>170</v>
      </c>
      <c r="H26" s="141"/>
      <c r="I26" s="153" t="s">
        <v>165</v>
      </c>
      <c r="J26" s="142"/>
      <c r="K26" s="135"/>
      <c r="L26" s="135"/>
      <c r="M26" s="135"/>
      <c r="N26" s="135"/>
      <c r="P26" t="s">
        <v>174</v>
      </c>
    </row>
    <row r="27" spans="1:26" ht="15" thickBot="1">
      <c r="A27" s="169"/>
      <c r="B27" s="155" t="s">
        <v>58</v>
      </c>
      <c r="C27" s="155">
        <v>2010</v>
      </c>
      <c r="D27" s="155">
        <v>2015</v>
      </c>
      <c r="E27" s="155">
        <v>2020</v>
      </c>
      <c r="F27" s="155">
        <v>2025</v>
      </c>
      <c r="G27" s="155">
        <v>2030</v>
      </c>
      <c r="H27" s="141"/>
      <c r="I27" s="156" t="s">
        <v>58</v>
      </c>
      <c r="J27" s="156">
        <v>2010</v>
      </c>
      <c r="K27" s="156">
        <v>2015</v>
      </c>
      <c r="L27" s="156">
        <v>2020</v>
      </c>
      <c r="M27" s="156">
        <v>2025</v>
      </c>
      <c r="N27" s="156">
        <v>2030</v>
      </c>
      <c r="P27" s="165">
        <v>2010</v>
      </c>
      <c r="Q27" s="165">
        <v>2015</v>
      </c>
      <c r="R27" s="165">
        <v>2020</v>
      </c>
      <c r="S27" s="165">
        <v>2025</v>
      </c>
      <c r="T27" s="165">
        <v>2030</v>
      </c>
      <c r="V27" s="165">
        <v>2010</v>
      </c>
      <c r="W27" s="165">
        <v>2015</v>
      </c>
      <c r="X27" s="165">
        <v>2020</v>
      </c>
      <c r="Y27" s="165">
        <v>2025</v>
      </c>
      <c r="Z27" s="165">
        <v>2030</v>
      </c>
    </row>
    <row r="28" spans="1:26" ht="15" thickBot="1">
      <c r="A28" s="157" t="s">
        <v>166</v>
      </c>
      <c r="B28" s="158" t="s">
        <v>167</v>
      </c>
      <c r="C28" s="159">
        <v>6382</v>
      </c>
      <c r="D28" s="159">
        <v>29323</v>
      </c>
      <c r="E28" s="159">
        <v>214410</v>
      </c>
      <c r="F28" s="159">
        <v>666226</v>
      </c>
      <c r="G28" s="159">
        <v>1885232</v>
      </c>
      <c r="H28" s="141"/>
      <c r="I28" s="135" t="s">
        <v>11</v>
      </c>
      <c r="J28" s="130">
        <f>C28*$K$3/1000</f>
        <v>0.267201576</v>
      </c>
      <c r="K28" s="130">
        <f t="shared" ref="K28:N28" si="24">D28*$K$3/1000</f>
        <v>1.2276953640000001</v>
      </c>
      <c r="L28" s="130">
        <f t="shared" si="24"/>
        <v>8.9769178800000002</v>
      </c>
      <c r="M28" s="130">
        <f t="shared" si="24"/>
        <v>27.893550168000001</v>
      </c>
      <c r="N28" s="130">
        <f t="shared" si="24"/>
        <v>78.930893376</v>
      </c>
      <c r="P28" s="166"/>
    </row>
    <row r="29" spans="1:26" ht="15" thickBot="1">
      <c r="A29" s="157" t="s">
        <v>166</v>
      </c>
      <c r="B29" s="158" t="s">
        <v>169</v>
      </c>
      <c r="C29" s="158">
        <v>288</v>
      </c>
      <c r="D29" s="158">
        <v>257</v>
      </c>
      <c r="E29" s="158">
        <v>211</v>
      </c>
      <c r="F29" s="158">
        <v>187</v>
      </c>
      <c r="G29" s="158">
        <v>183</v>
      </c>
      <c r="H29" s="141"/>
      <c r="I29" s="135" t="s">
        <v>91</v>
      </c>
      <c r="J29" s="130">
        <f>C29/$K$2</f>
        <v>6.8787618228718825</v>
      </c>
      <c r="K29" s="130">
        <f t="shared" ref="K29:N29" si="25">D29/$K$2</f>
        <v>6.1383395433266452</v>
      </c>
      <c r="L29" s="130">
        <f t="shared" si="25"/>
        <v>5.039648418840164</v>
      </c>
      <c r="M29" s="130">
        <f t="shared" si="25"/>
        <v>4.4664182669341734</v>
      </c>
      <c r="N29" s="130">
        <f t="shared" si="25"/>
        <v>4.3708799082831753</v>
      </c>
      <c r="P29" s="167">
        <f>J29/$J29</f>
        <v>1</v>
      </c>
      <c r="Q29" s="167">
        <f t="shared" ref="Q29:T29" si="26">K29/$J29</f>
        <v>0.89236111111111116</v>
      </c>
      <c r="R29" s="167">
        <f t="shared" si="26"/>
        <v>0.73263888888888895</v>
      </c>
      <c r="S29" s="167">
        <f t="shared" si="26"/>
        <v>0.64930555555555547</v>
      </c>
      <c r="T29" s="167">
        <f t="shared" si="26"/>
        <v>0.63541666666666663</v>
      </c>
      <c r="V29" s="168">
        <f>J29*100/$Q$3</f>
        <v>5.3901760133768803</v>
      </c>
      <c r="W29" s="168">
        <f t="shared" ref="W29:Z29" si="27">K29*100/$Q$3</f>
        <v>4.8099834563814525</v>
      </c>
      <c r="X29" s="168">
        <f t="shared" si="27"/>
        <v>3.949052565355978</v>
      </c>
      <c r="Y29" s="168">
        <f t="shared" si="27"/>
        <v>3.4998712309079045</v>
      </c>
      <c r="Z29" s="168">
        <f t="shared" si="27"/>
        <v>3.425007675166559</v>
      </c>
    </row>
    <row r="30" spans="1:26" ht="15" thickBot="1">
      <c r="A30" s="157" t="s">
        <v>171</v>
      </c>
      <c r="B30" s="158" t="s">
        <v>167</v>
      </c>
      <c r="C30" s="158" t="s">
        <v>176</v>
      </c>
      <c r="D30" s="159">
        <v>87968</v>
      </c>
      <c r="E30" s="159">
        <v>643231</v>
      </c>
      <c r="F30" s="159">
        <v>1998677</v>
      </c>
      <c r="G30" s="159">
        <v>5655695</v>
      </c>
      <c r="H30" s="141"/>
      <c r="I30" s="135" t="s">
        <v>11</v>
      </c>
      <c r="J30" s="130" t="e">
        <f>C30*$K$3/1000</f>
        <v>#VALUE!</v>
      </c>
      <c r="K30" s="130">
        <f t="shared" ref="K30:N30" si="28">D30*$K$3/1000</f>
        <v>3.6830442240000001</v>
      </c>
      <c r="L30" s="130">
        <f t="shared" si="28"/>
        <v>26.930795508000003</v>
      </c>
      <c r="M30" s="130">
        <f t="shared" si="28"/>
        <v>83.680608636000002</v>
      </c>
      <c r="N30" s="130">
        <f t="shared" si="28"/>
        <v>236.79263826000002</v>
      </c>
    </row>
    <row r="31" spans="1:26" ht="15" thickBot="1">
      <c r="A31" s="157" t="s">
        <v>171</v>
      </c>
      <c r="B31" s="158" t="s">
        <v>169</v>
      </c>
      <c r="C31" s="158">
        <v>590</v>
      </c>
      <c r="D31" s="158">
        <v>514</v>
      </c>
      <c r="E31" s="158">
        <v>423</v>
      </c>
      <c r="F31" s="158">
        <v>374</v>
      </c>
      <c r="G31" s="158">
        <v>367</v>
      </c>
      <c r="H31" s="141"/>
      <c r="I31" s="135" t="s">
        <v>91</v>
      </c>
      <c r="J31" s="130">
        <f>C31/$K$2</f>
        <v>14.09190790102226</v>
      </c>
      <c r="K31" s="130">
        <f t="shared" ref="K31:N31" si="29">D31/$K$2</f>
        <v>12.27667908665329</v>
      </c>
      <c r="L31" s="130">
        <f t="shared" si="29"/>
        <v>10.103181427343078</v>
      </c>
      <c r="M31" s="130">
        <f t="shared" si="29"/>
        <v>8.9328365338683469</v>
      </c>
      <c r="N31" s="130">
        <f t="shared" si="29"/>
        <v>8.7656444062291001</v>
      </c>
      <c r="P31" s="167">
        <f>J31/$J31</f>
        <v>1</v>
      </c>
      <c r="Q31" s="167">
        <f t="shared" ref="Q31:T31" si="30">K31/$J31</f>
        <v>0.87118644067796602</v>
      </c>
      <c r="R31" s="167">
        <f t="shared" si="30"/>
        <v>0.71694915254237279</v>
      </c>
      <c r="S31" s="167">
        <f t="shared" si="30"/>
        <v>0.63389830508474565</v>
      </c>
      <c r="T31" s="167">
        <f t="shared" si="30"/>
        <v>0.62203389830508471</v>
      </c>
      <c r="V31" s="168">
        <f>J31*100/$Q$3</f>
        <v>11.04237447184847</v>
      </c>
      <c r="W31" s="168">
        <f t="shared" ref="W31:Z31" si="31">K31*100/$Q$3</f>
        <v>9.6199669127629051</v>
      </c>
      <c r="X31" s="168">
        <f t="shared" si="31"/>
        <v>7.9168210196472932</v>
      </c>
      <c r="Y31" s="168">
        <f t="shared" si="31"/>
        <v>6.9997424618158091</v>
      </c>
      <c r="Z31" s="168">
        <f t="shared" si="31"/>
        <v>6.8687312392684552</v>
      </c>
    </row>
    <row r="32" spans="1:26" ht="15" thickBot="1">
      <c r="A32" s="157" t="s">
        <v>151</v>
      </c>
      <c r="B32" s="158" t="s">
        <v>167</v>
      </c>
      <c r="C32" s="159">
        <v>779549</v>
      </c>
      <c r="D32" s="159">
        <v>795568</v>
      </c>
      <c r="E32" s="159">
        <v>452796</v>
      </c>
      <c r="F32" s="159">
        <v>823157</v>
      </c>
      <c r="G32" s="159">
        <v>1376225</v>
      </c>
      <c r="H32" s="141"/>
      <c r="I32" s="135" t="s">
        <v>11</v>
      </c>
      <c r="J32" s="130">
        <f>C32*$K$3/1000</f>
        <v>32.638157532000001</v>
      </c>
      <c r="K32" s="130">
        <f t="shared" ref="K32:N32" si="32">D32*$K$3/1000</f>
        <v>33.308841024000003</v>
      </c>
      <c r="L32" s="130">
        <f t="shared" si="32"/>
        <v>18.957662928000001</v>
      </c>
      <c r="M32" s="130">
        <f t="shared" si="32"/>
        <v>34.463937276000003</v>
      </c>
      <c r="N32" s="130">
        <f t="shared" si="32"/>
        <v>57.619788300000003</v>
      </c>
      <c r="P32" s="166"/>
    </row>
    <row r="33" spans="1:26" ht="15" thickBot="1">
      <c r="A33" s="157" t="s">
        <v>151</v>
      </c>
      <c r="B33" s="158" t="s">
        <v>169</v>
      </c>
      <c r="C33" s="158">
        <v>779</v>
      </c>
      <c r="D33" s="158">
        <v>792</v>
      </c>
      <c r="E33" s="158">
        <v>799</v>
      </c>
      <c r="F33" s="158">
        <v>792</v>
      </c>
      <c r="G33" s="158">
        <v>801</v>
      </c>
      <c r="H33" s="141"/>
      <c r="I33" s="135" t="s">
        <v>91</v>
      </c>
      <c r="J33" s="130">
        <f>C33/$K$2</f>
        <v>18.606095347281933</v>
      </c>
      <c r="K33" s="130">
        <f t="shared" ref="K33:N33" si="33">D33/$K$2</f>
        <v>18.916595012897677</v>
      </c>
      <c r="L33" s="130">
        <f t="shared" si="33"/>
        <v>19.083787140536923</v>
      </c>
      <c r="M33" s="130">
        <f t="shared" si="33"/>
        <v>18.916595012897677</v>
      </c>
      <c r="N33" s="130">
        <f t="shared" si="33"/>
        <v>19.131556319862423</v>
      </c>
      <c r="P33" s="167">
        <f>J33/$J33</f>
        <v>1</v>
      </c>
      <c r="Q33" s="167">
        <f t="shared" ref="Q33:T33" si="34">K33/$J33</f>
        <v>1.0166880616174583</v>
      </c>
      <c r="R33" s="167">
        <f t="shared" si="34"/>
        <v>1.0256739409499358</v>
      </c>
      <c r="S33" s="167">
        <f t="shared" si="34"/>
        <v>1.0166880616174583</v>
      </c>
      <c r="T33" s="167">
        <f t="shared" si="34"/>
        <v>1.0282413350449293</v>
      </c>
      <c r="V33" s="168">
        <f>J33*100/$Q$3</f>
        <v>14.579677480627048</v>
      </c>
      <c r="W33" s="168">
        <f t="shared" ref="W33:Z33" si="35">K33*100/$Q$3</f>
        <v>14.822984036786419</v>
      </c>
      <c r="X33" s="168">
        <f t="shared" si="35"/>
        <v>14.953995259333775</v>
      </c>
      <c r="Y33" s="168">
        <f t="shared" si="35"/>
        <v>14.822984036786419</v>
      </c>
      <c r="Z33" s="168">
        <f t="shared" si="35"/>
        <v>14.991427037204447</v>
      </c>
    </row>
    <row r="34" spans="1:26" ht="15" thickBot="1">
      <c r="A34" s="157" t="s">
        <v>152</v>
      </c>
      <c r="B34" s="158" t="s">
        <v>167</v>
      </c>
      <c r="C34" s="159">
        <v>101448</v>
      </c>
      <c r="D34" s="159">
        <v>117598</v>
      </c>
      <c r="E34" s="158">
        <v>0</v>
      </c>
      <c r="F34" s="158">
        <v>0</v>
      </c>
      <c r="G34" s="159">
        <v>104602</v>
      </c>
      <c r="H34" s="141"/>
      <c r="I34" s="135" t="s">
        <v>11</v>
      </c>
      <c r="J34" s="130">
        <f>C34*$K$3/1000</f>
        <v>4.247424864000001</v>
      </c>
      <c r="K34" s="130">
        <f t="shared" ref="K34:N34" si="36">D34*$K$3/1000</f>
        <v>4.9235930640000003</v>
      </c>
      <c r="L34" s="130">
        <f t="shared" si="36"/>
        <v>0</v>
      </c>
      <c r="M34" s="130">
        <f t="shared" si="36"/>
        <v>0</v>
      </c>
      <c r="N34" s="130">
        <f t="shared" si="36"/>
        <v>4.3794765360000003</v>
      </c>
    </row>
    <row r="35" spans="1:26" ht="15" thickBot="1">
      <c r="A35" s="157" t="s">
        <v>152</v>
      </c>
      <c r="B35" s="158" t="s">
        <v>169</v>
      </c>
      <c r="C35" s="159">
        <v>1209</v>
      </c>
      <c r="D35" s="159">
        <v>1367</v>
      </c>
      <c r="E35" s="159">
        <v>1500</v>
      </c>
      <c r="F35" s="159">
        <v>1506</v>
      </c>
      <c r="G35" s="159">
        <v>1550</v>
      </c>
      <c r="H35" s="141"/>
      <c r="I35" s="135" t="s">
        <v>91</v>
      </c>
      <c r="J35" s="130">
        <f>C35/$K$2</f>
        <v>28.876468902264257</v>
      </c>
      <c r="K35" s="130">
        <f t="shared" ref="K35:N35" si="37">D35/$K$2</f>
        <v>32.650234068978691</v>
      </c>
      <c r="L35" s="130">
        <f t="shared" si="37"/>
        <v>35.826884494124393</v>
      </c>
      <c r="M35" s="130">
        <f t="shared" si="37"/>
        <v>35.97019203210089</v>
      </c>
      <c r="N35" s="130">
        <f t="shared" si="37"/>
        <v>37.021113977261869</v>
      </c>
      <c r="P35" s="167">
        <f>J35/$J35</f>
        <v>1</v>
      </c>
      <c r="Q35" s="167">
        <f t="shared" ref="Q35:T35" si="38">K35/$J35</f>
        <v>1.1306865177832919</v>
      </c>
      <c r="R35" s="167">
        <f>L35/$J35</f>
        <v>1.240694789081886</v>
      </c>
      <c r="S35" s="167">
        <f t="shared" si="38"/>
        <v>1.2456575682382136</v>
      </c>
      <c r="T35" s="167">
        <f t="shared" si="38"/>
        <v>1.2820512820512822</v>
      </c>
      <c r="V35" s="168">
        <f>J35*100/$Q$3</f>
        <v>22.627509722821692</v>
      </c>
      <c r="W35" s="168">
        <f t="shared" ref="W35:Z35" si="39">K35*100/$Q$3</f>
        <v>25.58462017460484</v>
      </c>
      <c r="X35" s="168">
        <f t="shared" si="39"/>
        <v>28.073833403004585</v>
      </c>
      <c r="Y35" s="168">
        <f t="shared" si="39"/>
        <v>28.186128736616606</v>
      </c>
      <c r="Z35" s="168">
        <f t="shared" si="39"/>
        <v>29.009627849771405</v>
      </c>
    </row>
    <row r="36" spans="1:26">
      <c r="A36" s="163"/>
      <c r="H36" s="141"/>
      <c r="I36" s="142"/>
      <c r="J36" s="142"/>
      <c r="K36" s="135"/>
      <c r="L36" s="135"/>
      <c r="M36" s="135"/>
      <c r="N36" s="135"/>
    </row>
    <row r="37" spans="1:26" ht="15" thickBot="1">
      <c r="A37" s="164" t="s">
        <v>172</v>
      </c>
      <c r="B37" s="76"/>
      <c r="C37" s="76"/>
      <c r="D37" s="76"/>
      <c r="E37" s="76"/>
      <c r="F37" s="76"/>
      <c r="G37" s="76"/>
      <c r="H37" s="141"/>
      <c r="I37" s="153" t="s">
        <v>165</v>
      </c>
      <c r="J37" s="142"/>
      <c r="K37" s="135"/>
      <c r="L37" s="135"/>
      <c r="M37" s="135"/>
      <c r="N37" s="135"/>
      <c r="P37" t="s">
        <v>174</v>
      </c>
      <c r="V37" s="153" t="s">
        <v>175</v>
      </c>
    </row>
    <row r="38" spans="1:26" ht="15" thickBot="1">
      <c r="A38" s="154"/>
      <c r="B38" s="155" t="s">
        <v>58</v>
      </c>
      <c r="C38" s="155">
        <v>2010</v>
      </c>
      <c r="D38" s="155">
        <v>2015</v>
      </c>
      <c r="E38" s="155">
        <v>2020</v>
      </c>
      <c r="F38" s="155">
        <v>2025</v>
      </c>
      <c r="G38" s="155">
        <v>2030</v>
      </c>
      <c r="H38" s="141"/>
      <c r="I38" s="156" t="s">
        <v>58</v>
      </c>
      <c r="J38" s="156">
        <v>2010</v>
      </c>
      <c r="K38" s="156">
        <v>2015</v>
      </c>
      <c r="L38" s="156">
        <v>2020</v>
      </c>
      <c r="M38" s="156">
        <v>2025</v>
      </c>
      <c r="N38" s="156">
        <v>2030</v>
      </c>
      <c r="P38" s="165">
        <v>2010</v>
      </c>
      <c r="Q38" s="165">
        <v>2015</v>
      </c>
      <c r="R38" s="165">
        <v>2020</v>
      </c>
      <c r="S38" s="165">
        <v>2025</v>
      </c>
      <c r="T38" s="165">
        <v>2030</v>
      </c>
      <c r="V38" s="165">
        <v>2010</v>
      </c>
      <c r="W38" s="165">
        <v>2015</v>
      </c>
      <c r="X38" s="165">
        <v>2020</v>
      </c>
      <c r="Y38" s="165">
        <v>2025</v>
      </c>
      <c r="Z38" s="165">
        <v>2030</v>
      </c>
    </row>
    <row r="39" spans="1:26" ht="15" thickBot="1">
      <c r="A39" s="157" t="s">
        <v>166</v>
      </c>
      <c r="B39" s="158" t="s">
        <v>167</v>
      </c>
      <c r="C39" s="159">
        <v>7640</v>
      </c>
      <c r="D39" s="158">
        <v>0</v>
      </c>
      <c r="E39" s="158">
        <v>0</v>
      </c>
      <c r="F39" s="158">
        <v>0</v>
      </c>
      <c r="G39" s="159">
        <v>142382</v>
      </c>
      <c r="H39" s="141"/>
      <c r="I39" s="135" t="s">
        <v>11</v>
      </c>
      <c r="J39" s="130">
        <f>C39*$K$3/1000</f>
        <v>0.31987152000000002</v>
      </c>
      <c r="K39" s="130">
        <f t="shared" ref="K39:N39" si="40">D39*$K$3/1000</f>
        <v>0</v>
      </c>
      <c r="L39" s="130">
        <f t="shared" si="40"/>
        <v>0</v>
      </c>
      <c r="M39" s="130">
        <f t="shared" si="40"/>
        <v>0</v>
      </c>
      <c r="N39" s="130">
        <f t="shared" si="40"/>
        <v>5.9612495760000002</v>
      </c>
      <c r="P39" s="166"/>
    </row>
    <row r="40" spans="1:26" ht="15" thickBot="1">
      <c r="A40" s="157" t="s">
        <v>166</v>
      </c>
      <c r="B40" s="158" t="s">
        <v>169</v>
      </c>
      <c r="C40" s="158">
        <v>288</v>
      </c>
      <c r="D40" s="158">
        <v>226</v>
      </c>
      <c r="E40" s="158">
        <v>185</v>
      </c>
      <c r="F40" s="158">
        <v>165</v>
      </c>
      <c r="G40" s="158">
        <v>162</v>
      </c>
      <c r="H40" s="141"/>
      <c r="I40" s="135" t="s">
        <v>91</v>
      </c>
      <c r="J40" s="130">
        <f>C40/$K$2</f>
        <v>6.8787618228718825</v>
      </c>
      <c r="K40" s="130">
        <f t="shared" ref="K40:N40" si="41">D40/$K$2</f>
        <v>5.3979172637814079</v>
      </c>
      <c r="L40" s="130">
        <f t="shared" si="41"/>
        <v>4.4186490876086744</v>
      </c>
      <c r="M40" s="130">
        <f t="shared" si="41"/>
        <v>3.9409572943536828</v>
      </c>
      <c r="N40" s="130">
        <f t="shared" si="41"/>
        <v>3.8693035253654342</v>
      </c>
      <c r="P40" s="167">
        <f>J40/$J40</f>
        <v>1</v>
      </c>
      <c r="Q40" s="167">
        <f t="shared" ref="Q40:T40" si="42">K40/$J40</f>
        <v>0.78472222222222221</v>
      </c>
      <c r="R40" s="167">
        <f t="shared" si="42"/>
        <v>0.64236111111111105</v>
      </c>
      <c r="S40" s="167">
        <f t="shared" si="42"/>
        <v>0.57291666666666663</v>
      </c>
      <c r="T40" s="167">
        <f t="shared" si="42"/>
        <v>0.5625</v>
      </c>
      <c r="V40" s="168">
        <f>J40*100/$Q$3</f>
        <v>5.3901760133768803</v>
      </c>
      <c r="W40" s="168">
        <f t="shared" ref="W40:Z40" si="43">K40*100/$Q$3</f>
        <v>4.2297908993860238</v>
      </c>
      <c r="X40" s="168">
        <f t="shared" si="43"/>
        <v>3.4624394530372316</v>
      </c>
      <c r="Y40" s="168">
        <f t="shared" si="43"/>
        <v>3.0881216743305044</v>
      </c>
      <c r="Z40" s="168">
        <f t="shared" si="43"/>
        <v>3.0319740075244952</v>
      </c>
    </row>
    <row r="41" spans="1:26" ht="15" thickBot="1">
      <c r="A41" s="157" t="s">
        <v>171</v>
      </c>
      <c r="B41" s="158" t="s">
        <v>167</v>
      </c>
      <c r="C41" s="159">
        <v>22921</v>
      </c>
      <c r="D41" s="158">
        <v>0</v>
      </c>
      <c r="E41" s="158">
        <v>0</v>
      </c>
      <c r="F41" s="158">
        <v>0</v>
      </c>
      <c r="G41" s="159">
        <v>427146</v>
      </c>
      <c r="H41" s="141"/>
      <c r="I41" s="135" t="s">
        <v>11</v>
      </c>
      <c r="J41" s="130">
        <f>C41*$K$3/1000</f>
        <v>0.95965642799999995</v>
      </c>
      <c r="K41" s="130">
        <f t="shared" ref="K41:N41" si="44">D41*$K$3/1000</f>
        <v>0</v>
      </c>
      <c r="L41" s="130">
        <f t="shared" si="44"/>
        <v>0</v>
      </c>
      <c r="M41" s="130">
        <f t="shared" si="44"/>
        <v>0</v>
      </c>
      <c r="N41" s="130">
        <f t="shared" si="44"/>
        <v>17.883748728000004</v>
      </c>
    </row>
    <row r="42" spans="1:26" ht="15" thickBot="1">
      <c r="A42" s="157" t="s">
        <v>171</v>
      </c>
      <c r="B42" s="158" t="s">
        <v>169</v>
      </c>
      <c r="C42" s="158">
        <v>590</v>
      </c>
      <c r="D42" s="158">
        <v>462</v>
      </c>
      <c r="E42" s="158">
        <v>379</v>
      </c>
      <c r="F42" s="158">
        <v>338</v>
      </c>
      <c r="G42" s="158">
        <v>331</v>
      </c>
      <c r="H42" s="141"/>
      <c r="I42" s="135" t="s">
        <v>91</v>
      </c>
      <c r="J42" s="130">
        <f>C42/$K$2</f>
        <v>14.09190790102226</v>
      </c>
      <c r="K42" s="130">
        <f t="shared" ref="K42:N42" si="45">D42/$K$2</f>
        <v>11.034680424190311</v>
      </c>
      <c r="L42" s="130">
        <f t="shared" si="45"/>
        <v>9.0522594821820963</v>
      </c>
      <c r="M42" s="130">
        <f t="shared" si="45"/>
        <v>8.0729913060093619</v>
      </c>
      <c r="N42" s="130">
        <f t="shared" si="45"/>
        <v>7.9057991783701151</v>
      </c>
      <c r="P42" s="167">
        <f>J42/$J42</f>
        <v>1</v>
      </c>
      <c r="Q42" s="167">
        <f t="shared" ref="Q42:T42" si="46">K42/$J42</f>
        <v>0.78305084745762699</v>
      </c>
      <c r="R42" s="167">
        <f t="shared" si="46"/>
        <v>0.64237288135593218</v>
      </c>
      <c r="S42" s="167">
        <f t="shared" si="46"/>
        <v>0.57288135593220335</v>
      </c>
      <c r="T42" s="167">
        <f t="shared" si="46"/>
        <v>0.5610169491525423</v>
      </c>
      <c r="V42" s="168">
        <f>J42*100/$Q$3</f>
        <v>11.04237447184847</v>
      </c>
      <c r="W42" s="168">
        <f t="shared" ref="W42:Z42" si="47">K42*100/$Q$3</f>
        <v>8.6467406881254103</v>
      </c>
      <c r="X42" s="168">
        <f t="shared" si="47"/>
        <v>7.0933219064924922</v>
      </c>
      <c r="Y42" s="168">
        <f t="shared" si="47"/>
        <v>6.3259704601436999</v>
      </c>
      <c r="Z42" s="168">
        <f t="shared" si="47"/>
        <v>6.1949592375963451</v>
      </c>
    </row>
    <row r="43" spans="1:26" ht="15" thickBot="1">
      <c r="A43" s="157" t="s">
        <v>151</v>
      </c>
      <c r="B43" s="158" t="s">
        <v>167</v>
      </c>
      <c r="C43" s="159">
        <v>781304</v>
      </c>
      <c r="D43" s="159">
        <v>788018</v>
      </c>
      <c r="E43" s="159">
        <v>409398</v>
      </c>
      <c r="F43" s="159">
        <v>734123</v>
      </c>
      <c r="G43" s="159">
        <v>1404121</v>
      </c>
      <c r="H43" s="141"/>
      <c r="I43" s="135" t="s">
        <v>11</v>
      </c>
      <c r="J43" s="130">
        <f>C43*$K$3/1000</f>
        <v>32.711635872000002</v>
      </c>
      <c r="K43" s="130">
        <f t="shared" ref="K43:N43" si="48">D43*$K$3/1000</f>
        <v>32.992737624</v>
      </c>
      <c r="L43" s="130">
        <f t="shared" si="48"/>
        <v>17.140675464000001</v>
      </c>
      <c r="M43" s="130">
        <f t="shared" si="48"/>
        <v>30.736261764000002</v>
      </c>
      <c r="N43" s="130">
        <f t="shared" si="48"/>
        <v>58.787738028000007</v>
      </c>
      <c r="P43" s="166"/>
    </row>
    <row r="44" spans="1:26" ht="15" thickBot="1">
      <c r="A44" s="157" t="s">
        <v>151</v>
      </c>
      <c r="B44" s="158" t="s">
        <v>169</v>
      </c>
      <c r="C44" s="158">
        <v>779</v>
      </c>
      <c r="D44" s="158">
        <v>824</v>
      </c>
      <c r="E44" s="158">
        <v>866</v>
      </c>
      <c r="F44" s="158">
        <v>911</v>
      </c>
      <c r="G44" s="158">
        <v>986</v>
      </c>
      <c r="H44" s="141"/>
      <c r="I44" s="135" t="s">
        <v>91</v>
      </c>
      <c r="J44" s="130">
        <f>C44/$K$2</f>
        <v>18.606095347281933</v>
      </c>
      <c r="K44" s="130">
        <f t="shared" ref="K44:N44" si="49">D44/$K$2</f>
        <v>19.680901882105665</v>
      </c>
      <c r="L44" s="130">
        <f t="shared" si="49"/>
        <v>20.684054647941146</v>
      </c>
      <c r="M44" s="130">
        <f t="shared" si="49"/>
        <v>21.758861182764878</v>
      </c>
      <c r="N44" s="130">
        <f t="shared" si="49"/>
        <v>23.550205407471097</v>
      </c>
      <c r="P44" s="167">
        <f>J44/$J44</f>
        <v>1</v>
      </c>
      <c r="Q44" s="167">
        <f t="shared" ref="Q44:T44" si="50">K44/$J44</f>
        <v>1.0577663671373556</v>
      </c>
      <c r="R44" s="167">
        <f t="shared" si="50"/>
        <v>1.1116816431322207</v>
      </c>
      <c r="S44" s="167">
        <f t="shared" si="50"/>
        <v>1.1694480102695763</v>
      </c>
      <c r="T44" s="167">
        <f t="shared" si="50"/>
        <v>1.2657252888318355</v>
      </c>
      <c r="V44" s="168">
        <f>J44*100/$Q$3</f>
        <v>14.579677480627048</v>
      </c>
      <c r="W44" s="168">
        <f t="shared" ref="W44:Z44" si="51">K44*100/$Q$3</f>
        <v>15.421892482717185</v>
      </c>
      <c r="X44" s="168">
        <f t="shared" si="51"/>
        <v>16.207959818001314</v>
      </c>
      <c r="Y44" s="168">
        <f t="shared" si="51"/>
        <v>17.050174820091449</v>
      </c>
      <c r="Z44" s="168">
        <f t="shared" si="51"/>
        <v>18.45386649024168</v>
      </c>
    </row>
    <row r="45" spans="1:26" ht="15" thickBot="1">
      <c r="A45" s="157" t="s">
        <v>152</v>
      </c>
      <c r="B45" s="158" t="s">
        <v>167</v>
      </c>
      <c r="C45" s="159">
        <v>101544</v>
      </c>
      <c r="D45" s="159">
        <v>112987</v>
      </c>
      <c r="E45" s="158">
        <v>0</v>
      </c>
      <c r="F45" s="158">
        <v>0</v>
      </c>
      <c r="G45" s="159">
        <v>109936</v>
      </c>
      <c r="H45" s="141"/>
      <c r="I45" s="135" t="s">
        <v>11</v>
      </c>
      <c r="J45" s="130">
        <f>C45*$K$3/1000</f>
        <v>4.2514441920000001</v>
      </c>
      <c r="K45" s="130">
        <f t="shared" ref="K45:N45" si="52">D45*$K$3/1000</f>
        <v>4.730539716</v>
      </c>
      <c r="L45" s="130">
        <f t="shared" si="52"/>
        <v>0</v>
      </c>
      <c r="M45" s="130">
        <f t="shared" si="52"/>
        <v>0</v>
      </c>
      <c r="N45" s="130">
        <f t="shared" si="52"/>
        <v>4.602800448</v>
      </c>
    </row>
    <row r="46" spans="1:26" ht="15" thickBot="1">
      <c r="A46" s="157" t="s">
        <v>152</v>
      </c>
      <c r="B46" s="158" t="s">
        <v>169</v>
      </c>
      <c r="C46" s="159">
        <v>1209</v>
      </c>
      <c r="D46" s="159">
        <v>1420</v>
      </c>
      <c r="E46" s="159">
        <v>1605</v>
      </c>
      <c r="F46" s="159">
        <v>1694</v>
      </c>
      <c r="G46" s="159">
        <v>1832</v>
      </c>
      <c r="H46" s="141"/>
      <c r="I46" s="135" t="s">
        <v>91</v>
      </c>
      <c r="J46" s="130">
        <f>C46/$K$2</f>
        <v>28.876468902264257</v>
      </c>
      <c r="K46" s="130">
        <f t="shared" ref="K46:N46" si="53">D46/$K$2</f>
        <v>33.916117321104423</v>
      </c>
      <c r="L46" s="130">
        <f t="shared" si="53"/>
        <v>38.334766408713094</v>
      </c>
      <c r="M46" s="130">
        <f t="shared" si="53"/>
        <v>40.460494888697809</v>
      </c>
      <c r="N46" s="130">
        <f t="shared" si="53"/>
        <v>43.756568262157252</v>
      </c>
      <c r="P46" s="167">
        <f>J46/$J46</f>
        <v>1</v>
      </c>
      <c r="Q46" s="167">
        <f t="shared" ref="Q46:T46" si="54">K46/$J46</f>
        <v>1.1745244003308519</v>
      </c>
      <c r="R46" s="167">
        <f t="shared" si="54"/>
        <v>1.3275434243176178</v>
      </c>
      <c r="S46" s="167">
        <f t="shared" si="54"/>
        <v>1.401157981803143</v>
      </c>
      <c r="T46" s="167">
        <f t="shared" si="54"/>
        <v>1.5153019023986765</v>
      </c>
      <c r="V46" s="168">
        <f>J46*100/$Q$3</f>
        <v>22.627509722821692</v>
      </c>
      <c r="W46" s="168">
        <f t="shared" ref="W46:Z46" si="55">K46*100/$Q$3</f>
        <v>26.576562288177673</v>
      </c>
      <c r="X46" s="168">
        <f t="shared" si="55"/>
        <v>30.039001741214904</v>
      </c>
      <c r="Y46" s="168">
        <f t="shared" si="55"/>
        <v>31.704715856459842</v>
      </c>
      <c r="Z46" s="168">
        <f t="shared" si="55"/>
        <v>34.287508529536261</v>
      </c>
    </row>
    <row r="47" spans="1:26">
      <c r="A47" s="152"/>
      <c r="H47" s="141"/>
      <c r="I47" s="142"/>
      <c r="J47" s="142"/>
      <c r="K47" s="135"/>
      <c r="L47" s="135"/>
      <c r="M47" s="135"/>
      <c r="N47" s="135"/>
    </row>
    <row r="48" spans="1:26" ht="15" thickBot="1">
      <c r="A48" s="152" t="s">
        <v>173</v>
      </c>
      <c r="H48" s="141"/>
      <c r="I48" s="153" t="s">
        <v>165</v>
      </c>
      <c r="J48" s="142"/>
      <c r="K48" s="135"/>
      <c r="L48" s="135"/>
      <c r="M48" s="135"/>
      <c r="N48" s="135"/>
      <c r="P48" t="s">
        <v>174</v>
      </c>
      <c r="V48" s="153" t="s">
        <v>175</v>
      </c>
    </row>
    <row r="49" spans="1:26" ht="15" thickBot="1">
      <c r="A49" s="154"/>
      <c r="B49" s="155" t="s">
        <v>58</v>
      </c>
      <c r="C49" s="155">
        <v>2010</v>
      </c>
      <c r="D49" s="155">
        <v>2015</v>
      </c>
      <c r="E49" s="155">
        <v>2020</v>
      </c>
      <c r="F49" s="155">
        <v>2025</v>
      </c>
      <c r="G49" s="155">
        <v>2030</v>
      </c>
      <c r="H49" s="141"/>
      <c r="I49" s="165" t="s">
        <v>58</v>
      </c>
      <c r="J49" s="165">
        <v>2010</v>
      </c>
      <c r="K49" s="165">
        <v>2015</v>
      </c>
      <c r="L49" s="165">
        <v>2020</v>
      </c>
      <c r="M49" s="165">
        <v>2025</v>
      </c>
      <c r="N49" s="165">
        <v>2030</v>
      </c>
      <c r="P49" s="165">
        <v>2010</v>
      </c>
      <c r="Q49" s="165">
        <v>2015</v>
      </c>
      <c r="R49" s="165">
        <v>2020</v>
      </c>
      <c r="S49" s="165">
        <v>2025</v>
      </c>
      <c r="T49" s="165">
        <v>2030</v>
      </c>
      <c r="V49" s="165">
        <v>2010</v>
      </c>
      <c r="W49" s="165">
        <v>2015</v>
      </c>
      <c r="X49" s="165">
        <v>2020</v>
      </c>
      <c r="Y49" s="165">
        <v>2025</v>
      </c>
      <c r="Z49" s="165">
        <v>2030</v>
      </c>
    </row>
    <row r="50" spans="1:26" ht="15" thickBot="1">
      <c r="A50" s="157" t="s">
        <v>166</v>
      </c>
      <c r="B50" s="158" t="s">
        <v>167</v>
      </c>
      <c r="C50" s="159">
        <v>6382</v>
      </c>
      <c r="D50" s="158">
        <v>0</v>
      </c>
      <c r="E50" s="159">
        <v>69709</v>
      </c>
      <c r="F50" s="159">
        <v>192223</v>
      </c>
      <c r="G50" s="159">
        <v>876934</v>
      </c>
      <c r="H50" s="141"/>
      <c r="I50" s="135" t="s">
        <v>11</v>
      </c>
      <c r="J50" s="130">
        <f>C50*$K$3/1000</f>
        <v>0.267201576</v>
      </c>
      <c r="K50" s="170">
        <f>AVERAGE(J50,L50)</f>
        <v>1.5928889940000002</v>
      </c>
      <c r="L50" s="130">
        <f t="shared" ref="L50:N50" si="56">E50*$K$3/1000</f>
        <v>2.9185764120000002</v>
      </c>
      <c r="M50" s="130">
        <f t="shared" si="56"/>
        <v>8.0479925639999994</v>
      </c>
      <c r="N50" s="171">
        <f t="shared" si="56"/>
        <v>36.715472712</v>
      </c>
      <c r="P50" s="166"/>
    </row>
    <row r="51" spans="1:26" ht="15" thickBot="1">
      <c r="A51" s="157" t="s">
        <v>166</v>
      </c>
      <c r="B51" s="158" t="s">
        <v>169</v>
      </c>
      <c r="C51" s="158">
        <v>288</v>
      </c>
      <c r="D51" s="158">
        <v>267</v>
      </c>
      <c r="E51" s="158">
        <v>226</v>
      </c>
      <c r="F51" s="158">
        <v>209</v>
      </c>
      <c r="G51" s="158">
        <v>211</v>
      </c>
      <c r="H51" s="141"/>
      <c r="I51" s="135" t="s">
        <v>91</v>
      </c>
      <c r="J51" s="130">
        <f>C51/$K$2</f>
        <v>6.8787618228718825</v>
      </c>
      <c r="K51" s="170">
        <f t="shared" ref="K51:N51" si="57">D51/$K$2</f>
        <v>6.3771854399541414</v>
      </c>
      <c r="L51" s="130">
        <f t="shared" si="57"/>
        <v>5.3979172637814079</v>
      </c>
      <c r="M51" s="130">
        <f t="shared" si="57"/>
        <v>4.9918792395146649</v>
      </c>
      <c r="N51" s="130">
        <f t="shared" si="57"/>
        <v>5.039648418840164</v>
      </c>
      <c r="P51" s="167">
        <f>J51/$J51</f>
        <v>1</v>
      </c>
      <c r="Q51" s="167">
        <f t="shared" ref="Q51:T51" si="58">K51/$J51</f>
        <v>0.92708333333333337</v>
      </c>
      <c r="R51" s="167">
        <f t="shared" si="58"/>
        <v>0.78472222222222221</v>
      </c>
      <c r="S51" s="167">
        <f t="shared" si="58"/>
        <v>0.72569444444444442</v>
      </c>
      <c r="T51" s="167">
        <f t="shared" si="58"/>
        <v>0.73263888888888895</v>
      </c>
      <c r="V51" s="168">
        <f>J51*100/$Q$3</f>
        <v>5.3901760133768803</v>
      </c>
      <c r="W51" s="168">
        <f t="shared" ref="W51:Z51" si="59">K51*100/$Q$3</f>
        <v>4.9971423457348161</v>
      </c>
      <c r="X51" s="168">
        <f t="shared" si="59"/>
        <v>4.2297908993860238</v>
      </c>
      <c r="Y51" s="168">
        <f t="shared" si="59"/>
        <v>3.9116207874853051</v>
      </c>
      <c r="Z51" s="168">
        <f t="shared" si="59"/>
        <v>3.949052565355978</v>
      </c>
    </row>
    <row r="52" spans="1:26" ht="15" thickBot="1">
      <c r="A52" s="157" t="s">
        <v>171</v>
      </c>
      <c r="B52" s="158" t="s">
        <v>167</v>
      </c>
      <c r="C52" s="159">
        <v>191470</v>
      </c>
      <c r="D52" s="158">
        <v>0</v>
      </c>
      <c r="E52" s="159">
        <v>209128</v>
      </c>
      <c r="F52" s="159">
        <v>576669</v>
      </c>
      <c r="G52" s="159">
        <v>2630803</v>
      </c>
      <c r="H52" s="141"/>
      <c r="I52" s="135" t="s">
        <v>11</v>
      </c>
      <c r="J52" s="130">
        <f>C52*$K$3/1000</f>
        <v>8.0164659599999997</v>
      </c>
      <c r="K52" s="170">
        <f>AVERAGE(J52,L52)</f>
        <v>8.3861185320000011</v>
      </c>
      <c r="L52" s="130">
        <f t="shared" ref="L52:N52" si="60">E52*$K$3/1000</f>
        <v>8.7557711040000008</v>
      </c>
      <c r="M52" s="130">
        <f t="shared" si="60"/>
        <v>24.143977692</v>
      </c>
      <c r="N52" s="171">
        <f t="shared" si="60"/>
        <v>110.14646000400001</v>
      </c>
    </row>
    <row r="53" spans="1:26" ht="15" thickBot="1">
      <c r="A53" s="157" t="s">
        <v>171</v>
      </c>
      <c r="B53" s="158" t="s">
        <v>169</v>
      </c>
      <c r="C53" s="158">
        <v>590</v>
      </c>
      <c r="D53" s="158">
        <v>535</v>
      </c>
      <c r="E53" s="158">
        <v>452</v>
      </c>
      <c r="F53" s="158">
        <v>418</v>
      </c>
      <c r="G53" s="158">
        <v>421</v>
      </c>
      <c r="H53" s="141"/>
      <c r="I53" s="135" t="s">
        <v>91</v>
      </c>
      <c r="J53" s="130">
        <f>C53/$K$2</f>
        <v>14.09190790102226</v>
      </c>
      <c r="K53" s="170">
        <f t="shared" ref="K53:N53" si="61">D53/$K$2</f>
        <v>12.778255469571032</v>
      </c>
      <c r="L53" s="130">
        <f t="shared" si="61"/>
        <v>10.795834527562816</v>
      </c>
      <c r="M53" s="130">
        <f t="shared" si="61"/>
        <v>9.9837584790293299</v>
      </c>
      <c r="N53" s="130">
        <f t="shared" si="61"/>
        <v>10.055412248017578</v>
      </c>
      <c r="P53" s="167">
        <f>J53/$J53</f>
        <v>1</v>
      </c>
      <c r="Q53" s="167">
        <f t="shared" ref="Q53:T53" si="62">K53/$J53</f>
        <v>0.90677966101694918</v>
      </c>
      <c r="R53" s="167">
        <f t="shared" si="62"/>
        <v>0.76610169491525415</v>
      </c>
      <c r="S53" s="167">
        <f t="shared" si="62"/>
        <v>0.70847457627118637</v>
      </c>
      <c r="T53" s="167">
        <f t="shared" si="62"/>
        <v>0.71355932203389827</v>
      </c>
      <c r="V53" s="168">
        <f>J53*100/$Q$3</f>
        <v>11.04237447184847</v>
      </c>
      <c r="W53" s="168">
        <f t="shared" ref="W53:Z53" si="63">K53*100/$Q$3</f>
        <v>10.013000580404968</v>
      </c>
      <c r="X53" s="168">
        <f t="shared" si="63"/>
        <v>8.4595817987720476</v>
      </c>
      <c r="Y53" s="168">
        <f t="shared" si="63"/>
        <v>7.8232415749706101</v>
      </c>
      <c r="Z53" s="168">
        <f t="shared" si="63"/>
        <v>7.8793892417766198</v>
      </c>
    </row>
    <row r="54" spans="1:26" ht="15" thickBot="1">
      <c r="A54" s="157" t="s">
        <v>151</v>
      </c>
      <c r="B54" s="158" t="s">
        <v>167</v>
      </c>
      <c r="C54" s="159">
        <v>779549</v>
      </c>
      <c r="D54" s="159">
        <v>792079</v>
      </c>
      <c r="E54" s="159">
        <v>421094</v>
      </c>
      <c r="F54" s="159">
        <v>750039</v>
      </c>
      <c r="G54" s="159">
        <v>1428558</v>
      </c>
      <c r="H54" s="141"/>
      <c r="I54" s="135" t="s">
        <v>11</v>
      </c>
      <c r="J54" s="130">
        <f>C54*$K$3/1000</f>
        <v>32.638157532000001</v>
      </c>
      <c r="K54" s="130">
        <f t="shared" ref="K54:N54" si="64">D54*$K$3/1000</f>
        <v>33.162763572000003</v>
      </c>
      <c r="L54" s="171">
        <f t="shared" si="64"/>
        <v>17.630363592000002</v>
      </c>
      <c r="M54" s="130">
        <f t="shared" si="64"/>
        <v>31.402632852000004</v>
      </c>
      <c r="N54" s="171">
        <f t="shared" si="64"/>
        <v>59.810866344000004</v>
      </c>
      <c r="P54" s="166"/>
    </row>
    <row r="55" spans="1:26" ht="15" thickBot="1">
      <c r="A55" s="157" t="s">
        <v>151</v>
      </c>
      <c r="B55" s="158" t="s">
        <v>169</v>
      </c>
      <c r="C55" s="158">
        <v>779</v>
      </c>
      <c r="D55" s="158">
        <v>864</v>
      </c>
      <c r="E55" s="158">
        <v>951</v>
      </c>
      <c r="F55" s="158">
        <v>1054</v>
      </c>
      <c r="G55" s="158">
        <v>1204</v>
      </c>
      <c r="H55" s="141"/>
      <c r="I55" s="135" t="s">
        <v>91</v>
      </c>
      <c r="J55" s="130">
        <f>C55/$K$2</f>
        <v>18.606095347281933</v>
      </c>
      <c r="K55" s="130">
        <f t="shared" ref="K55:N55" si="65">D55/$K$2</f>
        <v>20.636285468615647</v>
      </c>
      <c r="L55" s="130">
        <f t="shared" si="65"/>
        <v>22.714244769274863</v>
      </c>
      <c r="M55" s="130">
        <f t="shared" si="65"/>
        <v>25.174357504538072</v>
      </c>
      <c r="N55" s="130">
        <f t="shared" si="65"/>
        <v>28.757045953950509</v>
      </c>
      <c r="P55" s="167">
        <f>J55/$J55</f>
        <v>1</v>
      </c>
      <c r="Q55" s="167">
        <f t="shared" ref="Q55:T55" si="66">K55/$J55</f>
        <v>1.1091142490372272</v>
      </c>
      <c r="R55" s="167">
        <f t="shared" si="66"/>
        <v>1.2207958921694479</v>
      </c>
      <c r="S55" s="167">
        <f t="shared" si="66"/>
        <v>1.3530166880616175</v>
      </c>
      <c r="T55" s="167">
        <f t="shared" si="66"/>
        <v>1.5455712451861361</v>
      </c>
      <c r="V55" s="168">
        <f>J55*100/$Q$3</f>
        <v>14.579677480627048</v>
      </c>
      <c r="W55" s="168">
        <f t="shared" ref="W55:Z55" si="67">K55*100/$Q$3</f>
        <v>16.170528040130641</v>
      </c>
      <c r="X55" s="168">
        <f t="shared" si="67"/>
        <v>17.798810377504907</v>
      </c>
      <c r="Y55" s="168">
        <f t="shared" si="67"/>
        <v>19.726546937844553</v>
      </c>
      <c r="Z55" s="168">
        <f t="shared" si="67"/>
        <v>22.533930278145014</v>
      </c>
    </row>
    <row r="56" spans="1:26" ht="15" thickBot="1">
      <c r="A56" s="157" t="s">
        <v>152</v>
      </c>
      <c r="B56" s="158" t="s">
        <v>167</v>
      </c>
      <c r="C56" s="159">
        <v>101448</v>
      </c>
      <c r="D56" s="159">
        <v>118165</v>
      </c>
      <c r="E56" s="158">
        <v>0</v>
      </c>
      <c r="F56" s="158">
        <v>0</v>
      </c>
      <c r="G56" s="159">
        <v>122199</v>
      </c>
      <c r="H56" s="141"/>
      <c r="I56" s="135" t="s">
        <v>11</v>
      </c>
      <c r="J56" s="130">
        <f>C56*$K$3/1000</f>
        <v>4.247424864000001</v>
      </c>
      <c r="K56" s="130">
        <f t="shared" ref="K56:N56" si="68">D56*$K$3/1000</f>
        <v>4.9473322199999998</v>
      </c>
      <c r="L56" s="130">
        <f t="shared" si="68"/>
        <v>0</v>
      </c>
      <c r="M56" s="130">
        <f t="shared" si="68"/>
        <v>0</v>
      </c>
      <c r="N56" s="171">
        <f t="shared" si="68"/>
        <v>5.1162277320000005</v>
      </c>
    </row>
    <row r="57" spans="1:26" ht="15" thickBot="1">
      <c r="A57" s="157" t="s">
        <v>152</v>
      </c>
      <c r="B57" s="158" t="s">
        <v>169</v>
      </c>
      <c r="C57" s="159">
        <v>1209</v>
      </c>
      <c r="D57" s="159">
        <v>1488</v>
      </c>
      <c r="E57" s="159">
        <v>1755</v>
      </c>
      <c r="F57" s="159">
        <v>1948</v>
      </c>
      <c r="G57" s="159">
        <v>2212</v>
      </c>
      <c r="H57" s="141"/>
      <c r="I57" s="135" t="s">
        <v>91</v>
      </c>
      <c r="J57" s="130">
        <f>C57/$K$2</f>
        <v>28.876468902264257</v>
      </c>
      <c r="K57" s="130">
        <f t="shared" ref="K57:N57" si="69">D57/$K$2</f>
        <v>35.540269418171391</v>
      </c>
      <c r="L57" s="130">
        <f t="shared" si="69"/>
        <v>41.917454858125538</v>
      </c>
      <c r="M57" s="130">
        <f t="shared" si="69"/>
        <v>46.527180663036205</v>
      </c>
      <c r="N57" s="130">
        <f t="shared" si="69"/>
        <v>52.832712334002096</v>
      </c>
      <c r="P57" s="167">
        <f>J57/$J57</f>
        <v>1</v>
      </c>
      <c r="Q57" s="167">
        <f t="shared" ref="Q57:T57" si="70">K57/$J57</f>
        <v>1.2307692307692306</v>
      </c>
      <c r="R57" s="167">
        <f t="shared" si="70"/>
        <v>1.4516129032258065</v>
      </c>
      <c r="S57" s="167">
        <f t="shared" si="70"/>
        <v>1.6112489660876756</v>
      </c>
      <c r="T57" s="167">
        <f t="shared" si="70"/>
        <v>1.8296112489660876</v>
      </c>
      <c r="V57" s="168">
        <f>J57*100/$Q$3</f>
        <v>22.627509722821692</v>
      </c>
      <c r="W57" s="168">
        <f t="shared" ref="W57:Z57" si="71">K57*100/$Q$3</f>
        <v>27.849242735780546</v>
      </c>
      <c r="X57" s="168">
        <f t="shared" si="71"/>
        <v>32.846385081515365</v>
      </c>
      <c r="Y57" s="168">
        <f t="shared" si="71"/>
        <v>36.458551646035289</v>
      </c>
      <c r="Z57" s="168">
        <f t="shared" si="71"/>
        <v>41.399546324964092</v>
      </c>
    </row>
  </sheetData>
  <mergeCells count="1">
    <mergeCell ref="P1:Q1"/>
  </mergeCells>
  <phoneticPr fontId="13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CF6B72-53A5-4E0B-A448-46543651B2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EFA3A1-789D-4FB8-B245-F582309E5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F08415-2FC7-44B0-AF7B-E17D00AF1C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Commodities</vt:lpstr>
      <vt:lpstr>Imports_Fossil</vt:lpstr>
      <vt:lpstr>Carbon_Sink</vt:lpstr>
      <vt:lpstr>Domestic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Xiufeng Yue</cp:lastModifiedBy>
  <dcterms:created xsi:type="dcterms:W3CDTF">2016-02-04T10:21:59Z</dcterms:created>
  <dcterms:modified xsi:type="dcterms:W3CDTF">2020-09-13T07:52:17Z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995222449302673</vt:r8>
  </property>
  <property fmtid="{D5CDD505-2E9C-101B-9397-08002B2CF9AE}" pid="3" name="ContentTypeId">
    <vt:lpwstr>0x010100F4935B8855D2CD4A84AB51A7B8A3B83B</vt:lpwstr>
  </property>
</Properties>
</file>