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F1D81DF-B5B0-48CD-ABB2-D649B5A5858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6" l="1"/>
  <c r="E11" i="6"/>
  <c r="E10" i="6"/>
  <c r="E9" i="6"/>
  <c r="E8" i="6"/>
  <c r="E7" i="6"/>
  <c r="E6" i="6"/>
  <c r="E5" i="6"/>
  <c r="E4" i="6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3" i="1"/>
  <c r="I22" i="1" l="1"/>
  <c r="I23" i="1"/>
  <c r="I24" i="1"/>
  <c r="I25" i="1"/>
  <c r="I26" i="1"/>
  <c r="I27" i="1"/>
  <c r="I28" i="1"/>
  <c r="I21" i="1"/>
  <c r="C3" i="7" a="1"/>
  <c r="C3" i="7" s="1"/>
  <c r="D28" i="1" s="1"/>
  <c r="D3" i="7" a="1"/>
  <c r="D3" i="7" s="1"/>
  <c r="R3" i="7" a="1"/>
  <c r="R3" i="7" s="1"/>
  <c r="T3" i="6" s="1"/>
  <c r="T3" i="7" a="1"/>
  <c r="T3" i="7" s="1"/>
  <c r="V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I6" i="7"/>
  <c r="J6" i="7"/>
  <c r="K6" i="7"/>
  <c r="L6" i="7"/>
  <c r="M6" i="7"/>
  <c r="O6" i="7"/>
  <c r="P6" i="7"/>
  <c r="Q6" i="7"/>
  <c r="R6" i="7"/>
  <c r="S6" i="7"/>
  <c r="T6" i="7"/>
  <c r="X6" i="7"/>
  <c r="Y6" i="7"/>
  <c r="Z6" i="7"/>
  <c r="AA6" i="7"/>
  <c r="AB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K5" i="5"/>
  <c r="L5" i="5"/>
  <c r="N5" i="5"/>
  <c r="P5" i="5"/>
  <c r="R5" i="5"/>
  <c r="T5" i="5"/>
  <c r="V5" i="5"/>
  <c r="X5" i="5"/>
  <c r="Z5" i="5"/>
  <c r="AA5" i="5"/>
  <c r="AB5" i="5"/>
  <c r="AD5" i="5"/>
  <c r="AF5" i="5"/>
  <c r="AH5" i="5"/>
  <c r="AJ5" i="5"/>
  <c r="AA5" i="6" l="1"/>
  <c r="AA10" i="6"/>
  <c r="AA6" i="6"/>
  <c r="AA4" i="6"/>
  <c r="AA11" i="6"/>
  <c r="AA7" i="6"/>
  <c r="AA8" i="6"/>
  <c r="AA9" i="6"/>
  <c r="AA12" i="6"/>
  <c r="Q10" i="6"/>
  <c r="Q5" i="6"/>
  <c r="Q8" i="6"/>
  <c r="Q6" i="6"/>
  <c r="Q7" i="6"/>
  <c r="Q9" i="6"/>
  <c r="Q4" i="6"/>
  <c r="Q12" i="6"/>
  <c r="Q11" i="6"/>
  <c r="Y10" i="6"/>
  <c r="Y7" i="6"/>
  <c r="Y5" i="6"/>
  <c r="Y4" i="6"/>
  <c r="Y12" i="6"/>
  <c r="Y6" i="6"/>
  <c r="Y9" i="6"/>
  <c r="Y8" i="6"/>
  <c r="Y11" i="6"/>
  <c r="I7" i="6"/>
  <c r="I5" i="6"/>
  <c r="I6" i="6"/>
  <c r="I9" i="6"/>
  <c r="I8" i="6"/>
  <c r="I10" i="6"/>
  <c r="I11" i="6"/>
  <c r="I12" i="6"/>
  <c r="I4" i="6"/>
  <c r="W10" i="6"/>
  <c r="W7" i="6"/>
  <c r="W11" i="6"/>
  <c r="W5" i="6"/>
  <c r="W4" i="6"/>
  <c r="W6" i="6"/>
  <c r="W9" i="6"/>
  <c r="W12" i="6"/>
  <c r="W8" i="6"/>
  <c r="V11" i="6"/>
  <c r="V10" i="6"/>
  <c r="V12" i="6"/>
  <c r="V7" i="6"/>
  <c r="V9" i="6"/>
  <c r="V8" i="6"/>
  <c r="V4" i="6"/>
  <c r="V6" i="6"/>
  <c r="V5" i="6"/>
  <c r="S11" i="6"/>
  <c r="S5" i="6"/>
  <c r="S9" i="6"/>
  <c r="S4" i="6"/>
  <c r="S7" i="6"/>
  <c r="S8" i="6"/>
  <c r="S6" i="6"/>
  <c r="S10" i="6"/>
  <c r="S12" i="6"/>
  <c r="O12" i="6"/>
  <c r="O9" i="6"/>
  <c r="O10" i="6"/>
  <c r="O7" i="6"/>
  <c r="O5" i="6"/>
  <c r="O6" i="6"/>
  <c r="O4" i="6"/>
  <c r="O11" i="6"/>
  <c r="O8" i="6"/>
  <c r="M8" i="6"/>
  <c r="M5" i="6"/>
  <c r="M7" i="6"/>
  <c r="M6" i="6"/>
  <c r="M9" i="6"/>
  <c r="M4" i="6"/>
  <c r="M10" i="6"/>
  <c r="M11" i="6"/>
  <c r="M12" i="6"/>
  <c r="K10" i="6"/>
  <c r="K12" i="6"/>
  <c r="K11" i="6"/>
  <c r="K5" i="6"/>
  <c r="K7" i="6"/>
  <c r="K4" i="6"/>
  <c r="K9" i="6"/>
  <c r="K8" i="6"/>
  <c r="K6" i="6"/>
  <c r="AE12" i="6"/>
  <c r="AE11" i="6"/>
  <c r="AE5" i="6"/>
  <c r="AE7" i="6"/>
  <c r="AE9" i="6"/>
  <c r="AE6" i="6"/>
  <c r="AE4" i="6"/>
  <c r="AE8" i="6"/>
  <c r="AE10" i="6"/>
  <c r="G10" i="6"/>
  <c r="G11" i="6"/>
  <c r="G5" i="6"/>
  <c r="G9" i="6"/>
  <c r="G6" i="6"/>
  <c r="G7" i="6"/>
  <c r="G4" i="6"/>
  <c r="G8" i="6"/>
  <c r="G12" i="6"/>
  <c r="AC5" i="6"/>
  <c r="AC4" i="6"/>
  <c r="AC7" i="6"/>
  <c r="AC6" i="6"/>
  <c r="AC8" i="6"/>
  <c r="AC10" i="6"/>
  <c r="AC11" i="6"/>
  <c r="AC9" i="6"/>
  <c r="AC12" i="6"/>
  <c r="U12" i="6"/>
  <c r="U7" i="6"/>
  <c r="U5" i="6"/>
  <c r="U6" i="6"/>
  <c r="U8" i="6"/>
  <c r="U4" i="6"/>
  <c r="U10" i="6"/>
  <c r="U11" i="6"/>
  <c r="U9" i="6"/>
  <c r="T5" i="6"/>
  <c r="T11" i="6"/>
  <c r="T6" i="6"/>
  <c r="T4" i="6"/>
  <c r="T9" i="6"/>
  <c r="T7" i="6"/>
  <c r="T8" i="6"/>
  <c r="T12" i="6"/>
  <c r="T10" i="6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D41" i="1"/>
  <c r="D33" i="1"/>
  <c r="D34" i="1"/>
  <c r="AD3" i="7" a="1"/>
  <c r="AD3" i="7" s="1"/>
  <c r="N3" i="7" a="1"/>
  <c r="N3" i="7" s="1"/>
  <c r="D16" i="1"/>
  <c r="D8" i="1"/>
  <c r="D23" i="1"/>
  <c r="D40" i="1"/>
  <c r="D32" i="1"/>
  <c r="W6" i="7"/>
  <c r="D15" i="1"/>
  <c r="D7" i="1"/>
  <c r="D22" i="1"/>
  <c r="D39" i="1"/>
  <c r="D31" i="1"/>
  <c r="J5" i="5"/>
  <c r="V6" i="7"/>
  <c r="F6" i="7"/>
  <c r="D14" i="1"/>
  <c r="D6" i="1"/>
  <c r="D21" i="1"/>
  <c r="D38" i="1"/>
  <c r="D30" i="1"/>
  <c r="D25" i="1"/>
  <c r="Y5" i="5"/>
  <c r="AC6" i="7"/>
  <c r="U6" i="7"/>
  <c r="D13" i="1"/>
  <c r="D5" i="1"/>
  <c r="D20" i="1"/>
  <c r="D37" i="1"/>
  <c r="D29" i="1"/>
  <c r="D26" i="1"/>
  <c r="D12" i="1"/>
  <c r="D4" i="1"/>
  <c r="D19" i="1"/>
  <c r="D36" i="1"/>
  <c r="D42" i="1"/>
  <c r="D43" i="1"/>
  <c r="D44" i="1"/>
  <c r="D52" i="1"/>
  <c r="D54" i="1"/>
  <c r="D55" i="1"/>
  <c r="D45" i="1"/>
  <c r="D53" i="1"/>
  <c r="D56" i="1"/>
  <c r="D51" i="1"/>
  <c r="D46" i="1"/>
  <c r="D47" i="1"/>
  <c r="D48" i="1"/>
  <c r="D49" i="1"/>
  <c r="D50" i="1"/>
  <c r="D11" i="1"/>
  <c r="D17" i="1"/>
  <c r="D18" i="1"/>
  <c r="D35" i="1"/>
  <c r="D27" i="1"/>
  <c r="R11" i="6" l="1"/>
  <c r="R10" i="6"/>
  <c r="R5" i="6"/>
  <c r="R4" i="6"/>
  <c r="R7" i="6"/>
  <c r="R6" i="6"/>
  <c r="R8" i="6"/>
  <c r="R12" i="6"/>
  <c r="R9" i="6"/>
  <c r="J12" i="6"/>
  <c r="J11" i="6"/>
  <c r="J6" i="6"/>
  <c r="J5" i="6"/>
  <c r="J10" i="6"/>
  <c r="J4" i="6"/>
  <c r="J8" i="6"/>
  <c r="J9" i="6"/>
  <c r="J7" i="6"/>
  <c r="AB11" i="6"/>
  <c r="AB5" i="6"/>
  <c r="AB6" i="6"/>
  <c r="AB4" i="6"/>
  <c r="AB9" i="6"/>
  <c r="AB8" i="6"/>
  <c r="AB7" i="6"/>
  <c r="AB12" i="6"/>
  <c r="AB10" i="6"/>
  <c r="AD11" i="6"/>
  <c r="AD10" i="6"/>
  <c r="AD6" i="6"/>
  <c r="AD4" i="6"/>
  <c r="AD9" i="6"/>
  <c r="AD7" i="6"/>
  <c r="AD5" i="6"/>
  <c r="AD12" i="6"/>
  <c r="AD8" i="6"/>
  <c r="X10" i="6"/>
  <c r="X7" i="6"/>
  <c r="X5" i="6"/>
  <c r="X4" i="6"/>
  <c r="X8" i="6"/>
  <c r="X6" i="6"/>
  <c r="X11" i="6"/>
  <c r="X12" i="6"/>
  <c r="X9" i="6"/>
  <c r="H11" i="6"/>
  <c r="H10" i="6"/>
  <c r="H4" i="6"/>
  <c r="H5" i="6"/>
  <c r="H7" i="6"/>
  <c r="H8" i="6"/>
  <c r="H9" i="6"/>
  <c r="H12" i="6"/>
  <c r="H6" i="6"/>
  <c r="Z12" i="6"/>
  <c r="Z5" i="6"/>
  <c r="Z4" i="6"/>
  <c r="Z8" i="6"/>
  <c r="Z6" i="6"/>
  <c r="Z10" i="6"/>
  <c r="Z7" i="6"/>
  <c r="Z11" i="6"/>
  <c r="Z9" i="6"/>
  <c r="L11" i="6"/>
  <c r="L7" i="6"/>
  <c r="L5" i="6"/>
  <c r="L4" i="6"/>
  <c r="L6" i="6"/>
  <c r="L9" i="6"/>
  <c r="L8" i="6"/>
  <c r="L12" i="6"/>
  <c r="L10" i="6"/>
  <c r="N10" i="6"/>
  <c r="N11" i="6"/>
  <c r="N7" i="6"/>
  <c r="N9" i="6"/>
  <c r="N8" i="6"/>
  <c r="N6" i="6"/>
  <c r="N4" i="6"/>
  <c r="N5" i="6"/>
  <c r="N12" i="6"/>
  <c r="P3" i="6"/>
  <c r="U5" i="5"/>
  <c r="AF3" i="6"/>
  <c r="AK5" i="5"/>
  <c r="AF11" i="6" l="1"/>
  <c r="AF10" i="6"/>
  <c r="AF7" i="6"/>
  <c r="AF4" i="6"/>
  <c r="AF5" i="6"/>
  <c r="AF6" i="6"/>
  <c r="AF9" i="6"/>
  <c r="AF8" i="6"/>
  <c r="AF12" i="6"/>
  <c r="P5" i="6"/>
  <c r="P4" i="6"/>
  <c r="P8" i="6"/>
  <c r="P9" i="6"/>
  <c r="P6" i="6"/>
  <c r="P10" i="6"/>
  <c r="P7" i="6"/>
  <c r="P11" i="6"/>
  <c r="P12" i="6"/>
</calcChain>
</file>

<file path=xl/sharedStrings.xml><?xml version="1.0" encoding="utf-8"?>
<sst xmlns="http://schemas.openxmlformats.org/spreadsheetml/2006/main" count="492" uniqueCount="191">
  <si>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</si>
  <si>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</si>
  <si>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</si>
  <si>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</si>
  <si>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</si>
  <si>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</si>
  <si>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</si>
  <si>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</si>
  <si>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</si>
  <si>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</si>
  <si>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</si>
  <si>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</si>
  <si>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</si>
  <si>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</si>
  <si>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</si>
  <si>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</si>
  <si>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</si>
  <si>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</si>
  <si>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</si>
  <si>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</si>
  <si>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</si>
  <si>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</si>
  <si>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</si>
  <si>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</si>
  <si>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</si>
  <si>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</si>
  <si>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</si>
  <si>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</si>
  <si>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</si>
  <si>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</si>
  <si>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</si>
  <si>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</si>
  <si>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</si>
  <si>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</si>
  <si>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</si>
  <si>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</si>
  <si>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</si>
  <si>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</si>
  <si>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</si>
  <si>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</si>
  <si>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</si>
  <si>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</si>
  <si>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</si>
  <si>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</si>
  <si>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</si>
  <si>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</si>
  <si>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</si>
  <si>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</si>
  <si>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</si>
  <si>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</si>
  <si>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</si>
  <si>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</si>
  <si>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</si>
  <si>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</si>
  <si>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</si>
  <si>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</si>
  <si>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</si>
  <si>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</si>
  <si>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</si>
  <si>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</si>
  <si>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</si>
  <si>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</si>
  <si>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</si>
  <si>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</si>
  <si>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</si>
  <si>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</si>
  <si>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</si>
  <si>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</si>
  <si>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</si>
  <si>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</si>
  <si>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</si>
  <si>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</si>
  <si>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</si>
  <si>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</si>
  <si>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</si>
  <si>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</si>
  <si>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</si>
  <si>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</si>
  <si>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</si>
  <si>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</si>
  <si>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</si>
  <si>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</si>
  <si>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</si>
  <si>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</si>
  <si>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</si>
  <si>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</si>
  <si>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</si>
  <si>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</si>
  <si>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</si>
  <si>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</si>
  <si>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</si>
  <si>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</si>
  <si>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</si>
  <si>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</si>
  <si>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</si>
  <si>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</si>
  <si>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</si>
  <si>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</si>
  <si>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</si>
  <si>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</si>
  <si>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</si>
  <si>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</si>
  <si>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</si>
  <si>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</si>
  <si>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</si>
  <si>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</si>
  <si>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</si>
  <si>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</si>
  <si>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</si>
  <si>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</si>
  <si>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</si>
  <si>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</si>
  <si>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</si>
  <si>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</si>
  <si>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</si>
  <si>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</si>
  <si>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</si>
  <si>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</si>
  <si>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</si>
  <si>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</si>
  <si>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</si>
  <si>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</si>
  <si>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</si>
  <si>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</si>
  <si>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</si>
  <si>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</si>
  <si>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</si>
  <si>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</si>
  <si>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</si>
  <si>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</si>
  <si>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</si>
  <si>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</si>
  <si>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</si>
  <si>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</si>
  <si>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</si>
  <si>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</si>
  <si>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</si>
  <si>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</si>
  <si>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</si>
  <si>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</si>
  <si>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</si>
  <si>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</si>
  <si>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</si>
  <si>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</si>
  <si>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</si>
  <si>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</si>
  <si>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</si>
  <si>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</si>
  <si>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</si>
  <si>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</si>
  <si>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</si>
  <si>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</si>
  <si>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</si>
  <si>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</si>
  <si>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</si>
  <si>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</si>
  <si>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</si>
  <si>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</si>
  <si>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</si>
  <si>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</si>
  <si>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</si>
  <si>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Residential Space Heating Apartment</t>
  </si>
  <si>
    <t>RSDSH_Att</t>
  </si>
  <si>
    <t>Residential Space Heating Attached</t>
  </si>
  <si>
    <t>RSDSH_Det</t>
  </si>
  <si>
    <t>Residential Space Heating Detached</t>
  </si>
  <si>
    <t>RSDSC_Apt</t>
  </si>
  <si>
    <t>Residential Space Cooling Apartment</t>
  </si>
  <si>
    <t>RSDSC_Att</t>
  </si>
  <si>
    <t>Residential Space Cooling Attached</t>
  </si>
  <si>
    <t>RSDSC_Det</t>
  </si>
  <si>
    <t>Residential Space Cooling Detached</t>
  </si>
  <si>
    <t>RSDWH_Apt</t>
  </si>
  <si>
    <t>Residential Water Heating Apartment</t>
  </si>
  <si>
    <t>RSDWH_Att</t>
  </si>
  <si>
    <t>Residential Water Heating Attached</t>
  </si>
  <si>
    <t>RSDWH_Det</t>
  </si>
  <si>
    <t>Residential Water Heating Detached</t>
  </si>
  <si>
    <t>RSDLT_Apt</t>
  </si>
  <si>
    <t>Residential Lighting Apartment</t>
  </si>
  <si>
    <t>RSDLT_Att</t>
  </si>
  <si>
    <t>Residential Lighting Attached</t>
  </si>
  <si>
    <t>RSDLT_Det</t>
  </si>
  <si>
    <t>Residential Lighting Detached</t>
  </si>
  <si>
    <t>RSDPF_Apt</t>
  </si>
  <si>
    <t>Residential Pumps &amp; Fans Apartment</t>
  </si>
  <si>
    <t>RSDPF_Att</t>
  </si>
  <si>
    <t>Residential Pumps &amp; Fans Attached</t>
  </si>
  <si>
    <t>RSDPF_Det</t>
  </si>
  <si>
    <t>Residential Pumps &amp; Fans Detached</t>
  </si>
  <si>
    <t>~TFM_INS-TS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</si>
</sst>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5" fontId="4" fillId="0" borderId="0" xfId="1" applyNumberFormat="1"/>
    <xf numFmtId="166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2" fillId="0" borderId="0" xfId="0" applyFont="1"/>
  </cellXfs>
  <cellStyles count="2"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65"/>
  <sheetViews>
    <sheetView zoomScaleNormal="100" workbookViewId="0">
      <selection activeCell="H10" sqref="H10"/>
    </sheetView>
  </sheetViews>
  <sheetFormatPr defaultRowHeight="12.75" x14ac:dyDescent="0.2"/>
  <cols>
    <col min="1" max="6" width="9.140625" style="4"/>
    <col min="7" max="7" width="10.7109375" style="4" bestFit="1" customWidth="1"/>
    <col min="8" max="8" width="9.140625" style="4"/>
    <col min="9" max="9" width="11.7109375" style="4" bestFit="1" customWidth="1"/>
    <col min="10" max="16384" width="9.140625" style="4"/>
  </cols>
  <sheetData>
    <row r="4" spans="3:37" x14ac:dyDescent="0.2">
      <c r="C4" s="3" t="s">
        <v>88</v>
      </c>
    </row>
    <row r="5" spans="3:37" ht="15.75" thickBot="1" x14ac:dyDescent="0.3">
      <c r="C5" s="5" t="s">
        <v>89</v>
      </c>
      <c r="D5" s="6" t="s">
        <v>90</v>
      </c>
      <c r="E5" s="7" t="s">
        <v>91</v>
      </c>
      <c r="F5" s="7" t="s">
        <v>1</v>
      </c>
      <c r="G5" s="7" t="s">
        <v>2</v>
      </c>
      <c r="H5" s="7" t="s">
        <v>87</v>
      </c>
      <c r="I5" s="8" t="s">
        <v>4</v>
      </c>
      <c r="J5" s="9" t="str">
        <f>Regions!C$3</f>
        <v>IE</v>
      </c>
      <c r="K5" s="9" t="str">
        <f>Regions!D$3</f>
        <v>National</v>
      </c>
      <c r="L5" s="9" t="str">
        <f>Regions!E$3</f>
        <v>IE-CW</v>
      </c>
      <c r="M5" s="9" t="str">
        <f>Regions!F$3</f>
        <v>IE-D</v>
      </c>
      <c r="N5" s="9" t="str">
        <f>Regions!G$3</f>
        <v>IE-KE</v>
      </c>
      <c r="O5" s="9" t="str">
        <f>Regions!H$3</f>
        <v>IE-KK</v>
      </c>
      <c r="P5" s="9" t="str">
        <f>Regions!I$3</f>
        <v>IE-LS</v>
      </c>
      <c r="Q5" s="9" t="str">
        <f>Regions!J$3</f>
        <v>IE-LD</v>
      </c>
      <c r="R5" s="9" t="str">
        <f>Regions!K$3</f>
        <v>IE-LH</v>
      </c>
      <c r="S5" s="9" t="str">
        <f>Regions!L$3</f>
        <v>IE-MH</v>
      </c>
      <c r="T5" s="9" t="str">
        <f>Regions!M$3</f>
        <v>IE-OY</v>
      </c>
      <c r="U5" s="9" t="str">
        <f>Regions!N$3</f>
        <v>IE-WH</v>
      </c>
      <c r="V5" s="9" t="str">
        <f>Regions!O$3</f>
        <v>IE-WX</v>
      </c>
      <c r="W5" s="9" t="str">
        <f>Regions!P$3</f>
        <v>IE-WW</v>
      </c>
      <c r="X5" s="9" t="str">
        <f>Regions!Q$3</f>
        <v>IE-CE</v>
      </c>
      <c r="Y5" s="9" t="str">
        <f>Regions!R$3</f>
        <v>IE-CO</v>
      </c>
      <c r="Z5" s="9" t="str">
        <f>Regions!S$3</f>
        <v>IE-KY</v>
      </c>
      <c r="AA5" s="9" t="str">
        <f>Regions!T$3</f>
        <v>IE-LK</v>
      </c>
      <c r="AB5" s="9" t="str">
        <f>Regions!U$3</f>
        <v>IE-TA</v>
      </c>
      <c r="AC5" s="9" t="str">
        <f>Regions!V$3</f>
        <v>IE-WD</v>
      </c>
      <c r="AD5" s="9" t="str">
        <f>Regions!W$3</f>
        <v>IE-G</v>
      </c>
      <c r="AE5" s="9" t="str">
        <f>Regions!X$3</f>
        <v>IE-LM</v>
      </c>
      <c r="AF5" s="9" t="str">
        <f>Regions!Y$3</f>
        <v>IE-MO</v>
      </c>
      <c r="AG5" s="9" t="str">
        <f>Regions!Z$3</f>
        <v>IE-RN</v>
      </c>
      <c r="AH5" s="9" t="str">
        <f>Regions!AA$3</f>
        <v>IE-SO</v>
      </c>
      <c r="AI5" s="9" t="str">
        <f>Regions!AB$3</f>
        <v>IE-CN</v>
      </c>
      <c r="AJ5" s="9" t="str">
        <f>Regions!AC$3</f>
        <v>IE-DL</v>
      </c>
      <c r="AK5" s="9" t="str">
        <f>Regions!AD$3</f>
        <v>IE-MN</v>
      </c>
    </row>
    <row r="6" spans="3:37" ht="15" x14ac:dyDescent="0.25">
      <c r="C6" s="4" t="s">
        <v>92</v>
      </c>
      <c r="D6" s="25" t="s">
        <v>93</v>
      </c>
      <c r="G6" s="11" t="s">
        <v>85</v>
      </c>
      <c r="H6" s="4">
        <v>2018</v>
      </c>
      <c r="I6" s="4" t="s">
        <v>34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5" x14ac:dyDescent="0.25">
      <c r="C7" s="4" t="s">
        <v>92</v>
      </c>
      <c r="D7" s="25" t="s">
        <v>93</v>
      </c>
      <c r="G7" s="11" t="s">
        <v>85</v>
      </c>
      <c r="H7" s="4">
        <v>2018</v>
      </c>
      <c r="I7" s="4" t="s">
        <v>36</v>
      </c>
      <c r="J7" s="23">
        <v>31.276118540281001</v>
      </c>
      <c r="K7" s="24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5" x14ac:dyDescent="0.25">
      <c r="C8" s="4" t="s">
        <v>92</v>
      </c>
      <c r="D8" s="25" t="s">
        <v>93</v>
      </c>
      <c r="G8" s="11" t="s">
        <v>85</v>
      </c>
      <c r="H8" s="4">
        <v>2018</v>
      </c>
      <c r="I8" s="4" t="s">
        <v>38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1.1456149031137901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0.451316097288887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5" x14ac:dyDescent="0.25">
      <c r="C9" s="4" t="s">
        <v>92</v>
      </c>
      <c r="D9" s="25" t="s">
        <v>93</v>
      </c>
      <c r="G9" s="11" t="s">
        <v>85</v>
      </c>
      <c r="H9" s="4">
        <v>2018</v>
      </c>
      <c r="I9" s="4" t="s">
        <v>40</v>
      </c>
      <c r="J9" s="23">
        <v>11.625551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8.0693470189707697E-2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5" x14ac:dyDescent="0.25">
      <c r="C10" s="4" t="s">
        <v>92</v>
      </c>
      <c r="D10" s="25" t="s">
        <v>93</v>
      </c>
      <c r="G10" s="11" t="s">
        <v>85</v>
      </c>
      <c r="H10" s="4">
        <v>2018</v>
      </c>
      <c r="I10" s="4" t="s">
        <v>42</v>
      </c>
      <c r="J10" s="23">
        <v>7.7245727925227703</v>
      </c>
      <c r="K10" s="24"/>
      <c r="L10" s="23">
        <v>9.2353600579585193E-2</v>
      </c>
      <c r="M10" s="23">
        <v>2.18565051154552</v>
      </c>
      <c r="N10" s="23">
        <v>0.36094016622216002</v>
      </c>
      <c r="O10" s="23">
        <v>0.160971553655473</v>
      </c>
      <c r="P10" s="23">
        <v>0.13739325701343899</v>
      </c>
      <c r="Q10" s="23">
        <v>6.6303111018221506E-2</v>
      </c>
      <c r="R10" s="23">
        <v>0.20907225210952099</v>
      </c>
      <c r="S10" s="23">
        <v>0.31639527280693802</v>
      </c>
      <c r="T10" s="23">
        <v>0.126466294083908</v>
      </c>
      <c r="U10" s="23">
        <v>0.14400037102947</v>
      </c>
      <c r="V10" s="23">
        <v>0.24287511041201201</v>
      </c>
      <c r="W10" s="23">
        <v>0.23103810796296301</v>
      </c>
      <c r="X10" s="23">
        <v>0.19274182814699201</v>
      </c>
      <c r="Y10" s="23">
        <v>0.880626263602864</v>
      </c>
      <c r="Z10" s="23">
        <v>0.239606430141375</v>
      </c>
      <c r="AA10" s="23">
        <v>0.31616005760135901</v>
      </c>
      <c r="AB10" s="23">
        <v>0.25882270135028701</v>
      </c>
      <c r="AC10" s="23">
        <v>0.18845766705778599</v>
      </c>
      <c r="AD10" s="23">
        <v>0.418614934630201</v>
      </c>
      <c r="AE10" s="23">
        <v>5.1980938259190403E-2</v>
      </c>
      <c r="AF10" s="23">
        <v>0.21170504023817699</v>
      </c>
      <c r="AG10" s="23">
        <v>0.104701587785582</v>
      </c>
      <c r="AH10" s="23">
        <v>0.106309162052679</v>
      </c>
      <c r="AI10" s="23">
        <v>0.12357071379453501</v>
      </c>
      <c r="AJ10" s="23">
        <v>0.25823709659708599</v>
      </c>
      <c r="AK10" s="23">
        <v>9.95787628254481E-2</v>
      </c>
    </row>
    <row r="11" spans="3:37" ht="15" x14ac:dyDescent="0.25">
      <c r="C11" s="4" t="s">
        <v>92</v>
      </c>
      <c r="D11" s="25" t="s">
        <v>93</v>
      </c>
      <c r="G11" s="11" t="s">
        <v>85</v>
      </c>
      <c r="H11" s="4">
        <v>2018</v>
      </c>
      <c r="I11" s="4" t="s">
        <v>44</v>
      </c>
      <c r="J11" s="23">
        <v>3.5132998087277199</v>
      </c>
      <c r="K11" s="24"/>
      <c r="L11" s="23">
        <v>4.2004379525771102E-2</v>
      </c>
      <c r="M11" s="23">
        <v>0.99408028513777102</v>
      </c>
      <c r="N11" s="23">
        <v>0.16416325549782501</v>
      </c>
      <c r="O11" s="23">
        <v>7.3213282321037701E-2</v>
      </c>
      <c r="P11" s="23">
        <v>6.2489372105217399E-2</v>
      </c>
      <c r="Q11" s="23">
        <v>3.0156063450376601E-2</v>
      </c>
      <c r="R11" s="23">
        <v>9.5090501840783506E-2</v>
      </c>
      <c r="S11" s="23">
        <v>0.143903291650118</v>
      </c>
      <c r="T11" s="23">
        <v>5.75195572298293E-2</v>
      </c>
      <c r="U11" s="23">
        <v>6.5494427922832596E-2</v>
      </c>
      <c r="V11" s="23">
        <v>0.110464759912835</v>
      </c>
      <c r="W11" s="23">
        <v>0.105081039730871</v>
      </c>
      <c r="X11" s="23">
        <v>8.7663078095158206E-2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8.5714550618035304E-2</v>
      </c>
      <c r="AD11" s="23">
        <v>0.190394965426499</v>
      </c>
      <c r="AE11" s="23">
        <v>2.36420350158753E-2</v>
      </c>
      <c r="AF11" s="23">
        <v>9.6287949813282703E-2</v>
      </c>
      <c r="AG11" s="23">
        <v>4.7620506430678201E-2</v>
      </c>
      <c r="AH11" s="23">
        <v>4.8351665359049598E-2</v>
      </c>
      <c r="AI11" s="23">
        <v>5.6202585799816303E-2</v>
      </c>
      <c r="AJ11" s="23">
        <v>0.117451717583548</v>
      </c>
      <c r="AK11" s="23">
        <v>4.5290536808279797E-2</v>
      </c>
    </row>
    <row r="12" spans="3:37" ht="15" x14ac:dyDescent="0.25">
      <c r="C12" s="4" t="s">
        <v>92</v>
      </c>
      <c r="D12" s="25" t="s">
        <v>93</v>
      </c>
      <c r="G12" s="11" t="s">
        <v>85</v>
      </c>
      <c r="H12" s="4">
        <v>2018</v>
      </c>
      <c r="I12" s="4" t="s">
        <v>46</v>
      </c>
      <c r="J12" s="23">
        <v>21.784659175997099</v>
      </c>
      <c r="K12" s="24"/>
      <c r="L12" s="23">
        <v>0.26045346019004401</v>
      </c>
      <c r="M12" s="23">
        <v>6.1639203553045503</v>
      </c>
      <c r="N12" s="23">
        <v>1.0179149987024101</v>
      </c>
      <c r="O12" s="23">
        <v>0.45396820349853301</v>
      </c>
      <c r="P12" s="23">
        <v>0.387473243829765</v>
      </c>
      <c r="Q12" s="23">
        <v>0.18698647998221901</v>
      </c>
      <c r="R12" s="23">
        <v>0.58962066611279595</v>
      </c>
      <c r="S12" s="23">
        <v>0.89229053413382597</v>
      </c>
      <c r="T12" s="23">
        <v>0.35665727903246103</v>
      </c>
      <c r="U12" s="23">
        <v>0.40610647195022498</v>
      </c>
      <c r="V12" s="23">
        <v>0.68495069497951599</v>
      </c>
      <c r="W12" s="23">
        <v>0.65156825805464502</v>
      </c>
      <c r="X12" s="23">
        <v>0.54356598713202597</v>
      </c>
      <c r="Y12" s="23">
        <v>2.4835215524915499</v>
      </c>
      <c r="Z12" s="23">
        <v>0.67573243947675998</v>
      </c>
      <c r="AA12" s="23">
        <v>0.89162718572295796</v>
      </c>
      <c r="AB12" s="23">
        <v>0.72992571723638999</v>
      </c>
      <c r="AC12" s="23">
        <v>0.53148389642096905</v>
      </c>
      <c r="AD12" s="23">
        <v>1.1805680290473299</v>
      </c>
      <c r="AE12" s="23">
        <v>0.146595423985277</v>
      </c>
      <c r="AF12" s="23">
        <v>0.59704559349789399</v>
      </c>
      <c r="AG12" s="23">
        <v>0.29527696435231898</v>
      </c>
      <c r="AH12" s="23">
        <v>0.29981060762935702</v>
      </c>
      <c r="AI12" s="23">
        <v>0.34849123135384003</v>
      </c>
      <c r="AJ12" s="23">
        <v>0.72827420843415902</v>
      </c>
      <c r="AK12" s="23">
        <v>0.28082969344526898</v>
      </c>
    </row>
    <row r="13" spans="3:37" ht="15" x14ac:dyDescent="0.25">
      <c r="C13" s="4" t="s">
        <v>92</v>
      </c>
      <c r="D13" s="25" t="s">
        <v>93</v>
      </c>
      <c r="G13" s="11" t="s">
        <v>85</v>
      </c>
      <c r="H13" s="4">
        <v>2018</v>
      </c>
      <c r="I13" s="4" t="s">
        <v>48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4.7489540821759602E-2</v>
      </c>
      <c r="Y13" s="23">
        <v>4.7056267691773199E-4</v>
      </c>
      <c r="Z13" s="23">
        <v>4.7235778638893701E-2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5" x14ac:dyDescent="0.25">
      <c r="C14" s="4" t="s">
        <v>92</v>
      </c>
      <c r="D14" s="25" t="s">
        <v>93</v>
      </c>
      <c r="G14" s="11" t="s">
        <v>85</v>
      </c>
      <c r="H14" s="4">
        <v>2018</v>
      </c>
      <c r="I14" s="12" t="s">
        <v>50</v>
      </c>
      <c r="J14" s="23">
        <v>45.935836654432002</v>
      </c>
      <c r="K14" s="24"/>
      <c r="L14" s="23">
        <v>0</v>
      </c>
      <c r="M14" s="23">
        <v>40.411547456014503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2.3928132767411898</v>
      </c>
      <c r="Y14" s="23">
        <v>2.2124403851853902</v>
      </c>
      <c r="Z14" s="23">
        <v>0.24110252653151401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0.68832808501139198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5" x14ac:dyDescent="0.25">
      <c r="C15" s="4" t="s">
        <v>92</v>
      </c>
      <c r="D15" s="26" t="s">
        <v>93</v>
      </c>
      <c r="G15" s="11" t="s">
        <v>85</v>
      </c>
      <c r="H15" s="4">
        <v>2018</v>
      </c>
      <c r="I15" s="4" t="s">
        <v>94</v>
      </c>
      <c r="J15" s="23">
        <v>1.1293662452688</v>
      </c>
      <c r="K15" s="23">
        <v>1.1293662452688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5" x14ac:dyDescent="0.25">
      <c r="C16" s="4" t="s">
        <v>92</v>
      </c>
      <c r="D16" s="26" t="s">
        <v>93</v>
      </c>
      <c r="G16" s="11" t="s">
        <v>85</v>
      </c>
      <c r="H16" s="4">
        <v>2018</v>
      </c>
      <c r="I16" s="4" t="s">
        <v>95</v>
      </c>
      <c r="J16" s="23">
        <v>2.0006897535500099</v>
      </c>
      <c r="K16" s="23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5" x14ac:dyDescent="0.25">
      <c r="C17" s="4" t="s">
        <v>92</v>
      </c>
      <c r="D17" s="26" t="s">
        <v>93</v>
      </c>
      <c r="G17" s="11" t="s">
        <v>85</v>
      </c>
      <c r="H17" s="4">
        <v>2018</v>
      </c>
      <c r="I17" s="4" t="s">
        <v>96</v>
      </c>
      <c r="J17" s="23">
        <v>0.77162665337257497</v>
      </c>
      <c r="K17" s="23">
        <v>0.77162665337257497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5" x14ac:dyDescent="0.25">
      <c r="C18" s="4" t="s">
        <v>92</v>
      </c>
      <c r="D18" s="26" t="s">
        <v>93</v>
      </c>
      <c r="G18" s="11" t="s">
        <v>85</v>
      </c>
      <c r="H18" s="4">
        <v>2018</v>
      </c>
      <c r="I18" s="4" t="s">
        <v>97</v>
      </c>
      <c r="J18" s="23">
        <v>1.0288379823457801</v>
      </c>
      <c r="K18" s="23">
        <v>1.0288379823457801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5" x14ac:dyDescent="0.25">
      <c r="C19" s="4" t="s">
        <v>92</v>
      </c>
      <c r="D19" s="26" t="s">
        <v>93</v>
      </c>
      <c r="G19" s="11" t="s">
        <v>85</v>
      </c>
      <c r="H19" s="4">
        <v>2018</v>
      </c>
      <c r="I19" s="4" t="s">
        <v>98</v>
      </c>
      <c r="J19" s="23">
        <v>0.83034086441921995</v>
      </c>
      <c r="K19" s="23">
        <v>0.83034086441921995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5" x14ac:dyDescent="0.25">
      <c r="C20" s="4" t="s">
        <v>92</v>
      </c>
      <c r="D20" s="26" t="s">
        <v>93</v>
      </c>
      <c r="G20" s="11" t="s">
        <v>85</v>
      </c>
      <c r="H20" s="4">
        <v>2018</v>
      </c>
      <c r="I20" s="4" t="s">
        <v>99</v>
      </c>
      <c r="J20" s="23">
        <v>9.2169270601308995</v>
      </c>
      <c r="K20" s="23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5" x14ac:dyDescent="0.25">
      <c r="C21" s="4" t="s">
        <v>92</v>
      </c>
      <c r="D21" s="26" t="s">
        <v>93</v>
      </c>
      <c r="G21" s="11" t="s">
        <v>85</v>
      </c>
      <c r="H21" s="4">
        <v>2018</v>
      </c>
      <c r="I21" s="4" t="s">
        <v>100</v>
      </c>
      <c r="J21" s="23">
        <v>0</v>
      </c>
      <c r="K21" s="23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5" x14ac:dyDescent="0.25">
      <c r="C22" s="4" t="s">
        <v>92</v>
      </c>
      <c r="D22" s="25" t="s">
        <v>93</v>
      </c>
      <c r="G22" s="11" t="s">
        <v>85</v>
      </c>
      <c r="H22" s="4">
        <v>2018</v>
      </c>
      <c r="I22" s="4" t="s">
        <v>52</v>
      </c>
      <c r="J22" s="23">
        <v>206.79888500000001</v>
      </c>
      <c r="K22" s="23">
        <v>206.79888500000001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5" x14ac:dyDescent="0.25">
      <c r="C23" s="4" t="s">
        <v>92</v>
      </c>
      <c r="D23" s="25" t="s">
        <v>93</v>
      </c>
      <c r="G23" s="11" t="s">
        <v>85</v>
      </c>
      <c r="H23" s="4">
        <v>2018</v>
      </c>
      <c r="I23" s="4" t="s">
        <v>54</v>
      </c>
      <c r="J23" s="23">
        <v>766.351721</v>
      </c>
      <c r="K23" s="23">
        <v>766.351721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5" x14ac:dyDescent="0.25">
      <c r="C24" s="4" t="s">
        <v>92</v>
      </c>
      <c r="D24" s="25" t="s">
        <v>93</v>
      </c>
      <c r="G24" s="11" t="s">
        <v>85</v>
      </c>
      <c r="H24" s="4">
        <v>2018</v>
      </c>
      <c r="I24" s="4" t="s">
        <v>56</v>
      </c>
      <c r="J24" s="23">
        <v>724.42972899999995</v>
      </c>
      <c r="K24" s="23">
        <v>724.42972899999995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5" x14ac:dyDescent="0.25">
      <c r="C25" s="4" t="s">
        <v>92</v>
      </c>
      <c r="D25" s="25" t="s">
        <v>93</v>
      </c>
      <c r="G25" s="11" t="s">
        <v>85</v>
      </c>
      <c r="H25" s="4">
        <v>2018</v>
      </c>
      <c r="I25" s="4" t="s">
        <v>58</v>
      </c>
      <c r="J25" s="23">
        <v>12.7133829170957</v>
      </c>
      <c r="K25" s="23">
        <v>12.7133829170957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5" x14ac:dyDescent="0.25">
      <c r="C26" s="4" t="s">
        <v>92</v>
      </c>
      <c r="D26" s="25" t="s">
        <v>93</v>
      </c>
      <c r="G26" s="11" t="s">
        <v>85</v>
      </c>
      <c r="H26" s="4">
        <v>2018</v>
      </c>
      <c r="I26" s="4" t="s">
        <v>60</v>
      </c>
      <c r="J26" s="23">
        <v>11.4839387329157</v>
      </c>
      <c r="K26" s="23">
        <v>11.4839387329157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5" x14ac:dyDescent="0.25">
      <c r="C27" s="4" t="s">
        <v>92</v>
      </c>
      <c r="D27" s="25" t="s">
        <v>93</v>
      </c>
      <c r="G27" s="11" t="s">
        <v>85</v>
      </c>
      <c r="H27" s="4">
        <v>2018</v>
      </c>
      <c r="I27" s="4" t="s">
        <v>62</v>
      </c>
      <c r="J27" s="23">
        <v>8.8153537670115707</v>
      </c>
      <c r="K27" s="23">
        <v>8.8153537670115707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5" x14ac:dyDescent="0.25">
      <c r="C28" s="4" t="s">
        <v>92</v>
      </c>
      <c r="D28" s="25" t="s">
        <v>93</v>
      </c>
      <c r="G28" s="11" t="s">
        <v>85</v>
      </c>
      <c r="H28" s="4">
        <v>2018</v>
      </c>
      <c r="I28" s="4" t="s">
        <v>64</v>
      </c>
      <c r="J28" s="23">
        <v>4.3126302226859501</v>
      </c>
      <c r="K28" s="23">
        <v>4.3126302226859501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5" x14ac:dyDescent="0.25">
      <c r="C29" s="4" t="s">
        <v>92</v>
      </c>
      <c r="D29" s="25" t="s">
        <v>93</v>
      </c>
      <c r="G29" s="11" t="s">
        <v>85</v>
      </c>
      <c r="H29" s="4">
        <v>2018</v>
      </c>
      <c r="I29" s="4" t="s">
        <v>66</v>
      </c>
      <c r="J29" s="23">
        <v>1.3178746133407899</v>
      </c>
      <c r="K29" s="23">
        <v>1.3178746133407899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5" x14ac:dyDescent="0.25">
      <c r="C30" s="4" t="s">
        <v>92</v>
      </c>
      <c r="D30" s="25" t="s">
        <v>93</v>
      </c>
      <c r="G30" s="11" t="s">
        <v>85</v>
      </c>
      <c r="H30" s="4">
        <v>2018</v>
      </c>
      <c r="I30" s="4" t="s">
        <v>68</v>
      </c>
      <c r="J30" s="23">
        <v>1.2331093201030401</v>
      </c>
      <c r="K30" s="23">
        <v>1.2331093201030401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5" x14ac:dyDescent="0.25">
      <c r="C31" s="4" t="s">
        <v>92</v>
      </c>
      <c r="D31" s="25" t="s">
        <v>93</v>
      </c>
      <c r="G31" s="11" t="s">
        <v>85</v>
      </c>
      <c r="H31" s="4">
        <v>2018</v>
      </c>
      <c r="I31" s="4" t="s">
        <v>70</v>
      </c>
      <c r="J31" s="23">
        <v>35.9977015327608</v>
      </c>
      <c r="K31" s="23">
        <v>35.9977015327608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5" x14ac:dyDescent="0.25">
      <c r="C32" s="4" t="s">
        <v>92</v>
      </c>
      <c r="D32" s="25" t="s">
        <v>93</v>
      </c>
      <c r="G32" s="11" t="s">
        <v>85</v>
      </c>
      <c r="H32" s="4">
        <v>2018</v>
      </c>
      <c r="I32" s="4" t="s">
        <v>72</v>
      </c>
      <c r="J32" s="23">
        <v>0.84071163403600102</v>
      </c>
      <c r="K32" s="23">
        <v>0.84071163403600102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5" x14ac:dyDescent="0.25">
      <c r="C33" s="4" t="s">
        <v>92</v>
      </c>
      <c r="D33" s="25" t="s">
        <v>93</v>
      </c>
      <c r="G33" s="11" t="s">
        <v>85</v>
      </c>
      <c r="H33" s="4">
        <v>2018</v>
      </c>
      <c r="I33" s="4" t="s">
        <v>74</v>
      </c>
      <c r="J33" s="23">
        <v>2.5953782987835501</v>
      </c>
      <c r="K33" s="23">
        <v>2.5953782987835501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5" x14ac:dyDescent="0.25">
      <c r="C34" s="4" t="s">
        <v>92</v>
      </c>
      <c r="D34" s="25" t="s">
        <v>93</v>
      </c>
      <c r="G34" s="11" t="s">
        <v>85</v>
      </c>
      <c r="H34" s="4">
        <v>2018</v>
      </c>
      <c r="I34" s="4" t="s">
        <v>76</v>
      </c>
      <c r="J34" s="23">
        <v>1.1448908452668201</v>
      </c>
      <c r="K34" s="23">
        <v>1.1448908452668201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5" x14ac:dyDescent="0.25">
      <c r="C35" s="4" t="s">
        <v>92</v>
      </c>
      <c r="D35" s="25" t="s">
        <v>93</v>
      </c>
      <c r="G35" s="11" t="s">
        <v>85</v>
      </c>
      <c r="H35" s="4">
        <v>2018</v>
      </c>
      <c r="I35" s="4" t="s">
        <v>78</v>
      </c>
      <c r="J35" s="23">
        <v>8.0991705816317694</v>
      </c>
      <c r="K35" s="23">
        <v>8.0991705816317694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5" x14ac:dyDescent="0.25">
      <c r="C36" s="4" t="s">
        <v>92</v>
      </c>
      <c r="D36" s="27" t="s">
        <v>93</v>
      </c>
      <c r="G36" s="11" t="s">
        <v>85</v>
      </c>
      <c r="H36" s="4">
        <v>2018</v>
      </c>
      <c r="I36" s="4" t="s">
        <v>80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5" x14ac:dyDescent="0.25">
      <c r="C37" s="4" t="s">
        <v>92</v>
      </c>
      <c r="D37" s="25" t="s">
        <v>93</v>
      </c>
      <c r="G37" s="11" t="s">
        <v>85</v>
      </c>
      <c r="H37" s="4">
        <v>2018</v>
      </c>
      <c r="I37" s="4" t="s">
        <v>6</v>
      </c>
      <c r="J37" s="23">
        <v>2.0712927345907701</v>
      </c>
      <c r="K37" s="23">
        <v>2.0712927345907701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5" x14ac:dyDescent="0.25">
      <c r="C38" s="4" t="s">
        <v>92</v>
      </c>
      <c r="D38" s="25" t="s">
        <v>93</v>
      </c>
      <c r="G38" s="11" t="s">
        <v>85</v>
      </c>
      <c r="H38" s="4">
        <v>2018</v>
      </c>
      <c r="I38" s="4" t="s">
        <v>8</v>
      </c>
      <c r="J38" s="23">
        <v>22.2490403410117</v>
      </c>
      <c r="K38" s="23">
        <v>22.2490403410117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pans="3:37" ht="15" x14ac:dyDescent="0.25">
      <c r="C39" s="4" t="s">
        <v>92</v>
      </c>
      <c r="D39" s="25" t="s">
        <v>93</v>
      </c>
      <c r="G39" s="11" t="s">
        <v>85</v>
      </c>
      <c r="H39" s="4">
        <v>2018</v>
      </c>
      <c r="I39" s="4" t="s">
        <v>10</v>
      </c>
      <c r="J39" s="23">
        <v>1.2014578872914701</v>
      </c>
      <c r="K39" s="23">
        <v>1.2014578872914701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3:37" ht="15" x14ac:dyDescent="0.25">
      <c r="C40" s="4" t="s">
        <v>92</v>
      </c>
      <c r="D40" s="25" t="s">
        <v>93</v>
      </c>
      <c r="G40" s="11" t="s">
        <v>85</v>
      </c>
      <c r="H40" s="4">
        <v>2018</v>
      </c>
      <c r="I40" s="4" t="s">
        <v>12</v>
      </c>
      <c r="J40" s="23">
        <v>6.6890404714869804</v>
      </c>
      <c r="K40" s="23">
        <v>6.6890404714869804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pans="3:37" ht="15" x14ac:dyDescent="0.25">
      <c r="C41" s="4" t="s">
        <v>92</v>
      </c>
      <c r="D41" s="25" t="s">
        <v>93</v>
      </c>
      <c r="G41" s="11" t="s">
        <v>85</v>
      </c>
      <c r="H41" s="4">
        <v>2018</v>
      </c>
      <c r="I41" s="4" t="s">
        <v>14</v>
      </c>
      <c r="J41" s="23">
        <v>0.67287296253748397</v>
      </c>
      <c r="K41" s="23">
        <v>0.67287296253748397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pans="3:37" ht="15" x14ac:dyDescent="0.25">
      <c r="C42" s="4" t="s">
        <v>92</v>
      </c>
      <c r="D42" s="25" t="s">
        <v>93</v>
      </c>
      <c r="G42" s="11" t="s">
        <v>85</v>
      </c>
      <c r="H42" s="4">
        <v>2018</v>
      </c>
      <c r="I42" s="4" t="s">
        <v>16</v>
      </c>
      <c r="J42" s="23">
        <v>10.5976971594968</v>
      </c>
      <c r="K42" s="23">
        <v>10.5976971594968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 spans="3:37" ht="15" x14ac:dyDescent="0.25">
      <c r="C43" s="4" t="s">
        <v>92</v>
      </c>
      <c r="D43" s="25" t="s">
        <v>93</v>
      </c>
      <c r="G43" s="11" t="s">
        <v>85</v>
      </c>
      <c r="H43" s="4">
        <v>2018</v>
      </c>
      <c r="I43" s="4" t="s">
        <v>18</v>
      </c>
      <c r="J43" s="23">
        <v>1.14056826967015</v>
      </c>
      <c r="K43" s="23">
        <v>1.14056826967015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3:37" ht="15" x14ac:dyDescent="0.25">
      <c r="C44" s="4" t="s">
        <v>92</v>
      </c>
      <c r="D44" s="25" t="s">
        <v>93</v>
      </c>
      <c r="G44" s="11" t="s">
        <v>85</v>
      </c>
      <c r="H44" s="4">
        <v>2018</v>
      </c>
      <c r="I44" s="4" t="s">
        <v>20</v>
      </c>
      <c r="J44" s="23">
        <v>17.770098364755199</v>
      </c>
      <c r="K44" s="23">
        <v>17.770098364755199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pans="3:37" ht="15" x14ac:dyDescent="0.25">
      <c r="C45" s="4" t="s">
        <v>92</v>
      </c>
      <c r="D45" s="25" t="s">
        <v>93</v>
      </c>
      <c r="G45" s="11" t="s">
        <v>85</v>
      </c>
      <c r="H45" s="4">
        <v>2018</v>
      </c>
      <c r="I45" s="4" t="s">
        <v>22</v>
      </c>
      <c r="J45" s="23">
        <v>19.5397050142764</v>
      </c>
      <c r="K45" s="23">
        <v>19.5397050142764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3:37" ht="15" x14ac:dyDescent="0.25">
      <c r="C46" s="4" t="s">
        <v>92</v>
      </c>
      <c r="D46" s="25" t="s">
        <v>93</v>
      </c>
      <c r="G46" s="11" t="s">
        <v>85</v>
      </c>
      <c r="H46" s="4">
        <v>2018</v>
      </c>
      <c r="I46" s="4" t="s">
        <v>24</v>
      </c>
      <c r="J46" s="23">
        <v>1.28965569884044</v>
      </c>
      <c r="K46" s="23">
        <v>1.28965569884044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3:37" ht="15" x14ac:dyDescent="0.25">
      <c r="C47" s="4" t="s">
        <v>92</v>
      </c>
      <c r="D47" s="25" t="s">
        <v>93</v>
      </c>
      <c r="G47" s="11" t="s">
        <v>85</v>
      </c>
      <c r="H47" s="4">
        <v>2018</v>
      </c>
      <c r="I47" s="4" t="s">
        <v>26</v>
      </c>
      <c r="J47" s="23">
        <v>4.2689583715443504</v>
      </c>
      <c r="K47" s="23">
        <v>4.2689583715443504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3:37" ht="15" x14ac:dyDescent="0.25">
      <c r="C48" s="4" t="s">
        <v>92</v>
      </c>
      <c r="D48" s="25" t="s">
        <v>93</v>
      </c>
      <c r="G48" s="11" t="s">
        <v>85</v>
      </c>
      <c r="H48" s="4">
        <v>2018</v>
      </c>
      <c r="I48" s="4" t="s">
        <v>28</v>
      </c>
      <c r="J48" s="23">
        <v>0.16518244671693</v>
      </c>
      <c r="K48" s="23">
        <v>0.16518244671693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3:37" ht="15" x14ac:dyDescent="0.25">
      <c r="C49" s="4" t="s">
        <v>92</v>
      </c>
      <c r="D49" s="25" t="s">
        <v>93</v>
      </c>
      <c r="G49" s="11" t="s">
        <v>85</v>
      </c>
      <c r="H49" s="4">
        <v>2018</v>
      </c>
      <c r="I49" s="4" t="s">
        <v>30</v>
      </c>
      <c r="J49" s="23">
        <v>4.2546573385120396</v>
      </c>
      <c r="K49" s="23">
        <v>4.2546573385120396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3:37" ht="15" x14ac:dyDescent="0.25">
      <c r="C50" s="4" t="s">
        <v>92</v>
      </c>
      <c r="D50" s="25" t="s">
        <v>93</v>
      </c>
      <c r="G50" s="11" t="s">
        <v>85</v>
      </c>
      <c r="H50" s="4">
        <v>2018</v>
      </c>
      <c r="I50" s="13" t="s">
        <v>32</v>
      </c>
      <c r="J50" s="23">
        <v>4.0239683065477196</v>
      </c>
      <c r="K50" s="23">
        <v>4.0239683065477196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pans="3:37" ht="15" x14ac:dyDescent="0.25">
      <c r="C51" s="4" t="s">
        <v>92</v>
      </c>
      <c r="D51" s="27" t="s">
        <v>93</v>
      </c>
      <c r="G51" s="11" t="s">
        <v>85</v>
      </c>
      <c r="H51" s="4">
        <v>2018</v>
      </c>
      <c r="I51" t="s">
        <v>160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 spans="3:37" ht="15" x14ac:dyDescent="0.25">
      <c r="C52" s="4" t="s">
        <v>92</v>
      </c>
      <c r="D52" s="27" t="s">
        <v>93</v>
      </c>
      <c r="G52" s="11" t="s">
        <v>85</v>
      </c>
      <c r="H52" s="4">
        <v>2018</v>
      </c>
      <c r="I52" t="s">
        <v>162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spans="3:37" ht="15" x14ac:dyDescent="0.25">
      <c r="C53" s="4" t="s">
        <v>92</v>
      </c>
      <c r="D53" s="27" t="s">
        <v>93</v>
      </c>
      <c r="G53" s="11" t="s">
        <v>85</v>
      </c>
      <c r="H53" s="4">
        <v>2018</v>
      </c>
      <c r="I53" t="s">
        <v>164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 spans="3:37" ht="15" x14ac:dyDescent="0.25">
      <c r="C54" s="4" t="s">
        <v>92</v>
      </c>
      <c r="D54" s="27" t="s">
        <v>93</v>
      </c>
      <c r="G54" s="11" t="s">
        <v>85</v>
      </c>
      <c r="H54" s="4">
        <v>2018</v>
      </c>
      <c r="I54" t="s">
        <v>166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3:37" ht="15" x14ac:dyDescent="0.25">
      <c r="C55" s="4" t="s">
        <v>92</v>
      </c>
      <c r="D55" s="27" t="s">
        <v>93</v>
      </c>
      <c r="G55" s="11" t="s">
        <v>85</v>
      </c>
      <c r="H55" s="4">
        <v>2018</v>
      </c>
      <c r="I55" t="s">
        <v>168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pans="3:37" ht="15" x14ac:dyDescent="0.25">
      <c r="C56" s="4" t="s">
        <v>92</v>
      </c>
      <c r="D56" s="10" t="s">
        <v>93</v>
      </c>
      <c r="G56" s="11" t="s">
        <v>85</v>
      </c>
      <c r="H56" s="4">
        <v>2018</v>
      </c>
      <c r="I56" t="s">
        <v>170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3:37" ht="15" x14ac:dyDescent="0.25">
      <c r="C57" s="4" t="s">
        <v>92</v>
      </c>
      <c r="D57" s="10" t="s">
        <v>93</v>
      </c>
      <c r="G57" s="11" t="s">
        <v>85</v>
      </c>
      <c r="H57" s="4">
        <v>2018</v>
      </c>
      <c r="I57" t="s">
        <v>172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3:37" ht="15" x14ac:dyDescent="0.25">
      <c r="C58" s="4" t="s">
        <v>92</v>
      </c>
      <c r="D58" s="10" t="s">
        <v>93</v>
      </c>
      <c r="G58" s="11" t="s">
        <v>85</v>
      </c>
      <c r="H58" s="4">
        <v>2018</v>
      </c>
      <c r="I58" t="s">
        <v>174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3:37" ht="15" x14ac:dyDescent="0.25">
      <c r="C59" s="4" t="s">
        <v>92</v>
      </c>
      <c r="D59" s="10" t="s">
        <v>93</v>
      </c>
      <c r="G59" s="11" t="s">
        <v>85</v>
      </c>
      <c r="H59" s="4">
        <v>2018</v>
      </c>
      <c r="I59" t="s">
        <v>176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3:37" ht="15" x14ac:dyDescent="0.25">
      <c r="C60" s="4" t="s">
        <v>92</v>
      </c>
      <c r="D60" s="10" t="s">
        <v>93</v>
      </c>
      <c r="G60" s="11" t="s">
        <v>85</v>
      </c>
      <c r="H60" s="4">
        <v>2018</v>
      </c>
      <c r="I60" t="s">
        <v>178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3:37" ht="15" x14ac:dyDescent="0.25">
      <c r="C61" s="4" t="s">
        <v>92</v>
      </c>
      <c r="D61" s="10" t="s">
        <v>93</v>
      </c>
      <c r="G61" s="11" t="s">
        <v>85</v>
      </c>
      <c r="H61" s="4">
        <v>2018</v>
      </c>
      <c r="I61" t="s">
        <v>180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3:37" ht="15" x14ac:dyDescent="0.25">
      <c r="C62" s="4" t="s">
        <v>92</v>
      </c>
      <c r="D62" s="10" t="s">
        <v>93</v>
      </c>
      <c r="G62" s="11" t="s">
        <v>85</v>
      </c>
      <c r="H62" s="4">
        <v>2018</v>
      </c>
      <c r="I62" t="s">
        <v>182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3:37" ht="15" x14ac:dyDescent="0.25">
      <c r="C63" s="4" t="s">
        <v>92</v>
      </c>
      <c r="D63" s="10" t="s">
        <v>93</v>
      </c>
      <c r="G63" s="11" t="s">
        <v>85</v>
      </c>
      <c r="H63" s="4">
        <v>2018</v>
      </c>
      <c r="I63" t="s">
        <v>184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3:37" ht="15" x14ac:dyDescent="0.25">
      <c r="C64" s="4" t="s">
        <v>92</v>
      </c>
      <c r="D64" s="10" t="s">
        <v>93</v>
      </c>
      <c r="G64" s="11" t="s">
        <v>85</v>
      </c>
      <c r="H64" s="4">
        <v>2018</v>
      </c>
      <c r="I64" t="s">
        <v>186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3:37" ht="15" x14ac:dyDescent="0.25">
      <c r="C65" s="4" t="s">
        <v>92</v>
      </c>
      <c r="D65" s="10" t="s">
        <v>93</v>
      </c>
      <c r="G65" s="11" t="s">
        <v>85</v>
      </c>
      <c r="H65" s="4">
        <v>2018</v>
      </c>
      <c r="I65" t="s">
        <v>188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12"/>
  <sheetViews>
    <sheetView tabSelected="1" workbookViewId="0">
      <selection activeCell="M19" sqref="M19"/>
    </sheetView>
  </sheetViews>
  <sheetFormatPr defaultRowHeight="12.75" x14ac:dyDescent="0.2"/>
  <cols>
    <col min="1" max="3" width="9.140625" style="4"/>
    <col min="4" max="4" width="11.140625" style="4" bestFit="1" customWidth="1"/>
    <col min="5" max="16384" width="9.140625" style="4"/>
  </cols>
  <sheetData>
    <row r="2" spans="2:32" x14ac:dyDescent="0.2">
      <c r="B2" s="4" t="s">
        <v>101</v>
      </c>
    </row>
    <row r="3" spans="2:32" ht="15.75" thickBot="1" x14ac:dyDescent="0.25">
      <c r="B3" s="14" t="s">
        <v>91</v>
      </c>
      <c r="C3" s="14" t="s">
        <v>1</v>
      </c>
      <c r="D3" s="14" t="s">
        <v>2</v>
      </c>
      <c r="E3" s="14" t="s">
        <v>4</v>
      </c>
      <c r="F3" s="14" t="s">
        <v>87</v>
      </c>
      <c r="G3" s="9" t="str">
        <f>Regions!E$3</f>
        <v>IE-CW</v>
      </c>
      <c r="H3" s="9" t="str">
        <f>Regions!F$3</f>
        <v>IE-D</v>
      </c>
      <c r="I3" s="9" t="str">
        <f>Regions!G$3</f>
        <v>IE-KE</v>
      </c>
      <c r="J3" s="9" t="str">
        <f>Regions!H$3</f>
        <v>IE-KK</v>
      </c>
      <c r="K3" s="9" t="str">
        <f>Regions!I$3</f>
        <v>IE-LS</v>
      </c>
      <c r="L3" s="9" t="str">
        <f>Regions!J$3</f>
        <v>IE-LD</v>
      </c>
      <c r="M3" s="9" t="str">
        <f>Regions!K$3</f>
        <v>IE-LH</v>
      </c>
      <c r="N3" s="9" t="str">
        <f>Regions!L$3</f>
        <v>IE-MH</v>
      </c>
      <c r="O3" s="9" t="str">
        <f>Regions!M$3</f>
        <v>IE-OY</v>
      </c>
      <c r="P3" s="9" t="str">
        <f>Regions!N$3</f>
        <v>IE-WH</v>
      </c>
      <c r="Q3" s="9" t="str">
        <f>Regions!O$3</f>
        <v>IE-WX</v>
      </c>
      <c r="R3" s="9" t="str">
        <f>Regions!P$3</f>
        <v>IE-WW</v>
      </c>
      <c r="S3" s="9" t="str">
        <f>Regions!Q$3</f>
        <v>IE-CE</v>
      </c>
      <c r="T3" s="9" t="str">
        <f>Regions!R$3</f>
        <v>IE-CO</v>
      </c>
      <c r="U3" s="9" t="str">
        <f>Regions!S$3</f>
        <v>IE-KY</v>
      </c>
      <c r="V3" s="9" t="str">
        <f>Regions!T$3</f>
        <v>IE-LK</v>
      </c>
      <c r="W3" s="9" t="str">
        <f>Regions!U$3</f>
        <v>IE-TA</v>
      </c>
      <c r="X3" s="9" t="str">
        <f>Regions!V$3</f>
        <v>IE-WD</v>
      </c>
      <c r="Y3" s="9" t="str">
        <f>Regions!W$3</f>
        <v>IE-G</v>
      </c>
      <c r="Z3" s="9" t="str">
        <f>Regions!X$3</f>
        <v>IE-LM</v>
      </c>
      <c r="AA3" s="9" t="str">
        <f>Regions!Y$3</f>
        <v>IE-MO</v>
      </c>
      <c r="AB3" s="9" t="str">
        <f>Regions!Z$3</f>
        <v>IE-RN</v>
      </c>
      <c r="AC3" s="9" t="str">
        <f>Regions!AA$3</f>
        <v>IE-SO</v>
      </c>
      <c r="AD3" s="9" t="str">
        <f>Regions!AB$3</f>
        <v>IE-CN</v>
      </c>
      <c r="AE3" s="9" t="str">
        <f>Regions!AC$3</f>
        <v>IE-DL</v>
      </c>
      <c r="AF3" s="9" t="str">
        <f>Regions!AD$3</f>
        <v>IE-MN</v>
      </c>
    </row>
    <row r="4" spans="2:32" x14ac:dyDescent="0.2">
      <c r="D4" s="4" t="s">
        <v>85</v>
      </c>
      <c r="E4" s="4" t="str">
        <f>DEMANDS!$F$17</f>
        <v>TRAPS</v>
      </c>
      <c r="F4" s="4">
        <v>2050</v>
      </c>
      <c r="G4" s="15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0.24919348706604891</v>
      </c>
      <c r="H4" s="15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4.9819686530101315</v>
      </c>
      <c r="I4" s="15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0.91879999280394731</v>
      </c>
      <c r="J4" s="15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0.42626389455684793</v>
      </c>
      <c r="K4" s="15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0.33606627740388867</v>
      </c>
      <c r="L4" s="15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0.16886184308995011</v>
      </c>
      <c r="M4" s="15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0.48421342433443482</v>
      </c>
      <c r="N4" s="15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0.797027696417964</v>
      </c>
      <c r="O4" s="15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0.32993189380189941</v>
      </c>
      <c r="P4" s="15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0.37397423428835075</v>
      </c>
      <c r="Q4" s="15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0.65087888007008443</v>
      </c>
      <c r="R4" s="15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0.57573664768678368</v>
      </c>
      <c r="S4" s="15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0.50671859445735434</v>
      </c>
      <c r="T4" s="15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2.1428455103494626</v>
      </c>
      <c r="U4" s="15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0.65608914938754559</v>
      </c>
      <c r="V4" s="15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0.78233315899855904</v>
      </c>
      <c r="W4" s="15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0.7132297701493322</v>
      </c>
      <c r="X4" s="15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0.47360747597162428</v>
      </c>
      <c r="Y4" s="15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1.0585444755924167</v>
      </c>
      <c r="Z4" s="15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0.13585620127114331</v>
      </c>
      <c r="AA4" s="15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0.56690203368669112</v>
      </c>
      <c r="AB4" s="15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0.29655213802722385</v>
      </c>
      <c r="AC4" s="15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0.26145480029802121</v>
      </c>
      <c r="AD4" s="15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0.29162652995454996</v>
      </c>
      <c r="AE4" s="15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0.56570516301302765</v>
      </c>
      <c r="AF4" s="15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0.2713201852314594</v>
      </c>
    </row>
    <row r="5" spans="2:32" x14ac:dyDescent="0.2">
      <c r="D5" s="4" t="s">
        <v>85</v>
      </c>
      <c r="E5" s="4" t="str">
        <f>DEMANDS!$F$18</f>
        <v>TRAPM</v>
      </c>
      <c r="F5" s="4">
        <v>2050</v>
      </c>
      <c r="G5" s="15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0.42806487464250859</v>
      </c>
      <c r="H5" s="15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7.4963509759251048</v>
      </c>
      <c r="I5" s="15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1.5264955881963764</v>
      </c>
      <c r="J5" s="15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0.72496241130132655</v>
      </c>
      <c r="K5" s="15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0.54543646109867361</v>
      </c>
      <c r="L5" s="15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0.2810060556462261</v>
      </c>
      <c r="M5" s="15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0.75690448081146366</v>
      </c>
      <c r="N5" s="15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1.3140726983795172</v>
      </c>
      <c r="O5" s="15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0.55689181459850601</v>
      </c>
      <c r="P5" s="15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0.62864587530576854</v>
      </c>
      <c r="Q5" s="15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1.1149199060205524</v>
      </c>
      <c r="R5" s="15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0.94610814444434155</v>
      </c>
      <c r="S5" s="15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0.85807302000885533</v>
      </c>
      <c r="T5" s="15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3.4677423490430845</v>
      </c>
      <c r="U5" s="15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1.134991138418852</v>
      </c>
      <c r="V5" s="15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1.2782920777719677</v>
      </c>
      <c r="W5" s="15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1.2397918582905652</v>
      </c>
      <c r="X5" s="15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0.78215618769651429</v>
      </c>
      <c r="Y5" s="15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1.7512006321860119</v>
      </c>
      <c r="Z5" s="15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0.22951621964157642</v>
      </c>
      <c r="AA5" s="15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0.96986915506685767</v>
      </c>
      <c r="AB5" s="15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0.52220745490292342</v>
      </c>
      <c r="AC5" s="15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0.42601434548417128</v>
      </c>
      <c r="AD5" s="15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0.46289528099462979</v>
      </c>
      <c r="AE5" s="15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0.85249654967724642</v>
      </c>
      <c r="AF5" s="15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0.46884077905903881</v>
      </c>
    </row>
    <row r="6" spans="2:32" x14ac:dyDescent="0.2">
      <c r="D6" s="4" t="s">
        <v>85</v>
      </c>
      <c r="E6" s="4" t="str">
        <f>DEMANDS!$F$19</f>
        <v>TRAPL</v>
      </c>
      <c r="F6" s="4">
        <v>2050</v>
      </c>
      <c r="G6" s="15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0.36429509503519336</v>
      </c>
      <c r="H6" s="15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6.4896844647839922</v>
      </c>
      <c r="I6" s="15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1.3112332224336185</v>
      </c>
      <c r="J6" s="15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0.63141136794128272</v>
      </c>
      <c r="K6" s="15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0.46913365533234114</v>
      </c>
      <c r="L6" s="15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0.24156267379184618</v>
      </c>
      <c r="M6" s="15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0.65638589568697026</v>
      </c>
      <c r="N6" s="15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1.1161933556970411</v>
      </c>
      <c r="O6" s="15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0.48109890741023575</v>
      </c>
      <c r="P6" s="15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0.53316805049116955</v>
      </c>
      <c r="Q6" s="15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0.94764758885601152</v>
      </c>
      <c r="R6" s="15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0.81147464409594539</v>
      </c>
      <c r="S6" s="15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0.72756977830985914</v>
      </c>
      <c r="T6" s="15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2.9667424021068545</v>
      </c>
      <c r="U6" s="15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0.98663295055089162</v>
      </c>
      <c r="V6" s="15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1.0929690966383923</v>
      </c>
      <c r="W6" s="15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1.0573716874909749</v>
      </c>
      <c r="X6" s="15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0.66587749187461598</v>
      </c>
      <c r="Y6" s="15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1.5128632183983965</v>
      </c>
      <c r="Z6" s="15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0.19517137206835286</v>
      </c>
      <c r="AA6" s="15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0.83891036869992042</v>
      </c>
      <c r="AB6" s="15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0.43972545027457505</v>
      </c>
      <c r="AC6" s="15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0.36651436892706152</v>
      </c>
      <c r="AD6" s="15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0.39198560338942773</v>
      </c>
      <c r="AE6" s="15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0.7220660886966046</v>
      </c>
      <c r="AF6" s="15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0.41709875548708081</v>
      </c>
    </row>
    <row r="7" spans="2:32" x14ac:dyDescent="0.2">
      <c r="D7" s="4" t="s">
        <v>85</v>
      </c>
      <c r="E7" s="4" t="str">
        <f>DEMANDS!$F$20</f>
        <v>TRAF</v>
      </c>
      <c r="F7" s="4">
        <v>2050</v>
      </c>
      <c r="G7" s="15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0.14827528364690531</v>
      </c>
      <c r="H7" s="15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2.2146097024218854</v>
      </c>
      <c r="I7" s="15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0.40187930136669486</v>
      </c>
      <c r="J7" s="15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0.2584425796889217</v>
      </c>
      <c r="K7" s="15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0.18407620982153458</v>
      </c>
      <c r="L7" s="15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8.8831327249319483E-2</v>
      </c>
      <c r="M7" s="15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0.23278598082436783</v>
      </c>
      <c r="N7" s="15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0.36018783135017274</v>
      </c>
      <c r="O7" s="15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0.16943652542470969</v>
      </c>
      <c r="P7" s="15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0.19292826364402085</v>
      </c>
      <c r="Q7" s="15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0.38994013943269012</v>
      </c>
      <c r="R7" s="15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0.25724328325401569</v>
      </c>
      <c r="S7" s="15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0.25314089601418438</v>
      </c>
      <c r="T7" s="15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1.3544419750052186</v>
      </c>
      <c r="U7" s="15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0.36852524149902982</v>
      </c>
      <c r="V7" s="15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0.41523441504387931</v>
      </c>
      <c r="W7" s="15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0.33992938200553119</v>
      </c>
      <c r="X7" s="15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0.31574844742549418</v>
      </c>
      <c r="Y7" s="15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0.50418727935269625</v>
      </c>
      <c r="Z7" s="15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6.7240531694936503E-2</v>
      </c>
      <c r="AA7" s="15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0.28396949390144766</v>
      </c>
      <c r="AB7" s="15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0.12610445620186289</v>
      </c>
      <c r="AC7" s="15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0.1375174211904778</v>
      </c>
      <c r="AD7" s="15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0.15984629704136455</v>
      </c>
      <c r="AE7" s="15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0.33404552245600816</v>
      </c>
      <c r="AF7" s="15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0.12881123700615976</v>
      </c>
    </row>
    <row r="8" spans="2:32" x14ac:dyDescent="0.2">
      <c r="D8" s="4" t="s">
        <v>85</v>
      </c>
      <c r="E8" s="4" t="str">
        <f>DEMANDS!$F$21</f>
        <v>TTURS</v>
      </c>
      <c r="F8" s="4">
        <v>2050</v>
      </c>
      <c r="G8" s="15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9.2353600579585193E-2</v>
      </c>
      <c r="H8" s="15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2.18565051154552</v>
      </c>
      <c r="I8" s="15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0.36094016622216002</v>
      </c>
      <c r="J8" s="15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0.160971553655473</v>
      </c>
      <c r="K8" s="15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0.13739325701343899</v>
      </c>
      <c r="L8" s="15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6.6303111018221506E-2</v>
      </c>
      <c r="M8" s="15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0.20907225210952099</v>
      </c>
      <c r="N8" s="15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0.31639527280693802</v>
      </c>
      <c r="O8" s="15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0.126466294083908</v>
      </c>
      <c r="P8" s="15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0.14400037102947</v>
      </c>
      <c r="Q8" s="15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0.24287511041201201</v>
      </c>
      <c r="R8" s="15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0.23103810796296301</v>
      </c>
      <c r="S8" s="15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0.19274182814699201</v>
      </c>
      <c r="T8" s="15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0.880626263602864</v>
      </c>
      <c r="U8" s="15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0.239606430141375</v>
      </c>
      <c r="V8" s="15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0.31616005760135901</v>
      </c>
      <c r="W8" s="15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0.25882270135028701</v>
      </c>
      <c r="X8" s="15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0.18845766705778599</v>
      </c>
      <c r="Y8" s="15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0.418614934630201</v>
      </c>
      <c r="Z8" s="15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5.1980938259190403E-2</v>
      </c>
      <c r="AA8" s="15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0.21170504023817699</v>
      </c>
      <c r="AB8" s="15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0.10470158778558201</v>
      </c>
      <c r="AC8" s="15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0.106309162052679</v>
      </c>
      <c r="AD8" s="15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0.12357071379453501</v>
      </c>
      <c r="AE8" s="15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0.25823709659708599</v>
      </c>
      <c r="AF8" s="15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9.95787628254481E-2</v>
      </c>
    </row>
    <row r="9" spans="2:32" x14ac:dyDescent="0.2">
      <c r="D9" s="4" t="s">
        <v>85</v>
      </c>
      <c r="E9" s="4" t="str">
        <f>DEMANDS!$F$22</f>
        <v>TNAV</v>
      </c>
      <c r="F9" s="4">
        <v>2050</v>
      </c>
      <c r="G9" s="15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4.2004379525771102E-2</v>
      </c>
      <c r="H9" s="15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0.99408028513777102</v>
      </c>
      <c r="I9" s="15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0.16416325549782501</v>
      </c>
      <c r="J9" s="15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7.3213282321037701E-2</v>
      </c>
      <c r="K9" s="15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6.2489372105217399E-2</v>
      </c>
      <c r="L9" s="15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3.0156063450376601E-2</v>
      </c>
      <c r="M9" s="15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9.5090501840783506E-2</v>
      </c>
      <c r="N9" s="15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0.143903291650118</v>
      </c>
      <c r="O9" s="15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5.75195572298293E-2</v>
      </c>
      <c r="P9" s="15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6.5494427922832596E-2</v>
      </c>
      <c r="Q9" s="15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0.110464759912835</v>
      </c>
      <c r="R9" s="15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0.105081039730871</v>
      </c>
      <c r="S9" s="15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8.7663078095158206E-2</v>
      </c>
      <c r="T9" s="15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0.40052753292342302</v>
      </c>
      <c r="U9" s="15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0.108978094685117</v>
      </c>
      <c r="V9" s="15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0.14379631077765201</v>
      </c>
      <c r="W9" s="15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0.117718063066032</v>
      </c>
      <c r="X9" s="15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8.5714550618035304E-2</v>
      </c>
      <c r="Y9" s="15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0.190394965426499</v>
      </c>
      <c r="Z9" s="15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2.36420350158753E-2</v>
      </c>
      <c r="AA9" s="15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9.6287949813282703E-2</v>
      </c>
      <c r="AB9" s="15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4.7620506430678201E-2</v>
      </c>
      <c r="AC9" s="15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4.8351665359049598E-2</v>
      </c>
      <c r="AD9" s="15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5.6202585799816303E-2</v>
      </c>
      <c r="AE9" s="15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0.117451717583548</v>
      </c>
      <c r="AF9" s="15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4.5290536808279797E-2</v>
      </c>
    </row>
    <row r="10" spans="2:32" x14ac:dyDescent="0.2">
      <c r="D10" s="4" t="s">
        <v>85</v>
      </c>
      <c r="E10" s="4" t="str">
        <f>DEMANDS!$F$23</f>
        <v>TOTH</v>
      </c>
      <c r="F10" s="4">
        <v>2050</v>
      </c>
      <c r="G10" s="15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0.26045346019004401</v>
      </c>
      <c r="H10" s="15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6.1639203553045512</v>
      </c>
      <c r="I10" s="15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1.0179149987024101</v>
      </c>
      <c r="J10" s="15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0.45396820349853301</v>
      </c>
      <c r="K10" s="15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0.38747324382976506</v>
      </c>
      <c r="L10" s="15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0.18698647998221901</v>
      </c>
      <c r="M10" s="15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0.58962066611279595</v>
      </c>
      <c r="N10" s="15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0.89229053413382609</v>
      </c>
      <c r="O10" s="15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0.35665727903246103</v>
      </c>
      <c r="P10" s="15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0.40610647195022492</v>
      </c>
      <c r="Q10" s="15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0.68495069497951599</v>
      </c>
      <c r="R10" s="15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0.65156825805464502</v>
      </c>
      <c r="S10" s="15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0.54356598713202597</v>
      </c>
      <c r="T10" s="15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2.4835215524915499</v>
      </c>
      <c r="U10" s="15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0.67573243947675998</v>
      </c>
      <c r="V10" s="15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0.89162718572295807</v>
      </c>
      <c r="W10" s="15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0.72992571723638999</v>
      </c>
      <c r="X10" s="15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0.53148389642096905</v>
      </c>
      <c r="Y10" s="15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1.1805680290473299</v>
      </c>
      <c r="Z10" s="15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0.146595423985277</v>
      </c>
      <c r="AA10" s="15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0.59704559349789399</v>
      </c>
      <c r="AB10" s="15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0.29527696435231898</v>
      </c>
      <c r="AC10" s="15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0.29981060762935702</v>
      </c>
      <c r="AD10" s="15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0.34849123135384003</v>
      </c>
      <c r="AE10" s="15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0.72827420843415902</v>
      </c>
      <c r="AF10" s="15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0.28082969344526898</v>
      </c>
    </row>
    <row r="11" spans="2:32" x14ac:dyDescent="0.2">
      <c r="D11" s="4" t="s">
        <v>85</v>
      </c>
      <c r="E11" s="4" t="str">
        <f>DEMANDS!$F$24</f>
        <v>TAVIDOM</v>
      </c>
      <c r="F11" s="4">
        <v>2050</v>
      </c>
      <c r="G11" s="4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</v>
      </c>
      <c r="H11" s="15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0.13599128494106499</v>
      </c>
      <c r="I11" s="4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</v>
      </c>
      <c r="J11" s="4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</v>
      </c>
      <c r="K11" s="4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</v>
      </c>
      <c r="L11" s="4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</v>
      </c>
      <c r="M11" s="4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</v>
      </c>
      <c r="N11" s="4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</v>
      </c>
      <c r="O11" s="4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</v>
      </c>
      <c r="P11" s="4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</v>
      </c>
      <c r="Q11" s="4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</v>
      </c>
      <c r="R11" s="4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</v>
      </c>
      <c r="S11" s="15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4.7489540821759602E-2</v>
      </c>
      <c r="T11" s="15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4.7056267691773199E-4</v>
      </c>
      <c r="U11" s="15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4.7235778638893701E-2</v>
      </c>
      <c r="V11" s="4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</v>
      </c>
      <c r="W11" s="4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</v>
      </c>
      <c r="X11" s="4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</v>
      </c>
      <c r="Y11" s="4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</v>
      </c>
      <c r="Z11" s="4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</v>
      </c>
      <c r="AA11" s="16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9.4112535383546506E-5</v>
      </c>
      <c r="AB11" s="4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</v>
      </c>
      <c r="AC11" s="4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</v>
      </c>
      <c r="AD11" s="4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</v>
      </c>
      <c r="AE11" s="4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</v>
      </c>
      <c r="AF11" s="4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</v>
      </c>
    </row>
    <row r="12" spans="2:32" x14ac:dyDescent="0.2">
      <c r="D12" s="4" t="s">
        <v>85</v>
      </c>
      <c r="E12" s="4" t="str">
        <f>DEMANDS!$F$25</f>
        <v>TAVIINT</v>
      </c>
      <c r="F12" s="4">
        <v>2050</v>
      </c>
      <c r="G12" s="4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</v>
      </c>
      <c r="H12" s="15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40.411547456014503</v>
      </c>
      <c r="I12" s="4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</v>
      </c>
      <c r="J12" s="4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</v>
      </c>
      <c r="K12" s="4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</v>
      </c>
      <c r="L12" s="4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</v>
      </c>
      <c r="M12" s="4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</v>
      </c>
      <c r="N12" s="4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</v>
      </c>
      <c r="O12" s="4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</v>
      </c>
      <c r="P12" s="4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</v>
      </c>
      <c r="Q12" s="4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</v>
      </c>
      <c r="R12" s="4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</v>
      </c>
      <c r="S12" s="15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2.3928132767411898</v>
      </c>
      <c r="T12" s="15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2.2124403851853902</v>
      </c>
      <c r="U12" s="15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0.24110252653151398</v>
      </c>
      <c r="V12" s="4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</v>
      </c>
      <c r="W12" s="4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</v>
      </c>
      <c r="X12" s="4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</v>
      </c>
      <c r="Y12" s="4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</v>
      </c>
      <c r="Z12" s="4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</v>
      </c>
      <c r="AA12" s="15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0.68832808501139198</v>
      </c>
      <c r="AB12" s="4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</v>
      </c>
      <c r="AC12" s="4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</v>
      </c>
      <c r="AD12" s="4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</v>
      </c>
      <c r="AE12" s="4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</v>
      </c>
      <c r="AF12" s="4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21" t="str">
        <f t="array" ref="C3">INDEX(C5:C7,$A$4)</f>
        <v>IE</v>
      </c>
      <c r="D3" s="21" t="str">
        <f t="array" ref="D3">INDEX(D5:D7,$A$4)</f>
        <v>National</v>
      </c>
      <c r="E3" s="21" t="str">
        <f t="array" ref="E3">INDEX(E5:E7,$A$4)</f>
        <v>IE-CW</v>
      </c>
      <c r="F3" s="21" t="str">
        <f t="array" ref="F3">INDEX(F5:F7,$A$4)</f>
        <v>IE-D</v>
      </c>
      <c r="G3" s="21" t="str">
        <f t="array" ref="G3">INDEX(G5:G7,$A$4)</f>
        <v>IE-KE</v>
      </c>
      <c r="H3" s="21" t="str">
        <f t="array" ref="H3">INDEX(H5:H7,$A$4)</f>
        <v>IE-KK</v>
      </c>
      <c r="I3" s="21" t="str">
        <f t="array" ref="I3">INDEX(I5:I7,$A$4)</f>
        <v>IE-LS</v>
      </c>
      <c r="J3" s="21" t="str">
        <f t="array" ref="J3">INDEX(J5:J7,$A$4)</f>
        <v>IE-LD</v>
      </c>
      <c r="K3" s="21" t="str">
        <f t="array" ref="K3">INDEX(K5:K7,$A$4)</f>
        <v>IE-LH</v>
      </c>
      <c r="L3" s="21" t="str">
        <f t="array" ref="L3">INDEX(L5:L7,$A$4)</f>
        <v>IE-MH</v>
      </c>
      <c r="M3" s="21" t="str">
        <f t="array" ref="M3">INDEX(M5:M7,$A$4)</f>
        <v>IE-OY</v>
      </c>
      <c r="N3" s="21" t="str">
        <f t="array" ref="N3">INDEX(N5:N7,$A$4)</f>
        <v>IE-WH</v>
      </c>
      <c r="O3" s="21" t="str">
        <f t="array" ref="O3">INDEX(O5:O7,$A$4)</f>
        <v>IE-WX</v>
      </c>
      <c r="P3" s="21" t="str">
        <f t="array" ref="P3">INDEX(P5:P7,$A$4)</f>
        <v>IE-WW</v>
      </c>
      <c r="Q3" s="21" t="str">
        <f t="array" ref="Q3">INDEX(Q5:Q7,$A$4)</f>
        <v>IE-CE</v>
      </c>
      <c r="R3" s="21" t="str">
        <f t="array" ref="R3">INDEX(R5:R7,$A$4)</f>
        <v>IE-CO</v>
      </c>
      <c r="S3" s="21" t="str">
        <f t="array" ref="S3">INDEX(S5:S7,$A$4)</f>
        <v>IE-KY</v>
      </c>
      <c r="T3" s="21" t="str">
        <f t="array" ref="T3">INDEX(T5:T7,$A$4)</f>
        <v>IE-LK</v>
      </c>
      <c r="U3" s="21" t="str">
        <f t="array" ref="U3">INDEX(U5:U7,$A$4)</f>
        <v>IE-TA</v>
      </c>
      <c r="V3" s="21" t="str">
        <f t="array" ref="V3">INDEX(V5:V7,$A$4)</f>
        <v>IE-WD</v>
      </c>
      <c r="W3" s="21" t="str">
        <f t="array" ref="W3">INDEX(W5:W7,$A$4)</f>
        <v>IE-G</v>
      </c>
      <c r="X3" s="21" t="str">
        <f t="array" ref="X3">INDEX(X5:X7,$A$4)</f>
        <v>IE-LM</v>
      </c>
      <c r="Y3" s="21" t="str">
        <f t="array" ref="Y3">INDEX(Y5:Y7,$A$4)</f>
        <v>IE-MO</v>
      </c>
      <c r="Z3" s="21" t="str">
        <f t="array" ref="Z3">INDEX(Z5:Z7,$A$4)</f>
        <v>IE-RN</v>
      </c>
      <c r="AA3" s="21" t="str">
        <f t="array" ref="AA3">INDEX(AA5:AA7,$A$4)</f>
        <v>IE-SO</v>
      </c>
      <c r="AB3" s="21" t="str">
        <f t="array" ref="AB3">INDEX(AB5:AB7,$A$4)</f>
        <v>IE-CN</v>
      </c>
      <c r="AC3" s="21" t="str">
        <f t="array" ref="AC3">INDEX(AC5:AC7,$A$4)</f>
        <v>IE-DL</v>
      </c>
      <c r="AD3" s="21" t="str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159</v>
      </c>
      <c r="C5" s="22" t="s">
        <v>84</v>
      </c>
      <c r="D5" s="22" t="s">
        <v>86</v>
      </c>
      <c r="E5" s="21" t="str">
        <f>Regions!A11</f>
        <v>IE-CW</v>
      </c>
      <c r="F5" s="21" t="str">
        <f>Regions!A16</f>
        <v>IE-D</v>
      </c>
      <c r="G5" s="21" t="str">
        <f>Regions!A19</f>
        <v>IE-KE</v>
      </c>
      <c r="H5" s="21" t="str">
        <f>Regions!A20</f>
        <v>IE-KK</v>
      </c>
      <c r="I5" s="21" t="str">
        <f>Regions!A21</f>
        <v>IE-LS</v>
      </c>
      <c r="J5" s="21" t="str">
        <f>Regions!A24</f>
        <v>IE-LD</v>
      </c>
      <c r="K5" s="21" t="str">
        <f>Regions!A25</f>
        <v>IE-LH</v>
      </c>
      <c r="L5" s="21" t="str">
        <f>Regions!A27</f>
        <v>IE-MH</v>
      </c>
      <c r="M5" s="21" t="str">
        <f>Regions!A29</f>
        <v>IE-OY</v>
      </c>
      <c r="N5" s="21" t="str">
        <f>Regions!A34</f>
        <v>IE-WH</v>
      </c>
      <c r="O5" s="21" t="str">
        <f>Regions!A35</f>
        <v>IE-WX</v>
      </c>
      <c r="P5" s="21" t="str">
        <f>Regions!A36</f>
        <v>IE-WW</v>
      </c>
      <c r="Q5" s="21" t="str">
        <f>Regions!A13</f>
        <v>IE-CE</v>
      </c>
      <c r="R5" s="21" t="str">
        <f>Regions!A14</f>
        <v>IE-CO</v>
      </c>
      <c r="S5" s="21" t="str">
        <f>Regions!A18</f>
        <v>IE-KY</v>
      </c>
      <c r="T5" s="21" t="str">
        <f>Regions!A23</f>
        <v>IE-LK</v>
      </c>
      <c r="U5" s="21" t="str">
        <f>Regions!A32</f>
        <v>IE-TA</v>
      </c>
      <c r="V5" s="21" t="str">
        <f>Regions!A33</f>
        <v>IE-WD</v>
      </c>
      <c r="W5" s="21" t="str">
        <f>Regions!A17</f>
        <v>IE-G</v>
      </c>
      <c r="X5" s="21" t="str">
        <f>Regions!A22</f>
        <v>IE-LM</v>
      </c>
      <c r="Y5" s="21" t="str">
        <f>Regions!A26</f>
        <v>IE-MO</v>
      </c>
      <c r="Z5" s="21" t="str">
        <f>Regions!A30</f>
        <v>IE-RN</v>
      </c>
      <c r="AA5" s="21" t="str">
        <f>Regions!A31</f>
        <v>IE-SO</v>
      </c>
      <c r="AB5" s="21" t="str">
        <f>Regions!A12</f>
        <v>IE-CN</v>
      </c>
      <c r="AC5" s="21" t="str">
        <f>Regions!A15</f>
        <v>IE-DL</v>
      </c>
      <c r="AD5" s="21" t="str">
        <f>Regions!A28</f>
        <v>IE-MN</v>
      </c>
    </row>
    <row r="6" spans="1:30" ht="15" x14ac:dyDescent="0.2">
      <c r="A6" s="4" t="s">
        <v>158</v>
      </c>
      <c r="C6" s="21" t="str">
        <f>C5</f>
        <v>IE</v>
      </c>
      <c r="D6" s="21" t="str">
        <f t="shared" ref="D6:AD6" si="0">"*"&amp;D5</f>
        <v>*National</v>
      </c>
      <c r="E6" s="21" t="str">
        <f t="shared" si="0"/>
        <v>*IE-CW</v>
      </c>
      <c r="F6" s="21" t="str">
        <f t="shared" si="0"/>
        <v>*IE-D</v>
      </c>
      <c r="G6" s="21" t="str">
        <f t="shared" si="0"/>
        <v>*IE-KE</v>
      </c>
      <c r="H6" s="21" t="str">
        <f t="shared" si="0"/>
        <v>*IE-KK</v>
      </c>
      <c r="I6" s="21" t="str">
        <f t="shared" si="0"/>
        <v>*IE-LS</v>
      </c>
      <c r="J6" s="21" t="str">
        <f t="shared" si="0"/>
        <v>*IE-LD</v>
      </c>
      <c r="K6" s="21" t="str">
        <f t="shared" si="0"/>
        <v>*IE-LH</v>
      </c>
      <c r="L6" s="21" t="str">
        <f t="shared" si="0"/>
        <v>*IE-MH</v>
      </c>
      <c r="M6" s="21" t="str">
        <f t="shared" si="0"/>
        <v>*IE-OY</v>
      </c>
      <c r="N6" s="21" t="str">
        <f t="shared" si="0"/>
        <v>*IE-WH</v>
      </c>
      <c r="O6" s="21" t="str">
        <f t="shared" si="0"/>
        <v>*IE-WX</v>
      </c>
      <c r="P6" s="21" t="str">
        <f t="shared" si="0"/>
        <v>*IE-WW</v>
      </c>
      <c r="Q6" s="21" t="str">
        <f t="shared" si="0"/>
        <v>*IE-CE</v>
      </c>
      <c r="R6" s="21" t="str">
        <f t="shared" si="0"/>
        <v>*IE-CO</v>
      </c>
      <c r="S6" s="21" t="str">
        <f t="shared" si="0"/>
        <v>*IE-KY</v>
      </c>
      <c r="T6" s="21" t="str">
        <f t="shared" si="0"/>
        <v>*IE-LK</v>
      </c>
      <c r="U6" s="21" t="str">
        <f t="shared" si="0"/>
        <v>*IE-TA</v>
      </c>
      <c r="V6" s="21" t="str">
        <f t="shared" si="0"/>
        <v>*IE-WD</v>
      </c>
      <c r="W6" s="21" t="str">
        <f t="shared" si="0"/>
        <v>*IE-G</v>
      </c>
      <c r="X6" s="21" t="str">
        <f t="shared" si="0"/>
        <v>*IE-LM</v>
      </c>
      <c r="Y6" s="21" t="str">
        <f t="shared" si="0"/>
        <v>*IE-MO</v>
      </c>
      <c r="Z6" s="21" t="str">
        <f t="shared" si="0"/>
        <v>*IE-RN</v>
      </c>
      <c r="AA6" s="21" t="str">
        <f t="shared" si="0"/>
        <v>*IE-SO</v>
      </c>
      <c r="AB6" s="21" t="str">
        <f t="shared" si="0"/>
        <v>*IE-CN</v>
      </c>
      <c r="AC6" s="21" t="str">
        <f t="shared" si="0"/>
        <v>*IE-DL</v>
      </c>
      <c r="AD6" s="21" t="str">
        <f t="shared" si="0"/>
        <v>*IE-MN</v>
      </c>
    </row>
    <row r="7" spans="1:30" ht="15" x14ac:dyDescent="0.2">
      <c r="A7" s="4" t="s">
        <v>157</v>
      </c>
      <c r="C7" s="21" t="str">
        <f>"*"&amp;C5</f>
        <v>*IE</v>
      </c>
      <c r="D7" s="21" t="str">
        <f t="shared" ref="D7:AD7" si="1">D5</f>
        <v>National</v>
      </c>
      <c r="E7" s="21" t="str">
        <f t="shared" si="1"/>
        <v>IE-CW</v>
      </c>
      <c r="F7" s="21" t="str">
        <f t="shared" si="1"/>
        <v>IE-D</v>
      </c>
      <c r="G7" s="21" t="str">
        <f t="shared" si="1"/>
        <v>IE-KE</v>
      </c>
      <c r="H7" s="21" t="str">
        <f t="shared" si="1"/>
        <v>IE-KK</v>
      </c>
      <c r="I7" s="21" t="str">
        <f t="shared" si="1"/>
        <v>IE-LS</v>
      </c>
      <c r="J7" s="21" t="str">
        <f t="shared" si="1"/>
        <v>IE-LD</v>
      </c>
      <c r="K7" s="21" t="str">
        <f t="shared" si="1"/>
        <v>IE-LH</v>
      </c>
      <c r="L7" s="21" t="str">
        <f t="shared" si="1"/>
        <v>IE-MH</v>
      </c>
      <c r="M7" s="21" t="str">
        <f t="shared" si="1"/>
        <v>IE-OY</v>
      </c>
      <c r="N7" s="21" t="str">
        <f t="shared" si="1"/>
        <v>IE-WH</v>
      </c>
      <c r="O7" s="21" t="str">
        <f t="shared" si="1"/>
        <v>IE-WX</v>
      </c>
      <c r="P7" s="21" t="str">
        <f t="shared" si="1"/>
        <v>IE-WW</v>
      </c>
      <c r="Q7" s="21" t="str">
        <f t="shared" si="1"/>
        <v>IE-CE</v>
      </c>
      <c r="R7" s="21" t="str">
        <f t="shared" si="1"/>
        <v>IE-CO</v>
      </c>
      <c r="S7" s="21" t="str">
        <f t="shared" si="1"/>
        <v>IE-KY</v>
      </c>
      <c r="T7" s="21" t="str">
        <f t="shared" si="1"/>
        <v>IE-LK</v>
      </c>
      <c r="U7" s="21" t="str">
        <f t="shared" si="1"/>
        <v>IE-TA</v>
      </c>
      <c r="V7" s="21" t="str">
        <f t="shared" si="1"/>
        <v>IE-WD</v>
      </c>
      <c r="W7" s="21" t="str">
        <f t="shared" si="1"/>
        <v>IE-G</v>
      </c>
      <c r="X7" s="21" t="str">
        <f t="shared" si="1"/>
        <v>IE-LM</v>
      </c>
      <c r="Y7" s="21" t="str">
        <f t="shared" si="1"/>
        <v>IE-MO</v>
      </c>
      <c r="Z7" s="21" t="str">
        <f t="shared" si="1"/>
        <v>IE-RN</v>
      </c>
      <c r="AA7" s="21" t="str">
        <f t="shared" si="1"/>
        <v>IE-SO</v>
      </c>
      <c r="AB7" s="21" t="str">
        <f t="shared" si="1"/>
        <v>IE-CN</v>
      </c>
      <c r="AC7" s="21" t="str">
        <f t="shared" si="1"/>
        <v>IE-DL</v>
      </c>
      <c r="AD7" s="21" t="str">
        <f t="shared" si="1"/>
        <v>IE-MN</v>
      </c>
    </row>
    <row r="10" spans="1:30" ht="15.75" thickBot="1" x14ac:dyDescent="0.3">
      <c r="A10" s="20" t="s">
        <v>156</v>
      </c>
      <c r="B10" s="20" t="s">
        <v>155</v>
      </c>
    </row>
    <row r="11" spans="1:30" x14ac:dyDescent="0.2">
      <c r="A11" s="19" t="s">
        <v>102</v>
      </c>
      <c r="B11" s="19" t="s">
        <v>154</v>
      </c>
    </row>
    <row r="12" spans="1:30" x14ac:dyDescent="0.2">
      <c r="A12" s="18" t="s">
        <v>125</v>
      </c>
      <c r="B12" s="18" t="s">
        <v>153</v>
      </c>
    </row>
    <row r="13" spans="1:30" x14ac:dyDescent="0.2">
      <c r="A13" s="18" t="s">
        <v>114</v>
      </c>
      <c r="B13" s="18" t="s">
        <v>152</v>
      </c>
    </row>
    <row r="14" spans="1:30" x14ac:dyDescent="0.2">
      <c r="A14" s="18" t="s">
        <v>115</v>
      </c>
      <c r="B14" s="18" t="s">
        <v>151</v>
      </c>
    </row>
    <row r="15" spans="1:30" x14ac:dyDescent="0.2">
      <c r="A15" s="18" t="s">
        <v>126</v>
      </c>
      <c r="B15" s="18" t="s">
        <v>150</v>
      </c>
    </row>
    <row r="16" spans="1:30" x14ac:dyDescent="0.2">
      <c r="A16" s="18" t="s">
        <v>103</v>
      </c>
      <c r="B16" s="18" t="s">
        <v>149</v>
      </c>
    </row>
    <row r="17" spans="1:2" x14ac:dyDescent="0.2">
      <c r="A17" s="18" t="s">
        <v>120</v>
      </c>
      <c r="B17" s="18" t="s">
        <v>148</v>
      </c>
    </row>
    <row r="18" spans="1:2" x14ac:dyDescent="0.2">
      <c r="A18" s="18" t="s">
        <v>116</v>
      </c>
      <c r="B18" s="18" t="s">
        <v>147</v>
      </c>
    </row>
    <row r="19" spans="1:2" x14ac:dyDescent="0.2">
      <c r="A19" s="18" t="s">
        <v>104</v>
      </c>
      <c r="B19" s="18" t="s">
        <v>146</v>
      </c>
    </row>
    <row r="20" spans="1:2" x14ac:dyDescent="0.2">
      <c r="A20" s="18" t="s">
        <v>105</v>
      </c>
      <c r="B20" s="18" t="s">
        <v>145</v>
      </c>
    </row>
    <row r="21" spans="1:2" x14ac:dyDescent="0.2">
      <c r="A21" s="18" t="s">
        <v>106</v>
      </c>
      <c r="B21" s="18" t="s">
        <v>144</v>
      </c>
    </row>
    <row r="22" spans="1:2" x14ac:dyDescent="0.2">
      <c r="A22" s="18" t="s">
        <v>121</v>
      </c>
      <c r="B22" s="18" t="s">
        <v>143</v>
      </c>
    </row>
    <row r="23" spans="1:2" x14ac:dyDescent="0.2">
      <c r="A23" s="18" t="s">
        <v>117</v>
      </c>
      <c r="B23" s="18" t="s">
        <v>142</v>
      </c>
    </row>
    <row r="24" spans="1:2" x14ac:dyDescent="0.2">
      <c r="A24" s="18" t="s">
        <v>107</v>
      </c>
      <c r="B24" s="18" t="s">
        <v>141</v>
      </c>
    </row>
    <row r="25" spans="1:2" x14ac:dyDescent="0.2">
      <c r="A25" s="18" t="s">
        <v>108</v>
      </c>
      <c r="B25" s="18" t="s">
        <v>140</v>
      </c>
    </row>
    <row r="26" spans="1:2" x14ac:dyDescent="0.2">
      <c r="A26" s="18" t="s">
        <v>122</v>
      </c>
      <c r="B26" s="18" t="s">
        <v>139</v>
      </c>
    </row>
    <row r="27" spans="1:2" x14ac:dyDescent="0.2">
      <c r="A27" s="18" t="s">
        <v>109</v>
      </c>
      <c r="B27" s="18" t="s">
        <v>138</v>
      </c>
    </row>
    <row r="28" spans="1:2" x14ac:dyDescent="0.2">
      <c r="A28" s="18" t="s">
        <v>127</v>
      </c>
      <c r="B28" s="18" t="s">
        <v>137</v>
      </c>
    </row>
    <row r="29" spans="1:2" x14ac:dyDescent="0.2">
      <c r="A29" s="18" t="s">
        <v>110</v>
      </c>
      <c r="B29" s="18" t="s">
        <v>136</v>
      </c>
    </row>
    <row r="30" spans="1:2" x14ac:dyDescent="0.2">
      <c r="A30" s="18" t="s">
        <v>123</v>
      </c>
      <c r="B30" s="18" t="s">
        <v>135</v>
      </c>
    </row>
    <row r="31" spans="1:2" x14ac:dyDescent="0.2">
      <c r="A31" s="18" t="s">
        <v>124</v>
      </c>
      <c r="B31" s="18" t="s">
        <v>134</v>
      </c>
    </row>
    <row r="32" spans="1:2" x14ac:dyDescent="0.2">
      <c r="A32" s="18" t="s">
        <v>118</v>
      </c>
      <c r="B32" s="18" t="s">
        <v>133</v>
      </c>
    </row>
    <row r="33" spans="1:2" x14ac:dyDescent="0.2">
      <c r="A33" s="18" t="s">
        <v>119</v>
      </c>
      <c r="B33" s="18" t="s">
        <v>132</v>
      </c>
    </row>
    <row r="34" spans="1:2" x14ac:dyDescent="0.2">
      <c r="A34" s="18" t="s">
        <v>111</v>
      </c>
      <c r="B34" s="18" t="s">
        <v>131</v>
      </c>
    </row>
    <row r="35" spans="1:2" x14ac:dyDescent="0.2">
      <c r="A35" s="18" t="s">
        <v>112</v>
      </c>
      <c r="B35" s="18" t="s">
        <v>130</v>
      </c>
    </row>
    <row r="36" spans="1:2" x14ac:dyDescent="0.2">
      <c r="A36" s="18" t="s">
        <v>113</v>
      </c>
      <c r="B36" s="18" t="s">
        <v>129</v>
      </c>
    </row>
    <row r="37" spans="1:2" ht="15" x14ac:dyDescent="0.25">
      <c r="A37" s="17" t="s">
        <v>128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56"/>
  <sheetViews>
    <sheetView workbookViewId="0">
      <selection activeCell="I25" sqref="I25"/>
    </sheetView>
  </sheetViews>
  <sheetFormatPr defaultRowHeight="15" x14ac:dyDescent="0.25"/>
  <cols>
    <col min="3" max="3" width="25.5703125" bestFit="1" customWidth="1"/>
    <col min="4" max="4" width="10.7109375" bestFit="1" customWidth="1"/>
    <col min="5" max="5" width="10.7109375" customWidth="1"/>
    <col min="6" max="6" width="11.7109375" bestFit="1" customWidth="1"/>
    <col min="7" max="7" width="53.28515625" bestFit="1" customWidth="1"/>
    <col min="8" max="10" width="15.85546875" bestFit="1" customWidth="1"/>
  </cols>
  <sheetData>
    <row r="1" spans="3:9" x14ac:dyDescent="0.25">
      <c r="C1" t="s">
        <v>190</v>
      </c>
      <c r="D1" t="s">
        <v>0</v>
      </c>
    </row>
    <row r="2" spans="3:9" ht="15.75" thickBot="1" x14ac:dyDescent="0.3">
      <c r="C2" s="14" t="s">
        <v>1</v>
      </c>
      <c r="D2" s="14" t="s">
        <v>3</v>
      </c>
      <c r="E2" s="14" t="s">
        <v>2</v>
      </c>
      <c r="F2" s="14" t="s">
        <v>4</v>
      </c>
      <c r="G2" s="14" t="s">
        <v>5</v>
      </c>
      <c r="H2" s="14">
        <v>2018</v>
      </c>
      <c r="I2" s="14">
        <v>2050</v>
      </c>
    </row>
    <row r="3" spans="3:9" x14ac:dyDescent="0.25">
      <c r="D3" t="str">
        <f>_xlfn.TEXTJOIN(",",TRUE,Regions!$C$3,Regions!$D$3)</f>
        <v>IE,National</v>
      </c>
      <c r="E3" t="s">
        <v>85</v>
      </c>
      <c r="F3" t="s">
        <v>6</v>
      </c>
      <c r="G3" t="s">
        <v>7</v>
      </c>
      <c r="H3" s="2">
        <f>VLOOKUP(F3,'BY-Demands'!$I$5:$J$65,2,FALSE)</f>
        <v>2.0712927345907701</v>
      </c>
      <c r="I3">
        <v>1.35257371315</v>
      </c>
    </row>
    <row r="4" spans="3:9" x14ac:dyDescent="0.25">
      <c r="D4" t="str">
        <f>_xlfn.TEXTJOIN(",",TRUE,Regions!$C$3,Regions!$D$3)</f>
        <v>IE,National</v>
      </c>
      <c r="E4" t="s">
        <v>85</v>
      </c>
      <c r="F4" t="s">
        <v>8</v>
      </c>
      <c r="G4" t="s">
        <v>9</v>
      </c>
      <c r="H4" s="2">
        <f>VLOOKUP(F4,'BY-Demands'!$I$5:$J$65,2,FALSE)</f>
        <v>22.2490403410117</v>
      </c>
      <c r="I4">
        <v>16.999477698500002</v>
      </c>
    </row>
    <row r="5" spans="3:9" x14ac:dyDescent="0.25">
      <c r="D5" t="str">
        <f>_xlfn.TEXTJOIN(",",TRUE,Regions!$C$3,Regions!$D$3)</f>
        <v>IE,National</v>
      </c>
      <c r="E5" t="s">
        <v>85</v>
      </c>
      <c r="F5" t="s">
        <v>10</v>
      </c>
      <c r="G5" t="s">
        <v>11</v>
      </c>
      <c r="H5" s="2">
        <f>VLOOKUP(F5,'BY-Demands'!$I$5:$J$65,2,FALSE)</f>
        <v>1.2014578872914701</v>
      </c>
      <c r="I5">
        <v>1.5123719028</v>
      </c>
    </row>
    <row r="6" spans="3:9" x14ac:dyDescent="0.25">
      <c r="D6" t="str">
        <f>_xlfn.TEXTJOIN(",",TRUE,Regions!$C$3,Regions!$D$3)</f>
        <v>IE,National</v>
      </c>
      <c r="E6" t="s">
        <v>85</v>
      </c>
      <c r="F6" t="s">
        <v>12</v>
      </c>
      <c r="G6" t="s">
        <v>13</v>
      </c>
      <c r="H6" s="2">
        <f>VLOOKUP(F6,'BY-Demands'!$I$5:$J$65,2,FALSE)</f>
        <v>6.6890404714869804</v>
      </c>
      <c r="I6">
        <v>4.7096123024500001</v>
      </c>
    </row>
    <row r="7" spans="3:9" x14ac:dyDescent="0.25">
      <c r="D7" t="str">
        <f>_xlfn.TEXTJOIN(",",TRUE,Regions!$C$3,Regions!$D$3)</f>
        <v>IE,National</v>
      </c>
      <c r="E7" t="s">
        <v>85</v>
      </c>
      <c r="F7" t="s">
        <v>14</v>
      </c>
      <c r="G7" t="s">
        <v>15</v>
      </c>
      <c r="H7" s="2">
        <f>VLOOKUP(F7,'BY-Demands'!$I$5:$J$65,2,FALSE)</f>
        <v>0.67287296253748397</v>
      </c>
      <c r="I7">
        <v>1.1058949143000001</v>
      </c>
    </row>
    <row r="8" spans="3:9" x14ac:dyDescent="0.25">
      <c r="D8" t="str">
        <f>_xlfn.TEXTJOIN(",",TRUE,Regions!$C$3,Regions!$D$3)</f>
        <v>IE,National</v>
      </c>
      <c r="E8" t="s">
        <v>85</v>
      </c>
      <c r="F8" t="s">
        <v>16</v>
      </c>
      <c r="G8" t="s">
        <v>17</v>
      </c>
      <c r="H8" s="2">
        <f>VLOOKUP(F8,'BY-Demands'!$I$5:$J$65,2,FALSE)</f>
        <v>10.5976971594968</v>
      </c>
      <c r="I8">
        <v>8.6539440184999989</v>
      </c>
    </row>
    <row r="9" spans="3:9" x14ac:dyDescent="0.25">
      <c r="D9" t="str">
        <f>_xlfn.TEXTJOIN(",",TRUE,Regions!$C$3,Regions!$D$3)</f>
        <v>IE,National</v>
      </c>
      <c r="E9" t="s">
        <v>85</v>
      </c>
      <c r="F9" t="s">
        <v>18</v>
      </c>
      <c r="G9" t="s">
        <v>19</v>
      </c>
      <c r="H9" s="2">
        <f>VLOOKUP(F9,'BY-Demands'!$I$5:$J$65,2,FALSE)</f>
        <v>1.14056826967015</v>
      </c>
      <c r="I9">
        <v>1.5435020469</v>
      </c>
    </row>
    <row r="10" spans="3:9" x14ac:dyDescent="0.25">
      <c r="D10" t="str">
        <f>_xlfn.TEXTJOIN(",",TRUE,Regions!$C$3,Regions!$D$3)</f>
        <v>IE,National</v>
      </c>
      <c r="E10" t="s">
        <v>85</v>
      </c>
      <c r="F10" t="s">
        <v>20</v>
      </c>
      <c r="G10" t="s">
        <v>21</v>
      </c>
      <c r="H10" s="2">
        <f>VLOOKUP(F10,'BY-Demands'!$I$5:$J$65,2,FALSE)</f>
        <v>17.770098364755199</v>
      </c>
      <c r="I10">
        <v>8.8850491823775997</v>
      </c>
    </row>
    <row r="11" spans="3:9" x14ac:dyDescent="0.25">
      <c r="D11" t="str">
        <f>_xlfn.TEXTJOIN(",",TRUE,Regions!$C$3,Regions!$D$3)</f>
        <v>IE,National</v>
      </c>
      <c r="E11" t="s">
        <v>85</v>
      </c>
      <c r="F11" t="s">
        <v>22</v>
      </c>
      <c r="G11" t="s">
        <v>23</v>
      </c>
      <c r="H11" s="2">
        <f>VLOOKUP(F11,'BY-Demands'!$I$5:$J$65,2,FALSE)</f>
        <v>19.5397050142764</v>
      </c>
      <c r="I11">
        <v>11.597079862500001</v>
      </c>
    </row>
    <row r="12" spans="3:9" x14ac:dyDescent="0.25">
      <c r="D12" t="str">
        <f>_xlfn.TEXTJOIN(",",TRUE,Regions!$C$3,Regions!$D$3)</f>
        <v>IE,National</v>
      </c>
      <c r="E12" t="s">
        <v>85</v>
      </c>
      <c r="F12" t="s">
        <v>24</v>
      </c>
      <c r="G12" t="s">
        <v>25</v>
      </c>
      <c r="H12" s="2">
        <f>VLOOKUP(F12,'BY-Demands'!$I$5:$J$65,2,FALSE)</f>
        <v>1.28965569884044</v>
      </c>
      <c r="I12">
        <v>0.55274769385</v>
      </c>
    </row>
    <row r="13" spans="3:9" x14ac:dyDescent="0.25">
      <c r="D13" t="str">
        <f>_xlfn.TEXTJOIN(",",TRUE,Regions!$C$3,Regions!$D$3)</f>
        <v>IE,National</v>
      </c>
      <c r="E13" t="s">
        <v>85</v>
      </c>
      <c r="F13" t="s">
        <v>26</v>
      </c>
      <c r="G13" t="s">
        <v>27</v>
      </c>
      <c r="H13" s="2">
        <f>VLOOKUP(F13,'BY-Demands'!$I$5:$J$65,2,FALSE)</f>
        <v>4.2689583715443504</v>
      </c>
      <c r="I13">
        <v>15.964089531500001</v>
      </c>
    </row>
    <row r="14" spans="3:9" x14ac:dyDescent="0.25">
      <c r="D14" t="str">
        <f>_xlfn.TEXTJOIN(",",TRUE,Regions!$C$3,Regions!$D$3)</f>
        <v>IE,National</v>
      </c>
      <c r="E14" t="s">
        <v>85</v>
      </c>
      <c r="F14" t="s">
        <v>28</v>
      </c>
      <c r="G14" t="s">
        <v>29</v>
      </c>
      <c r="H14" s="2">
        <f>VLOOKUP(F14,'BY-Demands'!$I$5:$J$65,2,FALSE)</f>
        <v>0.16518244671693</v>
      </c>
      <c r="I14">
        <v>3.6153808350000004E-2</v>
      </c>
    </row>
    <row r="15" spans="3:9" x14ac:dyDescent="0.25">
      <c r="D15" t="str">
        <f>_xlfn.TEXTJOIN(",",TRUE,Regions!$C$3,Regions!$D$3)</f>
        <v>IE,National</v>
      </c>
      <c r="E15" t="s">
        <v>85</v>
      </c>
      <c r="F15" t="s">
        <v>30</v>
      </c>
      <c r="G15" t="s">
        <v>31</v>
      </c>
      <c r="H15" s="2">
        <f>VLOOKUP(F15,'BY-Demands'!$I$5:$J$65,2,FALSE)</f>
        <v>4.2546573385120396</v>
      </c>
      <c r="I15">
        <v>4.3738132234500009</v>
      </c>
    </row>
    <row r="16" spans="3:9" x14ac:dyDescent="0.25">
      <c r="D16" t="str">
        <f>_xlfn.TEXTJOIN(",",TRUE,Regions!$C$3,Regions!$D$3)</f>
        <v>IE,National</v>
      </c>
      <c r="E16" t="s">
        <v>85</v>
      </c>
      <c r="F16" t="s">
        <v>32</v>
      </c>
      <c r="G16" t="s">
        <v>33</v>
      </c>
      <c r="H16" s="2">
        <f>VLOOKUP(F16,'BY-Demands'!$I$5:$J$65,2,FALSE)</f>
        <v>4.0239683065477196</v>
      </c>
      <c r="I16">
        <v>4.2364449446000005</v>
      </c>
    </row>
    <row r="17" spans="4:9" x14ac:dyDescent="0.25">
      <c r="D17" t="str">
        <f>_xlfn.TEXTJOIN(",",TRUE,Regions!$C$3)</f>
        <v>IE</v>
      </c>
      <c r="E17" t="s">
        <v>85</v>
      </c>
      <c r="F17" t="s">
        <v>34</v>
      </c>
      <c r="G17" t="s">
        <v>35</v>
      </c>
      <c r="H17" s="2">
        <f>VLOOKUP(F17,'BY-Demands'!$I$5:$J$65,2,FALSE)</f>
        <v>14.5565610923972</v>
      </c>
      <c r="I17" s="1">
        <v>19.015702110918735</v>
      </c>
    </row>
    <row r="18" spans="4:9" x14ac:dyDescent="0.25">
      <c r="D18" t="str">
        <f>_xlfn.TEXTJOIN(",",TRUE,Regions!$C$3)</f>
        <v>IE</v>
      </c>
      <c r="E18" t="s">
        <v>85</v>
      </c>
      <c r="F18" t="s">
        <v>36</v>
      </c>
      <c r="G18" t="s">
        <v>37</v>
      </c>
      <c r="H18" s="2">
        <f>VLOOKUP(F18,'BY-Demands'!$I$5:$J$65,2,FALSE)</f>
        <v>31.276118540281001</v>
      </c>
      <c r="I18" s="1">
        <v>30.763946334612658</v>
      </c>
    </row>
    <row r="19" spans="4:9" x14ac:dyDescent="0.25">
      <c r="D19" t="str">
        <f>_xlfn.TEXTJOIN(",",TRUE,Regions!$C$3)</f>
        <v>IE</v>
      </c>
      <c r="E19" t="s">
        <v>85</v>
      </c>
      <c r="F19" t="s">
        <v>38</v>
      </c>
      <c r="G19" t="s">
        <v>39</v>
      </c>
      <c r="H19" s="2">
        <f>VLOOKUP(F19,'BY-Demands'!$I$5:$J$65,2,FALSE)</f>
        <v>27.131577542973599</v>
      </c>
      <c r="I19" s="1">
        <v>26.43478755446861</v>
      </c>
    </row>
    <row r="20" spans="4:9" x14ac:dyDescent="0.25">
      <c r="D20" t="str">
        <f>_xlfn.TEXTJOIN(",",TRUE,Regions!$C$3)</f>
        <v>IE</v>
      </c>
      <c r="E20" t="s">
        <v>85</v>
      </c>
      <c r="F20" t="s">
        <v>40</v>
      </c>
      <c r="G20" t="s">
        <v>41</v>
      </c>
      <c r="H20" s="2">
        <f>VLOOKUP(F20,'BY-Demands'!$I$5:$J$65,2,FALSE)</f>
        <v>11.625551</v>
      </c>
      <c r="I20" s="1">
        <v>9.6873790239635298</v>
      </c>
    </row>
    <row r="21" spans="4:9" x14ac:dyDescent="0.25">
      <c r="D21" t="str">
        <f>_xlfn.TEXTJOIN(",",TRUE,Regions!$C$3)</f>
        <v>IE</v>
      </c>
      <c r="E21" t="s">
        <v>85</v>
      </c>
      <c r="F21" t="s">
        <v>42</v>
      </c>
      <c r="G21" t="s">
        <v>43</v>
      </c>
      <c r="H21" s="2">
        <f>VLOOKUP(F21,'BY-Demands'!$I$5:$J$65,2,FALSE)</f>
        <v>7.7245727925227703</v>
      </c>
      <c r="I21">
        <f>H21</f>
        <v>7.7245727925227703</v>
      </c>
    </row>
    <row r="22" spans="4:9" x14ac:dyDescent="0.25">
      <c r="D22" t="str">
        <f>_xlfn.TEXTJOIN(",",TRUE,Regions!$C$3)</f>
        <v>IE</v>
      </c>
      <c r="E22" t="s">
        <v>85</v>
      </c>
      <c r="F22" t="s">
        <v>44</v>
      </c>
      <c r="G22" t="s">
        <v>45</v>
      </c>
      <c r="H22" s="2">
        <f>VLOOKUP(F22,'BY-Demands'!$I$5:$J$65,2,FALSE)</f>
        <v>3.5132998087277199</v>
      </c>
      <c r="I22">
        <f t="shared" ref="I22:I28" si="0">H22</f>
        <v>3.5132998087277199</v>
      </c>
    </row>
    <row r="23" spans="4:9" x14ac:dyDescent="0.25">
      <c r="D23" t="str">
        <f>_xlfn.TEXTJOIN(",",TRUE,Regions!$C$3)</f>
        <v>IE</v>
      </c>
      <c r="E23" t="s">
        <v>85</v>
      </c>
      <c r="F23" t="s">
        <v>46</v>
      </c>
      <c r="G23" t="s">
        <v>47</v>
      </c>
      <c r="H23" s="2">
        <f>VLOOKUP(F23,'BY-Demands'!$I$5:$J$65,2,FALSE)</f>
        <v>21.784659175997099</v>
      </c>
      <c r="I23">
        <f t="shared" si="0"/>
        <v>21.784659175997099</v>
      </c>
    </row>
    <row r="24" spans="4:9" x14ac:dyDescent="0.25">
      <c r="D24" t="str">
        <f>_xlfn.TEXTJOIN(",",TRUE,Regions!$C$3)</f>
        <v>IE</v>
      </c>
      <c r="E24" t="s">
        <v>85</v>
      </c>
      <c r="F24" t="s">
        <v>48</v>
      </c>
      <c r="G24" t="s">
        <v>49</v>
      </c>
      <c r="H24" s="2">
        <f>VLOOKUP(F24,'BY-Demands'!$I$5:$J$65,2,FALSE)</f>
        <v>0.23349320028657899</v>
      </c>
      <c r="I24">
        <f t="shared" si="0"/>
        <v>0.23349320028657899</v>
      </c>
    </row>
    <row r="25" spans="4:9" x14ac:dyDescent="0.25">
      <c r="D25" t="str">
        <f>_xlfn.TEXTJOIN(",",TRUE,Regions!$C$3)</f>
        <v>IE</v>
      </c>
      <c r="E25" t="s">
        <v>85</v>
      </c>
      <c r="F25" t="s">
        <v>50</v>
      </c>
      <c r="G25" t="s">
        <v>51</v>
      </c>
      <c r="H25" s="2">
        <f>VLOOKUP(F25,'BY-Demands'!$I$5:$J$65,2,FALSE)</f>
        <v>45.935836654432002</v>
      </c>
      <c r="I25">
        <f t="shared" si="0"/>
        <v>45.935836654432002</v>
      </c>
    </row>
    <row r="26" spans="4:9" x14ac:dyDescent="0.25">
      <c r="D26" t="str">
        <f>_xlfn.TEXTJOIN(",",TRUE,Regions!$C$3,Regions!$D$3)</f>
        <v>IE,National</v>
      </c>
      <c r="E26" t="s">
        <v>85</v>
      </c>
      <c r="F26" t="s">
        <v>52</v>
      </c>
      <c r="G26" t="s">
        <v>53</v>
      </c>
      <c r="H26" s="2">
        <f>VLOOKUP(F26,'BY-Demands'!$I$5:$J$65,2,FALSE)</f>
        <v>206.79888500000001</v>
      </c>
      <c r="I26">
        <f t="shared" si="0"/>
        <v>206.79888500000001</v>
      </c>
    </row>
    <row r="27" spans="4:9" x14ac:dyDescent="0.25">
      <c r="D27" t="str">
        <f>_xlfn.TEXTJOIN(",",TRUE,Regions!$C$3,Regions!$D$3)</f>
        <v>IE,National</v>
      </c>
      <c r="E27" t="s">
        <v>85</v>
      </c>
      <c r="F27" t="s">
        <v>54</v>
      </c>
      <c r="G27" t="s">
        <v>55</v>
      </c>
      <c r="H27" s="2">
        <f>VLOOKUP(F27,'BY-Demands'!$I$5:$J$65,2,FALSE)</f>
        <v>766.351721</v>
      </c>
      <c r="I27">
        <f t="shared" si="0"/>
        <v>766.351721</v>
      </c>
    </row>
    <row r="28" spans="4:9" x14ac:dyDescent="0.25">
      <c r="D28" t="str">
        <f>_xlfn.TEXTJOIN(",",TRUE,Regions!$C$3,Regions!$D$3)</f>
        <v>IE,National</v>
      </c>
      <c r="E28" t="s">
        <v>85</v>
      </c>
      <c r="F28" t="s">
        <v>56</v>
      </c>
      <c r="G28" t="s">
        <v>57</v>
      </c>
      <c r="H28" s="2">
        <f>VLOOKUP(F28,'BY-Demands'!$I$5:$J$65,2,FALSE)</f>
        <v>724.42972899999995</v>
      </c>
      <c r="I28">
        <f t="shared" si="0"/>
        <v>724.42972899999995</v>
      </c>
    </row>
    <row r="29" spans="4:9" x14ac:dyDescent="0.25">
      <c r="D29" t="str">
        <f>_xlfn.TEXTJOIN(",",TRUE,Regions!$C$3,Regions!$D$3)</f>
        <v>IE,National</v>
      </c>
      <c r="E29" t="s">
        <v>85</v>
      </c>
      <c r="F29" t="s">
        <v>58</v>
      </c>
      <c r="G29" t="s">
        <v>59</v>
      </c>
      <c r="H29" s="2">
        <f>VLOOKUP(F29,'BY-Demands'!$I$5:$J$65,2,FALSE)</f>
        <v>12.7133829170957</v>
      </c>
      <c r="I29">
        <v>8.3303707615599745</v>
      </c>
    </row>
    <row r="30" spans="4:9" x14ac:dyDescent="0.25">
      <c r="D30" t="str">
        <f>_xlfn.TEXTJOIN(",",TRUE,Regions!$C$3,Regions!$D$3)</f>
        <v>IE,National</v>
      </c>
      <c r="E30" t="s">
        <v>85</v>
      </c>
      <c r="F30" t="s">
        <v>60</v>
      </c>
      <c r="G30" t="s">
        <v>61</v>
      </c>
      <c r="H30" s="2">
        <f>VLOOKUP(F30,'BY-Demands'!$I$5:$J$65,2,FALSE)</f>
        <v>11.4839387329157</v>
      </c>
      <c r="I30">
        <v>7.5247845525179748</v>
      </c>
    </row>
    <row r="31" spans="4:9" x14ac:dyDescent="0.25">
      <c r="D31" t="str">
        <f>_xlfn.TEXTJOIN(",",TRUE,Regions!$C$3,Regions!$D$3)</f>
        <v>IE,National</v>
      </c>
      <c r="E31" t="s">
        <v>85</v>
      </c>
      <c r="F31" t="s">
        <v>62</v>
      </c>
      <c r="G31" t="s">
        <v>63</v>
      </c>
      <c r="H31" s="2">
        <f>VLOOKUP(F31,'BY-Demands'!$I$5:$J$65,2,FALSE)</f>
        <v>8.8153537670115707</v>
      </c>
      <c r="I31">
        <v>5.7762096629087072</v>
      </c>
    </row>
    <row r="32" spans="4:9" x14ac:dyDescent="0.25">
      <c r="D32" t="str">
        <f>_xlfn.TEXTJOIN(",",TRUE,Regions!$C$3,Regions!$D$3)</f>
        <v>IE,National</v>
      </c>
      <c r="E32" t="s">
        <v>85</v>
      </c>
      <c r="F32" t="s">
        <v>64</v>
      </c>
      <c r="G32" t="s">
        <v>65</v>
      </c>
      <c r="H32" s="2">
        <f>VLOOKUP(F32,'BY-Demands'!$I$5:$J$65,2,FALSE)</f>
        <v>4.3126302226859501</v>
      </c>
      <c r="I32">
        <v>2.8258260553410754</v>
      </c>
    </row>
    <row r="33" spans="4:9" x14ac:dyDescent="0.25">
      <c r="D33" t="str">
        <f>_xlfn.TEXTJOIN(",",TRUE,Regions!$C$3,Regions!$D$3)</f>
        <v>IE,National</v>
      </c>
      <c r="E33" t="s">
        <v>85</v>
      </c>
      <c r="F33" t="s">
        <v>66</v>
      </c>
      <c r="G33" t="s">
        <v>67</v>
      </c>
      <c r="H33" s="2">
        <f>VLOOKUP(F33,'BY-Demands'!$I$5:$J$65,2,FALSE)</f>
        <v>1.3178746133407899</v>
      </c>
      <c r="I33">
        <v>0.86352973225925755</v>
      </c>
    </row>
    <row r="34" spans="4:9" x14ac:dyDescent="0.25">
      <c r="D34" t="str">
        <f>_xlfn.TEXTJOIN(",",TRUE,Regions!$C$3,Regions!$D$3)</f>
        <v>IE,National</v>
      </c>
      <c r="E34" t="s">
        <v>85</v>
      </c>
      <c r="F34" t="s">
        <v>68</v>
      </c>
      <c r="G34" t="s">
        <v>69</v>
      </c>
      <c r="H34" s="2">
        <f>VLOOKUP(F34,'BY-Demands'!$I$5:$J$65,2,FALSE)</f>
        <v>1.2331093201030401</v>
      </c>
      <c r="I34">
        <v>0.80798776317929155</v>
      </c>
    </row>
    <row r="35" spans="4:9" x14ac:dyDescent="0.25">
      <c r="D35" t="str">
        <f>_xlfn.TEXTJOIN(",",TRUE,Regions!$C$3,Regions!$D$3)</f>
        <v>IE,National</v>
      </c>
      <c r="E35" t="s">
        <v>85</v>
      </c>
      <c r="F35" t="s">
        <v>70</v>
      </c>
      <c r="G35" t="s">
        <v>71</v>
      </c>
      <c r="H35" s="2">
        <f>VLOOKUP(F35,'BY-Demands'!$I$5:$J$65,2,FALSE)</f>
        <v>35.9977015327608</v>
      </c>
      <c r="I35">
        <v>23.587286108700724</v>
      </c>
    </row>
    <row r="36" spans="4:9" x14ac:dyDescent="0.25">
      <c r="D36" t="str">
        <f>_xlfn.TEXTJOIN(",",TRUE,Regions!$C$3,Regions!$D$3)</f>
        <v>IE,National</v>
      </c>
      <c r="E36" t="s">
        <v>85</v>
      </c>
      <c r="F36" t="s">
        <v>72</v>
      </c>
      <c r="G36" t="s">
        <v>73</v>
      </c>
      <c r="H36" s="2">
        <f>VLOOKUP(F36,'BY-Demands'!$I$5:$J$65,2,FALSE)</f>
        <v>0.84071163403600102</v>
      </c>
      <c r="I36">
        <v>0.55087144494553486</v>
      </c>
    </row>
    <row r="37" spans="4:9" x14ac:dyDescent="0.25">
      <c r="D37" t="str">
        <f>_xlfn.TEXTJOIN(",",TRUE,Regions!$C$3,Regions!$D$3)</f>
        <v>IE,National</v>
      </c>
      <c r="E37" t="s">
        <v>85</v>
      </c>
      <c r="F37" t="s">
        <v>74</v>
      </c>
      <c r="G37" t="s">
        <v>75</v>
      </c>
      <c r="H37" s="2">
        <f>VLOOKUP(F37,'BY-Demands'!$I$5:$J$65,2,FALSE)</f>
        <v>2.5953782987835501</v>
      </c>
      <c r="I37">
        <v>1.7006066461478033</v>
      </c>
    </row>
    <row r="38" spans="4:9" x14ac:dyDescent="0.25">
      <c r="D38" t="str">
        <f>_xlfn.TEXTJOIN(",",TRUE,Regions!$C$3,Regions!$D$3)</f>
        <v>IE,National</v>
      </c>
      <c r="E38" t="s">
        <v>85</v>
      </c>
      <c r="F38" t="s">
        <v>76</v>
      </c>
      <c r="G38" t="s">
        <v>77</v>
      </c>
      <c r="H38" s="2">
        <f>VLOOKUP(F38,'BY-Demands'!$I$5:$J$65,2,FALSE)</f>
        <v>1.1448908452668201</v>
      </c>
      <c r="I38">
        <v>0.75018311632173929</v>
      </c>
    </row>
    <row r="39" spans="4:9" x14ac:dyDescent="0.25">
      <c r="D39" t="str">
        <f>_xlfn.TEXTJOIN(",",TRUE,Regions!$C$3,Regions!$D$3)</f>
        <v>IE,National</v>
      </c>
      <c r="E39" t="s">
        <v>85</v>
      </c>
      <c r="F39" t="s">
        <v>78</v>
      </c>
      <c r="G39" t="s">
        <v>79</v>
      </c>
      <c r="H39" s="2">
        <f>VLOOKUP(F39,'BY-Demands'!$I$5:$J$65,2,FALSE)</f>
        <v>8.0991705816317694</v>
      </c>
      <c r="I39">
        <v>5.3069347641179023</v>
      </c>
    </row>
    <row r="40" spans="4:9" x14ac:dyDescent="0.25">
      <c r="D40" t="str">
        <f>_xlfn.TEXTJOIN(",",TRUE,Regions!$C$3,Regions!$D$3)</f>
        <v>IE,National</v>
      </c>
      <c r="E40" t="s">
        <v>85</v>
      </c>
      <c r="F40" t="s">
        <v>80</v>
      </c>
      <c r="G40" t="s">
        <v>81</v>
      </c>
      <c r="H40" s="2">
        <f>VLOOKUP(F40,'BY-Demands'!$I$5:$J$65,2,FALSE)</f>
        <v>0</v>
      </c>
      <c r="I40">
        <v>0</v>
      </c>
    </row>
    <row r="41" spans="4:9" x14ac:dyDescent="0.25">
      <c r="D41" t="str">
        <f>_xlfn.TEXTJOIN(",",TRUE,Regions!$C$3,Regions!$D$3)</f>
        <v>IE,National</v>
      </c>
      <c r="E41" t="s">
        <v>85</v>
      </c>
      <c r="F41" t="s">
        <v>82</v>
      </c>
      <c r="G41" t="s">
        <v>83</v>
      </c>
      <c r="H41">
        <v>7.8120000000000003</v>
      </c>
      <c r="I41">
        <v>32.865000000000002</v>
      </c>
    </row>
    <row r="42" spans="4:9" x14ac:dyDescent="0.25">
      <c r="D42" t="str">
        <f>_xlfn.TEXTJOIN(",",TRUE,Regions!$C$3,Regions!$D$3)</f>
        <v>IE,National</v>
      </c>
      <c r="E42" t="s">
        <v>85</v>
      </c>
      <c r="F42" t="s">
        <v>160</v>
      </c>
      <c r="G42" t="s">
        <v>161</v>
      </c>
      <c r="H42" s="2">
        <f>VLOOKUP(F42,'BY-Demands'!$I$5:$J$65,2,FALSE)</f>
        <v>0</v>
      </c>
      <c r="I42">
        <v>10.047893325490021</v>
      </c>
    </row>
    <row r="43" spans="4:9" x14ac:dyDescent="0.25">
      <c r="D43" t="str">
        <f>_xlfn.TEXTJOIN(",",TRUE,Regions!$C$3,Regions!$D$3)</f>
        <v>IE,National</v>
      </c>
      <c r="E43" t="s">
        <v>85</v>
      </c>
      <c r="F43" t="s">
        <v>162</v>
      </c>
      <c r="G43" t="s">
        <v>163</v>
      </c>
      <c r="H43" s="2">
        <f>VLOOKUP(F43,'BY-Demands'!$I$5:$J$65,2,FALSE)</f>
        <v>0</v>
      </c>
      <c r="I43">
        <v>16.878788423834521</v>
      </c>
    </row>
    <row r="44" spans="4:9" x14ac:dyDescent="0.25">
      <c r="D44" t="str">
        <f>_xlfn.TEXTJOIN(",",TRUE,Regions!$C$3,Regions!$D$3)</f>
        <v>IE,National</v>
      </c>
      <c r="E44" t="s">
        <v>85</v>
      </c>
      <c r="F44" t="s">
        <v>164</v>
      </c>
      <c r="G44" t="s">
        <v>165</v>
      </c>
      <c r="H44" s="2">
        <f>VLOOKUP(F44,'BY-Demands'!$I$5:$J$65,2,FALSE)</f>
        <v>0</v>
      </c>
      <c r="I44">
        <v>14.214862498864701</v>
      </c>
    </row>
    <row r="45" spans="4:9" x14ac:dyDescent="0.25">
      <c r="D45" t="str">
        <f>_xlfn.TEXTJOIN(",",TRUE,Regions!$C$3,Regions!$D$3)</f>
        <v>IE,National</v>
      </c>
      <c r="E45" t="s">
        <v>85</v>
      </c>
      <c r="F45" t="s">
        <v>166</v>
      </c>
      <c r="G45" t="s">
        <v>167</v>
      </c>
      <c r="H45" s="2">
        <f>VLOOKUP(F45,'BY-Demands'!$I$5:$J$65,2,FALSE)</f>
        <v>0</v>
      </c>
      <c r="I45">
        <v>0.179228357755223</v>
      </c>
    </row>
    <row r="46" spans="4:9" x14ac:dyDescent="0.25">
      <c r="D46" t="str">
        <f>_xlfn.TEXTJOIN(",",TRUE,Regions!$C$3,Regions!$D$3)</f>
        <v>IE,National</v>
      </c>
      <c r="E46" t="s">
        <v>85</v>
      </c>
      <c r="F46" t="s">
        <v>168</v>
      </c>
      <c r="G46" t="s">
        <v>169</v>
      </c>
      <c r="H46" s="2">
        <f>VLOOKUP(F46,'BY-Demands'!$I$5:$J$65,2,FALSE)</f>
        <v>0</v>
      </c>
      <c r="I46">
        <v>0.30107381041032272</v>
      </c>
    </row>
    <row r="47" spans="4:9" x14ac:dyDescent="0.25">
      <c r="D47" t="str">
        <f>_xlfn.TEXTJOIN(",",TRUE,Regions!$C$3,Regions!$D$3)</f>
        <v>IE,National</v>
      </c>
      <c r="E47" t="s">
        <v>85</v>
      </c>
      <c r="F47" t="s">
        <v>170</v>
      </c>
      <c r="G47" t="s">
        <v>171</v>
      </c>
      <c r="H47" s="2">
        <f>VLOOKUP(F47,'BY-Demands'!$I$5:$J$65,2,FALSE)</f>
        <v>0</v>
      </c>
      <c r="I47">
        <v>0.2535562807901901</v>
      </c>
    </row>
    <row r="48" spans="4:9" x14ac:dyDescent="0.25">
      <c r="D48" t="str">
        <f>_xlfn.TEXTJOIN(",",TRUE,Regions!$C$3,Regions!$D$3)</f>
        <v>IE,National</v>
      </c>
      <c r="E48" t="s">
        <v>85</v>
      </c>
      <c r="F48" t="s">
        <v>172</v>
      </c>
      <c r="G48" t="s">
        <v>173</v>
      </c>
      <c r="H48" s="2">
        <f>VLOOKUP(F48,'BY-Demands'!$I$5:$J$65,2,FALSE)</f>
        <v>0</v>
      </c>
      <c r="I48">
        <v>5.3250910380053398</v>
      </c>
    </row>
    <row r="49" spans="4:9" x14ac:dyDescent="0.25">
      <c r="D49" t="str">
        <f>_xlfn.TEXTJOIN(",",TRUE,Regions!$C$3,Regions!$D$3)</f>
        <v>IE,National</v>
      </c>
      <c r="E49" t="s">
        <v>85</v>
      </c>
      <c r="F49" t="s">
        <v>174</v>
      </c>
      <c r="G49" t="s">
        <v>175</v>
      </c>
      <c r="H49" s="2">
        <f>VLOOKUP(F49,'BY-Demands'!$I$5:$J$65,2,FALSE)</f>
        <v>0</v>
      </c>
      <c r="I49">
        <v>8.9452666401358414</v>
      </c>
    </row>
    <row r="50" spans="4:9" x14ac:dyDescent="0.25">
      <c r="D50" t="str">
        <f>_xlfn.TEXTJOIN(",",TRUE,Regions!$C$3,Regions!$D$3)</f>
        <v>IE,National</v>
      </c>
      <c r="E50" t="s">
        <v>85</v>
      </c>
      <c r="F50" t="s">
        <v>176</v>
      </c>
      <c r="G50" t="s">
        <v>177</v>
      </c>
      <c r="H50" s="2">
        <f>VLOOKUP(F50,'BY-Demands'!$I$5:$J$65,2,FALSE)</f>
        <v>0</v>
      </c>
      <c r="I50">
        <v>7.5334634283143167</v>
      </c>
    </row>
    <row r="51" spans="4:9" x14ac:dyDescent="0.25">
      <c r="D51" t="str">
        <f>_xlfn.TEXTJOIN(",",TRUE,Regions!$C$3,Regions!$D$3)</f>
        <v>IE,National</v>
      </c>
      <c r="E51" t="s">
        <v>85</v>
      </c>
      <c r="F51" t="s">
        <v>178</v>
      </c>
      <c r="G51" t="s">
        <v>179</v>
      </c>
      <c r="H51" s="2">
        <f>VLOOKUP(F51,'BY-Demands'!$I$5:$J$65,2,FALSE)</f>
        <v>0</v>
      </c>
      <c r="I51">
        <v>0.89996641800005883</v>
      </c>
    </row>
    <row r="52" spans="4:9" x14ac:dyDescent="0.25">
      <c r="D52" t="str">
        <f>_xlfn.TEXTJOIN(",",TRUE,Regions!$C$3,Regions!$D$3)</f>
        <v>IE,National</v>
      </c>
      <c r="E52" t="s">
        <v>85</v>
      </c>
      <c r="F52" t="s">
        <v>180</v>
      </c>
      <c r="G52" t="s">
        <v>181</v>
      </c>
      <c r="H52" s="2">
        <f>VLOOKUP(F52,'BY-Demands'!$I$5:$J$65,2,FALSE)</f>
        <v>0</v>
      </c>
      <c r="I52">
        <v>1.5117937925797396</v>
      </c>
    </row>
    <row r="53" spans="4:9" x14ac:dyDescent="0.25">
      <c r="D53" t="str">
        <f>_xlfn.TEXTJOIN(",",TRUE,Regions!$C$3,Regions!$D$3)</f>
        <v>IE,National</v>
      </c>
      <c r="E53" t="s">
        <v>85</v>
      </c>
      <c r="F53" t="s">
        <v>182</v>
      </c>
      <c r="G53" t="s">
        <v>183</v>
      </c>
      <c r="H53" s="2">
        <f>VLOOKUP(F53,'BY-Demands'!$I$5:$J$65,2,FALSE)</f>
        <v>0</v>
      </c>
      <c r="I53">
        <v>1.2731921479513455</v>
      </c>
    </row>
    <row r="54" spans="4:9" x14ac:dyDescent="0.25">
      <c r="D54" t="str">
        <f>_xlfn.TEXTJOIN(",",TRUE,Regions!$C$3,Regions!$D$3)</f>
        <v>IE,National</v>
      </c>
      <c r="E54" t="s">
        <v>85</v>
      </c>
      <c r="F54" t="s">
        <v>184</v>
      </c>
      <c r="G54" t="s">
        <v>185</v>
      </c>
      <c r="H54" s="2">
        <f>VLOOKUP(F54,'BY-Demands'!$I$5:$J$65,2,FALSE)</f>
        <v>0</v>
      </c>
      <c r="I54">
        <v>1.4030879288454441</v>
      </c>
    </row>
    <row r="55" spans="4:9" x14ac:dyDescent="0.25">
      <c r="D55" t="str">
        <f>_xlfn.TEXTJOIN(",",TRUE,Regions!$C$3,Regions!$D$3)</f>
        <v>IE,National</v>
      </c>
      <c r="E55" t="s">
        <v>85</v>
      </c>
      <c r="F55" t="s">
        <v>186</v>
      </c>
      <c r="G55" t="s">
        <v>187</v>
      </c>
      <c r="H55" s="2">
        <f>VLOOKUP(F55,'BY-Demands'!$I$5:$J$65,2,FALSE)</f>
        <v>0</v>
      </c>
      <c r="I55">
        <v>2.3569541916751464</v>
      </c>
    </row>
    <row r="56" spans="4:9" x14ac:dyDescent="0.25">
      <c r="D56" t="str">
        <f>_xlfn.TEXTJOIN(",",TRUE,Regions!$C$3,Regions!$D$3)</f>
        <v>IE,National</v>
      </c>
      <c r="E56" t="s">
        <v>85</v>
      </c>
      <c r="F56" t="s">
        <v>188</v>
      </c>
      <c r="G56" t="s">
        <v>189</v>
      </c>
      <c r="H56" s="2">
        <f>VLOOKUP(F56,'BY-Demands'!$I$5:$J$65,2,FALSE)</f>
        <v>0</v>
      </c>
      <c r="I56">
        <v>1.9849635477078642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BY-Demands</vt:lpstr>
      <vt:lpstr>REG_TRA_DEMANDS</vt:lpstr>
      <vt:lpstr>Regions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2021-03-09T11:51:06Z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866756618022918</vt:r8>
  </property>
</Properties>
</file>